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.xml" ContentType="application/vnd.openxmlformats-officedocument.drawing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5.xml" ContentType="application/vnd.openxmlformats-officedocument.drawing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6.xml" ContentType="application/vnd.openxmlformats-officedocument.drawing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7.xml" ContentType="application/vnd.openxmlformats-officedocument.drawing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/>
  </mc:AlternateContent>
  <xr:revisionPtr revIDLastSave="0" documentId="13_ncr:1_{34070A9D-BFB8-4EF4-A803-CD9C00B82BE2}" xr6:coauthVersionLast="47" xr6:coauthVersionMax="47" xr10:uidLastSave="{00000000-0000-0000-0000-000000000000}"/>
  <bookViews>
    <workbookView xWindow="-120" yWindow="-120" windowWidth="29040" windowHeight="15720" xr2:uid="{B8735695-59A1-4FCB-B783-C69B47AEC75E}"/>
  </bookViews>
  <sheets>
    <sheet name="Europe" sheetId="11" r:id="rId1"/>
    <sheet name="Europe (2)" sheetId="19" state="hidden" r:id="rId2"/>
    <sheet name="US" sheetId="2" r:id="rId3"/>
    <sheet name="US (2)" sheetId="18" state="hidden" r:id="rId4"/>
    <sheet name="Correlation" sheetId="16" r:id="rId5"/>
    <sheet name="BT BNP_posi" sheetId="3" r:id="rId6"/>
    <sheet name="Indicateurs Macro Europe" sheetId="12" r:id="rId7"/>
    <sheet name="Indicateur dur" sheetId="14" r:id="rId8"/>
    <sheet name="Indic" sheetId="17" r:id="rId9"/>
  </sheets>
  <definedNames>
    <definedName name="CIQWBGuid" hidden="1">"a0116541-825a-47af-9f62-ea2d483b5740"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1" i="2" l="1"/>
  <c r="Q81" i="18"/>
  <c r="J229" i="19"/>
  <c r="BA82" i="18"/>
  <c r="I227" i="17"/>
  <c r="E362" i="2"/>
  <c r="B229" i="11"/>
  <c r="B229" i="19"/>
  <c r="BA363" i="18"/>
  <c r="C227" i="17"/>
  <c r="Q231" i="18"/>
  <c r="BA232" i="18"/>
  <c r="E231" i="2"/>
  <c r="J227" i="17"/>
  <c r="I229" i="11" a="1"/>
  <c r="I229" i="11"/>
  <c r="F229" i="19" a="1"/>
  <c r="F229" i="19"/>
  <c r="O229" i="11" a="1"/>
  <c r="O229" i="11"/>
  <c r="M229" i="19" a="1"/>
  <c r="M229" i="19"/>
  <c r="B227" i="17"/>
  <c r="K227" i="17"/>
  <c r="D227" i="17"/>
  <c r="Q362" i="18"/>
  <c r="BG229" i="11" a="1"/>
  <c r="BG229" i="11"/>
  <c r="BE229" i="19" a="1"/>
  <c r="BE229" i="19"/>
  <c r="A2" i="12"/>
  <c r="A70" i="12"/>
  <c r="BA95" i="18"/>
  <c r="E94" i="2"/>
  <c r="Q94" i="18"/>
  <c r="BA102" i="18"/>
  <c r="Q101" i="18"/>
  <c r="E101" i="2"/>
  <c r="Q66" i="18"/>
  <c r="BA67" i="18"/>
  <c r="E66" i="2"/>
  <c r="E11" i="2"/>
  <c r="BA12" i="18"/>
  <c r="Q11" i="18"/>
  <c r="Q20" i="18"/>
  <c r="BA21" i="18"/>
  <c r="E20" i="2"/>
  <c r="BA45" i="18"/>
  <c r="E44" i="2"/>
  <c r="Q44" i="18"/>
  <c r="C287" i="17"/>
  <c r="BG289" i="11" a="1"/>
  <c r="BG289" i="11"/>
  <c r="BE289" i="19" a="1"/>
  <c r="BE289" i="19"/>
  <c r="BA423" i="18"/>
  <c r="J289" i="19"/>
  <c r="I287" i="17"/>
  <c r="I289" i="11" a="1"/>
  <c r="I289" i="11"/>
  <c r="F289" i="19" a="1"/>
  <c r="F289" i="19"/>
  <c r="J287" i="17"/>
  <c r="BA129" i="18"/>
  <c r="E128" i="2"/>
  <c r="Q128" i="18"/>
  <c r="E206" i="2"/>
  <c r="Q206" i="18"/>
  <c r="BA207" i="18"/>
  <c r="K287" i="17"/>
  <c r="D287" i="17"/>
  <c r="E422" i="2"/>
  <c r="O289" i="11" a="1"/>
  <c r="O289" i="11"/>
  <c r="M289" i="19" a="1"/>
  <c r="M289" i="19"/>
  <c r="Q422" i="18"/>
  <c r="B289" i="11"/>
  <c r="B289" i="19"/>
  <c r="B287" i="17"/>
  <c r="E261" i="2"/>
  <c r="BA262" i="18"/>
  <c r="Q261" i="18"/>
  <c r="Q92" i="18"/>
  <c r="E92" i="2"/>
  <c r="BA93" i="18"/>
  <c r="B435" i="2"/>
  <c r="B435" i="18"/>
  <c r="D150" i="17"/>
  <c r="Q285" i="18"/>
  <c r="I152" i="11" a="1"/>
  <c r="I152" i="11"/>
  <c r="F152" i="19" a="1"/>
  <c r="F152" i="19"/>
  <c r="K150" i="17"/>
  <c r="O152" i="11" a="1"/>
  <c r="O152" i="11"/>
  <c r="M152" i="19" a="1"/>
  <c r="M152" i="19"/>
  <c r="BA286" i="18"/>
  <c r="BG152" i="11" a="1"/>
  <c r="BG152" i="11"/>
  <c r="BE152" i="19" a="1"/>
  <c r="BE152" i="19"/>
  <c r="BA20" i="18"/>
  <c r="E19" i="2"/>
  <c r="Q19" i="18"/>
  <c r="Q90" i="18"/>
  <c r="E90" i="2"/>
  <c r="BA91" i="18"/>
  <c r="E80" i="2"/>
  <c r="Q80" i="18"/>
  <c r="BA81" i="18"/>
  <c r="I150" i="17"/>
  <c r="J178" i="17"/>
  <c r="D178" i="17"/>
  <c r="B178" i="17"/>
  <c r="I180" i="11" a="1"/>
  <c r="I180" i="11"/>
  <c r="F180" i="19" a="1"/>
  <c r="F180" i="19"/>
  <c r="E313" i="2"/>
  <c r="K178" i="17"/>
  <c r="B180" i="11"/>
  <c r="B180" i="19"/>
  <c r="O180" i="11" a="1"/>
  <c r="O180" i="11"/>
  <c r="M180" i="19" a="1"/>
  <c r="M180" i="19"/>
  <c r="O203" i="11" a="1"/>
  <c r="O203" i="11"/>
  <c r="M203" i="19" a="1"/>
  <c r="M203" i="19"/>
  <c r="I203" i="11" a="1"/>
  <c r="I203" i="11"/>
  <c r="F203" i="19" a="1"/>
  <c r="F203" i="19"/>
  <c r="C201" i="17"/>
  <c r="I201" i="17"/>
  <c r="J201" i="17"/>
  <c r="BG203" i="11" a="1"/>
  <c r="BG203" i="11"/>
  <c r="BE203" i="19" a="1"/>
  <c r="BE203" i="19"/>
  <c r="C119" i="17"/>
  <c r="I121" i="11" a="1"/>
  <c r="I121" i="11"/>
  <c r="F121" i="19" a="1"/>
  <c r="F121" i="19"/>
  <c r="K119" i="17"/>
  <c r="BG121" i="11" a="1"/>
  <c r="BG121" i="11"/>
  <c r="BE121" i="19" a="1"/>
  <c r="BE121" i="19"/>
  <c r="I119" i="17"/>
  <c r="K69" i="17"/>
  <c r="D69" i="17"/>
  <c r="BG71" i="11" a="1"/>
  <c r="BG71" i="11"/>
  <c r="BE71" i="19" a="1"/>
  <c r="BE71" i="19"/>
  <c r="I71" i="11" a="1"/>
  <c r="I71" i="11"/>
  <c r="F71" i="19" a="1"/>
  <c r="F71" i="19"/>
  <c r="BA205" i="18"/>
  <c r="I69" i="17"/>
  <c r="O71" i="11" a="1"/>
  <c r="O71" i="11"/>
  <c r="M71" i="19" a="1"/>
  <c r="M71" i="19"/>
  <c r="B69" i="17"/>
  <c r="E108" i="2"/>
  <c r="Q108" i="18"/>
  <c r="BA109" i="18"/>
  <c r="J204" i="17"/>
  <c r="C204" i="17"/>
  <c r="BA164" i="18"/>
  <c r="Q163" i="18"/>
  <c r="E163" i="2"/>
  <c r="BA116" i="18"/>
  <c r="Q115" i="18"/>
  <c r="E115" i="2"/>
  <c r="Q43" i="18"/>
  <c r="E43" i="2"/>
  <c r="BA44" i="18"/>
  <c r="Q339" i="18"/>
  <c r="O206" i="11" a="1"/>
  <c r="O206" i="11"/>
  <c r="M206" i="19" a="1"/>
  <c r="M206" i="19"/>
  <c r="I204" i="17"/>
  <c r="BG206" i="11" a="1"/>
  <c r="BG206" i="11"/>
  <c r="BE206" i="19" a="1"/>
  <c r="BE206" i="19"/>
  <c r="AD424" i="2" a="1"/>
  <c r="AD424" i="2"/>
  <c r="AH424" i="18" a="1"/>
  <c r="AH424" i="18"/>
  <c r="Q169" i="18"/>
  <c r="E169" i="2"/>
  <c r="O275" i="11" a="1"/>
  <c r="O275" i="11"/>
  <c r="M275" i="19" a="1"/>
  <c r="M275" i="19"/>
  <c r="Q408" i="18"/>
  <c r="B275" i="11"/>
  <c r="B275" i="19"/>
  <c r="B273" i="17"/>
  <c r="I275" i="11" a="1"/>
  <c r="I275" i="11"/>
  <c r="F275" i="19" a="1"/>
  <c r="F275" i="19"/>
  <c r="I273" i="17"/>
  <c r="BA170" i="18"/>
  <c r="BA167" i="18"/>
  <c r="Q166" i="18"/>
  <c r="E166" i="2"/>
  <c r="O52" i="11" a="1"/>
  <c r="O52" i="11"/>
  <c r="M52" i="19" a="1"/>
  <c r="M52" i="19"/>
  <c r="I52" i="11" a="1"/>
  <c r="I52" i="11"/>
  <c r="F52" i="19" a="1"/>
  <c r="F52" i="19"/>
  <c r="BG52" i="11" a="1"/>
  <c r="BG52" i="11"/>
  <c r="BE52" i="19" a="1"/>
  <c r="BE52" i="19"/>
  <c r="B52" i="11"/>
  <c r="B52" i="19"/>
  <c r="B119" i="17"/>
  <c r="BA255" i="18"/>
  <c r="D119" i="17"/>
  <c r="B121" i="11"/>
  <c r="B121" i="19"/>
  <c r="O121" i="11" a="1"/>
  <c r="O121" i="11"/>
  <c r="M121" i="19" a="1"/>
  <c r="M121" i="19"/>
  <c r="E254" i="2"/>
  <c r="J119" i="17"/>
  <c r="Q254" i="18"/>
  <c r="B50" i="17"/>
  <c r="J92" i="17"/>
  <c r="K92" i="17"/>
  <c r="B92" i="17"/>
  <c r="I92" i="17"/>
  <c r="BG94" i="11" a="1"/>
  <c r="BG94" i="11"/>
  <c r="BE94" i="19" a="1"/>
  <c r="BE94" i="19"/>
  <c r="C92" i="17"/>
  <c r="E227" i="2"/>
  <c r="O94" i="11" a="1"/>
  <c r="O94" i="11"/>
  <c r="M94" i="19" a="1"/>
  <c r="M94" i="19"/>
  <c r="C178" i="17"/>
  <c r="Q313" i="18"/>
  <c r="BG180" i="11" a="1"/>
  <c r="BG180" i="11"/>
  <c r="BE180" i="19" a="1"/>
  <c r="BE180" i="19"/>
  <c r="I178" i="17"/>
  <c r="BA314" i="18"/>
  <c r="BA409" i="18"/>
  <c r="C273" i="17"/>
  <c r="BG275" i="11" a="1"/>
  <c r="BG275" i="11"/>
  <c r="BE275" i="19" a="1"/>
  <c r="BE275" i="19"/>
  <c r="D273" i="17"/>
  <c r="K273" i="17"/>
  <c r="E408" i="2"/>
  <c r="J273" i="17"/>
  <c r="J275" i="19"/>
  <c r="E285" i="2"/>
  <c r="C150" i="17"/>
  <c r="J150" i="17"/>
  <c r="B150" i="17"/>
  <c r="B152" i="11"/>
  <c r="B152" i="19"/>
  <c r="Q204" i="18"/>
  <c r="J69" i="17"/>
  <c r="E204" i="2"/>
  <c r="B71" i="11"/>
  <c r="B71" i="19"/>
  <c r="C69" i="17"/>
  <c r="K265" i="17"/>
  <c r="O267" i="11" a="1"/>
  <c r="O267" i="11"/>
  <c r="M267" i="19" a="1"/>
  <c r="M267" i="19"/>
  <c r="J265" i="17"/>
  <c r="E400" i="2"/>
  <c r="D265" i="17"/>
  <c r="B267" i="11"/>
  <c r="B267" i="19"/>
  <c r="BA401" i="18"/>
  <c r="I265" i="17"/>
  <c r="J203" i="19"/>
  <c r="B201" i="17"/>
  <c r="Q336" i="18"/>
  <c r="K201" i="17"/>
  <c r="D201" i="17"/>
  <c r="BA337" i="18"/>
  <c r="E336" i="2"/>
  <c r="B203" i="11"/>
  <c r="B203" i="19"/>
  <c r="BG51" i="11" a="1"/>
  <c r="BG51" i="11"/>
  <c r="BE51" i="19" a="1"/>
  <c r="BE51" i="19"/>
  <c r="B49" i="17"/>
  <c r="O51" i="11" a="1"/>
  <c r="O51" i="11"/>
  <c r="M51" i="19" a="1"/>
  <c r="M51" i="19"/>
  <c r="I51" i="11" a="1"/>
  <c r="I51" i="11"/>
  <c r="F51" i="19" a="1"/>
  <c r="F51" i="19"/>
  <c r="D49" i="17"/>
  <c r="K49" i="17"/>
  <c r="E184" i="2"/>
  <c r="C125" i="17"/>
  <c r="Q260" i="18"/>
  <c r="K125" i="17"/>
  <c r="J49" i="17"/>
  <c r="I127" i="11" a="1"/>
  <c r="I127" i="11"/>
  <c r="F127" i="19" a="1"/>
  <c r="F127" i="19"/>
  <c r="B125" i="17"/>
  <c r="BA261" i="18"/>
  <c r="B127" i="11"/>
  <c r="B127" i="19"/>
  <c r="O127" i="11" a="1"/>
  <c r="O127" i="11"/>
  <c r="M127" i="19" a="1"/>
  <c r="M127" i="19"/>
  <c r="I125" i="17"/>
  <c r="D125" i="17"/>
  <c r="BG127" i="11" a="1"/>
  <c r="BG127" i="11"/>
  <c r="BE127" i="19" a="1"/>
  <c r="BE127" i="19"/>
  <c r="J125" i="17"/>
  <c r="E260" i="2"/>
  <c r="BA230" i="18"/>
  <c r="E229" i="2"/>
  <c r="Q229" i="18"/>
  <c r="BA186" i="18"/>
  <c r="E185" i="2"/>
  <c r="I50" i="17"/>
  <c r="K50" i="17"/>
  <c r="D50" i="17"/>
  <c r="C50" i="17"/>
  <c r="Q185" i="18"/>
  <c r="J50" i="17"/>
  <c r="I267" i="11" a="1"/>
  <c r="I267" i="11"/>
  <c r="F267" i="19" a="1"/>
  <c r="F267" i="19"/>
  <c r="C265" i="17"/>
  <c r="Q400" i="18"/>
  <c r="BG267" i="11" a="1"/>
  <c r="BG267" i="11"/>
  <c r="BE267" i="19" a="1"/>
  <c r="BE267" i="19"/>
  <c r="B265" i="17"/>
  <c r="BA402" i="18"/>
  <c r="J266" i="17"/>
  <c r="B266" i="17"/>
  <c r="Q401" i="18"/>
  <c r="J268" i="19"/>
  <c r="I268" i="11" a="1"/>
  <c r="I268" i="11"/>
  <c r="F268" i="19" a="1"/>
  <c r="F268" i="19"/>
  <c r="K266" i="17"/>
  <c r="O268" i="11" a="1"/>
  <c r="O268" i="11"/>
  <c r="M268" i="19" a="1"/>
  <c r="M268" i="19"/>
  <c r="Q361" i="18"/>
  <c r="E361" i="2"/>
  <c r="BA362" i="18"/>
  <c r="J267" i="19"/>
  <c r="E96" i="2"/>
  <c r="Q5" i="18"/>
  <c r="E5" i="2"/>
  <c r="BA6" i="18"/>
  <c r="B51" i="11"/>
  <c r="B51" i="19"/>
  <c r="C49" i="17"/>
  <c r="BA185" i="18"/>
  <c r="Q184" i="18"/>
  <c r="I49" i="17"/>
  <c r="Q96" i="18"/>
  <c r="BA97" i="18"/>
  <c r="BA176" i="18"/>
  <c r="B42" i="11"/>
  <c r="B42" i="19"/>
  <c r="E175" i="2"/>
  <c r="I42" i="11" a="1"/>
  <c r="I42" i="11"/>
  <c r="F42" i="19" a="1"/>
  <c r="F42" i="19"/>
  <c r="D40" i="17"/>
  <c r="Q175" i="18"/>
  <c r="K40" i="17"/>
  <c r="O42" i="11" a="1"/>
  <c r="O42" i="11"/>
  <c r="M42" i="19" a="1"/>
  <c r="M42" i="19"/>
  <c r="E103" i="2"/>
  <c r="Q103" i="18"/>
  <c r="BA104" i="18"/>
  <c r="I94" i="11" a="1"/>
  <c r="I94" i="11"/>
  <c r="F94" i="19" a="1"/>
  <c r="F94" i="19"/>
  <c r="Q227" i="18"/>
  <c r="BA228" i="18"/>
  <c r="D92" i="17"/>
  <c r="B94" i="11"/>
  <c r="B94" i="19"/>
  <c r="D194" i="17"/>
  <c r="I196" i="11" a="1"/>
  <c r="I196" i="11"/>
  <c r="F196" i="19" a="1"/>
  <c r="F196" i="19"/>
  <c r="I194" i="17"/>
  <c r="B194" i="17"/>
  <c r="J194" i="17"/>
  <c r="BA330" i="18"/>
  <c r="J196" i="19"/>
  <c r="Q104" i="18"/>
  <c r="E329" i="2"/>
  <c r="BA105" i="18"/>
  <c r="E104" i="2"/>
  <c r="E123" i="2"/>
  <c r="BA124" i="18"/>
  <c r="Q123" i="18"/>
  <c r="B212" i="11"/>
  <c r="B212" i="19"/>
  <c r="E345" i="2"/>
  <c r="BG212" i="11" a="1"/>
  <c r="BG212" i="11"/>
  <c r="BE212" i="19" a="1"/>
  <c r="BE212" i="19"/>
  <c r="K210" i="17"/>
  <c r="B210" i="17"/>
  <c r="Q345" i="18"/>
  <c r="Q8" i="18"/>
  <c r="E8" i="2"/>
  <c r="BA9" i="18"/>
  <c r="I162" i="17"/>
  <c r="I164" i="11" a="1"/>
  <c r="I164" i="11"/>
  <c r="F164" i="19" a="1"/>
  <c r="F164" i="19"/>
  <c r="O164" i="11" a="1"/>
  <c r="O164" i="11"/>
  <c r="M164" i="19" a="1"/>
  <c r="M164" i="19"/>
  <c r="K162" i="17"/>
  <c r="B162" i="17"/>
  <c r="B164" i="11"/>
  <c r="B164" i="19"/>
  <c r="BG164" i="11" a="1"/>
  <c r="BG164" i="11"/>
  <c r="BE164" i="19" a="1"/>
  <c r="BE164" i="19"/>
  <c r="J162" i="17"/>
  <c r="BA108" i="18"/>
  <c r="E107" i="2"/>
  <c r="Q107" i="18"/>
  <c r="E291" i="2"/>
  <c r="BG158" i="11" a="1"/>
  <c r="BG158" i="11"/>
  <c r="BE158" i="19" a="1"/>
  <c r="BE158" i="19"/>
  <c r="B156" i="17"/>
  <c r="C156" i="17"/>
  <c r="J156" i="17"/>
  <c r="I158" i="11" a="1"/>
  <c r="I158" i="11"/>
  <c r="F158" i="19" a="1"/>
  <c r="F158" i="19"/>
  <c r="D156" i="17"/>
  <c r="Q120" i="18"/>
  <c r="E120" i="2"/>
  <c r="BA121" i="18"/>
  <c r="BA292" i="18"/>
  <c r="E109" i="2"/>
  <c r="BA110" i="18"/>
  <c r="Q109" i="18"/>
  <c r="C98" i="17"/>
  <c r="BA234" i="18"/>
  <c r="BG100" i="11" a="1"/>
  <c r="BG100" i="11"/>
  <c r="BE100" i="19" a="1"/>
  <c r="BE100" i="19"/>
  <c r="I100" i="11" a="1"/>
  <c r="I100" i="11"/>
  <c r="F100" i="19" a="1"/>
  <c r="F100" i="19"/>
  <c r="J98" i="17"/>
  <c r="D98" i="17"/>
  <c r="E233" i="2"/>
  <c r="B40" i="17"/>
  <c r="I40" i="17"/>
  <c r="J40" i="17"/>
  <c r="C40" i="17"/>
  <c r="BG42" i="11" a="1"/>
  <c r="BG42" i="11"/>
  <c r="BE42" i="19" a="1"/>
  <c r="BE42" i="19"/>
  <c r="J434" i="2"/>
  <c r="H434" i="18"/>
  <c r="I98" i="17"/>
  <c r="Q252" i="18"/>
  <c r="BA253" i="18"/>
  <c r="E252" i="2"/>
  <c r="B131" i="11"/>
  <c r="B131" i="19"/>
  <c r="K129" i="17"/>
  <c r="J129" i="17"/>
  <c r="I129" i="17"/>
  <c r="E264" i="2"/>
  <c r="BA94" i="18"/>
  <c r="E93" i="2"/>
  <c r="Q93" i="18"/>
  <c r="E173" i="2"/>
  <c r="BA174" i="18"/>
  <c r="C38" i="17"/>
  <c r="D38" i="17"/>
  <c r="J38" i="17"/>
  <c r="BG40" i="11" a="1"/>
  <c r="BG40" i="11"/>
  <c r="BE40" i="19" a="1"/>
  <c r="BE40" i="19"/>
  <c r="I38" i="17"/>
  <c r="B40" i="11"/>
  <c r="B40" i="19"/>
  <c r="BA15" i="18"/>
  <c r="Q14" i="18"/>
  <c r="E14" i="2"/>
  <c r="BA322" i="18"/>
  <c r="E321" i="2"/>
  <c r="Q321" i="18"/>
  <c r="E38" i="2"/>
  <c r="BA39" i="18"/>
  <c r="Q38" i="18"/>
  <c r="E127" i="2"/>
  <c r="BA128" i="18"/>
  <c r="Q127" i="18"/>
  <c r="B129" i="17"/>
  <c r="C129" i="17"/>
  <c r="I131" i="11" a="1"/>
  <c r="I131" i="11"/>
  <c r="F131" i="19" a="1"/>
  <c r="F131" i="19"/>
  <c r="BG131" i="11" a="1"/>
  <c r="BG131" i="11"/>
  <c r="BE131" i="19" a="1"/>
  <c r="BE131" i="19"/>
  <c r="Q264" i="18"/>
  <c r="BA265" i="18"/>
  <c r="O131" i="11" a="1"/>
  <c r="O131" i="11"/>
  <c r="M131" i="19" a="1"/>
  <c r="M131" i="19"/>
  <c r="D129" i="17"/>
  <c r="Q46" i="18"/>
  <c r="BA47" i="18"/>
  <c r="E46" i="2"/>
  <c r="K98" i="17"/>
  <c r="B100" i="11"/>
  <c r="B100" i="19"/>
  <c r="Q233" i="18"/>
  <c r="B98" i="17"/>
  <c r="O100" i="11" a="1"/>
  <c r="O100" i="11"/>
  <c r="M100" i="19" a="1"/>
  <c r="M100" i="19"/>
  <c r="B442" i="2"/>
  <c r="E41" i="2"/>
  <c r="Q41" i="18"/>
  <c r="O118" i="11" a="1"/>
  <c r="O118" i="11"/>
  <c r="M118" i="19" a="1"/>
  <c r="M118" i="19"/>
  <c r="BG118" i="11" a="1"/>
  <c r="BG118" i="11"/>
  <c r="BE118" i="19" a="1"/>
  <c r="BE118" i="19"/>
  <c r="I116" i="17"/>
  <c r="I118" i="11" a="1"/>
  <c r="I118" i="11"/>
  <c r="F118" i="19" a="1"/>
  <c r="F118" i="19"/>
  <c r="J440" i="2"/>
  <c r="H440" i="18"/>
  <c r="J438" i="2"/>
  <c r="H438" i="18"/>
  <c r="BA42" i="18"/>
  <c r="E133" i="2"/>
  <c r="Q133" i="18"/>
  <c r="K116" i="17"/>
  <c r="C116" i="17"/>
  <c r="B118" i="11"/>
  <c r="B118" i="19"/>
  <c r="D116" i="17"/>
  <c r="BA252" i="18"/>
  <c r="B116" i="17"/>
  <c r="J116" i="17"/>
  <c r="E251" i="2"/>
  <c r="Q251" i="18"/>
  <c r="BA134" i="18"/>
  <c r="C70" i="17"/>
  <c r="BG72" i="11" a="1"/>
  <c r="BG72" i="11"/>
  <c r="BE72" i="19" a="1"/>
  <c r="BE72" i="19"/>
  <c r="B70" i="17"/>
  <c r="I70" i="17"/>
  <c r="E205" i="2"/>
  <c r="K293" i="17"/>
  <c r="D293" i="17"/>
  <c r="BG295" i="11" a="1"/>
  <c r="BG295" i="11"/>
  <c r="BE295" i="19" a="1"/>
  <c r="BE295" i="19"/>
  <c r="I295" i="11" a="1"/>
  <c r="I295" i="11"/>
  <c r="F295" i="19" a="1"/>
  <c r="F295" i="19"/>
  <c r="BA429" i="18"/>
  <c r="Q428" i="18"/>
  <c r="AD437" i="2" a="1"/>
  <c r="AD437" i="2"/>
  <c r="AH437" i="18" a="1"/>
  <c r="AH437" i="18"/>
  <c r="M437" i="2"/>
  <c r="K437" i="18"/>
  <c r="E297" i="2"/>
  <c r="Q297" i="18"/>
  <c r="C162" i="17"/>
  <c r="BA298" i="18"/>
  <c r="D162" i="17"/>
  <c r="Q207" i="18"/>
  <c r="I72" i="17"/>
  <c r="BG74" i="11" a="1"/>
  <c r="BG74" i="11"/>
  <c r="BE74" i="19" a="1"/>
  <c r="BE74" i="19"/>
  <c r="J72" i="17"/>
  <c r="BA208" i="18"/>
  <c r="B425" i="2"/>
  <c r="B425" i="18"/>
  <c r="BA348" i="18"/>
  <c r="E347" i="2"/>
  <c r="O279" i="11" a="1"/>
  <c r="O279" i="11"/>
  <c r="M279" i="19" a="1"/>
  <c r="M279" i="19"/>
  <c r="BA413" i="18"/>
  <c r="E412" i="2"/>
  <c r="I277" i="17"/>
  <c r="C277" i="17"/>
  <c r="Q347" i="18"/>
  <c r="BG279" i="11" a="1"/>
  <c r="BG279" i="11"/>
  <c r="BE279" i="19" a="1"/>
  <c r="BE279" i="19"/>
  <c r="B293" i="17"/>
  <c r="B295" i="11"/>
  <c r="B295" i="19"/>
  <c r="J293" i="17"/>
  <c r="J295" i="19"/>
  <c r="O295" i="11" a="1"/>
  <c r="O295" i="11"/>
  <c r="M295" i="19" a="1"/>
  <c r="M295" i="19"/>
  <c r="C293" i="17"/>
  <c r="I293" i="17"/>
  <c r="E428" i="2"/>
  <c r="J70" i="17"/>
  <c r="BA206" i="18"/>
  <c r="B72" i="11"/>
  <c r="B72" i="19"/>
  <c r="Q205" i="18"/>
  <c r="K70" i="17"/>
  <c r="D70" i="17"/>
  <c r="O72" i="11" a="1"/>
  <c r="O72" i="11"/>
  <c r="M72" i="19" a="1"/>
  <c r="M72" i="19"/>
  <c r="BA306" i="18"/>
  <c r="I72" i="11" a="1"/>
  <c r="I72" i="11"/>
  <c r="F72" i="19" a="1"/>
  <c r="F72" i="19"/>
  <c r="E305" i="2"/>
  <c r="B170" i="17"/>
  <c r="I170" i="17"/>
  <c r="K170" i="17"/>
  <c r="O254" i="11" a="1"/>
  <c r="O254" i="11"/>
  <c r="M254" i="19" a="1"/>
  <c r="M254" i="19"/>
  <c r="K252" i="17"/>
  <c r="BG254" i="11" a="1"/>
  <c r="BG254" i="11"/>
  <c r="BE254" i="19" a="1"/>
  <c r="BE254" i="19"/>
  <c r="J252" i="17"/>
  <c r="B252" i="17"/>
  <c r="J254" i="19"/>
  <c r="E33" i="2"/>
  <c r="Q33" i="18"/>
  <c r="BA34" i="18"/>
  <c r="C72" i="17"/>
  <c r="I74" i="11" a="1"/>
  <c r="I74" i="11"/>
  <c r="F74" i="19" a="1"/>
  <c r="F74" i="19"/>
  <c r="B72" i="17"/>
  <c r="D72" i="17"/>
  <c r="K72" i="17"/>
  <c r="O74" i="11" a="1"/>
  <c r="O74" i="11"/>
  <c r="M74" i="19" a="1"/>
  <c r="M74" i="19"/>
  <c r="E207" i="2"/>
  <c r="BA340" i="18"/>
  <c r="E339" i="2"/>
  <c r="I206" i="11" a="1"/>
  <c r="I206" i="11"/>
  <c r="F206" i="19" a="1"/>
  <c r="F206" i="19"/>
  <c r="J206" i="19"/>
  <c r="K204" i="17"/>
  <c r="D204" i="17"/>
  <c r="B204" i="17"/>
  <c r="B206" i="11"/>
  <c r="B206" i="19"/>
  <c r="D266" i="17"/>
  <c r="BG268" i="11" a="1"/>
  <c r="BG268" i="11"/>
  <c r="BE268" i="19" a="1"/>
  <c r="BE268" i="19"/>
  <c r="C266" i="17"/>
  <c r="I266" i="17"/>
  <c r="E401" i="2"/>
  <c r="B268" i="11"/>
  <c r="B268" i="19"/>
  <c r="I212" i="11" a="1"/>
  <c r="I212" i="11"/>
  <c r="F212" i="19" a="1"/>
  <c r="F212" i="19"/>
  <c r="I210" i="17"/>
  <c r="C210" i="17"/>
  <c r="J210" i="17"/>
  <c r="O212" i="11" a="1"/>
  <c r="O212" i="11"/>
  <c r="M212" i="19" a="1"/>
  <c r="M212" i="19"/>
  <c r="D210" i="17"/>
  <c r="J212" i="19"/>
  <c r="B74" i="11"/>
  <c r="B74" i="19"/>
  <c r="BA346" i="18"/>
  <c r="C84" i="17"/>
  <c r="BA220" i="18"/>
  <c r="Q219" i="18"/>
  <c r="I86" i="11" a="1"/>
  <c r="I86" i="11"/>
  <c r="F86" i="19" a="1"/>
  <c r="F86" i="19"/>
  <c r="J84" i="17"/>
  <c r="E219" i="2"/>
  <c r="D84" i="17"/>
  <c r="BG86" i="11" a="1"/>
  <c r="BG86" i="11"/>
  <c r="BE86" i="19" a="1"/>
  <c r="BE86" i="19"/>
  <c r="J58" i="17"/>
  <c r="D58" i="17"/>
  <c r="O60" i="11" a="1"/>
  <c r="O60" i="11"/>
  <c r="M60" i="19" a="1"/>
  <c r="M60" i="19"/>
  <c r="K58" i="17"/>
  <c r="I22" i="11" a="1"/>
  <c r="I22" i="11"/>
  <c r="F22" i="19" a="1"/>
  <c r="F22" i="19"/>
  <c r="I20" i="17"/>
  <c r="K20" i="17"/>
  <c r="E155" i="2"/>
  <c r="BA156" i="18"/>
  <c r="J20" i="17"/>
  <c r="Q155" i="18"/>
  <c r="B22" i="11"/>
  <c r="B22" i="19"/>
  <c r="Q193" i="18"/>
  <c r="Q173" i="18"/>
  <c r="I40" i="11" a="1"/>
  <c r="I40" i="11"/>
  <c r="F40" i="19" a="1"/>
  <c r="F40" i="19"/>
  <c r="K38" i="17"/>
  <c r="B38" i="17"/>
  <c r="O40" i="11" a="1"/>
  <c r="O40" i="11"/>
  <c r="M40" i="19" a="1"/>
  <c r="M40" i="19"/>
  <c r="K271" i="17"/>
  <c r="B273" i="11"/>
  <c r="B273" i="19"/>
  <c r="O273" i="11" a="1"/>
  <c r="O273" i="11"/>
  <c r="M273" i="19" a="1"/>
  <c r="M273" i="19"/>
  <c r="BA407" i="18"/>
  <c r="D271" i="17"/>
  <c r="B271" i="17"/>
  <c r="I89" i="11" a="1"/>
  <c r="I89" i="11"/>
  <c r="F89" i="19" a="1"/>
  <c r="F89" i="19"/>
  <c r="I87" i="17"/>
  <c r="BA223" i="18"/>
  <c r="BG89" i="11" a="1"/>
  <c r="BG89" i="11"/>
  <c r="BE89" i="19" a="1"/>
  <c r="BE89" i="19"/>
  <c r="K87" i="17"/>
  <c r="I269" i="17"/>
  <c r="BA405" i="18"/>
  <c r="B271" i="11"/>
  <c r="B271" i="19"/>
  <c r="BG271" i="11" a="1"/>
  <c r="BG271" i="11"/>
  <c r="BE271" i="19" a="1"/>
  <c r="BE271" i="19"/>
  <c r="B269" i="17"/>
  <c r="C269" i="17"/>
  <c r="B277" i="17"/>
  <c r="J271" i="19"/>
  <c r="D277" i="17"/>
  <c r="D269" i="17"/>
  <c r="B279" i="11"/>
  <c r="B279" i="19"/>
  <c r="J279" i="19"/>
  <c r="I279" i="11" a="1"/>
  <c r="I279" i="11"/>
  <c r="F279" i="19" a="1"/>
  <c r="F279" i="19"/>
  <c r="K277" i="17"/>
  <c r="Q412" i="18"/>
  <c r="J277" i="17"/>
  <c r="I254" i="17"/>
  <c r="K254" i="17"/>
  <c r="D254" i="17"/>
  <c r="B254" i="17"/>
  <c r="B256" i="11"/>
  <c r="B256" i="19"/>
  <c r="Q389" i="18"/>
  <c r="J254" i="17"/>
  <c r="J256" i="19"/>
  <c r="I60" i="11" a="1"/>
  <c r="I60" i="11"/>
  <c r="F60" i="19" a="1"/>
  <c r="F60" i="19"/>
  <c r="E193" i="2"/>
  <c r="B58" i="17"/>
  <c r="BG60" i="11" a="1"/>
  <c r="BG60" i="11"/>
  <c r="BE60" i="19" a="1"/>
  <c r="BE60" i="19"/>
  <c r="BA194" i="18"/>
  <c r="I58" i="17"/>
  <c r="B60" i="11"/>
  <c r="B60" i="19"/>
  <c r="C58" i="17"/>
  <c r="B20" i="17"/>
  <c r="BG22" i="11" a="1"/>
  <c r="BG22" i="11"/>
  <c r="BE22" i="19" a="1"/>
  <c r="BE22" i="19"/>
  <c r="C20" i="17"/>
  <c r="D20" i="17"/>
  <c r="C113" i="17"/>
  <c r="I115" i="11" a="1"/>
  <c r="I115" i="11"/>
  <c r="F115" i="19" a="1"/>
  <c r="F115" i="19"/>
  <c r="BG115" i="11" a="1"/>
  <c r="BG115" i="11"/>
  <c r="BE115" i="19" a="1"/>
  <c r="BE115" i="19"/>
  <c r="BA249" i="18"/>
  <c r="B158" i="11"/>
  <c r="B158" i="19"/>
  <c r="O158" i="11" a="1"/>
  <c r="O158" i="11"/>
  <c r="M158" i="19" a="1"/>
  <c r="M158" i="19"/>
  <c r="Q291" i="18"/>
  <c r="I156" i="17"/>
  <c r="J113" i="17"/>
  <c r="C87" i="17"/>
  <c r="Q222" i="18"/>
  <c r="B87" i="17"/>
  <c r="O89" i="11" a="1"/>
  <c r="O89" i="11"/>
  <c r="M89" i="19" a="1"/>
  <c r="M89" i="19"/>
  <c r="B89" i="11"/>
  <c r="B89" i="19"/>
  <c r="E222" i="2"/>
  <c r="D87" i="17"/>
  <c r="J87" i="17"/>
  <c r="K156" i="17"/>
  <c r="Q406" i="18"/>
  <c r="J271" i="17"/>
  <c r="I271" i="17"/>
  <c r="E406" i="2"/>
  <c r="I273" i="11" a="1"/>
  <c r="I273" i="11"/>
  <c r="F273" i="19" a="1"/>
  <c r="F273" i="19"/>
  <c r="C271" i="17"/>
  <c r="BG273" i="11" a="1"/>
  <c r="BG273" i="11"/>
  <c r="BE273" i="19" a="1"/>
  <c r="BE273" i="19"/>
  <c r="J273" i="19"/>
  <c r="O271" i="11" a="1"/>
  <c r="O271" i="11"/>
  <c r="M271" i="19" a="1"/>
  <c r="M271" i="19"/>
  <c r="E404" i="2"/>
  <c r="I271" i="11" a="1"/>
  <c r="I271" i="11"/>
  <c r="F271" i="19" a="1"/>
  <c r="F271" i="19"/>
  <c r="K269" i="17"/>
  <c r="Q404" i="18"/>
  <c r="J269" i="17"/>
  <c r="B86" i="11"/>
  <c r="B86" i="19"/>
  <c r="K84" i="17"/>
  <c r="B84" i="17"/>
  <c r="I84" i="17"/>
  <c r="O86" i="11" a="1"/>
  <c r="O86" i="11"/>
  <c r="M86" i="19" a="1"/>
  <c r="M86" i="19"/>
  <c r="BA122" i="18"/>
  <c r="E121" i="2"/>
  <c r="Q121" i="18"/>
  <c r="B301" i="11"/>
  <c r="B301" i="19"/>
  <c r="BG301" i="11" a="1"/>
  <c r="BG301" i="11"/>
  <c r="BE301" i="19" a="1"/>
  <c r="BE301" i="19"/>
  <c r="C299" i="17"/>
  <c r="O301" i="11" a="1"/>
  <c r="O301" i="11"/>
  <c r="M301" i="19" a="1"/>
  <c r="M301" i="19"/>
  <c r="BA435" i="18"/>
  <c r="D299" i="17"/>
  <c r="O291" i="11" a="1"/>
  <c r="O291" i="11"/>
  <c r="M291" i="19" a="1"/>
  <c r="M291" i="19"/>
  <c r="I289" i="17"/>
  <c r="J291" i="19"/>
  <c r="BG291" i="11" a="1"/>
  <c r="BG291" i="11"/>
  <c r="BE291" i="19" a="1"/>
  <c r="BE291" i="19"/>
  <c r="I291" i="11" a="1"/>
  <c r="I291" i="11"/>
  <c r="F291" i="19" a="1"/>
  <c r="F291" i="19"/>
  <c r="E424" i="2"/>
  <c r="E180" i="2"/>
  <c r="Q180" i="18"/>
  <c r="BA181" i="18"/>
  <c r="Q329" i="18"/>
  <c r="C194" i="17"/>
  <c r="K194" i="17"/>
  <c r="BG196" i="11" a="1"/>
  <c r="BG196" i="11"/>
  <c r="BE196" i="19" a="1"/>
  <c r="BE196" i="19"/>
  <c r="B196" i="11"/>
  <c r="B196" i="19"/>
  <c r="O196" i="11" a="1"/>
  <c r="O196" i="11"/>
  <c r="M196" i="19" a="1"/>
  <c r="M196" i="19"/>
  <c r="Q4" i="18"/>
  <c r="E4" i="2"/>
  <c r="BA5" i="18"/>
  <c r="K289" i="17"/>
  <c r="BA425" i="18"/>
  <c r="D289" i="17"/>
  <c r="J289" i="17"/>
  <c r="B289" i="17"/>
  <c r="C289" i="17"/>
  <c r="B291" i="11"/>
  <c r="B291" i="19"/>
  <c r="Q424" i="18"/>
  <c r="I254" i="11" a="1"/>
  <c r="I254" i="11"/>
  <c r="F254" i="19" a="1"/>
  <c r="F254" i="19"/>
  <c r="I252" i="17"/>
  <c r="Q387" i="18"/>
  <c r="Q338" i="18"/>
  <c r="BA388" i="18"/>
  <c r="E387" i="2"/>
  <c r="E338" i="2"/>
  <c r="B254" i="11"/>
  <c r="B254" i="19"/>
  <c r="D252" i="17"/>
  <c r="BA339" i="18"/>
  <c r="C252" i="17"/>
  <c r="E54" i="2"/>
  <c r="Q54" i="18"/>
  <c r="BA55" i="18"/>
  <c r="I299" i="17"/>
  <c r="J301" i="19"/>
  <c r="K299" i="17"/>
  <c r="J299" i="17"/>
  <c r="I301" i="11" a="1"/>
  <c r="I301" i="11"/>
  <c r="F301" i="19" a="1"/>
  <c r="F301" i="19"/>
  <c r="Q434" i="18"/>
  <c r="B299" i="17"/>
  <c r="E434" i="2"/>
  <c r="BA301" i="18"/>
  <c r="B167" i="11"/>
  <c r="B167" i="19"/>
  <c r="O167" i="11" a="1"/>
  <c r="O167" i="11"/>
  <c r="M167" i="19" a="1"/>
  <c r="M167" i="19"/>
  <c r="J165" i="17"/>
  <c r="Q300" i="18"/>
  <c r="Q21" i="18"/>
  <c r="E21" i="2"/>
  <c r="BA22" i="18"/>
  <c r="BA11" i="18"/>
  <c r="E10" i="2"/>
  <c r="Q10" i="18"/>
  <c r="BA72" i="18"/>
  <c r="E71" i="2"/>
  <c r="Q71" i="18"/>
  <c r="Q35" i="18"/>
  <c r="E35" i="2"/>
  <c r="BA36" i="18"/>
  <c r="Q281" i="18"/>
  <c r="E281" i="2"/>
  <c r="BA282" i="18"/>
  <c r="BA276" i="18"/>
  <c r="E275" i="2"/>
  <c r="Q275" i="18"/>
  <c r="M430" i="2"/>
  <c r="K430" i="18"/>
  <c r="E395" i="2"/>
  <c r="C260" i="17"/>
  <c r="I260" i="17"/>
  <c r="K260" i="17"/>
  <c r="J260" i="17"/>
  <c r="D260" i="17"/>
  <c r="BA50" i="18"/>
  <c r="E49" i="2"/>
  <c r="Q49" i="18"/>
  <c r="Q130" i="18"/>
  <c r="BA131" i="18"/>
  <c r="E130" i="2"/>
  <c r="Q172" i="18"/>
  <c r="E172" i="2"/>
  <c r="BA173" i="18"/>
  <c r="AD429" i="2" a="1"/>
  <c r="AD429" i="2"/>
  <c r="AH429" i="18" a="1"/>
  <c r="AH429" i="18"/>
  <c r="B27" i="17"/>
  <c r="Q162" i="18"/>
  <c r="K27" i="17"/>
  <c r="E162" i="2"/>
  <c r="O29" i="11" a="1"/>
  <c r="O29" i="11"/>
  <c r="M29" i="19" a="1"/>
  <c r="M29" i="19"/>
  <c r="B29" i="11"/>
  <c r="B29" i="19"/>
  <c r="J27" i="17"/>
  <c r="I27" i="17"/>
  <c r="E380" i="2"/>
  <c r="D245" i="17"/>
  <c r="BG247" i="11" a="1"/>
  <c r="BG247" i="11"/>
  <c r="BE247" i="19" a="1"/>
  <c r="BE247" i="19"/>
  <c r="O247" i="11" a="1"/>
  <c r="O247" i="11"/>
  <c r="M247" i="19" a="1"/>
  <c r="M247" i="19"/>
  <c r="B247" i="11"/>
  <c r="B247" i="19"/>
  <c r="I247" i="11" a="1"/>
  <c r="I247" i="11"/>
  <c r="F247" i="19" a="1"/>
  <c r="F247" i="19"/>
  <c r="Q380" i="18"/>
  <c r="BA381" i="18"/>
  <c r="B440" i="2"/>
  <c r="B440" i="18"/>
  <c r="E87" i="2"/>
  <c r="BA88" i="18"/>
  <c r="Q87" i="18"/>
  <c r="B55" i="11"/>
  <c r="B55" i="19"/>
  <c r="BG55" i="11" a="1"/>
  <c r="BG55" i="11"/>
  <c r="BE55" i="19" a="1"/>
  <c r="BE55" i="19"/>
  <c r="E188" i="2"/>
  <c r="O55" i="11" a="1"/>
  <c r="O55" i="11"/>
  <c r="M55" i="19" a="1"/>
  <c r="M55" i="19"/>
  <c r="D53" i="17"/>
  <c r="J53" i="17"/>
  <c r="BA189" i="18"/>
  <c r="Q188" i="18"/>
  <c r="E82" i="2"/>
  <c r="BA83" i="18"/>
  <c r="AD430" i="2" a="1"/>
  <c r="AD430" i="2"/>
  <c r="AH430" i="18" a="1"/>
  <c r="AH430" i="18"/>
  <c r="Q82" i="18"/>
  <c r="AD419" i="2" a="1"/>
  <c r="AD419" i="2"/>
  <c r="AH419" i="18" a="1"/>
  <c r="AH419" i="18"/>
  <c r="B429" i="2"/>
  <c r="B429" i="18"/>
  <c r="BG256" i="11" a="1"/>
  <c r="BG256" i="11"/>
  <c r="BE256" i="19" a="1"/>
  <c r="BE256" i="19"/>
  <c r="BA390" i="18"/>
  <c r="O256" i="11" a="1"/>
  <c r="O256" i="11"/>
  <c r="M256" i="19" a="1"/>
  <c r="M256" i="19"/>
  <c r="C254" i="17"/>
  <c r="I256" i="11" a="1"/>
  <c r="I256" i="11"/>
  <c r="F256" i="19" a="1"/>
  <c r="F256" i="19"/>
  <c r="Q305" i="18"/>
  <c r="C170" i="17"/>
  <c r="I172" i="11" a="1"/>
  <c r="I172" i="11"/>
  <c r="F172" i="19" a="1"/>
  <c r="F172" i="19"/>
  <c r="B172" i="11"/>
  <c r="B172" i="19"/>
  <c r="J170" i="17"/>
  <c r="BG172" i="11" a="1"/>
  <c r="BG172" i="11"/>
  <c r="BE172" i="19" a="1"/>
  <c r="BE172" i="19"/>
  <c r="O172" i="11" a="1"/>
  <c r="O172" i="11"/>
  <c r="M172" i="19" a="1"/>
  <c r="M172" i="19"/>
  <c r="D170" i="17"/>
  <c r="Q367" i="18"/>
  <c r="E367" i="2"/>
  <c r="BA368" i="18"/>
  <c r="Q439" i="18"/>
  <c r="J306" i="19"/>
  <c r="BA440" i="18"/>
  <c r="C304" i="17"/>
  <c r="E439" i="2"/>
  <c r="BG306" i="11" a="1"/>
  <c r="BG306" i="11"/>
  <c r="BE306" i="19" a="1"/>
  <c r="BE306" i="19"/>
  <c r="I306" i="11" a="1"/>
  <c r="I306" i="11"/>
  <c r="F306" i="19" a="1"/>
  <c r="F306" i="19"/>
  <c r="O306" i="11" a="1"/>
  <c r="O306" i="11"/>
  <c r="M306" i="19" a="1"/>
  <c r="M306" i="19"/>
  <c r="E389" i="2"/>
  <c r="E51" i="2"/>
  <c r="BA52" i="18"/>
  <c r="Q51" i="18"/>
  <c r="E27" i="2"/>
  <c r="BA28" i="18"/>
  <c r="Q27" i="18"/>
  <c r="AD434" i="2" a="1"/>
  <c r="AD434" i="2"/>
  <c r="AH434" i="18" a="1"/>
  <c r="AH434" i="18"/>
  <c r="O49" i="11" a="1"/>
  <c r="O49" i="11"/>
  <c r="M49" i="19" a="1"/>
  <c r="M49" i="19"/>
  <c r="E182" i="2"/>
  <c r="I49" i="11" a="1"/>
  <c r="I49" i="11"/>
  <c r="F49" i="19" a="1"/>
  <c r="F49" i="19"/>
  <c r="B49" i="11"/>
  <c r="B49" i="19"/>
  <c r="D47" i="17"/>
  <c r="Q182" i="18"/>
  <c r="J47" i="17"/>
  <c r="I47" i="17"/>
  <c r="E59" i="2"/>
  <c r="Q59" i="18"/>
  <c r="Q111" i="18"/>
  <c r="E111" i="2"/>
  <c r="BA112" i="18"/>
  <c r="B306" i="11"/>
  <c r="B306" i="19"/>
  <c r="D304" i="17"/>
  <c r="J304" i="17"/>
  <c r="I304" i="17"/>
  <c r="K304" i="17"/>
  <c r="B304" i="17"/>
  <c r="Q341" i="18"/>
  <c r="E341" i="2"/>
  <c r="BA342" i="18"/>
  <c r="BA60" i="18"/>
  <c r="BG300" i="11" a="1"/>
  <c r="BG300" i="11"/>
  <c r="BE300" i="19" a="1"/>
  <c r="BE300" i="19"/>
  <c r="I300" i="11" a="1"/>
  <c r="I300" i="11"/>
  <c r="F300" i="19" a="1"/>
  <c r="F300" i="19"/>
  <c r="B298" i="17"/>
  <c r="J298" i="17"/>
  <c r="C298" i="17"/>
  <c r="O300" i="11" a="1"/>
  <c r="O300" i="11"/>
  <c r="M300" i="19" a="1"/>
  <c r="M300" i="19"/>
  <c r="D298" i="17"/>
  <c r="E433" i="2"/>
  <c r="BA331" i="18"/>
  <c r="E330" i="2"/>
  <c r="Q330" i="18"/>
  <c r="J228" i="17"/>
  <c r="D228" i="17"/>
  <c r="BA364" i="18"/>
  <c r="J230" i="19"/>
  <c r="O230" i="11" a="1"/>
  <c r="O230" i="11"/>
  <c r="M230" i="19" a="1"/>
  <c r="M230" i="19"/>
  <c r="I228" i="17"/>
  <c r="I5" i="11" a="1"/>
  <c r="I5" i="11"/>
  <c r="F5" i="19" a="1"/>
  <c r="F5" i="19"/>
  <c r="B3" i="17"/>
  <c r="I3" i="17"/>
  <c r="D3" i="17"/>
  <c r="E138" i="2"/>
  <c r="B5" i="11"/>
  <c r="B5" i="19"/>
  <c r="K3" i="17"/>
  <c r="BG5" i="11" a="1"/>
  <c r="BG5" i="11"/>
  <c r="BE5" i="19" a="1"/>
  <c r="BE5" i="19"/>
  <c r="B53" i="17"/>
  <c r="K53" i="17"/>
  <c r="I55" i="11" a="1"/>
  <c r="I55" i="11"/>
  <c r="F55" i="19" a="1"/>
  <c r="F55" i="19"/>
  <c r="I53" i="17"/>
  <c r="C53" i="17"/>
  <c r="B165" i="17"/>
  <c r="C165" i="17"/>
  <c r="K165" i="17"/>
  <c r="I167" i="11" a="1"/>
  <c r="I167" i="11"/>
  <c r="F167" i="19" a="1"/>
  <c r="F167" i="19"/>
  <c r="D165" i="17"/>
  <c r="BG167" i="11" a="1"/>
  <c r="BG167" i="11"/>
  <c r="BE167" i="19" a="1"/>
  <c r="BE167" i="19"/>
  <c r="E300" i="2"/>
  <c r="I165" i="17"/>
  <c r="B243" i="17"/>
  <c r="E378" i="2"/>
  <c r="Q378" i="18"/>
  <c r="J243" i="17"/>
  <c r="I243" i="17"/>
  <c r="I245" i="11" a="1"/>
  <c r="I245" i="11"/>
  <c r="F245" i="19" a="1"/>
  <c r="F245" i="19"/>
  <c r="J435" i="2"/>
  <c r="H435" i="18"/>
  <c r="Q76" i="18"/>
  <c r="BA77" i="18"/>
  <c r="E76" i="2"/>
  <c r="E363" i="2"/>
  <c r="B230" i="11"/>
  <c r="B230" i="19"/>
  <c r="I230" i="11" a="1"/>
  <c r="I230" i="11"/>
  <c r="F230" i="19" a="1"/>
  <c r="F230" i="19"/>
  <c r="BG230" i="11" a="1"/>
  <c r="BG230" i="11"/>
  <c r="BE230" i="19" a="1"/>
  <c r="BE230" i="19"/>
  <c r="Q363" i="18"/>
  <c r="K228" i="17"/>
  <c r="B228" i="17"/>
  <c r="C228" i="17"/>
  <c r="E405" i="2"/>
  <c r="C270" i="17"/>
  <c r="BA406" i="18"/>
  <c r="J270" i="17"/>
  <c r="BG272" i="11" a="1"/>
  <c r="BG272" i="11"/>
  <c r="BE272" i="19" a="1"/>
  <c r="BE272" i="19"/>
  <c r="O272" i="11" a="1"/>
  <c r="O272" i="11"/>
  <c r="M272" i="19" a="1"/>
  <c r="M272" i="19"/>
  <c r="D243" i="17"/>
  <c r="K243" i="17"/>
  <c r="C243" i="17"/>
  <c r="BA379" i="18"/>
  <c r="J245" i="19"/>
  <c r="O245" i="11" a="1"/>
  <c r="O245" i="11"/>
  <c r="M245" i="19" a="1"/>
  <c r="M245" i="19"/>
  <c r="BG245" i="11" a="1"/>
  <c r="BG245" i="11"/>
  <c r="BE245" i="19" a="1"/>
  <c r="BE245" i="19"/>
  <c r="B245" i="11"/>
  <c r="B245" i="19"/>
  <c r="B115" i="11"/>
  <c r="B115" i="19"/>
  <c r="D113" i="17"/>
  <c r="Q248" i="18"/>
  <c r="E248" i="2"/>
  <c r="K113" i="17"/>
  <c r="O115" i="11" a="1"/>
  <c r="O115" i="11"/>
  <c r="M115" i="19" a="1"/>
  <c r="M115" i="19"/>
  <c r="I113" i="17"/>
  <c r="B113" i="17"/>
  <c r="BA168" i="18"/>
  <c r="E167" i="2"/>
  <c r="J32" i="17"/>
  <c r="O34" i="11" a="1"/>
  <c r="O34" i="11"/>
  <c r="M34" i="19" a="1"/>
  <c r="M34" i="19"/>
  <c r="D32" i="17"/>
  <c r="C153" i="17"/>
  <c r="K153" i="17"/>
  <c r="O155" i="11" a="1"/>
  <c r="O155" i="11"/>
  <c r="M155" i="19" a="1"/>
  <c r="M155" i="19"/>
  <c r="B153" i="17"/>
  <c r="BG155" i="11" a="1"/>
  <c r="BG155" i="11"/>
  <c r="BE155" i="19" a="1"/>
  <c r="BE155" i="19"/>
  <c r="J3" i="17"/>
  <c r="Q138" i="18"/>
  <c r="BA139" i="18"/>
  <c r="O75" i="11" a="1"/>
  <c r="O75" i="11"/>
  <c r="M75" i="19" a="1"/>
  <c r="M75" i="19"/>
  <c r="Q208" i="18"/>
  <c r="I75" i="11" a="1"/>
  <c r="I75" i="11"/>
  <c r="F75" i="19" a="1"/>
  <c r="F75" i="19"/>
  <c r="B75" i="11"/>
  <c r="B75" i="19"/>
  <c r="BA209" i="18"/>
  <c r="E208" i="2"/>
  <c r="D73" i="17"/>
  <c r="B73" i="17"/>
  <c r="C3" i="17"/>
  <c r="E55" i="2"/>
  <c r="BA56" i="18"/>
  <c r="Q55" i="18"/>
  <c r="C47" i="17"/>
  <c r="B47" i="17"/>
  <c r="BG49" i="11" a="1"/>
  <c r="BG49" i="11"/>
  <c r="BE49" i="19" a="1"/>
  <c r="BE49" i="19"/>
  <c r="K47" i="17"/>
  <c r="BA183" i="18"/>
  <c r="BA98" i="18"/>
  <c r="Q97" i="18"/>
  <c r="E97" i="2"/>
  <c r="BG29" i="11" a="1"/>
  <c r="BG29" i="11"/>
  <c r="BE29" i="19" a="1"/>
  <c r="BE29" i="19"/>
  <c r="D27" i="17"/>
  <c r="I29" i="11" a="1"/>
  <c r="I29" i="11"/>
  <c r="F29" i="19" a="1"/>
  <c r="F29" i="19"/>
  <c r="BA163" i="18"/>
  <c r="C27" i="17"/>
  <c r="B181" i="17"/>
  <c r="C181" i="17"/>
  <c r="I183" i="11" a="1"/>
  <c r="I183" i="11"/>
  <c r="F183" i="19" a="1"/>
  <c r="F183" i="19"/>
  <c r="E316" i="2"/>
  <c r="I181" i="17"/>
  <c r="K181" i="17"/>
  <c r="BA289" i="18"/>
  <c r="I155" i="11" a="1"/>
  <c r="I155" i="11"/>
  <c r="F155" i="19" a="1"/>
  <c r="F155" i="19"/>
  <c r="J153" i="17"/>
  <c r="Q288" i="18"/>
  <c r="B155" i="11"/>
  <c r="B155" i="19"/>
  <c r="E288" i="2"/>
  <c r="D153" i="17"/>
  <c r="I153" i="17"/>
  <c r="K245" i="17"/>
  <c r="J247" i="19"/>
  <c r="J245" i="17"/>
  <c r="B245" i="17"/>
  <c r="C245" i="17"/>
  <c r="I245" i="17"/>
  <c r="E410" i="2"/>
  <c r="B277" i="11"/>
  <c r="B277" i="19"/>
  <c r="C275" i="17"/>
  <c r="J277" i="19"/>
  <c r="B275" i="17"/>
  <c r="I277" i="11" a="1"/>
  <c r="I277" i="11"/>
  <c r="F277" i="19" a="1"/>
  <c r="F277" i="19"/>
  <c r="E220" i="2"/>
  <c r="C85" i="17"/>
  <c r="J85" i="17"/>
  <c r="I87" i="11" a="1"/>
  <c r="I87" i="11"/>
  <c r="F87" i="19" a="1"/>
  <c r="F87" i="19"/>
  <c r="Q220" i="18"/>
  <c r="D85" i="17"/>
  <c r="O87" i="11" a="1"/>
  <c r="O87" i="11"/>
  <c r="M87" i="19" a="1"/>
  <c r="M87" i="19"/>
  <c r="B85" i="17"/>
  <c r="J428" i="2"/>
  <c r="H428" i="18"/>
  <c r="O277" i="11" a="1"/>
  <c r="O277" i="11"/>
  <c r="M277" i="19" a="1"/>
  <c r="M277" i="19"/>
  <c r="I275" i="17"/>
  <c r="J275" i="17"/>
  <c r="BG277" i="11" a="1"/>
  <c r="BG277" i="11"/>
  <c r="BE277" i="19" a="1"/>
  <c r="BE277" i="19"/>
  <c r="Q410" i="18"/>
  <c r="K275" i="17"/>
  <c r="BA411" i="18"/>
  <c r="D275" i="17"/>
  <c r="B272" i="11"/>
  <c r="B272" i="19"/>
  <c r="K270" i="17"/>
  <c r="Q405" i="18"/>
  <c r="D270" i="17"/>
  <c r="I272" i="11" a="1"/>
  <c r="I272" i="11"/>
  <c r="F272" i="19" a="1"/>
  <c r="F272" i="19"/>
  <c r="I270" i="17"/>
  <c r="J272" i="19"/>
  <c r="B270" i="17"/>
  <c r="BA125" i="18"/>
  <c r="Q124" i="18"/>
  <c r="E124" i="2"/>
  <c r="BG87" i="11" a="1"/>
  <c r="BG87" i="11"/>
  <c r="BE87" i="19" a="1"/>
  <c r="BE87" i="19"/>
  <c r="BA221" i="18"/>
  <c r="K85" i="17"/>
  <c r="I85" i="17"/>
  <c r="B87" i="11"/>
  <c r="B87" i="19"/>
  <c r="D181" i="17"/>
  <c r="J181" i="17"/>
  <c r="O183" i="11" a="1"/>
  <c r="O183" i="11"/>
  <c r="M183" i="19" a="1"/>
  <c r="M183" i="19"/>
  <c r="Q316" i="18"/>
  <c r="B183" i="11"/>
  <c r="B183" i="19"/>
  <c r="J183" i="19"/>
  <c r="BG183" i="11" a="1"/>
  <c r="BG183" i="11"/>
  <c r="BE183" i="19" a="1"/>
  <c r="BE183" i="19"/>
  <c r="BA317" i="18"/>
  <c r="I34" i="11" a="1"/>
  <c r="I34" i="11"/>
  <c r="F34" i="19" a="1"/>
  <c r="F34" i="19"/>
  <c r="C32" i="17"/>
  <c r="B32" i="17"/>
  <c r="I32" i="17"/>
  <c r="K32" i="17"/>
  <c r="Q167" i="18"/>
  <c r="BG34" i="11" a="1"/>
  <c r="BG34" i="11"/>
  <c r="BE34" i="19" a="1"/>
  <c r="BE34" i="19"/>
  <c r="B34" i="11"/>
  <c r="B34" i="19"/>
  <c r="K298" i="17"/>
  <c r="B300" i="11"/>
  <c r="B300" i="19"/>
  <c r="Q433" i="18"/>
  <c r="J300" i="19"/>
  <c r="I298" i="17"/>
  <c r="BA434" i="18"/>
  <c r="O146" i="11" a="1"/>
  <c r="O146" i="11"/>
  <c r="M146" i="19" a="1"/>
  <c r="M146" i="19"/>
  <c r="I144" i="17"/>
  <c r="D144" i="17"/>
  <c r="I146" i="11" a="1"/>
  <c r="I146" i="11"/>
  <c r="F146" i="19" a="1"/>
  <c r="F146" i="19"/>
  <c r="B146" i="11"/>
  <c r="B146" i="19"/>
  <c r="C144" i="17"/>
  <c r="E279" i="2"/>
  <c r="B144" i="17"/>
  <c r="I158" i="17"/>
  <c r="E293" i="2"/>
  <c r="D158" i="17"/>
  <c r="B160" i="11"/>
  <c r="B160" i="19"/>
  <c r="I160" i="11" a="1"/>
  <c r="I160" i="11"/>
  <c r="F160" i="19" a="1"/>
  <c r="F160" i="19"/>
  <c r="K158" i="17"/>
  <c r="B158" i="17"/>
  <c r="Q293" i="18"/>
  <c r="O160" i="11" a="1"/>
  <c r="O160" i="11"/>
  <c r="M160" i="19" a="1"/>
  <c r="M160" i="19"/>
  <c r="J158" i="17"/>
  <c r="BG160" i="11" a="1"/>
  <c r="BG160" i="11"/>
  <c r="BE160" i="19" a="1"/>
  <c r="BE160" i="19"/>
  <c r="C158" i="17"/>
  <c r="BA294" i="18"/>
  <c r="I73" i="17"/>
  <c r="BG75" i="11" a="1"/>
  <c r="BG75" i="11"/>
  <c r="BE75" i="19" a="1"/>
  <c r="BE75" i="19"/>
  <c r="C73" i="17"/>
  <c r="J73" i="17"/>
  <c r="K73" i="17"/>
  <c r="O249" i="11" a="1"/>
  <c r="O249" i="11"/>
  <c r="M249" i="19" a="1"/>
  <c r="M249" i="19"/>
  <c r="K247" i="17"/>
  <c r="BG249" i="11" a="1"/>
  <c r="BG249" i="11"/>
  <c r="BE249" i="19" a="1"/>
  <c r="BE249" i="19"/>
  <c r="B247" i="17"/>
  <c r="I249" i="11" a="1"/>
  <c r="I249" i="11"/>
  <c r="F249" i="19" a="1"/>
  <c r="F249" i="19"/>
  <c r="J247" i="17"/>
  <c r="BG146" i="11" a="1"/>
  <c r="BG146" i="11"/>
  <c r="BE146" i="19" a="1"/>
  <c r="BE146" i="19"/>
  <c r="K144" i="17"/>
  <c r="BA280" i="18"/>
  <c r="Q279" i="18"/>
  <c r="J144" i="17"/>
  <c r="BA233" i="18"/>
  <c r="E232" i="2"/>
  <c r="Q232" i="18"/>
  <c r="BG269" i="11" a="1"/>
  <c r="BG269" i="11"/>
  <c r="BE269" i="19" a="1"/>
  <c r="BE269" i="19"/>
  <c r="B269" i="11"/>
  <c r="B269" i="19"/>
  <c r="C267" i="17"/>
  <c r="B267" i="17"/>
  <c r="O269" i="11" a="1"/>
  <c r="O269" i="11"/>
  <c r="M269" i="19" a="1"/>
  <c r="M269" i="19"/>
  <c r="BA403" i="18"/>
  <c r="I267" i="17"/>
  <c r="K267" i="17"/>
  <c r="E78" i="2"/>
  <c r="BA79" i="18"/>
  <c r="Q78" i="18"/>
  <c r="Q149" i="18"/>
  <c r="E149" i="2"/>
  <c r="BA150" i="18"/>
  <c r="BA113" i="18"/>
  <c r="Q112" i="18"/>
  <c r="E112" i="2"/>
  <c r="E384" i="2"/>
  <c r="BA385" i="18"/>
  <c r="Q384" i="18"/>
  <c r="BA66" i="18"/>
  <c r="Q65" i="18"/>
  <c r="E402" i="2"/>
  <c r="E65" i="2"/>
  <c r="Q402" i="18"/>
  <c r="I269" i="11" a="1"/>
  <c r="I269" i="11"/>
  <c r="F269" i="19" a="1"/>
  <c r="F269" i="19"/>
  <c r="J267" i="17"/>
  <c r="D267" i="17"/>
  <c r="BA14" i="18"/>
  <c r="E13" i="2"/>
  <c r="E24" i="2"/>
  <c r="BA25" i="18"/>
  <c r="BA64" i="18"/>
  <c r="E63" i="2"/>
  <c r="Q63" i="18"/>
  <c r="J269" i="19"/>
  <c r="Q13" i="18"/>
  <c r="BA61" i="18"/>
  <c r="E60" i="2"/>
  <c r="Q60" i="18"/>
  <c r="Q24" i="18"/>
  <c r="AD431" i="2" a="1"/>
  <c r="AD431" i="2"/>
  <c r="AH431" i="18" a="1"/>
  <c r="AH431" i="18"/>
  <c r="BA17" i="18"/>
  <c r="Q16" i="18"/>
  <c r="E16" i="2"/>
  <c r="B239" i="17"/>
  <c r="E374" i="2"/>
  <c r="Q374" i="18"/>
  <c r="I239" i="17"/>
  <c r="BG241" i="11" a="1"/>
  <c r="BG241" i="11"/>
  <c r="BE241" i="19" a="1"/>
  <c r="BE241" i="19"/>
  <c r="K239" i="17"/>
  <c r="BA40" i="18"/>
  <c r="Q39" i="18"/>
  <c r="E39" i="2"/>
  <c r="BA85" i="18"/>
  <c r="Q84" i="18"/>
  <c r="J433" i="2"/>
  <c r="H433" i="18"/>
  <c r="M442" i="2"/>
  <c r="E48" i="2"/>
  <c r="Q48" i="18"/>
  <c r="BA49" i="18"/>
  <c r="E84" i="2"/>
  <c r="Q226" i="18"/>
  <c r="E226" i="2"/>
  <c r="BA227" i="18"/>
  <c r="BA127" i="18"/>
  <c r="E126" i="2"/>
  <c r="Q126" i="18"/>
  <c r="Q99" i="18"/>
  <c r="E99" i="2"/>
  <c r="BA375" i="18"/>
  <c r="J241" i="19"/>
  <c r="D239" i="17"/>
  <c r="O241" i="11" a="1"/>
  <c r="O241" i="11"/>
  <c r="M241" i="19" a="1"/>
  <c r="M241" i="19"/>
  <c r="J239" i="17"/>
  <c r="I241" i="11" a="1"/>
  <c r="I241" i="11"/>
  <c r="F241" i="19" a="1"/>
  <c r="F241" i="19"/>
  <c r="C239" i="17"/>
  <c r="B241" i="11"/>
  <c r="B241" i="19"/>
  <c r="BA100" i="18"/>
  <c r="E34" i="2"/>
  <c r="Q34" i="18"/>
  <c r="BA35" i="18"/>
  <c r="BA244" i="18"/>
  <c r="Q243" i="18"/>
  <c r="O80" i="11" a="1"/>
  <c r="O80" i="11"/>
  <c r="M80" i="19" a="1"/>
  <c r="M80" i="19"/>
  <c r="BA214" i="18"/>
  <c r="B78" i="17"/>
  <c r="E213" i="2"/>
  <c r="I80" i="11" a="1"/>
  <c r="I80" i="11"/>
  <c r="F80" i="19" a="1"/>
  <c r="F80" i="19"/>
  <c r="B80" i="11"/>
  <c r="B80" i="19"/>
  <c r="D78" i="17"/>
  <c r="E243" i="2"/>
  <c r="Q213" i="18"/>
  <c r="BA166" i="18"/>
  <c r="O32" i="11" a="1"/>
  <c r="O32" i="11"/>
  <c r="M32" i="19" a="1"/>
  <c r="M32" i="19"/>
  <c r="BG32" i="11" a="1"/>
  <c r="BG32" i="11"/>
  <c r="BE32" i="19" a="1"/>
  <c r="BE32" i="19"/>
  <c r="I32" i="11" a="1"/>
  <c r="I32" i="11"/>
  <c r="F32" i="19" a="1"/>
  <c r="F32" i="19"/>
  <c r="E165" i="2"/>
  <c r="K30" i="17"/>
  <c r="C30" i="17"/>
  <c r="J30" i="17"/>
  <c r="E344" i="2"/>
  <c r="Q344" i="18"/>
  <c r="BA345" i="18"/>
  <c r="E131" i="2"/>
  <c r="BA132" i="18"/>
  <c r="Q131" i="18"/>
  <c r="B30" i="17"/>
  <c r="Q165" i="18"/>
  <c r="B32" i="11"/>
  <c r="B32" i="19"/>
  <c r="I30" i="17"/>
  <c r="D30" i="17"/>
  <c r="BA161" i="18"/>
  <c r="BG27" i="11" a="1"/>
  <c r="BG27" i="11"/>
  <c r="BE27" i="19" a="1"/>
  <c r="BE27" i="19"/>
  <c r="I25" i="17"/>
  <c r="E160" i="2"/>
  <c r="B438" i="2"/>
  <c r="B438" i="18"/>
  <c r="M427" i="2"/>
  <c r="K427" i="18"/>
  <c r="I27" i="11" a="1"/>
  <c r="I27" i="11"/>
  <c r="F27" i="19" a="1"/>
  <c r="F27" i="19"/>
  <c r="BA377" i="18"/>
  <c r="E376" i="2"/>
  <c r="Q376" i="18"/>
  <c r="AD427" i="2" a="1"/>
  <c r="AD427" i="2"/>
  <c r="AH427" i="18" a="1"/>
  <c r="AH427" i="18"/>
  <c r="Q415" i="18"/>
  <c r="J280" i="17"/>
  <c r="I280" i="17"/>
  <c r="B282" i="11"/>
  <c r="B282" i="19"/>
  <c r="O282" i="11" a="1"/>
  <c r="O282" i="11"/>
  <c r="M282" i="19" a="1"/>
  <c r="M282" i="19"/>
  <c r="B280" i="17"/>
  <c r="E118" i="2"/>
  <c r="BA119" i="18"/>
  <c r="Q118" i="18"/>
  <c r="D292" i="17"/>
  <c r="I292" i="17"/>
  <c r="I294" i="11" a="1"/>
  <c r="I294" i="11"/>
  <c r="F294" i="19" a="1"/>
  <c r="F294" i="19"/>
  <c r="C292" i="17"/>
  <c r="O294" i="11" a="1"/>
  <c r="O294" i="11"/>
  <c r="M294" i="19" a="1"/>
  <c r="M294" i="19"/>
  <c r="K292" i="17"/>
  <c r="J294" i="19"/>
  <c r="B292" i="17"/>
  <c r="Q427" i="18"/>
  <c r="J292" i="17"/>
  <c r="BG294" i="11" a="1"/>
  <c r="BG294" i="11"/>
  <c r="BE294" i="19" a="1"/>
  <c r="BE294" i="19"/>
  <c r="BA428" i="18"/>
  <c r="B294" i="11"/>
  <c r="B294" i="19"/>
  <c r="E427" i="2"/>
  <c r="E266" i="2"/>
  <c r="Q266" i="18"/>
  <c r="BA267" i="18"/>
  <c r="Q58" i="18"/>
  <c r="BA59" i="18"/>
  <c r="E58" i="2"/>
  <c r="O157" i="11" a="1"/>
  <c r="O157" i="11"/>
  <c r="M157" i="19" a="1"/>
  <c r="M157" i="19"/>
  <c r="E290" i="2"/>
  <c r="D155" i="17"/>
  <c r="I155" i="17"/>
  <c r="BA291" i="18"/>
  <c r="I282" i="11" a="1"/>
  <c r="I282" i="11"/>
  <c r="F282" i="19" a="1"/>
  <c r="F282" i="19"/>
  <c r="K280" i="17"/>
  <c r="J282" i="19"/>
  <c r="D280" i="17"/>
  <c r="BG282" i="11" a="1"/>
  <c r="BG282" i="11"/>
  <c r="BE282" i="19" a="1"/>
  <c r="BE282" i="19"/>
  <c r="C280" i="17"/>
  <c r="E415" i="2"/>
  <c r="BA416" i="18"/>
  <c r="BA160" i="18"/>
  <c r="E159" i="2"/>
  <c r="B24" i="17"/>
  <c r="I24" i="17"/>
  <c r="O26" i="11" a="1"/>
  <c r="O26" i="11"/>
  <c r="M26" i="19" a="1"/>
  <c r="M26" i="19"/>
  <c r="K24" i="17"/>
  <c r="I26" i="11" a="1"/>
  <c r="I26" i="11"/>
  <c r="F26" i="19" a="1"/>
  <c r="F26" i="19"/>
  <c r="Q159" i="18"/>
  <c r="BA62" i="18"/>
  <c r="E61" i="2"/>
  <c r="Q61" i="18"/>
  <c r="I246" i="11" a="1"/>
  <c r="I246" i="11"/>
  <c r="F246" i="19" a="1"/>
  <c r="F246" i="19"/>
  <c r="BG246" i="11" a="1"/>
  <c r="BG246" i="11"/>
  <c r="BE246" i="19" a="1"/>
  <c r="BE246" i="19"/>
  <c r="B246" i="11"/>
  <c r="B246" i="19"/>
  <c r="B244" i="17"/>
  <c r="C244" i="17"/>
  <c r="K244" i="17"/>
  <c r="E209" i="2"/>
  <c r="BA210" i="18"/>
  <c r="BA190" i="18"/>
  <c r="E189" i="2"/>
  <c r="Q117" i="18"/>
  <c r="BA118" i="18"/>
  <c r="E117" i="2"/>
  <c r="Q209" i="18"/>
  <c r="Q189" i="18"/>
  <c r="E270" i="2"/>
  <c r="I135" i="17"/>
  <c r="O137" i="11" a="1"/>
  <c r="O137" i="11"/>
  <c r="M137" i="19" a="1"/>
  <c r="M137" i="19"/>
  <c r="J135" i="17"/>
  <c r="BG137" i="11" a="1"/>
  <c r="BG137" i="11"/>
  <c r="BE137" i="19" a="1"/>
  <c r="BE137" i="19"/>
  <c r="BG26" i="11" a="1"/>
  <c r="BG26" i="11"/>
  <c r="BE26" i="19" a="1"/>
  <c r="BE26" i="19"/>
  <c r="B26" i="11"/>
  <c r="B26" i="19"/>
  <c r="J24" i="17"/>
  <c r="D24" i="17"/>
  <c r="C24" i="17"/>
  <c r="BA285" i="18"/>
  <c r="E284" i="2"/>
  <c r="Q284" i="18"/>
  <c r="J427" i="2"/>
  <c r="H427" i="18"/>
  <c r="Q375" i="18"/>
  <c r="BA376" i="18"/>
  <c r="E375" i="2"/>
  <c r="O103" i="11" a="1"/>
  <c r="O103" i="11"/>
  <c r="M103" i="19" a="1"/>
  <c r="M103" i="19"/>
  <c r="I101" i="17"/>
  <c r="E236" i="2"/>
  <c r="C101" i="17"/>
  <c r="BG103" i="11" a="1"/>
  <c r="BG103" i="11"/>
  <c r="BE103" i="19" a="1"/>
  <c r="BE103" i="19"/>
  <c r="O246" i="11" a="1"/>
  <c r="O246" i="11"/>
  <c r="M246" i="19" a="1"/>
  <c r="M246" i="19"/>
  <c r="E379" i="2"/>
  <c r="J244" i="17"/>
  <c r="Q379" i="18"/>
  <c r="J246" i="19"/>
  <c r="D244" i="17"/>
  <c r="I244" i="17"/>
  <c r="BA380" i="18"/>
  <c r="B262" i="11"/>
  <c r="B262" i="19"/>
  <c r="I262" i="11" a="1"/>
  <c r="I262" i="11"/>
  <c r="F262" i="19" a="1"/>
  <c r="F262" i="19"/>
  <c r="B260" i="17"/>
  <c r="J262" i="19"/>
  <c r="Q395" i="18"/>
  <c r="BA396" i="18"/>
  <c r="O262" i="11" a="1"/>
  <c r="O262" i="11"/>
  <c r="M262" i="19" a="1"/>
  <c r="M262" i="19"/>
  <c r="BG262" i="11" a="1"/>
  <c r="BG262" i="11"/>
  <c r="BE262" i="19" a="1"/>
  <c r="BE262" i="19"/>
  <c r="Q160" i="18"/>
  <c r="O27" i="11" a="1"/>
  <c r="O27" i="11"/>
  <c r="M27" i="19" a="1"/>
  <c r="M27" i="19"/>
  <c r="C25" i="17"/>
  <c r="B27" i="11"/>
  <c r="B27" i="19"/>
  <c r="B25" i="17"/>
  <c r="K25" i="17"/>
  <c r="D25" i="17"/>
  <c r="Q270" i="18"/>
  <c r="BA271" i="18"/>
  <c r="K135" i="17"/>
  <c r="B137" i="11"/>
  <c r="B137" i="19"/>
  <c r="I137" i="11" a="1"/>
  <c r="I137" i="11"/>
  <c r="F137" i="19" a="1"/>
  <c r="F137" i="19"/>
  <c r="B135" i="17"/>
  <c r="D135" i="17"/>
  <c r="C135" i="17"/>
  <c r="J25" i="17"/>
  <c r="B118" i="17"/>
  <c r="I120" i="11" a="1"/>
  <c r="I120" i="11"/>
  <c r="F120" i="19" a="1"/>
  <c r="F120" i="19"/>
  <c r="BG120" i="11" a="1"/>
  <c r="BG120" i="11"/>
  <c r="BE120" i="19" a="1"/>
  <c r="BE120" i="19"/>
  <c r="Q253" i="18"/>
  <c r="D118" i="17"/>
  <c r="O120" i="11" a="1"/>
  <c r="O120" i="11"/>
  <c r="M120" i="19" a="1"/>
  <c r="M120" i="19"/>
  <c r="B120" i="11"/>
  <c r="B120" i="19"/>
  <c r="J118" i="17"/>
  <c r="Q28" i="18"/>
  <c r="E28" i="2"/>
  <c r="BA29" i="18"/>
  <c r="C118" i="17"/>
  <c r="E253" i="2"/>
  <c r="K118" i="17"/>
  <c r="BA254" i="18"/>
  <c r="I118" i="17"/>
  <c r="J78" i="17"/>
  <c r="C78" i="17"/>
  <c r="BG80" i="11" a="1"/>
  <c r="BG80" i="11"/>
  <c r="BE80" i="19" a="1"/>
  <c r="BE80" i="19"/>
  <c r="K78" i="17"/>
  <c r="J204" i="19"/>
  <c r="I204" i="11" a="1"/>
  <c r="I204" i="11"/>
  <c r="F204" i="19" a="1"/>
  <c r="F204" i="19"/>
  <c r="I202" i="17"/>
  <c r="B202" i="17"/>
  <c r="Q337" i="18"/>
  <c r="B204" i="11"/>
  <c r="B204" i="19"/>
  <c r="I78" i="17"/>
  <c r="B103" i="11"/>
  <c r="B103" i="19"/>
  <c r="D101" i="17"/>
  <c r="J101" i="17"/>
  <c r="I103" i="11" a="1"/>
  <c r="I103" i="11"/>
  <c r="F103" i="19" a="1"/>
  <c r="F103" i="19"/>
  <c r="K101" i="17"/>
  <c r="BA237" i="18"/>
  <c r="B101" i="17"/>
  <c r="Q236" i="18"/>
  <c r="B171" i="17"/>
  <c r="I171" i="17"/>
  <c r="B173" i="11"/>
  <c r="B173" i="19"/>
  <c r="Q306" i="18"/>
  <c r="J171" i="17"/>
  <c r="B136" i="17"/>
  <c r="BA272" i="18"/>
  <c r="E271" i="2"/>
  <c r="Q271" i="18"/>
  <c r="BG138" i="11" a="1"/>
  <c r="BG138" i="11"/>
  <c r="BE138" i="19" a="1"/>
  <c r="BE138" i="19"/>
  <c r="C171" i="17"/>
  <c r="I173" i="11" a="1"/>
  <c r="I173" i="11"/>
  <c r="F173" i="19" a="1"/>
  <c r="F173" i="19"/>
  <c r="BG173" i="11" a="1"/>
  <c r="BG173" i="11"/>
  <c r="BE173" i="19" a="1"/>
  <c r="BE173" i="19"/>
  <c r="D171" i="17"/>
  <c r="K171" i="17"/>
  <c r="O173" i="11" a="1"/>
  <c r="O173" i="11"/>
  <c r="M173" i="19" a="1"/>
  <c r="M173" i="19"/>
  <c r="BA307" i="18"/>
  <c r="E306" i="2"/>
  <c r="D136" i="17"/>
  <c r="J136" i="17"/>
  <c r="I138" i="11" a="1"/>
  <c r="I138" i="11"/>
  <c r="F138" i="19" a="1"/>
  <c r="F138" i="19"/>
  <c r="C136" i="17"/>
  <c r="K136" i="17"/>
  <c r="I136" i="17"/>
  <c r="O138" i="11" a="1"/>
  <c r="O138" i="11"/>
  <c r="M138" i="19" a="1"/>
  <c r="M138" i="19"/>
  <c r="B138" i="11"/>
  <c r="B138" i="19"/>
  <c r="B430" i="2"/>
  <c r="B430" i="18"/>
  <c r="D44" i="17"/>
  <c r="E179" i="2"/>
  <c r="B44" i="17"/>
  <c r="BA180" i="18"/>
  <c r="BG46" i="11" a="1"/>
  <c r="BG46" i="11"/>
  <c r="BE46" i="19" a="1"/>
  <c r="BE46" i="19"/>
  <c r="BA319" i="18"/>
  <c r="Q318" i="18"/>
  <c r="Q62" i="18"/>
  <c r="E62" i="2"/>
  <c r="BA63" i="18"/>
  <c r="E318" i="2"/>
  <c r="I297" i="11" a="1"/>
  <c r="I297" i="11"/>
  <c r="F297" i="19" a="1"/>
  <c r="F297" i="19"/>
  <c r="C295" i="17"/>
  <c r="O297" i="11" a="1"/>
  <c r="O297" i="11"/>
  <c r="M297" i="19" a="1"/>
  <c r="M297" i="19"/>
  <c r="J295" i="17"/>
  <c r="B295" i="17"/>
  <c r="D295" i="17"/>
  <c r="Q430" i="18"/>
  <c r="B297" i="11"/>
  <c r="B297" i="19"/>
  <c r="B46" i="11"/>
  <c r="B46" i="19"/>
  <c r="C44" i="17"/>
  <c r="I44" i="17"/>
  <c r="Q179" i="18"/>
  <c r="O46" i="11" a="1"/>
  <c r="O46" i="11"/>
  <c r="M46" i="19" a="1"/>
  <c r="M46" i="19"/>
  <c r="K44" i="17"/>
  <c r="I46" i="11" a="1"/>
  <c r="I46" i="11"/>
  <c r="F46" i="19" a="1"/>
  <c r="F46" i="19"/>
  <c r="J44" i="17"/>
  <c r="BG62" i="11" a="1"/>
  <c r="BG62" i="11"/>
  <c r="BE62" i="19" a="1"/>
  <c r="BE62" i="19"/>
  <c r="BA196" i="18"/>
  <c r="E195" i="2"/>
  <c r="C60" i="17"/>
  <c r="O62" i="11" a="1"/>
  <c r="O62" i="11"/>
  <c r="M62" i="19" a="1"/>
  <c r="M62" i="19"/>
  <c r="D60" i="17"/>
  <c r="K60" i="17"/>
  <c r="Q195" i="18"/>
  <c r="BG297" i="11" a="1"/>
  <c r="BG297" i="11"/>
  <c r="BE297" i="19" a="1"/>
  <c r="BE297" i="19"/>
  <c r="E430" i="2"/>
  <c r="J297" i="19"/>
  <c r="BA431" i="18"/>
  <c r="I295" i="17"/>
  <c r="K295" i="17"/>
  <c r="O204" i="11" a="1"/>
  <c r="O204" i="11"/>
  <c r="M204" i="19" a="1"/>
  <c r="M204" i="19"/>
  <c r="BA338" i="18"/>
  <c r="J202" i="17"/>
  <c r="BG204" i="11" a="1"/>
  <c r="BG204" i="11"/>
  <c r="BE204" i="19" a="1"/>
  <c r="BE204" i="19"/>
  <c r="D202" i="17"/>
  <c r="K202" i="17"/>
  <c r="C202" i="17"/>
  <c r="E337" i="2"/>
  <c r="K90" i="17"/>
  <c r="I92" i="11" a="1"/>
  <c r="I92" i="11"/>
  <c r="F92" i="19" a="1"/>
  <c r="F92" i="19"/>
  <c r="J90" i="17"/>
  <c r="B92" i="11"/>
  <c r="B92" i="19"/>
  <c r="E225" i="2"/>
  <c r="BA70" i="18"/>
  <c r="Q69" i="18"/>
  <c r="E69" i="2"/>
  <c r="BA165" i="18"/>
  <c r="Q164" i="18"/>
  <c r="O31" i="11" a="1"/>
  <c r="O31" i="11"/>
  <c r="M31" i="19" a="1"/>
  <c r="M31" i="19"/>
  <c r="B29" i="17"/>
  <c r="BG31" i="11" a="1"/>
  <c r="BG31" i="11"/>
  <c r="BE31" i="19" a="1"/>
  <c r="BE31" i="19"/>
  <c r="E164" i="2"/>
  <c r="I31" i="11" a="1"/>
  <c r="I31" i="11"/>
  <c r="F31" i="19" a="1"/>
  <c r="F31" i="19"/>
  <c r="B157" i="11"/>
  <c r="B157" i="19"/>
  <c r="J155" i="17"/>
  <c r="BG157" i="11" a="1"/>
  <c r="BG157" i="11"/>
  <c r="BE157" i="19" a="1"/>
  <c r="BE157" i="19"/>
  <c r="B155" i="17"/>
  <c r="C155" i="17"/>
  <c r="K155" i="17"/>
  <c r="I157" i="11" a="1"/>
  <c r="I157" i="11"/>
  <c r="F157" i="19" a="1"/>
  <c r="F157" i="19"/>
  <c r="Q290" i="18"/>
  <c r="C29" i="17"/>
  <c r="Q25" i="18"/>
  <c r="BA26" i="18"/>
  <c r="BG8" i="11" a="1"/>
  <c r="BG8" i="11"/>
  <c r="BE8" i="19" a="1"/>
  <c r="BE8" i="19"/>
  <c r="K6" i="17"/>
  <c r="E141" i="2"/>
  <c r="J6" i="17"/>
  <c r="I8" i="11" a="1"/>
  <c r="I8" i="11"/>
  <c r="F8" i="19" a="1"/>
  <c r="F8" i="19"/>
  <c r="B6" i="17"/>
  <c r="I6" i="17"/>
  <c r="C6" i="17"/>
  <c r="BA76" i="18"/>
  <c r="Q75" i="18"/>
  <c r="E25" i="2"/>
  <c r="E216" i="2"/>
  <c r="B81" i="17"/>
  <c r="I83" i="11" a="1"/>
  <c r="I83" i="11"/>
  <c r="F83" i="19" a="1"/>
  <c r="F83" i="19"/>
  <c r="D81" i="17"/>
  <c r="O83" i="11" a="1"/>
  <c r="O83" i="11"/>
  <c r="M83" i="19" a="1"/>
  <c r="M83" i="19"/>
  <c r="Q216" i="18"/>
  <c r="C81" i="17"/>
  <c r="B62" i="11"/>
  <c r="B62" i="19"/>
  <c r="J60" i="17"/>
  <c r="B60" i="17"/>
  <c r="I62" i="11" a="1"/>
  <c r="I62" i="11"/>
  <c r="F62" i="19" a="1"/>
  <c r="F62" i="19"/>
  <c r="I60" i="17"/>
  <c r="E75" i="2"/>
  <c r="BA217" i="18"/>
  <c r="I81" i="17"/>
  <c r="J81" i="17"/>
  <c r="B83" i="11"/>
  <c r="B83" i="19"/>
  <c r="BG83" i="11" a="1"/>
  <c r="BG83" i="11"/>
  <c r="BE83" i="19" a="1"/>
  <c r="BE83" i="19"/>
  <c r="K81" i="17"/>
  <c r="Q143" i="18"/>
  <c r="C8" i="17"/>
  <c r="B8" i="17"/>
  <c r="E143" i="2"/>
  <c r="J8" i="17"/>
  <c r="I8" i="17"/>
  <c r="B10" i="11"/>
  <c r="B10" i="19"/>
  <c r="BA144" i="18"/>
  <c r="I10" i="11" a="1"/>
  <c r="I10" i="11"/>
  <c r="F10" i="19" a="1"/>
  <c r="F10" i="19"/>
  <c r="K8" i="17"/>
  <c r="D8" i="17"/>
  <c r="BG10" i="11" a="1"/>
  <c r="BG10" i="11"/>
  <c r="BE10" i="19" a="1"/>
  <c r="BE10" i="19"/>
  <c r="I115" i="17"/>
  <c r="D115" i="17"/>
  <c r="BG117" i="11" a="1"/>
  <c r="BG117" i="11"/>
  <c r="BE117" i="19" a="1"/>
  <c r="BE117" i="19"/>
  <c r="I117" i="11" a="1"/>
  <c r="I117" i="11"/>
  <c r="F117" i="19" a="1"/>
  <c r="F117" i="19"/>
  <c r="E250" i="2"/>
  <c r="K115" i="17"/>
  <c r="C115" i="17"/>
  <c r="B117" i="11"/>
  <c r="B117" i="19"/>
  <c r="I39" i="17"/>
  <c r="E174" i="2"/>
  <c r="J39" i="17"/>
  <c r="I41" i="11" a="1"/>
  <c r="I41" i="11"/>
  <c r="F41" i="19" a="1"/>
  <c r="F41" i="19"/>
  <c r="C39" i="17"/>
  <c r="K39" i="17"/>
  <c r="O41" i="11" a="1"/>
  <c r="O41" i="11"/>
  <c r="M41" i="19" a="1"/>
  <c r="M41" i="19"/>
  <c r="BA175" i="18"/>
  <c r="J425" i="2"/>
  <c r="H425" i="18"/>
  <c r="BA336" i="18"/>
  <c r="Q335" i="18"/>
  <c r="E335" i="2"/>
  <c r="B8" i="11"/>
  <c r="B8" i="19"/>
  <c r="BA142" i="18"/>
  <c r="Q141" i="18"/>
  <c r="D6" i="17"/>
  <c r="BA226" i="18"/>
  <c r="O92" i="11" a="1"/>
  <c r="O92" i="11"/>
  <c r="M92" i="19" a="1"/>
  <c r="M92" i="19"/>
  <c r="B90" i="17"/>
  <c r="BG92" i="11" a="1"/>
  <c r="BG92" i="11"/>
  <c r="BE92" i="19" a="1"/>
  <c r="BE92" i="19"/>
  <c r="D90" i="17"/>
  <c r="I90" i="17"/>
  <c r="Q225" i="18"/>
  <c r="C90" i="17"/>
  <c r="K29" i="17"/>
  <c r="D29" i="17"/>
  <c r="J29" i="17"/>
  <c r="I29" i="17"/>
  <c r="B31" i="11"/>
  <c r="B31" i="19"/>
  <c r="Q174" i="18"/>
  <c r="BG41" i="11" a="1"/>
  <c r="BG41" i="11"/>
  <c r="BE41" i="19" a="1"/>
  <c r="BE41" i="19"/>
  <c r="B39" i="17"/>
  <c r="B41" i="11"/>
  <c r="B41" i="19"/>
  <c r="D39" i="17"/>
  <c r="E15" i="2"/>
  <c r="Q15" i="18"/>
  <c r="Q135" i="18"/>
  <c r="BA136" i="18"/>
  <c r="E135" i="2"/>
  <c r="BA16" i="18"/>
  <c r="J429" i="2"/>
  <c r="H429" i="18"/>
  <c r="B437" i="2"/>
  <c r="B437" i="18"/>
  <c r="BA245" i="18"/>
  <c r="Q244" i="18"/>
  <c r="BA99" i="18"/>
  <c r="Q98" i="18"/>
  <c r="E98" i="2"/>
  <c r="E244" i="2"/>
  <c r="J437" i="2"/>
  <c r="H437" i="18"/>
  <c r="Q129" i="18"/>
  <c r="E129" i="2"/>
  <c r="BA130" i="18"/>
  <c r="J441" i="2"/>
  <c r="BG303" i="11" a="1"/>
  <c r="BG303" i="11"/>
  <c r="BE303" i="19" a="1"/>
  <c r="BE303" i="19"/>
  <c r="O303" i="11" a="1"/>
  <c r="O303" i="11"/>
  <c r="M303" i="19" a="1"/>
  <c r="M303" i="19"/>
  <c r="K301" i="17"/>
  <c r="J303" i="19"/>
  <c r="Q436" i="18"/>
  <c r="C301" i="17"/>
  <c r="E436" i="2"/>
  <c r="B303" i="11"/>
  <c r="B303" i="19"/>
  <c r="BA357" i="18"/>
  <c r="Q356" i="18"/>
  <c r="E356" i="2"/>
  <c r="M440" i="2"/>
  <c r="K440" i="18"/>
  <c r="AD440" i="2" a="1"/>
  <c r="AD440" i="2"/>
  <c r="AH440" i="18" a="1"/>
  <c r="AH440" i="18"/>
  <c r="Q50" i="18"/>
  <c r="E50" i="2"/>
  <c r="BA51" i="18"/>
  <c r="C43" i="17"/>
  <c r="J43" i="17"/>
  <c r="K43" i="17"/>
  <c r="BA179" i="18"/>
  <c r="O45" i="11" a="1"/>
  <c r="O45" i="11"/>
  <c r="M45" i="19" a="1"/>
  <c r="M45" i="19"/>
  <c r="E388" i="2"/>
  <c r="BG255" i="11" a="1"/>
  <c r="BG255" i="11"/>
  <c r="BE255" i="19" a="1"/>
  <c r="BE255" i="19"/>
  <c r="BA389" i="18"/>
  <c r="J253" i="17"/>
  <c r="B255" i="11"/>
  <c r="B255" i="19"/>
  <c r="I253" i="17"/>
  <c r="E106" i="2"/>
  <c r="BA107" i="18"/>
  <c r="Q106" i="18"/>
  <c r="D52" i="17"/>
  <c r="I54" i="11" a="1"/>
  <c r="I54" i="11"/>
  <c r="F54" i="19" a="1"/>
  <c r="F54" i="19"/>
  <c r="B54" i="11"/>
  <c r="B54" i="19"/>
  <c r="O54" i="11" a="1"/>
  <c r="O54" i="11"/>
  <c r="M54" i="19" a="1"/>
  <c r="M54" i="19"/>
  <c r="Q7" i="18"/>
  <c r="E7" i="2"/>
  <c r="BA8" i="18"/>
  <c r="BG54" i="11" a="1"/>
  <c r="BG54" i="11"/>
  <c r="BE54" i="19" a="1"/>
  <c r="BE54" i="19"/>
  <c r="BA10" i="18"/>
  <c r="E9" i="2"/>
  <c r="Q9" i="18"/>
  <c r="Q134" i="18"/>
  <c r="E134" i="2"/>
  <c r="BA135" i="18"/>
  <c r="M433" i="2"/>
  <c r="K433" i="18"/>
  <c r="E47" i="2"/>
  <c r="BA48" i="18"/>
  <c r="Q47" i="18"/>
  <c r="B198" i="17"/>
  <c r="B200" i="11"/>
  <c r="B200" i="19"/>
  <c r="J200" i="19"/>
  <c r="D198" i="17"/>
  <c r="I200" i="11" a="1"/>
  <c r="I200" i="11"/>
  <c r="F200" i="19" a="1"/>
  <c r="F200" i="19"/>
  <c r="BA334" i="18"/>
  <c r="E333" i="2"/>
  <c r="J198" i="17"/>
  <c r="BA305" i="18"/>
  <c r="Q304" i="18"/>
  <c r="E304" i="2"/>
  <c r="K7" i="17"/>
  <c r="B9" i="11"/>
  <c r="B9" i="19"/>
  <c r="BG9" i="11" a="1"/>
  <c r="BG9" i="11"/>
  <c r="BE9" i="19" a="1"/>
  <c r="BE9" i="19"/>
  <c r="D7" i="17"/>
  <c r="C7" i="17"/>
  <c r="I9" i="11" a="1"/>
  <c r="I9" i="11"/>
  <c r="F9" i="19" a="1"/>
  <c r="F9" i="19"/>
  <c r="Q142" i="18"/>
  <c r="BA143" i="18"/>
  <c r="BA96" i="18"/>
  <c r="E95" i="2"/>
  <c r="Q95" i="18"/>
  <c r="J7" i="17"/>
  <c r="E142" i="2"/>
  <c r="I7" i="17"/>
  <c r="B7" i="17"/>
  <c r="J432" i="2"/>
  <c r="H432" i="18"/>
  <c r="J176" i="17"/>
  <c r="BA312" i="18"/>
  <c r="B176" i="17"/>
  <c r="O178" i="11" a="1"/>
  <c r="O178" i="11"/>
  <c r="M178" i="19" a="1"/>
  <c r="M178" i="19"/>
  <c r="E311" i="2"/>
  <c r="I176" i="17"/>
  <c r="B178" i="11"/>
  <c r="B178" i="19"/>
  <c r="K176" i="17"/>
  <c r="J439" i="2"/>
  <c r="H439" i="18"/>
  <c r="E199" i="2"/>
  <c r="B64" i="17"/>
  <c r="B66" i="11"/>
  <c r="B66" i="19"/>
  <c r="K64" i="17"/>
  <c r="I66" i="11" a="1"/>
  <c r="I66" i="11"/>
  <c r="F66" i="19" a="1"/>
  <c r="F66" i="19"/>
  <c r="J64" i="17"/>
  <c r="BG66" i="11" a="1"/>
  <c r="BG66" i="11"/>
  <c r="BE66" i="19" a="1"/>
  <c r="BE66" i="19"/>
  <c r="O66" i="11" a="1"/>
  <c r="O66" i="11"/>
  <c r="M66" i="19" a="1"/>
  <c r="M66" i="19"/>
  <c r="BA359" i="18"/>
  <c r="E358" i="2"/>
  <c r="Q358" i="18"/>
  <c r="K198" i="17"/>
  <c r="BG200" i="11" a="1"/>
  <c r="BG200" i="11"/>
  <c r="BE200" i="19" a="1"/>
  <c r="BE200" i="19"/>
  <c r="I198" i="17"/>
  <c r="C198" i="17"/>
  <c r="Q333" i="18"/>
  <c r="O200" i="11" a="1"/>
  <c r="O200" i="11"/>
  <c r="M200" i="19" a="1"/>
  <c r="M200" i="19"/>
  <c r="M425" i="2"/>
  <c r="K425" i="18"/>
  <c r="AD425" i="2" a="1"/>
  <c r="AD425" i="2"/>
  <c r="AH425" i="18" a="1"/>
  <c r="AH425" i="18"/>
  <c r="I301" i="17"/>
  <c r="I303" i="11" a="1"/>
  <c r="I303" i="11"/>
  <c r="F303" i="19" a="1"/>
  <c r="F303" i="19"/>
  <c r="J301" i="17"/>
  <c r="BA437" i="18"/>
  <c r="B301" i="17"/>
  <c r="D301" i="17"/>
  <c r="C52" i="17"/>
  <c r="I52" i="17"/>
  <c r="Q187" i="18"/>
  <c r="B52" i="17"/>
  <c r="BA188" i="18"/>
  <c r="K52" i="17"/>
  <c r="E187" i="2"/>
  <c r="J52" i="17"/>
  <c r="E91" i="2"/>
  <c r="BA92" i="18"/>
  <c r="Q91" i="18"/>
  <c r="B115" i="17"/>
  <c r="BA251" i="18"/>
  <c r="J115" i="17"/>
  <c r="O117" i="11" a="1"/>
  <c r="O117" i="11"/>
  <c r="M117" i="19" a="1"/>
  <c r="M117" i="19"/>
  <c r="Q250" i="18"/>
  <c r="J216" i="17"/>
  <c r="B218" i="11"/>
  <c r="B218" i="19"/>
  <c r="I218" i="11" a="1"/>
  <c r="I218" i="11"/>
  <c r="F218" i="19" a="1"/>
  <c r="F218" i="19"/>
  <c r="K216" i="17"/>
  <c r="D216" i="17"/>
  <c r="BA352" i="18"/>
  <c r="J21" i="17"/>
  <c r="AD428" i="2" a="1"/>
  <c r="AD428" i="2"/>
  <c r="AH428" i="18" a="1"/>
  <c r="AH428" i="18"/>
  <c r="B21" i="17"/>
  <c r="I21" i="17"/>
  <c r="E156" i="2"/>
  <c r="B433" i="2"/>
  <c r="B433" i="18"/>
  <c r="B253" i="17"/>
  <c r="K253" i="17"/>
  <c r="O255" i="11" a="1"/>
  <c r="O255" i="11"/>
  <c r="M255" i="19" a="1"/>
  <c r="M255" i="19"/>
  <c r="J255" i="19"/>
  <c r="I255" i="11" a="1"/>
  <c r="I255" i="11"/>
  <c r="F255" i="19" a="1"/>
  <c r="F255" i="19"/>
  <c r="D253" i="17"/>
  <c r="C253" i="17"/>
  <c r="Q388" i="18"/>
  <c r="I45" i="11" a="1"/>
  <c r="I45" i="11"/>
  <c r="F45" i="19" a="1"/>
  <c r="F45" i="19"/>
  <c r="BG45" i="11" a="1"/>
  <c r="BG45" i="11"/>
  <c r="BE45" i="19" a="1"/>
  <c r="BE45" i="19"/>
  <c r="B43" i="17"/>
  <c r="D43" i="17"/>
  <c r="B45" i="11"/>
  <c r="B45" i="19"/>
  <c r="I43" i="17"/>
  <c r="E178" i="2"/>
  <c r="K111" i="17"/>
  <c r="BG113" i="11" a="1"/>
  <c r="BG113" i="11"/>
  <c r="BE113" i="19" a="1"/>
  <c r="BE113" i="19"/>
  <c r="B111" i="17"/>
  <c r="I111" i="17"/>
  <c r="Q178" i="18"/>
  <c r="BA354" i="18"/>
  <c r="Q353" i="18"/>
  <c r="D111" i="17"/>
  <c r="B10" i="17"/>
  <c r="BA146" i="18"/>
  <c r="BG12" i="11" a="1"/>
  <c r="BG12" i="11"/>
  <c r="BE12" i="19" a="1"/>
  <c r="BE12" i="19"/>
  <c r="J10" i="17"/>
  <c r="B12" i="11"/>
  <c r="B12" i="19"/>
  <c r="C10" i="17"/>
  <c r="Q145" i="18"/>
  <c r="E353" i="2"/>
  <c r="I10" i="17"/>
  <c r="AD411" i="2" a="1"/>
  <c r="AD411" i="2"/>
  <c r="AH411" i="18" a="1"/>
  <c r="AH411" i="18"/>
  <c r="B428" i="2"/>
  <c r="B428" i="18"/>
  <c r="Q198" i="18"/>
  <c r="BA199" i="18"/>
  <c r="D207" i="17"/>
  <c r="K207" i="17"/>
  <c r="BA343" i="18"/>
  <c r="Q342" i="18"/>
  <c r="BG209" i="11" a="1"/>
  <c r="BG209" i="11"/>
  <c r="BE209" i="19" a="1"/>
  <c r="BE209" i="19"/>
  <c r="C207" i="17"/>
  <c r="E145" i="2"/>
  <c r="K10" i="17"/>
  <c r="D10" i="17"/>
  <c r="I12" i="11" a="1"/>
  <c r="I12" i="11"/>
  <c r="F12" i="19" a="1"/>
  <c r="F12" i="19"/>
  <c r="BG178" i="11" a="1"/>
  <c r="BG178" i="11"/>
  <c r="BE178" i="19" a="1"/>
  <c r="BE178" i="19"/>
  <c r="D176" i="17"/>
  <c r="Q311" i="18"/>
  <c r="I178" i="11" a="1"/>
  <c r="I178" i="11"/>
  <c r="F178" i="19" a="1"/>
  <c r="F178" i="19"/>
  <c r="D120" i="17"/>
  <c r="I122" i="11" a="1"/>
  <c r="I122" i="11"/>
  <c r="F122" i="19" a="1"/>
  <c r="F122" i="19"/>
  <c r="E255" i="2"/>
  <c r="BA256" i="18"/>
  <c r="K120" i="17"/>
  <c r="E198" i="2"/>
  <c r="Q438" i="18"/>
  <c r="C303" i="17"/>
  <c r="O305" i="11" a="1"/>
  <c r="O305" i="11"/>
  <c r="M305" i="19" a="1"/>
  <c r="M305" i="19"/>
  <c r="I305" i="11" a="1"/>
  <c r="I305" i="11"/>
  <c r="F305" i="19" a="1"/>
  <c r="F305" i="19"/>
  <c r="K303" i="17"/>
  <c r="B303" i="17"/>
  <c r="E438" i="2"/>
  <c r="I303" i="17"/>
  <c r="Q272" i="18"/>
  <c r="BA273" i="18"/>
  <c r="E272" i="2"/>
  <c r="C176" i="17"/>
  <c r="B113" i="11"/>
  <c r="B113" i="19"/>
  <c r="Q246" i="18"/>
  <c r="BA247" i="18"/>
  <c r="C111" i="17"/>
  <c r="E246" i="2"/>
  <c r="J111" i="17"/>
  <c r="I113" i="11" a="1"/>
  <c r="I113" i="11"/>
  <c r="F113" i="19" a="1"/>
  <c r="F113" i="19"/>
  <c r="O113" i="11" a="1"/>
  <c r="O113" i="11"/>
  <c r="M113" i="19" a="1"/>
  <c r="M113" i="19"/>
  <c r="J120" i="17"/>
  <c r="O122" i="11" a="1"/>
  <c r="O122" i="11"/>
  <c r="M122" i="19" a="1"/>
  <c r="M122" i="19"/>
  <c r="B120" i="17"/>
  <c r="I120" i="17"/>
  <c r="BG122" i="11" a="1"/>
  <c r="BG122" i="11"/>
  <c r="BE122" i="19" a="1"/>
  <c r="BE122" i="19"/>
  <c r="C120" i="17"/>
  <c r="B122" i="11"/>
  <c r="B122" i="19"/>
  <c r="Q255" i="18"/>
  <c r="K279" i="17"/>
  <c r="BA415" i="18"/>
  <c r="I279" i="17"/>
  <c r="C279" i="17"/>
  <c r="D279" i="17"/>
  <c r="B279" i="17"/>
  <c r="K55" i="17"/>
  <c r="J55" i="17"/>
  <c r="I55" i="17"/>
  <c r="BG57" i="11" a="1"/>
  <c r="BG57" i="11"/>
  <c r="BE57" i="19" a="1"/>
  <c r="BE57" i="19"/>
  <c r="B57" i="11"/>
  <c r="B57" i="19"/>
  <c r="D55" i="17"/>
  <c r="BA191" i="18"/>
  <c r="K291" i="17"/>
  <c r="J293" i="19"/>
  <c r="B293" i="11"/>
  <c r="B293" i="19"/>
  <c r="Q426" i="18"/>
  <c r="C291" i="17"/>
  <c r="BA427" i="18"/>
  <c r="O293" i="11" a="1"/>
  <c r="O293" i="11"/>
  <c r="M293" i="19" a="1"/>
  <c r="M293" i="19"/>
  <c r="I265" i="11" a="1"/>
  <c r="I265" i="11"/>
  <c r="F265" i="19" a="1"/>
  <c r="F265" i="19"/>
  <c r="O265" i="11" a="1"/>
  <c r="O265" i="11"/>
  <c r="M265" i="19" a="1"/>
  <c r="M265" i="19"/>
  <c r="B265" i="11"/>
  <c r="B265" i="19"/>
  <c r="BA399" i="18"/>
  <c r="I263" i="17"/>
  <c r="J263" i="17"/>
  <c r="J265" i="19"/>
  <c r="C263" i="17"/>
  <c r="J13" i="17"/>
  <c r="BA149" i="18"/>
  <c r="Q148" i="18"/>
  <c r="I13" i="17"/>
  <c r="C13" i="17"/>
  <c r="K13" i="17"/>
  <c r="I15" i="11" a="1"/>
  <c r="I15" i="11"/>
  <c r="F15" i="19" a="1"/>
  <c r="F15" i="19"/>
  <c r="B13" i="17"/>
  <c r="Q190" i="18"/>
  <c r="BG293" i="11" a="1"/>
  <c r="BG293" i="11"/>
  <c r="BE293" i="19" a="1"/>
  <c r="BE293" i="19"/>
  <c r="B140" i="11"/>
  <c r="B140" i="19"/>
  <c r="E273" i="2"/>
  <c r="BA274" i="18"/>
  <c r="I138" i="17"/>
  <c r="K138" i="17"/>
  <c r="E382" i="2"/>
  <c r="Q382" i="18"/>
  <c r="J249" i="19"/>
  <c r="D247" i="17"/>
  <c r="I247" i="17"/>
  <c r="BA383" i="18"/>
  <c r="B249" i="11"/>
  <c r="B249" i="19"/>
  <c r="C247" i="17"/>
  <c r="E148" i="2"/>
  <c r="BG15" i="11" a="1"/>
  <c r="BG15" i="11"/>
  <c r="BE15" i="19" a="1"/>
  <c r="BE15" i="19"/>
  <c r="D13" i="17"/>
  <c r="B291" i="17"/>
  <c r="I293" i="11" a="1"/>
  <c r="I293" i="11"/>
  <c r="F293" i="19" a="1"/>
  <c r="F293" i="19"/>
  <c r="J291" i="17"/>
  <c r="I291" i="17"/>
  <c r="D291" i="17"/>
  <c r="E426" i="2"/>
  <c r="B15" i="11"/>
  <c r="B15" i="19"/>
  <c r="I64" i="17"/>
  <c r="BA200" i="18"/>
  <c r="C64" i="17"/>
  <c r="Q199" i="18"/>
  <c r="D64" i="17"/>
  <c r="B138" i="17"/>
  <c r="J138" i="17"/>
  <c r="D138" i="17"/>
  <c r="O140" i="11" a="1"/>
  <c r="O140" i="11"/>
  <c r="M140" i="19" a="1"/>
  <c r="M140" i="19"/>
  <c r="I140" i="11" a="1"/>
  <c r="I140" i="11"/>
  <c r="F140" i="19" a="1"/>
  <c r="F140" i="19"/>
  <c r="BG140" i="11" a="1"/>
  <c r="BG140" i="11"/>
  <c r="BE140" i="19" a="1"/>
  <c r="BE140" i="19"/>
  <c r="Q273" i="18"/>
  <c r="C138" i="17"/>
  <c r="I130" i="11" a="1"/>
  <c r="I130" i="11"/>
  <c r="F130" i="19" a="1"/>
  <c r="F130" i="19"/>
  <c r="Q263" i="18"/>
  <c r="C128" i="17"/>
  <c r="O130" i="11" a="1"/>
  <c r="O130" i="11"/>
  <c r="M130" i="19" a="1"/>
  <c r="M130" i="19"/>
  <c r="K128" i="17"/>
  <c r="B130" i="11"/>
  <c r="B130" i="19"/>
  <c r="J128" i="17"/>
  <c r="D128" i="17"/>
  <c r="E263" i="2"/>
  <c r="BG130" i="11" a="1"/>
  <c r="BG130" i="11"/>
  <c r="BE130" i="19" a="1"/>
  <c r="BE130" i="19"/>
  <c r="B128" i="17"/>
  <c r="I128" i="17"/>
  <c r="BA264" i="18"/>
  <c r="E308" i="2"/>
  <c r="D173" i="17"/>
  <c r="J173" i="17"/>
  <c r="I175" i="11" a="1"/>
  <c r="I175" i="11"/>
  <c r="F175" i="19" a="1"/>
  <c r="F175" i="19"/>
  <c r="K173" i="17"/>
  <c r="O37" i="11" a="1"/>
  <c r="O37" i="11"/>
  <c r="M37" i="19" a="1"/>
  <c r="M37" i="19"/>
  <c r="D35" i="17"/>
  <c r="I35" i="17"/>
  <c r="B35" i="17"/>
  <c r="BG37" i="11" a="1"/>
  <c r="BG37" i="11"/>
  <c r="BE37" i="19" a="1"/>
  <c r="BE37" i="19"/>
  <c r="I207" i="17"/>
  <c r="B207" i="17"/>
  <c r="E342" i="2"/>
  <c r="O209" i="11" a="1"/>
  <c r="O209" i="11"/>
  <c r="M209" i="19" a="1"/>
  <c r="M209" i="19"/>
  <c r="J209" i="19"/>
  <c r="J207" i="17"/>
  <c r="I209" i="11" a="1"/>
  <c r="I209" i="11"/>
  <c r="F209" i="19" a="1"/>
  <c r="F209" i="19"/>
  <c r="B209" i="11"/>
  <c r="B209" i="19"/>
  <c r="I233" i="17"/>
  <c r="D233" i="17"/>
  <c r="Q368" i="18"/>
  <c r="J235" i="19"/>
  <c r="E368" i="2"/>
  <c r="I173" i="17"/>
  <c r="B173" i="17"/>
  <c r="BG175" i="11" a="1"/>
  <c r="BG175" i="11"/>
  <c r="BE175" i="19" a="1"/>
  <c r="BE175" i="19"/>
  <c r="BA309" i="18"/>
  <c r="C173" i="17"/>
  <c r="B175" i="11"/>
  <c r="B175" i="19"/>
  <c r="Q308" i="18"/>
  <c r="O175" i="11" a="1"/>
  <c r="O175" i="11"/>
  <c r="M175" i="19" a="1"/>
  <c r="M175" i="19"/>
  <c r="Q156" i="18"/>
  <c r="B23" i="11"/>
  <c r="B23" i="19"/>
  <c r="I23" i="11" a="1"/>
  <c r="I23" i="11"/>
  <c r="F23" i="19" a="1"/>
  <c r="F23" i="19"/>
  <c r="D21" i="17"/>
  <c r="C21" i="17"/>
  <c r="BG23" i="11" a="1"/>
  <c r="BG23" i="11"/>
  <c r="BE23" i="19" a="1"/>
  <c r="BE23" i="19"/>
  <c r="K21" i="17"/>
  <c r="BA157" i="18"/>
  <c r="B305" i="11"/>
  <c r="B305" i="19"/>
  <c r="BA439" i="18"/>
  <c r="D303" i="17"/>
  <c r="J303" i="17"/>
  <c r="BG305" i="11" a="1"/>
  <c r="BG305" i="11"/>
  <c r="BE305" i="19" a="1"/>
  <c r="BE305" i="19"/>
  <c r="J305" i="19"/>
  <c r="BG235" i="11" a="1"/>
  <c r="BG235" i="11"/>
  <c r="BE235" i="19" a="1"/>
  <c r="BE235" i="19"/>
  <c r="BA369" i="18"/>
  <c r="J233" i="17"/>
  <c r="O235" i="11" a="1"/>
  <c r="O235" i="11"/>
  <c r="M235" i="19" a="1"/>
  <c r="M235" i="19"/>
  <c r="B233" i="17"/>
  <c r="K233" i="17"/>
  <c r="I235" i="11" a="1"/>
  <c r="I235" i="11"/>
  <c r="F235" i="19" a="1"/>
  <c r="F235" i="19"/>
  <c r="C233" i="17"/>
  <c r="B235" i="11"/>
  <c r="B235" i="19"/>
  <c r="E393" i="2"/>
  <c r="BG260" i="11" a="1"/>
  <c r="BG260" i="11"/>
  <c r="BE260" i="19" a="1"/>
  <c r="BE260" i="19"/>
  <c r="O260" i="11" a="1"/>
  <c r="O260" i="11"/>
  <c r="M260" i="19" a="1"/>
  <c r="M260" i="19"/>
  <c r="B258" i="17"/>
  <c r="C258" i="17"/>
  <c r="I258" i="17"/>
  <c r="J258" i="17"/>
  <c r="K258" i="17"/>
  <c r="I260" i="11" a="1"/>
  <c r="I260" i="11"/>
  <c r="F260" i="19" a="1"/>
  <c r="F260" i="19"/>
  <c r="J260" i="19"/>
  <c r="B260" i="11"/>
  <c r="B260" i="19"/>
  <c r="BA394" i="18"/>
  <c r="D258" i="17"/>
  <c r="Q393" i="18"/>
  <c r="M426" i="2"/>
  <c r="K426" i="18"/>
  <c r="AD426" i="2" a="1"/>
  <c r="AD426" i="2"/>
  <c r="AH426" i="18" a="1"/>
  <c r="AH426" i="18"/>
  <c r="BA43" i="18"/>
  <c r="E42" i="2"/>
  <c r="Q42" i="18"/>
  <c r="I88" i="11" a="1"/>
  <c r="I88" i="11"/>
  <c r="F88" i="19" a="1"/>
  <c r="F88" i="19"/>
  <c r="D86" i="17"/>
  <c r="B88" i="11"/>
  <c r="B88" i="19"/>
  <c r="C86" i="17"/>
  <c r="I175" i="17"/>
  <c r="O177" i="11" a="1"/>
  <c r="O177" i="11"/>
  <c r="M177" i="19" a="1"/>
  <c r="M177" i="19"/>
  <c r="C175" i="17"/>
  <c r="Q310" i="18"/>
  <c r="B175" i="17"/>
  <c r="B177" i="11"/>
  <c r="B177" i="19"/>
  <c r="D175" i="17"/>
  <c r="B86" i="17"/>
  <c r="I177" i="11" a="1"/>
  <c r="I177" i="11"/>
  <c r="F177" i="19" a="1"/>
  <c r="F177" i="19"/>
  <c r="J175" i="17"/>
  <c r="E310" i="2"/>
  <c r="K175" i="17"/>
  <c r="BG177" i="11" a="1"/>
  <c r="BG177" i="11"/>
  <c r="BE177" i="19" a="1"/>
  <c r="BE177" i="19"/>
  <c r="BA311" i="18"/>
  <c r="E151" i="2"/>
  <c r="J16" i="17"/>
  <c r="B18" i="11"/>
  <c r="B18" i="19"/>
  <c r="I18" i="11" a="1"/>
  <c r="I18" i="11"/>
  <c r="F18" i="19" a="1"/>
  <c r="F18" i="19"/>
  <c r="K86" i="17"/>
  <c r="O88" i="11" a="1"/>
  <c r="O88" i="11"/>
  <c r="M88" i="19" a="1"/>
  <c r="M88" i="19"/>
  <c r="E221" i="2"/>
  <c r="I86" i="17"/>
  <c r="Q221" i="18"/>
  <c r="J86" i="17"/>
  <c r="BG88" i="11" a="1"/>
  <c r="BG88" i="11"/>
  <c r="BE88" i="19" a="1"/>
  <c r="BE88" i="19"/>
  <c r="BA222" i="18"/>
  <c r="BA308" i="18"/>
  <c r="E307" i="2"/>
  <c r="Q307" i="18"/>
  <c r="E22" i="2"/>
  <c r="BA23" i="18"/>
  <c r="D205" i="17"/>
  <c r="Q22" i="18"/>
  <c r="I205" i="17"/>
  <c r="BG207" i="11" a="1"/>
  <c r="BG207" i="11"/>
  <c r="BE207" i="19" a="1"/>
  <c r="BE207" i="19"/>
  <c r="I207" i="11" a="1"/>
  <c r="I207" i="11"/>
  <c r="F207" i="19" a="1"/>
  <c r="F207" i="19"/>
  <c r="BA341" i="18"/>
  <c r="C205" i="17"/>
  <c r="O207" i="11" a="1"/>
  <c r="O207" i="11"/>
  <c r="M207" i="19" a="1"/>
  <c r="M207" i="19"/>
  <c r="K205" i="17"/>
  <c r="I16" i="17"/>
  <c r="C16" i="17"/>
  <c r="BG18" i="11" a="1"/>
  <c r="BG18" i="11"/>
  <c r="BE18" i="19" a="1"/>
  <c r="BE18" i="19"/>
  <c r="B16" i="17"/>
  <c r="K16" i="17"/>
  <c r="Q151" i="18"/>
  <c r="BA152" i="18"/>
  <c r="D16" i="17"/>
  <c r="B307" i="11"/>
  <c r="B307" i="19"/>
  <c r="E440" i="2"/>
  <c r="I307" i="11" a="1"/>
  <c r="I307" i="11"/>
  <c r="F307" i="19" a="1"/>
  <c r="F307" i="19"/>
  <c r="B305" i="17"/>
  <c r="D305" i="17"/>
  <c r="J307" i="19"/>
  <c r="BG141" i="11" a="1"/>
  <c r="BG141" i="11"/>
  <c r="BE141" i="19" a="1"/>
  <c r="BE141" i="19"/>
  <c r="Q274" i="18"/>
  <c r="C139" i="17"/>
  <c r="BA275" i="18"/>
  <c r="J139" i="17"/>
  <c r="I141" i="11" a="1"/>
  <c r="I141" i="11"/>
  <c r="F141" i="19" a="1"/>
  <c r="F141" i="19"/>
  <c r="B139" i="17"/>
  <c r="K139" i="17"/>
  <c r="BG218" i="11" a="1"/>
  <c r="BG218" i="11"/>
  <c r="BE218" i="19" a="1"/>
  <c r="BE218" i="19"/>
  <c r="C216" i="17"/>
  <c r="B216" i="17"/>
  <c r="O218" i="11" a="1"/>
  <c r="O218" i="11"/>
  <c r="M218" i="19" a="1"/>
  <c r="M218" i="19"/>
  <c r="Q351" i="18"/>
  <c r="E351" i="2"/>
  <c r="I216" i="17"/>
  <c r="J218" i="19"/>
  <c r="B441" i="2"/>
  <c r="Q392" i="18"/>
  <c r="D257" i="17"/>
  <c r="BG259" i="11" a="1"/>
  <c r="BG259" i="11"/>
  <c r="BE259" i="19" a="1"/>
  <c r="BE259" i="19"/>
  <c r="C257" i="17"/>
  <c r="J257" i="17"/>
  <c r="BA393" i="18"/>
  <c r="I257" i="17"/>
  <c r="K35" i="17"/>
  <c r="BA171" i="18"/>
  <c r="J35" i="17"/>
  <c r="C35" i="17"/>
  <c r="Q170" i="18"/>
  <c r="E170" i="2"/>
  <c r="I37" i="11" a="1"/>
  <c r="I37" i="11"/>
  <c r="F37" i="19" a="1"/>
  <c r="F37" i="19"/>
  <c r="B37" i="11"/>
  <c r="B37" i="19"/>
  <c r="K257" i="17"/>
  <c r="C55" i="17"/>
  <c r="B55" i="17"/>
  <c r="O57" i="11" a="1"/>
  <c r="O57" i="11"/>
  <c r="M57" i="19" a="1"/>
  <c r="M57" i="19"/>
  <c r="E190" i="2"/>
  <c r="I57" i="11" a="1"/>
  <c r="I57" i="11"/>
  <c r="F57" i="19" a="1"/>
  <c r="F57" i="19"/>
  <c r="J112" i="17"/>
  <c r="K112" i="17"/>
  <c r="BG114" i="11" a="1"/>
  <c r="BG114" i="11"/>
  <c r="BE114" i="19" a="1"/>
  <c r="BE114" i="19"/>
  <c r="I112" i="17"/>
  <c r="BA248" i="18"/>
  <c r="J210" i="19"/>
  <c r="E343" i="2"/>
  <c r="O210" i="11" a="1"/>
  <c r="O210" i="11"/>
  <c r="M210" i="19" a="1"/>
  <c r="M210" i="19"/>
  <c r="B210" i="11"/>
  <c r="B210" i="19"/>
  <c r="D208" i="17"/>
  <c r="BA344" i="18"/>
  <c r="J208" i="17"/>
  <c r="C208" i="17"/>
  <c r="J259" i="17"/>
  <c r="C259" i="17"/>
  <c r="B259" i="17"/>
  <c r="J261" i="19"/>
  <c r="Q394" i="18"/>
  <c r="I259" i="17"/>
  <c r="J205" i="17"/>
  <c r="Q340" i="18"/>
  <c r="E340" i="2"/>
  <c r="J207" i="19"/>
  <c r="B205" i="17"/>
  <c r="B207" i="11"/>
  <c r="B207" i="19"/>
  <c r="BA290" i="18"/>
  <c r="Q289" i="18"/>
  <c r="Q196" i="18"/>
  <c r="BG63" i="11" a="1"/>
  <c r="BG63" i="11"/>
  <c r="BE63" i="19" a="1"/>
  <c r="BE63" i="19"/>
  <c r="BA197" i="18"/>
  <c r="B61" i="17"/>
  <c r="C61" i="17"/>
  <c r="B63" i="11"/>
  <c r="B63" i="19"/>
  <c r="I61" i="17"/>
  <c r="D61" i="17"/>
  <c r="E289" i="2"/>
  <c r="B208" i="17"/>
  <c r="Q343" i="18"/>
  <c r="K208" i="17"/>
  <c r="BG210" i="11" a="1"/>
  <c r="BG210" i="11"/>
  <c r="BE210" i="19" a="1"/>
  <c r="BE210" i="19"/>
  <c r="I210" i="11" a="1"/>
  <c r="I210" i="11"/>
  <c r="F210" i="19" a="1"/>
  <c r="F210" i="19"/>
  <c r="Q157" i="18"/>
  <c r="E157" i="2"/>
  <c r="I208" i="17"/>
  <c r="BA158" i="18"/>
  <c r="K61" i="17"/>
  <c r="O63" i="11" a="1"/>
  <c r="O63" i="11"/>
  <c r="M63" i="19" a="1"/>
  <c r="M63" i="19"/>
  <c r="J61" i="17"/>
  <c r="I63" i="11" a="1"/>
  <c r="I63" i="11"/>
  <c r="F63" i="19" a="1"/>
  <c r="F63" i="19"/>
  <c r="E196" i="2"/>
  <c r="BG261" i="11" a="1"/>
  <c r="BG261" i="11"/>
  <c r="BE261" i="19" a="1"/>
  <c r="BE261" i="19"/>
  <c r="E394" i="2"/>
  <c r="K259" i="17"/>
  <c r="BA395" i="18"/>
  <c r="O261" i="11" a="1"/>
  <c r="O261" i="11"/>
  <c r="M261" i="19" a="1"/>
  <c r="M261" i="19"/>
  <c r="D259" i="17"/>
  <c r="I261" i="11" a="1"/>
  <c r="I261" i="11"/>
  <c r="F261" i="19" a="1"/>
  <c r="F261" i="19"/>
  <c r="B261" i="11"/>
  <c r="B261" i="19"/>
  <c r="J305" i="17"/>
  <c r="N440" i="18"/>
  <c r="O307" i="11" a="1"/>
  <c r="O307" i="11"/>
  <c r="M307" i="19" a="1"/>
  <c r="M307" i="19"/>
  <c r="C305" i="17"/>
  <c r="Q440" i="18"/>
  <c r="BG307" i="11" a="1"/>
  <c r="BG307" i="11"/>
  <c r="BE307" i="19" a="1"/>
  <c r="BE307" i="19"/>
  <c r="I305" i="17"/>
  <c r="K305" i="17"/>
  <c r="J259" i="19"/>
  <c r="B259" i="11"/>
  <c r="B259" i="19"/>
  <c r="E392" i="2"/>
  <c r="O259" i="11" a="1"/>
  <c r="O259" i="11"/>
  <c r="M259" i="19" a="1"/>
  <c r="M259" i="19"/>
  <c r="B257" i="17"/>
  <c r="I259" i="11" a="1"/>
  <c r="I259" i="11"/>
  <c r="F259" i="19" a="1"/>
  <c r="F259" i="19"/>
  <c r="B76" i="17"/>
  <c r="O78" i="11" a="1"/>
  <c r="O78" i="11"/>
  <c r="M78" i="19" a="1"/>
  <c r="M78" i="19"/>
  <c r="BA212" i="18"/>
  <c r="BG78" i="11" a="1"/>
  <c r="BG78" i="11"/>
  <c r="BE78" i="19" a="1"/>
  <c r="BE78" i="19"/>
  <c r="C76" i="17"/>
  <c r="I78" i="11" a="1"/>
  <c r="I78" i="11"/>
  <c r="F78" i="19" a="1"/>
  <c r="F78" i="19"/>
  <c r="Q211" i="18"/>
  <c r="I76" i="17"/>
  <c r="D139" i="17"/>
  <c r="O141" i="11" a="1"/>
  <c r="O141" i="11"/>
  <c r="M141" i="19" a="1"/>
  <c r="M141" i="19"/>
  <c r="B141" i="11"/>
  <c r="B141" i="19"/>
  <c r="E274" i="2"/>
  <c r="I139" i="17"/>
  <c r="E298" i="2"/>
  <c r="BA299" i="18"/>
  <c r="Q298" i="18"/>
  <c r="J281" i="19"/>
  <c r="B281" i="11"/>
  <c r="B281" i="19"/>
  <c r="I281" i="11" a="1"/>
  <c r="I281" i="11"/>
  <c r="F281" i="19" a="1"/>
  <c r="F281" i="19"/>
  <c r="BG281" i="11" a="1"/>
  <c r="BG281" i="11"/>
  <c r="BE281" i="19" a="1"/>
  <c r="BE281" i="19"/>
  <c r="Q414" i="18"/>
  <c r="J279" i="17"/>
  <c r="O281" i="11" a="1"/>
  <c r="O281" i="11"/>
  <c r="M281" i="19" a="1"/>
  <c r="M281" i="19"/>
  <c r="E414" i="2"/>
  <c r="Q154" i="18"/>
  <c r="E154" i="2"/>
  <c r="BA155" i="18"/>
  <c r="E53" i="2"/>
  <c r="Q53" i="18"/>
  <c r="BA54" i="18"/>
  <c r="J430" i="2"/>
  <c r="H430" i="18"/>
  <c r="BA123" i="18"/>
  <c r="Q122" i="18"/>
  <c r="E122" i="2"/>
  <c r="J288" i="17"/>
  <c r="E423" i="2"/>
  <c r="B288" i="17"/>
  <c r="O290" i="11" a="1"/>
  <c r="O290" i="11"/>
  <c r="M290" i="19" a="1"/>
  <c r="M290" i="19"/>
  <c r="BA424" i="18"/>
  <c r="B290" i="11"/>
  <c r="B290" i="19"/>
  <c r="E312" i="2"/>
  <c r="BA313" i="18"/>
  <c r="Q312" i="18"/>
  <c r="Q398" i="18"/>
  <c r="K263" i="17"/>
  <c r="D263" i="17"/>
  <c r="B263" i="17"/>
  <c r="BG265" i="11" a="1"/>
  <c r="BG265" i="11"/>
  <c r="BE265" i="19" a="1"/>
  <c r="BE265" i="19"/>
  <c r="BA287" i="18"/>
  <c r="E286" i="2"/>
  <c r="Q286" i="18"/>
  <c r="E398" i="2"/>
  <c r="J102" i="17"/>
  <c r="B102" i="17"/>
  <c r="I104" i="11" a="1"/>
  <c r="I104" i="11"/>
  <c r="F104" i="19" a="1"/>
  <c r="F104" i="19"/>
  <c r="Q237" i="18"/>
  <c r="I102" i="17"/>
  <c r="E100" i="2"/>
  <c r="BA101" i="18"/>
  <c r="Q100" i="18"/>
  <c r="Q68" i="18"/>
  <c r="E68" i="2"/>
  <c r="BA69" i="18"/>
  <c r="J76" i="17"/>
  <c r="K76" i="17"/>
  <c r="D76" i="17"/>
  <c r="B78" i="11"/>
  <c r="B78" i="19"/>
  <c r="E211" i="2"/>
  <c r="E40" i="2"/>
  <c r="Q40" i="18"/>
  <c r="BA41" i="18"/>
  <c r="BA126" i="18"/>
  <c r="Q125" i="18"/>
  <c r="E125" i="2"/>
  <c r="E102" i="2"/>
  <c r="Q102" i="18"/>
  <c r="BA103" i="18"/>
  <c r="Q72" i="18"/>
  <c r="BA73" i="18"/>
  <c r="E72" i="2"/>
  <c r="Q114" i="18"/>
  <c r="E114" i="2"/>
  <c r="I114" i="11" a="1"/>
  <c r="I114" i="11"/>
  <c r="F114" i="19" a="1"/>
  <c r="F114" i="19"/>
  <c r="E247" i="2"/>
  <c r="B114" i="11"/>
  <c r="B114" i="19"/>
  <c r="D112" i="17"/>
  <c r="Q247" i="18"/>
  <c r="C112" i="17"/>
  <c r="O114" i="11" a="1"/>
  <c r="O114" i="11"/>
  <c r="M114" i="19" a="1"/>
  <c r="M114" i="19"/>
  <c r="B112" i="17"/>
  <c r="AD432" i="2" a="1"/>
  <c r="AD432" i="2"/>
  <c r="AH432" i="18" a="1"/>
  <c r="AH432" i="18"/>
  <c r="BA115" i="18"/>
  <c r="Q315" i="18"/>
  <c r="E315" i="2"/>
  <c r="BA316" i="18"/>
  <c r="Q194" i="18"/>
  <c r="E194" i="2"/>
  <c r="BA195" i="18"/>
  <c r="BA213" i="18"/>
  <c r="Q212" i="18"/>
  <c r="E212" i="2"/>
  <c r="Q423" i="18"/>
  <c r="I290" i="11" a="1"/>
  <c r="I290" i="11"/>
  <c r="F290" i="19" a="1"/>
  <c r="F290" i="19"/>
  <c r="I288" i="17"/>
  <c r="D288" i="17"/>
  <c r="J290" i="19"/>
  <c r="C288" i="17"/>
  <c r="K288" i="17"/>
  <c r="BG290" i="11" a="1"/>
  <c r="BG290" i="11"/>
  <c r="BE290" i="19" a="1"/>
  <c r="BE290" i="19"/>
  <c r="E30" i="2"/>
  <c r="Q30" i="18"/>
  <c r="BA31" i="18"/>
  <c r="K230" i="17"/>
  <c r="D230" i="17"/>
  <c r="I232" i="11" a="1"/>
  <c r="I232" i="11"/>
  <c r="F232" i="19" a="1"/>
  <c r="F232" i="19"/>
  <c r="J232" i="19"/>
  <c r="B232" i="11"/>
  <c r="B232" i="19"/>
  <c r="O232" i="11" a="1"/>
  <c r="O232" i="11"/>
  <c r="M232" i="19" a="1"/>
  <c r="M232" i="19"/>
  <c r="E365" i="2"/>
  <c r="C230" i="17"/>
  <c r="I230" i="17"/>
  <c r="BG232" i="11" a="1"/>
  <c r="BG232" i="11"/>
  <c r="BE232" i="19" a="1"/>
  <c r="BE232" i="19"/>
  <c r="Q365" i="18"/>
  <c r="BA366" i="18"/>
  <c r="J230" i="17"/>
  <c r="B230" i="17"/>
  <c r="E31" i="2"/>
  <c r="BA32" i="18"/>
  <c r="B426" i="2"/>
  <c r="B426" i="18"/>
  <c r="Q301" i="18"/>
  <c r="BA302" i="18"/>
  <c r="E301" i="2"/>
  <c r="B147" i="11"/>
  <c r="B147" i="19"/>
  <c r="K145" i="17"/>
  <c r="I147" i="11" a="1"/>
  <c r="I147" i="11"/>
  <c r="F147" i="19" a="1"/>
  <c r="F147" i="19"/>
  <c r="D145" i="17"/>
  <c r="O147" i="11" a="1"/>
  <c r="O147" i="11"/>
  <c r="M147" i="19" a="1"/>
  <c r="M147" i="19"/>
  <c r="B145" i="17"/>
  <c r="BA281" i="18"/>
  <c r="Q31" i="18"/>
  <c r="E201" i="2"/>
  <c r="J66" i="17"/>
  <c r="B66" i="17"/>
  <c r="BG68" i="11" a="1"/>
  <c r="BG68" i="11"/>
  <c r="BE68" i="19" a="1"/>
  <c r="BE68" i="19"/>
  <c r="BA202" i="18"/>
  <c r="C66" i="17"/>
  <c r="D66" i="17"/>
  <c r="K66" i="17"/>
  <c r="J145" i="17"/>
  <c r="AD417" i="2" a="1"/>
  <c r="AD417" i="2"/>
  <c r="AH417" i="18" a="1"/>
  <c r="AH417" i="18"/>
  <c r="AD418" i="2" a="1"/>
  <c r="AD418" i="2"/>
  <c r="AH418" i="18" a="1"/>
  <c r="AH418" i="18"/>
  <c r="BA106" i="18"/>
  <c r="E105" i="2"/>
  <c r="Q105" i="18"/>
  <c r="Q74" i="18"/>
  <c r="BA75" i="18"/>
  <c r="E74" i="2"/>
  <c r="BA89" i="18"/>
  <c r="Q88" i="18"/>
  <c r="E88" i="2"/>
  <c r="E136" i="2"/>
  <c r="Q136" i="18"/>
  <c r="BA137" i="18"/>
  <c r="E237" i="2"/>
  <c r="K102" i="17"/>
  <c r="C102" i="17"/>
  <c r="D102" i="17"/>
  <c r="BG104" i="11" a="1"/>
  <c r="BG104" i="11"/>
  <c r="BE104" i="19" a="1"/>
  <c r="BE104" i="19"/>
  <c r="B104" i="11"/>
  <c r="B104" i="19"/>
  <c r="O104" i="11" a="1"/>
  <c r="O104" i="11"/>
  <c r="M104" i="19" a="1"/>
  <c r="M104" i="19"/>
  <c r="BA238" i="18"/>
  <c r="BA419" i="18"/>
  <c r="Q418" i="18"/>
  <c r="E418" i="2"/>
  <c r="Q372" i="18"/>
  <c r="E372" i="2"/>
  <c r="BA373" i="18"/>
  <c r="C255" i="17"/>
  <c r="BG257" i="11" a="1"/>
  <c r="BG257" i="11"/>
  <c r="BE257" i="19" a="1"/>
  <c r="BE257" i="19"/>
  <c r="B257" i="11"/>
  <c r="B257" i="19"/>
  <c r="I255" i="17"/>
  <c r="J257" i="19"/>
  <c r="K219" i="17"/>
  <c r="B255" i="17"/>
  <c r="J219" i="17"/>
  <c r="J255" i="17"/>
  <c r="BA355" i="18"/>
  <c r="O257" i="11" a="1"/>
  <c r="O257" i="11"/>
  <c r="M257" i="19" a="1"/>
  <c r="M257" i="19"/>
  <c r="J221" i="19"/>
  <c r="I219" i="17"/>
  <c r="B221" i="11"/>
  <c r="B221" i="19"/>
  <c r="J214" i="17"/>
  <c r="BA350" i="18"/>
  <c r="C214" i="17"/>
  <c r="E349" i="2"/>
  <c r="I214" i="17"/>
  <c r="O216" i="11" a="1"/>
  <c r="O216" i="11"/>
  <c r="M216" i="19" a="1"/>
  <c r="M216" i="19"/>
  <c r="B214" i="17"/>
  <c r="BG216" i="11" a="1"/>
  <c r="BG216" i="11"/>
  <c r="BE216" i="19" a="1"/>
  <c r="BE216" i="19"/>
  <c r="E67" i="2"/>
  <c r="BA68" i="18"/>
  <c r="Q67" i="18"/>
  <c r="E70" i="2"/>
  <c r="Q70" i="18"/>
  <c r="BA71" i="18"/>
  <c r="BG221" i="11" a="1"/>
  <c r="BG221" i="11"/>
  <c r="BE221" i="19" a="1"/>
  <c r="BE221" i="19"/>
  <c r="O221" i="11" a="1"/>
  <c r="O221" i="11"/>
  <c r="M221" i="19" a="1"/>
  <c r="M221" i="19"/>
  <c r="D219" i="17"/>
  <c r="I11" i="11" a="1"/>
  <c r="I11" i="11"/>
  <c r="F11" i="19" a="1"/>
  <c r="F11" i="19"/>
  <c r="E354" i="2"/>
  <c r="C9" i="17"/>
  <c r="I221" i="11" a="1"/>
  <c r="I221" i="11"/>
  <c r="F221" i="19" a="1"/>
  <c r="F221" i="19"/>
  <c r="B9" i="17"/>
  <c r="Q144" i="18"/>
  <c r="C219" i="17"/>
  <c r="I9" i="17"/>
  <c r="Q354" i="18"/>
  <c r="J9" i="17"/>
  <c r="B219" i="17"/>
  <c r="BG11" i="11" a="1"/>
  <c r="BG11" i="11"/>
  <c r="BE11" i="19" a="1"/>
  <c r="BE11" i="19"/>
  <c r="D9" i="17"/>
  <c r="J216" i="19"/>
  <c r="I216" i="11" a="1"/>
  <c r="I216" i="11"/>
  <c r="F216" i="19" a="1"/>
  <c r="F216" i="19"/>
  <c r="K214" i="17"/>
  <c r="B216" i="11"/>
  <c r="B216" i="19"/>
  <c r="Q349" i="18"/>
  <c r="B56" i="17"/>
  <c r="C56" i="17"/>
  <c r="E191" i="2"/>
  <c r="I56" i="17"/>
  <c r="B58" i="11"/>
  <c r="B58" i="19"/>
  <c r="BA192" i="18"/>
  <c r="O58" i="11" a="1"/>
  <c r="O58" i="11"/>
  <c r="M58" i="19" a="1"/>
  <c r="M58" i="19"/>
  <c r="K56" i="17"/>
  <c r="O233" i="11" a="1"/>
  <c r="O233" i="11"/>
  <c r="M233" i="19" a="1"/>
  <c r="M233" i="19"/>
  <c r="B233" i="11"/>
  <c r="B233" i="19"/>
  <c r="BA367" i="18"/>
  <c r="C231" i="17"/>
  <c r="B231" i="17"/>
  <c r="E366" i="2"/>
  <c r="K231" i="17"/>
  <c r="E390" i="2"/>
  <c r="K255" i="17"/>
  <c r="I257" i="11" a="1"/>
  <c r="I257" i="11"/>
  <c r="F257" i="19" a="1"/>
  <c r="F257" i="19"/>
  <c r="D255" i="17"/>
  <c r="Q390" i="18"/>
  <c r="D214" i="17"/>
  <c r="BA391" i="18"/>
  <c r="I231" i="17"/>
  <c r="E144" i="2"/>
  <c r="K9" i="17"/>
  <c r="BA145" i="18"/>
  <c r="B11" i="11"/>
  <c r="B11" i="19"/>
  <c r="C83" i="17"/>
  <c r="E218" i="2"/>
  <c r="O85" i="11" a="1"/>
  <c r="O85" i="11"/>
  <c r="M85" i="19" a="1"/>
  <c r="M85" i="19"/>
  <c r="I85" i="11" a="1"/>
  <c r="I85" i="11"/>
  <c r="F85" i="19" a="1"/>
  <c r="F85" i="19"/>
  <c r="BA219" i="18"/>
  <c r="Q280" i="18"/>
  <c r="BG147" i="11" a="1"/>
  <c r="BG147" i="11"/>
  <c r="BE147" i="19" a="1"/>
  <c r="BE147" i="19"/>
  <c r="C145" i="17"/>
  <c r="E280" i="2"/>
  <c r="I145" i="17"/>
  <c r="E52" i="2"/>
  <c r="BA53" i="18"/>
  <c r="Q52" i="18"/>
  <c r="K83" i="17"/>
  <c r="J83" i="17"/>
  <c r="I83" i="17"/>
  <c r="B83" i="17"/>
  <c r="Q218" i="18"/>
  <c r="BG85" i="11" a="1"/>
  <c r="BG85" i="11"/>
  <c r="BE85" i="19" a="1"/>
  <c r="BE85" i="19"/>
  <c r="D83" i="17"/>
  <c r="B85" i="11"/>
  <c r="B85" i="19"/>
  <c r="E183" i="2"/>
  <c r="D48" i="17"/>
  <c r="I48" i="17"/>
  <c r="B48" i="17"/>
  <c r="I50" i="11" a="1"/>
  <c r="I50" i="11"/>
  <c r="F50" i="19" a="1"/>
  <c r="F50" i="19"/>
  <c r="BG215" i="11" a="1"/>
  <c r="BG215" i="11"/>
  <c r="BE215" i="19" a="1"/>
  <c r="BE215" i="19"/>
  <c r="BA349" i="18"/>
  <c r="E348" i="2"/>
  <c r="O215" i="11" a="1"/>
  <c r="O215" i="11"/>
  <c r="M215" i="19" a="1"/>
  <c r="M215" i="19"/>
  <c r="D213" i="17"/>
  <c r="B215" i="11"/>
  <c r="B215" i="19"/>
  <c r="BA270" i="18"/>
  <c r="Q269" i="18"/>
  <c r="E269" i="2"/>
  <c r="Q183" i="18"/>
  <c r="O50" i="11" a="1"/>
  <c r="O50" i="11"/>
  <c r="M50" i="19" a="1"/>
  <c r="M50" i="19"/>
  <c r="C48" i="17"/>
  <c r="K48" i="17"/>
  <c r="J48" i="17"/>
  <c r="BA184" i="18"/>
  <c r="B50" i="11"/>
  <c r="B50" i="19"/>
  <c r="Q57" i="18"/>
  <c r="BG50" i="11" a="1"/>
  <c r="BG50" i="11"/>
  <c r="BE50" i="19" a="1"/>
  <c r="BE50" i="19"/>
  <c r="E57" i="2"/>
  <c r="I213" i="17"/>
  <c r="K213" i="17"/>
  <c r="C213" i="17"/>
  <c r="B213" i="17"/>
  <c r="J215" i="19"/>
  <c r="J213" i="17"/>
  <c r="I215" i="11" a="1"/>
  <c r="I215" i="11"/>
  <c r="F215" i="19" a="1"/>
  <c r="F215" i="19"/>
  <c r="BA58" i="18"/>
  <c r="Q348" i="18"/>
  <c r="BA250" i="18"/>
  <c r="E249" i="2"/>
  <c r="Q249" i="18"/>
  <c r="I280" i="11" a="1"/>
  <c r="I280" i="11"/>
  <c r="F280" i="19" a="1"/>
  <c r="F280" i="19"/>
  <c r="BG280" i="11" a="1"/>
  <c r="BG280" i="11"/>
  <c r="BE280" i="19" a="1"/>
  <c r="BE280" i="19"/>
  <c r="K278" i="17"/>
  <c r="E413" i="2"/>
  <c r="J278" i="17"/>
  <c r="C278" i="17"/>
  <c r="B280" i="11"/>
  <c r="B280" i="19"/>
  <c r="I278" i="17"/>
  <c r="B439" i="2"/>
  <c r="B439" i="18"/>
  <c r="Q32" i="18"/>
  <c r="E32" i="2"/>
  <c r="BA33" i="18"/>
  <c r="Q18" i="18"/>
  <c r="E18" i="2"/>
  <c r="BA361" i="18"/>
  <c r="B225" i="17"/>
  <c r="J227" i="19"/>
  <c r="O227" i="11" a="1"/>
  <c r="O227" i="11"/>
  <c r="M227" i="19" a="1"/>
  <c r="M227" i="19"/>
  <c r="B227" i="11"/>
  <c r="B227" i="19"/>
  <c r="I225" i="17"/>
  <c r="J426" i="2"/>
  <c r="H426" i="18"/>
  <c r="BA19" i="18"/>
  <c r="B427" i="2"/>
  <c r="B427" i="18"/>
  <c r="I278" i="11" a="1"/>
  <c r="I278" i="11"/>
  <c r="F278" i="19" a="1"/>
  <c r="F278" i="19"/>
  <c r="BG278" i="11" a="1"/>
  <c r="BG278" i="11"/>
  <c r="BE278" i="19" a="1"/>
  <c r="BE278" i="19"/>
  <c r="C276" i="17"/>
  <c r="Q411" i="18"/>
  <c r="B276" i="17"/>
  <c r="I276" i="17"/>
  <c r="I28" i="11" a="1"/>
  <c r="I28" i="11"/>
  <c r="F28" i="19" a="1"/>
  <c r="F28" i="19"/>
  <c r="J26" i="17"/>
  <c r="K26" i="17"/>
  <c r="C26" i="17"/>
  <c r="B28" i="11"/>
  <c r="B28" i="19"/>
  <c r="K276" i="17"/>
  <c r="J278" i="19"/>
  <c r="J276" i="17"/>
  <c r="D276" i="17"/>
  <c r="B278" i="11"/>
  <c r="B278" i="19"/>
  <c r="O278" i="11" a="1"/>
  <c r="O278" i="11"/>
  <c r="M278" i="19" a="1"/>
  <c r="M278" i="19"/>
  <c r="BA412" i="18"/>
  <c r="E411" i="2"/>
  <c r="E64" i="2"/>
  <c r="BA65" i="18"/>
  <c r="Q64" i="18"/>
  <c r="Q177" i="18"/>
  <c r="E177" i="2"/>
  <c r="BA178" i="18"/>
  <c r="B436" i="2"/>
  <c r="B436" i="18"/>
  <c r="B64" i="11"/>
  <c r="B64" i="19"/>
  <c r="D62" i="17"/>
  <c r="I62" i="17"/>
  <c r="Q197" i="18"/>
  <c r="O64" i="11" a="1"/>
  <c r="O64" i="11"/>
  <c r="M64" i="19" a="1"/>
  <c r="M64" i="19"/>
  <c r="BA187" i="18"/>
  <c r="E186" i="2"/>
  <c r="Q186" i="18"/>
  <c r="E45" i="2"/>
  <c r="BA46" i="18"/>
  <c r="Q45" i="18"/>
  <c r="E240" i="2"/>
  <c r="BA241" i="18"/>
  <c r="Q240" i="18"/>
  <c r="BA154" i="18"/>
  <c r="J18" i="17"/>
  <c r="K18" i="17"/>
  <c r="E153" i="2"/>
  <c r="O280" i="11" a="1"/>
  <c r="O280" i="11"/>
  <c r="M280" i="19" a="1"/>
  <c r="M280" i="19"/>
  <c r="Q26" i="18"/>
  <c r="E26" i="2"/>
  <c r="BA414" i="18"/>
  <c r="BA27" i="18"/>
  <c r="Q413" i="18"/>
  <c r="B278" i="17"/>
  <c r="J280" i="19"/>
  <c r="D278" i="17"/>
  <c r="I236" i="11" a="1"/>
  <c r="I236" i="11"/>
  <c r="F236" i="19" a="1"/>
  <c r="F236" i="19"/>
  <c r="BA370" i="18"/>
  <c r="E369" i="2"/>
  <c r="C234" i="17"/>
  <c r="B234" i="17"/>
  <c r="J236" i="19"/>
  <c r="I234" i="17"/>
  <c r="BG236" i="11" a="1"/>
  <c r="BG236" i="11"/>
  <c r="BE236" i="19" a="1"/>
  <c r="BE236" i="19"/>
  <c r="C225" i="17"/>
  <c r="K225" i="17"/>
  <c r="J225" i="17"/>
  <c r="I227" i="11" a="1"/>
  <c r="I227" i="11"/>
  <c r="F227" i="19" a="1"/>
  <c r="F227" i="19"/>
  <c r="BG227" i="11" a="1"/>
  <c r="BG227" i="11"/>
  <c r="BE227" i="19" a="1"/>
  <c r="BE227" i="19"/>
  <c r="Q360" i="18"/>
  <c r="D225" i="17"/>
  <c r="E360" i="2"/>
  <c r="I308" i="11" a="1"/>
  <c r="I308" i="11"/>
  <c r="E441" i="2"/>
  <c r="O308" i="11" a="1"/>
  <c r="O308" i="11"/>
  <c r="BG308" i="11" a="1"/>
  <c r="BG308" i="11"/>
  <c r="B308" i="11"/>
  <c r="BG201" i="11" a="1"/>
  <c r="BG201" i="11"/>
  <c r="BE201" i="19" a="1"/>
  <c r="BE201" i="19"/>
  <c r="J199" i="17"/>
  <c r="I201" i="11" a="1"/>
  <c r="I201" i="11"/>
  <c r="F201" i="19" a="1"/>
  <c r="F201" i="19"/>
  <c r="B199" i="17"/>
  <c r="B201" i="11"/>
  <c r="B201" i="19"/>
  <c r="K199" i="17"/>
  <c r="AD442" i="2" a="1"/>
  <c r="AD442" i="2"/>
  <c r="J436" i="2"/>
  <c r="H436" i="18"/>
  <c r="B62" i="17"/>
  <c r="K62" i="17"/>
  <c r="BA198" i="18"/>
  <c r="J62" i="17"/>
  <c r="BG64" i="11" a="1"/>
  <c r="BG64" i="11"/>
  <c r="BE64" i="19" a="1"/>
  <c r="BE64" i="19"/>
  <c r="E197" i="2"/>
  <c r="C62" i="17"/>
  <c r="I64" i="11" a="1"/>
  <c r="I64" i="11"/>
  <c r="F64" i="19" a="1"/>
  <c r="F64" i="19"/>
  <c r="Q161" i="18"/>
  <c r="O28" i="11" a="1"/>
  <c r="O28" i="11"/>
  <c r="M28" i="19" a="1"/>
  <c r="M28" i="19"/>
  <c r="BA162" i="18"/>
  <c r="E161" i="2"/>
  <c r="BG28" i="11" a="1"/>
  <c r="BG28" i="11"/>
  <c r="BE28" i="19" a="1"/>
  <c r="BE28" i="19"/>
  <c r="B26" i="17"/>
  <c r="D26" i="17"/>
  <c r="I26" i="17"/>
  <c r="C152" i="17"/>
  <c r="B154" i="11"/>
  <c r="B154" i="19"/>
  <c r="BA288" i="18"/>
  <c r="K152" i="17"/>
  <c r="J152" i="17"/>
  <c r="I154" i="11" a="1"/>
  <c r="I154" i="11"/>
  <c r="F154" i="19" a="1"/>
  <c r="F154" i="19"/>
  <c r="D152" i="17"/>
  <c r="B152" i="17"/>
  <c r="J231" i="17"/>
  <c r="BG233" i="11" a="1"/>
  <c r="BG233" i="11"/>
  <c r="BE233" i="19" a="1"/>
  <c r="BE233" i="19"/>
  <c r="Q366" i="18"/>
  <c r="I233" i="11" a="1"/>
  <c r="I233" i="11"/>
  <c r="F233" i="19" a="1"/>
  <c r="F233" i="19"/>
  <c r="D231" i="17"/>
  <c r="J233" i="19"/>
  <c r="O154" i="11" a="1"/>
  <c r="O154" i="11"/>
  <c r="M154" i="19" a="1"/>
  <c r="M154" i="19"/>
  <c r="BG154" i="11" a="1"/>
  <c r="BG154" i="11"/>
  <c r="BE154" i="19" a="1"/>
  <c r="BE154" i="19"/>
  <c r="E287" i="2"/>
  <c r="Q287" i="18"/>
  <c r="I152" i="17"/>
  <c r="E235" i="2"/>
  <c r="Q235" i="18"/>
  <c r="BA236" i="18"/>
  <c r="BA260" i="18"/>
  <c r="I126" i="11" a="1"/>
  <c r="I126" i="11"/>
  <c r="F126" i="19" a="1"/>
  <c r="F126" i="19"/>
  <c r="K124" i="17"/>
  <c r="D124" i="17"/>
  <c r="K142" i="17"/>
  <c r="BA278" i="18"/>
  <c r="O144" i="11" a="1"/>
  <c r="O144" i="11"/>
  <c r="M144" i="19" a="1"/>
  <c r="M144" i="19"/>
  <c r="D142" i="17"/>
  <c r="B144" i="11"/>
  <c r="B144" i="19"/>
  <c r="C272" i="17"/>
  <c r="I144" i="11" a="1"/>
  <c r="I144" i="11"/>
  <c r="F144" i="19" a="1"/>
  <c r="F144" i="19"/>
  <c r="D272" i="17"/>
  <c r="C142" i="17"/>
  <c r="O274" i="11" a="1"/>
  <c r="O274" i="11"/>
  <c r="M274" i="19" a="1"/>
  <c r="M274" i="19"/>
  <c r="BG144" i="11" a="1"/>
  <c r="BG144" i="11"/>
  <c r="BE144" i="19" a="1"/>
  <c r="BE144" i="19"/>
  <c r="K272" i="17"/>
  <c r="BG274" i="11" a="1"/>
  <c r="BG274" i="11"/>
  <c r="BE274" i="19" a="1"/>
  <c r="BE274" i="19"/>
  <c r="I274" i="11" a="1"/>
  <c r="I274" i="11"/>
  <c r="F274" i="19" a="1"/>
  <c r="F274" i="19"/>
  <c r="E407" i="2"/>
  <c r="BA408" i="18"/>
  <c r="E259" i="2"/>
  <c r="BA335" i="18"/>
  <c r="O201" i="11" a="1"/>
  <c r="O201" i="11"/>
  <c r="M201" i="19" a="1"/>
  <c r="M201" i="19"/>
  <c r="E334" i="2"/>
  <c r="Q334" i="18"/>
  <c r="C199" i="17"/>
  <c r="J201" i="19"/>
  <c r="D199" i="17"/>
  <c r="I199" i="17"/>
  <c r="J258" i="19"/>
  <c r="J256" i="17"/>
  <c r="BG258" i="11" a="1"/>
  <c r="BG258" i="11"/>
  <c r="BE258" i="19" a="1"/>
  <c r="BE258" i="19"/>
  <c r="D256" i="17"/>
  <c r="BA392" i="18"/>
  <c r="I258" i="11" a="1"/>
  <c r="I258" i="11"/>
  <c r="F258" i="19" a="1"/>
  <c r="F258" i="19"/>
  <c r="Q277" i="18"/>
  <c r="B142" i="17"/>
  <c r="E277" i="2"/>
  <c r="I142" i="17"/>
  <c r="J142" i="17"/>
  <c r="O97" i="11" a="1"/>
  <c r="O97" i="11"/>
  <c r="M97" i="19" a="1"/>
  <c r="M97" i="19"/>
  <c r="C95" i="17"/>
  <c r="B95" i="17"/>
  <c r="BG97" i="11" a="1"/>
  <c r="BG97" i="11"/>
  <c r="BE97" i="19" a="1"/>
  <c r="BE97" i="19"/>
  <c r="I97" i="11" a="1"/>
  <c r="I97" i="11"/>
  <c r="F97" i="19" a="1"/>
  <c r="F97" i="19"/>
  <c r="BA231" i="18"/>
  <c r="I95" i="17"/>
  <c r="Q230" i="18"/>
  <c r="D217" i="17"/>
  <c r="C217" i="17"/>
  <c r="J219" i="19"/>
  <c r="E352" i="2"/>
  <c r="I217" i="17"/>
  <c r="O219" i="11" a="1"/>
  <c r="O219" i="11"/>
  <c r="M219" i="19" a="1"/>
  <c r="M219" i="19"/>
  <c r="B91" i="11"/>
  <c r="B91" i="19"/>
  <c r="O91" i="11" a="1"/>
  <c r="O91" i="11"/>
  <c r="M91" i="19" a="1"/>
  <c r="M91" i="19"/>
  <c r="J89" i="17"/>
  <c r="Q77" i="18"/>
  <c r="E224" i="2"/>
  <c r="E77" i="2"/>
  <c r="BA78" i="18"/>
  <c r="D89" i="17"/>
  <c r="D18" i="17"/>
  <c r="Q153" i="18"/>
  <c r="I20" i="11" a="1"/>
  <c r="I20" i="11"/>
  <c r="F20" i="19" a="1"/>
  <c r="F20" i="19"/>
  <c r="I18" i="17"/>
  <c r="B18" i="17"/>
  <c r="C18" i="17"/>
  <c r="B20" i="11"/>
  <c r="B20" i="19"/>
  <c r="BG20" i="11" a="1"/>
  <c r="BG20" i="11"/>
  <c r="BE20" i="19" a="1"/>
  <c r="BE20" i="19"/>
  <c r="K234" i="17"/>
  <c r="B236" i="11"/>
  <c r="B236" i="19"/>
  <c r="Q369" i="18"/>
  <c r="O236" i="11" a="1"/>
  <c r="O236" i="11"/>
  <c r="M236" i="19" a="1"/>
  <c r="M236" i="19"/>
  <c r="J234" i="17"/>
  <c r="D234" i="17"/>
  <c r="E364" i="2"/>
  <c r="BA365" i="18"/>
  <c r="Q364" i="18"/>
  <c r="I192" i="11" a="1"/>
  <c r="I192" i="11"/>
  <c r="F192" i="19" a="1"/>
  <c r="F192" i="19"/>
  <c r="B190" i="17"/>
  <c r="J190" i="17"/>
  <c r="O192" i="11" a="1"/>
  <c r="O192" i="11"/>
  <c r="M192" i="19" a="1"/>
  <c r="M192" i="19"/>
  <c r="BA326" i="18"/>
  <c r="BG192" i="11" a="1"/>
  <c r="BG192" i="11"/>
  <c r="BE192" i="19" a="1"/>
  <c r="BE192" i="19"/>
  <c r="BA382" i="18"/>
  <c r="Q381" i="18"/>
  <c r="E381" i="2"/>
  <c r="Q79" i="18"/>
  <c r="E79" i="2"/>
  <c r="BA80" i="18"/>
  <c r="B217" i="17"/>
  <c r="B219" i="11"/>
  <c r="B219" i="19"/>
  <c r="Q352" i="18"/>
  <c r="K217" i="17"/>
  <c r="I219" i="11" a="1"/>
  <c r="I219" i="11"/>
  <c r="F219" i="19" a="1"/>
  <c r="F219" i="19"/>
  <c r="J217" i="17"/>
  <c r="BA353" i="18"/>
  <c r="BG219" i="11" a="1"/>
  <c r="BG219" i="11"/>
  <c r="BE219" i="19" a="1"/>
  <c r="BE219" i="19"/>
  <c r="E416" i="2"/>
  <c r="B281" i="17"/>
  <c r="K281" i="17"/>
  <c r="BA417" i="18"/>
  <c r="B283" i="11"/>
  <c r="B283" i="19"/>
  <c r="J281" i="17"/>
  <c r="BA218" i="18"/>
  <c r="I84" i="11" a="1"/>
  <c r="I84" i="11"/>
  <c r="F84" i="19" a="1"/>
  <c r="F84" i="19"/>
  <c r="O84" i="11" a="1"/>
  <c r="O84" i="11"/>
  <c r="M84" i="19" a="1"/>
  <c r="M84" i="19"/>
  <c r="B84" i="11"/>
  <c r="B84" i="19"/>
  <c r="K82" i="17"/>
  <c r="BG84" i="11" a="1"/>
  <c r="BG84" i="11"/>
  <c r="BE84" i="19" a="1"/>
  <c r="BE84" i="19"/>
  <c r="E217" i="2"/>
  <c r="B82" i="17"/>
  <c r="B124" i="17"/>
  <c r="BG126" i="11" a="1"/>
  <c r="BG126" i="11"/>
  <c r="BE126" i="19" a="1"/>
  <c r="BE126" i="19"/>
  <c r="C124" i="17"/>
  <c r="I124" i="17"/>
  <c r="Q259" i="18"/>
  <c r="B126" i="11"/>
  <c r="B126" i="19"/>
  <c r="J124" i="17"/>
  <c r="O126" i="11" a="1"/>
  <c r="O126" i="11"/>
  <c r="M126" i="19" a="1"/>
  <c r="M126" i="19"/>
  <c r="B4" i="17"/>
  <c r="K4" i="17"/>
  <c r="BG6" i="11" a="1"/>
  <c r="BG6" i="11"/>
  <c r="BE6" i="19" a="1"/>
  <c r="BE6" i="19"/>
  <c r="D4" i="17"/>
  <c r="E139" i="2"/>
  <c r="I4" i="17"/>
  <c r="J4" i="17"/>
  <c r="C4" i="17"/>
  <c r="BA140" i="18"/>
  <c r="B6" i="11"/>
  <c r="B6" i="19"/>
  <c r="O190" i="11" a="1"/>
  <c r="O190" i="11"/>
  <c r="M190" i="19" a="1"/>
  <c r="M190" i="19"/>
  <c r="I6" i="11" a="1"/>
  <c r="I6" i="11"/>
  <c r="F6" i="19" a="1"/>
  <c r="F6" i="19"/>
  <c r="C188" i="17"/>
  <c r="B190" i="11"/>
  <c r="B190" i="19"/>
  <c r="Q139" i="18"/>
  <c r="D188" i="17"/>
  <c r="I190" i="11" a="1"/>
  <c r="I190" i="11"/>
  <c r="F190" i="19" a="1"/>
  <c r="F190" i="19"/>
  <c r="B188" i="17"/>
  <c r="I284" i="11" a="1"/>
  <c r="I284" i="11"/>
  <c r="F284" i="19" a="1"/>
  <c r="F284" i="19"/>
  <c r="BG284" i="11" a="1"/>
  <c r="BG284" i="11"/>
  <c r="BE284" i="19" a="1"/>
  <c r="BE284" i="19"/>
  <c r="O284" i="11" a="1"/>
  <c r="O284" i="11"/>
  <c r="M284" i="19" a="1"/>
  <c r="M284" i="19"/>
  <c r="I282" i="17"/>
  <c r="B282" i="17"/>
  <c r="J284" i="19"/>
  <c r="E417" i="2"/>
  <c r="I82" i="17"/>
  <c r="O149" i="11" a="1"/>
  <c r="O149" i="11"/>
  <c r="M149" i="19" a="1"/>
  <c r="M149" i="19"/>
  <c r="BG149" i="11" a="1"/>
  <c r="BG149" i="11"/>
  <c r="BE149" i="19" a="1"/>
  <c r="BE149" i="19"/>
  <c r="I147" i="17"/>
  <c r="B147" i="17"/>
  <c r="K147" i="17"/>
  <c r="K89" i="17"/>
  <c r="I89" i="17"/>
  <c r="I91" i="11" a="1"/>
  <c r="I91" i="11"/>
  <c r="F91" i="19" a="1"/>
  <c r="F91" i="19"/>
  <c r="Q224" i="18"/>
  <c r="BA225" i="18"/>
  <c r="C89" i="17"/>
  <c r="B89" i="17"/>
  <c r="BG91" i="11" a="1"/>
  <c r="BG91" i="11"/>
  <c r="BE91" i="19" a="1"/>
  <c r="BE91" i="19"/>
  <c r="K282" i="17"/>
  <c r="D82" i="17"/>
  <c r="C82" i="17"/>
  <c r="Q217" i="18"/>
  <c r="J82" i="17"/>
  <c r="I149" i="11" a="1"/>
  <c r="I149" i="11"/>
  <c r="F149" i="19" a="1"/>
  <c r="F149" i="19"/>
  <c r="J147" i="17"/>
  <c r="Q282" i="18"/>
  <c r="BA283" i="18"/>
  <c r="E282" i="2"/>
  <c r="C147" i="17"/>
  <c r="D147" i="17"/>
  <c r="C282" i="17"/>
  <c r="B284" i="11"/>
  <c r="B284" i="19"/>
  <c r="BA418" i="18"/>
  <c r="D282" i="17"/>
  <c r="Q417" i="18"/>
  <c r="J282" i="17"/>
  <c r="B149" i="11"/>
  <c r="B149" i="19"/>
  <c r="BA259" i="18"/>
  <c r="E258" i="2"/>
  <c r="Q258" i="18"/>
  <c r="B258" i="11"/>
  <c r="B258" i="19"/>
  <c r="Q391" i="18"/>
  <c r="O258" i="11" a="1"/>
  <c r="O258" i="11"/>
  <c r="M258" i="19" a="1"/>
  <c r="M258" i="19"/>
  <c r="I256" i="17"/>
  <c r="B256" i="17"/>
  <c r="K256" i="17"/>
  <c r="E391" i="2"/>
  <c r="BA324" i="18"/>
  <c r="K188" i="17"/>
  <c r="BG190" i="11" a="1"/>
  <c r="BG190" i="11"/>
  <c r="BE190" i="19" a="1"/>
  <c r="BE190" i="19"/>
  <c r="E323" i="2"/>
  <c r="J188" i="17"/>
  <c r="J190" i="19"/>
  <c r="I188" i="17"/>
  <c r="C256" i="17"/>
  <c r="Q323" i="18"/>
  <c r="I190" i="17"/>
  <c r="Q325" i="18"/>
  <c r="K190" i="17"/>
  <c r="B192" i="11"/>
  <c r="B192" i="19"/>
  <c r="E325" i="2"/>
  <c r="D190" i="17"/>
  <c r="J192" i="19"/>
  <c r="C190" i="17"/>
  <c r="E230" i="2"/>
  <c r="J95" i="17"/>
  <c r="K95" i="17"/>
  <c r="B97" i="11"/>
  <c r="B97" i="19"/>
  <c r="D95" i="17"/>
  <c r="I13" i="11" a="1"/>
  <c r="I13" i="11"/>
  <c r="F13" i="19" a="1"/>
  <c r="F13" i="19"/>
  <c r="BA147" i="18"/>
  <c r="BG13" i="11" a="1"/>
  <c r="BG13" i="11"/>
  <c r="BE13" i="19" a="1"/>
  <c r="BE13" i="19"/>
  <c r="K11" i="17"/>
  <c r="I58" i="11" a="1"/>
  <c r="I58" i="11"/>
  <c r="F58" i="19" a="1"/>
  <c r="F58" i="19"/>
  <c r="BG58" i="11" a="1"/>
  <c r="BG58" i="11"/>
  <c r="BE58" i="19" a="1"/>
  <c r="BE58" i="19"/>
  <c r="Q191" i="18"/>
  <c r="D56" i="17"/>
  <c r="J56" i="17"/>
  <c r="Q295" i="18"/>
  <c r="BA296" i="18"/>
  <c r="E295" i="2"/>
  <c r="K133" i="17"/>
  <c r="J133" i="17"/>
  <c r="B135" i="11"/>
  <c r="B135" i="19"/>
  <c r="Q268" i="18"/>
  <c r="O135" i="11" a="1"/>
  <c r="O135" i="11"/>
  <c r="M135" i="19" a="1"/>
  <c r="M135" i="19"/>
  <c r="J11" i="17"/>
  <c r="C11" i="17"/>
  <c r="B13" i="11"/>
  <c r="B13" i="19"/>
  <c r="B11" i="17"/>
  <c r="E146" i="2"/>
  <c r="D11" i="17"/>
  <c r="I11" i="17"/>
  <c r="Q146" i="18"/>
  <c r="E322" i="2"/>
  <c r="K187" i="17"/>
  <c r="C187" i="17"/>
  <c r="D187" i="17"/>
  <c r="O189" i="11" a="1"/>
  <c r="O189" i="11"/>
  <c r="M189" i="19" a="1"/>
  <c r="M189" i="19"/>
  <c r="B187" i="17"/>
  <c r="D133" i="17"/>
  <c r="BG135" i="11" a="1"/>
  <c r="BG135" i="11"/>
  <c r="BE135" i="19" a="1"/>
  <c r="BE135" i="19"/>
  <c r="B133" i="17"/>
  <c r="C133" i="17"/>
  <c r="BA269" i="18"/>
  <c r="I135" i="11" a="1"/>
  <c r="I135" i="11"/>
  <c r="F135" i="19" a="1"/>
  <c r="F135" i="19"/>
  <c r="E268" i="2"/>
  <c r="I133" i="17"/>
  <c r="J274" i="19"/>
  <c r="B272" i="17"/>
  <c r="I272" i="17"/>
  <c r="B274" i="11"/>
  <c r="B274" i="19"/>
  <c r="J272" i="17"/>
  <c r="Q407" i="18"/>
  <c r="B145" i="11"/>
  <c r="B145" i="19"/>
  <c r="K143" i="17"/>
  <c r="D143" i="17"/>
  <c r="J143" i="17"/>
  <c r="C143" i="17"/>
  <c r="D161" i="17"/>
  <c r="C161" i="17"/>
  <c r="B161" i="17"/>
  <c r="BG163" i="11" a="1"/>
  <c r="BG163" i="11"/>
  <c r="BE163" i="19" a="1"/>
  <c r="BE163" i="19"/>
  <c r="B163" i="11"/>
  <c r="B163" i="19"/>
  <c r="I163" i="11" a="1"/>
  <c r="I163" i="11"/>
  <c r="F163" i="19" a="1"/>
  <c r="F163" i="19"/>
  <c r="BA297" i="18"/>
  <c r="I161" i="17"/>
  <c r="O163" i="11" a="1"/>
  <c r="O163" i="11"/>
  <c r="M163" i="19" a="1"/>
  <c r="M163" i="19"/>
  <c r="J161" i="17"/>
  <c r="E296" i="2"/>
  <c r="Q296" i="18"/>
  <c r="K161" i="17"/>
  <c r="J187" i="17"/>
  <c r="Q322" i="18"/>
  <c r="BG189" i="11" a="1"/>
  <c r="BG189" i="11"/>
  <c r="BE189" i="19" a="1"/>
  <c r="BE189" i="19"/>
  <c r="BA323" i="18"/>
  <c r="I189" i="11" a="1"/>
  <c r="I189" i="11"/>
  <c r="F189" i="19" a="1"/>
  <c r="F189" i="19"/>
  <c r="J189" i="19"/>
  <c r="I187" i="17"/>
  <c r="B189" i="11"/>
  <c r="B189" i="19"/>
  <c r="I109" i="11" a="1"/>
  <c r="I109" i="11"/>
  <c r="F109" i="19" a="1"/>
  <c r="F109" i="19"/>
  <c r="BG109" i="11" a="1"/>
  <c r="BG109" i="11"/>
  <c r="BE109" i="19" a="1"/>
  <c r="BE109" i="19"/>
  <c r="O109" i="11" a="1"/>
  <c r="O109" i="11"/>
  <c r="M109" i="19" a="1"/>
  <c r="M109" i="19"/>
  <c r="D107" i="17"/>
  <c r="I107" i="17"/>
  <c r="D2" i="17"/>
  <c r="E137" i="2"/>
  <c r="Q137" i="18"/>
  <c r="B2" i="17"/>
  <c r="O166" i="11" a="1"/>
  <c r="O166" i="11"/>
  <c r="M166" i="19" a="1"/>
  <c r="M166" i="19"/>
  <c r="I166" i="11" a="1"/>
  <c r="I166" i="11"/>
  <c r="F166" i="19" a="1"/>
  <c r="F166" i="19"/>
  <c r="B166" i="11"/>
  <c r="B166" i="19"/>
  <c r="D164" i="17"/>
  <c r="B164" i="17"/>
  <c r="BA7" i="18"/>
  <c r="E6" i="2"/>
  <c r="C107" i="17"/>
  <c r="J107" i="17"/>
  <c r="E242" i="2"/>
  <c r="K107" i="17"/>
  <c r="BA243" i="18"/>
  <c r="B107" i="17"/>
  <c r="Q242" i="18"/>
  <c r="E385" i="2"/>
  <c r="I250" i="17"/>
  <c r="J252" i="19"/>
  <c r="I252" i="11" a="1"/>
  <c r="I252" i="11"/>
  <c r="F252" i="19" a="1"/>
  <c r="F252" i="19"/>
  <c r="J250" i="17"/>
  <c r="B252" i="11"/>
  <c r="B252" i="19"/>
  <c r="D250" i="17"/>
  <c r="C250" i="17"/>
  <c r="B68" i="11"/>
  <c r="B68" i="19"/>
  <c r="I68" i="11" a="1"/>
  <c r="I68" i="11"/>
  <c r="F68" i="19" a="1"/>
  <c r="F68" i="19"/>
  <c r="O68" i="11" a="1"/>
  <c r="O68" i="11"/>
  <c r="M68" i="19" a="1"/>
  <c r="M68" i="19"/>
  <c r="I66" i="17"/>
  <c r="Q6" i="18"/>
  <c r="B109" i="11"/>
  <c r="B109" i="19"/>
  <c r="BA328" i="18"/>
  <c r="Q327" i="18"/>
  <c r="E327" i="2"/>
  <c r="J194" i="19"/>
  <c r="O194" i="11" a="1"/>
  <c r="O194" i="11"/>
  <c r="M194" i="19" a="1"/>
  <c r="M194" i="19"/>
  <c r="C192" i="17"/>
  <c r="K192" i="17"/>
  <c r="I194" i="11" a="1"/>
  <c r="I194" i="11"/>
  <c r="F194" i="19" a="1"/>
  <c r="F194" i="19"/>
  <c r="Q201" i="18"/>
  <c r="AD423" i="2" a="1"/>
  <c r="AD423" i="2"/>
  <c r="AH423" i="18" a="1"/>
  <c r="AH423" i="18"/>
  <c r="BG194" i="11" a="1"/>
  <c r="BG194" i="11"/>
  <c r="BE194" i="19" a="1"/>
  <c r="BE194" i="19"/>
  <c r="I192" i="17"/>
  <c r="J192" i="17"/>
  <c r="B192" i="17"/>
  <c r="D192" i="17"/>
  <c r="B194" i="11"/>
  <c r="B194" i="19"/>
  <c r="K250" i="17"/>
  <c r="B250" i="17"/>
  <c r="BG252" i="11" a="1"/>
  <c r="BG252" i="11"/>
  <c r="BE252" i="19" a="1"/>
  <c r="BE252" i="19"/>
  <c r="Q385" i="18"/>
  <c r="BA386" i="18"/>
  <c r="O252" i="11" a="1"/>
  <c r="O252" i="11"/>
  <c r="M252" i="19" a="1"/>
  <c r="M252" i="19"/>
  <c r="J164" i="17"/>
  <c r="BA300" i="18"/>
  <c r="K164" i="17"/>
  <c r="C164" i="17"/>
  <c r="E299" i="2"/>
  <c r="BG166" i="11" a="1"/>
  <c r="BG166" i="11"/>
  <c r="BE166" i="19" a="1"/>
  <c r="BE166" i="19"/>
  <c r="I164" i="17"/>
  <c r="Q299" i="18"/>
  <c r="K2" i="17"/>
  <c r="I2" i="17"/>
  <c r="I4" i="11" a="1"/>
  <c r="I4" i="11"/>
  <c r="F4" i="19" a="1"/>
  <c r="F4" i="19"/>
  <c r="BA138" i="18"/>
  <c r="BG4" i="11" a="1"/>
  <c r="BG4" i="11"/>
  <c r="BE4" i="19" a="1"/>
  <c r="BE4" i="19"/>
  <c r="B4" i="11"/>
  <c r="B4" i="19"/>
  <c r="C2" i="17"/>
  <c r="J2" i="17"/>
  <c r="AD441" i="2" a="1"/>
  <c r="AD441" i="2"/>
  <c r="M441" i="2"/>
  <c r="E113" i="2"/>
  <c r="BA114" i="18"/>
  <c r="Q113" i="18"/>
  <c r="BA133" i="18"/>
  <c r="Q132" i="18"/>
  <c r="Q223" i="18"/>
  <c r="E223" i="2"/>
  <c r="E132" i="2"/>
  <c r="BA224" i="18"/>
  <c r="Q23" i="18"/>
  <c r="BA24" i="18"/>
  <c r="E23" i="2"/>
  <c r="AD438" i="2" a="1"/>
  <c r="AD438" i="2"/>
  <c r="AH438" i="18" a="1"/>
  <c r="AH438" i="18"/>
  <c r="M438" i="2"/>
  <c r="K438" i="18"/>
  <c r="D189" i="17"/>
  <c r="J189" i="17"/>
  <c r="BA325" i="18"/>
  <c r="E324" i="2"/>
  <c r="B191" i="11"/>
  <c r="B191" i="19"/>
  <c r="C189" i="17"/>
  <c r="J283" i="19"/>
  <c r="I283" i="11" a="1"/>
  <c r="I283" i="11"/>
  <c r="F283" i="19" a="1"/>
  <c r="F283" i="19"/>
  <c r="D281" i="17"/>
  <c r="I281" i="17"/>
  <c r="BG283" i="11" a="1"/>
  <c r="BG283" i="11"/>
  <c r="BE283" i="19" a="1"/>
  <c r="BE283" i="19"/>
  <c r="O283" i="11" a="1"/>
  <c r="O283" i="11"/>
  <c r="M283" i="19" a="1"/>
  <c r="M283" i="19"/>
  <c r="C281" i="17"/>
  <c r="Q86" i="18"/>
  <c r="BA87" i="18"/>
  <c r="E86" i="2"/>
  <c r="Q416" i="18"/>
  <c r="Q56" i="18"/>
  <c r="BA57" i="18"/>
  <c r="BA258" i="18"/>
  <c r="BG124" i="11" a="1"/>
  <c r="BG124" i="11"/>
  <c r="BE124" i="19" a="1"/>
  <c r="BE124" i="19"/>
  <c r="K122" i="17"/>
  <c r="I122" i="17"/>
  <c r="D122" i="17"/>
  <c r="E257" i="2"/>
  <c r="B124" i="11"/>
  <c r="B124" i="19"/>
  <c r="O124" i="11" a="1"/>
  <c r="O124" i="11"/>
  <c r="M124" i="19" a="1"/>
  <c r="M124" i="19"/>
  <c r="D157" i="17"/>
  <c r="K157" i="17"/>
  <c r="J157" i="17"/>
  <c r="Q292" i="18"/>
  <c r="E292" i="2"/>
  <c r="BA293" i="18"/>
  <c r="I157" i="17"/>
  <c r="B159" i="11"/>
  <c r="B159" i="19"/>
  <c r="E56" i="2"/>
  <c r="AD435" i="2" a="1"/>
  <c r="AD435" i="2"/>
  <c r="AH435" i="18" a="1"/>
  <c r="AH435" i="18"/>
  <c r="M435" i="2"/>
  <c r="K435" i="18"/>
  <c r="J442" i="2"/>
  <c r="O159" i="11" a="1"/>
  <c r="O159" i="11"/>
  <c r="M159" i="19" a="1"/>
  <c r="M159" i="19"/>
  <c r="I159" i="11" a="1"/>
  <c r="I159" i="11"/>
  <c r="F159" i="19" a="1"/>
  <c r="F159" i="19"/>
  <c r="C157" i="17"/>
  <c r="B157" i="17"/>
  <c r="BG159" i="11" a="1"/>
  <c r="BG159" i="11"/>
  <c r="BE159" i="19" a="1"/>
  <c r="BE159" i="19"/>
  <c r="BA327" i="18"/>
  <c r="E326" i="2"/>
  <c r="Q326" i="18"/>
  <c r="J226" i="19"/>
  <c r="BG226" i="11" a="1"/>
  <c r="BG226" i="11"/>
  <c r="BE226" i="19" a="1"/>
  <c r="BE226" i="19"/>
  <c r="B226" i="11"/>
  <c r="B226" i="19"/>
  <c r="BA360" i="18"/>
  <c r="O226" i="11" a="1"/>
  <c r="O226" i="11"/>
  <c r="M226" i="19" a="1"/>
  <c r="M226" i="19"/>
  <c r="I224" i="17"/>
  <c r="Q359" i="18"/>
  <c r="E359" i="2"/>
  <c r="J262" i="17"/>
  <c r="B262" i="17"/>
  <c r="BA398" i="18"/>
  <c r="C262" i="17"/>
  <c r="K262" i="17"/>
  <c r="I262" i="17"/>
  <c r="B143" i="17"/>
  <c r="I145" i="11" a="1"/>
  <c r="I145" i="11"/>
  <c r="F145" i="19" a="1"/>
  <c r="F145" i="19"/>
  <c r="BG145" i="11" a="1"/>
  <c r="BG145" i="11"/>
  <c r="BE145" i="19" a="1"/>
  <c r="BE145" i="19"/>
  <c r="BA279" i="18"/>
  <c r="E278" i="2"/>
  <c r="O145" i="11" a="1"/>
  <c r="O145" i="11"/>
  <c r="M145" i="19" a="1"/>
  <c r="M145" i="19"/>
  <c r="Q278" i="18"/>
  <c r="I143" i="17"/>
  <c r="Q116" i="18"/>
  <c r="E116" i="2"/>
  <c r="BA117" i="18"/>
  <c r="Q73" i="18"/>
  <c r="BA74" i="18"/>
  <c r="E73" i="2"/>
  <c r="E397" i="2"/>
  <c r="J264" i="19"/>
  <c r="O264" i="11" a="1"/>
  <c r="O264" i="11"/>
  <c r="M264" i="19" a="1"/>
  <c r="M264" i="19"/>
  <c r="D262" i="17"/>
  <c r="B264" i="11"/>
  <c r="B264" i="19"/>
  <c r="BG264" i="11" a="1"/>
  <c r="BG264" i="11"/>
  <c r="BE264" i="19" a="1"/>
  <c r="BE264" i="19"/>
  <c r="I264" i="11" a="1"/>
  <c r="I264" i="11"/>
  <c r="F264" i="19" a="1"/>
  <c r="F264" i="19"/>
  <c r="Q397" i="18"/>
  <c r="M428" i="2"/>
  <c r="K428" i="18"/>
  <c r="O184" i="11" a="1"/>
  <c r="O184" i="11"/>
  <c r="M184" i="19" a="1"/>
  <c r="M184" i="19"/>
  <c r="BA318" i="18"/>
  <c r="B182" i="17"/>
  <c r="D182" i="17"/>
  <c r="K182" i="17"/>
  <c r="E317" i="2"/>
  <c r="B184" i="11"/>
  <c r="B184" i="19"/>
  <c r="I182" i="17"/>
  <c r="J182" i="17"/>
  <c r="J184" i="19"/>
  <c r="BG184" i="11" a="1"/>
  <c r="BG184" i="11"/>
  <c r="BE184" i="19" a="1"/>
  <c r="BE184" i="19"/>
  <c r="I184" i="11" a="1"/>
  <c r="I184" i="11"/>
  <c r="F184" i="19" a="1"/>
  <c r="F184" i="19"/>
  <c r="Q317" i="18"/>
  <c r="C182" i="17"/>
  <c r="Q89" i="18"/>
  <c r="E89" i="2"/>
  <c r="BA90" i="18"/>
  <c r="J236" i="17"/>
  <c r="E371" i="2"/>
  <c r="B238" i="11"/>
  <c r="B238" i="19"/>
  <c r="C236" i="17"/>
  <c r="I236" i="17"/>
  <c r="BA30" i="18"/>
  <c r="BA372" i="18"/>
  <c r="Q29" i="18"/>
  <c r="E29" i="2"/>
  <c r="D130" i="17"/>
  <c r="I130" i="17"/>
  <c r="E265" i="2"/>
  <c r="C130" i="17"/>
  <c r="BG132" i="11" a="1"/>
  <c r="BG132" i="11"/>
  <c r="BE132" i="19" a="1"/>
  <c r="BE132" i="19"/>
  <c r="B130" i="17"/>
  <c r="O132" i="11" a="1"/>
  <c r="O132" i="11"/>
  <c r="M132" i="19" a="1"/>
  <c r="M132" i="19"/>
  <c r="J130" i="17"/>
  <c r="M432" i="2"/>
  <c r="K432" i="18"/>
  <c r="J122" i="17"/>
  <c r="C122" i="17"/>
  <c r="Q257" i="18"/>
  <c r="B122" i="17"/>
  <c r="I124" i="11" a="1"/>
  <c r="I124" i="11"/>
  <c r="F124" i="19" a="1"/>
  <c r="F124" i="19"/>
  <c r="Q17" i="18"/>
  <c r="E17" i="2"/>
  <c r="BA18" i="18"/>
  <c r="BA111" i="18"/>
  <c r="E110" i="2"/>
  <c r="Q110" i="18"/>
  <c r="BA216" i="18"/>
  <c r="Q215" i="18"/>
  <c r="BG134" i="11" a="1"/>
  <c r="BG134" i="11"/>
  <c r="BE134" i="19" a="1"/>
  <c r="BE134" i="19"/>
  <c r="B134" i="11"/>
  <c r="B134" i="19"/>
  <c r="I134" i="11" a="1"/>
  <c r="I134" i="11"/>
  <c r="F134" i="19" a="1"/>
  <c r="F134" i="19"/>
  <c r="I132" i="17"/>
  <c r="O134" i="11" a="1"/>
  <c r="O134" i="11"/>
  <c r="M134" i="19" a="1"/>
  <c r="M134" i="19"/>
  <c r="J132" i="17"/>
  <c r="BA268" i="18"/>
  <c r="E267" i="2"/>
  <c r="E215" i="2"/>
  <c r="AD433" i="2" a="1"/>
  <c r="AD433" i="2"/>
  <c r="AH433" i="18" a="1"/>
  <c r="AH433" i="18"/>
  <c r="B189" i="17"/>
  <c r="I191" i="11" a="1"/>
  <c r="I191" i="11"/>
  <c r="F191" i="19" a="1"/>
  <c r="F191" i="19"/>
  <c r="K189" i="17"/>
  <c r="Q324" i="18"/>
  <c r="BG191" i="11" a="1"/>
  <c r="BG191" i="11"/>
  <c r="BE191" i="19" a="1"/>
  <c r="BE191" i="19"/>
  <c r="I189" i="17"/>
  <c r="O191" i="11" a="1"/>
  <c r="O191" i="11"/>
  <c r="M191" i="19" a="1"/>
  <c r="M191" i="19"/>
  <c r="J191" i="19"/>
  <c r="B432" i="2"/>
  <c r="B432" i="18"/>
  <c r="B23" i="17"/>
  <c r="I23" i="17"/>
  <c r="C23" i="17"/>
  <c r="K23" i="17"/>
  <c r="J23" i="17"/>
  <c r="B25" i="11"/>
  <c r="B25" i="19"/>
  <c r="BG25" i="11" a="1"/>
  <c r="BG25" i="11"/>
  <c r="BE25" i="19" a="1"/>
  <c r="BE25" i="19"/>
  <c r="Q158" i="18"/>
  <c r="D211" i="17"/>
  <c r="Q346" i="18"/>
  <c r="BA347" i="18"/>
  <c r="J211" i="17"/>
  <c r="C211" i="17"/>
  <c r="B211" i="17"/>
  <c r="O213" i="11" a="1"/>
  <c r="O213" i="11"/>
  <c r="M213" i="19" a="1"/>
  <c r="M213" i="19"/>
  <c r="J213" i="19"/>
  <c r="M434" i="2"/>
  <c r="K434" i="18"/>
  <c r="I25" i="11" a="1"/>
  <c r="I25" i="11"/>
  <c r="F25" i="19" a="1"/>
  <c r="F25" i="19"/>
  <c r="BA159" i="18"/>
  <c r="D23" i="17"/>
  <c r="E158" i="2"/>
  <c r="E346" i="2"/>
  <c r="BG213" i="11" a="1"/>
  <c r="BG213" i="11"/>
  <c r="BE213" i="19" a="1"/>
  <c r="BE213" i="19"/>
  <c r="I211" i="17"/>
  <c r="K211" i="17"/>
  <c r="B213" i="11"/>
  <c r="B213" i="19"/>
  <c r="I213" i="11" a="1"/>
  <c r="I213" i="11"/>
  <c r="F213" i="19" a="1"/>
  <c r="F213" i="19"/>
  <c r="BA172" i="18"/>
  <c r="Q171" i="18"/>
  <c r="E171" i="2"/>
  <c r="E176" i="2"/>
  <c r="D41" i="17"/>
  <c r="BA177" i="18"/>
  <c r="I43" i="11" a="1"/>
  <c r="I43" i="11"/>
  <c r="F43" i="19" a="1"/>
  <c r="F43" i="19"/>
  <c r="Q176" i="18"/>
  <c r="BG43" i="11" a="1"/>
  <c r="BG43" i="11"/>
  <c r="BE43" i="19" a="1"/>
  <c r="BE43" i="19"/>
  <c r="I41" i="17"/>
  <c r="C41" i="17"/>
  <c r="BA433" i="18"/>
  <c r="E432" i="2"/>
  <c r="I299" i="11" a="1"/>
  <c r="I299" i="11"/>
  <c r="F299" i="19" a="1"/>
  <c r="F299" i="19"/>
  <c r="J297" i="17"/>
  <c r="C297" i="17"/>
  <c r="B297" i="17"/>
  <c r="BG299" i="11" a="1"/>
  <c r="BG299" i="11"/>
  <c r="BE299" i="19" a="1"/>
  <c r="BE299" i="19"/>
  <c r="I297" i="17"/>
  <c r="B43" i="11"/>
  <c r="B43" i="19"/>
  <c r="J41" i="17"/>
  <c r="K41" i="17"/>
  <c r="O43" i="11" a="1"/>
  <c r="O43" i="11"/>
  <c r="M43" i="19" a="1"/>
  <c r="M43" i="19"/>
  <c r="B41" i="17"/>
  <c r="J197" i="17"/>
  <c r="I199" i="11" a="1"/>
  <c r="I199" i="11"/>
  <c r="F199" i="19" a="1"/>
  <c r="F199" i="19"/>
  <c r="B197" i="17"/>
  <c r="B199" i="11"/>
  <c r="B199" i="19"/>
  <c r="D197" i="17"/>
  <c r="BG199" i="11" a="1"/>
  <c r="BG199" i="11"/>
  <c r="BE199" i="19" a="1"/>
  <c r="BE199" i="19"/>
  <c r="BA333" i="18"/>
  <c r="J199" i="19"/>
  <c r="BG222" i="11" a="1"/>
  <c r="BG222" i="11"/>
  <c r="BE222" i="19" a="1"/>
  <c r="BE222" i="19"/>
  <c r="J220" i="17"/>
  <c r="C220" i="17"/>
  <c r="K220" i="17"/>
  <c r="O222" i="11" a="1"/>
  <c r="O222" i="11"/>
  <c r="M222" i="19" a="1"/>
  <c r="M222" i="19"/>
  <c r="E355" i="2"/>
  <c r="I197" i="17"/>
  <c r="E332" i="2"/>
  <c r="O199" i="11" a="1"/>
  <c r="O199" i="11"/>
  <c r="M199" i="19" a="1"/>
  <c r="M199" i="19"/>
  <c r="Q332" i="18"/>
  <c r="C197" i="17"/>
  <c r="K297" i="17"/>
  <c r="O299" i="11" a="1"/>
  <c r="O299" i="11"/>
  <c r="M299" i="19" a="1"/>
  <c r="M299" i="19"/>
  <c r="J299" i="19"/>
  <c r="D297" i="17"/>
  <c r="Q432" i="18"/>
  <c r="B299" i="11"/>
  <c r="B299" i="19"/>
  <c r="K197" i="17"/>
  <c r="B290" i="17"/>
  <c r="E425" i="2"/>
  <c r="O292" i="11" a="1"/>
  <c r="O292" i="11"/>
  <c r="M292" i="19" a="1"/>
  <c r="M292" i="19"/>
  <c r="I290" i="17"/>
  <c r="Q425" i="18"/>
  <c r="BG292" i="11" a="1"/>
  <c r="BG292" i="11"/>
  <c r="BE292" i="19" a="1"/>
  <c r="BE292" i="19"/>
  <c r="J290" i="17"/>
  <c r="E203" i="2"/>
  <c r="BA204" i="18"/>
  <c r="Q203" i="18"/>
  <c r="J292" i="19"/>
  <c r="O238" i="11" a="1"/>
  <c r="O238" i="11"/>
  <c r="M238" i="19" a="1"/>
  <c r="M238" i="19"/>
  <c r="B236" i="17"/>
  <c r="Q371" i="18"/>
  <c r="K236" i="17"/>
  <c r="I238" i="11" a="1"/>
  <c r="I238" i="11"/>
  <c r="F238" i="19" a="1"/>
  <c r="F238" i="19"/>
  <c r="BG238" i="11" a="1"/>
  <c r="BG238" i="11"/>
  <c r="BE238" i="19" a="1"/>
  <c r="BE238" i="19"/>
  <c r="D236" i="17"/>
  <c r="J238" i="19"/>
  <c r="BA84" i="18"/>
  <c r="E83" i="2"/>
  <c r="Q83" i="18"/>
  <c r="K222" i="17"/>
  <c r="I222" i="17"/>
  <c r="BG224" i="11" a="1"/>
  <c r="BG224" i="11"/>
  <c r="BE224" i="19" a="1"/>
  <c r="BE224" i="19"/>
  <c r="J222" i="17"/>
  <c r="C222" i="17"/>
  <c r="J276" i="19"/>
  <c r="I276" i="11" a="1"/>
  <c r="I276" i="11"/>
  <c r="F276" i="19" a="1"/>
  <c r="F276" i="19"/>
  <c r="O276" i="11" a="1"/>
  <c r="O276" i="11"/>
  <c r="M276" i="19" a="1"/>
  <c r="M276" i="19"/>
  <c r="E409" i="2"/>
  <c r="I274" i="17"/>
  <c r="BA410" i="18"/>
  <c r="C274" i="17"/>
  <c r="D274" i="17"/>
  <c r="D222" i="17"/>
  <c r="I300" i="17"/>
  <c r="O302" i="11" a="1"/>
  <c r="O302" i="11"/>
  <c r="M302" i="19" a="1"/>
  <c r="M302" i="19"/>
  <c r="B302" i="11"/>
  <c r="B302" i="19"/>
  <c r="BG302" i="11" a="1"/>
  <c r="BG302" i="11"/>
  <c r="BE302" i="19" a="1"/>
  <c r="BE302" i="19"/>
  <c r="J300" i="17"/>
  <c r="K300" i="17"/>
  <c r="B300" i="17"/>
  <c r="BG298" i="11" a="1"/>
  <c r="BG298" i="11"/>
  <c r="BE298" i="19" a="1"/>
  <c r="BE298" i="19"/>
  <c r="E431" i="2"/>
  <c r="B298" i="11"/>
  <c r="B298" i="19"/>
  <c r="C296" i="17"/>
  <c r="D296" i="17"/>
  <c r="B296" i="17"/>
  <c r="E435" i="2"/>
  <c r="BG276" i="11" a="1"/>
  <c r="BG276" i="11"/>
  <c r="BE276" i="19" a="1"/>
  <c r="BE276" i="19"/>
  <c r="K274" i="17"/>
  <c r="B276" i="11"/>
  <c r="B276" i="19"/>
  <c r="B274" i="17"/>
  <c r="J274" i="17"/>
  <c r="Q409" i="18"/>
  <c r="B222" i="11"/>
  <c r="B222" i="19"/>
  <c r="BA356" i="18"/>
  <c r="D220" i="17"/>
  <c r="Q355" i="18"/>
  <c r="I220" i="17"/>
  <c r="B220" i="17"/>
  <c r="I222" i="11" a="1"/>
  <c r="I222" i="11"/>
  <c r="F222" i="19" a="1"/>
  <c r="F222" i="19"/>
  <c r="J222" i="19"/>
  <c r="AD422" i="2" a="1"/>
  <c r="AD422" i="2"/>
  <c r="AH422" i="18" a="1"/>
  <c r="AH422" i="18"/>
  <c r="BA284" i="18"/>
  <c r="B150" i="11"/>
  <c r="B150" i="19"/>
  <c r="K148" i="17"/>
  <c r="B148" i="17"/>
  <c r="I148" i="17"/>
  <c r="C148" i="17"/>
  <c r="I150" i="11" a="1"/>
  <c r="I150" i="11"/>
  <c r="F150" i="19" a="1"/>
  <c r="F150" i="19"/>
  <c r="Q283" i="18"/>
  <c r="Q309" i="18"/>
  <c r="K174" i="17"/>
  <c r="BG176" i="11" a="1"/>
  <c r="BG176" i="11"/>
  <c r="BE176" i="19" a="1"/>
  <c r="BE176" i="19"/>
  <c r="I176" i="11" a="1"/>
  <c r="I176" i="11"/>
  <c r="F176" i="19" a="1"/>
  <c r="F176" i="19"/>
  <c r="I302" i="11" a="1"/>
  <c r="I302" i="11"/>
  <c r="F302" i="19" a="1"/>
  <c r="F302" i="19"/>
  <c r="BA436" i="18"/>
  <c r="J302" i="19"/>
  <c r="C300" i="17"/>
  <c r="Q435" i="18"/>
  <c r="D300" i="17"/>
  <c r="I15" i="17"/>
  <c r="D15" i="17"/>
  <c r="E150" i="2"/>
  <c r="K15" i="17"/>
  <c r="BA151" i="18"/>
  <c r="BG17" i="11" a="1"/>
  <c r="BG17" i="11"/>
  <c r="BE17" i="19" a="1"/>
  <c r="BE17" i="19"/>
  <c r="B17" i="11"/>
  <c r="B17" i="19"/>
  <c r="C15" i="17"/>
  <c r="C290" i="17"/>
  <c r="BA426" i="18"/>
  <c r="I292" i="11" a="1"/>
  <c r="I292" i="11"/>
  <c r="F292" i="19" a="1"/>
  <c r="F292" i="19"/>
  <c r="D290" i="17"/>
  <c r="B292" i="11"/>
  <c r="B292" i="19"/>
  <c r="K290" i="17"/>
  <c r="E309" i="2"/>
  <c r="J224" i="19"/>
  <c r="E357" i="2"/>
  <c r="O224" i="11" a="1"/>
  <c r="O224" i="11"/>
  <c r="M224" i="19" a="1"/>
  <c r="M224" i="19"/>
  <c r="B224" i="11"/>
  <c r="B224" i="19"/>
  <c r="BA358" i="18"/>
  <c r="B222" i="17"/>
  <c r="I224" i="11" a="1"/>
  <c r="I224" i="11"/>
  <c r="F224" i="19" a="1"/>
  <c r="F224" i="19"/>
  <c r="Q357" i="18"/>
  <c r="I270" i="11" a="1"/>
  <c r="I270" i="11"/>
  <c r="F270" i="19" a="1"/>
  <c r="F270" i="19"/>
  <c r="Q403" i="18"/>
  <c r="BA404" i="18"/>
  <c r="D268" i="17"/>
  <c r="D196" i="17"/>
  <c r="J270" i="19"/>
  <c r="J196" i="17"/>
  <c r="I268" i="17"/>
  <c r="I196" i="17"/>
  <c r="BG198" i="11" a="1"/>
  <c r="BG198" i="11"/>
  <c r="BE198" i="19" a="1"/>
  <c r="BE198" i="19"/>
  <c r="E331" i="2"/>
  <c r="O198" i="11" a="1"/>
  <c r="O198" i="11"/>
  <c r="M198" i="19" a="1"/>
  <c r="M198" i="19"/>
  <c r="B196" i="17"/>
  <c r="C196" i="17"/>
  <c r="B125" i="11"/>
  <c r="B125" i="19"/>
  <c r="K123" i="17"/>
  <c r="BG125" i="11" a="1"/>
  <c r="BG125" i="11"/>
  <c r="BE125" i="19" a="1"/>
  <c r="BE125" i="19"/>
  <c r="I125" i="11" a="1"/>
  <c r="I125" i="11"/>
  <c r="F125" i="19" a="1"/>
  <c r="F125" i="19"/>
  <c r="I123" i="17"/>
  <c r="B123" i="17"/>
  <c r="O125" i="11" a="1"/>
  <c r="O125" i="11"/>
  <c r="M125" i="19" a="1"/>
  <c r="M125" i="19"/>
  <c r="C123" i="17"/>
  <c r="D148" i="17"/>
  <c r="BG150" i="11" a="1"/>
  <c r="BG150" i="11"/>
  <c r="BE150" i="19" a="1"/>
  <c r="BE150" i="19"/>
  <c r="E283" i="2"/>
  <c r="O150" i="11" a="1"/>
  <c r="O150" i="11"/>
  <c r="M150" i="19" a="1"/>
  <c r="M150" i="19"/>
  <c r="J148" i="17"/>
  <c r="Q328" i="18"/>
  <c r="I195" i="11" a="1"/>
  <c r="I195" i="11"/>
  <c r="F195" i="19" a="1"/>
  <c r="F195" i="19"/>
  <c r="I193" i="17"/>
  <c r="B193" i="17"/>
  <c r="B195" i="11"/>
  <c r="B195" i="19"/>
  <c r="O195" i="11" a="1"/>
  <c r="O195" i="11"/>
  <c r="M195" i="19" a="1"/>
  <c r="M195" i="19"/>
  <c r="I17" i="11" a="1"/>
  <c r="I17" i="11"/>
  <c r="F17" i="19" a="1"/>
  <c r="F17" i="19"/>
  <c r="B15" i="17"/>
  <c r="Q150" i="18"/>
  <c r="J15" i="17"/>
  <c r="J286" i="19"/>
  <c r="BG286" i="11" a="1"/>
  <c r="BG286" i="11"/>
  <c r="BE286" i="19" a="1"/>
  <c r="BE286" i="19"/>
  <c r="Q419" i="18"/>
  <c r="I284" i="17"/>
  <c r="BA420" i="18"/>
  <c r="O286" i="11" a="1"/>
  <c r="O286" i="11"/>
  <c r="M286" i="19" a="1"/>
  <c r="M286" i="19"/>
  <c r="C284" i="17"/>
  <c r="B248" i="17"/>
  <c r="K248" i="17"/>
  <c r="BG250" i="11" a="1"/>
  <c r="BG250" i="11"/>
  <c r="BE250" i="19" a="1"/>
  <c r="BE250" i="19"/>
  <c r="E383" i="2"/>
  <c r="B250" i="11"/>
  <c r="B250" i="19"/>
  <c r="BA384" i="18"/>
  <c r="J248" i="17"/>
  <c r="I286" i="11" a="1"/>
  <c r="I286" i="11"/>
  <c r="F286" i="19" a="1"/>
  <c r="F286" i="19"/>
  <c r="Q383" i="18"/>
  <c r="AD439" i="2" a="1"/>
  <c r="AD439" i="2"/>
  <c r="AH439" i="18" a="1"/>
  <c r="AH439" i="18"/>
  <c r="M439" i="2"/>
  <c r="K439" i="18"/>
  <c r="J174" i="17"/>
  <c r="I174" i="17"/>
  <c r="O176" i="11" a="1"/>
  <c r="O176" i="11"/>
  <c r="M176" i="19" a="1"/>
  <c r="M176" i="19"/>
  <c r="B176" i="11"/>
  <c r="B176" i="19"/>
  <c r="BA310" i="18"/>
  <c r="D174" i="17"/>
  <c r="B174" i="17"/>
  <c r="BA148" i="18"/>
  <c r="Q147" i="18"/>
  <c r="J12" i="17"/>
  <c r="I14" i="11" a="1"/>
  <c r="I14" i="11"/>
  <c r="F14" i="19" a="1"/>
  <c r="F14" i="19"/>
  <c r="C174" i="17"/>
  <c r="K196" i="17"/>
  <c r="I198" i="11" a="1"/>
  <c r="I198" i="11"/>
  <c r="F198" i="19" a="1"/>
  <c r="F198" i="19"/>
  <c r="B198" i="11"/>
  <c r="B198" i="19"/>
  <c r="Q331" i="18"/>
  <c r="BA332" i="18"/>
  <c r="J198" i="19"/>
  <c r="Q267" i="18"/>
  <c r="C132" i="17"/>
  <c r="D132" i="17"/>
  <c r="K132" i="17"/>
  <c r="B132" i="17"/>
  <c r="C12" i="17"/>
  <c r="B12" i="17"/>
  <c r="I12" i="17"/>
  <c r="E147" i="2"/>
  <c r="BG14" i="11" a="1"/>
  <c r="BG14" i="11"/>
  <c r="BE14" i="19" a="1"/>
  <c r="BE14" i="19"/>
  <c r="B14" i="11"/>
  <c r="B14" i="19"/>
  <c r="K12" i="17"/>
  <c r="D12" i="17"/>
  <c r="E328" i="2"/>
  <c r="BA329" i="18"/>
  <c r="C193" i="17"/>
  <c r="B434" i="2"/>
  <c r="B434" i="18"/>
  <c r="B286" i="11"/>
  <c r="B286" i="19"/>
  <c r="J195" i="19"/>
  <c r="J284" i="17"/>
  <c r="D193" i="17"/>
  <c r="K193" i="17"/>
  <c r="K284" i="17"/>
  <c r="J193" i="17"/>
  <c r="E419" i="2"/>
  <c r="BG195" i="11" a="1"/>
  <c r="BG195" i="11"/>
  <c r="BE195" i="19" a="1"/>
  <c r="BE195" i="19"/>
  <c r="B284" i="17"/>
  <c r="D284" i="17"/>
  <c r="M429" i="2"/>
  <c r="K429" i="18"/>
  <c r="K224" i="17"/>
  <c r="C224" i="17"/>
  <c r="B224" i="17"/>
  <c r="I226" i="11" a="1"/>
  <c r="I226" i="11"/>
  <c r="F226" i="19" a="1"/>
  <c r="F226" i="19"/>
  <c r="J224" i="17"/>
  <c r="D224" i="17"/>
  <c r="D248" i="17"/>
  <c r="I248" i="17"/>
  <c r="C248" i="17"/>
  <c r="O250" i="11" a="1"/>
  <c r="O250" i="11"/>
  <c r="M250" i="19" a="1"/>
  <c r="M250" i="19"/>
  <c r="J250" i="19"/>
  <c r="I250" i="11" a="1"/>
  <c r="I250" i="11"/>
  <c r="F250" i="19" a="1"/>
  <c r="F250" i="19"/>
  <c r="J88" i="17"/>
  <c r="BG90" i="11" a="1"/>
  <c r="BG90" i="11"/>
  <c r="BE90" i="19" a="1"/>
  <c r="BE90" i="19"/>
  <c r="J296" i="17"/>
  <c r="J298" i="19"/>
  <c r="Q431" i="18"/>
  <c r="O298" i="11" a="1"/>
  <c r="O298" i="11"/>
  <c r="M298" i="19" a="1"/>
  <c r="M298" i="19"/>
  <c r="BA432" i="18"/>
  <c r="I298" i="11" a="1"/>
  <c r="I298" i="11"/>
  <c r="F298" i="19" a="1"/>
  <c r="F298" i="19"/>
  <c r="I296" i="17"/>
  <c r="K296" i="17"/>
  <c r="D123" i="17"/>
  <c r="J123" i="17"/>
  <c r="I261" i="17"/>
  <c r="J261" i="17"/>
  <c r="E396" i="2"/>
  <c r="D261" i="17"/>
  <c r="Q396" i="18"/>
  <c r="O263" i="11" a="1"/>
  <c r="O263" i="11"/>
  <c r="M263" i="19" a="1"/>
  <c r="M263" i="19"/>
  <c r="BA397" i="18"/>
  <c r="I263" i="11" a="1"/>
  <c r="I263" i="11"/>
  <c r="F263" i="19" a="1"/>
  <c r="F263" i="19"/>
  <c r="O48" i="11" a="1"/>
  <c r="O48" i="11"/>
  <c r="M48" i="19" a="1"/>
  <c r="M48" i="19"/>
  <c r="B46" i="17"/>
  <c r="I46" i="17"/>
  <c r="K46" i="17"/>
  <c r="I48" i="11" a="1"/>
  <c r="I48" i="11"/>
  <c r="F48" i="19" a="1"/>
  <c r="F48" i="19"/>
  <c r="BG208" i="11" a="1"/>
  <c r="BG208" i="11"/>
  <c r="BE208" i="19" a="1"/>
  <c r="BE208" i="19"/>
  <c r="C206" i="17"/>
  <c r="K206" i="17"/>
  <c r="B208" i="11"/>
  <c r="B208" i="19"/>
  <c r="D206" i="17"/>
  <c r="O208" i="11" a="1"/>
  <c r="O208" i="11"/>
  <c r="M208" i="19" a="1"/>
  <c r="M208" i="19"/>
  <c r="J208" i="19"/>
  <c r="I208" i="11" a="1"/>
  <c r="I208" i="11"/>
  <c r="F208" i="19" a="1"/>
  <c r="F208" i="19"/>
  <c r="J285" i="17"/>
  <c r="I285" i="17"/>
  <c r="B285" i="17"/>
  <c r="J287" i="19"/>
  <c r="BA421" i="18"/>
  <c r="B287" i="11"/>
  <c r="B287" i="19"/>
  <c r="O296" i="11" a="1"/>
  <c r="O296" i="11"/>
  <c r="M296" i="19" a="1"/>
  <c r="M296" i="19"/>
  <c r="BA430" i="18"/>
  <c r="J294" i="17"/>
  <c r="B294" i="17"/>
  <c r="Q429" i="18"/>
  <c r="J46" i="17"/>
  <c r="I296" i="11" a="1"/>
  <c r="I296" i="11"/>
  <c r="F296" i="19" a="1"/>
  <c r="F296" i="19"/>
  <c r="Q181" i="18"/>
  <c r="D46" i="17"/>
  <c r="E181" i="2"/>
  <c r="B48" i="11"/>
  <c r="B48" i="19"/>
  <c r="C46" i="17"/>
  <c r="BA182" i="18"/>
  <c r="BG48" i="11" a="1"/>
  <c r="BG48" i="11"/>
  <c r="BE48" i="19" a="1"/>
  <c r="BE48" i="19"/>
  <c r="BG263" i="11" a="1"/>
  <c r="BG263" i="11"/>
  <c r="BE263" i="19" a="1"/>
  <c r="BE263" i="19"/>
  <c r="C261" i="17"/>
  <c r="K261" i="17"/>
  <c r="B263" i="11"/>
  <c r="B263" i="19"/>
  <c r="J263" i="19"/>
  <c r="B261" i="17"/>
  <c r="C79" i="17"/>
  <c r="J79" i="17"/>
  <c r="D79" i="17"/>
  <c r="I79" i="17"/>
  <c r="O81" i="11" a="1"/>
  <c r="O81" i="11"/>
  <c r="M81" i="19" a="1"/>
  <c r="M81" i="19"/>
  <c r="BG81" i="11" a="1"/>
  <c r="BG81" i="11"/>
  <c r="BE81" i="19" a="1"/>
  <c r="BE81" i="19"/>
  <c r="K79" i="17"/>
  <c r="BA215" i="18"/>
  <c r="B68" i="17"/>
  <c r="D68" i="17"/>
  <c r="J68" i="17"/>
  <c r="I70" i="11" a="1"/>
  <c r="I70" i="11"/>
  <c r="F70" i="19" a="1"/>
  <c r="F70" i="19"/>
  <c r="C68" i="17"/>
  <c r="B70" i="11"/>
  <c r="B70" i="19"/>
  <c r="I68" i="17"/>
  <c r="BG70" i="11" a="1"/>
  <c r="BG70" i="11"/>
  <c r="BE70" i="19" a="1"/>
  <c r="BE70" i="19"/>
  <c r="I294" i="17"/>
  <c r="K294" i="17"/>
  <c r="J296" i="19"/>
  <c r="E429" i="2"/>
  <c r="B296" i="11"/>
  <c r="B296" i="19"/>
  <c r="D294" i="17"/>
  <c r="BG296" i="11" a="1"/>
  <c r="BG296" i="11"/>
  <c r="BE296" i="19" a="1"/>
  <c r="BE296" i="19"/>
  <c r="C294" i="17"/>
  <c r="C185" i="17"/>
  <c r="B187" i="11"/>
  <c r="B187" i="19"/>
  <c r="I187" i="11" a="1"/>
  <c r="I187" i="11"/>
  <c r="F187" i="19" a="1"/>
  <c r="F187" i="19"/>
  <c r="Q320" i="18"/>
  <c r="J187" i="19"/>
  <c r="J185" i="17"/>
  <c r="K285" i="17"/>
  <c r="O287" i="11" a="1"/>
  <c r="O287" i="11"/>
  <c r="M287" i="19" a="1"/>
  <c r="M287" i="19"/>
  <c r="BG287" i="11" a="1"/>
  <c r="BG287" i="11"/>
  <c r="BE287" i="19" a="1"/>
  <c r="BE287" i="19"/>
  <c r="Q420" i="18"/>
  <c r="D285" i="17"/>
  <c r="E420" i="2"/>
  <c r="C285" i="17"/>
  <c r="I287" i="11" a="1"/>
  <c r="I287" i="11"/>
  <c r="F287" i="19" a="1"/>
  <c r="F287" i="19"/>
  <c r="B167" i="17"/>
  <c r="E302" i="2"/>
  <c r="BA303" i="18"/>
  <c r="Q302" i="18"/>
  <c r="K167" i="17"/>
  <c r="C242" i="17"/>
  <c r="D242" i="17"/>
  <c r="BA378" i="18"/>
  <c r="I242" i="17"/>
  <c r="J242" i="17"/>
  <c r="C167" i="17"/>
  <c r="O169" i="11" a="1"/>
  <c r="O169" i="11"/>
  <c r="M169" i="19" a="1"/>
  <c r="M169" i="19"/>
  <c r="J167" i="17"/>
  <c r="I169" i="11" a="1"/>
  <c r="I169" i="11"/>
  <c r="F169" i="19" a="1"/>
  <c r="F169" i="19"/>
  <c r="BG169" i="11" a="1"/>
  <c r="BG169" i="11"/>
  <c r="BE169" i="19" a="1"/>
  <c r="BE169" i="19"/>
  <c r="D167" i="17"/>
  <c r="B169" i="11"/>
  <c r="B169" i="19"/>
  <c r="I167" i="17"/>
  <c r="O244" i="11" a="1"/>
  <c r="O244" i="11"/>
  <c r="M244" i="19" a="1"/>
  <c r="M244" i="19"/>
  <c r="B185" i="17"/>
  <c r="BA321" i="18"/>
  <c r="B45" i="17"/>
  <c r="D45" i="17"/>
  <c r="O47" i="11" a="1"/>
  <c r="O47" i="11"/>
  <c r="M47" i="19" a="1"/>
  <c r="M47" i="19"/>
  <c r="K45" i="17"/>
  <c r="B47" i="11"/>
  <c r="B47" i="19"/>
  <c r="C45" i="17"/>
  <c r="I47" i="11" a="1"/>
  <c r="I47" i="11"/>
  <c r="F47" i="19" a="1"/>
  <c r="F47" i="19"/>
  <c r="J45" i="17"/>
  <c r="E320" i="2"/>
  <c r="K185" i="17"/>
  <c r="BG187" i="11" a="1"/>
  <c r="BG187" i="11"/>
  <c r="BE187" i="19" a="1"/>
  <c r="BE187" i="19"/>
  <c r="O187" i="11" a="1"/>
  <c r="O187" i="11"/>
  <c r="M187" i="19" a="1"/>
  <c r="M187" i="19"/>
  <c r="D185" i="17"/>
  <c r="I185" i="17"/>
  <c r="O70" i="11" a="1"/>
  <c r="O70" i="11"/>
  <c r="M70" i="19" a="1"/>
  <c r="M70" i="19"/>
  <c r="K68" i="17"/>
  <c r="BG270" i="11" a="1"/>
  <c r="BG270" i="11"/>
  <c r="BE270" i="19" a="1"/>
  <c r="BE270" i="19"/>
  <c r="E403" i="2"/>
  <c r="O270" i="11" a="1"/>
  <c r="O270" i="11"/>
  <c r="M270" i="19" a="1"/>
  <c r="M270" i="19"/>
  <c r="K268" i="17"/>
  <c r="C268" i="17"/>
  <c r="J268" i="17"/>
  <c r="B270" i="11"/>
  <c r="B270" i="19"/>
  <c r="B268" i="17"/>
  <c r="B237" i="11"/>
  <c r="B237" i="19"/>
  <c r="J237" i="19"/>
  <c r="I237" i="11" a="1"/>
  <c r="I237" i="11"/>
  <c r="F237" i="19" a="1"/>
  <c r="F237" i="19"/>
  <c r="BG237" i="11" a="1"/>
  <c r="BG237" i="11"/>
  <c r="BE237" i="19" a="1"/>
  <c r="BE237" i="19"/>
  <c r="J235" i="17"/>
  <c r="E370" i="2"/>
  <c r="J229" i="17"/>
  <c r="K229" i="17"/>
  <c r="B229" i="17"/>
  <c r="J231" i="19"/>
  <c r="I231" i="11" a="1"/>
  <c r="I231" i="11"/>
  <c r="F231" i="19" a="1"/>
  <c r="F231" i="19"/>
  <c r="BG231" i="11" a="1"/>
  <c r="BG231" i="11"/>
  <c r="BE231" i="19" a="1"/>
  <c r="BE231" i="19"/>
  <c r="O231" i="11" a="1"/>
  <c r="O231" i="11"/>
  <c r="M231" i="19" a="1"/>
  <c r="M231" i="19"/>
  <c r="B231" i="11"/>
  <c r="B231" i="19"/>
  <c r="J206" i="17"/>
  <c r="I206" i="17"/>
  <c r="B206" i="17"/>
  <c r="I54" i="17"/>
  <c r="J54" i="17"/>
  <c r="I56" i="11" a="1"/>
  <c r="I56" i="11"/>
  <c r="F56" i="19" a="1"/>
  <c r="F56" i="19"/>
  <c r="K54" i="17"/>
  <c r="B54" i="17"/>
  <c r="B56" i="11"/>
  <c r="B56" i="19"/>
  <c r="C54" i="17"/>
  <c r="C302" i="17"/>
  <c r="J302" i="17"/>
  <c r="E437" i="2"/>
  <c r="I302" i="17"/>
  <c r="K302" i="17"/>
  <c r="I304" i="11" a="1"/>
  <c r="I304" i="11"/>
  <c r="F304" i="19" a="1"/>
  <c r="F304" i="19"/>
  <c r="B304" i="11"/>
  <c r="B304" i="19"/>
  <c r="B302" i="17"/>
  <c r="BG56" i="11" a="1"/>
  <c r="BG56" i="11"/>
  <c r="BE56" i="19" a="1"/>
  <c r="BE56" i="19"/>
  <c r="Q370" i="18"/>
  <c r="O237" i="11" a="1"/>
  <c r="O237" i="11"/>
  <c r="M237" i="19" a="1"/>
  <c r="M237" i="19"/>
  <c r="C235" i="17"/>
  <c r="K235" i="17"/>
  <c r="B235" i="17"/>
  <c r="I235" i="17"/>
  <c r="BA371" i="18"/>
  <c r="D235" i="17"/>
  <c r="B67" i="11"/>
  <c r="B67" i="19"/>
  <c r="C65" i="17"/>
  <c r="O67" i="11" a="1"/>
  <c r="O67" i="11"/>
  <c r="M67" i="19" a="1"/>
  <c r="M67" i="19"/>
  <c r="E200" i="2"/>
  <c r="BA201" i="18"/>
  <c r="J286" i="17"/>
  <c r="B286" i="17"/>
  <c r="J288" i="19"/>
  <c r="B288" i="11"/>
  <c r="B288" i="19"/>
  <c r="K286" i="17"/>
  <c r="Q421" i="18"/>
  <c r="I286" i="17"/>
  <c r="E421" i="2"/>
  <c r="BG288" i="11" a="1"/>
  <c r="BG288" i="11"/>
  <c r="BE288" i="19" a="1"/>
  <c r="BE288" i="19"/>
  <c r="I288" i="11" a="1"/>
  <c r="I288" i="11"/>
  <c r="F288" i="19" a="1"/>
  <c r="F288" i="19"/>
  <c r="O288" i="11" a="1"/>
  <c r="O288" i="11"/>
  <c r="M288" i="19" a="1"/>
  <c r="M288" i="19"/>
  <c r="BA422" i="18"/>
  <c r="D286" i="17"/>
  <c r="C286" i="17"/>
  <c r="C110" i="17"/>
  <c r="O112" i="11" a="1"/>
  <c r="O112" i="11"/>
  <c r="M112" i="19" a="1"/>
  <c r="M112" i="19"/>
  <c r="I110" i="17"/>
  <c r="I112" i="11" a="1"/>
  <c r="I112" i="11"/>
  <c r="F112" i="19" a="1"/>
  <c r="F112" i="19"/>
  <c r="B112" i="11"/>
  <c r="B112" i="19"/>
  <c r="B65" i="17"/>
  <c r="I65" i="17"/>
  <c r="K65" i="17"/>
  <c r="I67" i="11" a="1"/>
  <c r="I67" i="11"/>
  <c r="F67" i="19" a="1"/>
  <c r="F67" i="19"/>
  <c r="Q200" i="18"/>
  <c r="J65" i="17"/>
  <c r="BG67" i="11" a="1"/>
  <c r="BG67" i="11"/>
  <c r="BE67" i="19" a="1"/>
  <c r="BE67" i="19"/>
  <c r="D65" i="17"/>
  <c r="J244" i="19"/>
  <c r="B244" i="11"/>
  <c r="B244" i="19"/>
  <c r="B242" i="17"/>
  <c r="BG244" i="11" a="1"/>
  <c r="BG244" i="11"/>
  <c r="BE244" i="19" a="1"/>
  <c r="BE244" i="19"/>
  <c r="I244" i="11" a="1"/>
  <c r="I244" i="11"/>
  <c r="F244" i="19" a="1"/>
  <c r="F244" i="19"/>
  <c r="K242" i="17"/>
  <c r="E377" i="2"/>
  <c r="D110" i="17"/>
  <c r="J110" i="17"/>
  <c r="K110" i="17"/>
  <c r="B110" i="17"/>
  <c r="BA246" i="18"/>
  <c r="BG112" i="11" a="1"/>
  <c r="BG112" i="11"/>
  <c r="BE112" i="19" a="1"/>
  <c r="BE112" i="19"/>
  <c r="Q245" i="18"/>
  <c r="E245" i="2"/>
  <c r="I45" i="17"/>
  <c r="BG47" i="11" a="1"/>
  <c r="BG47" i="11"/>
  <c r="BE47" i="19" a="1"/>
  <c r="BE47" i="19"/>
  <c r="BA153" i="18"/>
  <c r="Q152" i="18"/>
  <c r="E152" i="2"/>
  <c r="Q377" i="18"/>
  <c r="I143" i="11" a="1"/>
  <c r="I143" i="11"/>
  <c r="F143" i="19" a="1"/>
  <c r="F143" i="19"/>
  <c r="J141" i="17"/>
  <c r="Q276" i="18"/>
  <c r="K141" i="17"/>
  <c r="BG143" i="11" a="1"/>
  <c r="BG143" i="11"/>
  <c r="BE143" i="19" a="1"/>
  <c r="BE143" i="19"/>
  <c r="C141" i="17"/>
  <c r="BA277" i="18"/>
  <c r="D141" i="17"/>
  <c r="I81" i="11" a="1"/>
  <c r="I81" i="11"/>
  <c r="F81" i="19" a="1"/>
  <c r="F81" i="19"/>
  <c r="Q214" i="18"/>
  <c r="B79" i="17"/>
  <c r="B81" i="11"/>
  <c r="B81" i="19"/>
  <c r="E214" i="2"/>
  <c r="BG186" i="11" a="1"/>
  <c r="BG186" i="11"/>
  <c r="BE186" i="19" a="1"/>
  <c r="BE186" i="19"/>
  <c r="BA320" i="18"/>
  <c r="I186" i="11" a="1"/>
  <c r="I186" i="11"/>
  <c r="F186" i="19" a="1"/>
  <c r="F186" i="19"/>
  <c r="I184" i="17"/>
  <c r="D184" i="17"/>
  <c r="O186" i="11" a="1"/>
  <c r="O186" i="11"/>
  <c r="M186" i="19" a="1"/>
  <c r="M186" i="19"/>
  <c r="Q319" i="18"/>
  <c r="J184" i="17"/>
  <c r="D238" i="17"/>
  <c r="I240" i="11" a="1"/>
  <c r="I240" i="11"/>
  <c r="F240" i="19" a="1"/>
  <c r="F240" i="19"/>
  <c r="E373" i="2"/>
  <c r="I238" i="17"/>
  <c r="K238" i="17"/>
  <c r="J238" i="17"/>
  <c r="BG240" i="11" a="1"/>
  <c r="BG240" i="11"/>
  <c r="BE240" i="19" a="1"/>
  <c r="BE240" i="19"/>
  <c r="I17" i="17"/>
  <c r="Q373" i="18"/>
  <c r="J105" i="17"/>
  <c r="C105" i="17"/>
  <c r="K105" i="17"/>
  <c r="B107" i="11"/>
  <c r="B107" i="19"/>
  <c r="D105" i="17"/>
  <c r="I107" i="11" a="1"/>
  <c r="I107" i="11"/>
  <c r="F107" i="19" a="1"/>
  <c r="F107" i="19"/>
  <c r="BG107" i="11" a="1"/>
  <c r="BG107" i="11"/>
  <c r="BE107" i="19" a="1"/>
  <c r="BE107" i="19"/>
  <c r="O107" i="11" a="1"/>
  <c r="O107" i="11"/>
  <c r="M107" i="19" a="1"/>
  <c r="M107" i="19"/>
  <c r="C117" i="17"/>
  <c r="D117" i="17"/>
  <c r="K117" i="17"/>
  <c r="I117" i="17"/>
  <c r="O119" i="11" a="1"/>
  <c r="O119" i="11"/>
  <c r="M119" i="19" a="1"/>
  <c r="M119" i="19"/>
  <c r="B117" i="17"/>
  <c r="B119" i="11"/>
  <c r="B119" i="19"/>
  <c r="B184" i="17"/>
  <c r="C184" i="17"/>
  <c r="B186" i="11"/>
  <c r="B186" i="19"/>
  <c r="J186" i="19"/>
  <c r="K184" i="17"/>
  <c r="BG119" i="11" a="1"/>
  <c r="BG119" i="11"/>
  <c r="BE119" i="19" a="1"/>
  <c r="BE119" i="19"/>
  <c r="E319" i="2"/>
  <c r="BG304" i="11" a="1"/>
  <c r="BG304" i="11"/>
  <c r="BE304" i="19" a="1"/>
  <c r="BE304" i="19"/>
  <c r="Q437" i="18"/>
  <c r="J304" i="19"/>
  <c r="O304" i="11" a="1"/>
  <c r="O304" i="11"/>
  <c r="M304" i="19" a="1"/>
  <c r="M304" i="19"/>
  <c r="D302" i="17"/>
  <c r="BA438" i="18"/>
  <c r="B240" i="11"/>
  <c r="B240" i="19"/>
  <c r="BA374" i="18"/>
  <c r="O240" i="11" a="1"/>
  <c r="O240" i="11"/>
  <c r="M240" i="19" a="1"/>
  <c r="M240" i="19"/>
  <c r="C238" i="17"/>
  <c r="B238" i="17"/>
  <c r="J240" i="19"/>
  <c r="E12" i="2"/>
  <c r="BA13" i="18"/>
  <c r="I19" i="11" a="1"/>
  <c r="I19" i="11"/>
  <c r="F19" i="19" a="1"/>
  <c r="F19" i="19"/>
  <c r="K17" i="17"/>
  <c r="BG19" i="11" a="1"/>
  <c r="BG19" i="11"/>
  <c r="BE19" i="19" a="1"/>
  <c r="BE19" i="19"/>
  <c r="J17" i="17"/>
  <c r="B19" i="11"/>
  <c r="B19" i="19"/>
  <c r="B17" i="17"/>
  <c r="C17" i="17"/>
  <c r="D17" i="17"/>
  <c r="Q12" i="18"/>
  <c r="J117" i="17"/>
  <c r="I119" i="11" a="1"/>
  <c r="I119" i="11"/>
  <c r="F119" i="19" a="1"/>
  <c r="F119" i="19"/>
  <c r="I229" i="17"/>
  <c r="C229" i="17"/>
  <c r="B103" i="17"/>
  <c r="K103" i="17"/>
  <c r="I103" i="17"/>
  <c r="Q238" i="18"/>
  <c r="D103" i="17"/>
  <c r="D229" i="17"/>
  <c r="E429" i="18"/>
  <c r="R291" i="18"/>
  <c r="E241" i="2"/>
  <c r="I106" i="17"/>
  <c r="I108" i="11" a="1"/>
  <c r="I108" i="11"/>
  <c r="F108" i="19" a="1"/>
  <c r="F108" i="19"/>
  <c r="J106" i="17"/>
  <c r="BA242" i="18"/>
  <c r="B106" i="17"/>
  <c r="BG108" i="11" a="1"/>
  <c r="BG108" i="11"/>
  <c r="BE108" i="19" a="1"/>
  <c r="BE108" i="19"/>
  <c r="K106" i="17"/>
  <c r="I106" i="11" a="1"/>
  <c r="I106" i="11"/>
  <c r="F106" i="19" a="1"/>
  <c r="F106" i="19"/>
  <c r="I104" i="17"/>
  <c r="B104" i="17"/>
  <c r="B106" i="11"/>
  <c r="B106" i="19"/>
  <c r="J104" i="17"/>
  <c r="Q239" i="18"/>
  <c r="BG106" i="11" a="1"/>
  <c r="BG106" i="11"/>
  <c r="BE106" i="19" a="1"/>
  <c r="BE106" i="19"/>
  <c r="BA240" i="18"/>
  <c r="E239" i="2"/>
  <c r="D104" i="17"/>
  <c r="K104" i="17"/>
  <c r="C104" i="17"/>
  <c r="E428" i="18"/>
  <c r="O106" i="11" a="1"/>
  <c r="O106" i="11"/>
  <c r="M106" i="19" a="1"/>
  <c r="M106" i="19"/>
  <c r="E85" i="2"/>
  <c r="BA86" i="18"/>
  <c r="Q85" i="18"/>
  <c r="E259" i="11"/>
  <c r="I67" i="17"/>
  <c r="B67" i="17"/>
  <c r="K67" i="17"/>
  <c r="B69" i="11"/>
  <c r="B69" i="19"/>
  <c r="E202" i="2"/>
  <c r="BA203" i="18"/>
  <c r="C67" i="17"/>
  <c r="D67" i="17"/>
  <c r="E425" i="18"/>
  <c r="B105" i="17"/>
  <c r="I105" i="17"/>
  <c r="E433" i="18"/>
  <c r="I146" i="17"/>
  <c r="BG148" i="11" a="1"/>
  <c r="BG148" i="11"/>
  <c r="BE148" i="19" a="1"/>
  <c r="BE148" i="19"/>
  <c r="K146" i="17"/>
  <c r="C146" i="17"/>
  <c r="D146" i="17"/>
  <c r="I148" i="11" a="1"/>
  <c r="I148" i="11"/>
  <c r="F148" i="19" a="1"/>
  <c r="F148" i="19"/>
  <c r="O148" i="11" a="1"/>
  <c r="O148" i="11"/>
  <c r="M148" i="19" a="1"/>
  <c r="M148" i="19"/>
  <c r="J146" i="17"/>
  <c r="Q399" i="18"/>
  <c r="B266" i="11"/>
  <c r="B266" i="19"/>
  <c r="BA400" i="18"/>
  <c r="D264" i="17"/>
  <c r="I264" i="17"/>
  <c r="O266" i="11" a="1"/>
  <c r="O266" i="11"/>
  <c r="M266" i="19" a="1"/>
  <c r="M266" i="19"/>
  <c r="C264" i="17"/>
  <c r="J264" i="17"/>
  <c r="K88" i="17"/>
  <c r="O90" i="11" a="1"/>
  <c r="O90" i="11"/>
  <c r="M90" i="19" a="1"/>
  <c r="M90" i="19"/>
  <c r="B88" i="17"/>
  <c r="C88" i="17"/>
  <c r="I88" i="17"/>
  <c r="B90" i="11"/>
  <c r="B90" i="19"/>
  <c r="I90" i="11" a="1"/>
  <c r="I90" i="11"/>
  <c r="F90" i="19" a="1"/>
  <c r="F90" i="19"/>
  <c r="D88" i="17"/>
  <c r="BG266" i="11" a="1"/>
  <c r="BG266" i="11"/>
  <c r="BE266" i="19" a="1"/>
  <c r="BE266" i="19"/>
  <c r="E399" i="2"/>
  <c r="B264" i="17"/>
  <c r="I266" i="11" a="1"/>
  <c r="I266" i="11"/>
  <c r="F266" i="19" a="1"/>
  <c r="F266" i="19"/>
  <c r="B141" i="17"/>
  <c r="J266" i="19"/>
  <c r="B143" i="11"/>
  <c r="B143" i="19"/>
  <c r="K264" i="17"/>
  <c r="O143" i="11" a="1"/>
  <c r="O143" i="11"/>
  <c r="M143" i="19" a="1"/>
  <c r="M143" i="19"/>
  <c r="I141" i="17"/>
  <c r="E276" i="2"/>
  <c r="Q265" i="18"/>
  <c r="B132" i="11"/>
  <c r="B132" i="19"/>
  <c r="I132" i="11" a="1"/>
  <c r="I132" i="11"/>
  <c r="F132" i="19" a="1"/>
  <c r="F132" i="19"/>
  <c r="K130" i="17"/>
  <c r="BA266" i="18"/>
  <c r="J251" i="17"/>
  <c r="Q386" i="18"/>
  <c r="C251" i="17"/>
  <c r="B251" i="17"/>
  <c r="I251" i="17"/>
  <c r="E386" i="2"/>
  <c r="D251" i="17"/>
  <c r="B148" i="11"/>
  <c r="B148" i="19"/>
  <c r="B146" i="17"/>
  <c r="J253" i="19"/>
  <c r="E119" i="2"/>
  <c r="Q119" i="18"/>
  <c r="BA120" i="18"/>
  <c r="BA387" i="18"/>
  <c r="B253" i="11"/>
  <c r="B253" i="19"/>
  <c r="K251" i="17"/>
  <c r="O253" i="11" a="1"/>
  <c r="O253" i="11"/>
  <c r="M253" i="19" a="1"/>
  <c r="M253" i="19"/>
  <c r="I253" i="11" a="1"/>
  <c r="I253" i="11"/>
  <c r="F253" i="19" a="1"/>
  <c r="F253" i="19"/>
  <c r="BG253" i="11" a="1"/>
  <c r="BG253" i="11"/>
  <c r="BE253" i="19" a="1"/>
  <c r="BE253" i="19"/>
  <c r="J93" i="17"/>
  <c r="C93" i="17"/>
  <c r="Q228" i="18"/>
  <c r="E228" i="2"/>
  <c r="BG95" i="11" a="1"/>
  <c r="BG95" i="11"/>
  <c r="BE95" i="19" a="1"/>
  <c r="BE95" i="19"/>
  <c r="D93" i="17"/>
  <c r="O95" i="11" a="1"/>
  <c r="O95" i="11"/>
  <c r="M95" i="19" a="1"/>
  <c r="M95" i="19"/>
  <c r="B95" i="11"/>
  <c r="B95" i="19"/>
  <c r="BA229" i="18"/>
  <c r="B93" i="17"/>
  <c r="I95" i="11" a="1"/>
  <c r="I95" i="11"/>
  <c r="F95" i="19" a="1"/>
  <c r="F95" i="19"/>
  <c r="I93" i="17"/>
  <c r="K93" i="17"/>
  <c r="AD436" i="2" a="1"/>
  <c r="AD436" i="2"/>
  <c r="AH436" i="18" a="1"/>
  <c r="AH436" i="18"/>
  <c r="M436" i="2"/>
  <c r="K436" i="18"/>
  <c r="B180" i="17"/>
  <c r="K180" i="17"/>
  <c r="J180" i="17"/>
  <c r="BG182" i="11" a="1"/>
  <c r="BG182" i="11"/>
  <c r="BE182" i="19" a="1"/>
  <c r="BE182" i="19"/>
  <c r="C180" i="17"/>
  <c r="B182" i="11"/>
  <c r="B182" i="19"/>
  <c r="D180" i="17"/>
  <c r="I180" i="17"/>
  <c r="B212" i="17"/>
  <c r="C212" i="17"/>
  <c r="J214" i="19"/>
  <c r="Q37" i="18"/>
  <c r="BA38" i="18"/>
  <c r="E37" i="2"/>
  <c r="B209" i="17"/>
  <c r="I209" i="17"/>
  <c r="K209" i="17"/>
  <c r="I211" i="11" a="1"/>
  <c r="I211" i="11"/>
  <c r="F211" i="19" a="1"/>
  <c r="F211" i="19"/>
  <c r="J211" i="19"/>
  <c r="J209" i="17"/>
  <c r="B211" i="11"/>
  <c r="B211" i="19"/>
  <c r="E430" i="18"/>
  <c r="BG211" i="11" a="1"/>
  <c r="BG211" i="11"/>
  <c r="BE211" i="19" a="1"/>
  <c r="BE211" i="19"/>
  <c r="E426" i="18"/>
  <c r="D212" i="17"/>
  <c r="O214" i="11" a="1"/>
  <c r="O214" i="11"/>
  <c r="M214" i="19" a="1"/>
  <c r="M214" i="19"/>
  <c r="J212" i="17"/>
  <c r="I214" i="11" a="1"/>
  <c r="I214" i="11"/>
  <c r="F214" i="19" a="1"/>
  <c r="F214" i="19"/>
  <c r="K212" i="17"/>
  <c r="BG214" i="11" a="1"/>
  <c r="BG214" i="11"/>
  <c r="BE214" i="19" a="1"/>
  <c r="BE214" i="19"/>
  <c r="I212" i="17"/>
  <c r="B214" i="11"/>
  <c r="B214" i="19"/>
  <c r="BG69" i="11" a="1"/>
  <c r="BG69" i="11"/>
  <c r="BE69" i="19" a="1"/>
  <c r="BE69" i="19"/>
  <c r="Q202" i="18"/>
  <c r="J67" i="17"/>
  <c r="O69" i="11" a="1"/>
  <c r="O69" i="11"/>
  <c r="M69" i="19" a="1"/>
  <c r="M69" i="19"/>
  <c r="I69" i="11" a="1"/>
  <c r="I69" i="11"/>
  <c r="F69" i="19" a="1"/>
  <c r="F69" i="19"/>
  <c r="O65" i="11" a="1"/>
  <c r="O65" i="11"/>
  <c r="M65" i="19" a="1"/>
  <c r="M65" i="19"/>
  <c r="BG65" i="11" a="1"/>
  <c r="BG65" i="11"/>
  <c r="BE65" i="19" a="1"/>
  <c r="BE65" i="19"/>
  <c r="K63" i="17"/>
  <c r="B65" i="11"/>
  <c r="B65" i="19"/>
  <c r="I63" i="17"/>
  <c r="C63" i="17"/>
  <c r="B63" i="17"/>
  <c r="I65" i="11" a="1"/>
  <c r="I65" i="11"/>
  <c r="F65" i="19" a="1"/>
  <c r="F65" i="19"/>
  <c r="I168" i="17"/>
  <c r="J168" i="17"/>
  <c r="D168" i="17"/>
  <c r="K168" i="17"/>
  <c r="I170" i="11" a="1"/>
  <c r="I170" i="11"/>
  <c r="F170" i="19" a="1"/>
  <c r="F170" i="19"/>
  <c r="C168" i="17"/>
  <c r="B168" i="17"/>
  <c r="B170" i="11"/>
  <c r="B170" i="19"/>
  <c r="J19" i="17"/>
  <c r="C19" i="17"/>
  <c r="I21" i="11" a="1"/>
  <c r="I21" i="11"/>
  <c r="F21" i="19" a="1"/>
  <c r="F21" i="19"/>
  <c r="B21" i="11"/>
  <c r="B21" i="19"/>
  <c r="K19" i="17"/>
  <c r="BG21" i="11" a="1"/>
  <c r="BG21" i="11"/>
  <c r="BE21" i="19" a="1"/>
  <c r="BE21" i="19"/>
  <c r="D19" i="17"/>
  <c r="B19" i="17"/>
  <c r="B108" i="11"/>
  <c r="B108" i="19"/>
  <c r="Q241" i="18"/>
  <c r="D106" i="17"/>
  <c r="C106" i="17"/>
  <c r="O108" i="11" a="1"/>
  <c r="O108" i="11"/>
  <c r="M108" i="19" a="1"/>
  <c r="M108" i="19"/>
  <c r="O211" i="11" a="1"/>
  <c r="O211" i="11"/>
  <c r="M211" i="19" a="1"/>
  <c r="M211" i="19"/>
  <c r="D209" i="17"/>
  <c r="C209" i="17"/>
  <c r="K100" i="17"/>
  <c r="I100" i="17"/>
  <c r="C100" i="17"/>
  <c r="B102" i="11"/>
  <c r="B102" i="19"/>
  <c r="D100" i="17"/>
  <c r="BG102" i="11" a="1"/>
  <c r="BG102" i="11"/>
  <c r="BE102" i="19" a="1"/>
  <c r="BE102" i="19"/>
  <c r="J100" i="17"/>
  <c r="O102" i="11" a="1"/>
  <c r="O102" i="11"/>
  <c r="M102" i="19" a="1"/>
  <c r="M102" i="19"/>
  <c r="E238" i="2"/>
  <c r="C103" i="17"/>
  <c r="I105" i="11" a="1"/>
  <c r="I105" i="11"/>
  <c r="F105" i="19" a="1"/>
  <c r="F105" i="19"/>
  <c r="BA239" i="18"/>
  <c r="O105" i="11" a="1"/>
  <c r="O105" i="11"/>
  <c r="M105" i="19" a="1"/>
  <c r="M105" i="19"/>
  <c r="J103" i="17"/>
  <c r="B105" i="11"/>
  <c r="B105" i="19"/>
  <c r="BG105" i="11" a="1"/>
  <c r="BG105" i="11"/>
  <c r="BE105" i="19" a="1"/>
  <c r="BE105" i="19"/>
  <c r="C97" i="17"/>
  <c r="O99" i="11" a="1"/>
  <c r="O99" i="11"/>
  <c r="M99" i="19" a="1"/>
  <c r="M99" i="19"/>
  <c r="D97" i="17"/>
  <c r="BG99" i="11" a="1"/>
  <c r="BG99" i="11"/>
  <c r="BE99" i="19" a="1"/>
  <c r="BE99" i="19"/>
  <c r="I97" i="17"/>
  <c r="J97" i="17"/>
  <c r="K97" i="17"/>
  <c r="I99" i="11" a="1"/>
  <c r="I99" i="11"/>
  <c r="F99" i="19" a="1"/>
  <c r="F99" i="19"/>
  <c r="O182" i="11" a="1"/>
  <c r="O182" i="11"/>
  <c r="M182" i="19" a="1"/>
  <c r="M182" i="19"/>
  <c r="I182" i="11" a="1"/>
  <c r="I182" i="11"/>
  <c r="F182" i="19" a="1"/>
  <c r="F182" i="19"/>
  <c r="J182" i="19"/>
  <c r="J28" i="17"/>
  <c r="B191" i="17"/>
  <c r="J191" i="17"/>
  <c r="O193" i="11" a="1"/>
  <c r="O193" i="11"/>
  <c r="M193" i="19" a="1"/>
  <c r="M193" i="19"/>
  <c r="I193" i="11" a="1"/>
  <c r="I193" i="11"/>
  <c r="F193" i="19" a="1"/>
  <c r="F193" i="19"/>
  <c r="B193" i="11"/>
  <c r="B193" i="19"/>
  <c r="C191" i="17"/>
  <c r="D191" i="17"/>
  <c r="I191" i="17"/>
  <c r="B30" i="11"/>
  <c r="B30" i="19"/>
  <c r="I19" i="17"/>
  <c r="I102" i="11" a="1"/>
  <c r="I102" i="11"/>
  <c r="F102" i="19" a="1"/>
  <c r="F102" i="19"/>
  <c r="B100" i="17"/>
  <c r="BA169" i="18"/>
  <c r="K33" i="17"/>
  <c r="B35" i="11"/>
  <c r="B35" i="19"/>
  <c r="O35" i="11" a="1"/>
  <c r="O35" i="11"/>
  <c r="M35" i="19" a="1"/>
  <c r="M35" i="19"/>
  <c r="B38" i="11"/>
  <c r="B38" i="19"/>
  <c r="C36" i="17"/>
  <c r="J36" i="17"/>
  <c r="BG38" i="11" a="1"/>
  <c r="BG38" i="11"/>
  <c r="BE38" i="19" a="1"/>
  <c r="BE38" i="19"/>
  <c r="I38" i="11" a="1"/>
  <c r="I38" i="11"/>
  <c r="F38" i="19" a="1"/>
  <c r="F38" i="19"/>
  <c r="I36" i="17"/>
  <c r="D36" i="17"/>
  <c r="K36" i="17"/>
  <c r="I44" i="11" a="1"/>
  <c r="I44" i="11"/>
  <c r="F44" i="19" a="1"/>
  <c r="F44" i="19"/>
  <c r="B44" i="11"/>
  <c r="B44" i="19"/>
  <c r="I35" i="11" a="1"/>
  <c r="I35" i="11"/>
  <c r="F35" i="19" a="1"/>
  <c r="F35" i="19"/>
  <c r="E303" i="2"/>
  <c r="BA304" i="18"/>
  <c r="Q303" i="18"/>
  <c r="B36" i="17"/>
  <c r="B14" i="17"/>
  <c r="I14" i="17"/>
  <c r="BG16" i="11" a="1"/>
  <c r="BG16" i="11"/>
  <c r="BE16" i="19" a="1"/>
  <c r="BE16" i="19"/>
  <c r="J14" i="17"/>
  <c r="B16" i="11"/>
  <c r="B16" i="19"/>
  <c r="C14" i="17"/>
  <c r="I16" i="11" a="1"/>
  <c r="I16" i="11"/>
  <c r="F16" i="19" a="1"/>
  <c r="F16" i="19"/>
  <c r="D14" i="17"/>
  <c r="O38" i="11" a="1"/>
  <c r="O38" i="11"/>
  <c r="M38" i="19" a="1"/>
  <c r="M38" i="19"/>
  <c r="B28" i="17"/>
  <c r="I30" i="11" a="1"/>
  <c r="I30" i="11"/>
  <c r="F30" i="19" a="1"/>
  <c r="F30" i="19"/>
  <c r="K28" i="17"/>
  <c r="I28" i="17"/>
  <c r="BG30" i="11" a="1"/>
  <c r="BG30" i="11"/>
  <c r="BE30" i="19" a="1"/>
  <c r="BE30" i="19"/>
  <c r="D28" i="17"/>
  <c r="C28" i="17"/>
  <c r="O30" i="11" a="1"/>
  <c r="O30" i="11"/>
  <c r="M30" i="19" a="1"/>
  <c r="M30" i="19"/>
  <c r="I42" i="17"/>
  <c r="D42" i="17"/>
  <c r="J42" i="17"/>
  <c r="O44" i="11" a="1"/>
  <c r="O44" i="11"/>
  <c r="M44" i="19" a="1"/>
  <c r="M44" i="19"/>
  <c r="C42" i="17"/>
  <c r="K42" i="17"/>
  <c r="B42" i="17"/>
  <c r="BG44" i="11" a="1"/>
  <c r="BG44" i="11"/>
  <c r="BE44" i="19" a="1"/>
  <c r="BE44" i="19"/>
  <c r="E427" i="18"/>
  <c r="K195" i="17"/>
  <c r="BG197" i="11" a="1"/>
  <c r="BG197" i="11"/>
  <c r="BE197" i="19" a="1"/>
  <c r="BE197" i="19"/>
  <c r="J197" i="19"/>
  <c r="B195" i="17"/>
  <c r="I195" i="17"/>
  <c r="B197" i="11"/>
  <c r="B197" i="19"/>
  <c r="O197" i="11" a="1"/>
  <c r="O197" i="11"/>
  <c r="M197" i="19" a="1"/>
  <c r="M197" i="19"/>
  <c r="I197" i="11" a="1"/>
  <c r="I197" i="11"/>
  <c r="F197" i="19" a="1"/>
  <c r="F197" i="19"/>
  <c r="J193" i="19"/>
  <c r="BG193" i="11" a="1"/>
  <c r="BG193" i="11"/>
  <c r="BE193" i="19" a="1"/>
  <c r="BE193" i="19"/>
  <c r="K191" i="17"/>
  <c r="I172" i="17"/>
  <c r="D172" i="17"/>
  <c r="BG174" i="11" a="1"/>
  <c r="BG174" i="11"/>
  <c r="BE174" i="19" a="1"/>
  <c r="BE174" i="19"/>
  <c r="B174" i="11"/>
  <c r="B174" i="19"/>
  <c r="K172" i="17"/>
  <c r="J172" i="17"/>
  <c r="B172" i="17"/>
  <c r="I174" i="11" a="1"/>
  <c r="I174" i="11"/>
  <c r="F174" i="19" a="1"/>
  <c r="F174" i="19"/>
  <c r="J195" i="17"/>
  <c r="D195" i="17"/>
  <c r="C195" i="17"/>
  <c r="B80" i="17"/>
  <c r="O82" i="11" a="1"/>
  <c r="O82" i="11"/>
  <c r="M82" i="19" a="1"/>
  <c r="M82" i="19"/>
  <c r="K80" i="17"/>
  <c r="I82" i="11" a="1"/>
  <c r="I82" i="11"/>
  <c r="F82" i="19" a="1"/>
  <c r="F82" i="19"/>
  <c r="J80" i="17"/>
  <c r="B82" i="11"/>
  <c r="B82" i="19"/>
  <c r="C80" i="17"/>
  <c r="I80" i="17"/>
  <c r="K159" i="17"/>
  <c r="O161" i="11" a="1"/>
  <c r="O161" i="11"/>
  <c r="M161" i="19" a="1"/>
  <c r="M161" i="19"/>
  <c r="C159" i="17"/>
  <c r="B159" i="17"/>
  <c r="Q294" i="18"/>
  <c r="I159" i="17"/>
  <c r="BG161" i="11" a="1"/>
  <c r="BG161" i="11"/>
  <c r="BE161" i="19" a="1"/>
  <c r="BE161" i="19"/>
  <c r="B161" i="11"/>
  <c r="B161" i="19"/>
  <c r="D186" i="17"/>
  <c r="I186" i="17"/>
  <c r="J186" i="17"/>
  <c r="D159" i="17"/>
  <c r="E294" i="2"/>
  <c r="I161" i="11" a="1"/>
  <c r="I161" i="11"/>
  <c r="F161" i="19" a="1"/>
  <c r="F161" i="19"/>
  <c r="BA295" i="18"/>
  <c r="J159" i="17"/>
  <c r="BG162" i="11" a="1"/>
  <c r="BG162" i="11"/>
  <c r="BE162" i="19" a="1"/>
  <c r="BE162" i="19"/>
  <c r="I160" i="17"/>
  <c r="O162" i="11" a="1"/>
  <c r="O162" i="11"/>
  <c r="M162" i="19" a="1"/>
  <c r="M162" i="19"/>
  <c r="K160" i="17"/>
  <c r="I162" i="11" a="1"/>
  <c r="I162" i="11"/>
  <c r="F162" i="19" a="1"/>
  <c r="F162" i="19"/>
  <c r="B160" i="17"/>
  <c r="C160" i="17"/>
  <c r="J160" i="17"/>
  <c r="I188" i="11" a="1"/>
  <c r="I188" i="11"/>
  <c r="F188" i="19" a="1"/>
  <c r="F188" i="19"/>
  <c r="K186" i="17"/>
  <c r="J188" i="19"/>
  <c r="BG188" i="11" a="1"/>
  <c r="BG188" i="11"/>
  <c r="BE188" i="19" a="1"/>
  <c r="BE188" i="19"/>
  <c r="C186" i="17"/>
  <c r="B188" i="11"/>
  <c r="B188" i="19"/>
  <c r="B186" i="17"/>
  <c r="O188" i="11" a="1"/>
  <c r="O188" i="11"/>
  <c r="M188" i="19" a="1"/>
  <c r="M188" i="19"/>
  <c r="B237" i="17"/>
  <c r="D237" i="17"/>
  <c r="J237" i="17"/>
  <c r="B97" i="17"/>
  <c r="B99" i="11"/>
  <c r="B99" i="19"/>
  <c r="K14" i="17"/>
  <c r="J131" i="17"/>
  <c r="O133" i="11" a="1"/>
  <c r="O133" i="11"/>
  <c r="M133" i="19" a="1"/>
  <c r="M133" i="19"/>
  <c r="B131" i="17"/>
  <c r="K131" i="17"/>
  <c r="B133" i="11"/>
  <c r="B133" i="19"/>
  <c r="BG133" i="11" a="1"/>
  <c r="BG133" i="11"/>
  <c r="BE133" i="19" a="1"/>
  <c r="BE133" i="19"/>
  <c r="I133" i="11" a="1"/>
  <c r="I133" i="11"/>
  <c r="F133" i="19" a="1"/>
  <c r="F133" i="19"/>
  <c r="D131" i="17"/>
  <c r="J215" i="17"/>
  <c r="Q350" i="18"/>
  <c r="B217" i="11"/>
  <c r="B217" i="19"/>
  <c r="O217" i="11" a="1"/>
  <c r="O217" i="11"/>
  <c r="M217" i="19" a="1"/>
  <c r="M217" i="19"/>
  <c r="B215" i="17"/>
  <c r="E350" i="2"/>
  <c r="K5" i="17"/>
  <c r="E140" i="2"/>
  <c r="Q140" i="18"/>
  <c r="C5" i="17"/>
  <c r="J5" i="17"/>
  <c r="B5" i="17"/>
  <c r="I5" i="17"/>
  <c r="BG7" i="11" a="1"/>
  <c r="BG7" i="11"/>
  <c r="BE7" i="19" a="1"/>
  <c r="BE7" i="19"/>
  <c r="D5" i="17"/>
  <c r="BA141" i="18"/>
  <c r="I7" i="11" a="1"/>
  <c r="I7" i="11"/>
  <c r="F7" i="19" a="1"/>
  <c r="F7" i="19"/>
  <c r="B7" i="11"/>
  <c r="B7" i="19"/>
  <c r="BA351" i="18"/>
  <c r="I215" i="17"/>
  <c r="BG217" i="11" a="1"/>
  <c r="BG217" i="11"/>
  <c r="BE217" i="19" a="1"/>
  <c r="BE217" i="19"/>
  <c r="C215" i="17"/>
  <c r="K215" i="17"/>
  <c r="I217" i="11" a="1"/>
  <c r="I217" i="11"/>
  <c r="F217" i="19" a="1"/>
  <c r="F217" i="19"/>
  <c r="J217" i="19"/>
  <c r="D215" i="17"/>
  <c r="I239" i="11" a="1"/>
  <c r="I239" i="11"/>
  <c r="F239" i="19" a="1"/>
  <c r="F239" i="19"/>
  <c r="I237" i="17"/>
  <c r="C237" i="17"/>
  <c r="BG239" i="11" a="1"/>
  <c r="BG239" i="11"/>
  <c r="BE239" i="19" a="1"/>
  <c r="BE239" i="19"/>
  <c r="O239" i="11" a="1"/>
  <c r="O239" i="11"/>
  <c r="M239" i="19" a="1"/>
  <c r="M239" i="19"/>
  <c r="B239" i="11"/>
  <c r="B239" i="19"/>
  <c r="D74" i="17"/>
  <c r="O76" i="11" a="1"/>
  <c r="O76" i="11"/>
  <c r="M76" i="19" a="1"/>
  <c r="M76" i="19"/>
  <c r="K237" i="17"/>
  <c r="I76" i="11" a="1"/>
  <c r="I76" i="11"/>
  <c r="F76" i="19" a="1"/>
  <c r="F76" i="19"/>
  <c r="I74" i="17"/>
  <c r="BG76" i="11" a="1"/>
  <c r="BG76" i="11"/>
  <c r="BE76" i="19" a="1"/>
  <c r="BE76" i="19"/>
  <c r="J239" i="19"/>
  <c r="C74" i="17"/>
  <c r="K74" i="17"/>
  <c r="J74" i="17"/>
  <c r="B73" i="11"/>
  <c r="B73" i="19"/>
  <c r="BG73" i="11" a="1"/>
  <c r="BG73" i="11"/>
  <c r="BE73" i="19" a="1"/>
  <c r="BE73" i="19"/>
  <c r="I73" i="11" a="1"/>
  <c r="I73" i="11"/>
  <c r="F73" i="19" a="1"/>
  <c r="F73" i="19"/>
  <c r="J71" i="17"/>
  <c r="I71" i="17"/>
  <c r="K71" i="17"/>
  <c r="O73" i="11" a="1"/>
  <c r="O73" i="11"/>
  <c r="M73" i="19" a="1"/>
  <c r="M73" i="19"/>
  <c r="B71" i="17"/>
  <c r="D80" i="17"/>
  <c r="BG82" i="11" a="1"/>
  <c r="BG82" i="11"/>
  <c r="BE82" i="19" a="1"/>
  <c r="BE82" i="19"/>
  <c r="B31" i="17"/>
  <c r="B33" i="11"/>
  <c r="B33" i="19"/>
  <c r="I33" i="11" a="1"/>
  <c r="I33" i="11"/>
  <c r="F33" i="19" a="1"/>
  <c r="F33" i="19"/>
  <c r="I31" i="17"/>
  <c r="C31" i="17"/>
  <c r="J31" i="17"/>
  <c r="BG33" i="11" a="1"/>
  <c r="BG33" i="11"/>
  <c r="BE33" i="19" a="1"/>
  <c r="BE33" i="19"/>
  <c r="K31" i="17"/>
  <c r="J99" i="17"/>
  <c r="C99" i="17"/>
  <c r="E234" i="2"/>
  <c r="I99" i="17"/>
  <c r="B101" i="11"/>
  <c r="B101" i="19"/>
  <c r="I101" i="11" a="1"/>
  <c r="I101" i="11"/>
  <c r="F101" i="19" a="1"/>
  <c r="F101" i="19"/>
  <c r="BA235" i="18"/>
  <c r="B162" i="11"/>
  <c r="B162" i="19"/>
  <c r="D160" i="17"/>
  <c r="K99" i="17"/>
  <c r="BG35" i="11" a="1"/>
  <c r="BG35" i="11"/>
  <c r="BE35" i="19" a="1"/>
  <c r="BE35" i="19"/>
  <c r="Q168" i="18"/>
  <c r="I33" i="17"/>
  <c r="C33" i="17"/>
  <c r="B33" i="17"/>
  <c r="D33" i="17"/>
  <c r="E168" i="2"/>
  <c r="J33" i="17"/>
  <c r="C172" i="17"/>
  <c r="O174" i="11" a="1"/>
  <c r="O174" i="11"/>
  <c r="M174" i="19" a="1"/>
  <c r="M174" i="19"/>
  <c r="K57" i="17"/>
  <c r="E192" i="2"/>
  <c r="B57" i="17"/>
  <c r="I57" i="17"/>
  <c r="J57" i="17"/>
  <c r="O59" i="11" a="1"/>
  <c r="O59" i="11"/>
  <c r="M59" i="19" a="1"/>
  <c r="M59" i="19"/>
  <c r="BG59" i="11" a="1"/>
  <c r="BG59" i="11"/>
  <c r="BE59" i="19" a="1"/>
  <c r="BE59" i="19"/>
  <c r="Q192" i="18"/>
  <c r="D71" i="17"/>
  <c r="BA193" i="18"/>
  <c r="I59" i="11" a="1"/>
  <c r="I59" i="11"/>
  <c r="F59" i="19" a="1"/>
  <c r="F59" i="19"/>
  <c r="D57" i="17"/>
  <c r="C57" i="17"/>
  <c r="C71" i="17"/>
  <c r="B59" i="11"/>
  <c r="B59" i="19"/>
  <c r="I131" i="17"/>
  <c r="C131" i="17"/>
  <c r="B99" i="17"/>
  <c r="Q234" i="18"/>
  <c r="BG101" i="11" a="1"/>
  <c r="BG101" i="11"/>
  <c r="BE101" i="19" a="1"/>
  <c r="BE101" i="19"/>
  <c r="D99" i="17"/>
  <c r="O101" i="11" a="1"/>
  <c r="O101" i="11"/>
  <c r="M101" i="19" a="1"/>
  <c r="M101" i="19"/>
  <c r="I128" i="11" a="1"/>
  <c r="I128" i="11"/>
  <c r="F128" i="19" a="1"/>
  <c r="F128" i="19"/>
  <c r="C126" i="17"/>
  <c r="BG128" i="11" a="1"/>
  <c r="BG128" i="11"/>
  <c r="BE128" i="19" a="1"/>
  <c r="BE128" i="19"/>
  <c r="I126" i="17"/>
  <c r="K126" i="17"/>
  <c r="B126" i="17"/>
  <c r="J126" i="17"/>
  <c r="B37" i="17"/>
  <c r="C37" i="17"/>
  <c r="I39" i="11" a="1"/>
  <c r="I39" i="11"/>
  <c r="F39" i="19" a="1"/>
  <c r="F39" i="19"/>
  <c r="BG39" i="11" a="1"/>
  <c r="BG39" i="11"/>
  <c r="BE39" i="19" a="1"/>
  <c r="BE39" i="19"/>
  <c r="D37" i="17"/>
  <c r="J37" i="17"/>
  <c r="K37" i="17"/>
  <c r="O128" i="11" a="1"/>
  <c r="O128" i="11"/>
  <c r="M128" i="19" a="1"/>
  <c r="M128" i="19"/>
  <c r="I37" i="17"/>
  <c r="O220" i="11" a="1"/>
  <c r="O220" i="11"/>
  <c r="M220" i="19" a="1"/>
  <c r="M220" i="19"/>
  <c r="K218" i="17"/>
  <c r="I220" i="11" a="1"/>
  <c r="I220" i="11"/>
  <c r="F220" i="19" a="1"/>
  <c r="F220" i="19"/>
  <c r="C218" i="17"/>
  <c r="J218" i="17"/>
  <c r="B218" i="17"/>
  <c r="B220" i="11"/>
  <c r="B220" i="19"/>
  <c r="BG220" i="11" a="1"/>
  <c r="BG220" i="11"/>
  <c r="BE220" i="19" a="1"/>
  <c r="BE220" i="19"/>
  <c r="J134" i="17"/>
  <c r="D134" i="17"/>
  <c r="I134" i="17"/>
  <c r="BG136" i="11" a="1"/>
  <c r="BG136" i="11"/>
  <c r="BE136" i="19" a="1"/>
  <c r="BE136" i="19"/>
  <c r="BA37" i="18"/>
  <c r="I123" i="11" a="1"/>
  <c r="I123" i="11"/>
  <c r="F123" i="19" a="1"/>
  <c r="F123" i="19"/>
  <c r="Q256" i="18"/>
  <c r="B134" i="17"/>
  <c r="E36" i="2"/>
  <c r="K134" i="17"/>
  <c r="O136" i="11" a="1"/>
  <c r="O136" i="11"/>
  <c r="M136" i="19" a="1"/>
  <c r="M136" i="19"/>
  <c r="I136" i="11" a="1"/>
  <c r="I136" i="11"/>
  <c r="F136" i="19" a="1"/>
  <c r="F136" i="19"/>
  <c r="Q36" i="18"/>
  <c r="BG123" i="11" a="1"/>
  <c r="BG123" i="11"/>
  <c r="BE123" i="19" a="1"/>
  <c r="BE123" i="19"/>
  <c r="O123" i="11" a="1"/>
  <c r="O123" i="11"/>
  <c r="M123" i="19" a="1"/>
  <c r="M123" i="19"/>
  <c r="C121" i="17"/>
  <c r="I121" i="17"/>
  <c r="J121" i="17"/>
  <c r="D121" i="17"/>
  <c r="O77" i="11" a="1"/>
  <c r="O77" i="11"/>
  <c r="M77" i="19" a="1"/>
  <c r="M77" i="19"/>
  <c r="K75" i="17"/>
  <c r="B75" i="17"/>
  <c r="D75" i="17"/>
  <c r="BG77" i="11" a="1"/>
  <c r="BG77" i="11"/>
  <c r="BE77" i="19" a="1"/>
  <c r="BE77" i="19"/>
  <c r="J226" i="17"/>
  <c r="I228" i="11" a="1"/>
  <c r="I228" i="11"/>
  <c r="F228" i="19" a="1"/>
  <c r="F228" i="19"/>
  <c r="K226" i="17"/>
  <c r="B76" i="11"/>
  <c r="B76" i="19"/>
  <c r="B74" i="17"/>
  <c r="C221" i="17"/>
  <c r="K221" i="17"/>
  <c r="B223" i="11"/>
  <c r="B223" i="19"/>
  <c r="O185" i="11" a="1"/>
  <c r="O185" i="11"/>
  <c r="M185" i="19" a="1"/>
  <c r="M185" i="19"/>
  <c r="C183" i="17"/>
  <c r="J185" i="19"/>
  <c r="B185" i="11"/>
  <c r="B185" i="19"/>
  <c r="I183" i="17"/>
  <c r="D183" i="17"/>
  <c r="I185" i="11" a="1"/>
  <c r="I185" i="11"/>
  <c r="F185" i="19" a="1"/>
  <c r="F185" i="19"/>
  <c r="J183" i="17"/>
  <c r="BG185" i="11" a="1"/>
  <c r="BG185" i="11"/>
  <c r="BE185" i="19" a="1"/>
  <c r="BE185" i="19"/>
  <c r="K183" i="17"/>
  <c r="B177" i="17"/>
  <c r="O179" i="11" a="1"/>
  <c r="O179" i="11"/>
  <c r="M179" i="19" a="1"/>
  <c r="M179" i="19"/>
  <c r="I177" i="17"/>
  <c r="J177" i="17"/>
  <c r="BG179" i="11" a="1"/>
  <c r="BG179" i="11"/>
  <c r="BE179" i="19" a="1"/>
  <c r="BE179" i="19"/>
  <c r="I179" i="11" a="1"/>
  <c r="I179" i="11"/>
  <c r="F179" i="19" a="1"/>
  <c r="F179" i="19"/>
  <c r="K177" i="17"/>
  <c r="B179" i="11"/>
  <c r="B179" i="19"/>
  <c r="B183" i="17"/>
  <c r="J220" i="19"/>
  <c r="D218" i="17"/>
  <c r="I218" i="17"/>
  <c r="J127" i="17"/>
  <c r="B129" i="11"/>
  <c r="B129" i="19"/>
  <c r="O129" i="11" a="1"/>
  <c r="O129" i="11"/>
  <c r="M129" i="19" a="1"/>
  <c r="M129" i="19"/>
  <c r="I127" i="17"/>
  <c r="I129" i="11" a="1"/>
  <c r="I129" i="11"/>
  <c r="F129" i="19" a="1"/>
  <c r="F129" i="19"/>
  <c r="J22" i="17"/>
  <c r="C22" i="17"/>
  <c r="I24" i="11" a="1"/>
  <c r="I24" i="11"/>
  <c r="F24" i="19" a="1"/>
  <c r="F24" i="19"/>
  <c r="B24" i="11"/>
  <c r="B24" i="19"/>
  <c r="D22" i="17"/>
  <c r="B22" i="17"/>
  <c r="K22" i="17"/>
  <c r="BG24" i="11" a="1"/>
  <c r="BG24" i="11"/>
  <c r="BE24" i="19" a="1"/>
  <c r="BE24" i="19"/>
  <c r="O39" i="11" a="1"/>
  <c r="O39" i="11"/>
  <c r="M39" i="19" a="1"/>
  <c r="M39" i="19"/>
  <c r="B39" i="11"/>
  <c r="B39" i="19"/>
  <c r="Q210" i="18"/>
  <c r="BA211" i="18"/>
  <c r="I77" i="11" a="1"/>
  <c r="I77" i="11"/>
  <c r="F77" i="19" a="1"/>
  <c r="F77" i="19"/>
  <c r="C75" i="17"/>
  <c r="B77" i="11"/>
  <c r="B77" i="19"/>
  <c r="E210" i="2"/>
  <c r="J75" i="17"/>
  <c r="I75" i="17"/>
  <c r="C240" i="17"/>
  <c r="J240" i="17"/>
  <c r="B242" i="11"/>
  <c r="B242" i="19"/>
  <c r="BG242" i="11" a="1"/>
  <c r="BG242" i="11"/>
  <c r="BE242" i="19" a="1"/>
  <c r="BE242" i="19"/>
  <c r="B240" i="17"/>
  <c r="O242" i="11" a="1"/>
  <c r="O242" i="11"/>
  <c r="M242" i="19" a="1"/>
  <c r="M242" i="19"/>
  <c r="J242" i="19"/>
  <c r="D240" i="17"/>
  <c r="I242" i="11" a="1"/>
  <c r="I242" i="11"/>
  <c r="F242" i="19" a="1"/>
  <c r="F242" i="19"/>
  <c r="I240" i="17"/>
  <c r="K240" i="17"/>
  <c r="C134" i="17"/>
  <c r="B136" i="11"/>
  <c r="B136" i="19"/>
  <c r="O98" i="11" a="1"/>
  <c r="O98" i="11"/>
  <c r="M98" i="19" a="1"/>
  <c r="M98" i="19"/>
  <c r="C96" i="17"/>
  <c r="BG223" i="11" a="1"/>
  <c r="BG223" i="11"/>
  <c r="BE223" i="19" a="1"/>
  <c r="BE223" i="19"/>
  <c r="J221" i="17"/>
  <c r="D221" i="17"/>
  <c r="O223" i="11" a="1"/>
  <c r="O223" i="11"/>
  <c r="M223" i="19" a="1"/>
  <c r="M223" i="19"/>
  <c r="I221" i="17"/>
  <c r="I223" i="11" a="1"/>
  <c r="I223" i="11"/>
  <c r="F223" i="19" a="1"/>
  <c r="F223" i="19"/>
  <c r="B221" i="17"/>
  <c r="J223" i="19"/>
  <c r="J63" i="17"/>
  <c r="D63" i="17"/>
  <c r="B110" i="11"/>
  <c r="B110" i="19"/>
  <c r="B108" i="17"/>
  <c r="I108" i="17"/>
  <c r="D108" i="17"/>
  <c r="I110" i="11" a="1"/>
  <c r="I110" i="11"/>
  <c r="F110" i="19" a="1"/>
  <c r="F110" i="19"/>
  <c r="K108" i="17"/>
  <c r="J108" i="17"/>
  <c r="BG110" i="11" a="1"/>
  <c r="BG110" i="11"/>
  <c r="BE110" i="19" a="1"/>
  <c r="BE110" i="19"/>
  <c r="K121" i="17"/>
  <c r="B121" i="17"/>
  <c r="E256" i="2"/>
  <c r="BA257" i="18"/>
  <c r="B123" i="11"/>
  <c r="B123" i="19"/>
  <c r="C108" i="17"/>
  <c r="O110" i="11" a="1"/>
  <c r="O110" i="11"/>
  <c r="M110" i="19" a="1"/>
  <c r="M110" i="19"/>
  <c r="O285" i="11" a="1"/>
  <c r="O285" i="11"/>
  <c r="M285" i="19" a="1"/>
  <c r="M285" i="19"/>
  <c r="I283" i="17"/>
  <c r="B285" i="11"/>
  <c r="B285" i="19"/>
  <c r="B228" i="11"/>
  <c r="B228" i="19"/>
  <c r="J228" i="19"/>
  <c r="BG228" i="11" a="1"/>
  <c r="BG228" i="11"/>
  <c r="BE228" i="19" a="1"/>
  <c r="BE228" i="19"/>
  <c r="B226" i="17"/>
  <c r="D226" i="17"/>
  <c r="O228" i="11" a="1"/>
  <c r="O228" i="11"/>
  <c r="M228" i="19" a="1"/>
  <c r="M228" i="19"/>
  <c r="C226" i="17"/>
  <c r="I226" i="17"/>
  <c r="C177" i="17"/>
  <c r="D177" i="17"/>
  <c r="B168" i="11"/>
  <c r="B168" i="19"/>
  <c r="I166" i="17"/>
  <c r="BG168" i="11" a="1"/>
  <c r="BG168" i="11"/>
  <c r="BE168" i="19" a="1"/>
  <c r="BE168" i="19"/>
  <c r="K166" i="17"/>
  <c r="C166" i="17"/>
  <c r="D166" i="17"/>
  <c r="B166" i="17"/>
  <c r="B128" i="11"/>
  <c r="B128" i="19"/>
  <c r="O168" i="11" a="1"/>
  <c r="O168" i="11"/>
  <c r="M168" i="19" a="1"/>
  <c r="M168" i="19"/>
  <c r="D126" i="17"/>
  <c r="I51" i="17"/>
  <c r="BG53" i="11" a="1"/>
  <c r="BG53" i="11"/>
  <c r="BE53" i="19" a="1"/>
  <c r="BE53" i="19"/>
  <c r="B51" i="17"/>
  <c r="B53" i="11"/>
  <c r="B53" i="19"/>
  <c r="O53" i="11" a="1"/>
  <c r="O53" i="11"/>
  <c r="M53" i="19" a="1"/>
  <c r="M53" i="19"/>
  <c r="K51" i="17"/>
  <c r="D51" i="17"/>
  <c r="I53" i="11" a="1"/>
  <c r="I53" i="11"/>
  <c r="F53" i="19" a="1"/>
  <c r="F53" i="19"/>
  <c r="D114" i="17"/>
  <c r="B116" i="11"/>
  <c r="B116" i="19"/>
  <c r="K114" i="17"/>
  <c r="C114" i="17"/>
  <c r="I116" i="11" a="1"/>
  <c r="I116" i="11"/>
  <c r="F116" i="19" a="1"/>
  <c r="F116" i="19"/>
  <c r="J114" i="17"/>
  <c r="B114" i="17"/>
  <c r="O116" i="11" a="1"/>
  <c r="O116" i="11"/>
  <c r="M116" i="19" a="1"/>
  <c r="M116" i="19"/>
  <c r="J94" i="17"/>
  <c r="B94" i="17"/>
  <c r="I96" i="11" a="1"/>
  <c r="I96" i="11"/>
  <c r="F96" i="19" a="1"/>
  <c r="F96" i="19"/>
  <c r="BG96" i="11" a="1"/>
  <c r="BG96" i="11"/>
  <c r="BE96" i="19" a="1"/>
  <c r="BE96" i="19"/>
  <c r="K94" i="17"/>
  <c r="C94" i="17"/>
  <c r="D94" i="17"/>
  <c r="O96" i="11" a="1"/>
  <c r="O96" i="11"/>
  <c r="M96" i="19" a="1"/>
  <c r="M96" i="19"/>
  <c r="I22" i="17"/>
  <c r="B151" i="11"/>
  <c r="B151" i="19"/>
  <c r="J149" i="17"/>
  <c r="C149" i="17"/>
  <c r="BG151" i="11" a="1"/>
  <c r="BG151" i="11"/>
  <c r="BE151" i="19" a="1"/>
  <c r="BE151" i="19"/>
  <c r="K149" i="17"/>
  <c r="I151" i="11" a="1"/>
  <c r="I151" i="11"/>
  <c r="F151" i="19" a="1"/>
  <c r="F151" i="19"/>
  <c r="B149" i="17"/>
  <c r="D149" i="17"/>
  <c r="D31" i="17"/>
  <c r="O33" i="11" a="1"/>
  <c r="O33" i="11"/>
  <c r="M33" i="19" a="1"/>
  <c r="M33" i="19"/>
  <c r="D169" i="17"/>
  <c r="O171" i="11" a="1"/>
  <c r="O171" i="11"/>
  <c r="M171" i="19" a="1"/>
  <c r="M171" i="19"/>
  <c r="BG171" i="11" a="1"/>
  <c r="BG171" i="11"/>
  <c r="BE171" i="19" a="1"/>
  <c r="BE171" i="19"/>
  <c r="B171" i="11"/>
  <c r="B171" i="19"/>
  <c r="B169" i="17"/>
  <c r="I169" i="17"/>
  <c r="K169" i="17"/>
  <c r="J169" i="17"/>
  <c r="I168" i="11" a="1"/>
  <c r="I168" i="11"/>
  <c r="F168" i="19" a="1"/>
  <c r="F168" i="19"/>
  <c r="J166" i="17"/>
  <c r="J283" i="17"/>
  <c r="I285" i="11" a="1"/>
  <c r="I285" i="11"/>
  <c r="F285" i="19" a="1"/>
  <c r="F285" i="19"/>
  <c r="D283" i="17"/>
  <c r="BG285" i="11" a="1"/>
  <c r="BG285" i="11"/>
  <c r="BE285" i="19" a="1"/>
  <c r="BE285" i="19"/>
  <c r="K283" i="17"/>
  <c r="C283" i="17"/>
  <c r="B283" i="17"/>
  <c r="J285" i="19"/>
  <c r="C109" i="17"/>
  <c r="O111" i="11" a="1"/>
  <c r="O111" i="11"/>
  <c r="M111" i="19" a="1"/>
  <c r="M111" i="19"/>
  <c r="I109" i="17"/>
  <c r="K109" i="17"/>
  <c r="B111" i="11"/>
  <c r="B111" i="19"/>
  <c r="B109" i="17"/>
  <c r="D109" i="17"/>
  <c r="I111" i="11" a="1"/>
  <c r="I111" i="11"/>
  <c r="F111" i="19" a="1"/>
  <c r="F111" i="19"/>
  <c r="J205" i="19"/>
  <c r="I205" i="11" a="1"/>
  <c r="I205" i="11"/>
  <c r="F205" i="19" a="1"/>
  <c r="F205" i="19"/>
  <c r="B203" i="17"/>
  <c r="BG205" i="11" a="1"/>
  <c r="BG205" i="11"/>
  <c r="BE205" i="19" a="1"/>
  <c r="BE205" i="19"/>
  <c r="B205" i="11"/>
  <c r="B205" i="19"/>
  <c r="C203" i="17"/>
  <c r="K203" i="17"/>
  <c r="O251" i="11" a="1"/>
  <c r="O251" i="11"/>
  <c r="M251" i="19" a="1"/>
  <c r="M251" i="19"/>
  <c r="B249" i="17"/>
  <c r="J249" i="17"/>
  <c r="I251" i="11" a="1"/>
  <c r="I251" i="11"/>
  <c r="F251" i="19" a="1"/>
  <c r="F251" i="19"/>
  <c r="BG251" i="11" a="1"/>
  <c r="BG251" i="11"/>
  <c r="BE251" i="19" a="1"/>
  <c r="BE251" i="19"/>
  <c r="C249" i="17"/>
  <c r="D249" i="17"/>
  <c r="I249" i="17"/>
  <c r="I203" i="17"/>
  <c r="D203" i="17"/>
  <c r="O205" i="11" a="1"/>
  <c r="O205" i="11"/>
  <c r="M205" i="19" a="1"/>
  <c r="M205" i="19"/>
  <c r="J203" i="17"/>
  <c r="O79" i="11" a="1"/>
  <c r="O79" i="11"/>
  <c r="M79" i="19" a="1"/>
  <c r="M79" i="19"/>
  <c r="J77" i="17"/>
  <c r="I77" i="17"/>
  <c r="BG79" i="11" a="1"/>
  <c r="BG79" i="11"/>
  <c r="BE79" i="19" a="1"/>
  <c r="BE79" i="19"/>
  <c r="B79" i="11"/>
  <c r="B79" i="19"/>
  <c r="C77" i="17"/>
  <c r="I79" i="11" a="1"/>
  <c r="I79" i="11"/>
  <c r="F79" i="19" a="1"/>
  <c r="F79" i="19"/>
  <c r="D77" i="17"/>
  <c r="K249" i="17"/>
  <c r="B251" i="11"/>
  <c r="B251" i="19"/>
  <c r="J251" i="19"/>
  <c r="C51" i="17"/>
  <c r="J51" i="17"/>
  <c r="C91" i="17"/>
  <c r="I91" i="17"/>
  <c r="I94" i="17"/>
  <c r="C169" i="17"/>
  <c r="I171" i="11" a="1"/>
  <c r="I171" i="11"/>
  <c r="F171" i="19" a="1"/>
  <c r="F171" i="19"/>
  <c r="B96" i="11"/>
  <c r="B96" i="19"/>
  <c r="D54" i="17"/>
  <c r="B153" i="11"/>
  <c r="B153" i="19"/>
  <c r="BG153" i="11" a="1"/>
  <c r="BG153" i="11"/>
  <c r="BE153" i="19" a="1"/>
  <c r="BE153" i="19"/>
  <c r="O153" i="11" a="1"/>
  <c r="O153" i="11"/>
  <c r="M153" i="19" a="1"/>
  <c r="M153" i="19"/>
  <c r="C151" i="17"/>
  <c r="I151" i="17"/>
  <c r="K151" i="17"/>
  <c r="I153" i="11" a="1"/>
  <c r="I153" i="11"/>
  <c r="F153" i="19" a="1"/>
  <c r="F153" i="19"/>
  <c r="E262" i="2"/>
  <c r="BG129" i="11" a="1"/>
  <c r="BG129" i="11"/>
  <c r="BE129" i="19" a="1"/>
  <c r="BE129" i="19"/>
  <c r="K127" i="17"/>
  <c r="C127" i="17"/>
  <c r="Q262" i="18"/>
  <c r="BA263" i="18"/>
  <c r="B127" i="17"/>
  <c r="D127" i="17"/>
  <c r="O56" i="11" a="1"/>
  <c r="O56" i="11"/>
  <c r="M56" i="19" a="1"/>
  <c r="M56" i="19"/>
  <c r="O151" i="11" a="1"/>
  <c r="O151" i="11"/>
  <c r="M151" i="19" a="1"/>
  <c r="M151" i="19"/>
  <c r="I149" i="17"/>
  <c r="J151" i="17"/>
  <c r="I114" i="17"/>
  <c r="BG116" i="11" a="1"/>
  <c r="BG116" i="11"/>
  <c r="BE116" i="19" a="1"/>
  <c r="BE116" i="19"/>
  <c r="B443" i="2"/>
  <c r="BG170" i="11" a="1"/>
  <c r="BG170" i="11"/>
  <c r="BE170" i="19" a="1"/>
  <c r="BE170" i="19"/>
  <c r="K77" i="17"/>
  <c r="O170" i="11" a="1"/>
  <c r="O170" i="11"/>
  <c r="M170" i="19" a="1"/>
  <c r="M170" i="19"/>
  <c r="B77" i="17"/>
  <c r="I156" i="11" a="1"/>
  <c r="I156" i="11"/>
  <c r="F156" i="19" a="1"/>
  <c r="F156" i="19"/>
  <c r="J154" i="17"/>
  <c r="I154" i="17"/>
  <c r="BG156" i="11" a="1"/>
  <c r="BG156" i="11"/>
  <c r="BE156" i="19" a="1"/>
  <c r="BE156" i="19"/>
  <c r="B156" i="11"/>
  <c r="B156" i="19"/>
  <c r="O156" i="11" a="1"/>
  <c r="O156" i="11"/>
  <c r="M156" i="19" a="1"/>
  <c r="M156" i="19"/>
  <c r="C154" i="17"/>
  <c r="K154" i="17"/>
  <c r="B61" i="11"/>
  <c r="B61" i="19"/>
  <c r="BA315" i="18"/>
  <c r="I59" i="17"/>
  <c r="B181" i="11"/>
  <c r="B181" i="19"/>
  <c r="BG61" i="11" a="1"/>
  <c r="BG61" i="11"/>
  <c r="BE61" i="19" a="1"/>
  <c r="BE61" i="19"/>
  <c r="K179" i="17"/>
  <c r="D59" i="17"/>
  <c r="I61" i="11" a="1"/>
  <c r="I61" i="11"/>
  <c r="F61" i="19" a="1"/>
  <c r="F61" i="19"/>
  <c r="I181" i="11" a="1"/>
  <c r="I181" i="11"/>
  <c r="F181" i="19" a="1"/>
  <c r="F181" i="19"/>
  <c r="K59" i="17"/>
  <c r="B179" i="17"/>
  <c r="E314" i="2"/>
  <c r="J59" i="17"/>
  <c r="J179" i="17"/>
  <c r="I179" i="17"/>
  <c r="B59" i="17"/>
  <c r="BG111" i="11" a="1"/>
  <c r="BG111" i="11"/>
  <c r="BE111" i="19" a="1"/>
  <c r="BE111" i="19"/>
  <c r="J109" i="17"/>
  <c r="D91" i="17"/>
  <c r="J91" i="17"/>
  <c r="B93" i="11"/>
  <c r="B93" i="19"/>
  <c r="B91" i="17"/>
  <c r="K91" i="17"/>
  <c r="BG93" i="11" a="1"/>
  <c r="BG93" i="11"/>
  <c r="BE93" i="19" a="1"/>
  <c r="BE93" i="19"/>
  <c r="I93" i="11" a="1"/>
  <c r="I93" i="11"/>
  <c r="F93" i="19" a="1"/>
  <c r="F93" i="19"/>
  <c r="O93" i="11" a="1"/>
  <c r="O93" i="11"/>
  <c r="M93" i="19" a="1"/>
  <c r="M93" i="19"/>
  <c r="C59" i="17"/>
  <c r="O61" i="11" a="1"/>
  <c r="O61" i="11"/>
  <c r="M61" i="19" a="1"/>
  <c r="M61" i="19"/>
  <c r="D223" i="17"/>
  <c r="B223" i="17"/>
  <c r="B151" i="17"/>
  <c r="D151" i="17"/>
  <c r="J200" i="17"/>
  <c r="D200" i="17"/>
  <c r="O202" i="11" a="1"/>
  <c r="O202" i="11"/>
  <c r="M202" i="19" a="1"/>
  <c r="M202" i="19"/>
  <c r="I225" i="11" a="1"/>
  <c r="I225" i="11"/>
  <c r="F225" i="19" a="1"/>
  <c r="F225" i="19"/>
  <c r="I310" i="11" a="1"/>
  <c r="I310" i="11"/>
  <c r="E443" i="2"/>
  <c r="B310" i="11"/>
  <c r="J241" i="17"/>
  <c r="I243" i="11" a="1"/>
  <c r="I243" i="11"/>
  <c r="F243" i="19" a="1"/>
  <c r="F243" i="19"/>
  <c r="D241" i="17"/>
  <c r="C241" i="17"/>
  <c r="I241" i="17"/>
  <c r="J243" i="19"/>
  <c r="B243" i="11"/>
  <c r="B243" i="19"/>
  <c r="O243" i="11" a="1"/>
  <c r="O243" i="11"/>
  <c r="M243" i="19" a="1"/>
  <c r="M243" i="19"/>
  <c r="BG248" i="11" a="1"/>
  <c r="BG248" i="11"/>
  <c r="BE248" i="19" a="1"/>
  <c r="BE248" i="19"/>
  <c r="B246" i="17"/>
  <c r="C246" i="17"/>
  <c r="I248" i="11" a="1"/>
  <c r="I248" i="11"/>
  <c r="F248" i="19" a="1"/>
  <c r="F248" i="19"/>
  <c r="B248" i="11"/>
  <c r="B248" i="19"/>
  <c r="J248" i="19"/>
  <c r="I246" i="17"/>
  <c r="K246" i="17"/>
  <c r="BG139" i="11" a="1"/>
  <c r="BG139" i="11"/>
  <c r="BE139" i="19" a="1"/>
  <c r="BE139" i="19"/>
  <c r="B139" i="11"/>
  <c r="B139" i="19"/>
  <c r="O310" i="11" a="1"/>
  <c r="O310" i="11"/>
  <c r="K137" i="17"/>
  <c r="I137" i="17"/>
  <c r="I139" i="11" a="1"/>
  <c r="I139" i="11"/>
  <c r="F139" i="19" a="1"/>
  <c r="F139" i="19"/>
  <c r="D137" i="17"/>
  <c r="C137" i="17"/>
  <c r="J137" i="17"/>
  <c r="B154" i="17"/>
  <c r="J140" i="17"/>
  <c r="C140" i="17"/>
  <c r="K140" i="17"/>
  <c r="BG142" i="11" a="1"/>
  <c r="BG142" i="11"/>
  <c r="BE142" i="19" a="1"/>
  <c r="BE142" i="19"/>
  <c r="I140" i="17"/>
  <c r="B142" i="11"/>
  <c r="B142" i="19"/>
  <c r="O142" i="11" a="1"/>
  <c r="O142" i="11"/>
  <c r="M142" i="19" a="1"/>
  <c r="M142" i="19"/>
  <c r="D140" i="17"/>
  <c r="I309" i="11" a="1"/>
  <c r="I309" i="11"/>
  <c r="E442" i="2"/>
  <c r="O309" i="11" a="1"/>
  <c r="O309" i="11"/>
  <c r="B309" i="11"/>
  <c r="D154" i="17"/>
  <c r="D34" i="17"/>
  <c r="C34" i="17"/>
  <c r="AD443" i="2" a="1"/>
  <c r="AD443" i="2"/>
  <c r="D96" i="17"/>
  <c r="B96" i="17"/>
  <c r="B98" i="11"/>
  <c r="B98" i="19"/>
  <c r="BG98" i="11" a="1"/>
  <c r="BG98" i="11"/>
  <c r="BE98" i="19" a="1"/>
  <c r="BE98" i="19"/>
  <c r="J96" i="17"/>
  <c r="K96" i="17"/>
  <c r="I96" i="17"/>
  <c r="I98" i="11" a="1"/>
  <c r="I98" i="11"/>
  <c r="F98" i="19" a="1"/>
  <c r="F98" i="19"/>
  <c r="C232" i="17"/>
  <c r="J234" i="19"/>
  <c r="J232" i="17"/>
  <c r="I232" i="17"/>
  <c r="D232" i="17"/>
  <c r="B232" i="17"/>
  <c r="K232" i="17"/>
  <c r="I234" i="11" a="1"/>
  <c r="I234" i="11"/>
  <c r="F234" i="19" a="1"/>
  <c r="F234" i="19"/>
  <c r="B34" i="17"/>
  <c r="K34" i="17"/>
  <c r="I36" i="11" a="1"/>
  <c r="I36" i="11"/>
  <c r="F36" i="19" a="1"/>
  <c r="F36" i="19"/>
  <c r="I34" i="17"/>
  <c r="B36" i="11"/>
  <c r="B36" i="19"/>
  <c r="BG36" i="11" a="1"/>
  <c r="BG36" i="11"/>
  <c r="BE36" i="19" a="1"/>
  <c r="BE36" i="19"/>
  <c r="J34" i="17"/>
  <c r="O36" i="11" a="1"/>
  <c r="O36" i="11"/>
  <c r="M36" i="19" a="1"/>
  <c r="M36" i="19"/>
  <c r="J443" i="2"/>
  <c r="D246" i="17"/>
  <c r="O248" i="11" a="1"/>
  <c r="O248" i="11"/>
  <c r="M248" i="19" a="1"/>
  <c r="M248" i="19"/>
  <c r="J246" i="17"/>
  <c r="I165" i="11" a="1"/>
  <c r="I165" i="11"/>
  <c r="F165" i="19" a="1"/>
  <c r="F165" i="19"/>
  <c r="B165" i="11"/>
  <c r="B165" i="19"/>
  <c r="J163" i="17"/>
  <c r="C163" i="17"/>
  <c r="D163" i="17"/>
  <c r="K163" i="17"/>
  <c r="BG165" i="11" a="1"/>
  <c r="BG165" i="11"/>
  <c r="BE165" i="19" a="1"/>
  <c r="BE165" i="19"/>
  <c r="B163" i="17"/>
  <c r="BG225" i="11" a="1"/>
  <c r="BG225" i="11"/>
  <c r="BE225" i="19" a="1"/>
  <c r="BE225" i="19"/>
  <c r="J225" i="19"/>
  <c r="I223" i="17"/>
  <c r="B225" i="11"/>
  <c r="B225" i="19"/>
  <c r="O225" i="11" a="1"/>
  <c r="O225" i="11"/>
  <c r="M225" i="19" a="1"/>
  <c r="M225" i="19"/>
  <c r="C223" i="17"/>
  <c r="K223" i="17"/>
  <c r="J223" i="17"/>
  <c r="B200" i="17"/>
  <c r="BG202" i="11" a="1"/>
  <c r="BG202" i="11"/>
  <c r="BE202" i="19" a="1"/>
  <c r="BE202" i="19"/>
  <c r="I202" i="11" a="1"/>
  <c r="I202" i="11"/>
  <c r="F202" i="19" a="1"/>
  <c r="F202" i="19"/>
  <c r="J202" i="19"/>
  <c r="I200" i="17"/>
  <c r="B202" i="11"/>
  <c r="B202" i="19"/>
  <c r="K200" i="17"/>
  <c r="C200" i="17"/>
  <c r="BG181" i="11" a="1"/>
  <c r="BG181" i="11"/>
  <c r="BE181" i="19" a="1"/>
  <c r="BE181" i="19"/>
  <c r="Q314" i="18"/>
  <c r="O181" i="11" a="1"/>
  <c r="O181" i="11"/>
  <c r="M181" i="19" a="1"/>
  <c r="M181" i="19"/>
  <c r="D179" i="17"/>
  <c r="L181" i="11"/>
  <c r="C179" i="17"/>
  <c r="B234" i="11"/>
  <c r="B234" i="19"/>
  <c r="O234" i="11" a="1"/>
  <c r="O234" i="11"/>
  <c r="M234" i="19" a="1"/>
  <c r="M234" i="19"/>
  <c r="BG234" i="11" a="1"/>
  <c r="BG234" i="11"/>
  <c r="BE234" i="19" a="1"/>
  <c r="BE234" i="19"/>
  <c r="I142" i="11" a="1"/>
  <c r="I142" i="11"/>
  <c r="F142" i="19" a="1"/>
  <c r="F142" i="19"/>
  <c r="B140" i="17"/>
  <c r="I163" i="17"/>
  <c r="O165" i="11" a="1"/>
  <c r="O165" i="11"/>
  <c r="M165" i="19" a="1"/>
  <c r="M165" i="19"/>
  <c r="O139" i="11" a="1"/>
  <c r="O139" i="11"/>
  <c r="M139" i="19" a="1"/>
  <c r="M139" i="19"/>
  <c r="B241" i="17"/>
  <c r="K241" i="17"/>
  <c r="BG243" i="11" a="1"/>
  <c r="BG243" i="11"/>
  <c r="BE243" i="19" a="1"/>
  <c r="BE243" i="19"/>
  <c r="M443" i="2"/>
  <c r="B137" i="17"/>
  <c r="AI309" i="11"/>
  <c r="AI310" i="11"/>
  <c r="X443" i="2" l="1"/>
  <c r="AC443" i="2"/>
  <c r="AF443" i="2"/>
  <c r="AI7" i="2" l="1"/>
  <c r="AJ6" i="2"/>
  <c r="AJ7" i="2"/>
  <c r="AJ8" i="2"/>
  <c r="AJ9" i="2"/>
  <c r="AJ431" i="2"/>
  <c r="AJ5" i="2"/>
  <c r="AI6" i="2"/>
  <c r="AI8" i="2"/>
  <c r="AI9" i="2"/>
  <c r="AI431" i="2"/>
  <c r="AI5" i="2"/>
  <c r="AH6" i="2"/>
  <c r="AH7" i="2"/>
  <c r="AH8" i="2"/>
  <c r="AH9" i="2"/>
  <c r="AH431" i="2"/>
  <c r="AH5" i="2"/>
  <c r="AG6" i="2"/>
  <c r="AG7" i="2"/>
  <c r="AG8" i="2"/>
  <c r="AG9" i="2"/>
  <c r="AG5" i="2"/>
  <c r="AK7" i="11"/>
  <c r="AL7" i="11"/>
  <c r="AM7" i="11"/>
  <c r="AN7" i="11"/>
  <c r="AK8" i="11"/>
  <c r="AL8" i="11"/>
  <c r="AM8" i="11"/>
  <c r="AN8" i="11"/>
  <c r="AK9" i="11"/>
  <c r="AL9" i="11"/>
  <c r="AM9" i="11"/>
  <c r="AN9" i="11"/>
  <c r="AK10" i="11"/>
  <c r="AL10" i="11"/>
  <c r="AM10" i="11"/>
  <c r="AN10" i="11"/>
  <c r="AK11" i="11"/>
  <c r="AL11" i="11"/>
  <c r="AM11" i="11"/>
  <c r="AN11" i="11"/>
  <c r="AK12" i="11"/>
  <c r="AL12" i="11"/>
  <c r="AM12" i="11"/>
  <c r="AN12" i="11"/>
  <c r="AK13" i="11"/>
  <c r="AL13" i="11"/>
  <c r="AM13" i="11"/>
  <c r="AN13" i="11"/>
  <c r="AK14" i="11"/>
  <c r="AL14" i="11"/>
  <c r="AM14" i="11"/>
  <c r="AN14" i="11"/>
  <c r="AK15" i="11"/>
  <c r="AL15" i="11"/>
  <c r="AM15" i="11"/>
  <c r="AN15" i="11"/>
  <c r="AK16" i="11"/>
  <c r="AL16" i="11"/>
  <c r="AM16" i="11"/>
  <c r="AN16" i="11"/>
  <c r="AK17" i="11"/>
  <c r="AL17" i="11"/>
  <c r="AM17" i="11"/>
  <c r="AN17" i="11"/>
  <c r="AK18" i="11"/>
  <c r="AL18" i="11"/>
  <c r="AM18" i="11"/>
  <c r="AN18" i="11"/>
  <c r="AK19" i="11"/>
  <c r="AL19" i="11"/>
  <c r="AM19" i="11"/>
  <c r="AN19" i="11"/>
  <c r="AK20" i="11"/>
  <c r="AL20" i="11"/>
  <c r="AM20" i="11"/>
  <c r="AN20" i="11"/>
  <c r="AK21" i="11"/>
  <c r="AL21" i="11"/>
  <c r="AM21" i="11"/>
  <c r="AN21" i="11"/>
  <c r="AK22" i="11"/>
  <c r="AL22" i="11"/>
  <c r="AM22" i="11"/>
  <c r="AN22" i="11"/>
  <c r="AN6" i="11"/>
  <c r="AM6" i="11"/>
  <c r="AL6" i="11"/>
  <c r="AK6" i="11"/>
  <c r="X442" i="2"/>
  <c r="AC442" i="2"/>
  <c r="AF442" i="2"/>
  <c r="D310" i="11" l="1"/>
  <c r="H443" i="2"/>
  <c r="M181" i="11"/>
  <c r="AF441" i="2"/>
  <c r="X441" i="2"/>
  <c r="H442" i="2" l="1"/>
  <c r="AF440" i="2"/>
  <c r="X440" i="2"/>
  <c r="AF439" i="2" l="1"/>
  <c r="X439" i="2"/>
  <c r="AF438" i="2" l="1"/>
  <c r="X438" i="2"/>
  <c r="AF437" i="2" l="1"/>
  <c r="X437" i="2"/>
  <c r="AF436" i="2" l="1"/>
  <c r="X436" i="2"/>
  <c r="AF435" i="2" l="1"/>
  <c r="X435" i="2"/>
  <c r="H441" i="2" l="1"/>
  <c r="AF434" i="2"/>
  <c r="X434" i="2"/>
  <c r="H440" i="2" l="1"/>
  <c r="AF433" i="2"/>
  <c r="X433" i="2"/>
  <c r="H439" i="2" l="1"/>
  <c r="AF432" i="2"/>
  <c r="X432" i="2"/>
  <c r="H438" i="2" l="1"/>
  <c r="F432" i="2"/>
  <c r="K432" i="2"/>
  <c r="N432" i="2"/>
  <c r="AF431" i="2"/>
  <c r="X431" i="2"/>
  <c r="H437" i="2" l="1"/>
  <c r="C432" i="2"/>
  <c r="N433" i="2"/>
  <c r="O432" i="2"/>
  <c r="K433" i="2"/>
  <c r="L432" i="2"/>
  <c r="F433" i="2"/>
  <c r="G432" i="2"/>
  <c r="AF430" i="2"/>
  <c r="X430" i="2"/>
  <c r="H436" i="2" l="1"/>
  <c r="F434" i="2"/>
  <c r="G433" i="2"/>
  <c r="C433" i="2"/>
  <c r="D432" i="2"/>
  <c r="Q432" i="2" s="1"/>
  <c r="K434" i="2"/>
  <c r="L433" i="2"/>
  <c r="N434" i="2"/>
  <c r="O433" i="2"/>
  <c r="AF429" i="2"/>
  <c r="X429" i="2"/>
  <c r="H435" i="2" l="1"/>
  <c r="K435" i="2"/>
  <c r="L434" i="2"/>
  <c r="F435" i="2"/>
  <c r="G434" i="2"/>
  <c r="N435" i="2"/>
  <c r="O434" i="2"/>
  <c r="C434" i="2"/>
  <c r="D433" i="2"/>
  <c r="AF428" i="2"/>
  <c r="X428" i="2"/>
  <c r="H434" i="2" l="1"/>
  <c r="I434" i="2" s="1"/>
  <c r="N436" i="2"/>
  <c r="O435" i="2"/>
  <c r="F436" i="2"/>
  <c r="G435" i="2"/>
  <c r="I435" i="2" s="1"/>
  <c r="K436" i="2"/>
  <c r="L435" i="2"/>
  <c r="C435" i="2"/>
  <c r="D434" i="2"/>
  <c r="AF427" i="2"/>
  <c r="X427" i="2"/>
  <c r="H433" i="2" l="1"/>
  <c r="I433" i="2" s="1"/>
  <c r="Q434" i="2" s="1"/>
  <c r="K437" i="2"/>
  <c r="L436" i="2"/>
  <c r="N437" i="2"/>
  <c r="O436" i="2"/>
  <c r="F437" i="2"/>
  <c r="G436" i="2"/>
  <c r="I436" i="2" s="1"/>
  <c r="C436" i="2"/>
  <c r="D435" i="2"/>
  <c r="Q435" i="2" s="1"/>
  <c r="AF426" i="2"/>
  <c r="X426" i="2"/>
  <c r="H432" i="2" l="1"/>
  <c r="I432" i="2" s="1"/>
  <c r="Q433" i="2" s="1"/>
  <c r="R434" i="2" s="1"/>
  <c r="R435" i="2"/>
  <c r="S435" i="2" s="1"/>
  <c r="N438" i="2"/>
  <c r="O437" i="2"/>
  <c r="K438" i="2"/>
  <c r="L437" i="2"/>
  <c r="F438" i="2"/>
  <c r="G437" i="2"/>
  <c r="I437" i="2" s="1"/>
  <c r="C437" i="2"/>
  <c r="D436" i="2"/>
  <c r="Q436" i="2" s="1"/>
  <c r="AF425" i="2"/>
  <c r="X425" i="2"/>
  <c r="Z434" i="2" l="1"/>
  <c r="Y434" i="2"/>
  <c r="AA434" i="2"/>
  <c r="R433" i="2"/>
  <c r="S434" i="2"/>
  <c r="F425" i="2"/>
  <c r="N425" i="2"/>
  <c r="K425" i="2"/>
  <c r="C438" i="2"/>
  <c r="D437" i="2"/>
  <c r="Q437" i="2" s="1"/>
  <c r="K439" i="2"/>
  <c r="L438" i="2"/>
  <c r="F439" i="2"/>
  <c r="G438" i="2"/>
  <c r="I438" i="2" s="1"/>
  <c r="AB434" i="2"/>
  <c r="N439" i="2"/>
  <c r="O438" i="2"/>
  <c r="R436" i="2"/>
  <c r="AA435" i="2" s="1"/>
  <c r="AF424" i="2"/>
  <c r="X424" i="2"/>
  <c r="S436" i="2" l="1"/>
  <c r="AA433" i="2"/>
  <c r="AB433" i="2"/>
  <c r="Y433" i="2"/>
  <c r="Z433" i="2"/>
  <c r="S433" i="2"/>
  <c r="Z435" i="2"/>
  <c r="H430" i="2"/>
  <c r="C425" i="2"/>
  <c r="R437" i="2"/>
  <c r="S437" i="2" s="1"/>
  <c r="T437" i="2" s="1"/>
  <c r="K426" i="2"/>
  <c r="L425" i="2"/>
  <c r="C439" i="2"/>
  <c r="D438" i="2"/>
  <c r="Q438" i="2" s="1"/>
  <c r="N426" i="2"/>
  <c r="O425" i="2"/>
  <c r="N440" i="2"/>
  <c r="O439" i="2"/>
  <c r="F440" i="2"/>
  <c r="G439" i="2"/>
  <c r="I439" i="2" s="1"/>
  <c r="Y435" i="2"/>
  <c r="F426" i="2"/>
  <c r="G425" i="2"/>
  <c r="K440" i="2"/>
  <c r="L439" i="2"/>
  <c r="AB435" i="2"/>
  <c r="AQ423" i="2"/>
  <c r="AF423" i="2"/>
  <c r="X423" i="2"/>
  <c r="Z436" i="2" l="1"/>
  <c r="H429" i="2"/>
  <c r="S438" i="2"/>
  <c r="T438" i="2" s="1"/>
  <c r="R438" i="2"/>
  <c r="N427" i="2"/>
  <c r="O426" i="2"/>
  <c r="C440" i="2"/>
  <c r="D439" i="2"/>
  <c r="Q439" i="2" s="1"/>
  <c r="K427" i="2"/>
  <c r="L426" i="2"/>
  <c r="AA436" i="2"/>
  <c r="C426" i="2"/>
  <c r="D425" i="2"/>
  <c r="N441" i="2"/>
  <c r="O440" i="2"/>
  <c r="AB436" i="2"/>
  <c r="Y436" i="2"/>
  <c r="F427" i="2"/>
  <c r="G426" i="2"/>
  <c r="F441" i="2"/>
  <c r="G440" i="2"/>
  <c r="I440" i="2" s="1"/>
  <c r="K441" i="2"/>
  <c r="L440" i="2"/>
  <c r="AQ422" i="2"/>
  <c r="AF422" i="2"/>
  <c r="AC422" i="2"/>
  <c r="AC423" i="2" s="1"/>
  <c r="AC424" i="2" s="1"/>
  <c r="AC425" i="2" s="1"/>
  <c r="AC426" i="2" s="1"/>
  <c r="AC427" i="2" s="1"/>
  <c r="AC428" i="2" s="1"/>
  <c r="AC429" i="2" s="1"/>
  <c r="AC430" i="2" s="1"/>
  <c r="AC431" i="2" s="1"/>
  <c r="AC432" i="2" s="1"/>
  <c r="AC433" i="2" s="1"/>
  <c r="AC434" i="2" s="1"/>
  <c r="AC435" i="2" s="1"/>
  <c r="AC436" i="2" s="1"/>
  <c r="AC437" i="2" s="1"/>
  <c r="AC438" i="2" s="1"/>
  <c r="AC439" i="2" s="1"/>
  <c r="AC440" i="2" s="1"/>
  <c r="AC441" i="2" s="1"/>
  <c r="X422" i="2"/>
  <c r="G441" i="2" l="1"/>
  <c r="I441" i="2" s="1"/>
  <c r="F442" i="2"/>
  <c r="L441" i="2"/>
  <c r="K442" i="2"/>
  <c r="O441" i="2"/>
  <c r="N442" i="2"/>
  <c r="H428" i="2"/>
  <c r="R439" i="2"/>
  <c r="S439" i="2" s="1"/>
  <c r="T439" i="2" s="1"/>
  <c r="C427" i="2"/>
  <c r="D426" i="2"/>
  <c r="N428" i="2"/>
  <c r="O427" i="2"/>
  <c r="K428" i="2"/>
  <c r="L427" i="2"/>
  <c r="C441" i="2"/>
  <c r="D440" i="2"/>
  <c r="Q440" i="2" s="1"/>
  <c r="Z437" i="2"/>
  <c r="AA437" i="2"/>
  <c r="F428" i="2"/>
  <c r="G427" i="2"/>
  <c r="Y437" i="2"/>
  <c r="AB437" i="2"/>
  <c r="G442" i="2" l="1"/>
  <c r="I442" i="2" s="1"/>
  <c r="F443" i="2"/>
  <c r="G443" i="2" s="1"/>
  <c r="I443" i="2" s="1"/>
  <c r="O442" i="2"/>
  <c r="N443" i="2"/>
  <c r="O443" i="2" s="1"/>
  <c r="L442" i="2"/>
  <c r="K443" i="2"/>
  <c r="L443" i="2" s="1"/>
  <c r="D441" i="2"/>
  <c r="Q441" i="2" s="1"/>
  <c r="R441" i="2" s="1"/>
  <c r="S441" i="2" s="1"/>
  <c r="C442" i="2"/>
  <c r="H427" i="2"/>
  <c r="I427" i="2" s="1"/>
  <c r="K429" i="2"/>
  <c r="L428" i="2"/>
  <c r="N429" i="2"/>
  <c r="O428" i="2"/>
  <c r="R440" i="2"/>
  <c r="Y439" i="2" s="1"/>
  <c r="Y438" i="2"/>
  <c r="Z438" i="2"/>
  <c r="C428" i="2"/>
  <c r="D427" i="2"/>
  <c r="AA438" i="2"/>
  <c r="F429" i="2"/>
  <c r="G428" i="2"/>
  <c r="I428" i="2" s="1"/>
  <c r="AB438" i="2"/>
  <c r="D442" i="2" l="1"/>
  <c r="Q442" i="2" s="1"/>
  <c r="R442" i="2" s="1"/>
  <c r="Z441" i="2" s="1"/>
  <c r="C443" i="2"/>
  <c r="D443" i="2" s="1"/>
  <c r="Q443" i="2" s="1"/>
  <c r="S440" i="2"/>
  <c r="T440" i="2" s="1"/>
  <c r="T441" i="2" s="1"/>
  <c r="Z439" i="2"/>
  <c r="AB439" i="2"/>
  <c r="H426" i="2"/>
  <c r="I426" i="2" s="1"/>
  <c r="Q427" i="2" s="1"/>
  <c r="C429" i="2"/>
  <c r="D428" i="2"/>
  <c r="Q428" i="2" s="1"/>
  <c r="K430" i="2"/>
  <c r="L430" i="2" s="1"/>
  <c r="L429" i="2"/>
  <c r="N430" i="2"/>
  <c r="O430" i="2" s="1"/>
  <c r="O429" i="2"/>
  <c r="AB440" i="2"/>
  <c r="AA440" i="2"/>
  <c r="Y440" i="2"/>
  <c r="Z440" i="2"/>
  <c r="F430" i="2"/>
  <c r="G430" i="2" s="1"/>
  <c r="I430" i="2" s="1"/>
  <c r="Q431" i="2" s="1"/>
  <c r="AG431" i="2" s="1"/>
  <c r="G429" i="2"/>
  <c r="I429" i="2" s="1"/>
  <c r="AA439" i="2"/>
  <c r="AQ419" i="2"/>
  <c r="AF419" i="2"/>
  <c r="X419" i="2"/>
  <c r="S442" i="2" l="1"/>
  <c r="T442" i="2" s="1"/>
  <c r="U442" i="2" s="1"/>
  <c r="AA441" i="2"/>
  <c r="R443" i="2"/>
  <c r="S443" i="2"/>
  <c r="T443" i="2" s="1"/>
  <c r="AB441" i="2"/>
  <c r="Y441" i="2"/>
  <c r="Y442" i="2"/>
  <c r="AA442" i="2"/>
  <c r="AB442" i="2"/>
  <c r="Z442" i="2"/>
  <c r="H425" i="2"/>
  <c r="I425" i="2" s="1"/>
  <c r="Q426" i="2" s="1"/>
  <c r="R428" i="2"/>
  <c r="C430" i="2"/>
  <c r="D430" i="2" s="1"/>
  <c r="Q430" i="2" s="1"/>
  <c r="U441" i="2" s="1"/>
  <c r="D429" i="2"/>
  <c r="Q429" i="2" s="1"/>
  <c r="R432" i="2"/>
  <c r="S432" i="2"/>
  <c r="AQ418" i="2"/>
  <c r="AF418" i="2"/>
  <c r="X418" i="2"/>
  <c r="U443" i="2" l="1"/>
  <c r="AH443" i="2" s="1"/>
  <c r="Y443" i="2"/>
  <c r="AA443" i="2"/>
  <c r="AB443" i="2"/>
  <c r="Z443" i="2"/>
  <c r="AJ441" i="2"/>
  <c r="AI441" i="2"/>
  <c r="AH441" i="2"/>
  <c r="AG441" i="2"/>
  <c r="AJ442" i="2"/>
  <c r="AI442" i="2"/>
  <c r="AH442" i="2"/>
  <c r="AG442" i="2"/>
  <c r="R427" i="2"/>
  <c r="Y427" i="2" s="1"/>
  <c r="H424" i="2"/>
  <c r="I424" i="2" s="1"/>
  <c r="Q425" i="2" s="1"/>
  <c r="R429" i="2"/>
  <c r="AA428" i="2" s="1"/>
  <c r="R430" i="2"/>
  <c r="R431" i="2"/>
  <c r="S431" i="2" s="1"/>
  <c r="AB432" i="2"/>
  <c r="AA432" i="2"/>
  <c r="Y432" i="2"/>
  <c r="Z432" i="2"/>
  <c r="T433" i="2"/>
  <c r="T434" i="2" s="1"/>
  <c r="T435" i="2" s="1"/>
  <c r="T436" i="2" s="1"/>
  <c r="U437" i="2" s="1"/>
  <c r="AQ417" i="2"/>
  <c r="AF417" i="2"/>
  <c r="X417" i="2"/>
  <c r="AJ443" i="2" l="1"/>
  <c r="AI443" i="2"/>
  <c r="AG443" i="2"/>
  <c r="S429" i="2"/>
  <c r="AB427" i="2"/>
  <c r="Z427" i="2"/>
  <c r="AA427" i="2"/>
  <c r="U438" i="2"/>
  <c r="AI437" i="2" s="1"/>
  <c r="AB428" i="2"/>
  <c r="Y428" i="2"/>
  <c r="Z428" i="2"/>
  <c r="S427" i="2"/>
  <c r="S428" i="2" s="1"/>
  <c r="U439" i="2"/>
  <c r="S430" i="2"/>
  <c r="T431" i="2"/>
  <c r="T432" i="2" s="1"/>
  <c r="H423" i="2"/>
  <c r="I423" i="2" s="1"/>
  <c r="Q424" i="2" s="1"/>
  <c r="Z430" i="2"/>
  <c r="Y430" i="2"/>
  <c r="AA430" i="2"/>
  <c r="AB430" i="2"/>
  <c r="AA429" i="2"/>
  <c r="Z429" i="2"/>
  <c r="Y429" i="2"/>
  <c r="AB429" i="2"/>
  <c r="AB431" i="2"/>
  <c r="AA431" i="2"/>
  <c r="Z431" i="2"/>
  <c r="Y431" i="2"/>
  <c r="R426" i="2"/>
  <c r="S426" i="2" s="1"/>
  <c r="AQ416" i="2"/>
  <c r="AF416" i="2"/>
  <c r="X416" i="2"/>
  <c r="AG437" i="2" l="1"/>
  <c r="AH437" i="2"/>
  <c r="AJ437" i="2"/>
  <c r="AJ438" i="2"/>
  <c r="AI438" i="2"/>
  <c r="AH438" i="2"/>
  <c r="AG438" i="2"/>
  <c r="U440" i="2"/>
  <c r="R425" i="2"/>
  <c r="AB425" i="2" s="1"/>
  <c r="H422" i="2"/>
  <c r="I422" i="2" s="1"/>
  <c r="Q423" i="2" s="1"/>
  <c r="Z426" i="2"/>
  <c r="AA426" i="2"/>
  <c r="Y426" i="2"/>
  <c r="AB426" i="2"/>
  <c r="AQ415" i="2"/>
  <c r="AF415" i="2"/>
  <c r="AC415" i="2"/>
  <c r="AC416" i="2" s="1"/>
  <c r="AC417" i="2" s="1"/>
  <c r="AC418" i="2" s="1"/>
  <c r="AC419" i="2" s="1"/>
  <c r="X415" i="2"/>
  <c r="AJ440" i="2" l="1"/>
  <c r="AI440" i="2"/>
  <c r="AH440" i="2"/>
  <c r="AG440" i="2"/>
  <c r="AG439" i="2"/>
  <c r="AI439" i="2"/>
  <c r="AH439" i="2"/>
  <c r="AJ439" i="2"/>
  <c r="S425" i="2"/>
  <c r="R424" i="2"/>
  <c r="Y424" i="2" s="1"/>
  <c r="Z425" i="2"/>
  <c r="Y425" i="2"/>
  <c r="AA425" i="2"/>
  <c r="H421" i="2"/>
  <c r="I421" i="2" s="1"/>
  <c r="Q422" i="2" s="1"/>
  <c r="U434" i="2"/>
  <c r="AQ414" i="2"/>
  <c r="AF414" i="2"/>
  <c r="X414" i="2"/>
  <c r="T425" i="2" l="1"/>
  <c r="T426" i="2" s="1"/>
  <c r="T427" i="2" s="1"/>
  <c r="T428" i="2" s="1"/>
  <c r="T429" i="2" s="1"/>
  <c r="T430" i="2" s="1"/>
  <c r="Z424" i="2"/>
  <c r="AB424" i="2"/>
  <c r="U435" i="2"/>
  <c r="AJ434" i="2" s="1"/>
  <c r="AA424" i="2"/>
  <c r="H420" i="2"/>
  <c r="I420" i="2" s="1"/>
  <c r="Q421" i="2" s="1"/>
  <c r="S422" i="2" s="1"/>
  <c r="S423" i="2" s="1"/>
  <c r="R423" i="2"/>
  <c r="U433" i="2"/>
  <c r="AQ413" i="2"/>
  <c r="AF413" i="2"/>
  <c r="X413" i="2"/>
  <c r="AH434" i="2" l="1"/>
  <c r="AG434" i="2"/>
  <c r="AI434" i="2"/>
  <c r="AI432" i="2"/>
  <c r="AI433" i="2"/>
  <c r="AJ433" i="2"/>
  <c r="AJ432" i="2"/>
  <c r="AG432" i="2"/>
  <c r="AG433" i="2"/>
  <c r="AH433" i="2"/>
  <c r="AH432" i="2"/>
  <c r="U436" i="2"/>
  <c r="S424" i="2"/>
  <c r="T424" i="2" s="1"/>
  <c r="AS423" i="2"/>
  <c r="R422" i="2"/>
  <c r="T423" i="2" s="1"/>
  <c r="H419" i="2"/>
  <c r="I419" i="2" s="1"/>
  <c r="Q420" i="2" s="1"/>
  <c r="T422" i="2"/>
  <c r="AS422" i="2"/>
  <c r="Y423" i="2"/>
  <c r="AB423" i="2"/>
  <c r="AA423" i="2"/>
  <c r="AR423" i="2"/>
  <c r="Z423" i="2"/>
  <c r="AQ412" i="2"/>
  <c r="AF412" i="2"/>
  <c r="X412" i="2"/>
  <c r="AA422" i="2" l="1"/>
  <c r="AR422" i="2"/>
  <c r="AI436" i="2"/>
  <c r="AJ436" i="2"/>
  <c r="AH436" i="2"/>
  <c r="AG436" i="2"/>
  <c r="AJ435" i="2"/>
  <c r="AI435" i="2"/>
  <c r="AH435" i="2"/>
  <c r="AB422" i="2"/>
  <c r="Y422" i="2"/>
  <c r="AG435" i="2"/>
  <c r="Z422" i="2"/>
  <c r="H418" i="2"/>
  <c r="I418" i="2" s="1"/>
  <c r="Q419" i="2" s="1"/>
  <c r="AQ411" i="2"/>
  <c r="AF411" i="2"/>
  <c r="X411" i="2"/>
  <c r="H417" i="2" l="1"/>
  <c r="I417" i="2" s="1"/>
  <c r="Q418" i="2" s="1"/>
  <c r="R419" i="2" s="1"/>
  <c r="R420" i="2"/>
  <c r="S420" i="2" s="1"/>
  <c r="U430" i="2"/>
  <c r="AQ410" i="2"/>
  <c r="AF410" i="2"/>
  <c r="X410" i="2"/>
  <c r="AJ430" i="2" l="1"/>
  <c r="AI430" i="2"/>
  <c r="AH430" i="2"/>
  <c r="AG430" i="2"/>
  <c r="T420" i="2"/>
  <c r="H416" i="2"/>
  <c r="AR419" i="2"/>
  <c r="Y419" i="2"/>
  <c r="AA419" i="2"/>
  <c r="Z419" i="2"/>
  <c r="AB419" i="2"/>
  <c r="U429" i="2"/>
  <c r="AQ409" i="2"/>
  <c r="AF409" i="2"/>
  <c r="X409" i="2"/>
  <c r="AJ429" i="2" l="1"/>
  <c r="AI429" i="2"/>
  <c r="AG429" i="2"/>
  <c r="AH429" i="2"/>
  <c r="H415" i="2"/>
  <c r="AQ408" i="2"/>
  <c r="AF408" i="2"/>
  <c r="X408" i="2"/>
  <c r="H414" i="2" l="1"/>
  <c r="AQ407" i="2"/>
  <c r="AF407" i="2"/>
  <c r="X407" i="2"/>
  <c r="H413" i="2" l="1"/>
  <c r="AQ406" i="2"/>
  <c r="AF406" i="2"/>
  <c r="X406" i="2"/>
  <c r="H412" i="2" l="1"/>
  <c r="AQ405" i="2"/>
  <c r="AF405" i="2"/>
  <c r="X405" i="2"/>
  <c r="H411" i="2" l="1"/>
  <c r="AQ404" i="2"/>
  <c r="AF404" i="2"/>
  <c r="X404" i="2"/>
  <c r="H410" i="2" l="1"/>
  <c r="AQ403" i="2"/>
  <c r="AF403" i="2"/>
  <c r="X403" i="2"/>
  <c r="H409" i="2" l="1"/>
  <c r="AQ402" i="2"/>
  <c r="AF402" i="2"/>
  <c r="X402" i="2"/>
  <c r="H408" i="2" l="1"/>
  <c r="AQ401" i="2"/>
  <c r="AF401" i="2"/>
  <c r="X401" i="2"/>
  <c r="H407" i="2" l="1"/>
  <c r="AQ400" i="2"/>
  <c r="AF400" i="2"/>
  <c r="X400" i="2"/>
  <c r="H406" i="2" l="1"/>
  <c r="AQ399" i="2"/>
  <c r="AF399" i="2"/>
  <c r="X399" i="2"/>
  <c r="H405" i="2" l="1"/>
  <c r="AQ398" i="2"/>
  <c r="AF398" i="2"/>
  <c r="X398" i="2"/>
  <c r="H404" i="2" l="1"/>
  <c r="AQ397" i="2"/>
  <c r="AF397" i="2"/>
  <c r="X397" i="2"/>
  <c r="H403" i="2" l="1"/>
  <c r="AQ396" i="2"/>
  <c r="AF396" i="2"/>
  <c r="X396" i="2"/>
  <c r="H402" i="2" l="1"/>
  <c r="AQ395" i="2"/>
  <c r="AF395" i="2"/>
  <c r="X395" i="2"/>
  <c r="H401" i="2" l="1"/>
  <c r="AQ394" i="2"/>
  <c r="AF394" i="2"/>
  <c r="X394" i="2"/>
  <c r="H400" i="2" l="1"/>
  <c r="AQ393" i="2"/>
  <c r="AF393" i="2"/>
  <c r="X393" i="2"/>
  <c r="H399" i="2" l="1"/>
  <c r="AQ392" i="2"/>
  <c r="AF392" i="2"/>
  <c r="X392" i="2"/>
  <c r="H398" i="2" l="1"/>
  <c r="AQ391" i="2"/>
  <c r="AF391" i="2"/>
  <c r="X391" i="2"/>
  <c r="H397" i="2" l="1"/>
  <c r="AQ390" i="2"/>
  <c r="AF390" i="2"/>
  <c r="X390" i="2"/>
  <c r="H396" i="2" l="1"/>
  <c r="AQ389" i="2"/>
  <c r="AF389" i="2"/>
  <c r="X389" i="2"/>
  <c r="H395" i="2" l="1"/>
  <c r="AQ388" i="2"/>
  <c r="AF388" i="2"/>
  <c r="X388" i="2"/>
  <c r="H394" i="2" l="1"/>
  <c r="AQ387" i="2"/>
  <c r="AF387" i="2"/>
  <c r="X387" i="2"/>
  <c r="H393" i="2" l="1"/>
  <c r="AQ386" i="2"/>
  <c r="AF386" i="2"/>
  <c r="X386" i="2"/>
  <c r="H392" i="2" l="1"/>
  <c r="AQ385" i="2"/>
  <c r="AF385" i="2"/>
  <c r="X385" i="2"/>
  <c r="H391" i="2" l="1"/>
  <c r="AQ384" i="2"/>
  <c r="AF384" i="2"/>
  <c r="X384" i="2"/>
  <c r="H390" i="2" l="1"/>
  <c r="AQ383" i="2"/>
  <c r="AF383" i="2"/>
  <c r="X383" i="2"/>
  <c r="H389" i="2" l="1"/>
  <c r="AQ382" i="2"/>
  <c r="AF382" i="2"/>
  <c r="X382" i="2"/>
  <c r="H388" i="2" l="1"/>
  <c r="AQ381" i="2"/>
  <c r="AF381" i="2"/>
  <c r="X381" i="2"/>
  <c r="H387" i="2" l="1"/>
  <c r="AQ380" i="2"/>
  <c r="AF380" i="2"/>
  <c r="X380" i="2"/>
  <c r="H386" i="2" l="1"/>
  <c r="AQ379" i="2"/>
  <c r="AF379" i="2"/>
  <c r="X379" i="2"/>
  <c r="H385" i="2" l="1"/>
  <c r="AQ378" i="2"/>
  <c r="AF378" i="2"/>
  <c r="X378" i="2"/>
  <c r="H384" i="2" l="1"/>
  <c r="AQ377" i="2"/>
  <c r="AF377" i="2"/>
  <c r="X377" i="2"/>
  <c r="H383" i="2" l="1"/>
  <c r="AQ376" i="2"/>
  <c r="AF376" i="2"/>
  <c r="X376" i="2"/>
  <c r="H382" i="2" l="1"/>
  <c r="AQ375" i="2"/>
  <c r="AF375" i="2"/>
  <c r="X375" i="2"/>
  <c r="H381" i="2" l="1"/>
  <c r="AQ374" i="2"/>
  <c r="AF374" i="2"/>
  <c r="X374" i="2"/>
  <c r="H380" i="2" l="1"/>
  <c r="AQ373" i="2"/>
  <c r="AF373" i="2"/>
  <c r="X373" i="2"/>
  <c r="H379" i="2" l="1"/>
  <c r="AQ372" i="2"/>
  <c r="AF372" i="2"/>
  <c r="X372" i="2"/>
  <c r="H378" i="2" l="1"/>
  <c r="AQ371" i="2"/>
  <c r="AF371" i="2"/>
  <c r="X371" i="2"/>
  <c r="H377" i="2" l="1"/>
  <c r="AQ370" i="2"/>
  <c r="AF370" i="2"/>
  <c r="X370" i="2"/>
  <c r="H376" i="2" l="1"/>
  <c r="AQ369" i="2"/>
  <c r="AF369" i="2"/>
  <c r="X369" i="2"/>
  <c r="H375" i="2" l="1"/>
  <c r="AQ368" i="2"/>
  <c r="AF368" i="2"/>
  <c r="X368" i="2"/>
  <c r="H374" i="2" l="1"/>
  <c r="AQ367" i="2"/>
  <c r="AF367" i="2"/>
  <c r="X367" i="2"/>
  <c r="H373" i="2" l="1"/>
  <c r="AQ366" i="2"/>
  <c r="AF366" i="2"/>
  <c r="X366" i="2"/>
  <c r="H372" i="2" l="1"/>
  <c r="AQ365" i="2"/>
  <c r="AF365" i="2"/>
  <c r="X365" i="2"/>
  <c r="H371" i="2" l="1"/>
  <c r="AQ364" i="2"/>
  <c r="AF364" i="2"/>
  <c r="X364" i="2"/>
  <c r="H370" i="2" l="1"/>
  <c r="AQ363" i="2"/>
  <c r="AF363" i="2"/>
  <c r="X363" i="2"/>
  <c r="H369" i="2" l="1"/>
  <c r="AQ362" i="2"/>
  <c r="AF362" i="2"/>
  <c r="X362" i="2"/>
  <c r="H368" i="2" l="1"/>
  <c r="AQ361" i="2"/>
  <c r="AF361" i="2"/>
  <c r="X361" i="2"/>
  <c r="H367" i="2" l="1"/>
  <c r="AQ360" i="2"/>
  <c r="AF360" i="2"/>
  <c r="X360" i="2"/>
  <c r="H366" i="2" l="1"/>
  <c r="AQ359" i="2"/>
  <c r="AF359" i="2"/>
  <c r="X359" i="2"/>
  <c r="H365" i="2" l="1"/>
  <c r="AQ358" i="2"/>
  <c r="AF358" i="2"/>
  <c r="X358" i="2"/>
  <c r="H364" i="2" l="1"/>
  <c r="AQ357" i="2"/>
  <c r="AF357" i="2"/>
  <c r="X357" i="2"/>
  <c r="H363" i="2" l="1"/>
  <c r="AQ356" i="2"/>
  <c r="AF356" i="2"/>
  <c r="X356" i="2"/>
  <c r="H362" i="2" l="1"/>
  <c r="AQ355" i="2"/>
  <c r="AF355" i="2"/>
  <c r="X355" i="2"/>
  <c r="H361" i="2" l="1"/>
  <c r="AQ354" i="2"/>
  <c r="AF354" i="2"/>
  <c r="X354" i="2"/>
  <c r="H360" i="2" l="1"/>
  <c r="AQ353" i="2"/>
  <c r="AF353" i="2"/>
  <c r="X353" i="2"/>
  <c r="H359" i="2" l="1"/>
  <c r="AQ352" i="2"/>
  <c r="AF352" i="2"/>
  <c r="X352" i="2"/>
  <c r="H358" i="2" l="1"/>
  <c r="AQ351" i="2"/>
  <c r="AF351" i="2"/>
  <c r="X351" i="2"/>
  <c r="H357" i="2" l="1"/>
  <c r="AQ350" i="2"/>
  <c r="AF350" i="2"/>
  <c r="X350" i="2"/>
  <c r="H356" i="2" l="1"/>
  <c r="AQ349" i="2"/>
  <c r="AF349" i="2"/>
  <c r="X349" i="2"/>
  <c r="H355" i="2" l="1"/>
  <c r="AQ348" i="2"/>
  <c r="AF348" i="2"/>
  <c r="X348" i="2"/>
  <c r="H354" i="2" l="1"/>
  <c r="AQ347" i="2"/>
  <c r="AF347" i="2"/>
  <c r="X347" i="2"/>
  <c r="H353" i="2" l="1"/>
  <c r="AQ346" i="2"/>
  <c r="AF346" i="2"/>
  <c r="X346" i="2"/>
  <c r="H352" i="2" l="1"/>
  <c r="AQ345" i="2"/>
  <c r="AF345" i="2"/>
  <c r="X345" i="2"/>
  <c r="H351" i="2" l="1"/>
  <c r="AQ344" i="2"/>
  <c r="AF344" i="2"/>
  <c r="X344" i="2"/>
  <c r="H350" i="2" l="1"/>
  <c r="AQ343" i="2"/>
  <c r="AF343" i="2"/>
  <c r="X343" i="2"/>
  <c r="H349" i="2" l="1"/>
  <c r="AQ342" i="2"/>
  <c r="AF342" i="2"/>
  <c r="X342" i="2"/>
  <c r="H348" i="2" l="1"/>
  <c r="AQ341" i="2"/>
  <c r="AF341" i="2"/>
  <c r="X341" i="2"/>
  <c r="H347" i="2" l="1"/>
  <c r="AQ340" i="2"/>
  <c r="AF340" i="2"/>
  <c r="X340" i="2"/>
  <c r="H346" i="2" l="1"/>
  <c r="AQ339" i="2"/>
  <c r="AF339" i="2"/>
  <c r="X339" i="2"/>
  <c r="H345" i="2" l="1"/>
  <c r="AQ338" i="2"/>
  <c r="AF338" i="2"/>
  <c r="X338" i="2"/>
  <c r="H344" i="2" l="1"/>
  <c r="AQ337" i="2"/>
  <c r="AF337" i="2"/>
  <c r="X337" i="2"/>
  <c r="H343" i="2" l="1"/>
  <c r="AQ336" i="2"/>
  <c r="AF336" i="2"/>
  <c r="X336" i="2"/>
  <c r="H342" i="2" l="1"/>
  <c r="AQ335" i="2"/>
  <c r="AF335" i="2"/>
  <c r="X335" i="2"/>
  <c r="H341" i="2" l="1"/>
  <c r="AQ334" i="2"/>
  <c r="AF334" i="2"/>
  <c r="X334" i="2"/>
  <c r="H340" i="2" l="1"/>
  <c r="AQ333" i="2"/>
  <c r="AF333" i="2"/>
  <c r="X333" i="2"/>
  <c r="H339" i="2" l="1"/>
  <c r="AQ332" i="2"/>
  <c r="AF332" i="2"/>
  <c r="X332" i="2"/>
  <c r="H338" i="2" l="1"/>
  <c r="AQ331" i="2"/>
  <c r="AF331" i="2"/>
  <c r="X331" i="2"/>
  <c r="H337" i="2" l="1"/>
  <c r="AQ330" i="2"/>
  <c r="AF330" i="2"/>
  <c r="X330" i="2"/>
  <c r="H336" i="2" l="1"/>
  <c r="AQ329" i="2"/>
  <c r="AF329" i="2"/>
  <c r="X329" i="2"/>
  <c r="H335" i="2" l="1"/>
  <c r="AQ328" i="2"/>
  <c r="AF328" i="2"/>
  <c r="X328" i="2"/>
  <c r="H334" i="2" l="1"/>
  <c r="AQ327" i="2"/>
  <c r="AF327" i="2"/>
  <c r="X327" i="2"/>
  <c r="H333" i="2" l="1"/>
  <c r="AQ326" i="2"/>
  <c r="AF326" i="2"/>
  <c r="X326" i="2"/>
  <c r="H332" i="2" l="1"/>
  <c r="AQ325" i="2"/>
  <c r="AF325" i="2"/>
  <c r="X325" i="2"/>
  <c r="H331" i="2" l="1"/>
  <c r="AQ324" i="2"/>
  <c r="AF324" i="2"/>
  <c r="X324" i="2"/>
  <c r="H330" i="2" l="1"/>
  <c r="AQ323" i="2"/>
  <c r="AF323" i="2"/>
  <c r="X323" i="2"/>
  <c r="H329" i="2" l="1"/>
  <c r="AQ322" i="2"/>
  <c r="AF322" i="2"/>
  <c r="X322" i="2"/>
  <c r="H328" i="2" l="1"/>
  <c r="AQ321" i="2"/>
  <c r="AF321" i="2"/>
  <c r="X321" i="2"/>
  <c r="H327" i="2" l="1"/>
  <c r="AQ320" i="2"/>
  <c r="AF320" i="2"/>
  <c r="X320" i="2"/>
  <c r="H326" i="2" l="1"/>
  <c r="AQ319" i="2"/>
  <c r="AF319" i="2"/>
  <c r="X319" i="2"/>
  <c r="H325" i="2" l="1"/>
  <c r="AQ318" i="2"/>
  <c r="AF318" i="2"/>
  <c r="X318" i="2"/>
  <c r="H324" i="2" l="1"/>
  <c r="AQ317" i="2"/>
  <c r="AF317" i="2"/>
  <c r="X317" i="2"/>
  <c r="H323" i="2" l="1"/>
  <c r="AQ316" i="2"/>
  <c r="AF316" i="2"/>
  <c r="X316" i="2"/>
  <c r="H322" i="2" l="1"/>
  <c r="AQ315" i="2"/>
  <c r="AF315" i="2"/>
  <c r="X315" i="2"/>
  <c r="H321" i="2" l="1"/>
  <c r="AQ314" i="2"/>
  <c r="AF314" i="2"/>
  <c r="X314" i="2"/>
  <c r="H320" i="2" l="1"/>
  <c r="AQ313" i="2"/>
  <c r="AF313" i="2"/>
  <c r="X313" i="2"/>
  <c r="H319" i="2" l="1"/>
  <c r="AQ312" i="2"/>
  <c r="AF312" i="2"/>
  <c r="X312" i="2"/>
  <c r="H318" i="2" l="1"/>
  <c r="AQ311" i="2"/>
  <c r="AF311" i="2"/>
  <c r="X311" i="2"/>
  <c r="H317" i="2" l="1"/>
  <c r="AQ310" i="2"/>
  <c r="AF310" i="2"/>
  <c r="X310" i="2"/>
  <c r="H316" i="2" l="1"/>
  <c r="AQ309" i="2"/>
  <c r="AF309" i="2"/>
  <c r="X309" i="2"/>
  <c r="H315" i="2" l="1"/>
  <c r="AQ308" i="2"/>
  <c r="AF308" i="2"/>
  <c r="X308" i="2"/>
  <c r="H314" i="2" l="1"/>
  <c r="AQ307" i="2"/>
  <c r="AF307" i="2"/>
  <c r="X307" i="2"/>
  <c r="H313" i="2" l="1"/>
  <c r="AQ306" i="2"/>
  <c r="AF306" i="2"/>
  <c r="X306" i="2"/>
  <c r="H312" i="2" l="1"/>
  <c r="AQ305" i="2"/>
  <c r="AF305" i="2"/>
  <c r="X305" i="2"/>
  <c r="H311" i="2" l="1"/>
  <c r="AQ304" i="2"/>
  <c r="AF304" i="2"/>
  <c r="X304" i="2"/>
  <c r="H310" i="2" l="1"/>
  <c r="AQ303" i="2"/>
  <c r="AF303" i="2"/>
  <c r="X303" i="2"/>
  <c r="H309" i="2" l="1"/>
  <c r="AQ302" i="2"/>
  <c r="AF302" i="2"/>
  <c r="X302" i="2"/>
  <c r="H308" i="2" l="1"/>
  <c r="AQ301" i="2"/>
  <c r="AF301" i="2"/>
  <c r="X301" i="2"/>
  <c r="H307" i="2" l="1"/>
  <c r="AQ300" i="2"/>
  <c r="AF300" i="2"/>
  <c r="X300" i="2"/>
  <c r="H306" i="2" l="1"/>
  <c r="AQ299" i="2"/>
  <c r="AF299" i="2"/>
  <c r="X299" i="2"/>
  <c r="H305" i="2" l="1"/>
  <c r="AQ298" i="2"/>
  <c r="AF298" i="2"/>
  <c r="X298" i="2"/>
  <c r="H304" i="2" l="1"/>
  <c r="AQ297" i="2"/>
  <c r="AF297" i="2"/>
  <c r="X297" i="2"/>
  <c r="H303" i="2" l="1"/>
  <c r="AQ296" i="2"/>
  <c r="AF296" i="2"/>
  <c r="X296" i="2"/>
  <c r="H302" i="2" l="1"/>
  <c r="AQ295" i="2"/>
  <c r="AF295" i="2"/>
  <c r="X295" i="2"/>
  <c r="H301" i="2" l="1"/>
  <c r="AQ294" i="2"/>
  <c r="AF294" i="2"/>
  <c r="X294" i="2"/>
  <c r="H300" i="2" l="1"/>
  <c r="AQ293" i="2"/>
  <c r="AF293" i="2"/>
  <c r="X293" i="2"/>
  <c r="H299" i="2" l="1"/>
  <c r="AQ292" i="2"/>
  <c r="AF292" i="2"/>
  <c r="X292" i="2"/>
  <c r="H298" i="2" l="1"/>
  <c r="AQ291" i="2"/>
  <c r="AF291" i="2"/>
  <c r="X291" i="2"/>
  <c r="H297" i="2" l="1"/>
  <c r="AQ290" i="2"/>
  <c r="AF290" i="2"/>
  <c r="X290" i="2"/>
  <c r="H296" i="2" l="1"/>
  <c r="AQ289" i="2"/>
  <c r="AF289" i="2"/>
  <c r="X289" i="2"/>
  <c r="H295" i="2" l="1"/>
  <c r="AQ288" i="2"/>
  <c r="AF288" i="2"/>
  <c r="X288" i="2"/>
  <c r="H294" i="2" l="1"/>
  <c r="AQ287" i="2"/>
  <c r="AF287" i="2"/>
  <c r="X287" i="2"/>
  <c r="H293" i="2" l="1"/>
  <c r="AQ286" i="2"/>
  <c r="AF286" i="2"/>
  <c r="X286" i="2"/>
  <c r="H292" i="2" l="1"/>
  <c r="AQ285" i="2"/>
  <c r="AF285" i="2"/>
  <c r="X285" i="2"/>
  <c r="H291" i="2" l="1"/>
  <c r="AQ284" i="2"/>
  <c r="AF284" i="2"/>
  <c r="X284" i="2"/>
  <c r="H290" i="2" l="1"/>
  <c r="AQ283" i="2"/>
  <c r="AF283" i="2"/>
  <c r="X283" i="2"/>
  <c r="H289" i="2" l="1"/>
  <c r="BP282" i="2"/>
  <c r="BN282" i="2"/>
  <c r="AQ282" i="2"/>
  <c r="AF282" i="2"/>
  <c r="X282" i="2"/>
  <c r="H288" i="2" l="1"/>
  <c r="BP281" i="2"/>
  <c r="BN281" i="2"/>
  <c r="AQ281" i="2"/>
  <c r="AF281" i="2"/>
  <c r="X281" i="2"/>
  <c r="H287" i="2" l="1"/>
  <c r="BP280" i="2"/>
  <c r="BN280" i="2"/>
  <c r="AQ280" i="2"/>
  <c r="AF280" i="2"/>
  <c r="X280" i="2"/>
  <c r="H286" i="2" l="1"/>
  <c r="BP279" i="2"/>
  <c r="BN279" i="2"/>
  <c r="AQ279" i="2"/>
  <c r="AF279" i="2"/>
  <c r="X279" i="2"/>
  <c r="H285" i="2" l="1"/>
  <c r="BP278" i="2"/>
  <c r="BN278" i="2"/>
  <c r="AQ278" i="2"/>
  <c r="AF278" i="2"/>
  <c r="X278" i="2"/>
  <c r="H284" i="2" l="1"/>
  <c r="BP277" i="2"/>
  <c r="BN277" i="2"/>
  <c r="AQ277" i="2"/>
  <c r="AF277" i="2"/>
  <c r="X277" i="2"/>
  <c r="H283" i="2" l="1"/>
  <c r="BP276" i="2"/>
  <c r="BN276" i="2"/>
  <c r="AQ276" i="2"/>
  <c r="AF276" i="2"/>
  <c r="X276" i="2"/>
  <c r="H282" i="2" l="1"/>
  <c r="BP275" i="2"/>
  <c r="BN275" i="2"/>
  <c r="AQ275" i="2"/>
  <c r="AF275" i="2"/>
  <c r="X275" i="2"/>
  <c r="H281" i="2" l="1"/>
  <c r="BP274" i="2"/>
  <c r="BN274" i="2"/>
  <c r="AQ274" i="2"/>
  <c r="AF274" i="2"/>
  <c r="X274" i="2"/>
  <c r="H280" i="2" l="1"/>
  <c r="BP273" i="2"/>
  <c r="BN273" i="2"/>
  <c r="AQ273" i="2"/>
  <c r="AF273" i="2"/>
  <c r="X273" i="2"/>
  <c r="H279" i="2" l="1"/>
  <c r="BP272" i="2"/>
  <c r="BN272" i="2"/>
  <c r="AQ272" i="2"/>
  <c r="AF272" i="2"/>
  <c r="X272" i="2"/>
  <c r="H278" i="2" l="1"/>
  <c r="BP271" i="2"/>
  <c r="BN271" i="2"/>
  <c r="AQ271" i="2"/>
  <c r="AF271" i="2"/>
  <c r="X271" i="2"/>
  <c r="H277" i="2" l="1"/>
  <c r="BP270" i="2"/>
  <c r="BN270" i="2"/>
  <c r="AQ270" i="2"/>
  <c r="AF270" i="2"/>
  <c r="X270" i="2"/>
  <c r="H276" i="2" l="1"/>
  <c r="BP269" i="2"/>
  <c r="BN269" i="2"/>
  <c r="AQ269" i="2"/>
  <c r="AF269" i="2"/>
  <c r="X269" i="2"/>
  <c r="H275" i="2" l="1"/>
  <c r="BP268" i="2"/>
  <c r="BN268" i="2"/>
  <c r="AQ268" i="2"/>
  <c r="AF268" i="2"/>
  <c r="X268" i="2"/>
  <c r="H274" i="2" l="1"/>
  <c r="BP267" i="2"/>
  <c r="BN267" i="2"/>
  <c r="AQ267" i="2"/>
  <c r="AF267" i="2"/>
  <c r="X267" i="2"/>
  <c r="H273" i="2" l="1"/>
  <c r="BP266" i="2"/>
  <c r="BN266" i="2"/>
  <c r="AQ266" i="2"/>
  <c r="AF266" i="2"/>
  <c r="X266" i="2"/>
  <c r="H272" i="2" l="1"/>
  <c r="BP265" i="2"/>
  <c r="BN265" i="2"/>
  <c r="AQ265" i="2"/>
  <c r="AF265" i="2"/>
  <c r="X265" i="2"/>
  <c r="H271" i="2" l="1"/>
  <c r="BP264" i="2"/>
  <c r="BN264" i="2"/>
  <c r="AQ264" i="2"/>
  <c r="AF264" i="2"/>
  <c r="X264" i="2"/>
  <c r="H270" i="2" l="1"/>
  <c r="BP263" i="2"/>
  <c r="BN263" i="2"/>
  <c r="AQ263" i="2"/>
  <c r="AF263" i="2"/>
  <c r="X263" i="2"/>
  <c r="H269" i="2" l="1"/>
  <c r="BP262" i="2"/>
  <c r="BN262" i="2"/>
  <c r="AQ262" i="2"/>
  <c r="AF262" i="2"/>
  <c r="X262" i="2"/>
  <c r="H268" i="2" l="1"/>
  <c r="BP261" i="2"/>
  <c r="BN261" i="2"/>
  <c r="AQ261" i="2"/>
  <c r="AF261" i="2"/>
  <c r="X261" i="2"/>
  <c r="H267" i="2" l="1"/>
  <c r="BP260" i="2"/>
  <c r="BN260" i="2"/>
  <c r="AQ260" i="2"/>
  <c r="AF260" i="2"/>
  <c r="X260" i="2"/>
  <c r="H266" i="2" l="1"/>
  <c r="BP259" i="2"/>
  <c r="BN259" i="2"/>
  <c r="AQ259" i="2"/>
  <c r="AF259" i="2"/>
  <c r="X259" i="2"/>
  <c r="H265" i="2" l="1"/>
  <c r="BP258" i="2"/>
  <c r="BN258" i="2"/>
  <c r="AQ258" i="2"/>
  <c r="AF258" i="2"/>
  <c r="X258" i="2"/>
  <c r="H264" i="2" l="1"/>
  <c r="BP257" i="2"/>
  <c r="BN257" i="2"/>
  <c r="AQ257" i="2"/>
  <c r="AF257" i="2"/>
  <c r="X257" i="2"/>
  <c r="H263" i="2" l="1"/>
  <c r="BP256" i="2"/>
  <c r="BN256" i="2"/>
  <c r="AQ256" i="2"/>
  <c r="AF256" i="2"/>
  <c r="X256" i="2"/>
  <c r="H262" i="2" l="1"/>
  <c r="BP255" i="2"/>
  <c r="BN255" i="2"/>
  <c r="AQ255" i="2"/>
  <c r="AF255" i="2"/>
  <c r="X255" i="2"/>
  <c r="H261" i="2" l="1"/>
  <c r="BP254" i="2"/>
  <c r="BN254" i="2"/>
  <c r="AQ254" i="2"/>
  <c r="AF254" i="2"/>
  <c r="X254" i="2"/>
  <c r="H260" i="2" l="1"/>
  <c r="BP253" i="2"/>
  <c r="BN253" i="2"/>
  <c r="AQ253" i="2"/>
  <c r="AF253" i="2"/>
  <c r="X253" i="2"/>
  <c r="H259" i="2" l="1"/>
  <c r="BP252" i="2"/>
  <c r="BN252" i="2"/>
  <c r="AQ252" i="2"/>
  <c r="AF252" i="2"/>
  <c r="X252" i="2"/>
  <c r="H258" i="2" l="1"/>
  <c r="BP251" i="2"/>
  <c r="BN251" i="2"/>
  <c r="AQ251" i="2"/>
  <c r="AF251" i="2"/>
  <c r="X251" i="2"/>
  <c r="H257" i="2" l="1"/>
  <c r="BP250" i="2"/>
  <c r="BN250" i="2"/>
  <c r="AQ250" i="2"/>
  <c r="AF250" i="2"/>
  <c r="X250" i="2"/>
  <c r="H256" i="2" l="1"/>
  <c r="BP249" i="2"/>
  <c r="BN249" i="2"/>
  <c r="AQ249" i="2"/>
  <c r="AF249" i="2"/>
  <c r="X249" i="2"/>
  <c r="H255" i="2" l="1"/>
  <c r="BP248" i="2"/>
  <c r="BN248" i="2"/>
  <c r="AQ248" i="2"/>
  <c r="AF248" i="2"/>
  <c r="X248" i="2"/>
  <c r="H254" i="2" l="1"/>
  <c r="BP247" i="2"/>
  <c r="BN247" i="2"/>
  <c r="AQ247" i="2"/>
  <c r="AF247" i="2"/>
  <c r="X247" i="2"/>
  <c r="H253" i="2" l="1"/>
  <c r="BP246" i="2"/>
  <c r="BN246" i="2"/>
  <c r="AQ246" i="2"/>
  <c r="AF246" i="2"/>
  <c r="X246" i="2"/>
  <c r="H252" i="2" l="1"/>
  <c r="BP245" i="2"/>
  <c r="BN245" i="2"/>
  <c r="AQ245" i="2"/>
  <c r="AF245" i="2"/>
  <c r="X245" i="2"/>
  <c r="H251" i="2" l="1"/>
  <c r="BP244" i="2"/>
  <c r="BN244" i="2"/>
  <c r="AQ244" i="2"/>
  <c r="AF244" i="2"/>
  <c r="X244" i="2"/>
  <c r="H250" i="2" l="1"/>
  <c r="BP243" i="2"/>
  <c r="BN243" i="2"/>
  <c r="AQ243" i="2"/>
  <c r="AF243" i="2"/>
  <c r="X243" i="2"/>
  <c r="H249" i="2" l="1"/>
  <c r="BP242" i="2"/>
  <c r="BN242" i="2"/>
  <c r="AQ242" i="2"/>
  <c r="AF242" i="2"/>
  <c r="X242" i="2"/>
  <c r="H248" i="2" l="1"/>
  <c r="BP241" i="2"/>
  <c r="BN241" i="2"/>
  <c r="AQ241" i="2"/>
  <c r="AF241" i="2"/>
  <c r="X241" i="2"/>
  <c r="H247" i="2" l="1"/>
  <c r="BP240" i="2"/>
  <c r="BN240" i="2"/>
  <c r="AQ240" i="2"/>
  <c r="AF240" i="2"/>
  <c r="X240" i="2"/>
  <c r="H246" i="2" l="1"/>
  <c r="BP239" i="2"/>
  <c r="BN239" i="2"/>
  <c r="AQ239" i="2"/>
  <c r="AF239" i="2"/>
  <c r="X239" i="2"/>
  <c r="H245" i="2" l="1"/>
  <c r="BP238" i="2"/>
  <c r="BN238" i="2"/>
  <c r="AQ238" i="2"/>
  <c r="AF238" i="2"/>
  <c r="X238" i="2"/>
  <c r="H244" i="2" l="1"/>
  <c r="BP237" i="2"/>
  <c r="BN237" i="2"/>
  <c r="AQ237" i="2"/>
  <c r="AF237" i="2"/>
  <c r="X237" i="2"/>
  <c r="H243" i="2" l="1"/>
  <c r="BP236" i="2"/>
  <c r="BN236" i="2"/>
  <c r="AQ236" i="2"/>
  <c r="AF236" i="2"/>
  <c r="X236" i="2"/>
  <c r="H242" i="2" l="1"/>
  <c r="BP235" i="2"/>
  <c r="BN235" i="2"/>
  <c r="AQ235" i="2"/>
  <c r="AF235" i="2"/>
  <c r="X235" i="2"/>
  <c r="H241" i="2" l="1"/>
  <c r="BP234" i="2"/>
  <c r="BN234" i="2"/>
  <c r="AQ234" i="2"/>
  <c r="AF234" i="2"/>
  <c r="X234" i="2"/>
  <c r="H240" i="2" l="1"/>
  <c r="BP233" i="2"/>
  <c r="BN233" i="2"/>
  <c r="AQ233" i="2"/>
  <c r="AF233" i="2"/>
  <c r="X233" i="2"/>
  <c r="H239" i="2" l="1"/>
  <c r="BP232" i="2"/>
  <c r="BN232" i="2"/>
  <c r="AQ232" i="2"/>
  <c r="AF232" i="2"/>
  <c r="X232" i="2"/>
  <c r="H238" i="2" l="1"/>
  <c r="BP231" i="2"/>
  <c r="BN231" i="2"/>
  <c r="AQ231" i="2"/>
  <c r="AF231" i="2"/>
  <c r="X231" i="2"/>
  <c r="H237" i="2" l="1"/>
  <c r="BP230" i="2"/>
  <c r="BN230" i="2"/>
  <c r="AQ230" i="2"/>
  <c r="AF230" i="2"/>
  <c r="X230" i="2"/>
  <c r="H236" i="2" l="1"/>
  <c r="BP229" i="2"/>
  <c r="BN229" i="2"/>
  <c r="AQ229" i="2"/>
  <c r="AF229" i="2"/>
  <c r="X229" i="2"/>
  <c r="H235" i="2" l="1"/>
  <c r="BP228" i="2"/>
  <c r="BN228" i="2"/>
  <c r="AQ228" i="2"/>
  <c r="AF228" i="2"/>
  <c r="X228" i="2"/>
  <c r="H234" i="2" l="1"/>
  <c r="BP227" i="2"/>
  <c r="BN227" i="2"/>
  <c r="AQ227" i="2"/>
  <c r="AF227" i="2"/>
  <c r="X227" i="2"/>
  <c r="H233" i="2" l="1"/>
  <c r="BP226" i="2"/>
  <c r="BN226" i="2"/>
  <c r="AQ226" i="2"/>
  <c r="AF226" i="2"/>
  <c r="X226" i="2"/>
  <c r="H232" i="2" l="1"/>
  <c r="BP225" i="2"/>
  <c r="BN225" i="2"/>
  <c r="AQ225" i="2"/>
  <c r="AF225" i="2"/>
  <c r="X225" i="2"/>
  <c r="H231" i="2" l="1"/>
  <c r="BP224" i="2"/>
  <c r="BN224" i="2"/>
  <c r="AQ224" i="2"/>
  <c r="AF224" i="2"/>
  <c r="X224" i="2"/>
  <c r="H230" i="2" l="1"/>
  <c r="BP223" i="2"/>
  <c r="BN223" i="2"/>
  <c r="AQ223" i="2"/>
  <c r="AF223" i="2"/>
  <c r="X223" i="2"/>
  <c r="H229" i="2" l="1"/>
  <c r="BP222" i="2"/>
  <c r="BN222" i="2"/>
  <c r="AQ222" i="2"/>
  <c r="AF222" i="2"/>
  <c r="X222" i="2"/>
  <c r="H228" i="2" l="1"/>
  <c r="BP221" i="2"/>
  <c r="BN221" i="2"/>
  <c r="AQ221" i="2"/>
  <c r="AF221" i="2"/>
  <c r="X221" i="2"/>
  <c r="H227" i="2" l="1"/>
  <c r="BP220" i="2"/>
  <c r="BN220" i="2"/>
  <c r="AQ220" i="2"/>
  <c r="AF220" i="2"/>
  <c r="X220" i="2"/>
  <c r="H226" i="2" l="1"/>
  <c r="BP219" i="2"/>
  <c r="BN219" i="2"/>
  <c r="AQ219" i="2"/>
  <c r="AF219" i="2"/>
  <c r="X219" i="2"/>
  <c r="H225" i="2" l="1"/>
  <c r="BP218" i="2"/>
  <c r="BN218" i="2"/>
  <c r="AQ218" i="2"/>
  <c r="AF218" i="2"/>
  <c r="X218" i="2"/>
  <c r="H224" i="2" l="1"/>
  <c r="BP217" i="2"/>
  <c r="BN217" i="2"/>
  <c r="AQ217" i="2"/>
  <c r="AF217" i="2"/>
  <c r="X217" i="2"/>
  <c r="H223" i="2" l="1"/>
  <c r="BP216" i="2"/>
  <c r="BN216" i="2"/>
  <c r="AQ216" i="2"/>
  <c r="AF216" i="2"/>
  <c r="X216" i="2"/>
  <c r="H222" i="2" l="1"/>
  <c r="BP215" i="2"/>
  <c r="BN215" i="2"/>
  <c r="AQ215" i="2"/>
  <c r="AF215" i="2"/>
  <c r="X215" i="2"/>
  <c r="H221" i="2" l="1"/>
  <c r="BP214" i="2"/>
  <c r="BN214" i="2"/>
  <c r="AQ214" i="2"/>
  <c r="AF214" i="2"/>
  <c r="X214" i="2"/>
  <c r="H220" i="2" l="1"/>
  <c r="BP213" i="2"/>
  <c r="BN213" i="2"/>
  <c r="AQ213" i="2"/>
  <c r="AF213" i="2"/>
  <c r="X213" i="2"/>
  <c r="H219" i="2" l="1"/>
  <c r="BP212" i="2"/>
  <c r="BN212" i="2"/>
  <c r="AQ212" i="2"/>
  <c r="AF212" i="2"/>
  <c r="X212" i="2"/>
  <c r="H218" i="2" l="1"/>
  <c r="BP211" i="2"/>
  <c r="BN211" i="2"/>
  <c r="AQ211" i="2"/>
  <c r="AF211" i="2"/>
  <c r="X211" i="2"/>
  <c r="H217" i="2" l="1"/>
  <c r="BP210" i="2"/>
  <c r="BN210" i="2"/>
  <c r="AQ210" i="2"/>
  <c r="AF210" i="2"/>
  <c r="X210" i="2"/>
  <c r="H216" i="2" l="1"/>
  <c r="BP209" i="2"/>
  <c r="BN209" i="2"/>
  <c r="AQ209" i="2"/>
  <c r="AF209" i="2"/>
  <c r="X209" i="2"/>
  <c r="H215" i="2" l="1"/>
  <c r="BP208" i="2"/>
  <c r="BN208" i="2"/>
  <c r="AQ208" i="2"/>
  <c r="AF208" i="2"/>
  <c r="X208" i="2"/>
  <c r="H214" i="2" l="1"/>
  <c r="BP207" i="2"/>
  <c r="BN207" i="2"/>
  <c r="AQ207" i="2"/>
  <c r="AF207" i="2"/>
  <c r="X207" i="2"/>
  <c r="H213" i="2" l="1"/>
  <c r="BP206" i="2"/>
  <c r="BN206" i="2"/>
  <c r="AQ206" i="2"/>
  <c r="AF206" i="2"/>
  <c r="X206" i="2"/>
  <c r="H212" i="2" l="1"/>
  <c r="BP205" i="2"/>
  <c r="BN205" i="2"/>
  <c r="AQ205" i="2"/>
  <c r="AF205" i="2"/>
  <c r="X205" i="2"/>
  <c r="H211" i="2" l="1"/>
  <c r="BP204" i="2"/>
  <c r="BN204" i="2"/>
  <c r="AQ204" i="2"/>
  <c r="AF204" i="2"/>
  <c r="X204" i="2"/>
  <c r="H210" i="2" l="1"/>
  <c r="BP203" i="2"/>
  <c r="BN203" i="2"/>
  <c r="AQ203" i="2"/>
  <c r="AF203" i="2"/>
  <c r="X203" i="2"/>
  <c r="H209" i="2" l="1"/>
  <c r="BP202" i="2"/>
  <c r="BN202" i="2"/>
  <c r="AQ202" i="2"/>
  <c r="AF202" i="2"/>
  <c r="X202" i="2"/>
  <c r="H208" i="2" l="1"/>
  <c r="BP201" i="2"/>
  <c r="BN201" i="2"/>
  <c r="AQ201" i="2"/>
  <c r="AF201" i="2"/>
  <c r="X201" i="2"/>
  <c r="H207" i="2" l="1"/>
  <c r="BP200" i="2"/>
  <c r="BN200" i="2"/>
  <c r="AQ200" i="2"/>
  <c r="AF200" i="2"/>
  <c r="X200" i="2"/>
  <c r="H206" i="2" l="1"/>
  <c r="BP199" i="2"/>
  <c r="BN199" i="2"/>
  <c r="AQ199" i="2"/>
  <c r="AF199" i="2"/>
  <c r="X199" i="2"/>
  <c r="H205" i="2" l="1"/>
  <c r="BP198" i="2"/>
  <c r="BN198" i="2"/>
  <c r="AQ198" i="2"/>
  <c r="AF198" i="2"/>
  <c r="X198" i="2"/>
  <c r="H204" i="2" l="1"/>
  <c r="BP197" i="2"/>
  <c r="BN197" i="2"/>
  <c r="AQ197" i="2"/>
  <c r="AF197" i="2"/>
  <c r="X197" i="2"/>
  <c r="H203" i="2" l="1"/>
  <c r="BP196" i="2"/>
  <c r="BN196" i="2"/>
  <c r="AQ196" i="2"/>
  <c r="AF196" i="2"/>
  <c r="X196" i="2"/>
  <c r="H202" i="2" l="1"/>
  <c r="BP195" i="2"/>
  <c r="BN195" i="2"/>
  <c r="AQ195" i="2"/>
  <c r="AF195" i="2"/>
  <c r="X195" i="2"/>
  <c r="H201" i="2" l="1"/>
  <c r="BP194" i="2"/>
  <c r="BN194" i="2"/>
  <c r="AQ194" i="2"/>
  <c r="AF194" i="2"/>
  <c r="X194" i="2"/>
  <c r="H200" i="2" l="1"/>
  <c r="BP193" i="2"/>
  <c r="BN193" i="2"/>
  <c r="AQ193" i="2"/>
  <c r="AF193" i="2"/>
  <c r="X193" i="2"/>
  <c r="H199" i="2" l="1"/>
  <c r="BP192" i="2"/>
  <c r="BN192" i="2"/>
  <c r="AQ192" i="2"/>
  <c r="AF192" i="2"/>
  <c r="X192" i="2"/>
  <c r="H198" i="2" l="1"/>
  <c r="BP191" i="2"/>
  <c r="BN191" i="2"/>
  <c r="AQ191" i="2"/>
  <c r="AF191" i="2"/>
  <c r="X191" i="2"/>
  <c r="H197" i="2" l="1"/>
  <c r="BP190" i="2"/>
  <c r="BN190" i="2"/>
  <c r="AQ190" i="2"/>
  <c r="AF190" i="2"/>
  <c r="X190" i="2"/>
  <c r="H196" i="2" l="1"/>
  <c r="BP189" i="2"/>
  <c r="BN189" i="2"/>
  <c r="AQ189" i="2"/>
  <c r="AF189" i="2"/>
  <c r="X189" i="2"/>
  <c r="H195" i="2" l="1"/>
  <c r="BP188" i="2"/>
  <c r="BN188" i="2"/>
  <c r="AQ188" i="2"/>
  <c r="AF188" i="2"/>
  <c r="X188" i="2"/>
  <c r="H194" i="2" l="1"/>
  <c r="BP187" i="2"/>
  <c r="BN187" i="2"/>
  <c r="AQ187" i="2"/>
  <c r="AF187" i="2"/>
  <c r="X187" i="2"/>
  <c r="H193" i="2" l="1"/>
  <c r="BP186" i="2"/>
  <c r="BN186" i="2"/>
  <c r="AQ186" i="2"/>
  <c r="AF186" i="2"/>
  <c r="X186" i="2"/>
  <c r="H192" i="2" l="1"/>
  <c r="BP185" i="2"/>
  <c r="BN185" i="2"/>
  <c r="AQ185" i="2"/>
  <c r="AF185" i="2"/>
  <c r="X185" i="2"/>
  <c r="H191" i="2" l="1"/>
  <c r="BP184" i="2"/>
  <c r="BN184" i="2"/>
  <c r="AQ184" i="2"/>
  <c r="AF184" i="2"/>
  <c r="X184" i="2"/>
  <c r="H190" i="2" l="1"/>
  <c r="BP183" i="2"/>
  <c r="BN183" i="2"/>
  <c r="AQ183" i="2"/>
  <c r="AF183" i="2"/>
  <c r="X183" i="2"/>
  <c r="H189" i="2" l="1"/>
  <c r="BP182" i="2"/>
  <c r="BN182" i="2"/>
  <c r="AQ182" i="2"/>
  <c r="AF182" i="2"/>
  <c r="X182" i="2"/>
  <c r="H188" i="2" l="1"/>
  <c r="BP181" i="2"/>
  <c r="BN181" i="2"/>
  <c r="AQ181" i="2"/>
  <c r="AF181" i="2"/>
  <c r="X181" i="2"/>
  <c r="H187" i="2" l="1"/>
  <c r="BP180" i="2"/>
  <c r="BN180" i="2"/>
  <c r="AQ180" i="2"/>
  <c r="AF180" i="2"/>
  <c r="X180" i="2"/>
  <c r="H186" i="2" l="1"/>
  <c r="BP179" i="2"/>
  <c r="BN179" i="2"/>
  <c r="AQ179" i="2"/>
  <c r="AF179" i="2"/>
  <c r="X179" i="2"/>
  <c r="H185" i="2" l="1"/>
  <c r="BP178" i="2"/>
  <c r="BN178" i="2"/>
  <c r="AQ178" i="2"/>
  <c r="AF178" i="2"/>
  <c r="X178" i="2"/>
  <c r="H184" i="2" l="1"/>
  <c r="BP177" i="2"/>
  <c r="BN177" i="2"/>
  <c r="AQ177" i="2"/>
  <c r="AF177" i="2"/>
  <c r="X177" i="2"/>
  <c r="H183" i="2" l="1"/>
  <c r="BP176" i="2"/>
  <c r="BN176" i="2"/>
  <c r="AQ176" i="2"/>
  <c r="AF176" i="2"/>
  <c r="X176" i="2"/>
  <c r="H182" i="2" l="1"/>
  <c r="BP175" i="2"/>
  <c r="BN175" i="2"/>
  <c r="AQ175" i="2"/>
  <c r="AF175" i="2"/>
  <c r="X175" i="2"/>
  <c r="H181" i="2" l="1"/>
  <c r="BP174" i="2"/>
  <c r="BN174" i="2"/>
  <c r="AQ174" i="2"/>
  <c r="AF174" i="2"/>
  <c r="X174" i="2"/>
  <c r="H180" i="2" l="1"/>
  <c r="BP173" i="2"/>
  <c r="BN173" i="2"/>
  <c r="AQ173" i="2"/>
  <c r="AF173" i="2"/>
  <c r="X173" i="2"/>
  <c r="H179" i="2" l="1"/>
  <c r="BP172" i="2"/>
  <c r="BN172" i="2"/>
  <c r="AQ172" i="2"/>
  <c r="AF172" i="2"/>
  <c r="X172" i="2"/>
  <c r="H178" i="2" l="1"/>
  <c r="BP171" i="2"/>
  <c r="BN171" i="2"/>
  <c r="AQ171" i="2"/>
  <c r="AF171" i="2"/>
  <c r="X171" i="2"/>
  <c r="H177" i="2" l="1"/>
  <c r="BP170" i="2"/>
  <c r="BN170" i="2"/>
  <c r="AQ170" i="2"/>
  <c r="AF170" i="2"/>
  <c r="X170" i="2"/>
  <c r="H176" i="2" l="1"/>
  <c r="BP169" i="2"/>
  <c r="BN169" i="2"/>
  <c r="AQ169" i="2"/>
  <c r="AF169" i="2"/>
  <c r="X169" i="2"/>
  <c r="H175" i="2" l="1"/>
  <c r="BP168" i="2"/>
  <c r="BN168" i="2"/>
  <c r="AQ168" i="2"/>
  <c r="AF168" i="2"/>
  <c r="X168" i="2"/>
  <c r="H174" i="2" l="1"/>
  <c r="BP167" i="2"/>
  <c r="BN167" i="2"/>
  <c r="AQ167" i="2"/>
  <c r="AF167" i="2"/>
  <c r="X167" i="2"/>
  <c r="H173" i="2" l="1"/>
  <c r="BP166" i="2"/>
  <c r="BN166" i="2"/>
  <c r="AQ166" i="2"/>
  <c r="AF166" i="2"/>
  <c r="X166" i="2"/>
  <c r="H172" i="2" l="1"/>
  <c r="BP165" i="2"/>
  <c r="BN165" i="2"/>
  <c r="AQ165" i="2"/>
  <c r="AF165" i="2"/>
  <c r="X165" i="2"/>
  <c r="H171" i="2" l="1"/>
  <c r="BP164" i="2"/>
  <c r="BN164" i="2"/>
  <c r="AQ164" i="2"/>
  <c r="AF164" i="2"/>
  <c r="X164" i="2"/>
  <c r="H170" i="2" l="1"/>
  <c r="BP163" i="2"/>
  <c r="BN163" i="2"/>
  <c r="AQ163" i="2"/>
  <c r="AF163" i="2"/>
  <c r="X163" i="2"/>
  <c r="H169" i="2" l="1"/>
  <c r="BP162" i="2"/>
  <c r="BN162" i="2"/>
  <c r="AQ162" i="2"/>
  <c r="AF162" i="2"/>
  <c r="X162" i="2"/>
  <c r="H168" i="2" l="1"/>
  <c r="BP161" i="2"/>
  <c r="BN161" i="2"/>
  <c r="AQ161" i="2"/>
  <c r="AF161" i="2"/>
  <c r="X161" i="2"/>
  <c r="H167" i="2" l="1"/>
  <c r="BP160" i="2"/>
  <c r="BN160" i="2"/>
  <c r="AQ160" i="2"/>
  <c r="AF160" i="2"/>
  <c r="X160" i="2"/>
  <c r="H166" i="2" l="1"/>
  <c r="BP159" i="2"/>
  <c r="BN159" i="2"/>
  <c r="AQ159" i="2"/>
  <c r="AF159" i="2"/>
  <c r="X159" i="2"/>
  <c r="H165" i="2" l="1"/>
  <c r="BP158" i="2"/>
  <c r="BN158" i="2"/>
  <c r="AQ158" i="2"/>
  <c r="AF158" i="2"/>
  <c r="X158" i="2"/>
  <c r="H164" i="2" l="1"/>
  <c r="BP157" i="2"/>
  <c r="BN157" i="2"/>
  <c r="AQ157" i="2"/>
  <c r="AF157" i="2"/>
  <c r="X157" i="2"/>
  <c r="H163" i="2" l="1"/>
  <c r="BP156" i="2"/>
  <c r="BN156" i="2"/>
  <c r="AQ156" i="2"/>
  <c r="AF156" i="2"/>
  <c r="X156" i="2"/>
  <c r="H162" i="2" l="1"/>
  <c r="BP155" i="2"/>
  <c r="BN155" i="2"/>
  <c r="AQ155" i="2"/>
  <c r="AF155" i="2"/>
  <c r="X155" i="2"/>
  <c r="H161" i="2" l="1"/>
  <c r="BP154" i="2"/>
  <c r="BN154" i="2"/>
  <c r="AQ154" i="2"/>
  <c r="AF154" i="2"/>
  <c r="X154" i="2"/>
  <c r="H160" i="2" l="1"/>
  <c r="BP153" i="2"/>
  <c r="BN153" i="2"/>
  <c r="AQ153" i="2"/>
  <c r="AF153" i="2"/>
  <c r="X153" i="2"/>
  <c r="H159" i="2" l="1"/>
  <c r="BP152" i="2"/>
  <c r="BN152" i="2"/>
  <c r="AQ152" i="2"/>
  <c r="AF152" i="2"/>
  <c r="X152" i="2"/>
  <c r="H158" i="2" l="1"/>
  <c r="BP151" i="2"/>
  <c r="BN151" i="2"/>
  <c r="AQ151" i="2"/>
  <c r="AF151" i="2"/>
  <c r="X151" i="2"/>
  <c r="H157" i="2" l="1"/>
  <c r="BP150" i="2"/>
  <c r="BN150" i="2"/>
  <c r="AQ150" i="2"/>
  <c r="AF150" i="2"/>
  <c r="X150" i="2"/>
  <c r="H156" i="2" l="1"/>
  <c r="BP149" i="2"/>
  <c r="BN149" i="2"/>
  <c r="AQ149" i="2"/>
  <c r="AF149" i="2"/>
  <c r="X149" i="2"/>
  <c r="H155" i="2" l="1"/>
  <c r="BP148" i="2"/>
  <c r="BN148" i="2"/>
  <c r="AQ148" i="2"/>
  <c r="AF148" i="2"/>
  <c r="X148" i="2"/>
  <c r="H154" i="2" l="1"/>
  <c r="BP147" i="2"/>
  <c r="BN147" i="2"/>
  <c r="AQ147" i="2"/>
  <c r="AF147" i="2"/>
  <c r="X147" i="2"/>
  <c r="H153" i="2" l="1"/>
  <c r="BP146" i="2"/>
  <c r="BN146" i="2"/>
  <c r="AQ146" i="2"/>
  <c r="AF146" i="2"/>
  <c r="X146" i="2"/>
  <c r="H152" i="2" l="1"/>
  <c r="BP145" i="2"/>
  <c r="BN145" i="2"/>
  <c r="AQ145" i="2"/>
  <c r="AF145" i="2"/>
  <c r="X145" i="2"/>
  <c r="H151" i="2" l="1"/>
  <c r="BP144" i="2"/>
  <c r="BN144" i="2"/>
  <c r="AQ144" i="2"/>
  <c r="AF144" i="2"/>
  <c r="X144" i="2"/>
  <c r="H150" i="2" l="1"/>
  <c r="BP143" i="2"/>
  <c r="BN143" i="2"/>
  <c r="AQ143" i="2"/>
  <c r="AF143" i="2"/>
  <c r="X143" i="2"/>
  <c r="H149" i="2" l="1"/>
  <c r="BP142" i="2"/>
  <c r="BN142" i="2"/>
  <c r="AQ142" i="2"/>
  <c r="AF142" i="2"/>
  <c r="X142" i="2"/>
  <c r="H148" i="2" l="1"/>
  <c r="BP141" i="2"/>
  <c r="BN141" i="2"/>
  <c r="AQ141" i="2"/>
  <c r="AF141" i="2"/>
  <c r="X141" i="2"/>
  <c r="H147" i="2" l="1"/>
  <c r="BP140" i="2"/>
  <c r="BN140" i="2"/>
  <c r="AQ140" i="2"/>
  <c r="AF140" i="2"/>
  <c r="X140" i="2"/>
  <c r="H146" i="2" l="1"/>
  <c r="BP139" i="2"/>
  <c r="BN139" i="2"/>
  <c r="AQ139" i="2"/>
  <c r="AF139" i="2"/>
  <c r="X139" i="2"/>
  <c r="H145" i="2" l="1"/>
  <c r="BP138" i="2"/>
  <c r="BN138" i="2"/>
  <c r="AQ138" i="2"/>
  <c r="AF138" i="2"/>
  <c r="X138" i="2"/>
  <c r="H144" i="2" l="1"/>
  <c r="BP137" i="2"/>
  <c r="BN137" i="2"/>
  <c r="AQ137" i="2"/>
  <c r="AF137" i="2"/>
  <c r="X137" i="2"/>
  <c r="H143" i="2" l="1"/>
  <c r="BP136" i="2"/>
  <c r="BN136" i="2"/>
  <c r="AQ136" i="2"/>
  <c r="AF136" i="2"/>
  <c r="X136" i="2"/>
  <c r="H142" i="2" l="1"/>
  <c r="BP135" i="2"/>
  <c r="BN135" i="2"/>
  <c r="AQ135" i="2"/>
  <c r="AF135" i="2"/>
  <c r="X135" i="2"/>
  <c r="H141" i="2" l="1"/>
  <c r="BP134" i="2"/>
  <c r="BN134" i="2"/>
  <c r="AQ134" i="2"/>
  <c r="AF134" i="2"/>
  <c r="X134" i="2"/>
  <c r="H140" i="2" l="1"/>
  <c r="BP133" i="2"/>
  <c r="BN133" i="2"/>
  <c r="AQ133" i="2"/>
  <c r="AF133" i="2"/>
  <c r="X133" i="2"/>
  <c r="H139" i="2" l="1"/>
  <c r="BP132" i="2"/>
  <c r="BN132" i="2"/>
  <c r="AQ132" i="2"/>
  <c r="AF132" i="2"/>
  <c r="X132" i="2"/>
  <c r="H138" i="2" l="1"/>
  <c r="BP131" i="2"/>
  <c r="BN131" i="2"/>
  <c r="AQ131" i="2"/>
  <c r="AF131" i="2"/>
  <c r="X131" i="2"/>
  <c r="H137" i="2" l="1"/>
  <c r="BP130" i="2"/>
  <c r="BN130" i="2"/>
  <c r="AQ130" i="2"/>
  <c r="AF130" i="2"/>
  <c r="X130" i="2"/>
  <c r="H136" i="2" l="1"/>
  <c r="BP129" i="2"/>
  <c r="BN129" i="2"/>
  <c r="AQ129" i="2"/>
  <c r="AF129" i="2"/>
  <c r="X129" i="2"/>
  <c r="H135" i="2" l="1"/>
  <c r="BP128" i="2"/>
  <c r="BN128" i="2"/>
  <c r="AQ128" i="2"/>
  <c r="AF128" i="2"/>
  <c r="X128" i="2"/>
  <c r="H134" i="2" l="1"/>
  <c r="BP127" i="2"/>
  <c r="BN127" i="2"/>
  <c r="AQ127" i="2"/>
  <c r="AF127" i="2"/>
  <c r="X127" i="2"/>
  <c r="H133" i="2" l="1"/>
  <c r="BP126" i="2"/>
  <c r="BN126" i="2"/>
  <c r="AQ126" i="2"/>
  <c r="AF126" i="2"/>
  <c r="X126" i="2"/>
  <c r="H132" i="2" l="1"/>
  <c r="BP125" i="2"/>
  <c r="BN125" i="2"/>
  <c r="AQ125" i="2"/>
  <c r="AF125" i="2"/>
  <c r="X125" i="2"/>
  <c r="H131" i="2" l="1"/>
  <c r="BP124" i="2"/>
  <c r="BN124" i="2"/>
  <c r="AQ124" i="2"/>
  <c r="AF124" i="2"/>
  <c r="X124" i="2"/>
  <c r="H130" i="2" l="1"/>
  <c r="BP123" i="2"/>
  <c r="BN123" i="2"/>
  <c r="AQ123" i="2"/>
  <c r="AF123" i="2"/>
  <c r="X123" i="2"/>
  <c r="H129" i="2" l="1"/>
  <c r="BP122" i="2"/>
  <c r="BN122" i="2"/>
  <c r="AQ122" i="2"/>
  <c r="AF122" i="2"/>
  <c r="X122" i="2"/>
  <c r="H128" i="2" l="1"/>
  <c r="BP121" i="2"/>
  <c r="BN121" i="2"/>
  <c r="AQ121" i="2"/>
  <c r="AF121" i="2"/>
  <c r="X121" i="2"/>
  <c r="H127" i="2" l="1"/>
  <c r="BP120" i="2"/>
  <c r="BN120" i="2"/>
  <c r="AQ120" i="2"/>
  <c r="AF120" i="2"/>
  <c r="X120" i="2"/>
  <c r="H126" i="2" l="1"/>
  <c r="BP119" i="2"/>
  <c r="BN119" i="2"/>
  <c r="AQ119" i="2"/>
  <c r="AF119" i="2"/>
  <c r="X119" i="2"/>
  <c r="H125" i="2" l="1"/>
  <c r="BP118" i="2"/>
  <c r="BN118" i="2"/>
  <c r="AQ118" i="2"/>
  <c r="AF118" i="2"/>
  <c r="X118" i="2"/>
  <c r="H124" i="2" l="1"/>
  <c r="BP117" i="2"/>
  <c r="BN117" i="2"/>
  <c r="AQ117" i="2"/>
  <c r="AF117" i="2"/>
  <c r="X117" i="2"/>
  <c r="H123" i="2" l="1"/>
  <c r="BP116" i="2"/>
  <c r="BN116" i="2"/>
  <c r="AQ116" i="2"/>
  <c r="AF116" i="2"/>
  <c r="X116" i="2"/>
  <c r="H122" i="2" l="1"/>
  <c r="BP115" i="2"/>
  <c r="BN115" i="2"/>
  <c r="AQ115" i="2"/>
  <c r="AF115" i="2"/>
  <c r="X115" i="2"/>
  <c r="H121" i="2" l="1"/>
  <c r="BP114" i="2"/>
  <c r="BN114" i="2"/>
  <c r="AQ114" i="2"/>
  <c r="AF114" i="2"/>
  <c r="X114" i="2"/>
  <c r="H120" i="2" l="1"/>
  <c r="BP113" i="2"/>
  <c r="BN113" i="2"/>
  <c r="AQ113" i="2"/>
  <c r="AF113" i="2"/>
  <c r="X113" i="2"/>
  <c r="H119" i="2" l="1"/>
  <c r="BP112" i="2"/>
  <c r="BN112" i="2"/>
  <c r="AQ112" i="2"/>
  <c r="AF112" i="2"/>
  <c r="X112" i="2"/>
  <c r="H118" i="2" l="1"/>
  <c r="BP111" i="2"/>
  <c r="BN111" i="2"/>
  <c r="AQ111" i="2"/>
  <c r="AF111" i="2"/>
  <c r="X111" i="2"/>
  <c r="H117" i="2" l="1"/>
  <c r="BP110" i="2"/>
  <c r="BN110" i="2"/>
  <c r="AQ110" i="2"/>
  <c r="AF110" i="2"/>
  <c r="X110" i="2"/>
  <c r="H116" i="2" l="1"/>
  <c r="BP109" i="2"/>
  <c r="BN109" i="2"/>
  <c r="AQ109" i="2"/>
  <c r="AF109" i="2"/>
  <c r="X109" i="2"/>
  <c r="H115" i="2" l="1"/>
  <c r="BP108" i="2"/>
  <c r="BN108" i="2"/>
  <c r="AQ108" i="2"/>
  <c r="AF108" i="2"/>
  <c r="X108" i="2"/>
  <c r="H114" i="2" l="1"/>
  <c r="BP107" i="2"/>
  <c r="BN107" i="2"/>
  <c r="AQ107" i="2"/>
  <c r="AF107" i="2"/>
  <c r="X107" i="2"/>
  <c r="H113" i="2" l="1"/>
  <c r="BP106" i="2"/>
  <c r="BN106" i="2"/>
  <c r="AQ106" i="2"/>
  <c r="AF106" i="2"/>
  <c r="X106" i="2"/>
  <c r="H112" i="2" l="1"/>
  <c r="BP105" i="2"/>
  <c r="BN105" i="2"/>
  <c r="AQ105" i="2"/>
  <c r="AF105" i="2"/>
  <c r="X105" i="2"/>
  <c r="H111" i="2" l="1"/>
  <c r="BP104" i="2"/>
  <c r="BN104" i="2"/>
  <c r="AQ104" i="2"/>
  <c r="AF104" i="2"/>
  <c r="X104" i="2"/>
  <c r="H110" i="2" l="1"/>
  <c r="BP103" i="2"/>
  <c r="BN103" i="2"/>
  <c r="AQ103" i="2"/>
  <c r="AF103" i="2"/>
  <c r="X103" i="2"/>
  <c r="H109" i="2" l="1"/>
  <c r="BP102" i="2"/>
  <c r="BN102" i="2"/>
  <c r="AQ102" i="2"/>
  <c r="AF102" i="2"/>
  <c r="X102" i="2"/>
  <c r="H108" i="2" l="1"/>
  <c r="BP101" i="2"/>
  <c r="BN101" i="2"/>
  <c r="AQ101" i="2"/>
  <c r="AF101" i="2"/>
  <c r="X101" i="2"/>
  <c r="H107" i="2" l="1"/>
  <c r="BP100" i="2"/>
  <c r="BN100" i="2"/>
  <c r="AQ100" i="2"/>
  <c r="AF100" i="2"/>
  <c r="X100" i="2"/>
  <c r="H106" i="2" l="1"/>
  <c r="BP99" i="2"/>
  <c r="BN99" i="2"/>
  <c r="AQ99" i="2"/>
  <c r="AF99" i="2"/>
  <c r="X99" i="2"/>
  <c r="H105" i="2" l="1"/>
  <c r="BP98" i="2"/>
  <c r="BN98" i="2"/>
  <c r="AQ98" i="2"/>
  <c r="AF98" i="2"/>
  <c r="X98" i="2"/>
  <c r="H104" i="2" l="1"/>
  <c r="BP97" i="2"/>
  <c r="BN97" i="2"/>
  <c r="AQ97" i="2"/>
  <c r="AF97" i="2"/>
  <c r="X97" i="2"/>
  <c r="H103" i="2" l="1"/>
  <c r="BP96" i="2"/>
  <c r="BN96" i="2"/>
  <c r="AQ96" i="2"/>
  <c r="AF96" i="2"/>
  <c r="X96" i="2"/>
  <c r="H102" i="2" l="1"/>
  <c r="BP95" i="2"/>
  <c r="BN95" i="2"/>
  <c r="AQ95" i="2"/>
  <c r="AF95" i="2"/>
  <c r="X95" i="2"/>
  <c r="H101" i="2" l="1"/>
  <c r="BP94" i="2"/>
  <c r="BN94" i="2"/>
  <c r="AQ94" i="2"/>
  <c r="AF94" i="2"/>
  <c r="X94" i="2"/>
  <c r="H100" i="2" l="1"/>
  <c r="BP93" i="2"/>
  <c r="BN93" i="2"/>
  <c r="AQ93" i="2"/>
  <c r="AF93" i="2"/>
  <c r="X93" i="2"/>
  <c r="H99" i="2" l="1"/>
  <c r="BP92" i="2"/>
  <c r="BN92" i="2"/>
  <c r="AQ92" i="2"/>
  <c r="AF92" i="2"/>
  <c r="X92" i="2"/>
  <c r="H98" i="2" l="1"/>
  <c r="BP91" i="2"/>
  <c r="BN91" i="2"/>
  <c r="AQ91" i="2"/>
  <c r="AF91" i="2"/>
  <c r="X91" i="2"/>
  <c r="H97" i="2" l="1"/>
  <c r="BP90" i="2"/>
  <c r="BN90" i="2"/>
  <c r="AQ90" i="2"/>
  <c r="AF90" i="2"/>
  <c r="X90" i="2"/>
  <c r="H96" i="2" l="1"/>
  <c r="BP89" i="2"/>
  <c r="BN89" i="2"/>
  <c r="AQ89" i="2"/>
  <c r="AF89" i="2"/>
  <c r="X89" i="2"/>
  <c r="H95" i="2" l="1"/>
  <c r="BP88" i="2"/>
  <c r="BN88" i="2"/>
  <c r="AQ88" i="2"/>
  <c r="AF88" i="2"/>
  <c r="X88" i="2"/>
  <c r="H94" i="2" l="1"/>
  <c r="BP87" i="2"/>
  <c r="BN87" i="2"/>
  <c r="AQ87" i="2"/>
  <c r="AF87" i="2"/>
  <c r="X87" i="2"/>
  <c r="H93" i="2" l="1"/>
  <c r="BP86" i="2"/>
  <c r="BN86" i="2"/>
  <c r="AQ86" i="2"/>
  <c r="AF86" i="2"/>
  <c r="X86" i="2"/>
  <c r="H92" i="2" l="1"/>
  <c r="BP85" i="2"/>
  <c r="BN85" i="2"/>
  <c r="AQ85" i="2"/>
  <c r="AF85" i="2"/>
  <c r="X85" i="2"/>
  <c r="H91" i="2" l="1"/>
  <c r="BP84" i="2"/>
  <c r="BN84" i="2"/>
  <c r="AQ84" i="2"/>
  <c r="AF84" i="2"/>
  <c r="X84" i="2"/>
  <c r="H90" i="2" l="1"/>
  <c r="BP83" i="2"/>
  <c r="BN83" i="2"/>
  <c r="AQ83" i="2"/>
  <c r="AF83" i="2"/>
  <c r="X83" i="2"/>
  <c r="H89" i="2" l="1"/>
  <c r="BP82" i="2"/>
  <c r="BN82" i="2"/>
  <c r="AQ82" i="2"/>
  <c r="AF82" i="2"/>
  <c r="X82" i="2"/>
  <c r="H88" i="2" l="1"/>
  <c r="BP81" i="2"/>
  <c r="BN81" i="2"/>
  <c r="AQ81" i="2"/>
  <c r="AF81" i="2"/>
  <c r="X81" i="2"/>
  <c r="H87" i="2" l="1"/>
  <c r="BP80" i="2"/>
  <c r="BN80" i="2"/>
  <c r="AQ80" i="2"/>
  <c r="AF80" i="2"/>
  <c r="X80" i="2"/>
  <c r="H86" i="2" l="1"/>
  <c r="BP79" i="2"/>
  <c r="BN79" i="2"/>
  <c r="AQ79" i="2"/>
  <c r="AF79" i="2"/>
  <c r="X79" i="2"/>
  <c r="H85" i="2" l="1"/>
  <c r="BP78" i="2"/>
  <c r="BN78" i="2"/>
  <c r="AQ78" i="2"/>
  <c r="AF78" i="2"/>
  <c r="X78" i="2"/>
  <c r="H84" i="2" l="1"/>
  <c r="BP77" i="2"/>
  <c r="BN77" i="2"/>
  <c r="AQ77" i="2"/>
  <c r="AF77" i="2"/>
  <c r="X77" i="2"/>
  <c r="H83" i="2" l="1"/>
  <c r="BP76" i="2"/>
  <c r="BN76" i="2"/>
  <c r="AQ76" i="2"/>
  <c r="AF76" i="2"/>
  <c r="X76" i="2"/>
  <c r="H82" i="2" l="1"/>
  <c r="BP75" i="2"/>
  <c r="BN75" i="2"/>
  <c r="AQ75" i="2"/>
  <c r="AF75" i="2"/>
  <c r="X75" i="2"/>
  <c r="H81" i="2" l="1"/>
  <c r="BP74" i="2"/>
  <c r="BN74" i="2"/>
  <c r="AQ74" i="2"/>
  <c r="AF74" i="2"/>
  <c r="X74" i="2"/>
  <c r="H80" i="2" l="1"/>
  <c r="BP73" i="2"/>
  <c r="BN73" i="2"/>
  <c r="AQ73" i="2"/>
  <c r="AF73" i="2"/>
  <c r="X73" i="2"/>
  <c r="H79" i="2" l="1"/>
  <c r="BP72" i="2"/>
  <c r="BN72" i="2"/>
  <c r="AQ72" i="2"/>
  <c r="AF72" i="2"/>
  <c r="X72" i="2"/>
  <c r="H78" i="2" l="1"/>
  <c r="BP71" i="2"/>
  <c r="BN71" i="2"/>
  <c r="AQ71" i="2"/>
  <c r="AF71" i="2"/>
  <c r="X71" i="2"/>
  <c r="H77" i="2" l="1"/>
  <c r="BP70" i="2"/>
  <c r="BN70" i="2"/>
  <c r="AQ70" i="2"/>
  <c r="AF70" i="2"/>
  <c r="X70" i="2"/>
  <c r="H76" i="2" l="1"/>
  <c r="BP69" i="2"/>
  <c r="BN69" i="2"/>
  <c r="AQ69" i="2"/>
  <c r="AF69" i="2"/>
  <c r="X69" i="2"/>
  <c r="H75" i="2" l="1"/>
  <c r="BP68" i="2"/>
  <c r="BN68" i="2"/>
  <c r="AQ68" i="2"/>
  <c r="AF68" i="2"/>
  <c r="X68" i="2"/>
  <c r="H74" i="2" l="1"/>
  <c r="BP67" i="2"/>
  <c r="BN67" i="2"/>
  <c r="AQ67" i="2"/>
  <c r="AF67" i="2"/>
  <c r="X67" i="2"/>
  <c r="H73" i="2" l="1"/>
  <c r="BP66" i="2"/>
  <c r="BN66" i="2"/>
  <c r="AQ66" i="2"/>
  <c r="AF66" i="2"/>
  <c r="X66" i="2"/>
  <c r="H72" i="2" l="1"/>
  <c r="BP65" i="2"/>
  <c r="BN65" i="2"/>
  <c r="AQ65" i="2"/>
  <c r="AF65" i="2"/>
  <c r="X65" i="2"/>
  <c r="H71" i="2" l="1"/>
  <c r="BP64" i="2"/>
  <c r="BN64" i="2"/>
  <c r="AQ64" i="2"/>
  <c r="AF64" i="2"/>
  <c r="X64" i="2"/>
  <c r="H70" i="2" l="1"/>
  <c r="BP63" i="2"/>
  <c r="BN63" i="2"/>
  <c r="AQ63" i="2"/>
  <c r="AF63" i="2"/>
  <c r="X63" i="2"/>
  <c r="H69" i="2" l="1"/>
  <c r="BP62" i="2"/>
  <c r="BN62" i="2"/>
  <c r="AQ62" i="2"/>
  <c r="AF62" i="2"/>
  <c r="X62" i="2"/>
  <c r="H68" i="2" l="1"/>
  <c r="BP61" i="2"/>
  <c r="BN61" i="2"/>
  <c r="AQ61" i="2"/>
  <c r="AF61" i="2"/>
  <c r="X61" i="2"/>
  <c r="H67" i="2" l="1"/>
  <c r="BP60" i="2"/>
  <c r="BN60" i="2"/>
  <c r="AQ60" i="2"/>
  <c r="AF60" i="2"/>
  <c r="X60" i="2"/>
  <c r="H66" i="2" l="1"/>
  <c r="BP59" i="2"/>
  <c r="BN59" i="2"/>
  <c r="AQ59" i="2"/>
  <c r="AF59" i="2"/>
  <c r="X59" i="2"/>
  <c r="H65" i="2" l="1"/>
  <c r="BP58" i="2"/>
  <c r="BN58" i="2"/>
  <c r="AQ58" i="2"/>
  <c r="AF58" i="2"/>
  <c r="X58" i="2"/>
  <c r="H64" i="2" l="1"/>
  <c r="BP57" i="2"/>
  <c r="BN57" i="2"/>
  <c r="AQ57" i="2"/>
  <c r="AF57" i="2"/>
  <c r="X57" i="2"/>
  <c r="H63" i="2" l="1"/>
  <c r="BP56" i="2"/>
  <c r="BN56" i="2"/>
  <c r="AQ56" i="2"/>
  <c r="AF56" i="2"/>
  <c r="X56" i="2"/>
  <c r="H62" i="2" l="1"/>
  <c r="BP55" i="2"/>
  <c r="BN55" i="2"/>
  <c r="AQ55" i="2"/>
  <c r="AF55" i="2"/>
  <c r="X55" i="2"/>
  <c r="H61" i="2" l="1"/>
  <c r="BP54" i="2"/>
  <c r="BN54" i="2"/>
  <c r="AQ54" i="2"/>
  <c r="AF54" i="2"/>
  <c r="X54" i="2"/>
  <c r="H60" i="2" l="1"/>
  <c r="BP53" i="2"/>
  <c r="BN53" i="2"/>
  <c r="AQ53" i="2"/>
  <c r="AF53" i="2"/>
  <c r="X53" i="2"/>
  <c r="H59" i="2" l="1"/>
  <c r="BP52" i="2"/>
  <c r="BN52" i="2"/>
  <c r="AQ52" i="2"/>
  <c r="AF52" i="2"/>
  <c r="X52" i="2"/>
  <c r="H58" i="2" l="1"/>
  <c r="BP51" i="2"/>
  <c r="BN51" i="2"/>
  <c r="AQ51" i="2"/>
  <c r="AF51" i="2"/>
  <c r="X51" i="2"/>
  <c r="H57" i="2" l="1"/>
  <c r="BP50" i="2"/>
  <c r="BN50" i="2"/>
  <c r="AQ50" i="2"/>
  <c r="AF50" i="2"/>
  <c r="X50" i="2"/>
  <c r="H56" i="2" l="1"/>
  <c r="BP49" i="2"/>
  <c r="BN49" i="2"/>
  <c r="AQ49" i="2"/>
  <c r="AF49" i="2"/>
  <c r="X49" i="2"/>
  <c r="H55" i="2" l="1"/>
  <c r="BP48" i="2"/>
  <c r="BN48" i="2"/>
  <c r="AQ48" i="2"/>
  <c r="AF48" i="2"/>
  <c r="X48" i="2"/>
  <c r="H54" i="2" l="1"/>
  <c r="BP47" i="2"/>
  <c r="BN47" i="2"/>
  <c r="AQ47" i="2"/>
  <c r="AF47" i="2"/>
  <c r="X47" i="2"/>
  <c r="H53" i="2" l="1"/>
  <c r="BP46" i="2"/>
  <c r="BN46" i="2"/>
  <c r="AQ46" i="2"/>
  <c r="AF46" i="2"/>
  <c r="X46" i="2"/>
  <c r="H52" i="2" l="1"/>
  <c r="BP45" i="2"/>
  <c r="BN45" i="2"/>
  <c r="AQ45" i="2"/>
  <c r="AF45" i="2"/>
  <c r="X45" i="2"/>
  <c r="H51" i="2" l="1"/>
  <c r="BP44" i="2"/>
  <c r="BN44" i="2"/>
  <c r="AQ44" i="2"/>
  <c r="AF44" i="2"/>
  <c r="X44" i="2"/>
  <c r="H50" i="2" l="1"/>
  <c r="BP43" i="2"/>
  <c r="BN43" i="2"/>
  <c r="AQ43" i="2"/>
  <c r="AF43" i="2"/>
  <c r="X43" i="2"/>
  <c r="H49" i="2" l="1"/>
  <c r="BP42" i="2"/>
  <c r="BN42" i="2"/>
  <c r="AQ42" i="2"/>
  <c r="AF42" i="2"/>
  <c r="X42" i="2"/>
  <c r="H48" i="2" l="1"/>
  <c r="BP41" i="2"/>
  <c r="BN41" i="2"/>
  <c r="AQ41" i="2"/>
  <c r="AF41" i="2"/>
  <c r="X41" i="2"/>
  <c r="H47" i="2" l="1"/>
  <c r="BP40" i="2"/>
  <c r="BN40" i="2"/>
  <c r="AQ40" i="2"/>
  <c r="AF40" i="2"/>
  <c r="X40" i="2"/>
  <c r="H46" i="2" l="1"/>
  <c r="BP39" i="2"/>
  <c r="BN39" i="2"/>
  <c r="AQ39" i="2"/>
  <c r="AF39" i="2"/>
  <c r="X39" i="2"/>
  <c r="H45" i="2" l="1"/>
  <c r="BP38" i="2"/>
  <c r="BN38" i="2"/>
  <c r="AQ38" i="2"/>
  <c r="AF38" i="2"/>
  <c r="X38" i="2"/>
  <c r="H44" i="2" l="1"/>
  <c r="BP37" i="2"/>
  <c r="BN37" i="2"/>
  <c r="AQ37" i="2"/>
  <c r="AF37" i="2"/>
  <c r="X37" i="2"/>
  <c r="H43" i="2" l="1"/>
  <c r="BP36" i="2"/>
  <c r="BN36" i="2"/>
  <c r="AQ36" i="2"/>
  <c r="AF36" i="2"/>
  <c r="X36" i="2"/>
  <c r="H42" i="2" l="1"/>
  <c r="BP35" i="2"/>
  <c r="BN35" i="2"/>
  <c r="AQ35" i="2"/>
  <c r="AF35" i="2"/>
  <c r="X35" i="2"/>
  <c r="H41" i="2" l="1"/>
  <c r="BP34" i="2"/>
  <c r="BN34" i="2"/>
  <c r="AQ34" i="2"/>
  <c r="AF34" i="2"/>
  <c r="X34" i="2"/>
  <c r="H40" i="2" l="1"/>
  <c r="BP33" i="2"/>
  <c r="BN33" i="2"/>
  <c r="AQ33" i="2"/>
  <c r="AF33" i="2"/>
  <c r="X33" i="2"/>
  <c r="H39" i="2" l="1"/>
  <c r="BP32" i="2"/>
  <c r="BN32" i="2"/>
  <c r="AQ32" i="2"/>
  <c r="AF32" i="2"/>
  <c r="X32" i="2"/>
  <c r="H38" i="2" l="1"/>
  <c r="BP31" i="2"/>
  <c r="BN31" i="2"/>
  <c r="AQ31" i="2"/>
  <c r="AF31" i="2"/>
  <c r="X31" i="2"/>
  <c r="H37" i="2" l="1"/>
  <c r="BP30" i="2"/>
  <c r="BN30" i="2"/>
  <c r="AQ30" i="2"/>
  <c r="AF30" i="2"/>
  <c r="X30" i="2"/>
  <c r="H36" i="2" l="1"/>
  <c r="BP29" i="2"/>
  <c r="BN29" i="2"/>
  <c r="AQ29" i="2"/>
  <c r="AF29" i="2"/>
  <c r="X29" i="2"/>
  <c r="H35" i="2" l="1"/>
  <c r="BP28" i="2"/>
  <c r="BN28" i="2"/>
  <c r="AQ28" i="2"/>
  <c r="AF28" i="2"/>
  <c r="X28" i="2"/>
  <c r="H34" i="2" l="1"/>
  <c r="BP27" i="2"/>
  <c r="BN27" i="2"/>
  <c r="AQ27" i="2"/>
  <c r="AF27" i="2"/>
  <c r="X27" i="2"/>
  <c r="H33" i="2" l="1"/>
  <c r="BP26" i="2"/>
  <c r="BN26" i="2"/>
  <c r="AQ26" i="2"/>
  <c r="AF26" i="2"/>
  <c r="X26" i="2"/>
  <c r="H32" i="2" l="1"/>
  <c r="BP25" i="2"/>
  <c r="BN25" i="2"/>
  <c r="AQ25" i="2"/>
  <c r="AF25" i="2"/>
  <c r="X25" i="2"/>
  <c r="H31" i="2" l="1"/>
  <c r="BP24" i="2"/>
  <c r="BN24" i="2"/>
  <c r="AQ24" i="2"/>
  <c r="AF24" i="2"/>
  <c r="X24" i="2"/>
  <c r="H30" i="2" l="1"/>
  <c r="BP23" i="2"/>
  <c r="BN23" i="2"/>
  <c r="AQ23" i="2"/>
  <c r="AF23" i="2"/>
  <c r="X23" i="2"/>
  <c r="H29" i="2" l="1"/>
  <c r="BP22" i="2"/>
  <c r="BN22" i="2"/>
  <c r="AQ22" i="2"/>
  <c r="AF22" i="2"/>
  <c r="X22" i="2"/>
  <c r="H28" i="2" l="1"/>
  <c r="BP21" i="2"/>
  <c r="BN21" i="2"/>
  <c r="AQ21" i="2"/>
  <c r="AF21" i="2"/>
  <c r="X21" i="2"/>
  <c r="H27" i="2" l="1"/>
  <c r="BP20" i="2"/>
  <c r="BN20" i="2"/>
  <c r="AQ20" i="2"/>
  <c r="AF20" i="2"/>
  <c r="X20" i="2"/>
  <c r="H26" i="2" l="1"/>
  <c r="BP19" i="2"/>
  <c r="BN19" i="2"/>
  <c r="AQ19" i="2"/>
  <c r="AF19" i="2"/>
  <c r="X19" i="2"/>
  <c r="H25" i="2" l="1"/>
  <c r="BP18" i="2"/>
  <c r="BN18" i="2"/>
  <c r="AQ18" i="2"/>
  <c r="AF18" i="2"/>
  <c r="X18" i="2"/>
  <c r="H24" i="2" l="1"/>
  <c r="BP17" i="2"/>
  <c r="BN17" i="2"/>
  <c r="AQ17" i="2"/>
  <c r="AF17" i="2"/>
  <c r="X17" i="2"/>
  <c r="H23" i="2" l="1"/>
  <c r="BP16" i="2"/>
  <c r="BN16" i="2"/>
  <c r="AQ16" i="2"/>
  <c r="AF16" i="2"/>
  <c r="X16" i="2"/>
  <c r="H22" i="2" l="1"/>
  <c r="BP15" i="2"/>
  <c r="BN15" i="2"/>
  <c r="AQ15" i="2"/>
  <c r="AF15" i="2"/>
  <c r="X15" i="2"/>
  <c r="H21" i="2" l="1"/>
  <c r="BP14" i="2"/>
  <c r="BN14" i="2"/>
  <c r="AQ14" i="2"/>
  <c r="AF14" i="2"/>
  <c r="X14" i="2"/>
  <c r="H20" i="2" l="1"/>
  <c r="BP13" i="2"/>
  <c r="BN13" i="2"/>
  <c r="AQ13" i="2"/>
  <c r="AF13" i="2"/>
  <c r="X13" i="2"/>
  <c r="H19" i="2" l="1"/>
  <c r="BP12" i="2"/>
  <c r="BN12" i="2"/>
  <c r="AQ12" i="2"/>
  <c r="AF12" i="2"/>
  <c r="X12" i="2"/>
  <c r="H18" i="2" l="1"/>
  <c r="BP11" i="2"/>
  <c r="BN11" i="2"/>
  <c r="AQ11" i="2"/>
  <c r="AF11" i="2"/>
  <c r="X11" i="2"/>
  <c r="H17" i="2" l="1"/>
  <c r="BP10" i="2"/>
  <c r="BN10" i="2"/>
  <c r="AQ10" i="2"/>
  <c r="AF10" i="2"/>
  <c r="X10" i="2"/>
  <c r="H16" i="2" l="1"/>
  <c r="BP9" i="2"/>
  <c r="BN9" i="2"/>
  <c r="AQ9" i="2"/>
  <c r="AF9" i="2"/>
  <c r="X9" i="2"/>
  <c r="H15" i="2" l="1"/>
  <c r="BP8" i="2"/>
  <c r="BN8" i="2"/>
  <c r="AQ8" i="2"/>
  <c r="AF8" i="2"/>
  <c r="X8" i="2"/>
  <c r="H14" i="2" l="1"/>
  <c r="BP7" i="2"/>
  <c r="BN7" i="2"/>
  <c r="AQ7" i="2"/>
  <c r="AF7" i="2"/>
  <c r="X7" i="2"/>
  <c r="H13" i="2" l="1"/>
  <c r="BP6" i="2"/>
  <c r="BO6" i="2"/>
  <c r="BN6" i="2"/>
  <c r="AF6" i="2"/>
  <c r="X6" i="2"/>
  <c r="H12" i="2" l="1"/>
  <c r="BP5" i="2"/>
  <c r="BO5" i="2"/>
  <c r="BN5" i="2"/>
  <c r="AF5" i="2"/>
  <c r="X5" i="2"/>
  <c r="H11" i="2" l="1"/>
  <c r="BP4" i="2"/>
  <c r="BO4" i="2"/>
  <c r="BN4" i="2"/>
  <c r="N4" i="2"/>
  <c r="N5" i="2" s="1"/>
  <c r="K4" i="2"/>
  <c r="K5" i="2" s="1"/>
  <c r="H10" i="2" l="1"/>
  <c r="F4" i="2"/>
  <c r="K6" i="2"/>
  <c r="L5" i="2"/>
  <c r="L4" i="2"/>
  <c r="N6" i="2"/>
  <c r="O5" i="2"/>
  <c r="O4" i="2"/>
  <c r="C4" i="2"/>
  <c r="C5" i="2" s="1"/>
  <c r="AA1" i="2"/>
  <c r="AF3" i="2" l="1"/>
  <c r="AF1" i="2" s="1"/>
  <c r="AB3" i="2"/>
  <c r="AH3" i="2"/>
  <c r="N7" i="2"/>
  <c r="O6" i="2"/>
  <c r="AE3" i="2"/>
  <c r="AG3" i="2"/>
  <c r="C6" i="2"/>
  <c r="D5" i="2"/>
  <c r="D4" i="2"/>
  <c r="Q5" i="2"/>
  <c r="AC3" i="2"/>
  <c r="AD3" i="2"/>
  <c r="K7" i="2"/>
  <c r="L6" i="2"/>
  <c r="F5" i="2"/>
  <c r="G4" i="2"/>
  <c r="AF2" i="2" l="1"/>
  <c r="C7" i="2"/>
  <c r="D6" i="2"/>
  <c r="AG1" i="2"/>
  <c r="AG2" i="2"/>
  <c r="AE1" i="2"/>
  <c r="AE2" i="2"/>
  <c r="AB1" i="2"/>
  <c r="AB2" i="2"/>
  <c r="F6" i="2"/>
  <c r="G5" i="2"/>
  <c r="Q6" i="2"/>
  <c r="N8" i="2"/>
  <c r="O7" i="2"/>
  <c r="K8" i="2"/>
  <c r="L7" i="2"/>
  <c r="AH1" i="2"/>
  <c r="AH2" i="2"/>
  <c r="AD1" i="2"/>
  <c r="AD2" i="2"/>
  <c r="AC1" i="2"/>
  <c r="AC2" i="2"/>
  <c r="AI308" i="11"/>
  <c r="N9" i="2" l="1"/>
  <c r="O8" i="2"/>
  <c r="R6" i="2"/>
  <c r="T6" i="2"/>
  <c r="U6" i="2" s="1"/>
  <c r="F7" i="2"/>
  <c r="G6" i="2"/>
  <c r="K9" i="2"/>
  <c r="L8" i="2"/>
  <c r="C8" i="2"/>
  <c r="D7" i="2"/>
  <c r="Q7" i="2" s="1"/>
  <c r="R7" i="2" l="1"/>
  <c r="S7" i="2"/>
  <c r="K10" i="2"/>
  <c r="L9" i="2"/>
  <c r="F8" i="2"/>
  <c r="G7" i="2"/>
  <c r="C9" i="2"/>
  <c r="D8" i="2"/>
  <c r="Q8" i="2" s="1"/>
  <c r="AA6" i="2"/>
  <c r="Y6" i="2"/>
  <c r="AB6" i="2"/>
  <c r="Z6" i="2"/>
  <c r="Z5" i="2"/>
  <c r="Y5" i="2"/>
  <c r="AA5" i="2"/>
  <c r="AB5" i="2"/>
  <c r="N10" i="2"/>
  <c r="O9" i="2"/>
  <c r="S8" i="2" l="1"/>
  <c r="R8" i="2"/>
  <c r="F9" i="2"/>
  <c r="G8" i="2"/>
  <c r="K11" i="2"/>
  <c r="L10" i="2"/>
  <c r="C10" i="2"/>
  <c r="D9" i="2"/>
  <c r="Q9" i="2" s="1"/>
  <c r="BO7" i="2"/>
  <c r="T7" i="2"/>
  <c r="U7" i="2" s="1"/>
  <c r="AS7" i="2"/>
  <c r="N11" i="2"/>
  <c r="O10" i="2"/>
  <c r="AB7" i="2"/>
  <c r="Z7" i="2"/>
  <c r="AR7" i="2"/>
  <c r="AA7" i="2"/>
  <c r="Y7" i="2"/>
  <c r="B15" i="16" a="1"/>
  <c r="B15" i="16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69" i="18"/>
  <c r="U70" i="18"/>
  <c r="U71" i="18"/>
  <c r="U72" i="18"/>
  <c r="U73" i="18"/>
  <c r="U74" i="18"/>
  <c r="U75" i="18"/>
  <c r="U76" i="18"/>
  <c r="U77" i="18"/>
  <c r="U78" i="18"/>
  <c r="U79" i="18"/>
  <c r="U80" i="18"/>
  <c r="U81" i="18"/>
  <c r="U82" i="18"/>
  <c r="U83" i="18"/>
  <c r="U84" i="18"/>
  <c r="U85" i="18"/>
  <c r="U86" i="18"/>
  <c r="U87" i="18"/>
  <c r="U88" i="18"/>
  <c r="U89" i="18"/>
  <c r="U90" i="18"/>
  <c r="U91" i="18"/>
  <c r="U92" i="18"/>
  <c r="U93" i="18"/>
  <c r="U94" i="18"/>
  <c r="U95" i="18"/>
  <c r="U96" i="18"/>
  <c r="U97" i="18"/>
  <c r="U98" i="18"/>
  <c r="U99" i="18"/>
  <c r="U100" i="18"/>
  <c r="U101" i="18"/>
  <c r="U102" i="18"/>
  <c r="U103" i="18"/>
  <c r="U104" i="18"/>
  <c r="U105" i="18"/>
  <c r="U106" i="18"/>
  <c r="U107" i="18"/>
  <c r="U108" i="18"/>
  <c r="U109" i="18"/>
  <c r="U110" i="18"/>
  <c r="U111" i="18"/>
  <c r="U112" i="18"/>
  <c r="U113" i="18"/>
  <c r="U114" i="18"/>
  <c r="U115" i="18"/>
  <c r="U116" i="18"/>
  <c r="U117" i="18"/>
  <c r="U118" i="18"/>
  <c r="U119" i="18"/>
  <c r="U120" i="18"/>
  <c r="U121" i="18"/>
  <c r="U122" i="18"/>
  <c r="U123" i="18"/>
  <c r="U124" i="18"/>
  <c r="U125" i="18"/>
  <c r="U126" i="18"/>
  <c r="U127" i="18"/>
  <c r="U128" i="18"/>
  <c r="U129" i="18"/>
  <c r="U130" i="18"/>
  <c r="U131" i="18"/>
  <c r="U132" i="18"/>
  <c r="U133" i="18"/>
  <c r="U134" i="18"/>
  <c r="U135" i="18"/>
  <c r="U136" i="18"/>
  <c r="U137" i="18"/>
  <c r="U138" i="18"/>
  <c r="U139" i="18"/>
  <c r="U140" i="18"/>
  <c r="U141" i="18"/>
  <c r="U142" i="18"/>
  <c r="U143" i="18"/>
  <c r="U144" i="18"/>
  <c r="U145" i="18"/>
  <c r="U146" i="18"/>
  <c r="U147" i="18"/>
  <c r="U148" i="18"/>
  <c r="U149" i="18"/>
  <c r="U150" i="18"/>
  <c r="U151" i="18"/>
  <c r="U152" i="18"/>
  <c r="U153" i="18"/>
  <c r="U154" i="18"/>
  <c r="U155" i="18"/>
  <c r="U156" i="18"/>
  <c r="U157" i="18"/>
  <c r="U158" i="18"/>
  <c r="U159" i="18"/>
  <c r="U160" i="18"/>
  <c r="U161" i="18"/>
  <c r="U162" i="18"/>
  <c r="U163" i="18"/>
  <c r="U164" i="18"/>
  <c r="U165" i="18"/>
  <c r="U166" i="18"/>
  <c r="U167" i="18"/>
  <c r="U168" i="18"/>
  <c r="U169" i="18"/>
  <c r="U170" i="18"/>
  <c r="U171" i="18"/>
  <c r="U172" i="18"/>
  <c r="U173" i="18"/>
  <c r="U174" i="18"/>
  <c r="U175" i="18"/>
  <c r="U176" i="18"/>
  <c r="U177" i="18"/>
  <c r="U178" i="18"/>
  <c r="U179" i="18"/>
  <c r="U180" i="18"/>
  <c r="U181" i="18"/>
  <c r="U182" i="18"/>
  <c r="U183" i="18"/>
  <c r="U184" i="18"/>
  <c r="U185" i="18"/>
  <c r="U186" i="18"/>
  <c r="U187" i="18"/>
  <c r="U188" i="18"/>
  <c r="U189" i="18"/>
  <c r="U190" i="18"/>
  <c r="U191" i="18"/>
  <c r="U192" i="18"/>
  <c r="U193" i="18"/>
  <c r="U194" i="18"/>
  <c r="U195" i="18"/>
  <c r="U196" i="18"/>
  <c r="U197" i="18"/>
  <c r="U198" i="18"/>
  <c r="U199" i="18"/>
  <c r="U200" i="18"/>
  <c r="U201" i="18"/>
  <c r="U202" i="18"/>
  <c r="U203" i="18"/>
  <c r="U204" i="18"/>
  <c r="U205" i="18"/>
  <c r="U206" i="18"/>
  <c r="U207" i="18"/>
  <c r="U208" i="18"/>
  <c r="U209" i="18"/>
  <c r="U210" i="18"/>
  <c r="U211" i="18"/>
  <c r="U212" i="18"/>
  <c r="U213" i="18"/>
  <c r="U214" i="18"/>
  <c r="U215" i="18"/>
  <c r="U216" i="18"/>
  <c r="U217" i="18"/>
  <c r="U218" i="18"/>
  <c r="U219" i="18"/>
  <c r="U220" i="18"/>
  <c r="U221" i="18"/>
  <c r="U222" i="18"/>
  <c r="U223" i="18"/>
  <c r="U224" i="18"/>
  <c r="U225" i="18"/>
  <c r="U226" i="18"/>
  <c r="U227" i="18"/>
  <c r="U228" i="18"/>
  <c r="U229" i="18"/>
  <c r="U230" i="18"/>
  <c r="U231" i="18"/>
  <c r="U232" i="18"/>
  <c r="U233" i="18"/>
  <c r="U234" i="18"/>
  <c r="U235" i="18"/>
  <c r="U236" i="18"/>
  <c r="U237" i="18"/>
  <c r="U238" i="18"/>
  <c r="U239" i="18"/>
  <c r="U240" i="18"/>
  <c r="U241" i="18"/>
  <c r="U242" i="18"/>
  <c r="U243" i="18"/>
  <c r="U244" i="18"/>
  <c r="U245" i="18"/>
  <c r="U246" i="18"/>
  <c r="U247" i="18"/>
  <c r="U248" i="18"/>
  <c r="U249" i="18"/>
  <c r="U250" i="18"/>
  <c r="U251" i="18"/>
  <c r="U252" i="18"/>
  <c r="U253" i="18"/>
  <c r="U254" i="18"/>
  <c r="U255" i="18"/>
  <c r="U256" i="18"/>
  <c r="U257" i="18"/>
  <c r="U258" i="18"/>
  <c r="U259" i="18"/>
  <c r="U260" i="18"/>
  <c r="U261" i="18"/>
  <c r="U262" i="18"/>
  <c r="U263" i="18"/>
  <c r="U264" i="18"/>
  <c r="U265" i="18"/>
  <c r="U266" i="18"/>
  <c r="U267" i="18"/>
  <c r="U268" i="18"/>
  <c r="U269" i="18"/>
  <c r="U270" i="18"/>
  <c r="U271" i="18"/>
  <c r="U272" i="18"/>
  <c r="U273" i="18"/>
  <c r="U274" i="18"/>
  <c r="U275" i="18"/>
  <c r="U276" i="18"/>
  <c r="U277" i="18"/>
  <c r="U278" i="18"/>
  <c r="U279" i="18"/>
  <c r="U280" i="18"/>
  <c r="U281" i="18"/>
  <c r="U282" i="18"/>
  <c r="U283" i="18"/>
  <c r="U284" i="18"/>
  <c r="U285" i="18"/>
  <c r="U286" i="18"/>
  <c r="U287" i="18"/>
  <c r="U288" i="18"/>
  <c r="U289" i="18"/>
  <c r="U290" i="18"/>
  <c r="U291" i="18"/>
  <c r="U292" i="18"/>
  <c r="U293" i="18"/>
  <c r="U294" i="18"/>
  <c r="U295" i="18"/>
  <c r="U296" i="18"/>
  <c r="U297" i="18"/>
  <c r="U298" i="18"/>
  <c r="U299" i="18"/>
  <c r="U300" i="18"/>
  <c r="U301" i="18"/>
  <c r="U302" i="18"/>
  <c r="U303" i="18"/>
  <c r="U304" i="18"/>
  <c r="U305" i="18"/>
  <c r="U306" i="18"/>
  <c r="U307" i="18"/>
  <c r="U308" i="18"/>
  <c r="U309" i="18"/>
  <c r="U23" i="18"/>
  <c r="AZ246" i="18"/>
  <c r="AZ334" i="18"/>
  <c r="AZ123" i="18"/>
  <c r="AZ161" i="18"/>
  <c r="AZ112" i="18"/>
  <c r="AZ51" i="18"/>
  <c r="AZ304" i="18"/>
  <c r="AZ274" i="18"/>
  <c r="AZ97" i="18"/>
  <c r="AZ155" i="18"/>
  <c r="AZ432" i="18"/>
  <c r="AZ317" i="18"/>
  <c r="AZ50" i="18"/>
  <c r="AZ122" i="18"/>
  <c r="AZ150" i="18"/>
  <c r="AZ338" i="18"/>
  <c r="AZ426" i="18"/>
  <c r="AZ333" i="18"/>
  <c r="AZ27" i="18"/>
  <c r="AZ388" i="18"/>
  <c r="AZ6" i="18"/>
  <c r="AZ264" i="18"/>
  <c r="AZ15" i="18"/>
  <c r="AZ99" i="18"/>
  <c r="AZ345" i="18"/>
  <c r="AZ285" i="18"/>
  <c r="AZ201" i="18"/>
  <c r="AZ10" i="18"/>
  <c r="AZ168" i="18"/>
  <c r="AZ131" i="18"/>
  <c r="AZ156" i="18"/>
  <c r="AZ109" i="18"/>
  <c r="AZ424" i="18"/>
  <c r="AZ42" i="18"/>
  <c r="AZ393" i="18"/>
  <c r="AZ95" i="18"/>
  <c r="AZ76" i="18"/>
  <c r="AZ144" i="18"/>
  <c r="AZ121" i="18"/>
  <c r="AZ411" i="18"/>
  <c r="AZ128" i="18"/>
  <c r="AZ39" i="18"/>
  <c r="AZ352" i="18"/>
  <c r="AZ329" i="18"/>
  <c r="AZ29" i="18"/>
  <c r="AZ410" i="18"/>
  <c r="AZ196" i="18"/>
  <c r="AZ154" i="18"/>
  <c r="AZ190" i="18"/>
  <c r="AZ217" i="18"/>
  <c r="AZ356" i="18"/>
  <c r="AZ31" i="18"/>
  <c r="AZ255" i="18"/>
  <c r="AZ327" i="18"/>
  <c r="AZ82" i="18"/>
  <c r="AZ48" i="18"/>
  <c r="AZ130" i="18"/>
  <c r="AZ171" i="18"/>
  <c r="AZ407" i="18"/>
  <c r="AZ221" i="18"/>
  <c r="AZ61" i="18"/>
  <c r="AZ312" i="18"/>
  <c r="AZ357" i="18"/>
  <c r="AZ262" i="18"/>
  <c r="AZ292" i="18"/>
  <c r="AZ377" i="18"/>
  <c r="AZ339" i="18"/>
  <c r="AZ108" i="18"/>
  <c r="AZ244" i="18"/>
  <c r="AZ354" i="18"/>
  <c r="AZ281" i="18"/>
  <c r="AZ25" i="18"/>
  <c r="AZ116" i="18"/>
  <c r="AZ54" i="18"/>
  <c r="AZ422" i="18"/>
  <c r="AZ167" i="18"/>
  <c r="AZ385" i="18"/>
  <c r="AZ9" i="18"/>
  <c r="AZ231" i="18"/>
  <c r="AZ299" i="18"/>
  <c r="AZ166" i="18"/>
  <c r="AZ379" i="18"/>
  <c r="AZ104" i="18"/>
  <c r="AZ134" i="18"/>
  <c r="AZ172" i="18"/>
  <c r="AG422" i="18"/>
  <c r="AZ438" i="18"/>
  <c r="AZ409" i="18"/>
  <c r="AZ396" i="18"/>
  <c r="AZ45" i="18"/>
  <c r="AZ305" i="18"/>
  <c r="AZ340" i="18"/>
  <c r="AZ368" i="18"/>
  <c r="AZ315" i="18"/>
  <c r="AZ404" i="18"/>
  <c r="AZ184" i="18"/>
  <c r="AZ270" i="18"/>
  <c r="AZ342" i="18"/>
  <c r="AZ384" i="18"/>
  <c r="AZ192" i="18"/>
  <c r="AZ180" i="18"/>
  <c r="AZ203" i="18"/>
  <c r="AZ220" i="18"/>
  <c r="AZ56" i="18"/>
  <c r="AZ7" i="18"/>
  <c r="AZ290" i="18"/>
  <c r="AZ33" i="18"/>
  <c r="AZ273" i="18"/>
  <c r="AZ293" i="18"/>
  <c r="AZ389" i="18"/>
  <c r="AZ375" i="18"/>
  <c r="AZ401" i="18"/>
  <c r="AZ8" i="18"/>
  <c r="AZ440" i="18"/>
  <c r="AZ335" i="18"/>
  <c r="AZ113" i="18"/>
  <c r="AZ300" i="18"/>
  <c r="AZ204" i="18"/>
  <c r="AZ127" i="18"/>
  <c r="AZ165" i="18"/>
  <c r="AZ148" i="18"/>
  <c r="AZ236" i="18"/>
  <c r="AZ429" i="18"/>
  <c r="AZ230" i="18"/>
  <c r="AZ140" i="18"/>
  <c r="AZ117" i="18"/>
  <c r="AZ26" i="18"/>
  <c r="AZ147" i="18"/>
  <c r="AZ141" i="18"/>
  <c r="AZ79" i="18"/>
  <c r="AZ124" i="18"/>
  <c r="AZ308" i="18"/>
  <c r="AZ235" i="18"/>
  <c r="AZ70" i="18"/>
  <c r="AZ361" i="18"/>
  <c r="AZ28" i="18"/>
  <c r="AZ320" i="18"/>
  <c r="AZ200" i="18"/>
  <c r="AZ202" i="18"/>
  <c r="AZ276" i="18"/>
  <c r="AZ363" i="18"/>
  <c r="AZ12" i="18"/>
  <c r="AZ350" i="18"/>
  <c r="AZ62" i="18"/>
  <c r="AZ22" i="18"/>
  <c r="AZ53" i="18"/>
  <c r="AZ282" i="18"/>
  <c r="AZ258" i="18"/>
  <c r="AZ46" i="18"/>
  <c r="AZ88" i="18"/>
  <c r="AZ125" i="18"/>
  <c r="AZ397" i="18"/>
  <c r="AZ215" i="18"/>
  <c r="AZ219" i="18"/>
  <c r="AZ413" i="18"/>
  <c r="AZ34" i="18"/>
  <c r="AZ199" i="18"/>
  <c r="AZ90" i="18"/>
  <c r="AZ398" i="18"/>
  <c r="AZ271" i="18"/>
  <c r="AZ302" i="18"/>
  <c r="AZ55" i="18"/>
  <c r="AZ318" i="18"/>
  <c r="AZ20" i="18"/>
  <c r="AZ208" i="18"/>
  <c r="AZ41" i="18"/>
  <c r="AZ371" i="18"/>
  <c r="AZ13" i="18"/>
  <c r="AZ224" i="18"/>
  <c r="AZ126" i="18"/>
  <c r="AZ427" i="18"/>
  <c r="AZ57" i="18"/>
  <c r="AZ210" i="18"/>
  <c r="AZ330" i="18"/>
  <c r="AZ211" i="18"/>
  <c r="AZ359" i="18"/>
  <c r="AZ275" i="18"/>
  <c r="AZ399" i="18"/>
  <c r="AZ294" i="18"/>
  <c r="AZ169" i="18"/>
  <c r="AZ346" i="18"/>
  <c r="AZ351" i="18"/>
  <c r="AZ382" i="18"/>
  <c r="AZ428" i="18"/>
  <c r="AZ238" i="18"/>
  <c r="AZ386" i="18"/>
  <c r="AZ120" i="18"/>
  <c r="AZ234" i="18"/>
  <c r="AZ303" i="18"/>
  <c r="AZ394" i="18"/>
  <c r="AZ287" i="18"/>
  <c r="AZ5" i="18"/>
  <c r="AZ14" i="18"/>
  <c r="AZ331" i="18"/>
  <c r="AZ47" i="18"/>
  <c r="AZ249" i="18"/>
  <c r="AZ36" i="18"/>
  <c r="AZ218" i="18"/>
  <c r="AZ129" i="18"/>
  <c r="AZ430" i="18"/>
  <c r="AZ439" i="18"/>
  <c r="AZ406" i="18"/>
  <c r="AZ176" i="18"/>
  <c r="BN200" i="11"/>
  <c r="O160" i="18"/>
  <c r="O161" i="18" s="1"/>
  <c r="O162" i="18" s="1"/>
  <c r="O163" i="18" s="1"/>
  <c r="O164" i="18" s="1"/>
  <c r="O165" i="18" s="1"/>
  <c r="O166" i="18" s="1"/>
  <c r="O167" i="18" s="1"/>
  <c r="O168" i="18" s="1"/>
  <c r="O169" i="18" s="1"/>
  <c r="O170" i="18" s="1"/>
  <c r="O171" i="18" s="1"/>
  <c r="O172" i="18" s="1"/>
  <c r="O173" i="18" s="1"/>
  <c r="O174" i="18" s="1"/>
  <c r="O175" i="18" s="1"/>
  <c r="O176" i="18" s="1"/>
  <c r="O177" i="18" s="1"/>
  <c r="O178" i="18" s="1"/>
  <c r="D14" i="16"/>
  <c r="C14" i="16"/>
  <c r="C13" i="16"/>
  <c r="B14" i="16"/>
  <c r="B13" i="16"/>
  <c r="B12" i="16"/>
  <c r="AR298" i="19"/>
  <c r="AR297" i="19"/>
  <c r="AR296" i="19"/>
  <c r="AR295" i="19"/>
  <c r="AR294" i="19"/>
  <c r="AR293" i="19"/>
  <c r="AR292" i="19"/>
  <c r="AR291" i="19"/>
  <c r="AR290" i="19"/>
  <c r="AR289" i="19"/>
  <c r="AG289" i="19"/>
  <c r="AG290" i="19" s="1"/>
  <c r="AG291" i="19" s="1"/>
  <c r="AG292" i="19" s="1"/>
  <c r="AG293" i="19" s="1"/>
  <c r="AG294" i="19" s="1"/>
  <c r="AG295" i="19" s="1"/>
  <c r="AG296" i="19" s="1"/>
  <c r="AG297" i="19" s="1"/>
  <c r="AG298" i="19" s="1"/>
  <c r="AG299" i="19" s="1"/>
  <c r="AG300" i="19" s="1"/>
  <c r="AG301" i="19" s="1"/>
  <c r="AG302" i="19" s="1"/>
  <c r="AG303" i="19" s="1"/>
  <c r="AG304" i="19" s="1"/>
  <c r="AG305" i="19" s="1"/>
  <c r="AG306" i="19" s="1"/>
  <c r="AG307" i="19" s="1"/>
  <c r="AR287" i="19"/>
  <c r="AR286" i="19"/>
  <c r="AR285" i="19"/>
  <c r="AR284" i="19"/>
  <c r="AR283" i="19"/>
  <c r="AG283" i="19"/>
  <c r="AG284" i="19" s="1"/>
  <c r="AG285" i="19" s="1"/>
  <c r="AG286" i="19" s="1"/>
  <c r="AR282" i="19"/>
  <c r="AR281" i="19"/>
  <c r="AR280" i="19"/>
  <c r="AR279" i="19"/>
  <c r="AR278" i="19"/>
  <c r="AR277" i="19"/>
  <c r="AR276" i="19"/>
  <c r="AR275" i="19"/>
  <c r="AR274" i="19"/>
  <c r="AR273" i="19"/>
  <c r="AR272" i="19"/>
  <c r="AR271" i="19"/>
  <c r="AR270" i="19"/>
  <c r="AR269" i="19"/>
  <c r="AR268" i="19"/>
  <c r="AR267" i="19"/>
  <c r="AR266" i="19"/>
  <c r="AR265" i="19"/>
  <c r="AR264" i="19"/>
  <c r="AR263" i="19"/>
  <c r="AR262" i="19"/>
  <c r="AR261" i="19"/>
  <c r="AR260" i="19"/>
  <c r="AR259" i="19"/>
  <c r="AR258" i="19"/>
  <c r="AR257" i="19"/>
  <c r="AR256" i="19"/>
  <c r="AR255" i="19"/>
  <c r="AR254" i="19"/>
  <c r="AR253" i="19"/>
  <c r="AR252" i="19"/>
  <c r="AR251" i="19"/>
  <c r="AR250" i="19"/>
  <c r="AR249" i="19"/>
  <c r="AR248" i="19"/>
  <c r="AR247" i="19"/>
  <c r="AR246" i="19"/>
  <c r="AR245" i="19"/>
  <c r="AR244" i="19"/>
  <c r="AR243" i="19"/>
  <c r="AR242" i="19"/>
  <c r="AR241" i="19"/>
  <c r="AR240" i="19"/>
  <c r="AR239" i="19"/>
  <c r="AR238" i="19"/>
  <c r="AR237" i="19"/>
  <c r="AR236" i="19"/>
  <c r="AR235" i="19"/>
  <c r="AR234" i="19"/>
  <c r="AR233" i="19"/>
  <c r="AR232" i="19"/>
  <c r="AR231" i="19"/>
  <c r="AR230" i="19"/>
  <c r="AR229" i="19"/>
  <c r="AR228" i="19"/>
  <c r="AR227" i="19"/>
  <c r="AR226" i="19"/>
  <c r="AR225" i="19"/>
  <c r="AR224" i="19"/>
  <c r="AR223" i="19"/>
  <c r="AR222" i="19"/>
  <c r="AR221" i="19"/>
  <c r="AR220" i="19"/>
  <c r="AR219" i="19"/>
  <c r="AR218" i="19"/>
  <c r="AR217" i="19"/>
  <c r="AR216" i="19"/>
  <c r="AR215" i="19"/>
  <c r="AR214" i="19"/>
  <c r="AR213" i="19"/>
  <c r="AR212" i="19"/>
  <c r="AR211" i="19"/>
  <c r="AR210" i="19"/>
  <c r="AR209" i="19"/>
  <c r="AR208" i="19"/>
  <c r="AR207" i="19"/>
  <c r="AR206" i="19"/>
  <c r="AR205" i="19"/>
  <c r="AR204" i="19"/>
  <c r="AR203" i="19"/>
  <c r="AR202" i="19"/>
  <c r="AR201" i="19"/>
  <c r="AR200" i="19"/>
  <c r="AR199" i="19"/>
  <c r="AR198" i="19"/>
  <c r="AR197" i="19"/>
  <c r="AR196" i="19"/>
  <c r="AR195" i="19"/>
  <c r="AR194" i="19"/>
  <c r="AR193" i="19"/>
  <c r="AR192" i="19"/>
  <c r="AR191" i="19"/>
  <c r="AR190" i="19"/>
  <c r="AR189" i="19"/>
  <c r="AR188" i="19"/>
  <c r="AR187" i="19"/>
  <c r="AR186" i="19"/>
  <c r="AR185" i="19"/>
  <c r="AR184" i="19"/>
  <c r="AR183" i="19"/>
  <c r="AR182" i="19"/>
  <c r="AR181" i="19"/>
  <c r="AR180" i="19"/>
  <c r="AR179" i="19"/>
  <c r="AR178" i="19"/>
  <c r="AR177" i="19"/>
  <c r="AR176" i="19"/>
  <c r="AR175" i="19"/>
  <c r="AR174" i="19"/>
  <c r="AR173" i="19"/>
  <c r="AR172" i="19"/>
  <c r="AR171" i="19"/>
  <c r="AR170" i="19"/>
  <c r="AR169" i="19"/>
  <c r="AR168" i="19"/>
  <c r="AR167" i="19"/>
  <c r="AR166" i="19"/>
  <c r="AR165" i="19"/>
  <c r="AR164" i="19"/>
  <c r="AR163" i="19"/>
  <c r="AR162" i="19"/>
  <c r="AR161" i="19"/>
  <c r="AR160" i="19"/>
  <c r="AR159" i="19"/>
  <c r="AR158" i="19"/>
  <c r="AR157" i="19"/>
  <c r="AR156" i="19"/>
  <c r="AR155" i="19"/>
  <c r="AR154" i="19"/>
  <c r="AR153" i="19"/>
  <c r="AR152" i="19"/>
  <c r="AR151" i="19"/>
  <c r="AR150" i="19"/>
  <c r="AR149" i="19"/>
  <c r="AR148" i="19"/>
  <c r="AR147" i="19"/>
  <c r="AR146" i="19"/>
  <c r="AR145" i="19"/>
  <c r="AR144" i="19"/>
  <c r="AR143" i="19"/>
  <c r="AR142" i="19"/>
  <c r="AR141" i="19"/>
  <c r="AR140" i="19"/>
  <c r="AR139" i="19"/>
  <c r="AR138" i="19"/>
  <c r="AR137" i="19"/>
  <c r="AR136" i="19"/>
  <c r="AR135" i="19"/>
  <c r="AR134" i="19"/>
  <c r="AR133" i="19"/>
  <c r="AR132" i="19"/>
  <c r="AR131" i="19"/>
  <c r="AR130" i="19"/>
  <c r="AR129" i="19"/>
  <c r="AR128" i="19"/>
  <c r="AR127" i="19"/>
  <c r="AR126" i="19"/>
  <c r="AR125" i="19"/>
  <c r="AR124" i="19"/>
  <c r="AR123" i="19"/>
  <c r="AR122" i="19"/>
  <c r="AR121" i="19"/>
  <c r="AR120" i="19"/>
  <c r="AR119" i="19"/>
  <c r="AR118" i="19"/>
  <c r="AR117" i="19"/>
  <c r="AR116" i="19"/>
  <c r="AR115" i="19"/>
  <c r="AR114" i="19"/>
  <c r="AR113" i="19"/>
  <c r="AR112" i="19"/>
  <c r="AR111" i="19"/>
  <c r="AR110" i="19"/>
  <c r="AR109" i="19"/>
  <c r="AR108" i="19"/>
  <c r="AR107" i="19"/>
  <c r="AR106" i="19"/>
  <c r="AR105" i="19"/>
  <c r="AR104" i="19"/>
  <c r="AR103" i="19"/>
  <c r="AR102" i="19"/>
  <c r="AR101" i="19"/>
  <c r="AR100" i="19"/>
  <c r="AR99" i="19"/>
  <c r="AR98" i="19"/>
  <c r="AR97" i="19"/>
  <c r="AR96" i="19"/>
  <c r="AR95" i="19"/>
  <c r="AR94" i="19"/>
  <c r="AR93" i="19"/>
  <c r="AR92" i="19"/>
  <c r="AR91" i="19"/>
  <c r="AR90" i="19"/>
  <c r="AR89" i="19"/>
  <c r="AR88" i="19"/>
  <c r="AR87" i="19"/>
  <c r="AR86" i="19"/>
  <c r="AR85" i="19"/>
  <c r="AR84" i="19"/>
  <c r="AR83" i="19"/>
  <c r="AR82" i="19"/>
  <c r="AR81" i="19"/>
  <c r="AR80" i="19"/>
  <c r="AR79" i="19"/>
  <c r="AR78" i="19"/>
  <c r="AR77" i="19"/>
  <c r="AR76" i="19"/>
  <c r="AR75" i="19"/>
  <c r="AR74" i="19"/>
  <c r="AR73" i="19"/>
  <c r="AR72" i="19"/>
  <c r="AR71" i="19"/>
  <c r="AR70" i="19"/>
  <c r="AR69" i="19"/>
  <c r="AR68" i="19"/>
  <c r="AR67" i="19"/>
  <c r="AR66" i="19"/>
  <c r="AR65" i="19"/>
  <c r="AR64" i="19"/>
  <c r="AR63" i="19"/>
  <c r="AR62" i="19"/>
  <c r="AR61" i="19"/>
  <c r="AR60" i="19"/>
  <c r="AR59" i="19"/>
  <c r="AR58" i="19"/>
  <c r="AR57" i="19"/>
  <c r="AR56" i="19"/>
  <c r="AR55" i="19"/>
  <c r="AR54" i="19"/>
  <c r="AR53" i="19"/>
  <c r="AR52" i="19"/>
  <c r="AR51" i="19"/>
  <c r="AR50" i="19"/>
  <c r="AR49" i="19"/>
  <c r="AR48" i="19"/>
  <c r="AR47" i="19"/>
  <c r="AR46" i="19"/>
  <c r="AR45" i="19"/>
  <c r="AR44" i="19"/>
  <c r="AR43" i="19"/>
  <c r="AR42" i="19"/>
  <c r="AR41" i="19"/>
  <c r="AR40" i="19"/>
  <c r="AR39" i="19"/>
  <c r="AR38" i="19"/>
  <c r="AR37" i="19"/>
  <c r="AR36" i="19"/>
  <c r="AR35" i="19"/>
  <c r="AR34" i="19"/>
  <c r="AR33" i="19"/>
  <c r="AR32" i="19"/>
  <c r="AR31" i="19"/>
  <c r="AR30" i="19"/>
  <c r="AR29" i="19"/>
  <c r="AR28" i="19"/>
  <c r="AR27" i="19"/>
  <c r="AR26" i="19"/>
  <c r="AR25" i="19"/>
  <c r="BL24" i="19"/>
  <c r="AR24" i="19"/>
  <c r="AR23" i="19"/>
  <c r="AT22" i="19"/>
  <c r="AS22" i="19"/>
  <c r="AR22" i="19"/>
  <c r="AP22" i="19"/>
  <c r="AN22" i="19"/>
  <c r="AM22" i="19"/>
  <c r="AL22" i="19"/>
  <c r="AK22" i="19"/>
  <c r="AJ22" i="19"/>
  <c r="AI22" i="19"/>
  <c r="AT21" i="19"/>
  <c r="AS21" i="19"/>
  <c r="AR21" i="19"/>
  <c r="AP21" i="19"/>
  <c r="AO21" i="19"/>
  <c r="AN21" i="19"/>
  <c r="AM21" i="19"/>
  <c r="AL21" i="19"/>
  <c r="AK21" i="19"/>
  <c r="AJ21" i="19"/>
  <c r="AI21" i="19"/>
  <c r="AT20" i="19"/>
  <c r="AS20" i="19"/>
  <c r="AR20" i="19"/>
  <c r="AP20" i="19"/>
  <c r="AO20" i="19"/>
  <c r="AN20" i="19"/>
  <c r="AM20" i="19"/>
  <c r="AL20" i="19"/>
  <c r="AK20" i="19"/>
  <c r="AJ20" i="19"/>
  <c r="AI20" i="19"/>
  <c r="AT19" i="19"/>
  <c r="AS19" i="19"/>
  <c r="AR19" i="19"/>
  <c r="AP19" i="19"/>
  <c r="AO19" i="19"/>
  <c r="AN19" i="19"/>
  <c r="AM19" i="19"/>
  <c r="AL19" i="19"/>
  <c r="AK19" i="19"/>
  <c r="AJ19" i="19"/>
  <c r="AI19" i="19"/>
  <c r="AT18" i="19"/>
  <c r="AS18" i="19"/>
  <c r="AR18" i="19"/>
  <c r="AP18" i="19"/>
  <c r="AO18" i="19"/>
  <c r="AN18" i="19"/>
  <c r="AM18" i="19"/>
  <c r="AL18" i="19"/>
  <c r="AK18" i="19"/>
  <c r="AJ18" i="19"/>
  <c r="AI18" i="19"/>
  <c r="AT17" i="19"/>
  <c r="AS17" i="19"/>
  <c r="AR17" i="19"/>
  <c r="AP17" i="19"/>
  <c r="AO17" i="19"/>
  <c r="AN17" i="19"/>
  <c r="AM17" i="19"/>
  <c r="AL17" i="19"/>
  <c r="AK17" i="19"/>
  <c r="AJ17" i="19"/>
  <c r="AI17" i="19"/>
  <c r="AT16" i="19"/>
  <c r="AS16" i="19"/>
  <c r="AR16" i="19"/>
  <c r="AP16" i="19"/>
  <c r="AO16" i="19"/>
  <c r="AN16" i="19"/>
  <c r="AM16" i="19"/>
  <c r="AL16" i="19"/>
  <c r="AK16" i="19"/>
  <c r="AJ16" i="19"/>
  <c r="AI16" i="19"/>
  <c r="AT15" i="19"/>
  <c r="AS15" i="19"/>
  <c r="AR15" i="19"/>
  <c r="AP15" i="19"/>
  <c r="AO15" i="19"/>
  <c r="AN15" i="19"/>
  <c r="AM15" i="19"/>
  <c r="AL15" i="19"/>
  <c r="AK15" i="19"/>
  <c r="AJ15" i="19"/>
  <c r="AI15" i="19"/>
  <c r="AT14" i="19"/>
  <c r="AS14" i="19"/>
  <c r="AR14" i="19"/>
  <c r="AP14" i="19"/>
  <c r="AO14" i="19"/>
  <c r="AN14" i="19"/>
  <c r="AM14" i="19"/>
  <c r="AL14" i="19"/>
  <c r="AK14" i="19"/>
  <c r="AJ14" i="19"/>
  <c r="AI14" i="19"/>
  <c r="AT13" i="19"/>
  <c r="AS13" i="19"/>
  <c r="AR13" i="19"/>
  <c r="AP13" i="19"/>
  <c r="AO13" i="19"/>
  <c r="AN13" i="19"/>
  <c r="AM13" i="19"/>
  <c r="AL13" i="19"/>
  <c r="AK13" i="19"/>
  <c r="AJ13" i="19"/>
  <c r="AI13" i="19"/>
  <c r="AT12" i="19"/>
  <c r="AS12" i="19"/>
  <c r="AR12" i="19"/>
  <c r="AP12" i="19"/>
  <c r="AO12" i="19"/>
  <c r="AN12" i="19"/>
  <c r="AM12" i="19"/>
  <c r="AL12" i="19"/>
  <c r="AK12" i="19"/>
  <c r="AJ12" i="19"/>
  <c r="AI12" i="19"/>
  <c r="AT11" i="19"/>
  <c r="AS11" i="19"/>
  <c r="AR11" i="19"/>
  <c r="AP11" i="19"/>
  <c r="AO11" i="19"/>
  <c r="AN11" i="19"/>
  <c r="AM11" i="19"/>
  <c r="AL11" i="19"/>
  <c r="AK11" i="19"/>
  <c r="AJ11" i="19"/>
  <c r="AI11" i="19"/>
  <c r="AT10" i="19"/>
  <c r="AS10" i="19"/>
  <c r="AR10" i="19"/>
  <c r="AP10" i="19"/>
  <c r="AO10" i="19"/>
  <c r="AN10" i="19"/>
  <c r="AM10" i="19"/>
  <c r="AL10" i="19"/>
  <c r="AK10" i="19"/>
  <c r="AJ10" i="19"/>
  <c r="AI10" i="19"/>
  <c r="AT9" i="19"/>
  <c r="AS9" i="19"/>
  <c r="AR9" i="19"/>
  <c r="AP9" i="19"/>
  <c r="AO9" i="19"/>
  <c r="AN9" i="19"/>
  <c r="AM9" i="19"/>
  <c r="AL9" i="19"/>
  <c r="AK9" i="19"/>
  <c r="AJ9" i="19"/>
  <c r="AI9" i="19"/>
  <c r="AT8" i="19"/>
  <c r="AS8" i="19"/>
  <c r="AR8" i="19"/>
  <c r="AP8" i="19"/>
  <c r="AO8" i="19"/>
  <c r="AN8" i="19"/>
  <c r="AM8" i="19"/>
  <c r="AL8" i="19"/>
  <c r="AK8" i="19"/>
  <c r="AJ8" i="19"/>
  <c r="AI8" i="19"/>
  <c r="AT7" i="19"/>
  <c r="AS7" i="19"/>
  <c r="AR7" i="19"/>
  <c r="AP7" i="19"/>
  <c r="AO7" i="19"/>
  <c r="AN7" i="19"/>
  <c r="AM7" i="19"/>
  <c r="AL7" i="19"/>
  <c r="AK7" i="19"/>
  <c r="AJ7" i="19"/>
  <c r="AI7" i="19"/>
  <c r="AP6" i="19"/>
  <c r="AO6" i="19"/>
  <c r="AN6" i="19"/>
  <c r="AM6" i="19"/>
  <c r="AL6" i="19"/>
  <c r="AK6" i="19"/>
  <c r="AJ6" i="19"/>
  <c r="AI6" i="19"/>
  <c r="AE1" i="19"/>
  <c r="AL3" i="19" s="1"/>
  <c r="AL1" i="19" s="1"/>
  <c r="AZ11" i="18"/>
  <c r="AZ16" i="18"/>
  <c r="AZ17" i="18"/>
  <c r="AZ18" i="18"/>
  <c r="AZ19" i="18"/>
  <c r="AZ21" i="18"/>
  <c r="AZ23" i="18"/>
  <c r="AZ24" i="18"/>
  <c r="AZ30" i="18"/>
  <c r="AZ32" i="18"/>
  <c r="AZ35" i="18"/>
  <c r="AZ37" i="18"/>
  <c r="AZ38" i="18"/>
  <c r="AZ40" i="18"/>
  <c r="AZ43" i="18"/>
  <c r="AZ44" i="18"/>
  <c r="AZ49" i="18"/>
  <c r="AZ52" i="18"/>
  <c r="AZ58" i="18"/>
  <c r="AZ59" i="18"/>
  <c r="AZ60" i="18"/>
  <c r="AZ63" i="18"/>
  <c r="AZ64" i="18"/>
  <c r="AZ65" i="18"/>
  <c r="AZ66" i="18"/>
  <c r="AZ67" i="18"/>
  <c r="AZ68" i="18"/>
  <c r="AZ69" i="18"/>
  <c r="AZ71" i="18"/>
  <c r="AZ72" i="18"/>
  <c r="AZ73" i="18"/>
  <c r="AZ74" i="18"/>
  <c r="AZ75" i="18"/>
  <c r="AZ77" i="18"/>
  <c r="AZ78" i="18"/>
  <c r="AZ80" i="18"/>
  <c r="AZ81" i="18"/>
  <c r="AZ83" i="18"/>
  <c r="AZ84" i="18"/>
  <c r="AZ85" i="18"/>
  <c r="AZ86" i="18"/>
  <c r="AZ87" i="18"/>
  <c r="AZ89" i="18"/>
  <c r="AZ91" i="18"/>
  <c r="AZ92" i="18"/>
  <c r="AZ93" i="18"/>
  <c r="AZ94" i="18"/>
  <c r="AZ96" i="18"/>
  <c r="AZ98" i="18"/>
  <c r="AZ100" i="18"/>
  <c r="AZ101" i="18"/>
  <c r="AZ102" i="18"/>
  <c r="AZ103" i="18"/>
  <c r="AZ105" i="18"/>
  <c r="AZ106" i="18"/>
  <c r="AZ107" i="18"/>
  <c r="AZ110" i="18"/>
  <c r="AZ111" i="18"/>
  <c r="AZ114" i="18"/>
  <c r="AZ115" i="18"/>
  <c r="AZ118" i="18"/>
  <c r="AZ119" i="18"/>
  <c r="AZ132" i="18"/>
  <c r="AZ133" i="18"/>
  <c r="AZ135" i="18"/>
  <c r="AZ136" i="18"/>
  <c r="AZ137" i="18"/>
  <c r="AZ138" i="18"/>
  <c r="AZ139" i="18"/>
  <c r="AZ142" i="18"/>
  <c r="AZ143" i="18"/>
  <c r="AZ145" i="18"/>
  <c r="AZ146" i="18"/>
  <c r="AZ149" i="18"/>
  <c r="AZ151" i="18"/>
  <c r="AZ152" i="18"/>
  <c r="AZ153" i="18"/>
  <c r="AZ157" i="18"/>
  <c r="AZ158" i="18"/>
  <c r="AZ159" i="18"/>
  <c r="AZ160" i="18"/>
  <c r="AZ162" i="18"/>
  <c r="AZ163" i="18"/>
  <c r="AZ164" i="18"/>
  <c r="AZ170" i="18"/>
  <c r="AZ173" i="18"/>
  <c r="AZ174" i="18"/>
  <c r="AZ175" i="18"/>
  <c r="AZ177" i="18"/>
  <c r="AZ178" i="18"/>
  <c r="AZ179" i="18"/>
  <c r="AZ181" i="18"/>
  <c r="AZ182" i="18"/>
  <c r="AZ183" i="18"/>
  <c r="AZ185" i="18"/>
  <c r="AZ186" i="18"/>
  <c r="AZ187" i="18"/>
  <c r="AZ188" i="18"/>
  <c r="AZ189" i="18"/>
  <c r="AZ191" i="18"/>
  <c r="AZ193" i="18"/>
  <c r="AZ194" i="18"/>
  <c r="AZ195" i="18"/>
  <c r="AZ197" i="18"/>
  <c r="AZ198" i="18"/>
  <c r="AZ205" i="18"/>
  <c r="AZ206" i="18"/>
  <c r="AZ207" i="18"/>
  <c r="AZ209" i="18"/>
  <c r="AZ212" i="18"/>
  <c r="AZ213" i="18"/>
  <c r="AZ214" i="18"/>
  <c r="AZ216" i="18"/>
  <c r="AZ222" i="18"/>
  <c r="AZ223" i="18"/>
  <c r="AZ225" i="18"/>
  <c r="AZ226" i="18"/>
  <c r="AZ227" i="18"/>
  <c r="AZ228" i="18"/>
  <c r="AZ229" i="18"/>
  <c r="AZ232" i="18"/>
  <c r="AZ233" i="18"/>
  <c r="AZ237" i="18"/>
  <c r="AZ239" i="18"/>
  <c r="AZ240" i="18"/>
  <c r="AZ241" i="18"/>
  <c r="AZ242" i="18"/>
  <c r="AZ243" i="18"/>
  <c r="AZ245" i="18"/>
  <c r="AZ247" i="18"/>
  <c r="AZ248" i="18"/>
  <c r="AZ250" i="18"/>
  <c r="AZ251" i="18"/>
  <c r="AZ252" i="18"/>
  <c r="AZ253" i="18"/>
  <c r="AZ254" i="18"/>
  <c r="AZ256" i="18"/>
  <c r="AZ257" i="18"/>
  <c r="AZ259" i="18"/>
  <c r="AZ260" i="18"/>
  <c r="AZ261" i="18"/>
  <c r="AZ263" i="18"/>
  <c r="AZ265" i="18"/>
  <c r="AZ266" i="18"/>
  <c r="AZ267" i="18"/>
  <c r="AZ268" i="18"/>
  <c r="AZ269" i="18"/>
  <c r="AZ272" i="18"/>
  <c r="AZ277" i="18"/>
  <c r="AZ278" i="18"/>
  <c r="AZ279" i="18"/>
  <c r="AZ280" i="18"/>
  <c r="AZ283" i="18"/>
  <c r="AZ284" i="18"/>
  <c r="AZ286" i="18"/>
  <c r="AZ288" i="18"/>
  <c r="AZ289" i="18"/>
  <c r="AZ291" i="18"/>
  <c r="AZ295" i="18"/>
  <c r="AZ296" i="18"/>
  <c r="AZ297" i="18"/>
  <c r="AZ298" i="18"/>
  <c r="AZ301" i="18"/>
  <c r="AZ306" i="18"/>
  <c r="AZ307" i="18"/>
  <c r="AZ309" i="18"/>
  <c r="AZ310" i="18"/>
  <c r="AZ311" i="18"/>
  <c r="AZ313" i="18"/>
  <c r="AZ314" i="18"/>
  <c r="AZ316" i="18"/>
  <c r="AZ319" i="18"/>
  <c r="AZ321" i="18"/>
  <c r="AZ322" i="18"/>
  <c r="AZ323" i="18"/>
  <c r="AZ324" i="18"/>
  <c r="AZ325" i="18"/>
  <c r="AZ326" i="18"/>
  <c r="AZ328" i="18"/>
  <c r="AZ332" i="18"/>
  <c r="AZ336" i="18"/>
  <c r="AZ337" i="18"/>
  <c r="AZ341" i="18"/>
  <c r="AZ343" i="18"/>
  <c r="AZ344" i="18"/>
  <c r="AZ347" i="18"/>
  <c r="AZ348" i="18"/>
  <c r="AZ349" i="18"/>
  <c r="AZ353" i="18"/>
  <c r="AZ355" i="18"/>
  <c r="AZ358" i="18"/>
  <c r="AZ360" i="18"/>
  <c r="AZ362" i="18"/>
  <c r="AZ364" i="18"/>
  <c r="AZ365" i="18"/>
  <c r="AZ366" i="18"/>
  <c r="AZ367" i="18"/>
  <c r="AZ369" i="18"/>
  <c r="AZ370" i="18"/>
  <c r="AZ372" i="18"/>
  <c r="AZ373" i="18"/>
  <c r="AZ374" i="18"/>
  <c r="AZ376" i="18"/>
  <c r="AZ378" i="18"/>
  <c r="AZ380" i="18"/>
  <c r="AZ381" i="18"/>
  <c r="AZ383" i="18"/>
  <c r="AZ387" i="18"/>
  <c r="AZ390" i="18"/>
  <c r="AZ391" i="18"/>
  <c r="AZ392" i="18"/>
  <c r="AZ395" i="18"/>
  <c r="AZ400" i="18"/>
  <c r="AZ402" i="18"/>
  <c r="AZ403" i="18"/>
  <c r="AZ405" i="18"/>
  <c r="AZ408" i="18"/>
  <c r="AZ412" i="18"/>
  <c r="AZ414" i="18"/>
  <c r="AZ415" i="18"/>
  <c r="AZ416" i="18"/>
  <c r="AZ417" i="18"/>
  <c r="AZ418" i="18"/>
  <c r="AZ419" i="18"/>
  <c r="AZ420" i="18"/>
  <c r="AZ421" i="18"/>
  <c r="AZ423" i="18"/>
  <c r="AZ425" i="18"/>
  <c r="AZ431" i="18"/>
  <c r="AZ433" i="18"/>
  <c r="AZ434" i="18"/>
  <c r="AZ435" i="18"/>
  <c r="AZ436" i="18"/>
  <c r="AZ437" i="18"/>
  <c r="BB421" i="18"/>
  <c r="BC421" i="18" s="1"/>
  <c r="BB431" i="18"/>
  <c r="BC431" i="18" s="1"/>
  <c r="BB432" i="18"/>
  <c r="BC432" i="18" s="1"/>
  <c r="AQ431" i="18"/>
  <c r="AR431" i="18"/>
  <c r="AP431" i="18"/>
  <c r="AJ440" i="18"/>
  <c r="AB440" i="18"/>
  <c r="AJ439" i="18"/>
  <c r="AB439" i="18"/>
  <c r="AJ438" i="18"/>
  <c r="AB438" i="18"/>
  <c r="AJ437" i="18"/>
  <c r="AB437" i="18"/>
  <c r="AJ436" i="18"/>
  <c r="AB436" i="18"/>
  <c r="AJ435" i="18"/>
  <c r="AB435" i="18"/>
  <c r="AJ434" i="18"/>
  <c r="AB434" i="18"/>
  <c r="AJ433" i="18"/>
  <c r="AB433" i="18"/>
  <c r="AJ432" i="18"/>
  <c r="AB432" i="18"/>
  <c r="F432" i="18"/>
  <c r="AN431" i="18"/>
  <c r="AM431" i="18"/>
  <c r="AL431" i="18"/>
  <c r="AJ431" i="18"/>
  <c r="AB431" i="18"/>
  <c r="AJ430" i="18"/>
  <c r="AB430" i="18"/>
  <c r="AJ429" i="18"/>
  <c r="AB429" i="18"/>
  <c r="AJ428" i="18"/>
  <c r="AB428" i="18"/>
  <c r="AJ427" i="18"/>
  <c r="AB427" i="18"/>
  <c r="AJ426" i="18"/>
  <c r="AB426" i="18"/>
  <c r="AJ425" i="18"/>
  <c r="AB425" i="18"/>
  <c r="AJ424" i="18"/>
  <c r="AB424" i="18"/>
  <c r="AU423" i="18"/>
  <c r="AJ423" i="18"/>
  <c r="AB423" i="18"/>
  <c r="AU422" i="18"/>
  <c r="AJ422" i="18"/>
  <c r="AG423" i="18"/>
  <c r="AB422" i="18"/>
  <c r="AU419" i="18"/>
  <c r="AJ419" i="18"/>
  <c r="AB419" i="18"/>
  <c r="AU418" i="18"/>
  <c r="AJ418" i="18"/>
  <c r="AB418" i="18"/>
  <c r="AU417" i="18"/>
  <c r="AJ417" i="18"/>
  <c r="AB417" i="18"/>
  <c r="AU416" i="18"/>
  <c r="AJ416" i="18"/>
  <c r="AB416" i="18"/>
  <c r="AU415" i="18"/>
  <c r="AJ415" i="18"/>
  <c r="AG415" i="18"/>
  <c r="AG416" i="18" s="1"/>
  <c r="AG417" i="18" s="1"/>
  <c r="AG418" i="18" s="1"/>
  <c r="AG419" i="18" s="1"/>
  <c r="AB415" i="18"/>
  <c r="AU414" i="18"/>
  <c r="AJ414" i="18"/>
  <c r="AB414" i="18"/>
  <c r="AU413" i="18"/>
  <c r="AJ413" i="18"/>
  <c r="AB413" i="18"/>
  <c r="AU412" i="18"/>
  <c r="AJ412" i="18"/>
  <c r="AB412" i="18"/>
  <c r="AU411" i="18"/>
  <c r="AJ411" i="18"/>
  <c r="AB411" i="18"/>
  <c r="AU410" i="18"/>
  <c r="AJ410" i="18"/>
  <c r="AB410" i="18"/>
  <c r="AU409" i="18"/>
  <c r="AJ409" i="18"/>
  <c r="AB409" i="18"/>
  <c r="AU408" i="18"/>
  <c r="AJ408" i="18"/>
  <c r="AB408" i="18"/>
  <c r="AU407" i="18"/>
  <c r="AJ407" i="18"/>
  <c r="AB407" i="18"/>
  <c r="AU406" i="18"/>
  <c r="AJ406" i="18"/>
  <c r="AB406" i="18"/>
  <c r="AU405" i="18"/>
  <c r="AJ405" i="18"/>
  <c r="AB405" i="18"/>
  <c r="AU404" i="18"/>
  <c r="AJ404" i="18"/>
  <c r="AB404" i="18"/>
  <c r="AU403" i="18"/>
  <c r="AJ403" i="18"/>
  <c r="AB403" i="18"/>
  <c r="AU402" i="18"/>
  <c r="AJ402" i="18"/>
  <c r="AB402" i="18"/>
  <c r="AU401" i="18"/>
  <c r="AJ401" i="18"/>
  <c r="AB401" i="18"/>
  <c r="AU400" i="18"/>
  <c r="AJ400" i="18"/>
  <c r="AB400" i="18"/>
  <c r="AU399" i="18"/>
  <c r="AJ399" i="18"/>
  <c r="AB399" i="18"/>
  <c r="AU398" i="18"/>
  <c r="AJ398" i="18"/>
  <c r="AB398" i="18"/>
  <c r="AU397" i="18"/>
  <c r="AJ397" i="18"/>
  <c r="AB397" i="18"/>
  <c r="AU396" i="18"/>
  <c r="AJ396" i="18"/>
  <c r="AB396" i="18"/>
  <c r="AU395" i="18"/>
  <c r="AJ395" i="18"/>
  <c r="AB395" i="18"/>
  <c r="AU394" i="18"/>
  <c r="AJ394" i="18"/>
  <c r="AB394" i="18"/>
  <c r="AU393" i="18"/>
  <c r="AJ393" i="18"/>
  <c r="AB393" i="18"/>
  <c r="AU392" i="18"/>
  <c r="AJ392" i="18"/>
  <c r="AB392" i="18"/>
  <c r="AU391" i="18"/>
  <c r="AJ391" i="18"/>
  <c r="AB391" i="18"/>
  <c r="AU390" i="18"/>
  <c r="AJ390" i="18"/>
  <c r="AB390" i="18"/>
  <c r="AU389" i="18"/>
  <c r="AJ389" i="18"/>
  <c r="AB389" i="18"/>
  <c r="AU388" i="18"/>
  <c r="AJ388" i="18"/>
  <c r="AB388" i="18"/>
  <c r="AU387" i="18"/>
  <c r="AJ387" i="18"/>
  <c r="AB387" i="18"/>
  <c r="AU386" i="18"/>
  <c r="AJ386" i="18"/>
  <c r="AB386" i="18"/>
  <c r="AU385" i="18"/>
  <c r="AJ385" i="18"/>
  <c r="AB385" i="18"/>
  <c r="AU384" i="18"/>
  <c r="AJ384" i="18"/>
  <c r="AB384" i="18"/>
  <c r="AU383" i="18"/>
  <c r="AJ383" i="18"/>
  <c r="AB383" i="18"/>
  <c r="AU382" i="18"/>
  <c r="AJ382" i="18"/>
  <c r="AB382" i="18"/>
  <c r="AU381" i="18"/>
  <c r="AJ381" i="18"/>
  <c r="AB381" i="18"/>
  <c r="AU380" i="18"/>
  <c r="AJ380" i="18"/>
  <c r="AB380" i="18"/>
  <c r="AU379" i="18"/>
  <c r="AJ379" i="18"/>
  <c r="AB379" i="18"/>
  <c r="AU378" i="18"/>
  <c r="AJ378" i="18"/>
  <c r="AB378" i="18"/>
  <c r="AU377" i="18"/>
  <c r="AJ377" i="18"/>
  <c r="AB377" i="18"/>
  <c r="AU376" i="18"/>
  <c r="AJ376" i="18"/>
  <c r="AB376" i="18"/>
  <c r="AU375" i="18"/>
  <c r="AJ375" i="18"/>
  <c r="AB375" i="18"/>
  <c r="AU374" i="18"/>
  <c r="AJ374" i="18"/>
  <c r="AB374" i="18"/>
  <c r="AU373" i="18"/>
  <c r="AJ373" i="18"/>
  <c r="AB373" i="18"/>
  <c r="AU372" i="18"/>
  <c r="AJ372" i="18"/>
  <c r="AB372" i="18"/>
  <c r="AU371" i="18"/>
  <c r="AJ371" i="18"/>
  <c r="AB371" i="18"/>
  <c r="AU370" i="18"/>
  <c r="AJ370" i="18"/>
  <c r="AB370" i="18"/>
  <c r="AU369" i="18"/>
  <c r="AJ369" i="18"/>
  <c r="AB369" i="18"/>
  <c r="AU368" i="18"/>
  <c r="AJ368" i="18"/>
  <c r="AB368" i="18"/>
  <c r="AU367" i="18"/>
  <c r="AJ367" i="18"/>
  <c r="AB367" i="18"/>
  <c r="AU366" i="18"/>
  <c r="AJ366" i="18"/>
  <c r="AB366" i="18"/>
  <c r="AU365" i="18"/>
  <c r="AJ365" i="18"/>
  <c r="AB365" i="18"/>
  <c r="AU364" i="18"/>
  <c r="AJ364" i="18"/>
  <c r="AB364" i="18"/>
  <c r="AU363" i="18"/>
  <c r="AJ363" i="18"/>
  <c r="AB363" i="18"/>
  <c r="AU362" i="18"/>
  <c r="AJ362" i="18"/>
  <c r="AB362" i="18"/>
  <c r="AU361" i="18"/>
  <c r="AJ361" i="18"/>
  <c r="AB361" i="18"/>
  <c r="AU360" i="18"/>
  <c r="AJ360" i="18"/>
  <c r="AB360" i="18"/>
  <c r="AU359" i="18"/>
  <c r="AJ359" i="18"/>
  <c r="AB359" i="18"/>
  <c r="AU358" i="18"/>
  <c r="AJ358" i="18"/>
  <c r="AB358" i="18"/>
  <c r="AU357" i="18"/>
  <c r="AJ357" i="18"/>
  <c r="AB357" i="18"/>
  <c r="AU356" i="18"/>
  <c r="AJ356" i="18"/>
  <c r="AB356" i="18"/>
  <c r="AU355" i="18"/>
  <c r="AJ355" i="18"/>
  <c r="AB355" i="18"/>
  <c r="AU354" i="18"/>
  <c r="AJ354" i="18"/>
  <c r="AB354" i="18"/>
  <c r="AU353" i="18"/>
  <c r="AJ353" i="18"/>
  <c r="AB353" i="18"/>
  <c r="AU352" i="18"/>
  <c r="AJ352" i="18"/>
  <c r="AB352" i="18"/>
  <c r="AU351" i="18"/>
  <c r="AJ351" i="18"/>
  <c r="AB351" i="18"/>
  <c r="AU350" i="18"/>
  <c r="AJ350" i="18"/>
  <c r="AB350" i="18"/>
  <c r="AU349" i="18"/>
  <c r="AJ349" i="18"/>
  <c r="AB349" i="18"/>
  <c r="AU348" i="18"/>
  <c r="AJ348" i="18"/>
  <c r="AB348" i="18"/>
  <c r="AU347" i="18"/>
  <c r="AJ347" i="18"/>
  <c r="AB347" i="18"/>
  <c r="AU346" i="18"/>
  <c r="AJ346" i="18"/>
  <c r="AB346" i="18"/>
  <c r="AU345" i="18"/>
  <c r="AJ345" i="18"/>
  <c r="AB345" i="18"/>
  <c r="AU344" i="18"/>
  <c r="AJ344" i="18"/>
  <c r="AB344" i="18"/>
  <c r="AU343" i="18"/>
  <c r="AJ343" i="18"/>
  <c r="AB343" i="18"/>
  <c r="AU342" i="18"/>
  <c r="AJ342" i="18"/>
  <c r="AB342" i="18"/>
  <c r="AU341" i="18"/>
  <c r="AJ341" i="18"/>
  <c r="AB341" i="18"/>
  <c r="AU340" i="18"/>
  <c r="AJ340" i="18"/>
  <c r="AB340" i="18"/>
  <c r="AU339" i="18"/>
  <c r="AJ339" i="18"/>
  <c r="AB339" i="18"/>
  <c r="AU338" i="18"/>
  <c r="AJ338" i="18"/>
  <c r="AB338" i="18"/>
  <c r="AU337" i="18"/>
  <c r="AJ337" i="18"/>
  <c r="AB337" i="18"/>
  <c r="AU336" i="18"/>
  <c r="AJ336" i="18"/>
  <c r="AB336" i="18"/>
  <c r="AU335" i="18"/>
  <c r="AJ335" i="18"/>
  <c r="AB335" i="18"/>
  <c r="AU334" i="18"/>
  <c r="AJ334" i="18"/>
  <c r="AB334" i="18"/>
  <c r="AU333" i="18"/>
  <c r="AJ333" i="18"/>
  <c r="AB333" i="18"/>
  <c r="AU332" i="18"/>
  <c r="AJ332" i="18"/>
  <c r="AB332" i="18"/>
  <c r="AU331" i="18"/>
  <c r="AJ331" i="18"/>
  <c r="AB331" i="18"/>
  <c r="AU330" i="18"/>
  <c r="AJ330" i="18"/>
  <c r="AB330" i="18"/>
  <c r="AU329" i="18"/>
  <c r="AJ329" i="18"/>
  <c r="AB329" i="18"/>
  <c r="AU328" i="18"/>
  <c r="AJ328" i="18"/>
  <c r="AB328" i="18"/>
  <c r="AU327" i="18"/>
  <c r="AJ327" i="18"/>
  <c r="AB327" i="18"/>
  <c r="AU326" i="18"/>
  <c r="AJ326" i="18"/>
  <c r="AB326" i="18"/>
  <c r="AU325" i="18"/>
  <c r="AJ325" i="18"/>
  <c r="AB325" i="18"/>
  <c r="AU324" i="18"/>
  <c r="AJ324" i="18"/>
  <c r="AB324" i="18"/>
  <c r="AU323" i="18"/>
  <c r="AJ323" i="18"/>
  <c r="AB323" i="18"/>
  <c r="AU322" i="18"/>
  <c r="AJ322" i="18"/>
  <c r="AB322" i="18"/>
  <c r="AU321" i="18"/>
  <c r="AJ321" i="18"/>
  <c r="AB321" i="18"/>
  <c r="AU320" i="18"/>
  <c r="AJ320" i="18"/>
  <c r="AB320" i="18"/>
  <c r="AU319" i="18"/>
  <c r="AJ319" i="18"/>
  <c r="AB319" i="18"/>
  <c r="AU318" i="18"/>
  <c r="AJ318" i="18"/>
  <c r="AB318" i="18"/>
  <c r="AU317" i="18"/>
  <c r="AJ317" i="18"/>
  <c r="AB317" i="18"/>
  <c r="AU316" i="18"/>
  <c r="AJ316" i="18"/>
  <c r="AB316" i="18"/>
  <c r="AU315" i="18"/>
  <c r="AJ315" i="18"/>
  <c r="AB315" i="18"/>
  <c r="AU314" i="18"/>
  <c r="AJ314" i="18"/>
  <c r="AB314" i="18"/>
  <c r="AU313" i="18"/>
  <c r="AJ313" i="18"/>
  <c r="AB313" i="18"/>
  <c r="AU312" i="18"/>
  <c r="AJ312" i="18"/>
  <c r="AB312" i="18"/>
  <c r="AU311" i="18"/>
  <c r="AJ311" i="18"/>
  <c r="AB311" i="18"/>
  <c r="AU310" i="18"/>
  <c r="AJ310" i="18"/>
  <c r="AB310" i="18"/>
  <c r="AU309" i="18"/>
  <c r="AJ309" i="18"/>
  <c r="AB309" i="18"/>
  <c r="AU308" i="18"/>
  <c r="AJ308" i="18"/>
  <c r="AB308" i="18"/>
  <c r="AU307" i="18"/>
  <c r="AJ307" i="18"/>
  <c r="AB307" i="18"/>
  <c r="AU306" i="18"/>
  <c r="AJ306" i="18"/>
  <c r="AB306" i="18"/>
  <c r="AU305" i="18"/>
  <c r="AJ305" i="18"/>
  <c r="AB305" i="18"/>
  <c r="AU304" i="18"/>
  <c r="AJ304" i="18"/>
  <c r="AB304" i="18"/>
  <c r="AU303" i="18"/>
  <c r="AJ303" i="18"/>
  <c r="AB303" i="18"/>
  <c r="AU302" i="18"/>
  <c r="AJ302" i="18"/>
  <c r="AB302" i="18"/>
  <c r="AU301" i="18"/>
  <c r="AJ301" i="18"/>
  <c r="AB301" i="18"/>
  <c r="AU300" i="18"/>
  <c r="AJ300" i="18"/>
  <c r="AB300" i="18"/>
  <c r="AU299" i="18"/>
  <c r="AJ299" i="18"/>
  <c r="AB299" i="18"/>
  <c r="AU298" i="18"/>
  <c r="AJ298" i="18"/>
  <c r="AB298" i="18"/>
  <c r="AU297" i="18"/>
  <c r="AJ297" i="18"/>
  <c r="AB297" i="18"/>
  <c r="AU296" i="18"/>
  <c r="AJ296" i="18"/>
  <c r="AB296" i="18"/>
  <c r="AU295" i="18"/>
  <c r="AJ295" i="18"/>
  <c r="AB295" i="18"/>
  <c r="AU294" i="18"/>
  <c r="AJ294" i="18"/>
  <c r="AB294" i="18"/>
  <c r="AU293" i="18"/>
  <c r="AJ293" i="18"/>
  <c r="AB293" i="18"/>
  <c r="AU292" i="18"/>
  <c r="AJ292" i="18"/>
  <c r="AB292" i="18"/>
  <c r="AU291" i="18"/>
  <c r="AJ291" i="18"/>
  <c r="AB291" i="18"/>
  <c r="AU290" i="18"/>
  <c r="AJ290" i="18"/>
  <c r="AB290" i="18"/>
  <c r="AU289" i="18"/>
  <c r="AJ289" i="18"/>
  <c r="AB289" i="18"/>
  <c r="AU288" i="18"/>
  <c r="AJ288" i="18"/>
  <c r="AB288" i="18"/>
  <c r="AU287" i="18"/>
  <c r="AJ287" i="18"/>
  <c r="AB287" i="18"/>
  <c r="AU286" i="18"/>
  <c r="AJ286" i="18"/>
  <c r="AB286" i="18"/>
  <c r="AU285" i="18"/>
  <c r="AJ285" i="18"/>
  <c r="AB285" i="18"/>
  <c r="AU284" i="18"/>
  <c r="AJ284" i="18"/>
  <c r="AB284" i="18"/>
  <c r="AU283" i="18"/>
  <c r="AJ283" i="18"/>
  <c r="AB283" i="18"/>
  <c r="BT282" i="18"/>
  <c r="BR282" i="18"/>
  <c r="AU282" i="18"/>
  <c r="AJ282" i="18"/>
  <c r="AB282" i="18"/>
  <c r="BT281" i="18"/>
  <c r="BR281" i="18"/>
  <c r="AU281" i="18"/>
  <c r="AJ281" i="18"/>
  <c r="AB281" i="18"/>
  <c r="BT280" i="18"/>
  <c r="BR280" i="18"/>
  <c r="AU280" i="18"/>
  <c r="AJ280" i="18"/>
  <c r="AB280" i="18"/>
  <c r="BT279" i="18"/>
  <c r="BR279" i="18"/>
  <c r="AU279" i="18"/>
  <c r="AJ279" i="18"/>
  <c r="AB279" i="18"/>
  <c r="BT278" i="18"/>
  <c r="BR278" i="18"/>
  <c r="AU278" i="18"/>
  <c r="AJ278" i="18"/>
  <c r="AB278" i="18"/>
  <c r="BT277" i="18"/>
  <c r="BR277" i="18"/>
  <c r="AU277" i="18"/>
  <c r="AJ277" i="18"/>
  <c r="AB277" i="18"/>
  <c r="BT276" i="18"/>
  <c r="BR276" i="18"/>
  <c r="AU276" i="18"/>
  <c r="AJ276" i="18"/>
  <c r="AB276" i="18"/>
  <c r="BT275" i="18"/>
  <c r="BR275" i="18"/>
  <c r="AU275" i="18"/>
  <c r="AJ275" i="18"/>
  <c r="AB275" i="18"/>
  <c r="BT274" i="18"/>
  <c r="BR274" i="18"/>
  <c r="AU274" i="18"/>
  <c r="AJ274" i="18"/>
  <c r="AB274" i="18"/>
  <c r="BT273" i="18"/>
  <c r="BR273" i="18"/>
  <c r="AU273" i="18"/>
  <c r="AJ273" i="18"/>
  <c r="AB273" i="18"/>
  <c r="BT272" i="18"/>
  <c r="BR272" i="18"/>
  <c r="AU272" i="18"/>
  <c r="AJ272" i="18"/>
  <c r="AB272" i="18"/>
  <c r="BT271" i="18"/>
  <c r="BR271" i="18"/>
  <c r="AU271" i="18"/>
  <c r="AJ271" i="18"/>
  <c r="AB271" i="18"/>
  <c r="BT270" i="18"/>
  <c r="BR270" i="18"/>
  <c r="AU270" i="18"/>
  <c r="AJ270" i="18"/>
  <c r="AB270" i="18"/>
  <c r="BT269" i="18"/>
  <c r="BR269" i="18"/>
  <c r="AU269" i="18"/>
  <c r="AJ269" i="18"/>
  <c r="AB269" i="18"/>
  <c r="BT268" i="18"/>
  <c r="BR268" i="18"/>
  <c r="AU268" i="18"/>
  <c r="AJ268" i="18"/>
  <c r="AB268" i="18"/>
  <c r="BT267" i="18"/>
  <c r="BR267" i="18"/>
  <c r="AU267" i="18"/>
  <c r="AJ267" i="18"/>
  <c r="AB267" i="18"/>
  <c r="BT266" i="18"/>
  <c r="BR266" i="18"/>
  <c r="AU266" i="18"/>
  <c r="AJ266" i="18"/>
  <c r="AB266" i="18"/>
  <c r="BT265" i="18"/>
  <c r="BR265" i="18"/>
  <c r="AU265" i="18"/>
  <c r="AJ265" i="18"/>
  <c r="AB265" i="18"/>
  <c r="BT264" i="18"/>
  <c r="BR264" i="18"/>
  <c r="AU264" i="18"/>
  <c r="AJ264" i="18"/>
  <c r="AB264" i="18"/>
  <c r="BT263" i="18"/>
  <c r="BR263" i="18"/>
  <c r="AU263" i="18"/>
  <c r="AJ263" i="18"/>
  <c r="AB263" i="18"/>
  <c r="BT262" i="18"/>
  <c r="BR262" i="18"/>
  <c r="AU262" i="18"/>
  <c r="AJ262" i="18"/>
  <c r="AB262" i="18"/>
  <c r="BT261" i="18"/>
  <c r="BR261" i="18"/>
  <c r="AU261" i="18"/>
  <c r="AJ261" i="18"/>
  <c r="AB261" i="18"/>
  <c r="BT260" i="18"/>
  <c r="BR260" i="18"/>
  <c r="AU260" i="18"/>
  <c r="AJ260" i="18"/>
  <c r="AB260" i="18"/>
  <c r="BT259" i="18"/>
  <c r="BR259" i="18"/>
  <c r="AU259" i="18"/>
  <c r="AJ259" i="18"/>
  <c r="AB259" i="18"/>
  <c r="BT258" i="18"/>
  <c r="BR258" i="18"/>
  <c r="AU258" i="18"/>
  <c r="AJ258" i="18"/>
  <c r="AB258" i="18"/>
  <c r="BT257" i="18"/>
  <c r="BR257" i="18"/>
  <c r="AU257" i="18"/>
  <c r="AJ257" i="18"/>
  <c r="AB257" i="18"/>
  <c r="BT256" i="18"/>
  <c r="BR256" i="18"/>
  <c r="AU256" i="18"/>
  <c r="AJ256" i="18"/>
  <c r="AB256" i="18"/>
  <c r="BT255" i="18"/>
  <c r="BR255" i="18"/>
  <c r="AU255" i="18"/>
  <c r="AJ255" i="18"/>
  <c r="AB255" i="18"/>
  <c r="BT254" i="18"/>
  <c r="BR254" i="18"/>
  <c r="AU254" i="18"/>
  <c r="AJ254" i="18"/>
  <c r="AB254" i="18"/>
  <c r="BT253" i="18"/>
  <c r="BR253" i="18"/>
  <c r="AU253" i="18"/>
  <c r="AJ253" i="18"/>
  <c r="AB253" i="18"/>
  <c r="BT252" i="18"/>
  <c r="BR252" i="18"/>
  <c r="AU252" i="18"/>
  <c r="AJ252" i="18"/>
  <c r="AB252" i="18"/>
  <c r="BT251" i="18"/>
  <c r="BR251" i="18"/>
  <c r="AU251" i="18"/>
  <c r="AJ251" i="18"/>
  <c r="AB251" i="18"/>
  <c r="BT250" i="18"/>
  <c r="BR250" i="18"/>
  <c r="AU250" i="18"/>
  <c r="AJ250" i="18"/>
  <c r="AB250" i="18"/>
  <c r="BT249" i="18"/>
  <c r="BR249" i="18"/>
  <c r="AU249" i="18"/>
  <c r="AJ249" i="18"/>
  <c r="AB249" i="18"/>
  <c r="BT248" i="18"/>
  <c r="BR248" i="18"/>
  <c r="AU248" i="18"/>
  <c r="AJ248" i="18"/>
  <c r="AB248" i="18"/>
  <c r="BT247" i="18"/>
  <c r="BR247" i="18"/>
  <c r="AU247" i="18"/>
  <c r="AJ247" i="18"/>
  <c r="AB247" i="18"/>
  <c r="BT246" i="18"/>
  <c r="BR246" i="18"/>
  <c r="AU246" i="18"/>
  <c r="AJ246" i="18"/>
  <c r="AB246" i="18"/>
  <c r="BT245" i="18"/>
  <c r="BR245" i="18"/>
  <c r="AU245" i="18"/>
  <c r="AJ245" i="18"/>
  <c r="AB245" i="18"/>
  <c r="BT244" i="18"/>
  <c r="BR244" i="18"/>
  <c r="AU244" i="18"/>
  <c r="AJ244" i="18"/>
  <c r="AB244" i="18"/>
  <c r="BT243" i="18"/>
  <c r="BR243" i="18"/>
  <c r="AU243" i="18"/>
  <c r="AJ243" i="18"/>
  <c r="AB243" i="18"/>
  <c r="BT242" i="18"/>
  <c r="BR242" i="18"/>
  <c r="AU242" i="18"/>
  <c r="AJ242" i="18"/>
  <c r="AB242" i="18"/>
  <c r="BT241" i="18"/>
  <c r="BR241" i="18"/>
  <c r="AU241" i="18"/>
  <c r="AJ241" i="18"/>
  <c r="AB241" i="18"/>
  <c r="BT240" i="18"/>
  <c r="BR240" i="18"/>
  <c r="AU240" i="18"/>
  <c r="AJ240" i="18"/>
  <c r="AB240" i="18"/>
  <c r="BT239" i="18"/>
  <c r="BR239" i="18"/>
  <c r="AU239" i="18"/>
  <c r="AJ239" i="18"/>
  <c r="AB239" i="18"/>
  <c r="BT238" i="18"/>
  <c r="BR238" i="18"/>
  <c r="AU238" i="18"/>
  <c r="AJ238" i="18"/>
  <c r="AB238" i="18"/>
  <c r="BT237" i="18"/>
  <c r="BR237" i="18"/>
  <c r="AU237" i="18"/>
  <c r="AJ237" i="18"/>
  <c r="AB237" i="18"/>
  <c r="BT236" i="18"/>
  <c r="BR236" i="18"/>
  <c r="AU236" i="18"/>
  <c r="AJ236" i="18"/>
  <c r="AB236" i="18"/>
  <c r="BT235" i="18"/>
  <c r="BR235" i="18"/>
  <c r="AU235" i="18"/>
  <c r="AJ235" i="18"/>
  <c r="AB235" i="18"/>
  <c r="BT234" i="18"/>
  <c r="BR234" i="18"/>
  <c r="AU234" i="18"/>
  <c r="AJ234" i="18"/>
  <c r="AB234" i="18"/>
  <c r="BT233" i="18"/>
  <c r="BR233" i="18"/>
  <c r="AU233" i="18"/>
  <c r="AJ233" i="18"/>
  <c r="AB233" i="18"/>
  <c r="BT232" i="18"/>
  <c r="BR232" i="18"/>
  <c r="AU232" i="18"/>
  <c r="AJ232" i="18"/>
  <c r="AB232" i="18"/>
  <c r="BT231" i="18"/>
  <c r="BR231" i="18"/>
  <c r="AU231" i="18"/>
  <c r="AJ231" i="18"/>
  <c r="AB231" i="18"/>
  <c r="BT230" i="18"/>
  <c r="BR230" i="18"/>
  <c r="AU230" i="18"/>
  <c r="AJ230" i="18"/>
  <c r="AB230" i="18"/>
  <c r="BT229" i="18"/>
  <c r="BR229" i="18"/>
  <c r="AU229" i="18"/>
  <c r="AJ229" i="18"/>
  <c r="AB229" i="18"/>
  <c r="BT228" i="18"/>
  <c r="BR228" i="18"/>
  <c r="AU228" i="18"/>
  <c r="AJ228" i="18"/>
  <c r="AB228" i="18"/>
  <c r="BT227" i="18"/>
  <c r="BR227" i="18"/>
  <c r="AU227" i="18"/>
  <c r="AJ227" i="18"/>
  <c r="AB227" i="18"/>
  <c r="BT226" i="18"/>
  <c r="BR226" i="18"/>
  <c r="AU226" i="18"/>
  <c r="AJ226" i="18"/>
  <c r="AB226" i="18"/>
  <c r="BT225" i="18"/>
  <c r="BR225" i="18"/>
  <c r="AU225" i="18"/>
  <c r="AJ225" i="18"/>
  <c r="AB225" i="18"/>
  <c r="BT224" i="18"/>
  <c r="BR224" i="18"/>
  <c r="AU224" i="18"/>
  <c r="AJ224" i="18"/>
  <c r="AB224" i="18"/>
  <c r="BT223" i="18"/>
  <c r="BR223" i="18"/>
  <c r="AU223" i="18"/>
  <c r="AJ223" i="18"/>
  <c r="AB223" i="18"/>
  <c r="BT222" i="18"/>
  <c r="BR222" i="18"/>
  <c r="AU222" i="18"/>
  <c r="AJ222" i="18"/>
  <c r="AB222" i="18"/>
  <c r="BT221" i="18"/>
  <c r="BR221" i="18"/>
  <c r="AU221" i="18"/>
  <c r="AJ221" i="18"/>
  <c r="AB221" i="18"/>
  <c r="BT220" i="18"/>
  <c r="BR220" i="18"/>
  <c r="AU220" i="18"/>
  <c r="AJ220" i="18"/>
  <c r="AB220" i="18"/>
  <c r="BT219" i="18"/>
  <c r="BR219" i="18"/>
  <c r="AU219" i="18"/>
  <c r="AJ219" i="18"/>
  <c r="AB219" i="18"/>
  <c r="BT218" i="18"/>
  <c r="BR218" i="18"/>
  <c r="AU218" i="18"/>
  <c r="AJ218" i="18"/>
  <c r="AB218" i="18"/>
  <c r="BT217" i="18"/>
  <c r="BR217" i="18"/>
  <c r="AU217" i="18"/>
  <c r="AJ217" i="18"/>
  <c r="AB217" i="18"/>
  <c r="BT216" i="18"/>
  <c r="BR216" i="18"/>
  <c r="AU216" i="18"/>
  <c r="AJ216" i="18"/>
  <c r="AB216" i="18"/>
  <c r="BT215" i="18"/>
  <c r="BR215" i="18"/>
  <c r="AU215" i="18"/>
  <c r="AJ215" i="18"/>
  <c r="AB215" i="18"/>
  <c r="BT214" i="18"/>
  <c r="BR214" i="18"/>
  <c r="AU214" i="18"/>
  <c r="AJ214" i="18"/>
  <c r="AB214" i="18"/>
  <c r="BT213" i="18"/>
  <c r="BR213" i="18"/>
  <c r="AU213" i="18"/>
  <c r="AJ213" i="18"/>
  <c r="AB213" i="18"/>
  <c r="BT212" i="18"/>
  <c r="BR212" i="18"/>
  <c r="AU212" i="18"/>
  <c r="AJ212" i="18"/>
  <c r="AB212" i="18"/>
  <c r="BT211" i="18"/>
  <c r="BR211" i="18"/>
  <c r="AU211" i="18"/>
  <c r="AJ211" i="18"/>
  <c r="AB211" i="18"/>
  <c r="BT210" i="18"/>
  <c r="BR210" i="18"/>
  <c r="AU210" i="18"/>
  <c r="AJ210" i="18"/>
  <c r="AB210" i="18"/>
  <c r="BT209" i="18"/>
  <c r="BR209" i="18"/>
  <c r="AU209" i="18"/>
  <c r="AJ209" i="18"/>
  <c r="AB209" i="18"/>
  <c r="BT208" i="18"/>
  <c r="BR208" i="18"/>
  <c r="AU208" i="18"/>
  <c r="AJ208" i="18"/>
  <c r="AB208" i="18"/>
  <c r="BT207" i="18"/>
  <c r="BR207" i="18"/>
  <c r="AU207" i="18"/>
  <c r="AJ207" i="18"/>
  <c r="AB207" i="18"/>
  <c r="BT206" i="18"/>
  <c r="BR206" i="18"/>
  <c r="AU206" i="18"/>
  <c r="AJ206" i="18"/>
  <c r="AB206" i="18"/>
  <c r="BT205" i="18"/>
  <c r="BR205" i="18"/>
  <c r="AU205" i="18"/>
  <c r="AJ205" i="18"/>
  <c r="AB205" i="18"/>
  <c r="BT204" i="18"/>
  <c r="BR204" i="18"/>
  <c r="AU204" i="18"/>
  <c r="AJ204" i="18"/>
  <c r="AB204" i="18"/>
  <c r="BT203" i="18"/>
  <c r="BR203" i="18"/>
  <c r="AU203" i="18"/>
  <c r="AJ203" i="18"/>
  <c r="AB203" i="18"/>
  <c r="BT202" i="18"/>
  <c r="BR202" i="18"/>
  <c r="AU202" i="18"/>
  <c r="AJ202" i="18"/>
  <c r="AB202" i="18"/>
  <c r="BT201" i="18"/>
  <c r="BR201" i="18"/>
  <c r="AU201" i="18"/>
  <c r="AJ201" i="18"/>
  <c r="AB201" i="18"/>
  <c r="BT200" i="18"/>
  <c r="BR200" i="18"/>
  <c r="AU200" i="18"/>
  <c r="AJ200" i="18"/>
  <c r="AB200" i="18"/>
  <c r="BT199" i="18"/>
  <c r="BR199" i="18"/>
  <c r="AU199" i="18"/>
  <c r="AJ199" i="18"/>
  <c r="AB199" i="18"/>
  <c r="BT198" i="18"/>
  <c r="BR198" i="18"/>
  <c r="AU198" i="18"/>
  <c r="AJ198" i="18"/>
  <c r="AB198" i="18"/>
  <c r="BT197" i="18"/>
  <c r="BR197" i="18"/>
  <c r="AU197" i="18"/>
  <c r="AJ197" i="18"/>
  <c r="AB197" i="18"/>
  <c r="BT196" i="18"/>
  <c r="BR196" i="18"/>
  <c r="AU196" i="18"/>
  <c r="AJ196" i="18"/>
  <c r="AB196" i="18"/>
  <c r="BT195" i="18"/>
  <c r="BR195" i="18"/>
  <c r="AU195" i="18"/>
  <c r="AJ195" i="18"/>
  <c r="AB195" i="18"/>
  <c r="BT194" i="18"/>
  <c r="BR194" i="18"/>
  <c r="AU194" i="18"/>
  <c r="AJ194" i="18"/>
  <c r="AB194" i="18"/>
  <c r="BT193" i="18"/>
  <c r="BR193" i="18"/>
  <c r="AU193" i="18"/>
  <c r="AJ193" i="18"/>
  <c r="AB193" i="18"/>
  <c r="BT192" i="18"/>
  <c r="BR192" i="18"/>
  <c r="AU192" i="18"/>
  <c r="AJ192" i="18"/>
  <c r="AB192" i="18"/>
  <c r="BT191" i="18"/>
  <c r="BR191" i="18"/>
  <c r="AU191" i="18"/>
  <c r="AJ191" i="18"/>
  <c r="AB191" i="18"/>
  <c r="BT190" i="18"/>
  <c r="BR190" i="18"/>
  <c r="AU190" i="18"/>
  <c r="AJ190" i="18"/>
  <c r="AB190" i="18"/>
  <c r="BT189" i="18"/>
  <c r="BR189" i="18"/>
  <c r="AU189" i="18"/>
  <c r="AJ189" i="18"/>
  <c r="AB189" i="18"/>
  <c r="BT188" i="18"/>
  <c r="BR188" i="18"/>
  <c r="AU188" i="18"/>
  <c r="AJ188" i="18"/>
  <c r="AB188" i="18"/>
  <c r="BT187" i="18"/>
  <c r="BR187" i="18"/>
  <c r="AU187" i="18"/>
  <c r="AJ187" i="18"/>
  <c r="AB187" i="18"/>
  <c r="BT186" i="18"/>
  <c r="BR186" i="18"/>
  <c r="AU186" i="18"/>
  <c r="AJ186" i="18"/>
  <c r="AB186" i="18"/>
  <c r="BT185" i="18"/>
  <c r="BR185" i="18"/>
  <c r="AU185" i="18"/>
  <c r="AJ185" i="18"/>
  <c r="AB185" i="18"/>
  <c r="BT184" i="18"/>
  <c r="BR184" i="18"/>
  <c r="AU184" i="18"/>
  <c r="AJ184" i="18"/>
  <c r="AB184" i="18"/>
  <c r="BT183" i="18"/>
  <c r="BR183" i="18"/>
  <c r="AU183" i="18"/>
  <c r="AJ183" i="18"/>
  <c r="AB183" i="18"/>
  <c r="BT182" i="18"/>
  <c r="BR182" i="18"/>
  <c r="AU182" i="18"/>
  <c r="AJ182" i="18"/>
  <c r="AB182" i="18"/>
  <c r="BT181" i="18"/>
  <c r="BR181" i="18"/>
  <c r="AU181" i="18"/>
  <c r="AJ181" i="18"/>
  <c r="AB181" i="18"/>
  <c r="BT180" i="18"/>
  <c r="BR180" i="18"/>
  <c r="AU180" i="18"/>
  <c r="AJ180" i="18"/>
  <c r="AB180" i="18"/>
  <c r="BT179" i="18"/>
  <c r="BR179" i="18"/>
  <c r="AU179" i="18"/>
  <c r="AJ179" i="18"/>
  <c r="AB179" i="18"/>
  <c r="BT178" i="18"/>
  <c r="BR178" i="18"/>
  <c r="AU178" i="18"/>
  <c r="AJ178" i="18"/>
  <c r="AB178" i="18"/>
  <c r="BT177" i="18"/>
  <c r="BR177" i="18"/>
  <c r="AU177" i="18"/>
  <c r="AJ177" i="18"/>
  <c r="AB177" i="18"/>
  <c r="BT176" i="18"/>
  <c r="BR176" i="18"/>
  <c r="AU176" i="18"/>
  <c r="AJ176" i="18"/>
  <c r="AB176" i="18"/>
  <c r="BT175" i="18"/>
  <c r="BR175" i="18"/>
  <c r="AU175" i="18"/>
  <c r="AJ175" i="18"/>
  <c r="AB175" i="18"/>
  <c r="BT174" i="18"/>
  <c r="BR174" i="18"/>
  <c r="AU174" i="18"/>
  <c r="AJ174" i="18"/>
  <c r="AB174" i="18"/>
  <c r="BT173" i="18"/>
  <c r="BR173" i="18"/>
  <c r="AU173" i="18"/>
  <c r="AJ173" i="18"/>
  <c r="AB173" i="18"/>
  <c r="BT172" i="18"/>
  <c r="BR172" i="18"/>
  <c r="AU172" i="18"/>
  <c r="AJ172" i="18"/>
  <c r="AB172" i="18"/>
  <c r="BT171" i="18"/>
  <c r="BR171" i="18"/>
  <c r="AU171" i="18"/>
  <c r="AJ171" i="18"/>
  <c r="AB171" i="18"/>
  <c r="BT170" i="18"/>
  <c r="BR170" i="18"/>
  <c r="AU170" i="18"/>
  <c r="AJ170" i="18"/>
  <c r="AB170" i="18"/>
  <c r="BT169" i="18"/>
  <c r="BR169" i="18"/>
  <c r="AU169" i="18"/>
  <c r="AJ169" i="18"/>
  <c r="AB169" i="18"/>
  <c r="BT168" i="18"/>
  <c r="BR168" i="18"/>
  <c r="AU168" i="18"/>
  <c r="AJ168" i="18"/>
  <c r="AB168" i="18"/>
  <c r="BT167" i="18"/>
  <c r="BR167" i="18"/>
  <c r="AU167" i="18"/>
  <c r="AJ167" i="18"/>
  <c r="AB167" i="18"/>
  <c r="BT166" i="18"/>
  <c r="BR166" i="18"/>
  <c r="AU166" i="18"/>
  <c r="AJ166" i="18"/>
  <c r="AB166" i="18"/>
  <c r="BT165" i="18"/>
  <c r="BR165" i="18"/>
  <c r="AU165" i="18"/>
  <c r="AJ165" i="18"/>
  <c r="AB165" i="18"/>
  <c r="BT164" i="18"/>
  <c r="BR164" i="18"/>
  <c r="AU164" i="18"/>
  <c r="AJ164" i="18"/>
  <c r="AB164" i="18"/>
  <c r="BT163" i="18"/>
  <c r="BR163" i="18"/>
  <c r="AU163" i="18"/>
  <c r="AJ163" i="18"/>
  <c r="AB163" i="18"/>
  <c r="BT162" i="18"/>
  <c r="BR162" i="18"/>
  <c r="AU162" i="18"/>
  <c r="AJ162" i="18"/>
  <c r="AB162" i="18"/>
  <c r="BT161" i="18"/>
  <c r="BR161" i="18"/>
  <c r="AU161" i="18"/>
  <c r="AJ161" i="18"/>
  <c r="AB161" i="18"/>
  <c r="BT160" i="18"/>
  <c r="BR160" i="18"/>
  <c r="AU160" i="18"/>
  <c r="AJ160" i="18"/>
  <c r="AB160" i="18"/>
  <c r="BT159" i="18"/>
  <c r="BR159" i="18"/>
  <c r="AU159" i="18"/>
  <c r="AJ159" i="18"/>
  <c r="AB159" i="18"/>
  <c r="BT158" i="18"/>
  <c r="BR158" i="18"/>
  <c r="AU158" i="18"/>
  <c r="AJ158" i="18"/>
  <c r="AB158" i="18"/>
  <c r="BT157" i="18"/>
  <c r="BR157" i="18"/>
  <c r="AU157" i="18"/>
  <c r="AJ157" i="18"/>
  <c r="AB157" i="18"/>
  <c r="BT156" i="18"/>
  <c r="BR156" i="18"/>
  <c r="AU156" i="18"/>
  <c r="AJ156" i="18"/>
  <c r="AB156" i="18"/>
  <c r="BT155" i="18"/>
  <c r="BR155" i="18"/>
  <c r="AU155" i="18"/>
  <c r="AJ155" i="18"/>
  <c r="AB155" i="18"/>
  <c r="BT154" i="18"/>
  <c r="BR154" i="18"/>
  <c r="AU154" i="18"/>
  <c r="AJ154" i="18"/>
  <c r="AB154" i="18"/>
  <c r="BT153" i="18"/>
  <c r="BR153" i="18"/>
  <c r="AU153" i="18"/>
  <c r="AJ153" i="18"/>
  <c r="AB153" i="18"/>
  <c r="BT152" i="18"/>
  <c r="BR152" i="18"/>
  <c r="AU152" i="18"/>
  <c r="AJ152" i="18"/>
  <c r="AB152" i="18"/>
  <c r="BT151" i="18"/>
  <c r="BR151" i="18"/>
  <c r="AU151" i="18"/>
  <c r="AJ151" i="18"/>
  <c r="AB151" i="18"/>
  <c r="BT150" i="18"/>
  <c r="BR150" i="18"/>
  <c r="AU150" i="18"/>
  <c r="AJ150" i="18"/>
  <c r="AB150" i="18"/>
  <c r="BT149" i="18"/>
  <c r="BR149" i="18"/>
  <c r="AU149" i="18"/>
  <c r="AJ149" i="18"/>
  <c r="AB149" i="18"/>
  <c r="BT148" i="18"/>
  <c r="BR148" i="18"/>
  <c r="AU148" i="18"/>
  <c r="AJ148" i="18"/>
  <c r="AB148" i="18"/>
  <c r="BT147" i="18"/>
  <c r="BR147" i="18"/>
  <c r="AU147" i="18"/>
  <c r="AJ147" i="18"/>
  <c r="AB147" i="18"/>
  <c r="BT146" i="18"/>
  <c r="BR146" i="18"/>
  <c r="AU146" i="18"/>
  <c r="AJ146" i="18"/>
  <c r="AB146" i="18"/>
  <c r="BT145" i="18"/>
  <c r="BR145" i="18"/>
  <c r="AU145" i="18"/>
  <c r="AJ145" i="18"/>
  <c r="AB145" i="18"/>
  <c r="BT144" i="18"/>
  <c r="BR144" i="18"/>
  <c r="AU144" i="18"/>
  <c r="AJ144" i="18"/>
  <c r="AB144" i="18"/>
  <c r="BT143" i="18"/>
  <c r="BR143" i="18"/>
  <c r="AU143" i="18"/>
  <c r="AJ143" i="18"/>
  <c r="AB143" i="18"/>
  <c r="BT142" i="18"/>
  <c r="BR142" i="18"/>
  <c r="AU142" i="18"/>
  <c r="AJ142" i="18"/>
  <c r="AB142" i="18"/>
  <c r="BT141" i="18"/>
  <c r="BR141" i="18"/>
  <c r="AU141" i="18"/>
  <c r="AJ141" i="18"/>
  <c r="AB141" i="18"/>
  <c r="BT140" i="18"/>
  <c r="BR140" i="18"/>
  <c r="AU140" i="18"/>
  <c r="AJ140" i="18"/>
  <c r="AB140" i="18"/>
  <c r="BT139" i="18"/>
  <c r="BR139" i="18"/>
  <c r="AU139" i="18"/>
  <c r="AJ139" i="18"/>
  <c r="AB139" i="18"/>
  <c r="BT138" i="18"/>
  <c r="BR138" i="18"/>
  <c r="AU138" i="18"/>
  <c r="AJ138" i="18"/>
  <c r="AB138" i="18"/>
  <c r="BT137" i="18"/>
  <c r="BR137" i="18"/>
  <c r="AU137" i="18"/>
  <c r="AJ137" i="18"/>
  <c r="AB137" i="18"/>
  <c r="BT136" i="18"/>
  <c r="BR136" i="18"/>
  <c r="AU136" i="18"/>
  <c r="AJ136" i="18"/>
  <c r="AB136" i="18"/>
  <c r="BT135" i="18"/>
  <c r="BR135" i="18"/>
  <c r="AU135" i="18"/>
  <c r="AJ135" i="18"/>
  <c r="AB135" i="18"/>
  <c r="BT134" i="18"/>
  <c r="BR134" i="18"/>
  <c r="AU134" i="18"/>
  <c r="AJ134" i="18"/>
  <c r="AB134" i="18"/>
  <c r="BT133" i="18"/>
  <c r="BR133" i="18"/>
  <c r="AU133" i="18"/>
  <c r="AJ133" i="18"/>
  <c r="AB133" i="18"/>
  <c r="BT132" i="18"/>
  <c r="BR132" i="18"/>
  <c r="AU132" i="18"/>
  <c r="AJ132" i="18"/>
  <c r="AB132" i="18"/>
  <c r="BT131" i="18"/>
  <c r="BR131" i="18"/>
  <c r="AU131" i="18"/>
  <c r="AJ131" i="18"/>
  <c r="AB131" i="18"/>
  <c r="BT130" i="18"/>
  <c r="BR130" i="18"/>
  <c r="AU130" i="18"/>
  <c r="AJ130" i="18"/>
  <c r="AB130" i="18"/>
  <c r="BT129" i="18"/>
  <c r="BR129" i="18"/>
  <c r="AU129" i="18"/>
  <c r="AJ129" i="18"/>
  <c r="AB129" i="18"/>
  <c r="BT128" i="18"/>
  <c r="BR128" i="18"/>
  <c r="AU128" i="18"/>
  <c r="AJ128" i="18"/>
  <c r="AB128" i="18"/>
  <c r="BT127" i="18"/>
  <c r="BR127" i="18"/>
  <c r="AU127" i="18"/>
  <c r="AJ127" i="18"/>
  <c r="AB127" i="18"/>
  <c r="BT126" i="18"/>
  <c r="BR126" i="18"/>
  <c r="AU126" i="18"/>
  <c r="AJ126" i="18"/>
  <c r="AB126" i="18"/>
  <c r="BT125" i="18"/>
  <c r="BR125" i="18"/>
  <c r="AU125" i="18"/>
  <c r="AJ125" i="18"/>
  <c r="AB125" i="18"/>
  <c r="BT124" i="18"/>
  <c r="BR124" i="18"/>
  <c r="AU124" i="18"/>
  <c r="AJ124" i="18"/>
  <c r="AB124" i="18"/>
  <c r="BT123" i="18"/>
  <c r="BR123" i="18"/>
  <c r="AU123" i="18"/>
  <c r="AJ123" i="18"/>
  <c r="AB123" i="18"/>
  <c r="BT122" i="18"/>
  <c r="BR122" i="18"/>
  <c r="AU122" i="18"/>
  <c r="AJ122" i="18"/>
  <c r="AB122" i="18"/>
  <c r="BT121" i="18"/>
  <c r="BR121" i="18"/>
  <c r="AU121" i="18"/>
  <c r="AJ121" i="18"/>
  <c r="AB121" i="18"/>
  <c r="BT120" i="18"/>
  <c r="BR120" i="18"/>
  <c r="AU120" i="18"/>
  <c r="AJ120" i="18"/>
  <c r="AB120" i="18"/>
  <c r="BT119" i="18"/>
  <c r="BR119" i="18"/>
  <c r="AU119" i="18"/>
  <c r="AJ119" i="18"/>
  <c r="AB119" i="18"/>
  <c r="BT118" i="18"/>
  <c r="BR118" i="18"/>
  <c r="AU118" i="18"/>
  <c r="AJ118" i="18"/>
  <c r="AB118" i="18"/>
  <c r="BT117" i="18"/>
  <c r="BR117" i="18"/>
  <c r="AU117" i="18"/>
  <c r="AJ117" i="18"/>
  <c r="AB117" i="18"/>
  <c r="BT116" i="18"/>
  <c r="BR116" i="18"/>
  <c r="AU116" i="18"/>
  <c r="AJ116" i="18"/>
  <c r="AB116" i="18"/>
  <c r="BT115" i="18"/>
  <c r="BR115" i="18"/>
  <c r="AU115" i="18"/>
  <c r="AJ115" i="18"/>
  <c r="AB115" i="18"/>
  <c r="BT114" i="18"/>
  <c r="BR114" i="18"/>
  <c r="AU114" i="18"/>
  <c r="AJ114" i="18"/>
  <c r="AB114" i="18"/>
  <c r="BT113" i="18"/>
  <c r="BR113" i="18"/>
  <c r="AU113" i="18"/>
  <c r="AJ113" i="18"/>
  <c r="AB113" i="18"/>
  <c r="BT112" i="18"/>
  <c r="BR112" i="18"/>
  <c r="AU112" i="18"/>
  <c r="AJ112" i="18"/>
  <c r="AB112" i="18"/>
  <c r="BT111" i="18"/>
  <c r="BR111" i="18"/>
  <c r="AU111" i="18"/>
  <c r="AJ111" i="18"/>
  <c r="AB111" i="18"/>
  <c r="BT110" i="18"/>
  <c r="BR110" i="18"/>
  <c r="AU110" i="18"/>
  <c r="AJ110" i="18"/>
  <c r="AB110" i="18"/>
  <c r="BT109" i="18"/>
  <c r="BR109" i="18"/>
  <c r="AU109" i="18"/>
  <c r="AJ109" i="18"/>
  <c r="AB109" i="18"/>
  <c r="BT108" i="18"/>
  <c r="BR108" i="18"/>
  <c r="AU108" i="18"/>
  <c r="AJ108" i="18"/>
  <c r="AB108" i="18"/>
  <c r="BT107" i="18"/>
  <c r="BR107" i="18"/>
  <c r="AU107" i="18"/>
  <c r="AJ107" i="18"/>
  <c r="AB107" i="18"/>
  <c r="BT106" i="18"/>
  <c r="BR106" i="18"/>
  <c r="AU106" i="18"/>
  <c r="AJ106" i="18"/>
  <c r="AB106" i="18"/>
  <c r="BT105" i="18"/>
  <c r="BR105" i="18"/>
  <c r="AU105" i="18"/>
  <c r="AJ105" i="18"/>
  <c r="AB105" i="18"/>
  <c r="BT104" i="18"/>
  <c r="BR104" i="18"/>
  <c r="AU104" i="18"/>
  <c r="AJ104" i="18"/>
  <c r="AB104" i="18"/>
  <c r="BT103" i="18"/>
  <c r="BR103" i="18"/>
  <c r="AU103" i="18"/>
  <c r="AJ103" i="18"/>
  <c r="AB103" i="18"/>
  <c r="BT102" i="18"/>
  <c r="BR102" i="18"/>
  <c r="AU102" i="18"/>
  <c r="AJ102" i="18"/>
  <c r="AB102" i="18"/>
  <c r="BT101" i="18"/>
  <c r="BR101" i="18"/>
  <c r="AU101" i="18"/>
  <c r="AJ101" i="18"/>
  <c r="AB101" i="18"/>
  <c r="BT100" i="18"/>
  <c r="BR100" i="18"/>
  <c r="AU100" i="18"/>
  <c r="AJ100" i="18"/>
  <c r="AB100" i="18"/>
  <c r="BT99" i="18"/>
  <c r="BR99" i="18"/>
  <c r="AU99" i="18"/>
  <c r="AJ99" i="18"/>
  <c r="AB99" i="18"/>
  <c r="BT98" i="18"/>
  <c r="BR98" i="18"/>
  <c r="AU98" i="18"/>
  <c r="AJ98" i="18"/>
  <c r="AB98" i="18"/>
  <c r="BT97" i="18"/>
  <c r="BR97" i="18"/>
  <c r="AU97" i="18"/>
  <c r="AJ97" i="18"/>
  <c r="AB97" i="18"/>
  <c r="BT96" i="18"/>
  <c r="BR96" i="18"/>
  <c r="AU96" i="18"/>
  <c r="AJ96" i="18"/>
  <c r="AB96" i="18"/>
  <c r="BT95" i="18"/>
  <c r="BR95" i="18"/>
  <c r="AU95" i="18"/>
  <c r="AJ95" i="18"/>
  <c r="AB95" i="18"/>
  <c r="BT94" i="18"/>
  <c r="BR94" i="18"/>
  <c r="AU94" i="18"/>
  <c r="AJ94" i="18"/>
  <c r="AB94" i="18"/>
  <c r="BT93" i="18"/>
  <c r="BR93" i="18"/>
  <c r="AU93" i="18"/>
  <c r="AJ93" i="18"/>
  <c r="AB93" i="18"/>
  <c r="BT92" i="18"/>
  <c r="BR92" i="18"/>
  <c r="AU92" i="18"/>
  <c r="AJ92" i="18"/>
  <c r="AB92" i="18"/>
  <c r="BT91" i="18"/>
  <c r="BR91" i="18"/>
  <c r="AU91" i="18"/>
  <c r="AJ91" i="18"/>
  <c r="AB91" i="18"/>
  <c r="BT90" i="18"/>
  <c r="BR90" i="18"/>
  <c r="AU90" i="18"/>
  <c r="AJ90" i="18"/>
  <c r="AB90" i="18"/>
  <c r="BT89" i="18"/>
  <c r="BR89" i="18"/>
  <c r="AU89" i="18"/>
  <c r="AJ89" i="18"/>
  <c r="AB89" i="18"/>
  <c r="BT88" i="18"/>
  <c r="BR88" i="18"/>
  <c r="AU88" i="18"/>
  <c r="AJ88" i="18"/>
  <c r="AB88" i="18"/>
  <c r="BT87" i="18"/>
  <c r="BR87" i="18"/>
  <c r="AU87" i="18"/>
  <c r="AJ87" i="18"/>
  <c r="AB87" i="18"/>
  <c r="BT86" i="18"/>
  <c r="BR86" i="18"/>
  <c r="AU86" i="18"/>
  <c r="AJ86" i="18"/>
  <c r="AB86" i="18"/>
  <c r="BT85" i="18"/>
  <c r="BR85" i="18"/>
  <c r="AU85" i="18"/>
  <c r="AJ85" i="18"/>
  <c r="AB85" i="18"/>
  <c r="BT84" i="18"/>
  <c r="BR84" i="18"/>
  <c r="AU84" i="18"/>
  <c r="AJ84" i="18"/>
  <c r="AB84" i="18"/>
  <c r="BT83" i="18"/>
  <c r="BR83" i="18"/>
  <c r="AU83" i="18"/>
  <c r="AJ83" i="18"/>
  <c r="AB83" i="18"/>
  <c r="BT82" i="18"/>
  <c r="BR82" i="18"/>
  <c r="AU82" i="18"/>
  <c r="AJ82" i="18"/>
  <c r="AB82" i="18"/>
  <c r="BT81" i="18"/>
  <c r="BR81" i="18"/>
  <c r="AU81" i="18"/>
  <c r="AJ81" i="18"/>
  <c r="AB81" i="18"/>
  <c r="BT80" i="18"/>
  <c r="BR80" i="18"/>
  <c r="AU80" i="18"/>
  <c r="AJ80" i="18"/>
  <c r="AB80" i="18"/>
  <c r="BT79" i="18"/>
  <c r="BR79" i="18"/>
  <c r="AU79" i="18"/>
  <c r="AJ79" i="18"/>
  <c r="AB79" i="18"/>
  <c r="BT78" i="18"/>
  <c r="BR78" i="18"/>
  <c r="AU78" i="18"/>
  <c r="AJ78" i="18"/>
  <c r="AB78" i="18"/>
  <c r="BT77" i="18"/>
  <c r="BR77" i="18"/>
  <c r="AU77" i="18"/>
  <c r="AJ77" i="18"/>
  <c r="AB77" i="18"/>
  <c r="BT76" i="18"/>
  <c r="BR76" i="18"/>
  <c r="AU76" i="18"/>
  <c r="AJ76" i="18"/>
  <c r="AB76" i="18"/>
  <c r="BT75" i="18"/>
  <c r="BR75" i="18"/>
  <c r="AU75" i="18"/>
  <c r="AJ75" i="18"/>
  <c r="AB75" i="18"/>
  <c r="BT74" i="18"/>
  <c r="BR74" i="18"/>
  <c r="AU74" i="18"/>
  <c r="AJ74" i="18"/>
  <c r="AB74" i="18"/>
  <c r="BT73" i="18"/>
  <c r="BR73" i="18"/>
  <c r="AU73" i="18"/>
  <c r="AJ73" i="18"/>
  <c r="AB73" i="18"/>
  <c r="BT72" i="18"/>
  <c r="BR72" i="18"/>
  <c r="AU72" i="18"/>
  <c r="AJ72" i="18"/>
  <c r="AB72" i="18"/>
  <c r="BT71" i="18"/>
  <c r="BR71" i="18"/>
  <c r="AU71" i="18"/>
  <c r="AJ71" i="18"/>
  <c r="AB71" i="18"/>
  <c r="BT70" i="18"/>
  <c r="BR70" i="18"/>
  <c r="AU70" i="18"/>
  <c r="AJ70" i="18"/>
  <c r="AB70" i="18"/>
  <c r="BT69" i="18"/>
  <c r="BR69" i="18"/>
  <c r="AU69" i="18"/>
  <c r="AJ69" i="18"/>
  <c r="AB69" i="18"/>
  <c r="BT68" i="18"/>
  <c r="BR68" i="18"/>
  <c r="AU68" i="18"/>
  <c r="AJ68" i="18"/>
  <c r="AB68" i="18"/>
  <c r="BT67" i="18"/>
  <c r="BR67" i="18"/>
  <c r="AU67" i="18"/>
  <c r="AJ67" i="18"/>
  <c r="AB67" i="18"/>
  <c r="BT66" i="18"/>
  <c r="BR66" i="18"/>
  <c r="AU66" i="18"/>
  <c r="AJ66" i="18"/>
  <c r="AB66" i="18"/>
  <c r="BT65" i="18"/>
  <c r="BR65" i="18"/>
  <c r="AU65" i="18"/>
  <c r="AJ65" i="18"/>
  <c r="AB65" i="18"/>
  <c r="BT64" i="18"/>
  <c r="BR64" i="18"/>
  <c r="AU64" i="18"/>
  <c r="AJ64" i="18"/>
  <c r="AB64" i="18"/>
  <c r="BT63" i="18"/>
  <c r="BR63" i="18"/>
  <c r="AU63" i="18"/>
  <c r="AJ63" i="18"/>
  <c r="AB63" i="18"/>
  <c r="BT62" i="18"/>
  <c r="BR62" i="18"/>
  <c r="AU62" i="18"/>
  <c r="AJ62" i="18"/>
  <c r="AB62" i="18"/>
  <c r="BT61" i="18"/>
  <c r="BR61" i="18"/>
  <c r="AU61" i="18"/>
  <c r="AJ61" i="18"/>
  <c r="AB61" i="18"/>
  <c r="BT60" i="18"/>
  <c r="BR60" i="18"/>
  <c r="AU60" i="18"/>
  <c r="AJ60" i="18"/>
  <c r="AB60" i="18"/>
  <c r="BT59" i="18"/>
  <c r="BR59" i="18"/>
  <c r="AU59" i="18"/>
  <c r="AJ59" i="18"/>
  <c r="AB59" i="18"/>
  <c r="BT58" i="18"/>
  <c r="BR58" i="18"/>
  <c r="AU58" i="18"/>
  <c r="AJ58" i="18"/>
  <c r="AB58" i="18"/>
  <c r="BT57" i="18"/>
  <c r="BR57" i="18"/>
  <c r="AU57" i="18"/>
  <c r="AJ57" i="18"/>
  <c r="AB57" i="18"/>
  <c r="BT56" i="18"/>
  <c r="BR56" i="18"/>
  <c r="AU56" i="18"/>
  <c r="AJ56" i="18"/>
  <c r="AB56" i="18"/>
  <c r="BT55" i="18"/>
  <c r="BR55" i="18"/>
  <c r="AU55" i="18"/>
  <c r="AJ55" i="18"/>
  <c r="AB55" i="18"/>
  <c r="BT54" i="18"/>
  <c r="BR54" i="18"/>
  <c r="AU54" i="18"/>
  <c r="AJ54" i="18"/>
  <c r="AB54" i="18"/>
  <c r="BT53" i="18"/>
  <c r="BR53" i="18"/>
  <c r="AU53" i="18"/>
  <c r="AJ53" i="18"/>
  <c r="AB53" i="18"/>
  <c r="BT52" i="18"/>
  <c r="BR52" i="18"/>
  <c r="AU52" i="18"/>
  <c r="AJ52" i="18"/>
  <c r="AB52" i="18"/>
  <c r="BT51" i="18"/>
  <c r="BR51" i="18"/>
  <c r="AU51" i="18"/>
  <c r="AJ51" i="18"/>
  <c r="AB51" i="18"/>
  <c r="BT50" i="18"/>
  <c r="BR50" i="18"/>
  <c r="AU50" i="18"/>
  <c r="AJ50" i="18"/>
  <c r="AB50" i="18"/>
  <c r="BT49" i="18"/>
  <c r="BR49" i="18"/>
  <c r="AU49" i="18"/>
  <c r="AJ49" i="18"/>
  <c r="AB49" i="18"/>
  <c r="BT48" i="18"/>
  <c r="BR48" i="18"/>
  <c r="AU48" i="18"/>
  <c r="AJ48" i="18"/>
  <c r="AB48" i="18"/>
  <c r="BT47" i="18"/>
  <c r="BR47" i="18"/>
  <c r="AU47" i="18"/>
  <c r="AJ47" i="18"/>
  <c r="AB47" i="18"/>
  <c r="BT46" i="18"/>
  <c r="BR46" i="18"/>
  <c r="AU46" i="18"/>
  <c r="AJ46" i="18"/>
  <c r="AB46" i="18"/>
  <c r="BT45" i="18"/>
  <c r="BR45" i="18"/>
  <c r="AU45" i="18"/>
  <c r="AJ45" i="18"/>
  <c r="AB45" i="18"/>
  <c r="BT44" i="18"/>
  <c r="BR44" i="18"/>
  <c r="AU44" i="18"/>
  <c r="AJ44" i="18"/>
  <c r="AB44" i="18"/>
  <c r="BT43" i="18"/>
  <c r="BR43" i="18"/>
  <c r="AU43" i="18"/>
  <c r="AJ43" i="18"/>
  <c r="AB43" i="18"/>
  <c r="BT42" i="18"/>
  <c r="BR42" i="18"/>
  <c r="AU42" i="18"/>
  <c r="AJ42" i="18"/>
  <c r="AB42" i="18"/>
  <c r="BT41" i="18"/>
  <c r="BR41" i="18"/>
  <c r="AU41" i="18"/>
  <c r="AJ41" i="18"/>
  <c r="AB41" i="18"/>
  <c r="BT40" i="18"/>
  <c r="BR40" i="18"/>
  <c r="AU40" i="18"/>
  <c r="AJ40" i="18"/>
  <c r="AB40" i="18"/>
  <c r="BT39" i="18"/>
  <c r="BR39" i="18"/>
  <c r="AU39" i="18"/>
  <c r="AJ39" i="18"/>
  <c r="AB39" i="18"/>
  <c r="BT38" i="18"/>
  <c r="BR38" i="18"/>
  <c r="AU38" i="18"/>
  <c r="AJ38" i="18"/>
  <c r="AB38" i="18"/>
  <c r="BT37" i="18"/>
  <c r="BR37" i="18"/>
  <c r="AU37" i="18"/>
  <c r="AJ37" i="18"/>
  <c r="AB37" i="18"/>
  <c r="BT36" i="18"/>
  <c r="BR36" i="18"/>
  <c r="AU36" i="18"/>
  <c r="AJ36" i="18"/>
  <c r="AB36" i="18"/>
  <c r="BT35" i="18"/>
  <c r="BR35" i="18"/>
  <c r="AU35" i="18"/>
  <c r="AJ35" i="18"/>
  <c r="AB35" i="18"/>
  <c r="BT34" i="18"/>
  <c r="BR34" i="18"/>
  <c r="AU34" i="18"/>
  <c r="AJ34" i="18"/>
  <c r="AB34" i="18"/>
  <c r="BT33" i="18"/>
  <c r="BR33" i="18"/>
  <c r="AU33" i="18"/>
  <c r="AJ33" i="18"/>
  <c r="AB33" i="18"/>
  <c r="BT32" i="18"/>
  <c r="BR32" i="18"/>
  <c r="AU32" i="18"/>
  <c r="AJ32" i="18"/>
  <c r="AB32" i="18"/>
  <c r="BT31" i="18"/>
  <c r="BR31" i="18"/>
  <c r="AU31" i="18"/>
  <c r="AJ31" i="18"/>
  <c r="AB31" i="18"/>
  <c r="BT30" i="18"/>
  <c r="BR30" i="18"/>
  <c r="AU30" i="18"/>
  <c r="AJ30" i="18"/>
  <c r="AB30" i="18"/>
  <c r="BT29" i="18"/>
  <c r="BR29" i="18"/>
  <c r="AU29" i="18"/>
  <c r="AJ29" i="18"/>
  <c r="AB29" i="18"/>
  <c r="BT28" i="18"/>
  <c r="BR28" i="18"/>
  <c r="AU28" i="18"/>
  <c r="AJ28" i="18"/>
  <c r="AB28" i="18"/>
  <c r="BT27" i="18"/>
  <c r="BR27" i="18"/>
  <c r="AU27" i="18"/>
  <c r="AJ27" i="18"/>
  <c r="AB27" i="18"/>
  <c r="BT26" i="18"/>
  <c r="BR26" i="18"/>
  <c r="AU26" i="18"/>
  <c r="AJ26" i="18"/>
  <c r="AB26" i="18"/>
  <c r="BT25" i="18"/>
  <c r="BR25" i="18"/>
  <c r="AU25" i="18"/>
  <c r="AJ25" i="18"/>
  <c r="AB25" i="18"/>
  <c r="BT24" i="18"/>
  <c r="BR24" i="18"/>
  <c r="AU24" i="18"/>
  <c r="AJ24" i="18"/>
  <c r="AB24" i="18"/>
  <c r="BT23" i="18"/>
  <c r="BR23" i="18"/>
  <c r="AU23" i="18"/>
  <c r="AJ23" i="18"/>
  <c r="AB23" i="18"/>
  <c r="BT22" i="18"/>
  <c r="BR22" i="18"/>
  <c r="AU22" i="18"/>
  <c r="AJ22" i="18"/>
  <c r="AB22" i="18"/>
  <c r="BT21" i="18"/>
  <c r="BR21" i="18"/>
  <c r="AU21" i="18"/>
  <c r="AJ21" i="18"/>
  <c r="AB21" i="18"/>
  <c r="BT20" i="18"/>
  <c r="BR20" i="18"/>
  <c r="AU20" i="18"/>
  <c r="AJ20" i="18"/>
  <c r="AB20" i="18"/>
  <c r="BT19" i="18"/>
  <c r="BR19" i="18"/>
  <c r="AU19" i="18"/>
  <c r="AJ19" i="18"/>
  <c r="AB19" i="18"/>
  <c r="BT18" i="18"/>
  <c r="BR18" i="18"/>
  <c r="AU18" i="18"/>
  <c r="AJ18" i="18"/>
  <c r="AB18" i="18"/>
  <c r="BT17" i="18"/>
  <c r="BR17" i="18"/>
  <c r="AU17" i="18"/>
  <c r="AJ17" i="18"/>
  <c r="AB17" i="18"/>
  <c r="BT16" i="18"/>
  <c r="BR16" i="18"/>
  <c r="AU16" i="18"/>
  <c r="AJ16" i="18"/>
  <c r="AB16" i="18"/>
  <c r="BT15" i="18"/>
  <c r="BR15" i="18"/>
  <c r="AU15" i="18"/>
  <c r="AJ15" i="18"/>
  <c r="AB15" i="18"/>
  <c r="BT14" i="18"/>
  <c r="BR14" i="18"/>
  <c r="AU14" i="18"/>
  <c r="AJ14" i="18"/>
  <c r="AB14" i="18"/>
  <c r="BT13" i="18"/>
  <c r="BR13" i="18"/>
  <c r="AU13" i="18"/>
  <c r="AJ13" i="18"/>
  <c r="AB13" i="18"/>
  <c r="BT12" i="18"/>
  <c r="BR12" i="18"/>
  <c r="AU12" i="18"/>
  <c r="AJ12" i="18"/>
  <c r="AB12" i="18"/>
  <c r="BT11" i="18"/>
  <c r="BR11" i="18"/>
  <c r="AU11" i="18"/>
  <c r="AJ11" i="18"/>
  <c r="AB11" i="18"/>
  <c r="BT10" i="18"/>
  <c r="BR10" i="18"/>
  <c r="AU10" i="18"/>
  <c r="AJ10" i="18"/>
  <c r="AB10" i="18"/>
  <c r="BT9" i="18"/>
  <c r="BR9" i="18"/>
  <c r="AU9" i="18"/>
  <c r="AJ9" i="18"/>
  <c r="AB9" i="18"/>
  <c r="BT8" i="18"/>
  <c r="BR8" i="18"/>
  <c r="AU8" i="18"/>
  <c r="AJ8" i="18"/>
  <c r="AB8" i="18"/>
  <c r="BT7" i="18"/>
  <c r="BR7" i="18"/>
  <c r="AU7" i="18"/>
  <c r="AJ7" i="18"/>
  <c r="AB7" i="18"/>
  <c r="BT6" i="18"/>
  <c r="BS6" i="18"/>
  <c r="BR6" i="18"/>
  <c r="AJ6" i="18"/>
  <c r="AB6" i="18"/>
  <c r="BT5" i="18"/>
  <c r="BS5" i="18"/>
  <c r="BR5" i="18"/>
  <c r="AJ5" i="18"/>
  <c r="AB5" i="18"/>
  <c r="BT4" i="18"/>
  <c r="BS4" i="18"/>
  <c r="BR4" i="18"/>
  <c r="L4" i="18"/>
  <c r="L5" i="18" s="1"/>
  <c r="I4" i="18"/>
  <c r="F4" i="18"/>
  <c r="C4" i="18"/>
  <c r="C5" i="18" s="1"/>
  <c r="C6" i="18" s="1"/>
  <c r="AE1" i="18"/>
  <c r="AK3" i="18" s="1"/>
  <c r="R292" i="18" l="1"/>
  <c r="R293" i="18" s="1"/>
  <c r="R294" i="18" s="1"/>
  <c r="R295" i="18" s="1"/>
  <c r="R296" i="18" s="1"/>
  <c r="R297" i="18" s="1"/>
  <c r="R298" i="18" s="1"/>
  <c r="R299" i="18" s="1"/>
  <c r="R300" i="18" s="1"/>
  <c r="R301" i="18" s="1"/>
  <c r="R302" i="18" s="1"/>
  <c r="R303" i="18" s="1"/>
  <c r="R304" i="18" s="1"/>
  <c r="R305" i="18" s="1"/>
  <c r="R306" i="18" s="1"/>
  <c r="R307" i="18" s="1"/>
  <c r="R308" i="18" s="1"/>
  <c r="R309" i="18" s="1"/>
  <c r="R310" i="18" s="1"/>
  <c r="D305" i="11"/>
  <c r="BH308" i="11"/>
  <c r="D306" i="11"/>
  <c r="BF253" i="19"/>
  <c r="D307" i="11"/>
  <c r="BF229" i="19"/>
  <c r="BF60" i="19"/>
  <c r="D308" i="11"/>
  <c r="BF164" i="19"/>
  <c r="BF249" i="19"/>
  <c r="D309" i="11"/>
  <c r="BF198" i="19"/>
  <c r="R9" i="2"/>
  <c r="AA8" i="2" s="1"/>
  <c r="K12" i="2"/>
  <c r="L11" i="2"/>
  <c r="C11" i="2"/>
  <c r="D10" i="2"/>
  <c r="F10" i="2"/>
  <c r="G9" i="2"/>
  <c r="Q10" i="2"/>
  <c r="AB8" i="2"/>
  <c r="AR8" i="2"/>
  <c r="N12" i="2"/>
  <c r="O11" i="2"/>
  <c r="BO8" i="2"/>
  <c r="T8" i="2"/>
  <c r="U8" i="2" s="1"/>
  <c r="AS8" i="2"/>
  <c r="BF134" i="19"/>
  <c r="BF291" i="19"/>
  <c r="BF251" i="19"/>
  <c r="BF145" i="19"/>
  <c r="BF67" i="19"/>
  <c r="BF245" i="19"/>
  <c r="BF137" i="19"/>
  <c r="BF300" i="19"/>
  <c r="BF271" i="19"/>
  <c r="BF126" i="19"/>
  <c r="BF151" i="19"/>
  <c r="BF287" i="19"/>
  <c r="BF258" i="19"/>
  <c r="BF218" i="19"/>
  <c r="BF133" i="19"/>
  <c r="BF99" i="19"/>
  <c r="BF41" i="19"/>
  <c r="BF278" i="19"/>
  <c r="BF304" i="19"/>
  <c r="BF225" i="19"/>
  <c r="BF178" i="19"/>
  <c r="BF200" i="19"/>
  <c r="BF180" i="19"/>
  <c r="BF296" i="19"/>
  <c r="BF257" i="19"/>
  <c r="BF237" i="19"/>
  <c r="BF140" i="19"/>
  <c r="BF273" i="19"/>
  <c r="BF239" i="19"/>
  <c r="BF250" i="19"/>
  <c r="BF191" i="19"/>
  <c r="BF123" i="19"/>
  <c r="BF281" i="19"/>
  <c r="BF261" i="19"/>
  <c r="BF206" i="19"/>
  <c r="BF121" i="19"/>
  <c r="BF242" i="19"/>
  <c r="BF231" i="19"/>
  <c r="BF154" i="19"/>
  <c r="BF279" i="19"/>
  <c r="BF276" i="19"/>
  <c r="BF128" i="19"/>
  <c r="BF147" i="19"/>
  <c r="BF105" i="19"/>
  <c r="BF77" i="19"/>
  <c r="BF87" i="19"/>
  <c r="BF45" i="19"/>
  <c r="BF96" i="19"/>
  <c r="BF18" i="19"/>
  <c r="BF48" i="19"/>
  <c r="BF54" i="19"/>
  <c r="BF90" i="19"/>
  <c r="BF51" i="19"/>
  <c r="BF9" i="19"/>
  <c r="BF64" i="19"/>
  <c r="BF43" i="19"/>
  <c r="BF16" i="19"/>
  <c r="BF31" i="19"/>
  <c r="BF84" i="19"/>
  <c r="BF72" i="19"/>
  <c r="BF61" i="19"/>
  <c r="BF93" i="19"/>
  <c r="BF57" i="19"/>
  <c r="BF12" i="19"/>
  <c r="BF33" i="19"/>
  <c r="BF27" i="19"/>
  <c r="G4" i="19"/>
  <c r="AG424" i="18"/>
  <c r="AG425" i="18" s="1"/>
  <c r="AG426" i="18" s="1"/>
  <c r="AG427" i="18" s="1"/>
  <c r="AG428" i="18" s="1"/>
  <c r="AG429" i="18" s="1"/>
  <c r="AG430" i="18" s="1"/>
  <c r="AG431" i="18" s="1"/>
  <c r="O179" i="18"/>
  <c r="P178" i="18"/>
  <c r="BD34" i="18"/>
  <c r="BD114" i="18"/>
  <c r="BD127" i="18"/>
  <c r="BD201" i="18"/>
  <c r="BD252" i="18"/>
  <c r="BD62" i="18"/>
  <c r="BD352" i="18"/>
  <c r="BD159" i="18"/>
  <c r="BD245" i="18"/>
  <c r="BD235" i="18"/>
  <c r="BD156" i="18"/>
  <c r="BD350" i="18"/>
  <c r="BD220" i="18"/>
  <c r="BD126" i="18"/>
  <c r="BD368" i="18"/>
  <c r="BD226" i="18"/>
  <c r="BD216" i="18"/>
  <c r="BD122" i="18"/>
  <c r="BD340" i="18"/>
  <c r="BD50" i="18"/>
  <c r="BD347" i="18"/>
  <c r="BD174" i="18"/>
  <c r="BD45" i="18"/>
  <c r="BD418" i="18"/>
  <c r="BD109" i="18"/>
  <c r="BD281" i="18"/>
  <c r="BD378" i="18"/>
  <c r="BD81" i="18"/>
  <c r="BD83" i="18"/>
  <c r="BD253" i="18"/>
  <c r="BD291" i="18"/>
  <c r="BD308" i="18"/>
  <c r="BD140" i="18"/>
  <c r="BD427" i="18"/>
  <c r="BD213" i="18"/>
  <c r="BD119" i="18"/>
  <c r="BD241" i="18"/>
  <c r="BD243" i="18"/>
  <c r="BD344" i="18"/>
  <c r="BD27" i="18"/>
  <c r="BD258" i="18"/>
  <c r="BD297" i="18"/>
  <c r="BD227" i="18"/>
  <c r="BD217" i="18"/>
  <c r="BD411" i="18"/>
  <c r="BD85" i="18"/>
  <c r="BD332" i="18"/>
  <c r="BD357" i="18"/>
  <c r="BD203" i="18"/>
  <c r="BD158" i="18"/>
  <c r="BD164" i="18"/>
  <c r="BD113" i="18"/>
  <c r="BD79" i="18"/>
  <c r="BD382" i="18"/>
  <c r="BD324" i="18"/>
  <c r="BD170" i="18"/>
  <c r="BD76" i="18"/>
  <c r="BD341" i="18"/>
  <c r="BD187" i="18"/>
  <c r="BD335" i="18"/>
  <c r="BD408" i="18"/>
  <c r="BD206" i="18"/>
  <c r="BD100" i="18"/>
  <c r="BD138" i="18"/>
  <c r="BD307" i="18"/>
  <c r="BD106" i="18"/>
  <c r="BD144" i="18"/>
  <c r="BD338" i="18"/>
  <c r="BD64" i="18"/>
  <c r="BD162" i="18"/>
  <c r="BD66" i="18"/>
  <c r="BD233" i="18"/>
  <c r="BD222" i="18"/>
  <c r="BD415" i="18"/>
  <c r="BD55" i="18"/>
  <c r="BD211" i="18"/>
  <c r="BD414" i="18"/>
  <c r="BD32" i="18"/>
  <c r="BD57" i="18"/>
  <c r="BD237" i="18"/>
  <c r="BD417" i="18"/>
  <c r="BD384" i="18"/>
  <c r="BD214" i="18"/>
  <c r="BD434" i="18"/>
  <c r="BD107" i="18"/>
  <c r="BD263" i="18"/>
  <c r="BD322" i="18"/>
  <c r="BD120" i="18"/>
  <c r="BD264" i="18"/>
  <c r="BD312" i="18"/>
  <c r="BD229" i="18"/>
  <c r="BD169" i="18"/>
  <c r="BD265" i="18"/>
  <c r="BD146" i="18"/>
  <c r="BD74" i="18"/>
  <c r="BD147" i="18"/>
  <c r="BD279" i="18"/>
  <c r="BD63" i="18"/>
  <c r="BD52" i="18"/>
  <c r="BD196" i="18"/>
  <c r="BD232" i="18"/>
  <c r="BD269" i="18"/>
  <c r="BD176" i="18"/>
  <c r="BD26" i="18"/>
  <c r="BD54" i="18"/>
  <c r="BD209" i="18"/>
  <c r="BD198" i="18"/>
  <c r="BD270" i="18"/>
  <c r="BD152" i="18"/>
  <c r="BD103" i="18"/>
  <c r="BD283" i="18"/>
  <c r="BD391" i="18"/>
  <c r="BD104" i="18"/>
  <c r="BD177" i="18"/>
  <c r="BD381" i="18"/>
  <c r="BD358" i="18"/>
  <c r="BD58" i="18"/>
  <c r="BD130" i="18"/>
  <c r="BD394" i="18"/>
  <c r="BD346" i="18"/>
  <c r="BD239" i="18"/>
  <c r="BD372" i="18"/>
  <c r="BD168" i="18"/>
  <c r="BD276" i="18"/>
  <c r="BD121" i="18"/>
  <c r="BD380" i="18"/>
  <c r="BD361" i="18"/>
  <c r="BD230" i="18"/>
  <c r="BD314" i="18"/>
  <c r="BD99" i="18"/>
  <c r="BD123" i="18"/>
  <c r="BD195" i="18"/>
  <c r="BD435" i="18"/>
  <c r="BD88" i="18"/>
  <c r="BD184" i="18"/>
  <c r="BD364" i="18"/>
  <c r="BD353" i="18"/>
  <c r="BD413" i="18"/>
  <c r="BD25" i="18"/>
  <c r="BD125" i="18"/>
  <c r="BD185" i="18"/>
  <c r="BD282" i="18"/>
  <c r="BD426" i="18"/>
  <c r="BD439" i="18"/>
  <c r="BD91" i="18"/>
  <c r="BD271" i="18"/>
  <c r="BD68" i="18"/>
  <c r="BD153" i="18"/>
  <c r="BD80" i="18"/>
  <c r="BD333" i="18"/>
  <c r="BD406" i="18"/>
  <c r="BD70" i="18"/>
  <c r="BD190" i="18"/>
  <c r="BD46" i="18"/>
  <c r="BD179" i="18"/>
  <c r="BD155" i="18"/>
  <c r="BD356" i="18"/>
  <c r="BD132" i="18"/>
  <c r="BD228" i="18"/>
  <c r="BD73" i="18"/>
  <c r="BD348" i="18"/>
  <c r="BD385" i="18"/>
  <c r="BD266" i="18"/>
  <c r="BD86" i="18"/>
  <c r="BD410" i="18"/>
  <c r="BD135" i="18"/>
  <c r="BD315" i="18"/>
  <c r="BD375" i="18"/>
  <c r="BD172" i="18"/>
  <c r="BD208" i="18"/>
  <c r="BD388" i="18"/>
  <c r="BD329" i="18"/>
  <c r="BD437" i="18"/>
  <c r="BD24" i="18"/>
  <c r="BG24" i="18" s="1"/>
  <c r="BD173" i="18"/>
  <c r="BD90" i="18"/>
  <c r="BD210" i="18"/>
  <c r="BD438" i="18"/>
  <c r="BD306" i="18"/>
  <c r="BD115" i="18"/>
  <c r="BD259" i="18"/>
  <c r="BD186" i="18"/>
  <c r="BD117" i="18"/>
  <c r="BD225" i="18"/>
  <c r="BD393" i="18"/>
  <c r="BD430" i="18"/>
  <c r="BD142" i="18"/>
  <c r="BD262" i="18"/>
  <c r="BD299" i="18"/>
  <c r="BD191" i="18"/>
  <c r="BD371" i="18"/>
  <c r="BD36" i="18"/>
  <c r="BD108" i="18"/>
  <c r="BD300" i="18"/>
  <c r="BD145" i="18"/>
  <c r="BD289" i="18"/>
  <c r="BD409" i="18"/>
  <c r="BD242" i="18"/>
  <c r="BD386" i="18"/>
  <c r="BD110" i="18"/>
  <c r="BD111" i="18"/>
  <c r="BD363" i="18"/>
  <c r="BD428" i="18"/>
  <c r="BD136" i="18"/>
  <c r="BD256" i="18"/>
  <c r="BD436" i="18"/>
  <c r="BD377" i="18"/>
  <c r="BD317" i="18"/>
  <c r="BD29" i="18"/>
  <c r="BD102" i="18"/>
  <c r="BD53" i="18"/>
  <c r="BD318" i="18"/>
  <c r="BD246" i="18"/>
  <c r="BD43" i="18"/>
  <c r="BD223" i="18"/>
  <c r="BD247" i="18"/>
  <c r="BD56" i="18"/>
  <c r="BD129" i="18"/>
  <c r="BD105" i="18"/>
  <c r="BD321" i="18"/>
  <c r="BD360" i="18"/>
  <c r="BD154" i="18"/>
  <c r="BD238" i="18"/>
  <c r="BD323" i="18"/>
  <c r="BD143" i="18"/>
  <c r="BD407" i="18"/>
  <c r="BD96" i="18"/>
  <c r="BD286" i="18"/>
  <c r="BD420" i="18"/>
  <c r="BD205" i="18"/>
  <c r="BD313" i="18"/>
  <c r="BD373" i="18"/>
  <c r="BD290" i="18"/>
  <c r="BD374" i="18"/>
  <c r="BD98" i="18"/>
  <c r="BD171" i="18"/>
  <c r="BD303" i="18"/>
  <c r="BD260" i="18"/>
  <c r="BD124" i="18"/>
  <c r="BD244" i="18"/>
  <c r="BD400" i="18"/>
  <c r="BD425" i="18"/>
  <c r="BD272" i="18"/>
  <c r="BD161" i="18"/>
  <c r="BD101" i="18"/>
  <c r="BD150" i="18"/>
  <c r="BD294" i="18"/>
  <c r="BD200" i="18"/>
  <c r="BD392" i="18"/>
  <c r="BD163" i="18"/>
  <c r="BD319" i="18"/>
  <c r="BD44" i="18"/>
  <c r="BD141" i="18"/>
  <c r="BD249" i="18"/>
  <c r="BD369" i="18"/>
  <c r="BD336" i="18"/>
  <c r="BD118" i="18"/>
  <c r="BD274" i="18"/>
  <c r="BD287" i="18"/>
  <c r="BD131" i="18"/>
  <c r="BD311" i="18"/>
  <c r="BD60" i="18"/>
  <c r="BD192" i="18"/>
  <c r="BD432" i="18"/>
  <c r="BE432" i="18" s="1"/>
  <c r="BD181" i="18"/>
  <c r="BD301" i="18"/>
  <c r="BD349" i="18"/>
  <c r="BD254" i="18"/>
  <c r="BD422" i="18"/>
  <c r="BE422" i="18" s="1"/>
  <c r="BD39" i="18"/>
  <c r="BD219" i="18"/>
  <c r="BD339" i="18"/>
  <c r="BD40" i="18"/>
  <c r="BD112" i="18"/>
  <c r="BD268" i="18"/>
  <c r="BD424" i="18"/>
  <c r="BD389" i="18"/>
  <c r="BD188" i="18"/>
  <c r="BD30" i="18"/>
  <c r="BD65" i="18"/>
  <c r="BD149" i="18"/>
  <c r="BD402" i="18"/>
  <c r="BD330" i="18"/>
  <c r="BG330" i="18" s="1"/>
  <c r="BD354" i="18"/>
  <c r="BD199" i="18"/>
  <c r="BD331" i="18"/>
  <c r="BD404" i="18"/>
  <c r="BD93" i="18"/>
  <c r="BD345" i="18"/>
  <c r="BD429" i="18"/>
  <c r="BD416" i="18"/>
  <c r="BD82" i="18"/>
  <c r="BD250" i="18"/>
  <c r="BD71" i="18"/>
  <c r="BD215" i="18"/>
  <c r="BD383" i="18"/>
  <c r="BD72" i="18"/>
  <c r="BD180" i="18"/>
  <c r="BD37" i="18"/>
  <c r="BD133" i="18"/>
  <c r="BD277" i="18"/>
  <c r="BD433" i="18"/>
  <c r="BE433" i="18" s="1"/>
  <c r="BD302" i="18"/>
  <c r="BD396" i="18"/>
  <c r="BD51" i="18"/>
  <c r="BD207" i="18"/>
  <c r="BD387" i="18"/>
  <c r="BD248" i="18"/>
  <c r="BD148" i="18"/>
  <c r="BD292" i="18"/>
  <c r="BD293" i="18"/>
  <c r="BD328" i="18"/>
  <c r="BD440" i="18"/>
  <c r="BD23" i="18"/>
  <c r="BD28" i="18"/>
  <c r="BD197" i="18"/>
  <c r="BD78" i="18"/>
  <c r="BD257" i="18"/>
  <c r="BD342" i="18"/>
  <c r="BD390" i="18"/>
  <c r="BD139" i="18"/>
  <c r="BD151" i="18"/>
  <c r="BD367" i="18"/>
  <c r="BD33" i="18"/>
  <c r="BD69" i="18"/>
  <c r="BD309" i="18"/>
  <c r="BD261" i="18"/>
  <c r="BD116" i="18"/>
  <c r="BD178" i="18"/>
  <c r="BD298" i="18"/>
  <c r="BD35" i="18"/>
  <c r="BD167" i="18"/>
  <c r="AO431" i="18"/>
  <c r="BD431" i="18"/>
  <c r="BD48" i="18"/>
  <c r="BD288" i="18"/>
  <c r="BD97" i="18"/>
  <c r="BD157" i="18"/>
  <c r="BD337" i="18"/>
  <c r="BD182" i="18"/>
  <c r="BD278" i="18"/>
  <c r="BD398" i="18"/>
  <c r="BD87" i="18"/>
  <c r="BD231" i="18"/>
  <c r="BD183" i="18"/>
  <c r="BD296" i="18"/>
  <c r="BD212" i="18"/>
  <c r="BD280" i="18"/>
  <c r="BD316" i="18"/>
  <c r="BD365" i="18"/>
  <c r="BD320" i="18"/>
  <c r="BD41" i="18"/>
  <c r="BD89" i="18"/>
  <c r="BD137" i="18"/>
  <c r="BD403" i="18"/>
  <c r="BD234" i="18"/>
  <c r="BD31" i="18"/>
  <c r="BD175" i="18"/>
  <c r="BD343" i="18"/>
  <c r="BD128" i="18"/>
  <c r="BD165" i="18"/>
  <c r="BD355" i="18"/>
  <c r="BD405" i="18"/>
  <c r="BD285" i="18"/>
  <c r="BD202" i="18"/>
  <c r="BD359" i="18"/>
  <c r="BD310" i="18"/>
  <c r="BD251" i="18"/>
  <c r="BD419" i="18"/>
  <c r="BD59" i="18"/>
  <c r="BD240" i="18"/>
  <c r="BD61" i="18"/>
  <c r="BD95" i="18"/>
  <c r="BD397" i="18"/>
  <c r="BD194" i="18"/>
  <c r="BD421" i="18"/>
  <c r="BD362" i="18"/>
  <c r="BD38" i="18"/>
  <c r="BD267" i="18"/>
  <c r="BD351" i="18"/>
  <c r="BD224" i="18"/>
  <c r="BD160" i="18"/>
  <c r="BD304" i="18"/>
  <c r="BD412" i="18"/>
  <c r="BD401" i="18"/>
  <c r="BD221" i="18"/>
  <c r="BD42" i="18"/>
  <c r="BD77" i="18"/>
  <c r="BD366" i="18"/>
  <c r="BD284" i="18"/>
  <c r="BD67" i="18"/>
  <c r="BD295" i="18"/>
  <c r="BD379" i="18"/>
  <c r="BD92" i="18"/>
  <c r="BD189" i="18"/>
  <c r="BD273" i="18"/>
  <c r="BD370" i="18"/>
  <c r="BD94" i="18"/>
  <c r="BD166" i="18"/>
  <c r="BD334" i="18"/>
  <c r="BD47" i="18"/>
  <c r="BD275" i="18"/>
  <c r="BD395" i="18"/>
  <c r="BD84" i="18"/>
  <c r="BD204" i="18"/>
  <c r="BD49" i="18"/>
  <c r="BD193" i="18"/>
  <c r="BD325" i="18"/>
  <c r="BD218" i="18"/>
  <c r="BD326" i="18"/>
  <c r="BD134" i="18"/>
  <c r="BD75" i="18"/>
  <c r="BD327" i="18"/>
  <c r="BD255" i="18"/>
  <c r="BD399" i="18"/>
  <c r="BD423" i="18"/>
  <c r="BD376" i="18"/>
  <c r="BD305" i="18"/>
  <c r="BD236" i="18"/>
  <c r="AH3" i="19"/>
  <c r="AH1" i="19" s="1"/>
  <c r="AI3" i="19"/>
  <c r="AI1" i="19" s="1"/>
  <c r="AF3" i="19"/>
  <c r="AF1" i="19" s="1"/>
  <c r="AG3" i="19"/>
  <c r="AG1" i="19" s="1"/>
  <c r="BF13" i="19"/>
  <c r="BF20" i="19"/>
  <c r="N26" i="19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BF5" i="19"/>
  <c r="BF23" i="19"/>
  <c r="C4" i="19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BF6" i="19"/>
  <c r="BF55" i="19"/>
  <c r="BF110" i="19"/>
  <c r="BF52" i="19"/>
  <c r="BF74" i="19"/>
  <c r="BF81" i="19"/>
  <c r="BF47" i="19"/>
  <c r="BF39" i="19"/>
  <c r="BF91" i="19"/>
  <c r="BF148" i="19"/>
  <c r="BF68" i="19"/>
  <c r="BF75" i="19"/>
  <c r="BF70" i="19"/>
  <c r="BF65" i="19"/>
  <c r="BF157" i="19"/>
  <c r="BF101" i="19"/>
  <c r="BF113" i="19"/>
  <c r="BF115" i="19"/>
  <c r="BF119" i="19"/>
  <c r="BF130" i="19"/>
  <c r="BF142" i="19"/>
  <c r="BF125" i="19"/>
  <c r="BF168" i="19"/>
  <c r="BF163" i="19"/>
  <c r="BF158" i="19"/>
  <c r="BF172" i="19"/>
  <c r="BF181" i="19"/>
  <c r="BF175" i="19"/>
  <c r="K182" i="19"/>
  <c r="K183" i="19" s="1"/>
  <c r="K184" i="19" s="1"/>
  <c r="K185" i="19" s="1"/>
  <c r="K186" i="19" s="1"/>
  <c r="K187" i="19" s="1"/>
  <c r="K188" i="19" s="1"/>
  <c r="K189" i="19" s="1"/>
  <c r="K190" i="19" s="1"/>
  <c r="K191" i="19" s="1"/>
  <c r="K192" i="19" s="1"/>
  <c r="K193" i="19" s="1"/>
  <c r="K194" i="19" s="1"/>
  <c r="K195" i="19" s="1"/>
  <c r="K196" i="19" s="1"/>
  <c r="K197" i="19" s="1"/>
  <c r="K198" i="19" s="1"/>
  <c r="K199" i="19" s="1"/>
  <c r="K200" i="19" s="1"/>
  <c r="K201" i="19" s="1"/>
  <c r="K202" i="19" s="1"/>
  <c r="BF183" i="19"/>
  <c r="BF185" i="19"/>
  <c r="BF186" i="19"/>
  <c r="BF209" i="19"/>
  <c r="BF222" i="19"/>
  <c r="BF213" i="19"/>
  <c r="BF221" i="19"/>
  <c r="BF227" i="19"/>
  <c r="BF232" i="19"/>
  <c r="BF275" i="19"/>
  <c r="BF266" i="19"/>
  <c r="BF255" i="19"/>
  <c r="BF264" i="19"/>
  <c r="D306" i="19"/>
  <c r="BF270" i="19"/>
  <c r="D305" i="19"/>
  <c r="D307" i="19"/>
  <c r="BF298" i="19"/>
  <c r="BF306" i="19"/>
  <c r="BF285" i="19"/>
  <c r="AJ3" i="19"/>
  <c r="AK3" i="19"/>
  <c r="AH3" i="18"/>
  <c r="AH1" i="18" s="1"/>
  <c r="AL3" i="18"/>
  <c r="AL1" i="18" s="1"/>
  <c r="C425" i="18"/>
  <c r="F425" i="18"/>
  <c r="I425" i="18"/>
  <c r="J425" i="18" s="1"/>
  <c r="L425" i="18"/>
  <c r="I432" i="18"/>
  <c r="J432" i="18" s="1"/>
  <c r="L432" i="18"/>
  <c r="C432" i="18"/>
  <c r="L6" i="18"/>
  <c r="C7" i="18"/>
  <c r="AK1" i="18"/>
  <c r="F5" i="18"/>
  <c r="I5" i="18"/>
  <c r="AF3" i="18"/>
  <c r="AG3" i="18"/>
  <c r="AI3" i="18"/>
  <c r="AJ3" i="18"/>
  <c r="F433" i="18"/>
  <c r="F236" i="17" l="1"/>
  <c r="F40" i="17"/>
  <c r="F174" i="17"/>
  <c r="F87" i="17"/>
  <c r="F184" i="17"/>
  <c r="F149" i="17"/>
  <c r="F218" i="17"/>
  <c r="F110" i="17"/>
  <c r="F103" i="17"/>
  <c r="F212" i="17"/>
  <c r="F188" i="17"/>
  <c r="F248" i="17"/>
  <c r="F117" i="17"/>
  <c r="F20" i="17"/>
  <c r="F250" i="17"/>
  <c r="F121" i="17"/>
  <c r="F12" i="17"/>
  <c r="F264" i="17"/>
  <c r="F216" i="17"/>
  <c r="F256" i="17"/>
  <c r="F263" i="17"/>
  <c r="F148" i="17"/>
  <c r="F100" i="17"/>
  <c r="F76" i="17"/>
  <c r="F209" i="17"/>
  <c r="F66" i="17"/>
  <c r="F230" i="17"/>
  <c r="F139" i="17"/>
  <c r="F260" i="17"/>
  <c r="F187" i="17"/>
  <c r="F169" i="17"/>
  <c r="F153" i="17"/>
  <c r="F9" i="17"/>
  <c r="F155" i="17"/>
  <c r="F145" i="17"/>
  <c r="F82" i="17"/>
  <c r="F290" i="17"/>
  <c r="F11" i="17"/>
  <c r="F231" i="17"/>
  <c r="F62" i="17"/>
  <c r="F29" i="17"/>
  <c r="F181" i="17"/>
  <c r="F86" i="17"/>
  <c r="F194" i="17"/>
  <c r="F42" i="17"/>
  <c r="F229" i="17"/>
  <c r="F175" i="17"/>
  <c r="F235" i="17"/>
  <c r="F297" i="17"/>
  <c r="F170" i="17"/>
  <c r="F165" i="17"/>
  <c r="F201" i="17"/>
  <c r="F190" i="17"/>
  <c r="F119" i="17"/>
  <c r="F300" i="17"/>
  <c r="F71" i="17"/>
  <c r="F186" i="17"/>
  <c r="F243" i="17"/>
  <c r="F150" i="17"/>
  <c r="F296" i="17"/>
  <c r="F45" i="17"/>
  <c r="F95" i="17"/>
  <c r="F50" i="17"/>
  <c r="F36" i="17"/>
  <c r="F168" i="17"/>
  <c r="F118" i="17"/>
  <c r="F219" i="17"/>
  <c r="F195" i="17"/>
  <c r="F172" i="17"/>
  <c r="F75" i="17"/>
  <c r="F65" i="17"/>
  <c r="F275" i="17"/>
  <c r="F151" i="17"/>
  <c r="F176" i="17"/>
  <c r="F109" i="17"/>
  <c r="F135" i="17"/>
  <c r="F255" i="17"/>
  <c r="F124" i="17"/>
  <c r="F182" i="17"/>
  <c r="F127" i="17"/>
  <c r="F16" i="17"/>
  <c r="F137" i="17"/>
  <c r="F126" i="17"/>
  <c r="F193" i="17"/>
  <c r="F199" i="17"/>
  <c r="F67" i="17"/>
  <c r="F224" i="17"/>
  <c r="F69" i="17"/>
  <c r="F261" i="17"/>
  <c r="F46" i="17"/>
  <c r="F274" i="17"/>
  <c r="F59" i="17"/>
  <c r="F253" i="17"/>
  <c r="F106" i="17"/>
  <c r="F305" i="17"/>
  <c r="F15" i="17"/>
  <c r="F222" i="17"/>
  <c r="F286" i="17"/>
  <c r="F272" i="17"/>
  <c r="F233" i="17"/>
  <c r="F113" i="17"/>
  <c r="F78" i="17"/>
  <c r="F30" i="17"/>
  <c r="F247" i="17"/>
  <c r="F177" i="17"/>
  <c r="F200" i="17"/>
  <c r="F289" i="17"/>
  <c r="F225" i="17"/>
  <c r="F237" i="17"/>
  <c r="F61" i="17"/>
  <c r="F14" i="17"/>
  <c r="F85" i="17"/>
  <c r="F35" i="17"/>
  <c r="F291" i="17"/>
  <c r="F171" i="17"/>
  <c r="F284" i="17"/>
  <c r="F220" i="17"/>
  <c r="F217" i="17"/>
  <c r="F245" i="17"/>
  <c r="F215" i="17"/>
  <c r="F54" i="17"/>
  <c r="F31" i="17"/>
  <c r="F271" i="17"/>
  <c r="F32" i="17"/>
  <c r="F68" i="17"/>
  <c r="F91" i="17"/>
  <c r="F213" i="17"/>
  <c r="F70" i="17"/>
  <c r="F191" i="17"/>
  <c r="F49" i="17"/>
  <c r="F252" i="17"/>
  <c r="F114" i="17"/>
  <c r="F279" i="17"/>
  <c r="F234" i="17"/>
  <c r="F88" i="17"/>
  <c r="F244" i="17"/>
  <c r="F239" i="17"/>
  <c r="F221" i="17"/>
  <c r="F203" i="17"/>
  <c r="F167" i="17"/>
  <c r="F223" i="17"/>
  <c r="F56" i="17"/>
  <c r="F259" i="17"/>
  <c r="F92" i="17"/>
  <c r="F189" i="17"/>
  <c r="F202" i="17"/>
  <c r="F211" i="17"/>
  <c r="F84" i="17"/>
  <c r="F156" i="17"/>
  <c r="F285" i="17"/>
  <c r="F27" i="17"/>
  <c r="F303" i="17"/>
  <c r="F301" i="17"/>
  <c r="F227" i="17"/>
  <c r="F17" i="17"/>
  <c r="F41" i="17"/>
  <c r="F257" i="17"/>
  <c r="F293" i="17"/>
  <c r="F128" i="17"/>
  <c r="F294" i="17"/>
  <c r="F241" i="17"/>
  <c r="F19" i="17"/>
  <c r="F129" i="17"/>
  <c r="F94" i="17"/>
  <c r="F251" i="17"/>
  <c r="F214" i="17"/>
  <c r="F180" i="17"/>
  <c r="F192" i="17"/>
  <c r="F162" i="17"/>
  <c r="F232" i="17"/>
  <c r="F207" i="17"/>
  <c r="F268" i="17"/>
  <c r="F131" i="17"/>
  <c r="F277" i="17"/>
  <c r="F18" i="17"/>
  <c r="F90" i="17"/>
  <c r="F280" i="17"/>
  <c r="F116" i="17"/>
  <c r="F249" i="17"/>
  <c r="F152" i="17"/>
  <c r="F21" i="17"/>
  <c r="F273" i="17"/>
  <c r="F130" i="17"/>
  <c r="F262" i="17"/>
  <c r="F72" i="17"/>
  <c r="F302" i="17"/>
  <c r="F13" i="17"/>
  <c r="F99" i="17"/>
  <c r="F134" i="17"/>
  <c r="F208" i="17"/>
  <c r="F258" i="17"/>
  <c r="F133" i="17"/>
  <c r="F52" i="17"/>
  <c r="F185" i="17"/>
  <c r="F161" i="17"/>
  <c r="F101" i="17"/>
  <c r="F283" i="17"/>
  <c r="F80" i="17"/>
  <c r="F164" i="17"/>
  <c r="F206" i="17"/>
  <c r="F105" i="17"/>
  <c r="F34" i="17"/>
  <c r="F146" i="17"/>
  <c r="F60" i="17"/>
  <c r="F276" i="17"/>
  <c r="F228" i="17"/>
  <c r="F111" i="17"/>
  <c r="F183" i="17"/>
  <c r="F143" i="17"/>
  <c r="F136" i="17"/>
  <c r="F53" i="17"/>
  <c r="F77" i="17"/>
  <c r="F269" i="17"/>
  <c r="F197" i="17"/>
  <c r="F104" i="17"/>
  <c r="F112" i="17"/>
  <c r="F102" i="17"/>
  <c r="F298" i="17"/>
  <c r="F81" i="17"/>
  <c r="F93" i="17"/>
  <c r="F58" i="17"/>
  <c r="F254" i="17"/>
  <c r="F96" i="17"/>
  <c r="F240" i="17"/>
  <c r="F48" i="17"/>
  <c r="F123" i="17"/>
  <c r="F147" i="17"/>
  <c r="F210" i="17"/>
  <c r="F281" i="17"/>
  <c r="F25" i="17"/>
  <c r="F89" i="17"/>
  <c r="F63" i="17"/>
  <c r="F158" i="17"/>
  <c r="F38" i="17"/>
  <c r="F140" i="17"/>
  <c r="F295" i="17"/>
  <c r="F37" i="17"/>
  <c r="F179" i="17"/>
  <c r="F10" i="17"/>
  <c r="F22" i="17"/>
  <c r="F23" i="17"/>
  <c r="F108" i="17"/>
  <c r="F144" i="17"/>
  <c r="F157" i="17"/>
  <c r="F39" i="17"/>
  <c r="F64" i="17"/>
  <c r="F198" i="17"/>
  <c r="F160" i="17"/>
  <c r="F205" i="17"/>
  <c r="F51" i="17"/>
  <c r="F43" i="17"/>
  <c r="F163" i="17"/>
  <c r="F107" i="17"/>
  <c r="F8" i="17"/>
  <c r="F282" i="17"/>
  <c r="F26" i="17"/>
  <c r="F178" i="17"/>
  <c r="F154" i="17"/>
  <c r="F120" i="17"/>
  <c r="F132" i="17"/>
  <c r="F288" i="17"/>
  <c r="F122" i="17"/>
  <c r="F159" i="17"/>
  <c r="F73" i="17"/>
  <c r="F83" i="17"/>
  <c r="F196" i="17"/>
  <c r="F304" i="17"/>
  <c r="F270" i="17"/>
  <c r="F278" i="17"/>
  <c r="F97" i="17"/>
  <c r="F246" i="17"/>
  <c r="F299" i="17"/>
  <c r="F55" i="17"/>
  <c r="F266" i="17"/>
  <c r="F57" i="17"/>
  <c r="F141" i="17"/>
  <c r="F265" i="17"/>
  <c r="F226" i="17"/>
  <c r="F242" i="17"/>
  <c r="F98" i="17"/>
  <c r="F47" i="17"/>
  <c r="F267" i="17"/>
  <c r="F28" i="17"/>
  <c r="F292" i="17"/>
  <c r="F173" i="17"/>
  <c r="F287" i="17"/>
  <c r="F115" i="17"/>
  <c r="F125" i="17"/>
  <c r="F138" i="17"/>
  <c r="F44" i="17"/>
  <c r="F24" i="17"/>
  <c r="F33" i="17"/>
  <c r="F79" i="17"/>
  <c r="F74" i="17"/>
  <c r="F238" i="17"/>
  <c r="F142" i="17"/>
  <c r="F166" i="17"/>
  <c r="F204" i="17"/>
  <c r="R311" i="18"/>
  <c r="S310" i="18"/>
  <c r="U310" i="18" s="1"/>
  <c r="BF197" i="19"/>
  <c r="Y8" i="2"/>
  <c r="Z8" i="2"/>
  <c r="K13" i="2"/>
  <c r="L12" i="2"/>
  <c r="N13" i="2"/>
  <c r="O12" i="2"/>
  <c r="R10" i="2"/>
  <c r="S10" i="2"/>
  <c r="F11" i="2"/>
  <c r="G10" i="2"/>
  <c r="I10" i="2" s="1"/>
  <c r="Q11" i="2" s="1"/>
  <c r="AR9" i="2"/>
  <c r="C12" i="2"/>
  <c r="D11" i="2"/>
  <c r="S9" i="2"/>
  <c r="BF188" i="19"/>
  <c r="BF267" i="19"/>
  <c r="BF268" i="19"/>
  <c r="BF193" i="19"/>
  <c r="BF194" i="19"/>
  <c r="BF62" i="19"/>
  <c r="BF29" i="19"/>
  <c r="BF30" i="19"/>
  <c r="BF202" i="19"/>
  <c r="BF203" i="19"/>
  <c r="BF238" i="19"/>
  <c r="BF201" i="19"/>
  <c r="BF107" i="19"/>
  <c r="BF170" i="19"/>
  <c r="BF117" i="19"/>
  <c r="BF116" i="19"/>
  <c r="BF166" i="19"/>
  <c r="BF167" i="19"/>
  <c r="BF79" i="19"/>
  <c r="BF294" i="19"/>
  <c r="BF234" i="19"/>
  <c r="BF243" i="19"/>
  <c r="BF189" i="19"/>
  <c r="BF38" i="19"/>
  <c r="BF212" i="19"/>
  <c r="BF217" i="19"/>
  <c r="BF58" i="19"/>
  <c r="BF104" i="19"/>
  <c r="BF46" i="19"/>
  <c r="AG432" i="18"/>
  <c r="AG433" i="18" s="1"/>
  <c r="O180" i="18"/>
  <c r="P179" i="18"/>
  <c r="BG25" i="18"/>
  <c r="BG26" i="18" s="1"/>
  <c r="BG27" i="18" s="1"/>
  <c r="BG28" i="18" s="1"/>
  <c r="BG29" i="18" s="1"/>
  <c r="BG30" i="18" s="1"/>
  <c r="BG31" i="18" s="1"/>
  <c r="BG32" i="18" s="1"/>
  <c r="BG33" i="18" s="1"/>
  <c r="BG34" i="18" s="1"/>
  <c r="BG35" i="18" s="1"/>
  <c r="BG36" i="18" s="1"/>
  <c r="BG37" i="18" s="1"/>
  <c r="BG38" i="18" s="1"/>
  <c r="BG39" i="18" s="1"/>
  <c r="BG40" i="18" s="1"/>
  <c r="BG41" i="18" s="1"/>
  <c r="BG42" i="18" s="1"/>
  <c r="BG43" i="18" s="1"/>
  <c r="BG44" i="18" s="1"/>
  <c r="BG45" i="18" s="1"/>
  <c r="BG46" i="18" s="1"/>
  <c r="BG47" i="18" s="1"/>
  <c r="BG48" i="18" s="1"/>
  <c r="BG49" i="18" s="1"/>
  <c r="BG50" i="18" s="1"/>
  <c r="BG51" i="18" s="1"/>
  <c r="BG52" i="18" s="1"/>
  <c r="BG53" i="18" s="1"/>
  <c r="BG54" i="18" s="1"/>
  <c r="BG55" i="18" s="1"/>
  <c r="BG56" i="18" s="1"/>
  <c r="BG57" i="18" s="1"/>
  <c r="BG58" i="18" s="1"/>
  <c r="BG59" i="18" s="1"/>
  <c r="BG60" i="18" s="1"/>
  <c r="BG61" i="18" s="1"/>
  <c r="BG62" i="18" s="1"/>
  <c r="BG63" i="18" s="1"/>
  <c r="BG64" i="18" s="1"/>
  <c r="BG65" i="18" s="1"/>
  <c r="BG66" i="18" s="1"/>
  <c r="BG67" i="18" s="1"/>
  <c r="BG68" i="18" s="1"/>
  <c r="BG69" i="18" s="1"/>
  <c r="BG70" i="18" s="1"/>
  <c r="BG71" i="18" s="1"/>
  <c r="BG72" i="18" s="1"/>
  <c r="BG73" i="18" s="1"/>
  <c r="BG74" i="18" s="1"/>
  <c r="BG75" i="18" s="1"/>
  <c r="BG76" i="18" s="1"/>
  <c r="BG77" i="18" s="1"/>
  <c r="BG78" i="18" s="1"/>
  <c r="BG79" i="18" s="1"/>
  <c r="BG80" i="18" s="1"/>
  <c r="BG81" i="18" s="1"/>
  <c r="BG82" i="18" s="1"/>
  <c r="BG83" i="18" s="1"/>
  <c r="BG84" i="18" s="1"/>
  <c r="BG85" i="18" s="1"/>
  <c r="BG86" i="18" s="1"/>
  <c r="BG87" i="18" s="1"/>
  <c r="BG88" i="18" s="1"/>
  <c r="BG89" i="18" s="1"/>
  <c r="BG90" i="18" s="1"/>
  <c r="BG91" i="18" s="1"/>
  <c r="BG92" i="18" s="1"/>
  <c r="BG93" i="18" s="1"/>
  <c r="BG94" i="18" s="1"/>
  <c r="BG95" i="18" s="1"/>
  <c r="BG96" i="18" s="1"/>
  <c r="BG97" i="18" s="1"/>
  <c r="BG98" i="18" s="1"/>
  <c r="BG99" i="18" s="1"/>
  <c r="BG100" i="18" s="1"/>
  <c r="BG101" i="18" s="1"/>
  <c r="BG102" i="18" s="1"/>
  <c r="BG103" i="18" s="1"/>
  <c r="BG104" i="18" s="1"/>
  <c r="BG105" i="18" s="1"/>
  <c r="BG106" i="18" s="1"/>
  <c r="BG107" i="18" s="1"/>
  <c r="BG108" i="18" s="1"/>
  <c r="BG109" i="18" s="1"/>
  <c r="BG110" i="18" s="1"/>
  <c r="BG111" i="18" s="1"/>
  <c r="BG112" i="18" s="1"/>
  <c r="BG113" i="18" s="1"/>
  <c r="BG114" i="18" s="1"/>
  <c r="BG115" i="18" s="1"/>
  <c r="BG116" i="18" s="1"/>
  <c r="BG117" i="18" s="1"/>
  <c r="BG118" i="18" s="1"/>
  <c r="BG119" i="18" s="1"/>
  <c r="BG120" i="18" s="1"/>
  <c r="BG121" i="18" s="1"/>
  <c r="BG122" i="18" s="1"/>
  <c r="BG123" i="18" s="1"/>
  <c r="BG124" i="18" s="1"/>
  <c r="BG125" i="18" s="1"/>
  <c r="BG126" i="18" s="1"/>
  <c r="BG127" i="18" s="1"/>
  <c r="BG128" i="18" s="1"/>
  <c r="BG129" i="18" s="1"/>
  <c r="BG130" i="18" s="1"/>
  <c r="BG131" i="18" s="1"/>
  <c r="BG132" i="18" s="1"/>
  <c r="BG133" i="18" s="1"/>
  <c r="BG134" i="18" s="1"/>
  <c r="BG135" i="18" s="1"/>
  <c r="BG136" i="18" s="1"/>
  <c r="BG137" i="18" s="1"/>
  <c r="BG138" i="18" s="1"/>
  <c r="BG139" i="18" s="1"/>
  <c r="BG140" i="18" s="1"/>
  <c r="BG141" i="18" s="1"/>
  <c r="BG142" i="18" s="1"/>
  <c r="BG143" i="18" s="1"/>
  <c r="BG144" i="18" s="1"/>
  <c r="BG145" i="18" s="1"/>
  <c r="BG146" i="18" s="1"/>
  <c r="BG147" i="18" s="1"/>
  <c r="BG148" i="18" s="1"/>
  <c r="BG149" i="18" s="1"/>
  <c r="BG150" i="18" s="1"/>
  <c r="BG151" i="18" s="1"/>
  <c r="BG152" i="18" s="1"/>
  <c r="BG153" i="18" s="1"/>
  <c r="BG154" i="18" s="1"/>
  <c r="BG155" i="18" s="1"/>
  <c r="BG156" i="18" s="1"/>
  <c r="BG157" i="18" s="1"/>
  <c r="BG158" i="18" s="1"/>
  <c r="BG159" i="18" s="1"/>
  <c r="BG160" i="18" s="1"/>
  <c r="BG161" i="18" s="1"/>
  <c r="BG162" i="18" s="1"/>
  <c r="BG163" i="18" s="1"/>
  <c r="BG164" i="18" s="1"/>
  <c r="BG165" i="18" s="1"/>
  <c r="BG166" i="18" s="1"/>
  <c r="BG167" i="18" s="1"/>
  <c r="BG168" i="18" s="1"/>
  <c r="BG169" i="18" s="1"/>
  <c r="BG170" i="18" s="1"/>
  <c r="BG171" i="18" s="1"/>
  <c r="BG172" i="18" s="1"/>
  <c r="BG173" i="18" s="1"/>
  <c r="BG174" i="18" s="1"/>
  <c r="BG175" i="18" s="1"/>
  <c r="BG176" i="18" s="1"/>
  <c r="BG177" i="18" s="1"/>
  <c r="BG178" i="18" s="1"/>
  <c r="BG179" i="18" s="1"/>
  <c r="BG180" i="18" s="1"/>
  <c r="BG181" i="18" s="1"/>
  <c r="BG182" i="18" s="1"/>
  <c r="BG183" i="18" s="1"/>
  <c r="BG184" i="18" s="1"/>
  <c r="BG185" i="18" s="1"/>
  <c r="BG186" i="18" s="1"/>
  <c r="BG187" i="18" s="1"/>
  <c r="BG188" i="18" s="1"/>
  <c r="BG189" i="18" s="1"/>
  <c r="BG190" i="18" s="1"/>
  <c r="BG191" i="18" s="1"/>
  <c r="BG192" i="18" s="1"/>
  <c r="BG193" i="18" s="1"/>
  <c r="BG194" i="18" s="1"/>
  <c r="BG195" i="18" s="1"/>
  <c r="BG196" i="18" s="1"/>
  <c r="BG197" i="18" s="1"/>
  <c r="BG198" i="18" s="1"/>
  <c r="BG199" i="18" s="1"/>
  <c r="BG200" i="18" s="1"/>
  <c r="BG201" i="18" s="1"/>
  <c r="BG202" i="18" s="1"/>
  <c r="BG203" i="18" s="1"/>
  <c r="BG204" i="18" s="1"/>
  <c r="BG205" i="18" s="1"/>
  <c r="BG206" i="18" s="1"/>
  <c r="BG207" i="18" s="1"/>
  <c r="BG208" i="18" s="1"/>
  <c r="BG209" i="18" s="1"/>
  <c r="BG210" i="18" s="1"/>
  <c r="BG211" i="18" s="1"/>
  <c r="BG212" i="18" s="1"/>
  <c r="BG213" i="18" s="1"/>
  <c r="BG214" i="18" s="1"/>
  <c r="BG215" i="18" s="1"/>
  <c r="BG216" i="18" s="1"/>
  <c r="BG217" i="18" s="1"/>
  <c r="BG218" i="18" s="1"/>
  <c r="BG219" i="18" s="1"/>
  <c r="BG220" i="18" s="1"/>
  <c r="BG221" i="18" s="1"/>
  <c r="BG222" i="18" s="1"/>
  <c r="BG223" i="18" s="1"/>
  <c r="BG224" i="18" s="1"/>
  <c r="BG225" i="18" s="1"/>
  <c r="BG226" i="18" s="1"/>
  <c r="BG227" i="18" s="1"/>
  <c r="BG228" i="18" s="1"/>
  <c r="BG229" i="18" s="1"/>
  <c r="BG230" i="18" s="1"/>
  <c r="BG231" i="18" s="1"/>
  <c r="BG232" i="18" s="1"/>
  <c r="BG233" i="18" s="1"/>
  <c r="BG234" i="18" s="1"/>
  <c r="BG235" i="18" s="1"/>
  <c r="BG236" i="18" s="1"/>
  <c r="BG237" i="18" s="1"/>
  <c r="BG238" i="18" s="1"/>
  <c r="BG239" i="18" s="1"/>
  <c r="BG240" i="18" s="1"/>
  <c r="BG241" i="18" s="1"/>
  <c r="BG242" i="18" s="1"/>
  <c r="BG243" i="18" s="1"/>
  <c r="BG244" i="18" s="1"/>
  <c r="BG245" i="18" s="1"/>
  <c r="BG246" i="18" s="1"/>
  <c r="BG247" i="18" s="1"/>
  <c r="BG248" i="18" s="1"/>
  <c r="BG249" i="18" s="1"/>
  <c r="BG250" i="18" s="1"/>
  <c r="BG251" i="18" s="1"/>
  <c r="BG252" i="18" s="1"/>
  <c r="BG253" i="18" s="1"/>
  <c r="BG254" i="18" s="1"/>
  <c r="BG255" i="18" s="1"/>
  <c r="BG256" i="18" s="1"/>
  <c r="BG257" i="18" s="1"/>
  <c r="BG258" i="18" s="1"/>
  <c r="BG259" i="18" s="1"/>
  <c r="BG260" i="18" s="1"/>
  <c r="BG261" i="18" s="1"/>
  <c r="BG262" i="18" s="1"/>
  <c r="BG263" i="18" s="1"/>
  <c r="BG264" i="18" s="1"/>
  <c r="BG265" i="18" s="1"/>
  <c r="BG266" i="18" s="1"/>
  <c r="BG267" i="18" s="1"/>
  <c r="BG268" i="18" s="1"/>
  <c r="BG269" i="18" s="1"/>
  <c r="BG270" i="18" s="1"/>
  <c r="BG271" i="18" s="1"/>
  <c r="BG272" i="18" s="1"/>
  <c r="BG273" i="18" s="1"/>
  <c r="BG274" i="18" s="1"/>
  <c r="BG275" i="18" s="1"/>
  <c r="BG276" i="18" s="1"/>
  <c r="BG277" i="18" s="1"/>
  <c r="BG278" i="18" s="1"/>
  <c r="BG279" i="18" s="1"/>
  <c r="BG280" i="18" s="1"/>
  <c r="BG281" i="18" s="1"/>
  <c r="BG282" i="18" s="1"/>
  <c r="BG283" i="18" s="1"/>
  <c r="BG284" i="18" s="1"/>
  <c r="BG285" i="18" s="1"/>
  <c r="BG286" i="18" s="1"/>
  <c r="BG287" i="18" s="1"/>
  <c r="BG288" i="18" s="1"/>
  <c r="BG289" i="18" s="1"/>
  <c r="BG290" i="18" s="1"/>
  <c r="BG291" i="18" s="1"/>
  <c r="BG292" i="18" s="1"/>
  <c r="BG293" i="18" s="1"/>
  <c r="BG294" i="18" s="1"/>
  <c r="BG295" i="18" s="1"/>
  <c r="BG296" i="18" s="1"/>
  <c r="BG297" i="18" s="1"/>
  <c r="BG298" i="18" s="1"/>
  <c r="BG299" i="18" s="1"/>
  <c r="BG300" i="18" s="1"/>
  <c r="BG301" i="18" s="1"/>
  <c r="BG302" i="18" s="1"/>
  <c r="BG303" i="18" s="1"/>
  <c r="BG304" i="18" s="1"/>
  <c r="BG305" i="18" s="1"/>
  <c r="BG306" i="18" s="1"/>
  <c r="BG307" i="18" s="1"/>
  <c r="BG308" i="18" s="1"/>
  <c r="BG309" i="18" s="1"/>
  <c r="BG310" i="18" s="1"/>
  <c r="BG311" i="18" s="1"/>
  <c r="BG312" i="18" s="1"/>
  <c r="BG313" i="18" s="1"/>
  <c r="BG314" i="18" s="1"/>
  <c r="BG315" i="18" s="1"/>
  <c r="BG316" i="18" s="1"/>
  <c r="BG317" i="18" s="1"/>
  <c r="BG318" i="18" s="1"/>
  <c r="BG319" i="18" s="1"/>
  <c r="BG320" i="18" s="1"/>
  <c r="BG321" i="18" s="1"/>
  <c r="BG322" i="18" s="1"/>
  <c r="BG323" i="18" s="1"/>
  <c r="BG324" i="18" s="1"/>
  <c r="BG325" i="18" s="1"/>
  <c r="BG326" i="18" s="1"/>
  <c r="BG327" i="18" s="1"/>
  <c r="BG328" i="18" s="1"/>
  <c r="BG331" i="18" s="1"/>
  <c r="BG332" i="18" s="1"/>
  <c r="BG333" i="18" s="1"/>
  <c r="BG334" i="18" s="1"/>
  <c r="BG335" i="18" s="1"/>
  <c r="BG336" i="18" s="1"/>
  <c r="BG337" i="18" s="1"/>
  <c r="BG338" i="18" s="1"/>
  <c r="BG339" i="18" s="1"/>
  <c r="BG340" i="18" s="1"/>
  <c r="BG341" i="18" s="1"/>
  <c r="BG342" i="18" s="1"/>
  <c r="BG343" i="18" s="1"/>
  <c r="BG344" i="18" s="1"/>
  <c r="BG345" i="18" s="1"/>
  <c r="BG346" i="18" s="1"/>
  <c r="BG347" i="18" s="1"/>
  <c r="BG348" i="18" s="1"/>
  <c r="BG349" i="18" s="1"/>
  <c r="BG350" i="18" s="1"/>
  <c r="BG351" i="18" s="1"/>
  <c r="BG352" i="18" s="1"/>
  <c r="BG353" i="18" s="1"/>
  <c r="BG354" i="18" s="1"/>
  <c r="BG355" i="18" s="1"/>
  <c r="BG356" i="18" s="1"/>
  <c r="BG357" i="18" s="1"/>
  <c r="BG358" i="18" s="1"/>
  <c r="BG359" i="18" s="1"/>
  <c r="BG360" i="18" s="1"/>
  <c r="BG361" i="18" s="1"/>
  <c r="BG362" i="18" s="1"/>
  <c r="BG363" i="18" s="1"/>
  <c r="BG364" i="18" s="1"/>
  <c r="BG365" i="18" s="1"/>
  <c r="BG366" i="18" s="1"/>
  <c r="BG367" i="18" s="1"/>
  <c r="BG368" i="18" s="1"/>
  <c r="BG369" i="18" s="1"/>
  <c r="BG370" i="18" s="1"/>
  <c r="BG371" i="18" s="1"/>
  <c r="BG372" i="18" s="1"/>
  <c r="BG373" i="18" s="1"/>
  <c r="BG374" i="18" s="1"/>
  <c r="BG375" i="18" s="1"/>
  <c r="BG376" i="18" s="1"/>
  <c r="BG377" i="18" s="1"/>
  <c r="BG378" i="18" s="1"/>
  <c r="BG379" i="18" s="1"/>
  <c r="BG380" i="18" s="1"/>
  <c r="BG381" i="18" s="1"/>
  <c r="BG382" i="18" s="1"/>
  <c r="BG383" i="18" s="1"/>
  <c r="BG384" i="18" s="1"/>
  <c r="BG385" i="18" s="1"/>
  <c r="BG386" i="18" s="1"/>
  <c r="BG387" i="18" s="1"/>
  <c r="BG388" i="18" s="1"/>
  <c r="BG389" i="18" s="1"/>
  <c r="BG390" i="18" s="1"/>
  <c r="BG391" i="18" s="1"/>
  <c r="BG392" i="18" s="1"/>
  <c r="BG393" i="18" s="1"/>
  <c r="BG394" i="18" s="1"/>
  <c r="BG395" i="18" s="1"/>
  <c r="BG396" i="18" s="1"/>
  <c r="BG397" i="18" s="1"/>
  <c r="BG398" i="18" s="1"/>
  <c r="BG399" i="18" s="1"/>
  <c r="BG400" i="18" s="1"/>
  <c r="BG401" i="18" s="1"/>
  <c r="BG402" i="18" s="1"/>
  <c r="BG403" i="18" s="1"/>
  <c r="BG404" i="18" s="1"/>
  <c r="BG405" i="18" s="1"/>
  <c r="BG406" i="18" s="1"/>
  <c r="BG407" i="18" s="1"/>
  <c r="BG408" i="18" s="1"/>
  <c r="BG409" i="18" s="1"/>
  <c r="BG410" i="18" s="1"/>
  <c r="BG411" i="18" s="1"/>
  <c r="BG412" i="18" s="1"/>
  <c r="BG413" i="18" s="1"/>
  <c r="BG414" i="18" s="1"/>
  <c r="BG415" i="18" s="1"/>
  <c r="BG416" i="18" s="1"/>
  <c r="BG417" i="18" s="1"/>
  <c r="BG418" i="18" s="1"/>
  <c r="BG419" i="18" s="1"/>
  <c r="BG420" i="18" s="1"/>
  <c r="BG421" i="18" s="1"/>
  <c r="BG422" i="18" s="1"/>
  <c r="BG423" i="18" s="1"/>
  <c r="BG424" i="18" s="1"/>
  <c r="BG425" i="18" s="1"/>
  <c r="BG426" i="18" s="1"/>
  <c r="BG427" i="18" s="1"/>
  <c r="BG428" i="18" s="1"/>
  <c r="BG429" i="18" s="1"/>
  <c r="BG430" i="18" s="1"/>
  <c r="BG431" i="18" s="1"/>
  <c r="BG432" i="18" s="1"/>
  <c r="BG433" i="18" s="1"/>
  <c r="BG434" i="18" s="1"/>
  <c r="BG435" i="18" s="1"/>
  <c r="BG436" i="18" s="1"/>
  <c r="BG437" i="18" s="1"/>
  <c r="BG438" i="18" s="1"/>
  <c r="BG439" i="18" s="1"/>
  <c r="BG440" i="18" s="1"/>
  <c r="N47" i="19"/>
  <c r="O46" i="19"/>
  <c r="BF292" i="19"/>
  <c r="BF274" i="19"/>
  <c r="BF272" i="19"/>
  <c r="BF233" i="19"/>
  <c r="BF244" i="19"/>
  <c r="C24" i="19"/>
  <c r="D23" i="19"/>
  <c r="BF293" i="19"/>
  <c r="BF307" i="19"/>
  <c r="BF297" i="19"/>
  <c r="BF290" i="19"/>
  <c r="BF280" i="19"/>
  <c r="BF190" i="19"/>
  <c r="BF205" i="19"/>
  <c r="BF149" i="19"/>
  <c r="BF135" i="19"/>
  <c r="BF169" i="19"/>
  <c r="BF127" i="19"/>
  <c r="BF109" i="19"/>
  <c r="BF34" i="19"/>
  <c r="BF88" i="19"/>
  <c r="BF78" i="19"/>
  <c r="BF288" i="19"/>
  <c r="BF277" i="19"/>
  <c r="BF228" i="19"/>
  <c r="BF162" i="19"/>
  <c r="BF171" i="19"/>
  <c r="BF136" i="19"/>
  <c r="BF100" i="19"/>
  <c r="BF97" i="19"/>
  <c r="G5" i="19"/>
  <c r="G6" i="19" s="1"/>
  <c r="G7" i="19" s="1"/>
  <c r="G8" i="19" s="1"/>
  <c r="G9" i="19" s="1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BF289" i="19"/>
  <c r="BF305" i="19"/>
  <c r="BF246" i="19"/>
  <c r="BF230" i="19"/>
  <c r="BF210" i="19"/>
  <c r="BF184" i="19"/>
  <c r="BF177" i="19"/>
  <c r="BF155" i="19"/>
  <c r="BF141" i="19"/>
  <c r="BF95" i="19"/>
  <c r="BF73" i="19"/>
  <c r="BF98" i="19"/>
  <c r="BF53" i="19"/>
  <c r="BF103" i="19"/>
  <c r="BF282" i="19"/>
  <c r="BF262" i="19"/>
  <c r="BF260" i="19"/>
  <c r="BF204" i="19"/>
  <c r="BF187" i="19"/>
  <c r="BF111" i="19"/>
  <c r="BF124" i="19"/>
  <c r="BF82" i="19"/>
  <c r="BF112" i="19"/>
  <c r="BF83" i="19"/>
  <c r="BF66" i="19"/>
  <c r="BF89" i="19"/>
  <c r="BF44" i="19"/>
  <c r="BF92" i="19"/>
  <c r="BF50" i="19"/>
  <c r="BF235" i="19"/>
  <c r="BF7" i="19"/>
  <c r="AK1" i="19"/>
  <c r="BF302" i="19"/>
  <c r="BF303" i="19"/>
  <c r="BF265" i="19"/>
  <c r="BF240" i="19"/>
  <c r="BF241" i="19"/>
  <c r="BF219" i="19"/>
  <c r="BF220" i="19"/>
  <c r="BF223" i="19"/>
  <c r="BF176" i="19"/>
  <c r="BF179" i="19"/>
  <c r="BF161" i="19"/>
  <c r="BF143" i="19"/>
  <c r="BF146" i="19"/>
  <c r="BF120" i="19"/>
  <c r="BF114" i="19"/>
  <c r="BF94" i="19"/>
  <c r="BF102" i="19"/>
  <c r="BF42" i="19"/>
  <c r="BF269" i="19"/>
  <c r="BF259" i="19"/>
  <c r="BF263" i="19"/>
  <c r="BF254" i="19"/>
  <c r="BF195" i="19"/>
  <c r="BF216" i="19"/>
  <c r="BF174" i="19"/>
  <c r="BF118" i="19"/>
  <c r="BF150" i="19"/>
  <c r="BF129" i="19"/>
  <c r="BF144" i="19"/>
  <c r="BF59" i="19"/>
  <c r="BF25" i="19"/>
  <c r="BK25" i="19" s="1"/>
  <c r="BF26" i="19"/>
  <c r="BF21" i="19"/>
  <c r="AJ1" i="19"/>
  <c r="BF301" i="19"/>
  <c r="BF252" i="19"/>
  <c r="BF214" i="19"/>
  <c r="BF215" i="19"/>
  <c r="L202" i="19"/>
  <c r="K203" i="19"/>
  <c r="BF165" i="19"/>
  <c r="BF108" i="19"/>
  <c r="BF156" i="19"/>
  <c r="BF85" i="19"/>
  <c r="BF71" i="19"/>
  <c r="BF76" i="19"/>
  <c r="BF63" i="19"/>
  <c r="BF22" i="19"/>
  <c r="AO22" i="19"/>
  <c r="BF35" i="19"/>
  <c r="BF8" i="19"/>
  <c r="BF69" i="19"/>
  <c r="BF256" i="19"/>
  <c r="BF248" i="19"/>
  <c r="BF173" i="19"/>
  <c r="BF159" i="19"/>
  <c r="BF153" i="19"/>
  <c r="BF131" i="19"/>
  <c r="BF122" i="19"/>
  <c r="BF40" i="19"/>
  <c r="BF24" i="19"/>
  <c r="BF56" i="19"/>
  <c r="BF19" i="19"/>
  <c r="BF32" i="19"/>
  <c r="BF286" i="19"/>
  <c r="BF299" i="19"/>
  <c r="BF283" i="19"/>
  <c r="BF247" i="19"/>
  <c r="BF207" i="19"/>
  <c r="BF208" i="19"/>
  <c r="BF199" i="19"/>
  <c r="BF226" i="19"/>
  <c r="BF182" i="19"/>
  <c r="BF160" i="19"/>
  <c r="BF138" i="19"/>
  <c r="BF80" i="19"/>
  <c r="BF86" i="19"/>
  <c r="BF14" i="19"/>
  <c r="BF15" i="19"/>
  <c r="BF295" i="19"/>
  <c r="BF284" i="19"/>
  <c r="BF236" i="19"/>
  <c r="BF224" i="19"/>
  <c r="BF196" i="19"/>
  <c r="BF211" i="19"/>
  <c r="BF192" i="19"/>
  <c r="BF152" i="19"/>
  <c r="BF139" i="19"/>
  <c r="BF106" i="19"/>
  <c r="BF132" i="19"/>
  <c r="BF49" i="19"/>
  <c r="BF36" i="19"/>
  <c r="BF10" i="19"/>
  <c r="BF11" i="19"/>
  <c r="BF28" i="19"/>
  <c r="BF37" i="19"/>
  <c r="BF17" i="19"/>
  <c r="L433" i="18"/>
  <c r="F434" i="18"/>
  <c r="AI1" i="18"/>
  <c r="L7" i="18"/>
  <c r="AG1" i="18"/>
  <c r="C8" i="18"/>
  <c r="AF1" i="18"/>
  <c r="I426" i="18"/>
  <c r="J426" i="18" s="1"/>
  <c r="I433" i="18"/>
  <c r="J433" i="18" s="1"/>
  <c r="F426" i="18"/>
  <c r="AJ1" i="18"/>
  <c r="I6" i="18"/>
  <c r="F6" i="18"/>
  <c r="C426" i="18"/>
  <c r="L426" i="18"/>
  <c r="C433" i="18"/>
  <c r="H231" i="17"/>
  <c r="H219" i="17"/>
  <c r="H135" i="17"/>
  <c r="H305" i="17"/>
  <c r="H291" i="17"/>
  <c r="H279" i="17"/>
  <c r="H27" i="17"/>
  <c r="H162" i="17"/>
  <c r="H99" i="17"/>
  <c r="H111" i="17"/>
  <c r="H123" i="17"/>
  <c r="H3" i="17"/>
  <c r="H159" i="17"/>
  <c r="H267" i="17"/>
  <c r="H236" i="17"/>
  <c r="H256" i="17"/>
  <c r="H2" i="17"/>
  <c r="G2" i="17"/>
  <c r="H186" i="17"/>
  <c r="H255" i="17"/>
  <c r="H15" i="17"/>
  <c r="H171" i="17"/>
  <c r="H234" i="17"/>
  <c r="H303" i="17"/>
  <c r="H232" i="17"/>
  <c r="H134" i="17"/>
  <c r="H183" i="17"/>
  <c r="H147" i="17"/>
  <c r="H39" i="17"/>
  <c r="H73" i="17"/>
  <c r="H28" i="17"/>
  <c r="H40" i="17"/>
  <c r="H263" i="17"/>
  <c r="H62" i="17"/>
  <c r="H243" i="17"/>
  <c r="H124" i="17"/>
  <c r="H222" i="17"/>
  <c r="H284" i="17"/>
  <c r="H88" i="17"/>
  <c r="H301" i="17"/>
  <c r="H207" i="17"/>
  <c r="H208" i="17"/>
  <c r="H143" i="17"/>
  <c r="H210" i="17"/>
  <c r="H64" i="17"/>
  <c r="H83" i="17"/>
  <c r="H292" i="17"/>
  <c r="H174" i="17"/>
  <c r="H148" i="17"/>
  <c r="H29" i="17"/>
  <c r="H195" i="17"/>
  <c r="H182" i="17"/>
  <c r="H286" i="17"/>
  <c r="H220" i="17"/>
  <c r="H4" i="17"/>
  <c r="H227" i="17"/>
  <c r="H268" i="17"/>
  <c r="H258" i="17"/>
  <c r="H136" i="17"/>
  <c r="H281" i="17"/>
  <c r="H198" i="17"/>
  <c r="H196" i="17"/>
  <c r="H173" i="17"/>
  <c r="H87" i="17"/>
  <c r="H100" i="17"/>
  <c r="H181" i="17"/>
  <c r="H172" i="17"/>
  <c r="H127" i="17"/>
  <c r="H272" i="17"/>
  <c r="H217" i="17"/>
  <c r="H244" i="17"/>
  <c r="H17" i="17"/>
  <c r="H131" i="17"/>
  <c r="H133" i="17"/>
  <c r="H53" i="17"/>
  <c r="H25" i="17"/>
  <c r="H160" i="17"/>
  <c r="H304" i="17"/>
  <c r="H5" i="17"/>
  <c r="H184" i="17"/>
  <c r="H76" i="17"/>
  <c r="H86" i="17"/>
  <c r="H75" i="17"/>
  <c r="H16" i="17"/>
  <c r="H233" i="17"/>
  <c r="H245" i="17"/>
  <c r="H239" i="17"/>
  <c r="H41" i="17"/>
  <c r="H277" i="17"/>
  <c r="H52" i="17"/>
  <c r="H77" i="17"/>
  <c r="H89" i="17"/>
  <c r="H205" i="17"/>
  <c r="H270" i="17"/>
  <c r="H287" i="17"/>
  <c r="H149" i="17"/>
  <c r="H209" i="17"/>
  <c r="H194" i="17"/>
  <c r="H65" i="17"/>
  <c r="H137" i="17"/>
  <c r="H113" i="17"/>
  <c r="H215" i="17"/>
  <c r="H221" i="17"/>
  <c r="H257" i="17"/>
  <c r="H18" i="17"/>
  <c r="H185" i="17"/>
  <c r="H269" i="17"/>
  <c r="H63" i="17"/>
  <c r="H51" i="17"/>
  <c r="H278" i="17"/>
  <c r="H6" i="17"/>
  <c r="H218" i="17"/>
  <c r="H66" i="17"/>
  <c r="H42" i="17"/>
  <c r="H150" i="17"/>
  <c r="H126" i="17"/>
  <c r="H78" i="17"/>
  <c r="H54" i="17"/>
  <c r="H203" i="17"/>
  <c r="H7" i="17"/>
  <c r="H90" i="17"/>
  <c r="H161" i="17"/>
  <c r="H197" i="17"/>
  <c r="H158" i="17"/>
  <c r="H43" i="17"/>
  <c r="H97" i="17"/>
  <c r="H115" i="17"/>
  <c r="H110" i="17"/>
  <c r="H230" i="17"/>
  <c r="H229" i="17"/>
  <c r="H275" i="17"/>
  <c r="H193" i="17"/>
  <c r="H30" i="17"/>
  <c r="H31" i="17"/>
  <c r="H167" i="17"/>
  <c r="H293" i="17"/>
  <c r="H280" i="17"/>
  <c r="H101" i="17"/>
  <c r="H104" i="17"/>
  <c r="H38" i="17"/>
  <c r="H163" i="17"/>
  <c r="H246" i="17"/>
  <c r="H125" i="17"/>
  <c r="H103" i="17"/>
  <c r="H139" i="17"/>
  <c r="H175" i="17"/>
  <c r="H151" i="17"/>
  <c r="H199" i="17"/>
  <c r="H247" i="17"/>
  <c r="H271" i="17"/>
  <c r="H223" i="17"/>
  <c r="H128" i="17"/>
  <c r="H116" i="17"/>
  <c r="H283" i="17"/>
  <c r="H112" i="17"/>
  <c r="H140" i="17"/>
  <c r="H107" i="17"/>
  <c r="H299" i="17"/>
  <c r="H138" i="17"/>
  <c r="H212" i="17"/>
  <c r="H260" i="17"/>
  <c r="H235" i="17"/>
  <c r="H176" i="17"/>
  <c r="H67" i="17"/>
  <c r="H177" i="17"/>
  <c r="H32" i="17"/>
  <c r="H56" i="17"/>
  <c r="H294" i="17"/>
  <c r="H249" i="17"/>
  <c r="H80" i="17"/>
  <c r="H102" i="17"/>
  <c r="H295" i="17"/>
  <c r="H8" i="17"/>
  <c r="H55" i="17"/>
  <c r="H44" i="17"/>
  <c r="H188" i="17"/>
  <c r="H187" i="17"/>
  <c r="H297" i="17"/>
  <c r="H296" i="17"/>
  <c r="H224" i="17"/>
  <c r="H200" i="17"/>
  <c r="H68" i="17"/>
  <c r="H259" i="17"/>
  <c r="H241" i="17"/>
  <c r="H152" i="17"/>
  <c r="H164" i="17"/>
  <c r="H298" i="17"/>
  <c r="H37" i="17"/>
  <c r="H282" i="17"/>
  <c r="H266" i="17"/>
  <c r="H24" i="17"/>
  <c r="H248" i="17"/>
  <c r="H169" i="17"/>
  <c r="H170" i="17"/>
  <c r="H109" i="17"/>
  <c r="H69" i="17"/>
  <c r="H289" i="17"/>
  <c r="H91" i="17"/>
  <c r="H92" i="17"/>
  <c r="H19" i="17"/>
  <c r="H21" i="17"/>
  <c r="H206" i="17"/>
  <c r="H81" i="17"/>
  <c r="H179" i="17"/>
  <c r="H26" i="17"/>
  <c r="H57" i="17"/>
  <c r="H33" i="17"/>
  <c r="H117" i="17"/>
  <c r="H153" i="17"/>
  <c r="H165" i="17"/>
  <c r="H45" i="17"/>
  <c r="H261" i="17"/>
  <c r="H225" i="17"/>
  <c r="H213" i="17"/>
  <c r="H189" i="17"/>
  <c r="H129" i="17"/>
  <c r="H273" i="17"/>
  <c r="H105" i="17"/>
  <c r="H93" i="17"/>
  <c r="H10" i="17"/>
  <c r="H178" i="17"/>
  <c r="H141" i="17"/>
  <c r="H79" i="17"/>
  <c r="H20" i="17"/>
  <c r="H9" i="17"/>
  <c r="H201" i="17"/>
  <c r="H95" i="17"/>
  <c r="H46" i="17"/>
  <c r="H237" i="17"/>
  <c r="H70" i="17"/>
  <c r="H202" i="17"/>
  <c r="H94" i="17"/>
  <c r="H130" i="17"/>
  <c r="H34" i="17"/>
  <c r="H58" i="17"/>
  <c r="H22" i="17"/>
  <c r="H154" i="17"/>
  <c r="H265" i="17"/>
  <c r="H74" i="17"/>
  <c r="H250" i="17"/>
  <c r="H155" i="17"/>
  <c r="H190" i="17"/>
  <c r="H50" i="17"/>
  <c r="H274" i="17"/>
  <c r="H61" i="17"/>
  <c r="H191" i="17"/>
  <c r="H211" i="17"/>
  <c r="H251" i="17"/>
  <c r="H262" i="17"/>
  <c r="H146" i="17"/>
  <c r="H254" i="17"/>
  <c r="H23" i="17"/>
  <c r="H120" i="17"/>
  <c r="H226" i="17"/>
  <c r="H238" i="17"/>
  <c r="H121" i="17"/>
  <c r="H145" i="17"/>
  <c r="H119" i="17"/>
  <c r="H36" i="17"/>
  <c r="H59" i="17"/>
  <c r="H14" i="17"/>
  <c r="H49" i="17"/>
  <c r="H84" i="17"/>
  <c r="H214" i="17"/>
  <c r="H72" i="17"/>
  <c r="H60" i="17"/>
  <c r="H96" i="17"/>
  <c r="H108" i="17"/>
  <c r="H132" i="17"/>
  <c r="H242" i="17"/>
  <c r="H142" i="17"/>
  <c r="H12" i="17"/>
  <c r="H82" i="17"/>
  <c r="H300" i="17"/>
  <c r="H168" i="17"/>
  <c r="H253" i="17"/>
  <c r="H85" i="17"/>
  <c r="H252" i="17"/>
  <c r="H156" i="17"/>
  <c r="H180" i="17"/>
  <c r="H302" i="17"/>
  <c r="H276" i="17"/>
  <c r="H240" i="17"/>
  <c r="H144" i="17"/>
  <c r="H288" i="17"/>
  <c r="H98" i="17"/>
  <c r="H166" i="17"/>
  <c r="H264" i="17"/>
  <c r="H290" i="17"/>
  <c r="H71" i="17"/>
  <c r="H118" i="17"/>
  <c r="H106" i="17"/>
  <c r="H35" i="17"/>
  <c r="H114" i="17"/>
  <c r="H285" i="17"/>
  <c r="H192" i="17"/>
  <c r="H13" i="17"/>
  <c r="H228" i="17"/>
  <c r="H48" i="17"/>
  <c r="H157" i="17"/>
  <c r="H122" i="17"/>
  <c r="H47" i="17"/>
  <c r="H204" i="17"/>
  <c r="H216" i="17"/>
  <c r="H11" i="17"/>
  <c r="G231" i="17"/>
  <c r="G219" i="17"/>
  <c r="G135" i="17"/>
  <c r="G305" i="17"/>
  <c r="G291" i="17"/>
  <c r="G279" i="17"/>
  <c r="G27" i="17"/>
  <c r="G162" i="17"/>
  <c r="G99" i="17"/>
  <c r="G111" i="17"/>
  <c r="G123" i="17"/>
  <c r="G3" i="17"/>
  <c r="G159" i="17"/>
  <c r="G267" i="17"/>
  <c r="G236" i="17"/>
  <c r="G256" i="17"/>
  <c r="G186" i="17"/>
  <c r="G255" i="17"/>
  <c r="G15" i="17"/>
  <c r="G171" i="17"/>
  <c r="G234" i="17"/>
  <c r="G303" i="17"/>
  <c r="G232" i="17"/>
  <c r="G134" i="17"/>
  <c r="G183" i="17"/>
  <c r="G147" i="17"/>
  <c r="G39" i="17"/>
  <c r="G73" i="17"/>
  <c r="G28" i="17"/>
  <c r="G40" i="17"/>
  <c r="G263" i="17"/>
  <c r="G62" i="17"/>
  <c r="G243" i="17"/>
  <c r="G124" i="17"/>
  <c r="G222" i="17"/>
  <c r="G284" i="17"/>
  <c r="G88" i="17"/>
  <c r="G301" i="17"/>
  <c r="G207" i="17"/>
  <c r="G208" i="17"/>
  <c r="G143" i="17"/>
  <c r="G210" i="17"/>
  <c r="G64" i="17"/>
  <c r="G83" i="17"/>
  <c r="G292" i="17"/>
  <c r="G174" i="17"/>
  <c r="G148" i="17"/>
  <c r="G29" i="17"/>
  <c r="G195" i="17"/>
  <c r="G182" i="17"/>
  <c r="G286" i="17"/>
  <c r="G220" i="17"/>
  <c r="G4" i="17"/>
  <c r="G227" i="17"/>
  <c r="G268" i="17"/>
  <c r="G258" i="17"/>
  <c r="G136" i="17"/>
  <c r="G281" i="17"/>
  <c r="G198" i="17"/>
  <c r="G196" i="17"/>
  <c r="G173" i="17"/>
  <c r="G87" i="17"/>
  <c r="G100" i="17"/>
  <c r="G181" i="17"/>
  <c r="G172" i="17"/>
  <c r="G127" i="17"/>
  <c r="G272" i="17"/>
  <c r="G217" i="17"/>
  <c r="G244" i="17"/>
  <c r="G17" i="17"/>
  <c r="G131" i="17"/>
  <c r="G133" i="17"/>
  <c r="G53" i="17"/>
  <c r="G25" i="17"/>
  <c r="G160" i="17"/>
  <c r="G304" i="17"/>
  <c r="G5" i="17"/>
  <c r="G184" i="17"/>
  <c r="G76" i="17"/>
  <c r="G86" i="17"/>
  <c r="G75" i="17"/>
  <c r="G16" i="17"/>
  <c r="G233" i="17"/>
  <c r="G245" i="17"/>
  <c r="G239" i="17"/>
  <c r="G41" i="17"/>
  <c r="G277" i="17"/>
  <c r="G52" i="17"/>
  <c r="G77" i="17"/>
  <c r="G89" i="17"/>
  <c r="G205" i="17"/>
  <c r="G270" i="17"/>
  <c r="G287" i="17"/>
  <c r="G149" i="17"/>
  <c r="G209" i="17"/>
  <c r="G194" i="17"/>
  <c r="G65" i="17"/>
  <c r="G137" i="17"/>
  <c r="G113" i="17"/>
  <c r="G215" i="17"/>
  <c r="G221" i="17"/>
  <c r="G257" i="17"/>
  <c r="G18" i="17"/>
  <c r="G185" i="17"/>
  <c r="G269" i="17"/>
  <c r="G63" i="17"/>
  <c r="G51" i="17"/>
  <c r="G278" i="17"/>
  <c r="G6" i="17"/>
  <c r="G218" i="17"/>
  <c r="G66" i="17"/>
  <c r="G42" i="17"/>
  <c r="G150" i="17"/>
  <c r="G126" i="17"/>
  <c r="G78" i="17"/>
  <c r="G54" i="17"/>
  <c r="G203" i="17"/>
  <c r="G7" i="17"/>
  <c r="G90" i="17"/>
  <c r="G161" i="17"/>
  <c r="G197" i="17"/>
  <c r="G158" i="17"/>
  <c r="G43" i="17"/>
  <c r="G97" i="17"/>
  <c r="G115" i="17"/>
  <c r="G110" i="17"/>
  <c r="G230" i="17"/>
  <c r="G229" i="17"/>
  <c r="G275" i="17"/>
  <c r="G193" i="17"/>
  <c r="G30" i="17"/>
  <c r="G31" i="17"/>
  <c r="G167" i="17"/>
  <c r="G293" i="17"/>
  <c r="G280" i="17"/>
  <c r="G101" i="17"/>
  <c r="G104" i="17"/>
  <c r="G38" i="17"/>
  <c r="G163" i="17"/>
  <c r="G246" i="17"/>
  <c r="G125" i="17"/>
  <c r="G103" i="17"/>
  <c r="G139" i="17"/>
  <c r="G175" i="17"/>
  <c r="G151" i="17"/>
  <c r="G199" i="17"/>
  <c r="G247" i="17"/>
  <c r="G271" i="17"/>
  <c r="G223" i="17"/>
  <c r="G128" i="17"/>
  <c r="G116" i="17"/>
  <c r="G283" i="17"/>
  <c r="G112" i="17"/>
  <c r="G140" i="17"/>
  <c r="G107" i="17"/>
  <c r="G299" i="17"/>
  <c r="G138" i="17"/>
  <c r="G212" i="17"/>
  <c r="G260" i="17"/>
  <c r="G235" i="17"/>
  <c r="G176" i="17"/>
  <c r="G67" i="17"/>
  <c r="G177" i="17"/>
  <c r="G32" i="17"/>
  <c r="G56" i="17"/>
  <c r="G294" i="17"/>
  <c r="G249" i="17"/>
  <c r="G80" i="17"/>
  <c r="G102" i="17"/>
  <c r="G295" i="17"/>
  <c r="G8" i="17"/>
  <c r="G55" i="17"/>
  <c r="G44" i="17"/>
  <c r="G188" i="17"/>
  <c r="G187" i="17"/>
  <c r="G297" i="17"/>
  <c r="G296" i="17"/>
  <c r="G224" i="17"/>
  <c r="G200" i="17"/>
  <c r="G68" i="17"/>
  <c r="G259" i="17"/>
  <c r="G241" i="17"/>
  <c r="G152" i="17"/>
  <c r="G164" i="17"/>
  <c r="G298" i="17"/>
  <c r="G37" i="17"/>
  <c r="G282" i="17"/>
  <c r="G266" i="17"/>
  <c r="G24" i="17"/>
  <c r="G248" i="17"/>
  <c r="G169" i="17"/>
  <c r="G170" i="17"/>
  <c r="G109" i="17"/>
  <c r="G69" i="17"/>
  <c r="G289" i="17"/>
  <c r="G91" i="17"/>
  <c r="G92" i="17"/>
  <c r="G19" i="17"/>
  <c r="G21" i="17"/>
  <c r="G206" i="17"/>
  <c r="G81" i="17"/>
  <c r="G179" i="17"/>
  <c r="G26" i="17"/>
  <c r="G57" i="17"/>
  <c r="G33" i="17"/>
  <c r="G117" i="17"/>
  <c r="G153" i="17"/>
  <c r="G165" i="17"/>
  <c r="G45" i="17"/>
  <c r="G261" i="17"/>
  <c r="G225" i="17"/>
  <c r="G213" i="17"/>
  <c r="G189" i="17"/>
  <c r="G129" i="17"/>
  <c r="G273" i="17"/>
  <c r="G105" i="17"/>
  <c r="G93" i="17"/>
  <c r="G10" i="17"/>
  <c r="G178" i="17"/>
  <c r="G141" i="17"/>
  <c r="G79" i="17"/>
  <c r="G20" i="17"/>
  <c r="G9" i="17"/>
  <c r="G201" i="17"/>
  <c r="G95" i="17"/>
  <c r="G46" i="17"/>
  <c r="G237" i="17"/>
  <c r="G70" i="17"/>
  <c r="G202" i="17"/>
  <c r="G94" i="17"/>
  <c r="G130" i="17"/>
  <c r="G34" i="17"/>
  <c r="G58" i="17"/>
  <c r="G22" i="17"/>
  <c r="G154" i="17"/>
  <c r="G265" i="17"/>
  <c r="G74" i="17"/>
  <c r="G250" i="17"/>
  <c r="G155" i="17"/>
  <c r="G190" i="17"/>
  <c r="G50" i="17"/>
  <c r="G274" i="17"/>
  <c r="G61" i="17"/>
  <c r="G191" i="17"/>
  <c r="G211" i="17"/>
  <c r="G251" i="17"/>
  <c r="G262" i="17"/>
  <c r="G146" i="17"/>
  <c r="G254" i="17"/>
  <c r="G23" i="17"/>
  <c r="G120" i="17"/>
  <c r="G226" i="17"/>
  <c r="G238" i="17"/>
  <c r="G121" i="17"/>
  <c r="G145" i="17"/>
  <c r="G119" i="17"/>
  <c r="G36" i="17"/>
  <c r="G59" i="17"/>
  <c r="G14" i="17"/>
  <c r="G49" i="17"/>
  <c r="G84" i="17"/>
  <c r="G214" i="17"/>
  <c r="G72" i="17"/>
  <c r="G60" i="17"/>
  <c r="G96" i="17"/>
  <c r="G108" i="17"/>
  <c r="G132" i="17"/>
  <c r="G242" i="17"/>
  <c r="G142" i="17"/>
  <c r="G12" i="17"/>
  <c r="G82" i="17"/>
  <c r="G300" i="17"/>
  <c r="G168" i="17"/>
  <c r="G253" i="17"/>
  <c r="G85" i="17"/>
  <c r="G252" i="17"/>
  <c r="G156" i="17"/>
  <c r="G180" i="17"/>
  <c r="G302" i="17"/>
  <c r="G276" i="17"/>
  <c r="G240" i="17"/>
  <c r="G144" i="17"/>
  <c r="G288" i="17"/>
  <c r="G98" i="17"/>
  <c r="G166" i="17"/>
  <c r="G264" i="17"/>
  <c r="G290" i="17"/>
  <c r="G71" i="17"/>
  <c r="G118" i="17"/>
  <c r="G106" i="17"/>
  <c r="G35" i="17"/>
  <c r="G114" i="17"/>
  <c r="G285" i="17"/>
  <c r="G192" i="17"/>
  <c r="G13" i="17"/>
  <c r="G228" i="17"/>
  <c r="G48" i="17"/>
  <c r="G157" i="17"/>
  <c r="G122" i="17"/>
  <c r="G47" i="17"/>
  <c r="G204" i="17"/>
  <c r="G216" i="17"/>
  <c r="G11" i="17"/>
  <c r="E216" i="17"/>
  <c r="E122" i="17"/>
  <c r="E157" i="17"/>
  <c r="E13" i="17"/>
  <c r="E192" i="17"/>
  <c r="E228" i="17"/>
  <c r="E35" i="17"/>
  <c r="E290" i="17"/>
  <c r="E285" i="17"/>
  <c r="E118" i="17"/>
  <c r="E71" i="17"/>
  <c r="E106" i="17"/>
  <c r="E288" i="17"/>
  <c r="E144" i="17"/>
  <c r="E264" i="17"/>
  <c r="E98" i="17"/>
  <c r="E276" i="17"/>
  <c r="E180" i="17"/>
  <c r="E204" i="17"/>
  <c r="E156" i="17"/>
  <c r="E300" i="17"/>
  <c r="E114" i="17"/>
  <c r="E252" i="17"/>
  <c r="E168" i="17"/>
  <c r="E142" i="17"/>
  <c r="E85" i="17"/>
  <c r="E12" i="17"/>
  <c r="E240" i="17"/>
  <c r="E242" i="17"/>
  <c r="E108" i="17"/>
  <c r="E132" i="17"/>
  <c r="E253" i="17"/>
  <c r="E96" i="17"/>
  <c r="E302" i="17"/>
  <c r="E60" i="17"/>
  <c r="E84" i="17"/>
  <c r="E214" i="17"/>
  <c r="E47" i="17"/>
  <c r="E49" i="17"/>
  <c r="E72" i="17"/>
  <c r="E11" i="17"/>
  <c r="E59" i="17"/>
  <c r="E14" i="17"/>
  <c r="E36" i="17"/>
  <c r="E238" i="17"/>
  <c r="E121" i="17"/>
  <c r="E145" i="17"/>
  <c r="E23" i="17"/>
  <c r="E120" i="17"/>
  <c r="E48" i="17"/>
  <c r="E251" i="17"/>
  <c r="E146" i="17"/>
  <c r="E254" i="17"/>
  <c r="E262" i="17"/>
  <c r="E191" i="17"/>
  <c r="E61" i="17"/>
  <c r="E274" i="17"/>
  <c r="E74" i="17"/>
  <c r="E155" i="17"/>
  <c r="E50" i="17"/>
  <c r="E119" i="17"/>
  <c r="E250" i="17"/>
  <c r="E265" i="17"/>
  <c r="E190" i="17"/>
  <c r="E226" i="17"/>
  <c r="E211" i="17"/>
  <c r="E154" i="17"/>
  <c r="E82" i="17"/>
  <c r="E58" i="17"/>
  <c r="E94" i="17"/>
  <c r="E34" i="17"/>
  <c r="E70" i="17"/>
  <c r="E130" i="17"/>
  <c r="E22" i="17"/>
  <c r="E166" i="17"/>
  <c r="E202" i="17"/>
  <c r="E46" i="17"/>
  <c r="E237" i="17"/>
  <c r="E20" i="17"/>
  <c r="E201" i="17"/>
  <c r="E10" i="17"/>
  <c r="E178" i="17"/>
  <c r="E93" i="17"/>
  <c r="E189" i="17"/>
  <c r="E273" i="17"/>
  <c r="E261" i="17"/>
  <c r="E213" i="17"/>
  <c r="E153" i="17"/>
  <c r="E225" i="17"/>
  <c r="E105" i="17"/>
  <c r="E45" i="17"/>
  <c r="E141" i="17"/>
  <c r="E129" i="17"/>
  <c r="E165" i="17"/>
  <c r="E117" i="17"/>
  <c r="E95" i="17"/>
  <c r="E206" i="17"/>
  <c r="E33" i="17"/>
  <c r="E81" i="17"/>
  <c r="E57" i="17"/>
  <c r="E21" i="17"/>
  <c r="E92" i="17"/>
  <c r="E179" i="17"/>
  <c r="E26" i="17"/>
  <c r="E289" i="17"/>
  <c r="E69" i="17"/>
  <c r="E9" i="17"/>
  <c r="E109" i="17"/>
  <c r="E91" i="17"/>
  <c r="E266" i="17"/>
  <c r="E37" i="17"/>
  <c r="E282" i="17"/>
  <c r="E248" i="17"/>
  <c r="E241" i="17"/>
  <c r="E170" i="17"/>
  <c r="E298" i="17"/>
  <c r="E24" i="17"/>
  <c r="E200" i="17"/>
  <c r="E164" i="17"/>
  <c r="E296" i="17"/>
  <c r="E297" i="17"/>
  <c r="E259" i="17"/>
  <c r="E68" i="17"/>
  <c r="E224" i="17"/>
  <c r="E295" i="17"/>
  <c r="E249" i="17"/>
  <c r="E44" i="17"/>
  <c r="E8" i="17"/>
  <c r="E56" i="17"/>
  <c r="E80" i="17"/>
  <c r="E102" i="17"/>
  <c r="E32" i="17"/>
  <c r="E177" i="17"/>
  <c r="E67" i="17"/>
  <c r="E260" i="17"/>
  <c r="E235" i="17"/>
  <c r="E176" i="17"/>
  <c r="E212" i="17"/>
  <c r="E188" i="17"/>
  <c r="E107" i="17"/>
  <c r="E138" i="17"/>
  <c r="E152" i="17"/>
  <c r="E140" i="17"/>
  <c r="E299" i="17"/>
  <c r="E187" i="17"/>
  <c r="E112" i="17"/>
  <c r="E116" i="17"/>
  <c r="E169" i="17"/>
  <c r="E128" i="17"/>
  <c r="E271" i="17"/>
  <c r="E283" i="17"/>
  <c r="E223" i="17"/>
  <c r="E55" i="17"/>
  <c r="E247" i="17"/>
  <c r="E294" i="17"/>
  <c r="E139" i="17"/>
  <c r="E151" i="17"/>
  <c r="E175" i="17"/>
  <c r="E199" i="17"/>
  <c r="E103" i="17"/>
  <c r="E246" i="17"/>
  <c r="E125" i="17"/>
  <c r="E163" i="17"/>
  <c r="E79" i="17"/>
  <c r="E38" i="17"/>
  <c r="E104" i="17"/>
  <c r="E101" i="17"/>
  <c r="E280" i="17"/>
  <c r="E167" i="17"/>
  <c r="E31" i="17"/>
  <c r="E115" i="17"/>
  <c r="E110" i="17"/>
  <c r="E229" i="17"/>
  <c r="E158" i="17"/>
  <c r="E193" i="17"/>
  <c r="E97" i="17"/>
  <c r="E230" i="17"/>
  <c r="E161" i="17"/>
  <c r="E90" i="17"/>
  <c r="E7" i="17"/>
  <c r="E30" i="17"/>
  <c r="E43" i="17"/>
  <c r="E19" i="17"/>
  <c r="E203" i="17"/>
  <c r="E275" i="17"/>
  <c r="E54" i="17"/>
  <c r="E126" i="17"/>
  <c r="E42" i="17"/>
  <c r="E150" i="17"/>
  <c r="E66" i="17"/>
  <c r="E78" i="17"/>
  <c r="E218" i="17"/>
  <c r="E6" i="17"/>
  <c r="E278" i="17"/>
  <c r="E51" i="17"/>
  <c r="E293" i="17"/>
  <c r="E185" i="17"/>
  <c r="E269" i="17"/>
  <c r="E257" i="17"/>
  <c r="E197" i="17"/>
  <c r="E18" i="17"/>
  <c r="E215" i="17"/>
  <c r="E113" i="17"/>
  <c r="E221" i="17"/>
  <c r="E270" i="17"/>
  <c r="E149" i="17"/>
  <c r="E205" i="17"/>
  <c r="E209" i="17"/>
  <c r="E194" i="17"/>
  <c r="E137" i="17"/>
  <c r="E89" i="17"/>
  <c r="E77" i="17"/>
  <c r="E52" i="17"/>
  <c r="E277" i="17"/>
  <c r="E65" i="17"/>
  <c r="E41" i="17"/>
  <c r="E233" i="17"/>
  <c r="E245" i="17"/>
  <c r="E86" i="17"/>
  <c r="E184" i="17"/>
  <c r="E53" i="17"/>
  <c r="E304" i="17"/>
  <c r="E5" i="17"/>
  <c r="E160" i="17"/>
  <c r="E133" i="17"/>
  <c r="E25" i="17"/>
  <c r="E17" i="17"/>
  <c r="E287" i="17"/>
  <c r="E131" i="17"/>
  <c r="E239" i="17"/>
  <c r="E127" i="17"/>
  <c r="E172" i="17"/>
  <c r="E272" i="17"/>
  <c r="E217" i="17"/>
  <c r="E198" i="17"/>
  <c r="E181" i="17"/>
  <c r="E173" i="17"/>
  <c r="E100" i="17"/>
  <c r="E244" i="17"/>
  <c r="E281" i="17"/>
  <c r="E87" i="17"/>
  <c r="E76" i="17"/>
  <c r="E16" i="17"/>
  <c r="E268" i="17"/>
  <c r="E196" i="17"/>
  <c r="E136" i="17"/>
  <c r="E227" i="17"/>
  <c r="E4" i="17"/>
  <c r="E64" i="17"/>
  <c r="E148" i="17"/>
  <c r="E174" i="17"/>
  <c r="E29" i="17"/>
  <c r="E83" i="17"/>
  <c r="E301" i="17"/>
  <c r="E207" i="17"/>
  <c r="E208" i="17"/>
  <c r="E88" i="17"/>
  <c r="E73" i="17"/>
  <c r="E62" i="17"/>
  <c r="E286" i="17"/>
  <c r="E182" i="17"/>
  <c r="E263" i="17"/>
  <c r="E28" i="17"/>
  <c r="E124" i="17"/>
  <c r="E40" i="17"/>
  <c r="E222" i="17"/>
  <c r="E258" i="17"/>
  <c r="E143" i="17"/>
  <c r="E210" i="17"/>
  <c r="E284" i="17"/>
  <c r="E147" i="17"/>
  <c r="E39" i="17"/>
  <c r="E171" i="17"/>
  <c r="E236" i="17"/>
  <c r="E186" i="17"/>
  <c r="E279" i="17"/>
  <c r="E255" i="17"/>
  <c r="E303" i="17"/>
  <c r="E75" i="17"/>
  <c r="E3" i="17"/>
  <c r="E234" i="17"/>
  <c r="E99" i="17"/>
  <c r="E15" i="17"/>
  <c r="E195" i="17"/>
  <c r="E243" i="17"/>
  <c r="E183" i="17"/>
  <c r="E256" i="17"/>
  <c r="E27" i="17"/>
  <c r="E292" i="17"/>
  <c r="E305" i="17"/>
  <c r="E111" i="17"/>
  <c r="E63" i="17"/>
  <c r="E267" i="17"/>
  <c r="E159" i="17"/>
  <c r="E232" i="17"/>
  <c r="E123" i="17"/>
  <c r="E162" i="17"/>
  <c r="E220" i="17"/>
  <c r="E231" i="17"/>
  <c r="E134" i="17"/>
  <c r="E219" i="17"/>
  <c r="E291" i="17"/>
  <c r="E135" i="17"/>
  <c r="AI307" i="11"/>
  <c r="R312" i="18" l="1"/>
  <c r="S311" i="18"/>
  <c r="U311" i="18" s="1"/>
  <c r="R11" i="2"/>
  <c r="S11" i="2" s="1"/>
  <c r="BO9" i="2"/>
  <c r="AS9" i="2"/>
  <c r="T9" i="2"/>
  <c r="U9" i="2" s="1"/>
  <c r="F12" i="2"/>
  <c r="G11" i="2"/>
  <c r="I11" i="2" s="1"/>
  <c r="Q12" i="2" s="1"/>
  <c r="C13" i="2"/>
  <c r="D12" i="2"/>
  <c r="BO10" i="2"/>
  <c r="AS10" i="2"/>
  <c r="T10" i="2"/>
  <c r="U10" i="2" s="1"/>
  <c r="AR10" i="2"/>
  <c r="Y9" i="2"/>
  <c r="Z9" i="2"/>
  <c r="AA9" i="2"/>
  <c r="AB9" i="2"/>
  <c r="N14" i="2"/>
  <c r="O13" i="2"/>
  <c r="K14" i="2"/>
  <c r="L13" i="2"/>
  <c r="AG434" i="18"/>
  <c r="AG435" i="18" s="1"/>
  <c r="AG436" i="18" s="1"/>
  <c r="AG437" i="18" s="1"/>
  <c r="AG438" i="18" s="1"/>
  <c r="AG439" i="18" s="1"/>
  <c r="AG440" i="18" s="1"/>
  <c r="O181" i="18"/>
  <c r="P180" i="18"/>
  <c r="L203" i="19"/>
  <c r="K204" i="19"/>
  <c r="H23" i="19"/>
  <c r="G24" i="19"/>
  <c r="D24" i="19"/>
  <c r="C25" i="19"/>
  <c r="BK26" i="19"/>
  <c r="BK27" i="19" s="1"/>
  <c r="BK28" i="19" s="1"/>
  <c r="BK29" i="19" s="1"/>
  <c r="BK30" i="19" s="1"/>
  <c r="BK31" i="19" s="1"/>
  <c r="BK32" i="19" s="1"/>
  <c r="BK33" i="19" s="1"/>
  <c r="BK34" i="19" s="1"/>
  <c r="BK35" i="19" s="1"/>
  <c r="BK36" i="19" s="1"/>
  <c r="BK37" i="19" s="1"/>
  <c r="BK38" i="19" s="1"/>
  <c r="BK39" i="19" s="1"/>
  <c r="BK40" i="19" s="1"/>
  <c r="BK41" i="19" s="1"/>
  <c r="BK42" i="19" s="1"/>
  <c r="BK43" i="19" s="1"/>
  <c r="BK44" i="19" s="1"/>
  <c r="BK45" i="19" s="1"/>
  <c r="BK46" i="19" s="1"/>
  <c r="BK47" i="19" s="1"/>
  <c r="BK48" i="19" s="1"/>
  <c r="BK49" i="19" s="1"/>
  <c r="BK50" i="19" s="1"/>
  <c r="BK51" i="19" s="1"/>
  <c r="BK52" i="19" s="1"/>
  <c r="BK53" i="19" s="1"/>
  <c r="BK54" i="19" s="1"/>
  <c r="BK55" i="19" s="1"/>
  <c r="BK56" i="19" s="1"/>
  <c r="BK57" i="19" s="1"/>
  <c r="BK58" i="19" s="1"/>
  <c r="BK59" i="19" s="1"/>
  <c r="BK60" i="19" s="1"/>
  <c r="BK61" i="19" s="1"/>
  <c r="BK62" i="19" s="1"/>
  <c r="BK63" i="19" s="1"/>
  <c r="BK64" i="19" s="1"/>
  <c r="BK65" i="19" s="1"/>
  <c r="BK66" i="19" s="1"/>
  <c r="BK67" i="19" s="1"/>
  <c r="BK68" i="19" s="1"/>
  <c r="BK69" i="19" s="1"/>
  <c r="BK70" i="19" s="1"/>
  <c r="BK71" i="19" s="1"/>
  <c r="BK72" i="19" s="1"/>
  <c r="BK73" i="19" s="1"/>
  <c r="BK74" i="19" s="1"/>
  <c r="BK75" i="19" s="1"/>
  <c r="BK76" i="19" s="1"/>
  <c r="BK77" i="19" s="1"/>
  <c r="BK78" i="19" s="1"/>
  <c r="BK79" i="19" s="1"/>
  <c r="BK80" i="19" s="1"/>
  <c r="BK81" i="19" s="1"/>
  <c r="BK82" i="19" s="1"/>
  <c r="BK83" i="19" s="1"/>
  <c r="BK84" i="19" s="1"/>
  <c r="BK85" i="19" s="1"/>
  <c r="BK86" i="19" s="1"/>
  <c r="BK87" i="19" s="1"/>
  <c r="BK88" i="19" s="1"/>
  <c r="BK89" i="19" s="1"/>
  <c r="BK90" i="19" s="1"/>
  <c r="BK91" i="19" s="1"/>
  <c r="BK92" i="19" s="1"/>
  <c r="BK93" i="19" s="1"/>
  <c r="BK94" i="19" s="1"/>
  <c r="BK95" i="19" s="1"/>
  <c r="BK96" i="19" s="1"/>
  <c r="BK97" i="19" s="1"/>
  <c r="BK98" i="19" s="1"/>
  <c r="BK99" i="19" s="1"/>
  <c r="BK100" i="19" s="1"/>
  <c r="BK101" i="19" s="1"/>
  <c r="BK102" i="19" s="1"/>
  <c r="BK103" i="19" s="1"/>
  <c r="BK104" i="19" s="1"/>
  <c r="BK105" i="19" s="1"/>
  <c r="BK106" i="19" s="1"/>
  <c r="BK107" i="19" s="1"/>
  <c r="BK108" i="19" s="1"/>
  <c r="BK109" i="19" s="1"/>
  <c r="BK110" i="19" s="1"/>
  <c r="BK111" i="19" s="1"/>
  <c r="BK112" i="19" s="1"/>
  <c r="BK113" i="19" s="1"/>
  <c r="BK114" i="19" s="1"/>
  <c r="BK115" i="19" s="1"/>
  <c r="BK116" i="19" s="1"/>
  <c r="BK117" i="19" s="1"/>
  <c r="BK118" i="19" s="1"/>
  <c r="BK119" i="19" s="1"/>
  <c r="BK120" i="19" s="1"/>
  <c r="BK121" i="19" s="1"/>
  <c r="BK122" i="19" s="1"/>
  <c r="BK123" i="19" s="1"/>
  <c r="BK124" i="19" s="1"/>
  <c r="BK125" i="19" s="1"/>
  <c r="BK126" i="19" s="1"/>
  <c r="BK127" i="19" s="1"/>
  <c r="BK128" i="19" s="1"/>
  <c r="BK129" i="19" s="1"/>
  <c r="BK130" i="19" s="1"/>
  <c r="BK131" i="19" s="1"/>
  <c r="BK132" i="19" s="1"/>
  <c r="BK133" i="19" s="1"/>
  <c r="BK134" i="19" s="1"/>
  <c r="BK135" i="19" s="1"/>
  <c r="BK136" i="19" s="1"/>
  <c r="BK137" i="19" s="1"/>
  <c r="BK138" i="19" s="1"/>
  <c r="BK139" i="19" s="1"/>
  <c r="BK140" i="19" s="1"/>
  <c r="BK141" i="19" s="1"/>
  <c r="BK142" i="19" s="1"/>
  <c r="BK143" i="19" s="1"/>
  <c r="BK144" i="19" s="1"/>
  <c r="BK145" i="19" s="1"/>
  <c r="BK146" i="19" s="1"/>
  <c r="BK147" i="19" s="1"/>
  <c r="BK148" i="19" s="1"/>
  <c r="BK149" i="19" s="1"/>
  <c r="BK150" i="19" s="1"/>
  <c r="BK151" i="19" s="1"/>
  <c r="BK152" i="19" s="1"/>
  <c r="BK153" i="19" s="1"/>
  <c r="BK154" i="19" s="1"/>
  <c r="BK155" i="19" s="1"/>
  <c r="BK156" i="19" s="1"/>
  <c r="BK157" i="19" s="1"/>
  <c r="BK158" i="19" s="1"/>
  <c r="BK159" i="19" s="1"/>
  <c r="BK160" i="19" s="1"/>
  <c r="BK161" i="19" s="1"/>
  <c r="BK162" i="19" s="1"/>
  <c r="BK163" i="19" s="1"/>
  <c r="BK164" i="19" s="1"/>
  <c r="BK165" i="19" s="1"/>
  <c r="BK166" i="19" s="1"/>
  <c r="BK167" i="19" s="1"/>
  <c r="BK168" i="19" s="1"/>
  <c r="BK169" i="19" s="1"/>
  <c r="BK170" i="19" s="1"/>
  <c r="BK171" i="19" s="1"/>
  <c r="BK172" i="19" s="1"/>
  <c r="BK173" i="19" s="1"/>
  <c r="BK174" i="19" s="1"/>
  <c r="BK175" i="19" s="1"/>
  <c r="BK176" i="19" s="1"/>
  <c r="BK177" i="19" s="1"/>
  <c r="BK178" i="19" s="1"/>
  <c r="BK179" i="19" s="1"/>
  <c r="BK180" i="19" s="1"/>
  <c r="BK181" i="19" s="1"/>
  <c r="BK182" i="19" s="1"/>
  <c r="BK183" i="19" s="1"/>
  <c r="BK184" i="19" s="1"/>
  <c r="BK185" i="19" s="1"/>
  <c r="BK186" i="19" s="1"/>
  <c r="BK187" i="19" s="1"/>
  <c r="BK188" i="19" s="1"/>
  <c r="BK189" i="19" s="1"/>
  <c r="BK190" i="19" s="1"/>
  <c r="BK191" i="19" s="1"/>
  <c r="BK192" i="19" s="1"/>
  <c r="BK193" i="19" s="1"/>
  <c r="BK194" i="19" s="1"/>
  <c r="BK195" i="19" s="1"/>
  <c r="BK196" i="19" s="1"/>
  <c r="BK197" i="19" s="1"/>
  <c r="BK198" i="19" s="1"/>
  <c r="BK199" i="19" s="1"/>
  <c r="BK200" i="19" s="1"/>
  <c r="BK201" i="19" s="1"/>
  <c r="BK202" i="19" s="1"/>
  <c r="BK203" i="19" s="1"/>
  <c r="BK204" i="19" s="1"/>
  <c r="BK205" i="19" s="1"/>
  <c r="BK206" i="19" s="1"/>
  <c r="BK207" i="19" s="1"/>
  <c r="BK208" i="19" s="1"/>
  <c r="BK209" i="19" s="1"/>
  <c r="BK210" i="19" s="1"/>
  <c r="BK211" i="19" s="1"/>
  <c r="BK212" i="19" s="1"/>
  <c r="BK213" i="19" s="1"/>
  <c r="BK214" i="19" s="1"/>
  <c r="BK215" i="19" s="1"/>
  <c r="BK216" i="19" s="1"/>
  <c r="BK217" i="19" s="1"/>
  <c r="BK218" i="19" s="1"/>
  <c r="BK219" i="19" s="1"/>
  <c r="BK220" i="19" s="1"/>
  <c r="BK221" i="19" s="1"/>
  <c r="BK222" i="19" s="1"/>
  <c r="BK223" i="19" s="1"/>
  <c r="BK224" i="19" s="1"/>
  <c r="BK225" i="19" s="1"/>
  <c r="BK226" i="19" s="1"/>
  <c r="BK227" i="19" s="1"/>
  <c r="BK228" i="19" s="1"/>
  <c r="BK229" i="19" s="1"/>
  <c r="BK230" i="19" s="1"/>
  <c r="BK231" i="19" s="1"/>
  <c r="BK232" i="19" s="1"/>
  <c r="BK233" i="19" s="1"/>
  <c r="BK234" i="19" s="1"/>
  <c r="BK235" i="19" s="1"/>
  <c r="BK236" i="19" s="1"/>
  <c r="BK237" i="19" s="1"/>
  <c r="BK238" i="19" s="1"/>
  <c r="BK239" i="19" s="1"/>
  <c r="BK240" i="19" s="1"/>
  <c r="BK241" i="19" s="1"/>
  <c r="BK242" i="19" s="1"/>
  <c r="BK243" i="19" s="1"/>
  <c r="BK244" i="19" s="1"/>
  <c r="BK245" i="19" s="1"/>
  <c r="BK246" i="19" s="1"/>
  <c r="BK247" i="19" s="1"/>
  <c r="BK248" i="19" s="1"/>
  <c r="BK249" i="19" s="1"/>
  <c r="BK250" i="19" s="1"/>
  <c r="BK251" i="19" s="1"/>
  <c r="BK252" i="19" s="1"/>
  <c r="BK253" i="19" s="1"/>
  <c r="BK254" i="19" s="1"/>
  <c r="BK255" i="19" s="1"/>
  <c r="BK256" i="19" s="1"/>
  <c r="BK257" i="19" s="1"/>
  <c r="BK258" i="19" s="1"/>
  <c r="BK259" i="19" s="1"/>
  <c r="BK260" i="19" s="1"/>
  <c r="BK261" i="19" s="1"/>
  <c r="BK262" i="19" s="1"/>
  <c r="BK263" i="19" s="1"/>
  <c r="BK264" i="19" s="1"/>
  <c r="BK265" i="19" s="1"/>
  <c r="BK266" i="19" s="1"/>
  <c r="BK267" i="19" s="1"/>
  <c r="BK268" i="19" s="1"/>
  <c r="BK269" i="19" s="1"/>
  <c r="BK270" i="19" s="1"/>
  <c r="BK271" i="19" s="1"/>
  <c r="BK272" i="19" s="1"/>
  <c r="BK273" i="19" s="1"/>
  <c r="BK274" i="19" s="1"/>
  <c r="BK275" i="19" s="1"/>
  <c r="BK276" i="19" s="1"/>
  <c r="BK277" i="19" s="1"/>
  <c r="BK278" i="19" s="1"/>
  <c r="BK279" i="19" s="1"/>
  <c r="BK280" i="19" s="1"/>
  <c r="BK281" i="19" s="1"/>
  <c r="BK282" i="19" s="1"/>
  <c r="BK283" i="19" s="1"/>
  <c r="BK284" i="19" s="1"/>
  <c r="BK285" i="19" s="1"/>
  <c r="BK286" i="19" s="1"/>
  <c r="BK287" i="19" s="1"/>
  <c r="BK288" i="19" s="1"/>
  <c r="BK289" i="19" s="1"/>
  <c r="BK290" i="19" s="1"/>
  <c r="BK291" i="19" s="1"/>
  <c r="BK292" i="19" s="1"/>
  <c r="BK293" i="19" s="1"/>
  <c r="BK294" i="19" s="1"/>
  <c r="BK295" i="19" s="1"/>
  <c r="BK296" i="19" s="1"/>
  <c r="BK297" i="19" s="1"/>
  <c r="BK298" i="19" s="1"/>
  <c r="BK299" i="19" s="1"/>
  <c r="BK300" i="19" s="1"/>
  <c r="BK301" i="19" s="1"/>
  <c r="BK302" i="19" s="1"/>
  <c r="BK303" i="19" s="1"/>
  <c r="BK304" i="19" s="1"/>
  <c r="BK305" i="19" s="1"/>
  <c r="BK306" i="19" s="1"/>
  <c r="BK307" i="19" s="1"/>
  <c r="O47" i="19"/>
  <c r="N48" i="19"/>
  <c r="I427" i="18"/>
  <c r="J427" i="18" s="1"/>
  <c r="F427" i="18"/>
  <c r="C434" i="18"/>
  <c r="I434" i="18"/>
  <c r="J434" i="18" s="1"/>
  <c r="F435" i="18"/>
  <c r="L427" i="18"/>
  <c r="I7" i="18"/>
  <c r="L434" i="18"/>
  <c r="F7" i="18"/>
  <c r="C9" i="18"/>
  <c r="C427" i="18"/>
  <c r="L8" i="18"/>
  <c r="R313" i="18" l="1"/>
  <c r="S312" i="18"/>
  <c r="U312" i="18" s="1"/>
  <c r="AA10" i="2"/>
  <c r="AB10" i="2"/>
  <c r="Y10" i="2"/>
  <c r="Z10" i="2"/>
  <c r="N15" i="2"/>
  <c r="O14" i="2"/>
  <c r="R12" i="2"/>
  <c r="S12" i="2" s="1"/>
  <c r="F13" i="2"/>
  <c r="G12" i="2"/>
  <c r="I12" i="2" s="1"/>
  <c r="Q13" i="2" s="1"/>
  <c r="AR11" i="2"/>
  <c r="C14" i="2"/>
  <c r="D13" i="2"/>
  <c r="K15" i="2"/>
  <c r="L14" i="2"/>
  <c r="BO11" i="2"/>
  <c r="T11" i="2"/>
  <c r="U11" i="2" s="1"/>
  <c r="AS11" i="2"/>
  <c r="O182" i="18"/>
  <c r="P181" i="18"/>
  <c r="N49" i="19"/>
  <c r="O48" i="19"/>
  <c r="H24" i="19"/>
  <c r="S24" i="19" s="1"/>
  <c r="G25" i="19"/>
  <c r="S23" i="19"/>
  <c r="C26" i="19"/>
  <c r="D25" i="19"/>
  <c r="K205" i="19"/>
  <c r="L204" i="19"/>
  <c r="L435" i="18"/>
  <c r="L428" i="18"/>
  <c r="F8" i="18"/>
  <c r="C435" i="18"/>
  <c r="I435" i="18"/>
  <c r="J435" i="18" s="1"/>
  <c r="C428" i="18"/>
  <c r="C10" i="18"/>
  <c r="F428" i="18"/>
  <c r="L9" i="18"/>
  <c r="I8" i="18"/>
  <c r="I428" i="18"/>
  <c r="J428" i="18" s="1"/>
  <c r="F436" i="18"/>
  <c r="R314" i="18" l="1"/>
  <c r="S313" i="18"/>
  <c r="U313" i="18" s="1"/>
  <c r="AH10" i="2"/>
  <c r="AJ10" i="2"/>
  <c r="AG10" i="2"/>
  <c r="AI10" i="2"/>
  <c r="Y11" i="2"/>
  <c r="Z11" i="2"/>
  <c r="AA11" i="2"/>
  <c r="AB11" i="2"/>
  <c r="R13" i="2"/>
  <c r="S13" i="2" s="1"/>
  <c r="AR12" i="2"/>
  <c r="F14" i="2"/>
  <c r="G13" i="2"/>
  <c r="I13" i="2" s="1"/>
  <c r="Q14" i="2" s="1"/>
  <c r="N16" i="2"/>
  <c r="O15" i="2"/>
  <c r="T12" i="2"/>
  <c r="U12" i="2" s="1"/>
  <c r="AH11" i="2" s="1"/>
  <c r="BO12" i="2"/>
  <c r="AS12" i="2"/>
  <c r="K16" i="2"/>
  <c r="L15" i="2"/>
  <c r="C15" i="2"/>
  <c r="D14" i="2"/>
  <c r="O183" i="18"/>
  <c r="P182" i="18"/>
  <c r="V23" i="19"/>
  <c r="T23" i="19"/>
  <c r="AS23" i="19" s="1"/>
  <c r="X23" i="19"/>
  <c r="W23" i="19"/>
  <c r="W24" i="19"/>
  <c r="D26" i="19"/>
  <c r="C27" i="19"/>
  <c r="U24" i="19"/>
  <c r="AB24" i="19" s="1"/>
  <c r="V24" i="19"/>
  <c r="L205" i="19"/>
  <c r="K206" i="19"/>
  <c r="G26" i="19"/>
  <c r="H25" i="19"/>
  <c r="S25" i="19" s="1"/>
  <c r="T24" i="19"/>
  <c r="AS24" i="19" s="1"/>
  <c r="N50" i="19"/>
  <c r="O49" i="19"/>
  <c r="AN5" i="18"/>
  <c r="L10" i="18"/>
  <c r="I436" i="18"/>
  <c r="J436" i="18" s="1"/>
  <c r="C436" i="18"/>
  <c r="L429" i="18"/>
  <c r="F429" i="18"/>
  <c r="F437" i="18"/>
  <c r="I429" i="18"/>
  <c r="J429" i="18" s="1"/>
  <c r="C429" i="18"/>
  <c r="L436" i="18"/>
  <c r="AD5" i="18"/>
  <c r="AC5" i="18"/>
  <c r="AE5" i="18"/>
  <c r="AF5" i="18"/>
  <c r="AD6" i="18"/>
  <c r="F9" i="18"/>
  <c r="C11" i="18"/>
  <c r="I9" i="18"/>
  <c r="R315" i="18" l="1"/>
  <c r="S314" i="18"/>
  <c r="U314" i="18" s="1"/>
  <c r="AG11" i="2"/>
  <c r="AI11" i="2"/>
  <c r="AJ11" i="2"/>
  <c r="AA12" i="2"/>
  <c r="Y12" i="2"/>
  <c r="Z12" i="2"/>
  <c r="AB12" i="2"/>
  <c r="K17" i="2"/>
  <c r="L16" i="2"/>
  <c r="C16" i="2"/>
  <c r="D15" i="2"/>
  <c r="R14" i="2"/>
  <c r="S14" i="2" s="1"/>
  <c r="BO13" i="2"/>
  <c r="AS13" i="2"/>
  <c r="T13" i="2"/>
  <c r="U13" i="2" s="1"/>
  <c r="AI12" i="2" s="1"/>
  <c r="N17" i="2"/>
  <c r="O16" i="2"/>
  <c r="F15" i="2"/>
  <c r="G14" i="2"/>
  <c r="I14" i="2" s="1"/>
  <c r="Q15" i="2" s="1"/>
  <c r="AR13" i="2"/>
  <c r="O184" i="18"/>
  <c r="P183" i="18"/>
  <c r="AK5" i="18"/>
  <c r="AL5" i="18"/>
  <c r="AM5" i="18"/>
  <c r="T25" i="19"/>
  <c r="AS25" i="19" s="1"/>
  <c r="W25" i="19"/>
  <c r="V25" i="19"/>
  <c r="U25" i="19"/>
  <c r="AB25" i="19" s="1"/>
  <c r="X24" i="19"/>
  <c r="AT24" i="19" s="1"/>
  <c r="O50" i="19"/>
  <c r="N51" i="19"/>
  <c r="C28" i="19"/>
  <c r="D27" i="19"/>
  <c r="G27" i="19"/>
  <c r="H26" i="19"/>
  <c r="S26" i="19" s="1"/>
  <c r="L206" i="19"/>
  <c r="K207" i="19"/>
  <c r="Y23" i="19"/>
  <c r="AT23" i="19"/>
  <c r="AR5" i="18"/>
  <c r="AQ5" i="18"/>
  <c r="AP5" i="18"/>
  <c r="AO5" i="18"/>
  <c r="F438" i="18"/>
  <c r="F10" i="18"/>
  <c r="AV7" i="18"/>
  <c r="AC6" i="18"/>
  <c r="AE7" i="18"/>
  <c r="L437" i="18"/>
  <c r="AW7" i="18"/>
  <c r="BS7" i="18"/>
  <c r="F430" i="18"/>
  <c r="G436" i="18" s="1"/>
  <c r="C437" i="18"/>
  <c r="I10" i="18"/>
  <c r="C430" i="18"/>
  <c r="D436" i="18" s="1"/>
  <c r="L430" i="18"/>
  <c r="I437" i="18"/>
  <c r="J437" i="18" s="1"/>
  <c r="AE6" i="18"/>
  <c r="I430" i="18"/>
  <c r="J430" i="18" s="1"/>
  <c r="C12" i="18"/>
  <c r="AF6" i="18"/>
  <c r="L11" i="18"/>
  <c r="M437" i="18" l="1"/>
  <c r="R316" i="18"/>
  <c r="S315" i="18"/>
  <c r="U315" i="18" s="1"/>
  <c r="AJ12" i="2"/>
  <c r="AG12" i="2"/>
  <c r="AH12" i="2"/>
  <c r="R15" i="2"/>
  <c r="AB14" i="2" s="1"/>
  <c r="S15" i="2"/>
  <c r="N18" i="2"/>
  <c r="O17" i="2"/>
  <c r="AR14" i="2"/>
  <c r="F16" i="2"/>
  <c r="G15" i="2"/>
  <c r="I15" i="2" s="1"/>
  <c r="Q16" i="2" s="1"/>
  <c r="Z13" i="2"/>
  <c r="AA13" i="2"/>
  <c r="AB13" i="2"/>
  <c r="C17" i="2"/>
  <c r="D16" i="2"/>
  <c r="Y13" i="2"/>
  <c r="T14" i="2"/>
  <c r="U14" i="2" s="1"/>
  <c r="AJ13" i="2" s="1"/>
  <c r="BO14" i="2"/>
  <c r="AS14" i="2"/>
  <c r="K18" i="2"/>
  <c r="L17" i="2"/>
  <c r="D5" i="16"/>
  <c r="E27" i="19"/>
  <c r="O185" i="18"/>
  <c r="P184" i="18"/>
  <c r="M436" i="18"/>
  <c r="D437" i="18"/>
  <c r="G437" i="18"/>
  <c r="G438" i="18"/>
  <c r="Z24" i="19"/>
  <c r="AJ23" i="19" s="1"/>
  <c r="T26" i="19"/>
  <c r="AS26" i="19" s="1"/>
  <c r="W26" i="19"/>
  <c r="V26" i="19"/>
  <c r="U26" i="19"/>
  <c r="AB26" i="19" s="1"/>
  <c r="Y24" i="19"/>
  <c r="X25" i="19"/>
  <c r="X26" i="19" s="1"/>
  <c r="C29" i="19"/>
  <c r="D28" i="19"/>
  <c r="N52" i="19"/>
  <c r="O51" i="19"/>
  <c r="H27" i="19"/>
  <c r="I27" i="19" s="1"/>
  <c r="G28" i="19"/>
  <c r="L207" i="19"/>
  <c r="K208" i="19"/>
  <c r="AF7" i="18"/>
  <c r="AD7" i="18"/>
  <c r="AO7" i="18"/>
  <c r="AP6" i="18"/>
  <c r="AO6" i="18"/>
  <c r="AR6" i="18"/>
  <c r="AQ6" i="18"/>
  <c r="AN6" i="18"/>
  <c r="AM6" i="18"/>
  <c r="AL6" i="18"/>
  <c r="AK6" i="18"/>
  <c r="C13" i="18"/>
  <c r="AC8" i="18"/>
  <c r="C438" i="18"/>
  <c r="D438" i="18" s="1"/>
  <c r="L438" i="18"/>
  <c r="M438" i="18" s="1"/>
  <c r="I11" i="18"/>
  <c r="I438" i="18"/>
  <c r="J438" i="18" s="1"/>
  <c r="AV8" i="18"/>
  <c r="F11" i="18"/>
  <c r="BS8" i="18"/>
  <c r="AW8" i="18"/>
  <c r="AP7" i="18"/>
  <c r="L12" i="18"/>
  <c r="AC7" i="18"/>
  <c r="F439" i="18"/>
  <c r="G439" i="18" s="1"/>
  <c r="R317" i="18" l="1"/>
  <c r="S316" i="18"/>
  <c r="U316" i="18" s="1"/>
  <c r="AG13" i="2"/>
  <c r="AH13" i="2"/>
  <c r="AI13" i="2"/>
  <c r="Y14" i="2"/>
  <c r="AA14" i="2"/>
  <c r="Z14" i="2"/>
  <c r="F17" i="2"/>
  <c r="G16" i="2"/>
  <c r="I16" i="2" s="1"/>
  <c r="Q17" i="2" s="1"/>
  <c r="S16" i="2"/>
  <c r="R16" i="2"/>
  <c r="AA15" i="2" s="1"/>
  <c r="C18" i="2"/>
  <c r="D17" i="2"/>
  <c r="K19" i="2"/>
  <c r="L18" i="2"/>
  <c r="N19" i="2"/>
  <c r="O18" i="2"/>
  <c r="BO15" i="2"/>
  <c r="T15" i="2"/>
  <c r="U15" i="2" s="1"/>
  <c r="AH14" i="2" s="1"/>
  <c r="AS15" i="2"/>
  <c r="AR15" i="2"/>
  <c r="S27" i="19"/>
  <c r="T27" i="19" s="1"/>
  <c r="AS27" i="19" s="1"/>
  <c r="AK23" i="19"/>
  <c r="AL23" i="19"/>
  <c r="BG24" i="19"/>
  <c r="BH24" i="19" s="1"/>
  <c r="BI24" i="19" s="1"/>
  <c r="BJ25" i="19" s="1"/>
  <c r="BL25" i="19" s="1"/>
  <c r="AN23" i="19"/>
  <c r="AO23" i="19"/>
  <c r="AP23" i="19"/>
  <c r="E28" i="19"/>
  <c r="AI23" i="19"/>
  <c r="AM23" i="19"/>
  <c r="O186" i="18"/>
  <c r="P185" i="18"/>
  <c r="AT26" i="19"/>
  <c r="Z26" i="19"/>
  <c r="AT25" i="19"/>
  <c r="Z25" i="19"/>
  <c r="Y25" i="19"/>
  <c r="Y26" i="19" s="1"/>
  <c r="C30" i="19"/>
  <c r="D29" i="19"/>
  <c r="K209" i="19"/>
  <c r="L208" i="19"/>
  <c r="O52" i="19"/>
  <c r="N53" i="19"/>
  <c r="G29" i="19"/>
  <c r="H28" i="19"/>
  <c r="AK7" i="18"/>
  <c r="AR7" i="18"/>
  <c r="AQ7" i="18"/>
  <c r="AE9" i="18"/>
  <c r="C439" i="18"/>
  <c r="D439" i="18" s="1"/>
  <c r="L13" i="18"/>
  <c r="I12" i="18"/>
  <c r="AV9" i="18"/>
  <c r="F440" i="18"/>
  <c r="AE8" i="18"/>
  <c r="F12" i="18"/>
  <c r="AD8" i="18"/>
  <c r="AF8" i="18"/>
  <c r="AL7" i="18"/>
  <c r="C14" i="18"/>
  <c r="L439" i="18"/>
  <c r="M439" i="18" s="1"/>
  <c r="AM7" i="18"/>
  <c r="I439" i="18"/>
  <c r="J439" i="18" s="1"/>
  <c r="AN7" i="18"/>
  <c r="U27" i="19" l="1"/>
  <c r="AB27" i="19" s="1"/>
  <c r="W27" i="19"/>
  <c r="V27" i="19"/>
  <c r="R318" i="18"/>
  <c r="S317" i="18"/>
  <c r="U317" i="18" s="1"/>
  <c r="AG14" i="2"/>
  <c r="AI14" i="2"/>
  <c r="AJ14" i="2"/>
  <c r="AB15" i="2"/>
  <c r="Y15" i="2"/>
  <c r="Z15" i="2"/>
  <c r="N20" i="2"/>
  <c r="O19" i="2"/>
  <c r="BO16" i="2"/>
  <c r="AS16" i="2"/>
  <c r="T16" i="2"/>
  <c r="U16" i="2" s="1"/>
  <c r="AI15" i="2" s="1"/>
  <c r="R17" i="2"/>
  <c r="Y16" i="2" s="1"/>
  <c r="K20" i="2"/>
  <c r="L19" i="2"/>
  <c r="C19" i="2"/>
  <c r="D18" i="2"/>
  <c r="AR16" i="2"/>
  <c r="F18" i="2"/>
  <c r="G17" i="2"/>
  <c r="I17" i="2" s="1"/>
  <c r="Q18" i="2" s="1"/>
  <c r="E29" i="19"/>
  <c r="O187" i="18"/>
  <c r="P186" i="18"/>
  <c r="G440" i="18"/>
  <c r="I28" i="19"/>
  <c r="S28" i="19" s="1"/>
  <c r="X27" i="19"/>
  <c r="AT27" i="19" s="1"/>
  <c r="AO25" i="19"/>
  <c r="BG25" i="19"/>
  <c r="BH25" i="19" s="1"/>
  <c r="BI25" i="19" s="1"/>
  <c r="BJ26" i="19" s="1"/>
  <c r="BL26" i="19" s="1"/>
  <c r="AL25" i="19"/>
  <c r="AK25" i="19"/>
  <c r="AN25" i="19"/>
  <c r="AM25" i="19"/>
  <c r="AJ25" i="19"/>
  <c r="AP25" i="19"/>
  <c r="AJ24" i="19"/>
  <c r="AO24" i="19"/>
  <c r="AN24" i="19"/>
  <c r="AP24" i="19"/>
  <c r="AL24" i="19"/>
  <c r="AK24" i="19"/>
  <c r="AI24" i="19"/>
  <c r="AM24" i="19"/>
  <c r="AI25" i="19"/>
  <c r="BG26" i="19"/>
  <c r="BH26" i="19" s="1"/>
  <c r="BI26" i="19" s="1"/>
  <c r="K210" i="19"/>
  <c r="L209" i="19"/>
  <c r="N54" i="19"/>
  <c r="O53" i="19"/>
  <c r="D30" i="19"/>
  <c r="C31" i="19"/>
  <c r="H29" i="19"/>
  <c r="G30" i="19"/>
  <c r="AC9" i="18"/>
  <c r="AF9" i="18"/>
  <c r="AD9" i="18"/>
  <c r="AC10" i="18"/>
  <c r="C440" i="18"/>
  <c r="D440" i="18" s="1"/>
  <c r="I13" i="18"/>
  <c r="L440" i="18"/>
  <c r="M440" i="18" s="1"/>
  <c r="L14" i="18"/>
  <c r="F13" i="18"/>
  <c r="I440" i="18"/>
  <c r="J440" i="18" s="1"/>
  <c r="C15" i="18"/>
  <c r="AW9" i="18"/>
  <c r="BS9" i="18"/>
  <c r="AV10" i="18"/>
  <c r="AH15" i="2" l="1"/>
  <c r="AJ15" i="2"/>
  <c r="AG15" i="2"/>
  <c r="R319" i="18"/>
  <c r="S318" i="18"/>
  <c r="U318" i="18" s="1"/>
  <c r="S17" i="2"/>
  <c r="AS17" i="2" s="1"/>
  <c r="R18" i="2"/>
  <c r="S18" i="2" s="1"/>
  <c r="F19" i="2"/>
  <c r="G18" i="2"/>
  <c r="I18" i="2" s="1"/>
  <c r="Q19" i="2" s="1"/>
  <c r="C20" i="2"/>
  <c r="D19" i="2"/>
  <c r="K21" i="2"/>
  <c r="L20" i="2"/>
  <c r="AR17" i="2"/>
  <c r="Z16" i="2"/>
  <c r="AA16" i="2"/>
  <c r="AB16" i="2"/>
  <c r="N21" i="2"/>
  <c r="O20" i="2"/>
  <c r="E30" i="19"/>
  <c r="O188" i="18"/>
  <c r="P187" i="18"/>
  <c r="Z27" i="19"/>
  <c r="AM26" i="19" s="1"/>
  <c r="T28" i="19"/>
  <c r="AS28" i="19" s="1"/>
  <c r="W28" i="19"/>
  <c r="U28" i="19"/>
  <c r="AB28" i="19" s="1"/>
  <c r="V28" i="19"/>
  <c r="Y27" i="19"/>
  <c r="BJ27" i="19"/>
  <c r="BL27" i="19" s="1"/>
  <c r="I29" i="19"/>
  <c r="S29" i="19" s="1"/>
  <c r="U29" i="19" s="1"/>
  <c r="AB29" i="19" s="1"/>
  <c r="H30" i="19"/>
  <c r="G31" i="19"/>
  <c r="C32" i="19"/>
  <c r="D31" i="19"/>
  <c r="N55" i="19"/>
  <c r="O54" i="19"/>
  <c r="K211" i="19"/>
  <c r="L210" i="19"/>
  <c r="AD10" i="18"/>
  <c r="AE10" i="18"/>
  <c r="AF10" i="18"/>
  <c r="AP8" i="18"/>
  <c r="AR8" i="18"/>
  <c r="AQ8" i="18"/>
  <c r="AO8" i="18"/>
  <c r="AF11" i="18"/>
  <c r="I14" i="18"/>
  <c r="BS10" i="18"/>
  <c r="AW10" i="18"/>
  <c r="F14" i="18"/>
  <c r="L15" i="18"/>
  <c r="AV11" i="18"/>
  <c r="AL8" i="18"/>
  <c r="AN8" i="18"/>
  <c r="AK8" i="18"/>
  <c r="AM8" i="18"/>
  <c r="C16" i="18"/>
  <c r="R320" i="18" l="1"/>
  <c r="S319" i="18"/>
  <c r="U319" i="18" s="1"/>
  <c r="T17" i="2"/>
  <c r="U17" i="2" s="1"/>
  <c r="BO17" i="2"/>
  <c r="Y17" i="2"/>
  <c r="AA17" i="2"/>
  <c r="AB17" i="2"/>
  <c r="Z17" i="2"/>
  <c r="R19" i="2"/>
  <c r="Z18" i="2" s="1"/>
  <c r="F20" i="2"/>
  <c r="G19" i="2"/>
  <c r="I19" i="2" s="1"/>
  <c r="Q20" i="2" s="1"/>
  <c r="K22" i="2"/>
  <c r="L21" i="2"/>
  <c r="C21" i="2"/>
  <c r="D20" i="2"/>
  <c r="AR18" i="2"/>
  <c r="N22" i="2"/>
  <c r="O21" i="2"/>
  <c r="BO18" i="2"/>
  <c r="AS18" i="2"/>
  <c r="X28" i="19"/>
  <c r="AT28" i="19" s="1"/>
  <c r="AK26" i="19"/>
  <c r="AN26" i="19"/>
  <c r="AP26" i="19"/>
  <c r="AL26" i="19"/>
  <c r="AI26" i="19"/>
  <c r="AO26" i="19"/>
  <c r="BG27" i="19"/>
  <c r="BH27" i="19" s="1"/>
  <c r="BI27" i="19" s="1"/>
  <c r="BJ28" i="19" s="1"/>
  <c r="BL28" i="19" s="1"/>
  <c r="AJ26" i="19"/>
  <c r="E31" i="19"/>
  <c r="O189" i="18"/>
  <c r="P188" i="18"/>
  <c r="T29" i="19"/>
  <c r="AS29" i="19" s="1"/>
  <c r="V29" i="19"/>
  <c r="W29" i="19"/>
  <c r="I30" i="19"/>
  <c r="S30" i="19" s="1"/>
  <c r="V30" i="19" s="1"/>
  <c r="X29" i="19"/>
  <c r="C33" i="19"/>
  <c r="D32" i="19"/>
  <c r="O55" i="19"/>
  <c r="N56" i="19"/>
  <c r="L211" i="19"/>
  <c r="K212" i="19"/>
  <c r="G32" i="19"/>
  <c r="H31" i="19"/>
  <c r="AQ9" i="18"/>
  <c r="AO9" i="18"/>
  <c r="AR9" i="18"/>
  <c r="AP9" i="18"/>
  <c r="AE12" i="18"/>
  <c r="BS11" i="18"/>
  <c r="AW11" i="18"/>
  <c r="AC11" i="18"/>
  <c r="AE11" i="18"/>
  <c r="L16" i="18"/>
  <c r="AV12" i="18"/>
  <c r="AK9" i="18"/>
  <c r="AD11" i="18"/>
  <c r="I15" i="18"/>
  <c r="AL9" i="18"/>
  <c r="AN9" i="18"/>
  <c r="F15" i="18"/>
  <c r="AM9" i="18"/>
  <c r="C17" i="18"/>
  <c r="Z28" i="19" l="1"/>
  <c r="BG28" i="19" s="1"/>
  <c r="BH28" i="19" s="1"/>
  <c r="BI28" i="19" s="1"/>
  <c r="BJ29" i="19" s="1"/>
  <c r="BL29" i="19" s="1"/>
  <c r="Y28" i="19"/>
  <c r="R321" i="18"/>
  <c r="S320" i="18"/>
  <c r="U320" i="18" s="1"/>
  <c r="T18" i="2"/>
  <c r="AI16" i="2"/>
  <c r="AH16" i="2"/>
  <c r="AJ16" i="2"/>
  <c r="AG16" i="2"/>
  <c r="U18" i="2"/>
  <c r="S19" i="2"/>
  <c r="BO19" i="2" s="1"/>
  <c r="AB18" i="2"/>
  <c r="AA18" i="2"/>
  <c r="Y18" i="2"/>
  <c r="R20" i="2"/>
  <c r="Y19" i="2" s="1"/>
  <c r="S20" i="2"/>
  <c r="C22" i="2"/>
  <c r="D21" i="2"/>
  <c r="F21" i="2"/>
  <c r="G20" i="2"/>
  <c r="I20" i="2" s="1"/>
  <c r="Q21" i="2" s="1"/>
  <c r="AR19" i="2"/>
  <c r="K23" i="2"/>
  <c r="L22" i="2"/>
  <c r="N23" i="2"/>
  <c r="O22" i="2"/>
  <c r="AO27" i="19"/>
  <c r="AL27" i="19"/>
  <c r="AP27" i="19"/>
  <c r="AI27" i="19"/>
  <c r="E32" i="19"/>
  <c r="AK27" i="19"/>
  <c r="O190" i="18"/>
  <c r="P189" i="18"/>
  <c r="T30" i="19"/>
  <c r="AS30" i="19" s="1"/>
  <c r="W30" i="19"/>
  <c r="U30" i="19"/>
  <c r="AB30" i="19" s="1"/>
  <c r="I31" i="19"/>
  <c r="S31" i="19" s="1"/>
  <c r="X30" i="19"/>
  <c r="AT30" i="19" s="1"/>
  <c r="AT29" i="19"/>
  <c r="Z29" i="19"/>
  <c r="Y29" i="19"/>
  <c r="L212" i="19"/>
  <c r="K213" i="19"/>
  <c r="N57" i="19"/>
  <c r="O56" i="19"/>
  <c r="G33" i="19"/>
  <c r="H32" i="19"/>
  <c r="D33" i="19"/>
  <c r="C34" i="19"/>
  <c r="AW13" i="18"/>
  <c r="AF12" i="18"/>
  <c r="AM10" i="18"/>
  <c r="AN10" i="18"/>
  <c r="AO10" i="18"/>
  <c r="AQ10" i="18"/>
  <c r="AP10" i="18"/>
  <c r="AC12" i="18"/>
  <c r="AR10" i="18"/>
  <c r="AD12" i="18"/>
  <c r="BS12" i="18"/>
  <c r="AW12" i="18"/>
  <c r="AP11" i="18"/>
  <c r="L17" i="18"/>
  <c r="AE13" i="18"/>
  <c r="C18" i="18"/>
  <c r="AL10" i="18"/>
  <c r="F16" i="18"/>
  <c r="I16" i="18"/>
  <c r="AK10" i="18"/>
  <c r="AV13" i="18"/>
  <c r="AJ27" i="19" l="1"/>
  <c r="AM27" i="19"/>
  <c r="AN27" i="19"/>
  <c r="R322" i="18"/>
  <c r="S321" i="18"/>
  <c r="U321" i="18" s="1"/>
  <c r="AG17" i="2"/>
  <c r="AI17" i="2"/>
  <c r="AH17" i="2"/>
  <c r="AJ17" i="2"/>
  <c r="AS19" i="2"/>
  <c r="T19" i="2"/>
  <c r="U19" i="2" s="1"/>
  <c r="AJ18" i="2" s="1"/>
  <c r="AA19" i="2"/>
  <c r="Z19" i="2"/>
  <c r="AB19" i="2"/>
  <c r="R21" i="2"/>
  <c r="AB20" i="2" s="1"/>
  <c r="S21" i="2"/>
  <c r="K24" i="2"/>
  <c r="L23" i="2"/>
  <c r="N24" i="2"/>
  <c r="O23" i="2"/>
  <c r="F22" i="2"/>
  <c r="G21" i="2"/>
  <c r="I21" i="2" s="1"/>
  <c r="Q22" i="2" s="1"/>
  <c r="C23" i="2"/>
  <c r="D22" i="2"/>
  <c r="BO20" i="2"/>
  <c r="AS20" i="2"/>
  <c r="AR20" i="2"/>
  <c r="E33" i="19"/>
  <c r="O191" i="18"/>
  <c r="P190" i="18"/>
  <c r="BS13" i="18"/>
  <c r="Y30" i="19"/>
  <c r="Z30" i="19"/>
  <c r="BG30" i="19" s="1"/>
  <c r="BH30" i="19" s="1"/>
  <c r="BI30" i="19" s="1"/>
  <c r="T31" i="19"/>
  <c r="AS31" i="19" s="1"/>
  <c r="W31" i="19"/>
  <c r="U31" i="19"/>
  <c r="AB31" i="19" s="1"/>
  <c r="V31" i="19"/>
  <c r="I32" i="19"/>
  <c r="S32" i="19" s="1"/>
  <c r="AI28" i="19"/>
  <c r="AL28" i="19"/>
  <c r="AM28" i="19"/>
  <c r="AP28" i="19"/>
  <c r="AN28" i="19"/>
  <c r="AK28" i="19"/>
  <c r="BG29" i="19"/>
  <c r="BH29" i="19" s="1"/>
  <c r="BI29" i="19" s="1"/>
  <c r="BJ30" i="19" s="1"/>
  <c r="BL30" i="19" s="1"/>
  <c r="AO28" i="19"/>
  <c r="AJ28" i="19"/>
  <c r="C35" i="19"/>
  <c r="D34" i="19"/>
  <c r="H33" i="19"/>
  <c r="G34" i="19"/>
  <c r="O57" i="19"/>
  <c r="N58" i="19"/>
  <c r="L213" i="19"/>
  <c r="K214" i="19"/>
  <c r="AM11" i="18"/>
  <c r="AO11" i="18"/>
  <c r="AR11" i="18"/>
  <c r="AQ11" i="18"/>
  <c r="AV14" i="18"/>
  <c r="AC13" i="18"/>
  <c r="AD13" i="18"/>
  <c r="C19" i="18"/>
  <c r="AK11" i="18"/>
  <c r="AF14" i="18"/>
  <c r="AF13" i="18"/>
  <c r="L18" i="18"/>
  <c r="I17" i="18"/>
  <c r="AL11" i="18"/>
  <c r="F17" i="18"/>
  <c r="AN11" i="18"/>
  <c r="R323" i="18" l="1"/>
  <c r="S322" i="18"/>
  <c r="U322" i="18" s="1"/>
  <c r="AG18" i="2"/>
  <c r="AI18" i="2"/>
  <c r="AH18" i="2"/>
  <c r="Y20" i="2"/>
  <c r="Z20" i="2"/>
  <c r="AA20" i="2"/>
  <c r="T20" i="2"/>
  <c r="U20" i="2" s="1"/>
  <c r="AG19" i="2" s="1"/>
  <c r="R22" i="2"/>
  <c r="S22" i="2" s="1"/>
  <c r="N25" i="2"/>
  <c r="O24" i="2"/>
  <c r="K25" i="2"/>
  <c r="L24" i="2"/>
  <c r="F23" i="2"/>
  <c r="G22" i="2"/>
  <c r="I22" i="2" s="1"/>
  <c r="BO21" i="2"/>
  <c r="AS21" i="2"/>
  <c r="C24" i="2"/>
  <c r="D23" i="2"/>
  <c r="AR21" i="2"/>
  <c r="X31" i="19"/>
  <c r="Z31" i="19" s="1"/>
  <c r="AK30" i="19" s="1"/>
  <c r="AP29" i="19"/>
  <c r="AL29" i="19"/>
  <c r="E34" i="19"/>
  <c r="AO29" i="19"/>
  <c r="AN29" i="19"/>
  <c r="AK29" i="19"/>
  <c r="AJ29" i="19"/>
  <c r="O192" i="18"/>
  <c r="P191" i="18"/>
  <c r="AI29" i="19"/>
  <c r="AM29" i="19"/>
  <c r="U32" i="19"/>
  <c r="AB32" i="19" s="1"/>
  <c r="V32" i="19"/>
  <c r="T32" i="19"/>
  <c r="AS32" i="19" s="1"/>
  <c r="W32" i="19"/>
  <c r="BJ31" i="19"/>
  <c r="BL31" i="19" s="1"/>
  <c r="I33" i="19"/>
  <c r="S33" i="19" s="1"/>
  <c r="U33" i="19" s="1"/>
  <c r="AB33" i="19" s="1"/>
  <c r="X32" i="19"/>
  <c r="BG31" i="19"/>
  <c r="BH31" i="19" s="1"/>
  <c r="BI31" i="19" s="1"/>
  <c r="AP30" i="19"/>
  <c r="K215" i="19"/>
  <c r="L214" i="19"/>
  <c r="C36" i="19"/>
  <c r="D35" i="19"/>
  <c r="H34" i="19"/>
  <c r="G35" i="19"/>
  <c r="N59" i="19"/>
  <c r="O58" i="19"/>
  <c r="AR12" i="18"/>
  <c r="AM12" i="18"/>
  <c r="AQ12" i="18"/>
  <c r="AP12" i="18"/>
  <c r="AO12" i="18"/>
  <c r="AN12" i="18"/>
  <c r="AE15" i="18"/>
  <c r="I18" i="18"/>
  <c r="L19" i="18"/>
  <c r="AW14" i="18"/>
  <c r="BS14" i="18"/>
  <c r="AK13" i="18"/>
  <c r="AV15" i="18"/>
  <c r="AC14" i="18"/>
  <c r="AD14" i="18"/>
  <c r="C20" i="18"/>
  <c r="F18" i="18"/>
  <c r="AK12" i="18"/>
  <c r="AL12" i="18"/>
  <c r="AE14" i="18"/>
  <c r="AL30" i="19" l="1"/>
  <c r="AI30" i="19"/>
  <c r="AN30" i="19"/>
  <c r="AM30" i="19"/>
  <c r="AT31" i="19"/>
  <c r="Y31" i="19"/>
  <c r="AJ30" i="19"/>
  <c r="AO30" i="19"/>
  <c r="R324" i="18"/>
  <c r="S323" i="18"/>
  <c r="U323" i="18" s="1"/>
  <c r="AJ19" i="2"/>
  <c r="AI19" i="2"/>
  <c r="AH19" i="2"/>
  <c r="T21" i="2"/>
  <c r="U21" i="2" s="1"/>
  <c r="AA21" i="2"/>
  <c r="Z21" i="2"/>
  <c r="Y21" i="2"/>
  <c r="Q23" i="2"/>
  <c r="R23" i="2" s="1"/>
  <c r="S23" i="2" s="1"/>
  <c r="AB21" i="2"/>
  <c r="C25" i="2"/>
  <c r="D24" i="2"/>
  <c r="N26" i="2"/>
  <c r="O25" i="2"/>
  <c r="AR22" i="2"/>
  <c r="F24" i="2"/>
  <c r="G23" i="2"/>
  <c r="I23" i="2" s="1"/>
  <c r="Q24" i="2" s="1"/>
  <c r="K26" i="2"/>
  <c r="L25" i="2"/>
  <c r="AS22" i="2"/>
  <c r="BO22" i="2"/>
  <c r="E35" i="19"/>
  <c r="O193" i="18"/>
  <c r="P192" i="18"/>
  <c r="BJ32" i="19"/>
  <c r="BL32" i="19" s="1"/>
  <c r="V33" i="19"/>
  <c r="T33" i="19"/>
  <c r="AS33" i="19" s="1"/>
  <c r="W33" i="19"/>
  <c r="I34" i="19"/>
  <c r="S34" i="19" s="1"/>
  <c r="X33" i="19"/>
  <c r="Z33" i="19" s="1"/>
  <c r="AT32" i="19"/>
  <c r="Z32" i="19"/>
  <c r="Y32" i="19"/>
  <c r="L215" i="19"/>
  <c r="K216" i="19"/>
  <c r="O59" i="19"/>
  <c r="N60" i="19"/>
  <c r="D36" i="19"/>
  <c r="C37" i="19"/>
  <c r="G36" i="19"/>
  <c r="H35" i="19"/>
  <c r="AP13" i="18"/>
  <c r="AF15" i="18"/>
  <c r="AO13" i="18"/>
  <c r="AR13" i="18"/>
  <c r="AQ13" i="18"/>
  <c r="AF16" i="18"/>
  <c r="AW15" i="18"/>
  <c r="BS15" i="18"/>
  <c r="AP14" i="18"/>
  <c r="C21" i="18"/>
  <c r="AV16" i="18"/>
  <c r="AL13" i="18"/>
  <c r="AM13" i="18"/>
  <c r="AN13" i="18"/>
  <c r="L20" i="18"/>
  <c r="I19" i="18"/>
  <c r="AC15" i="18"/>
  <c r="F19" i="18"/>
  <c r="AD15" i="18"/>
  <c r="T22" i="2" l="1"/>
  <c r="R325" i="18"/>
  <c r="S324" i="18"/>
  <c r="U324" i="18" s="1"/>
  <c r="AG20" i="2"/>
  <c r="U22" i="2"/>
  <c r="AI21" i="2" s="1"/>
  <c r="AJ20" i="2"/>
  <c r="AH20" i="2"/>
  <c r="AI20" i="2"/>
  <c r="AB22" i="2"/>
  <c r="AA22" i="2"/>
  <c r="Z22" i="2"/>
  <c r="Y22" i="2"/>
  <c r="N27" i="2"/>
  <c r="O26" i="2"/>
  <c r="K27" i="2"/>
  <c r="L26" i="2"/>
  <c r="C26" i="2"/>
  <c r="D25" i="2"/>
  <c r="AR23" i="2"/>
  <c r="R24" i="2"/>
  <c r="Z23" i="2" s="1"/>
  <c r="F25" i="2"/>
  <c r="G24" i="2"/>
  <c r="I24" i="2" s="1"/>
  <c r="Q25" i="2" s="1"/>
  <c r="T23" i="2"/>
  <c r="U23" i="2" s="1"/>
  <c r="BO23" i="2"/>
  <c r="AS23" i="2"/>
  <c r="E36" i="19"/>
  <c r="O194" i="18"/>
  <c r="P193" i="18"/>
  <c r="AC16" i="18"/>
  <c r="X34" i="19"/>
  <c r="Z34" i="19" s="1"/>
  <c r="AI33" i="19" s="1"/>
  <c r="V34" i="19"/>
  <c r="W34" i="19"/>
  <c r="T34" i="19"/>
  <c r="AS34" i="19" s="1"/>
  <c r="U34" i="19"/>
  <c r="AB34" i="19" s="1"/>
  <c r="I35" i="19"/>
  <c r="Y33" i="19"/>
  <c r="AT33" i="19"/>
  <c r="AN31" i="19"/>
  <c r="AM31" i="19"/>
  <c r="BG32" i="19"/>
  <c r="BH32" i="19" s="1"/>
  <c r="BI32" i="19" s="1"/>
  <c r="BJ33" i="19" s="1"/>
  <c r="BL33" i="19" s="1"/>
  <c r="AP31" i="19"/>
  <c r="AJ31" i="19"/>
  <c r="AP32" i="19"/>
  <c r="AO32" i="19"/>
  <c r="AL32" i="19"/>
  <c r="AJ32" i="19"/>
  <c r="AO31" i="19"/>
  <c r="AK31" i="19"/>
  <c r="AI31" i="19"/>
  <c r="AI32" i="19"/>
  <c r="AN32" i="19"/>
  <c r="AK32" i="19"/>
  <c r="AL31" i="19"/>
  <c r="AM32" i="19"/>
  <c r="BG33" i="19"/>
  <c r="BH33" i="19" s="1"/>
  <c r="BI33" i="19" s="1"/>
  <c r="H36" i="19"/>
  <c r="G37" i="19"/>
  <c r="C38" i="19"/>
  <c r="D37" i="19"/>
  <c r="K217" i="19"/>
  <c r="L216" i="19"/>
  <c r="O60" i="19"/>
  <c r="N61" i="19"/>
  <c r="AO14" i="18"/>
  <c r="AR14" i="18"/>
  <c r="AQ14" i="18"/>
  <c r="I20" i="18"/>
  <c r="AW16" i="18"/>
  <c r="BS16" i="18"/>
  <c r="AL15" i="18"/>
  <c r="AK14" i="18"/>
  <c r="F20" i="18"/>
  <c r="AM14" i="18"/>
  <c r="C22" i="18"/>
  <c r="L21" i="18"/>
  <c r="AV17" i="18"/>
  <c r="AF17" i="18"/>
  <c r="AE17" i="18"/>
  <c r="AD17" i="18"/>
  <c r="AC17" i="18"/>
  <c r="AN14" i="18"/>
  <c r="AD16" i="18"/>
  <c r="AE16" i="18"/>
  <c r="AL14" i="18"/>
  <c r="BN24" i="11"/>
  <c r="AT34" i="19" l="1"/>
  <c r="R326" i="18"/>
  <c r="S325" i="18"/>
  <c r="U325" i="18" s="1"/>
  <c r="AG21" i="2"/>
  <c r="AH22" i="2"/>
  <c r="AJ22" i="2"/>
  <c r="AG22" i="2"/>
  <c r="AI22" i="2"/>
  <c r="AJ21" i="2"/>
  <c r="AH21" i="2"/>
  <c r="AB23" i="2"/>
  <c r="S24" i="2"/>
  <c r="AS24" i="2" s="1"/>
  <c r="R25" i="2"/>
  <c r="S25" i="2" s="1"/>
  <c r="F26" i="2"/>
  <c r="G25" i="2"/>
  <c r="I25" i="2" s="1"/>
  <c r="Q26" i="2" s="1"/>
  <c r="Y23" i="2"/>
  <c r="C27" i="2"/>
  <c r="D26" i="2"/>
  <c r="K28" i="2"/>
  <c r="L27" i="2"/>
  <c r="AR24" i="2"/>
  <c r="AA23" i="2"/>
  <c r="N28" i="2"/>
  <c r="O27" i="2"/>
  <c r="Y34" i="19"/>
  <c r="S35" i="19"/>
  <c r="W35" i="19" s="1"/>
  <c r="B4" i="16"/>
  <c r="BH307" i="11"/>
  <c r="C5" i="16"/>
  <c r="B3" i="16"/>
  <c r="B5" i="16"/>
  <c r="E37" i="19"/>
  <c r="O195" i="18"/>
  <c r="P194" i="18"/>
  <c r="BJ34" i="19"/>
  <c r="BL34" i="19" s="1"/>
  <c r="I36" i="19"/>
  <c r="S36" i="19" s="1"/>
  <c r="AO33" i="19"/>
  <c r="AN33" i="19"/>
  <c r="BG34" i="19"/>
  <c r="BH34" i="19" s="1"/>
  <c r="BI34" i="19" s="1"/>
  <c r="AM33" i="19"/>
  <c r="AP33" i="19"/>
  <c r="AL33" i="19"/>
  <c r="AJ33" i="19"/>
  <c r="AK33" i="19"/>
  <c r="L217" i="19"/>
  <c r="K218" i="19"/>
  <c r="N62" i="19"/>
  <c r="O61" i="19"/>
  <c r="C39" i="19"/>
  <c r="D38" i="19"/>
  <c r="H37" i="19"/>
  <c r="G38" i="19"/>
  <c r="AO15" i="18"/>
  <c r="AP15" i="18"/>
  <c r="AR15" i="18"/>
  <c r="AQ15" i="18"/>
  <c r="AN15" i="18"/>
  <c r="L22" i="18"/>
  <c r="AK15" i="18"/>
  <c r="C23" i="18"/>
  <c r="D23" i="18" s="1"/>
  <c r="AM15" i="18"/>
  <c r="AE18" i="18"/>
  <c r="I21" i="18"/>
  <c r="F21" i="18"/>
  <c r="AQ16" i="18"/>
  <c r="AW17" i="18"/>
  <c r="BS17" i="18"/>
  <c r="BS18" i="18"/>
  <c r="AW18" i="18"/>
  <c r="AV18" i="18"/>
  <c r="U35" i="19" l="1"/>
  <c r="AB35" i="19" s="1"/>
  <c r="V35" i="19"/>
  <c r="T35" i="19"/>
  <c r="AS35" i="19" s="1"/>
  <c r="R327" i="18"/>
  <c r="S326" i="18"/>
  <c r="U326" i="18" s="1"/>
  <c r="AB24" i="2"/>
  <c r="Y24" i="2"/>
  <c r="Z24" i="2"/>
  <c r="AA24" i="2"/>
  <c r="BO24" i="2"/>
  <c r="T24" i="2"/>
  <c r="U24" i="2" s="1"/>
  <c r="N29" i="2"/>
  <c r="O28" i="2"/>
  <c r="F27" i="2"/>
  <c r="G26" i="2"/>
  <c r="I26" i="2" s="1"/>
  <c r="Q27" i="2" s="1"/>
  <c r="C28" i="2"/>
  <c r="D27" i="2"/>
  <c r="AR25" i="2"/>
  <c r="R26" i="2"/>
  <c r="AA25" i="2" s="1"/>
  <c r="S26" i="2"/>
  <c r="K29" i="2"/>
  <c r="L28" i="2"/>
  <c r="BO25" i="2"/>
  <c r="AS25" i="2"/>
  <c r="T25" i="2"/>
  <c r="BJ35" i="19"/>
  <c r="BL35" i="19" s="1"/>
  <c r="C4" i="16"/>
  <c r="E38" i="19"/>
  <c r="O196" i="18"/>
  <c r="P195" i="18"/>
  <c r="U36" i="19"/>
  <c r="AB36" i="19" s="1"/>
  <c r="T36" i="19"/>
  <c r="AS36" i="19" s="1"/>
  <c r="W36" i="19"/>
  <c r="V36" i="19"/>
  <c r="I37" i="19"/>
  <c r="S37" i="19" s="1"/>
  <c r="G39" i="19"/>
  <c r="H38" i="19"/>
  <c r="N63" i="19"/>
  <c r="O62" i="19"/>
  <c r="C40" i="19"/>
  <c r="D39" i="19"/>
  <c r="L218" i="19"/>
  <c r="K219" i="19"/>
  <c r="AO16" i="18"/>
  <c r="AP16" i="18"/>
  <c r="AF18" i="18"/>
  <c r="AR16" i="18"/>
  <c r="AC18" i="18"/>
  <c r="AD18" i="18"/>
  <c r="AW19" i="18"/>
  <c r="AK16" i="18"/>
  <c r="AC19" i="18"/>
  <c r="AL16" i="18"/>
  <c r="AM16" i="18"/>
  <c r="C24" i="18"/>
  <c r="D24" i="18" s="1"/>
  <c r="L23" i="18"/>
  <c r="M23" i="18" s="1"/>
  <c r="F22" i="18"/>
  <c r="I22" i="18"/>
  <c r="AV19" i="18"/>
  <c r="AN16" i="18"/>
  <c r="X36" i="19" l="1"/>
  <c r="AT36" i="19" s="1"/>
  <c r="X35" i="19"/>
  <c r="Y35" i="19" s="1"/>
  <c r="R328" i="18"/>
  <c r="S327" i="18"/>
  <c r="U327" i="18" s="1"/>
  <c r="AH23" i="2"/>
  <c r="AJ23" i="2"/>
  <c r="AG23" i="2"/>
  <c r="AI23" i="2"/>
  <c r="U25" i="2"/>
  <c r="R27" i="2"/>
  <c r="S27" i="2" s="1"/>
  <c r="K30" i="2"/>
  <c r="L29" i="2"/>
  <c r="F28" i="2"/>
  <c r="G27" i="2"/>
  <c r="I27" i="2" s="1"/>
  <c r="Q28" i="2" s="1"/>
  <c r="AR26" i="2"/>
  <c r="Y25" i="2"/>
  <c r="C29" i="2"/>
  <c r="D28" i="2"/>
  <c r="AB25" i="2"/>
  <c r="AS26" i="2"/>
  <c r="BO26" i="2"/>
  <c r="T26" i="2"/>
  <c r="U26" i="2" s="1"/>
  <c r="N30" i="2"/>
  <c r="O29" i="2"/>
  <c r="Z25" i="2"/>
  <c r="E39" i="19"/>
  <c r="Z36" i="19"/>
  <c r="O197" i="18"/>
  <c r="P196" i="18"/>
  <c r="AN17" i="18"/>
  <c r="AQ17" i="18"/>
  <c r="Y36" i="19"/>
  <c r="U37" i="19"/>
  <c r="AB37" i="19" s="1"/>
  <c r="V37" i="19"/>
  <c r="T37" i="19"/>
  <c r="AS37" i="19" s="1"/>
  <c r="W37" i="19"/>
  <c r="I38" i="19"/>
  <c r="S38" i="19" s="1"/>
  <c r="X37" i="19"/>
  <c r="H39" i="19"/>
  <c r="G40" i="19"/>
  <c r="L219" i="19"/>
  <c r="K220" i="19"/>
  <c r="O63" i="19"/>
  <c r="N64" i="19"/>
  <c r="D40" i="19"/>
  <c r="C41" i="19"/>
  <c r="AL17" i="18"/>
  <c r="AK17" i="18"/>
  <c r="AM17" i="18"/>
  <c r="AP18" i="18"/>
  <c r="AO17" i="18"/>
  <c r="BS19" i="18"/>
  <c r="AR17" i="18"/>
  <c r="AP17" i="18"/>
  <c r="AE20" i="18"/>
  <c r="AV20" i="18"/>
  <c r="I23" i="18"/>
  <c r="J23" i="18" s="1"/>
  <c r="F23" i="18"/>
  <c r="G23" i="18" s="1"/>
  <c r="C25" i="18"/>
  <c r="D25" i="18" s="1"/>
  <c r="AE19" i="18"/>
  <c r="L24" i="18"/>
  <c r="M24" i="18" s="1"/>
  <c r="AD19" i="18"/>
  <c r="AF19" i="18"/>
  <c r="AO7" i="11"/>
  <c r="AP7" i="11"/>
  <c r="AQ7" i="11"/>
  <c r="AR7" i="11"/>
  <c r="AO8" i="11"/>
  <c r="AP8" i="11"/>
  <c r="AQ8" i="11"/>
  <c r="AR8" i="11"/>
  <c r="AO9" i="11"/>
  <c r="AP9" i="11"/>
  <c r="AQ9" i="11"/>
  <c r="AR9" i="11"/>
  <c r="AO10" i="11"/>
  <c r="AP10" i="11"/>
  <c r="AQ10" i="11"/>
  <c r="AR10" i="11"/>
  <c r="AO11" i="11"/>
  <c r="AP11" i="11"/>
  <c r="AQ11" i="11"/>
  <c r="AR11" i="11"/>
  <c r="AO12" i="11"/>
  <c r="AP12" i="11"/>
  <c r="AQ12" i="11"/>
  <c r="AR12" i="11"/>
  <c r="AO13" i="11"/>
  <c r="AP13" i="11"/>
  <c r="AQ13" i="11"/>
  <c r="AR13" i="11"/>
  <c r="AO14" i="11"/>
  <c r="AP14" i="11"/>
  <c r="AQ14" i="11"/>
  <c r="AR14" i="11"/>
  <c r="AO15" i="11"/>
  <c r="AP15" i="11"/>
  <c r="AQ15" i="11"/>
  <c r="AR15" i="11"/>
  <c r="AO16" i="11"/>
  <c r="AP16" i="11"/>
  <c r="AQ16" i="11"/>
  <c r="AR16" i="11"/>
  <c r="AO17" i="11"/>
  <c r="AP17" i="11"/>
  <c r="AQ17" i="11"/>
  <c r="AR17" i="11"/>
  <c r="AO18" i="11"/>
  <c r="AP18" i="11"/>
  <c r="AQ18" i="11"/>
  <c r="AR18" i="11"/>
  <c r="AO19" i="11"/>
  <c r="AP19" i="11"/>
  <c r="AQ19" i="11"/>
  <c r="AR19" i="11"/>
  <c r="AO20" i="11"/>
  <c r="AP20" i="11"/>
  <c r="AQ20" i="11"/>
  <c r="AR20" i="11"/>
  <c r="AO21" i="11"/>
  <c r="AP21" i="11"/>
  <c r="AQ21" i="11"/>
  <c r="AR21" i="11"/>
  <c r="AO22" i="11"/>
  <c r="AP22" i="11"/>
  <c r="AR22" i="11"/>
  <c r="AR6" i="11"/>
  <c r="AQ6" i="11"/>
  <c r="AP6" i="11"/>
  <c r="AO6" i="11"/>
  <c r="AT35" i="19" l="1"/>
  <c r="Z35" i="19"/>
  <c r="AN35" i="19" s="1"/>
  <c r="BG36" i="19"/>
  <c r="BH36" i="19" s="1"/>
  <c r="BI36" i="19" s="1"/>
  <c r="AP35" i="19"/>
  <c r="AJ35" i="19"/>
  <c r="R329" i="18"/>
  <c r="S328" i="18"/>
  <c r="U328" i="18" s="1"/>
  <c r="AI25" i="2"/>
  <c r="AJ25" i="2"/>
  <c r="AH25" i="2"/>
  <c r="AG25" i="2"/>
  <c r="Z26" i="2"/>
  <c r="AB26" i="2"/>
  <c r="AG24" i="2"/>
  <c r="AJ24" i="2"/>
  <c r="AH24" i="2"/>
  <c r="AI24" i="2"/>
  <c r="Y26" i="2"/>
  <c r="R28" i="2"/>
  <c r="AA27" i="2" s="1"/>
  <c r="F29" i="2"/>
  <c r="G28" i="2"/>
  <c r="I28" i="2" s="1"/>
  <c r="Q29" i="2" s="1"/>
  <c r="K31" i="2"/>
  <c r="L30" i="2"/>
  <c r="C30" i="2"/>
  <c r="D29" i="2"/>
  <c r="AR27" i="2"/>
  <c r="N31" i="2"/>
  <c r="O30" i="2"/>
  <c r="AA26" i="2"/>
  <c r="AS27" i="2"/>
  <c r="T27" i="2"/>
  <c r="U27" i="2" s="1"/>
  <c r="BO27" i="2"/>
  <c r="T38" i="19"/>
  <c r="AS38" i="19" s="1"/>
  <c r="V38" i="19"/>
  <c r="W38" i="19"/>
  <c r="X38" i="19"/>
  <c r="AT38" i="19" s="1"/>
  <c r="AL35" i="19"/>
  <c r="E40" i="19"/>
  <c r="V23" i="18"/>
  <c r="O198" i="18"/>
  <c r="P197" i="18"/>
  <c r="AC20" i="18"/>
  <c r="U38" i="19"/>
  <c r="AB38" i="19" s="1"/>
  <c r="I39" i="19"/>
  <c r="S39" i="19" s="1"/>
  <c r="W39" i="19" s="1"/>
  <c r="Y37" i="19"/>
  <c r="AT37" i="19"/>
  <c r="Z37" i="19"/>
  <c r="L220" i="19"/>
  <c r="K221" i="19"/>
  <c r="G41" i="19"/>
  <c r="H40" i="19"/>
  <c r="C42" i="19"/>
  <c r="D41" i="19"/>
  <c r="O64" i="19"/>
  <c r="N65" i="19"/>
  <c r="AD20" i="18"/>
  <c r="AF20" i="18"/>
  <c r="AO18" i="18"/>
  <c r="AM18" i="18"/>
  <c r="AK18" i="18"/>
  <c r="AN18" i="18"/>
  <c r="AQ18" i="18"/>
  <c r="AR18" i="18"/>
  <c r="AL18" i="18"/>
  <c r="AF21" i="18"/>
  <c r="C26" i="18"/>
  <c r="D26" i="18" s="1"/>
  <c r="F24" i="18"/>
  <c r="G24" i="18" s="1"/>
  <c r="BS20" i="18"/>
  <c r="AW20" i="18"/>
  <c r="I24" i="18"/>
  <c r="J24" i="18" s="1"/>
  <c r="BS21" i="18"/>
  <c r="AW21" i="18"/>
  <c r="L25" i="18"/>
  <c r="M25" i="18" s="1"/>
  <c r="AV21" i="18"/>
  <c r="BH202" i="11"/>
  <c r="AK35" i="19" l="1"/>
  <c r="AO35" i="19"/>
  <c r="AI35" i="19"/>
  <c r="AN34" i="19"/>
  <c r="AP34" i="19"/>
  <c r="AL34" i="19"/>
  <c r="AJ34" i="19"/>
  <c r="BG35" i="19"/>
  <c r="BH35" i="19" s="1"/>
  <c r="BI35" i="19" s="1"/>
  <c r="BJ36" i="19" s="1"/>
  <c r="AI34" i="19"/>
  <c r="AO34" i="19"/>
  <c r="AM34" i="19"/>
  <c r="AK34" i="19"/>
  <c r="AM35" i="19"/>
  <c r="X39" i="19"/>
  <c r="AT39" i="19" s="1"/>
  <c r="U39" i="19"/>
  <c r="AB39" i="19" s="1"/>
  <c r="V39" i="19"/>
  <c r="R330" i="18"/>
  <c r="S329" i="18"/>
  <c r="U329" i="18" s="1"/>
  <c r="T39" i="19"/>
  <c r="AS39" i="19" s="1"/>
  <c r="S28" i="2"/>
  <c r="AS28" i="2" s="1"/>
  <c r="AG26" i="2"/>
  <c r="AI26" i="2"/>
  <c r="AJ26" i="2"/>
  <c r="AH26" i="2"/>
  <c r="Z27" i="2"/>
  <c r="AB27" i="2"/>
  <c r="Y27" i="2"/>
  <c r="R29" i="2"/>
  <c r="S29" i="2" s="1"/>
  <c r="C31" i="2"/>
  <c r="D30" i="2"/>
  <c r="F30" i="2"/>
  <c r="G29" i="2"/>
  <c r="I29" i="2" s="1"/>
  <c r="Q30" i="2" s="1"/>
  <c r="N32" i="2"/>
  <c r="O31" i="2"/>
  <c r="K32" i="2"/>
  <c r="L31" i="2"/>
  <c r="AR28" i="2"/>
  <c r="Y38" i="19"/>
  <c r="Z38" i="19"/>
  <c r="AJ37" i="19" s="1"/>
  <c r="E41" i="19"/>
  <c r="O199" i="18"/>
  <c r="P198" i="18"/>
  <c r="V24" i="18"/>
  <c r="I40" i="19"/>
  <c r="S40" i="19" s="1"/>
  <c r="AM36" i="19"/>
  <c r="BG37" i="19"/>
  <c r="BH37" i="19" s="1"/>
  <c r="BI37" i="19" s="1"/>
  <c r="AN36" i="19"/>
  <c r="AP36" i="19"/>
  <c r="AK36" i="19"/>
  <c r="AO36" i="19"/>
  <c r="AJ36" i="19"/>
  <c r="AI36" i="19"/>
  <c r="AL36" i="19"/>
  <c r="O65" i="19"/>
  <c r="N66" i="19"/>
  <c r="H41" i="19"/>
  <c r="G42" i="19"/>
  <c r="D42" i="19"/>
  <c r="C43" i="19"/>
  <c r="K222" i="19"/>
  <c r="L221" i="19"/>
  <c r="AD21" i="18"/>
  <c r="AC21" i="18"/>
  <c r="AE21" i="18"/>
  <c r="AO19" i="18"/>
  <c r="AQ19" i="18"/>
  <c r="AP19" i="18"/>
  <c r="AR19" i="18"/>
  <c r="AC22" i="18"/>
  <c r="AL19" i="18"/>
  <c r="AN19" i="18"/>
  <c r="AM19" i="18"/>
  <c r="AK19" i="18"/>
  <c r="AV22" i="18"/>
  <c r="I25" i="18"/>
  <c r="J25" i="18" s="1"/>
  <c r="F25" i="18"/>
  <c r="G25" i="18" s="1"/>
  <c r="L26" i="18"/>
  <c r="M26" i="18" s="1"/>
  <c r="C27" i="18"/>
  <c r="D27" i="18" s="1"/>
  <c r="BH258" i="11"/>
  <c r="Y39" i="19" l="1"/>
  <c r="Z39" i="19"/>
  <c r="AO38" i="19" s="1"/>
  <c r="BJ37" i="19"/>
  <c r="BL37" i="19" s="1"/>
  <c r="BL36" i="19"/>
  <c r="AK37" i="19"/>
  <c r="AL38" i="19"/>
  <c r="AN37" i="19"/>
  <c r="AL37" i="19"/>
  <c r="BO28" i="2"/>
  <c r="T28" i="2"/>
  <c r="U28" i="2" s="1"/>
  <c r="AJ27" i="2" s="1"/>
  <c r="AP37" i="19"/>
  <c r="R331" i="18"/>
  <c r="S330" i="18"/>
  <c r="U330" i="18" s="1"/>
  <c r="AO37" i="19"/>
  <c r="AI38" i="19"/>
  <c r="BG38" i="19"/>
  <c r="BH38" i="19" s="1"/>
  <c r="BI38" i="19" s="1"/>
  <c r="AI37" i="19"/>
  <c r="AM37" i="19"/>
  <c r="AA28" i="2"/>
  <c r="Z28" i="2"/>
  <c r="AB28" i="2"/>
  <c r="Y28" i="2"/>
  <c r="R30" i="2"/>
  <c r="S30" i="2" s="1"/>
  <c r="F31" i="2"/>
  <c r="G30" i="2"/>
  <c r="I30" i="2" s="1"/>
  <c r="N33" i="2"/>
  <c r="O32" i="2"/>
  <c r="C32" i="2"/>
  <c r="D31" i="2"/>
  <c r="AR29" i="2"/>
  <c r="K33" i="2"/>
  <c r="L32" i="2"/>
  <c r="AS29" i="2"/>
  <c r="BO29" i="2"/>
  <c r="T40" i="19"/>
  <c r="AS40" i="19" s="1"/>
  <c r="U40" i="19"/>
  <c r="AB40" i="19" s="1"/>
  <c r="W40" i="19"/>
  <c r="V40" i="19"/>
  <c r="AJ38" i="19"/>
  <c r="AM38" i="19"/>
  <c r="E42" i="19"/>
  <c r="V25" i="18"/>
  <c r="O200" i="18"/>
  <c r="P199" i="18"/>
  <c r="W23" i="18"/>
  <c r="BS23" i="18" s="1"/>
  <c r="I41" i="19"/>
  <c r="S41" i="19" s="1"/>
  <c r="X40" i="19"/>
  <c r="AT40" i="19" s="1"/>
  <c r="H42" i="19"/>
  <c r="G43" i="19"/>
  <c r="C44" i="19"/>
  <c r="D43" i="19"/>
  <c r="K223" i="19"/>
  <c r="L222" i="19"/>
  <c r="O66" i="19"/>
  <c r="N67" i="19"/>
  <c r="AD22" i="18"/>
  <c r="AN20" i="18"/>
  <c r="AQ20" i="18"/>
  <c r="AL20" i="18"/>
  <c r="AR20" i="18"/>
  <c r="AK20" i="18"/>
  <c r="AP20" i="18"/>
  <c r="AO20" i="18"/>
  <c r="AE22" i="18"/>
  <c r="AF22" i="18"/>
  <c r="AE23" i="18"/>
  <c r="L27" i="18"/>
  <c r="M27" i="18" s="1"/>
  <c r="F26" i="18"/>
  <c r="G26" i="18" s="1"/>
  <c r="I26" i="18"/>
  <c r="J26" i="18" s="1"/>
  <c r="AM20" i="18"/>
  <c r="AW22" i="18"/>
  <c r="BS22" i="18"/>
  <c r="C28" i="18"/>
  <c r="D28" i="18" s="1"/>
  <c r="AV23" i="18"/>
  <c r="BH281" i="11"/>
  <c r="T29" i="2" l="1"/>
  <c r="AP38" i="19"/>
  <c r="AN38" i="19"/>
  <c r="BJ38" i="19"/>
  <c r="BL38" i="19" s="1"/>
  <c r="AK38" i="19"/>
  <c r="BG39" i="19"/>
  <c r="BH39" i="19" s="1"/>
  <c r="BI39" i="19" s="1"/>
  <c r="BJ40" i="19" s="1"/>
  <c r="BL40" i="19" s="1"/>
  <c r="AG27" i="2"/>
  <c r="BJ39" i="19"/>
  <c r="BL39" i="19" s="1"/>
  <c r="U29" i="2"/>
  <c r="AG28" i="2" s="1"/>
  <c r="AH27" i="2"/>
  <c r="AI27" i="2"/>
  <c r="R332" i="18"/>
  <c r="S331" i="18"/>
  <c r="U331" i="18" s="1"/>
  <c r="Q31" i="2"/>
  <c r="S31" i="2" s="1"/>
  <c r="AJ28" i="2"/>
  <c r="AH28" i="2"/>
  <c r="AB29" i="2"/>
  <c r="Y29" i="2"/>
  <c r="Z29" i="2"/>
  <c r="C33" i="2"/>
  <c r="D32" i="2"/>
  <c r="F32" i="2"/>
  <c r="G31" i="2"/>
  <c r="I31" i="2" s="1"/>
  <c r="Q32" i="2" s="1"/>
  <c r="AR30" i="2"/>
  <c r="N34" i="2"/>
  <c r="O33" i="2"/>
  <c r="K34" i="2"/>
  <c r="L33" i="2"/>
  <c r="AA29" i="2"/>
  <c r="BO30" i="2"/>
  <c r="T30" i="2"/>
  <c r="U30" i="2" s="1"/>
  <c r="AG29" i="2" s="1"/>
  <c r="AS30" i="2"/>
  <c r="T41" i="19"/>
  <c r="AS41" i="19" s="1"/>
  <c r="U41" i="19"/>
  <c r="AB41" i="19" s="1"/>
  <c r="V41" i="19"/>
  <c r="W41" i="19"/>
  <c r="X41" i="19"/>
  <c r="AT41" i="19" s="1"/>
  <c r="Z40" i="19"/>
  <c r="AM39" i="19" s="1"/>
  <c r="E43" i="19"/>
  <c r="Y40" i="19"/>
  <c r="O201" i="18"/>
  <c r="P200" i="18"/>
  <c r="V26" i="18"/>
  <c r="AW23" i="18"/>
  <c r="W24" i="18"/>
  <c r="I42" i="19"/>
  <c r="S42" i="19" s="1"/>
  <c r="U42" i="19" s="1"/>
  <c r="AB42" i="19" s="1"/>
  <c r="G44" i="19"/>
  <c r="H43" i="19"/>
  <c r="C45" i="19"/>
  <c r="D44" i="19"/>
  <c r="N68" i="19"/>
  <c r="O67" i="19"/>
  <c r="L223" i="19"/>
  <c r="K224" i="19"/>
  <c r="X23" i="18"/>
  <c r="Y23" i="18" s="1"/>
  <c r="BB23" i="18" s="1"/>
  <c r="BC23" i="18" s="1"/>
  <c r="BE24" i="18" s="1"/>
  <c r="AF23" i="18"/>
  <c r="AL21" i="18"/>
  <c r="BE23" i="18"/>
  <c r="AR21" i="18"/>
  <c r="AO21" i="18"/>
  <c r="AP21" i="18"/>
  <c r="AQ21" i="18"/>
  <c r="AC24" i="18"/>
  <c r="I27" i="18"/>
  <c r="J27" i="18" s="1"/>
  <c r="F27" i="18"/>
  <c r="G27" i="18" s="1"/>
  <c r="C29" i="18"/>
  <c r="D29" i="18" s="1"/>
  <c r="L28" i="18"/>
  <c r="M28" i="18" s="1"/>
  <c r="AM21" i="18"/>
  <c r="AN21" i="18"/>
  <c r="AK21" i="18"/>
  <c r="AV24" i="18"/>
  <c r="AC23" i="18"/>
  <c r="AD23" i="18"/>
  <c r="BH136" i="11"/>
  <c r="AI28" i="2" l="1"/>
  <c r="R31" i="2"/>
  <c r="Z30" i="2" s="1"/>
  <c r="AN39" i="19"/>
  <c r="Z41" i="19"/>
  <c r="AK40" i="19" s="1"/>
  <c r="BG40" i="19"/>
  <c r="BH40" i="19" s="1"/>
  <c r="BI40" i="19" s="1"/>
  <c r="BJ41" i="19" s="1"/>
  <c r="BL41" i="19" s="1"/>
  <c r="Y41" i="19"/>
  <c r="AL39" i="19"/>
  <c r="AO39" i="19"/>
  <c r="R333" i="18"/>
  <c r="S332" i="18"/>
  <c r="U332" i="18" s="1"/>
  <c r="T42" i="19"/>
  <c r="AS42" i="19" s="1"/>
  <c r="AH29" i="2"/>
  <c r="AI29" i="2"/>
  <c r="AJ29" i="2"/>
  <c r="S32" i="2"/>
  <c r="R32" i="2"/>
  <c r="F33" i="2"/>
  <c r="G32" i="2"/>
  <c r="I32" i="2" s="1"/>
  <c r="C34" i="2"/>
  <c r="D33" i="2"/>
  <c r="K35" i="2"/>
  <c r="L34" i="2"/>
  <c r="N35" i="2"/>
  <c r="O34" i="2"/>
  <c r="BO31" i="2"/>
  <c r="AS31" i="2"/>
  <c r="T31" i="2"/>
  <c r="U31" i="2" s="1"/>
  <c r="AJ30" i="2" s="1"/>
  <c r="AK39" i="19"/>
  <c r="AN40" i="19"/>
  <c r="AI39" i="19"/>
  <c r="AP39" i="19"/>
  <c r="AJ39" i="19"/>
  <c r="E44" i="19"/>
  <c r="V27" i="18"/>
  <c r="O202" i="18"/>
  <c r="P201" i="18"/>
  <c r="AO22" i="18"/>
  <c r="AP22" i="18"/>
  <c r="AK22" i="18"/>
  <c r="AR22" i="18"/>
  <c r="AN22" i="18"/>
  <c r="AQ22" i="18"/>
  <c r="W42" i="19"/>
  <c r="V42" i="19"/>
  <c r="I43" i="19"/>
  <c r="S43" i="19" s="1"/>
  <c r="X42" i="19"/>
  <c r="Y42" i="19" s="1"/>
  <c r="O68" i="19"/>
  <c r="N69" i="19"/>
  <c r="C46" i="19"/>
  <c r="D45" i="19"/>
  <c r="K225" i="19"/>
  <c r="L224" i="19"/>
  <c r="G45" i="19"/>
  <c r="H44" i="19"/>
  <c r="AM22" i="18"/>
  <c r="AF24" i="18"/>
  <c r="AD24" i="18"/>
  <c r="AL22" i="18"/>
  <c r="BF24" i="18"/>
  <c r="AD25" i="18"/>
  <c r="I28" i="18"/>
  <c r="J28" i="18" s="1"/>
  <c r="BS24" i="18"/>
  <c r="AW24" i="18"/>
  <c r="X24" i="18"/>
  <c r="Y24" i="18" s="1"/>
  <c r="L29" i="18"/>
  <c r="M29" i="18" s="1"/>
  <c r="C30" i="18"/>
  <c r="D30" i="18" s="1"/>
  <c r="AV25" i="18"/>
  <c r="F28" i="18"/>
  <c r="G28" i="18" s="1"/>
  <c r="AE24" i="18"/>
  <c r="W25" i="18"/>
  <c r="BH245" i="11"/>
  <c r="Y30" i="2" l="1"/>
  <c r="AR31" i="2"/>
  <c r="AB30" i="2"/>
  <c r="AA30" i="2"/>
  <c r="AA31" i="2"/>
  <c r="AP40" i="19"/>
  <c r="AJ40" i="19"/>
  <c r="AL40" i="19"/>
  <c r="AM40" i="19"/>
  <c r="AO40" i="19"/>
  <c r="AI40" i="19"/>
  <c r="BG41" i="19"/>
  <c r="BH41" i="19" s="1"/>
  <c r="BI41" i="19" s="1"/>
  <c r="BJ42" i="19" s="1"/>
  <c r="BL42" i="19" s="1"/>
  <c r="R334" i="18"/>
  <c r="S333" i="18"/>
  <c r="U333" i="18" s="1"/>
  <c r="AG30" i="2"/>
  <c r="AI30" i="2"/>
  <c r="Q33" i="2"/>
  <c r="R33" i="2" s="1"/>
  <c r="AB32" i="2" s="1"/>
  <c r="AH30" i="2"/>
  <c r="Z31" i="2"/>
  <c r="AB31" i="2"/>
  <c r="Y31" i="2"/>
  <c r="K36" i="2"/>
  <c r="L35" i="2"/>
  <c r="N36" i="2"/>
  <c r="O35" i="2"/>
  <c r="C35" i="2"/>
  <c r="D34" i="2"/>
  <c r="F34" i="2"/>
  <c r="G33" i="2"/>
  <c r="I33" i="2" s="1"/>
  <c r="AR32" i="2"/>
  <c r="BO32" i="2"/>
  <c r="AS32" i="2"/>
  <c r="T32" i="2"/>
  <c r="U32" i="2" s="1"/>
  <c r="AH31" i="2" s="1"/>
  <c r="Z42" i="19"/>
  <c r="AL41" i="19" s="1"/>
  <c r="AT42" i="19"/>
  <c r="E45" i="19"/>
  <c r="V28" i="18"/>
  <c r="O203" i="18"/>
  <c r="P202" i="18"/>
  <c r="W26" i="18"/>
  <c r="AW26" i="18" s="1"/>
  <c r="V43" i="19"/>
  <c r="X43" i="19"/>
  <c r="Z43" i="19" s="1"/>
  <c r="U43" i="19"/>
  <c r="AB43" i="19" s="1"/>
  <c r="T43" i="19"/>
  <c r="AS43" i="19" s="1"/>
  <c r="W43" i="19"/>
  <c r="I44" i="19"/>
  <c r="S44" i="19" s="1"/>
  <c r="W44" i="19" s="1"/>
  <c r="G46" i="19"/>
  <c r="H45" i="19"/>
  <c r="C47" i="19"/>
  <c r="D46" i="19"/>
  <c r="N70" i="19"/>
  <c r="O69" i="19"/>
  <c r="K226" i="19"/>
  <c r="L225" i="19"/>
  <c r="AC25" i="18"/>
  <c r="AF25" i="18"/>
  <c r="AE25" i="18"/>
  <c r="BB24" i="18"/>
  <c r="BC24" i="18" s="1"/>
  <c r="BE25" i="18" s="1"/>
  <c r="BF25" i="18" s="1"/>
  <c r="AO23" i="18"/>
  <c r="AQ23" i="18"/>
  <c r="AR23" i="18"/>
  <c r="AP23" i="18"/>
  <c r="C31" i="18"/>
  <c r="D31" i="18" s="1"/>
  <c r="L30" i="18"/>
  <c r="M30" i="18" s="1"/>
  <c r="AM23" i="18"/>
  <c r="AK23" i="18"/>
  <c r="AN23" i="18"/>
  <c r="AL23" i="18"/>
  <c r="F29" i="18"/>
  <c r="G29" i="18" s="1"/>
  <c r="BS26" i="18"/>
  <c r="BS25" i="18"/>
  <c r="X25" i="18"/>
  <c r="Y25" i="18" s="1"/>
  <c r="AO24" i="18" s="1"/>
  <c r="AW25" i="18"/>
  <c r="W27" i="18"/>
  <c r="I29" i="18"/>
  <c r="J29" i="18" s="1"/>
  <c r="AV26" i="18"/>
  <c r="AQ22" i="11"/>
  <c r="AM41" i="19" l="1"/>
  <c r="AK41" i="19"/>
  <c r="AN41" i="19"/>
  <c r="AJ41" i="19"/>
  <c r="AI41" i="19"/>
  <c r="BG42" i="19"/>
  <c r="BH42" i="19" s="1"/>
  <c r="BI42" i="19" s="1"/>
  <c r="BJ43" i="19" s="1"/>
  <c r="BL43" i="19" s="1"/>
  <c r="AO41" i="19"/>
  <c r="AP41" i="19"/>
  <c r="R335" i="18"/>
  <c r="S334" i="18"/>
  <c r="U334" i="18" s="1"/>
  <c r="AI31" i="2"/>
  <c r="AG31" i="2"/>
  <c r="AJ31" i="2"/>
  <c r="Y32" i="2"/>
  <c r="Z32" i="2"/>
  <c r="Q34" i="2"/>
  <c r="R34" i="2" s="1"/>
  <c r="AA32" i="2"/>
  <c r="S33" i="2"/>
  <c r="AS33" i="2" s="1"/>
  <c r="C36" i="2"/>
  <c r="D35" i="2"/>
  <c r="N37" i="2"/>
  <c r="O36" i="2"/>
  <c r="K37" i="2"/>
  <c r="L36" i="2"/>
  <c r="F35" i="2"/>
  <c r="G34" i="2"/>
  <c r="I34" i="2" s="1"/>
  <c r="Q35" i="2" s="1"/>
  <c r="AR33" i="2"/>
  <c r="AP42" i="19"/>
  <c r="E46" i="19"/>
  <c r="V29" i="18"/>
  <c r="O204" i="18"/>
  <c r="P203" i="18"/>
  <c r="AT43" i="19"/>
  <c r="Y43" i="19"/>
  <c r="U44" i="19"/>
  <c r="AB44" i="19" s="1"/>
  <c r="AC44" i="19" s="1"/>
  <c r="X44" i="19" s="1"/>
  <c r="T44" i="19"/>
  <c r="AS44" i="19" s="1"/>
  <c r="I45" i="19"/>
  <c r="S45" i="19" s="1"/>
  <c r="V44" i="19"/>
  <c r="AN42" i="19"/>
  <c r="BG43" i="19"/>
  <c r="BH43" i="19" s="1"/>
  <c r="BI43" i="19" s="1"/>
  <c r="AK42" i="19"/>
  <c r="AO42" i="19"/>
  <c r="AL42" i="19"/>
  <c r="AI42" i="19"/>
  <c r="AM42" i="19"/>
  <c r="AJ42" i="19"/>
  <c r="N71" i="19"/>
  <c r="O70" i="19"/>
  <c r="L226" i="19"/>
  <c r="K227" i="19"/>
  <c r="C48" i="19"/>
  <c r="D47" i="19"/>
  <c r="G47" i="19"/>
  <c r="H46" i="19"/>
  <c r="AP24" i="18"/>
  <c r="AR24" i="18"/>
  <c r="AQ24" i="18"/>
  <c r="AK24" i="18"/>
  <c r="BB25" i="18"/>
  <c r="BC25" i="18" s="1"/>
  <c r="BE26" i="18" s="1"/>
  <c r="BF26" i="18" s="1"/>
  <c r="AF27" i="18"/>
  <c r="AV27" i="18"/>
  <c r="AL24" i="18"/>
  <c r="X26" i="18"/>
  <c r="Y26" i="18" s="1"/>
  <c r="AW27" i="18"/>
  <c r="BS27" i="18"/>
  <c r="AD26" i="18"/>
  <c r="AN24" i="18"/>
  <c r="AF26" i="18"/>
  <c r="L31" i="18"/>
  <c r="M31" i="18" s="1"/>
  <c r="F30" i="18"/>
  <c r="G30" i="18" s="1"/>
  <c r="AC26" i="18"/>
  <c r="AM24" i="18"/>
  <c r="AE26" i="18"/>
  <c r="I30" i="18"/>
  <c r="J30" i="18" s="1"/>
  <c r="C32" i="18"/>
  <c r="D32" i="18" s="1"/>
  <c r="BH251" i="11"/>
  <c r="BH16" i="11"/>
  <c r="BJ44" i="19" l="1"/>
  <c r="R336" i="18"/>
  <c r="S335" i="18"/>
  <c r="U335" i="18" s="1"/>
  <c r="T33" i="2"/>
  <c r="U33" i="2" s="1"/>
  <c r="AB33" i="2"/>
  <c r="AA33" i="2"/>
  <c r="Y33" i="2"/>
  <c r="Z33" i="2"/>
  <c r="S34" i="2"/>
  <c r="BO34" i="2" s="1"/>
  <c r="BO33" i="2"/>
  <c r="R35" i="2"/>
  <c r="S35" i="2" s="1"/>
  <c r="C37" i="2"/>
  <c r="D36" i="2"/>
  <c r="N38" i="2"/>
  <c r="O37" i="2"/>
  <c r="F36" i="2"/>
  <c r="G35" i="2"/>
  <c r="I35" i="2" s="1"/>
  <c r="Q36" i="2" s="1"/>
  <c r="K38" i="2"/>
  <c r="L37" i="2"/>
  <c r="AR34" i="2"/>
  <c r="E47" i="19"/>
  <c r="V30" i="18"/>
  <c r="O205" i="18"/>
  <c r="P204" i="18"/>
  <c r="V45" i="19"/>
  <c r="T45" i="19"/>
  <c r="AS45" i="19" s="1"/>
  <c r="W45" i="19"/>
  <c r="U45" i="19"/>
  <c r="AB45" i="19" s="1"/>
  <c r="AC45" i="19" s="1"/>
  <c r="X45" i="19" s="1"/>
  <c r="I46" i="19"/>
  <c r="S46" i="19" s="1"/>
  <c r="Y44" i="19"/>
  <c r="Z44" i="19"/>
  <c r="AT44" i="19"/>
  <c r="D48" i="19"/>
  <c r="C49" i="19"/>
  <c r="N72" i="19"/>
  <c r="O71" i="19"/>
  <c r="K228" i="19"/>
  <c r="L227" i="19"/>
  <c r="H47" i="19"/>
  <c r="G48" i="19"/>
  <c r="BL44" i="19"/>
  <c r="AD27" i="18"/>
  <c r="AC27" i="18"/>
  <c r="AE27" i="18"/>
  <c r="X27" i="18"/>
  <c r="Y27" i="18" s="1"/>
  <c r="AP26" i="18" s="1"/>
  <c r="BB26" i="18"/>
  <c r="BC26" i="18" s="1"/>
  <c r="BE27" i="18" s="1"/>
  <c r="BF27" i="18" s="1"/>
  <c r="AP25" i="18"/>
  <c r="AR25" i="18"/>
  <c r="AO25" i="18"/>
  <c r="AQ25" i="18"/>
  <c r="AK25" i="18"/>
  <c r="AL25" i="18"/>
  <c r="AM25" i="18"/>
  <c r="AN25" i="18"/>
  <c r="W29" i="18"/>
  <c r="F31" i="18"/>
  <c r="G31" i="18" s="1"/>
  <c r="L32" i="18"/>
  <c r="M32" i="18" s="1"/>
  <c r="C33" i="18"/>
  <c r="D33" i="18" s="1"/>
  <c r="I31" i="18"/>
  <c r="J31" i="18" s="1"/>
  <c r="AV28" i="18"/>
  <c r="W28" i="18"/>
  <c r="BH209" i="11"/>
  <c r="R337" i="18" l="1"/>
  <c r="S336" i="18"/>
  <c r="U336" i="18" s="1"/>
  <c r="AI32" i="2"/>
  <c r="AG32" i="2"/>
  <c r="AH32" i="2"/>
  <c r="AJ32" i="2"/>
  <c r="T34" i="2"/>
  <c r="U34" i="2" s="1"/>
  <c r="AJ33" i="2" s="1"/>
  <c r="AB34" i="2"/>
  <c r="AS34" i="2"/>
  <c r="Y34" i="2"/>
  <c r="Z34" i="2"/>
  <c r="AA34" i="2"/>
  <c r="R36" i="2"/>
  <c r="S36" i="2" s="1"/>
  <c r="F37" i="2"/>
  <c r="G36" i="2"/>
  <c r="I36" i="2" s="1"/>
  <c r="Q37" i="2" s="1"/>
  <c r="K39" i="2"/>
  <c r="L38" i="2"/>
  <c r="AR35" i="2"/>
  <c r="N39" i="2"/>
  <c r="O38" i="2"/>
  <c r="C38" i="2"/>
  <c r="D37" i="2"/>
  <c r="BO35" i="2"/>
  <c r="AS35" i="2"/>
  <c r="T35" i="2"/>
  <c r="W46" i="19"/>
  <c r="V46" i="19"/>
  <c r="E48" i="19"/>
  <c r="V31" i="18"/>
  <c r="O206" i="18"/>
  <c r="P205" i="18"/>
  <c r="T46" i="19"/>
  <c r="AS46" i="19" s="1"/>
  <c r="U46" i="19"/>
  <c r="AB46" i="19" s="1"/>
  <c r="I47" i="19"/>
  <c r="S47" i="19" s="1"/>
  <c r="AT45" i="19"/>
  <c r="Z45" i="19"/>
  <c r="AN44" i="19" s="1"/>
  <c r="Y45" i="19"/>
  <c r="AM43" i="19"/>
  <c r="BG44" i="19"/>
  <c r="BH44" i="19" s="1"/>
  <c r="BI44" i="19" s="1"/>
  <c r="BJ45" i="19" s="1"/>
  <c r="AN43" i="19"/>
  <c r="AP43" i="19"/>
  <c r="AJ43" i="19"/>
  <c r="AO43" i="19"/>
  <c r="AL43" i="19"/>
  <c r="AK43" i="19"/>
  <c r="AI43" i="19"/>
  <c r="AC46" i="19"/>
  <c r="X46" i="19" s="1"/>
  <c r="G49" i="19"/>
  <c r="H48" i="19"/>
  <c r="K229" i="19"/>
  <c r="L228" i="19"/>
  <c r="N73" i="19"/>
  <c r="O72" i="19"/>
  <c r="C50" i="19"/>
  <c r="D49" i="19"/>
  <c r="AO26" i="18"/>
  <c r="AK26" i="18"/>
  <c r="BB27" i="18"/>
  <c r="BC27" i="18" s="1"/>
  <c r="BE28" i="18" s="1"/>
  <c r="BF28" i="18" s="1"/>
  <c r="AR26" i="18"/>
  <c r="AM26" i="18"/>
  <c r="AQ26" i="18"/>
  <c r="AN26" i="18"/>
  <c r="AL26" i="18"/>
  <c r="AD29" i="18"/>
  <c r="BS29" i="18"/>
  <c r="AW29" i="18"/>
  <c r="I32" i="18"/>
  <c r="J32" i="18" s="1"/>
  <c r="C34" i="18"/>
  <c r="D34" i="18" s="1"/>
  <c r="AF28" i="18"/>
  <c r="BS28" i="18"/>
  <c r="AW28" i="18"/>
  <c r="X28" i="18"/>
  <c r="Y28" i="18" s="1"/>
  <c r="BB28" i="18" s="1"/>
  <c r="AE28" i="18"/>
  <c r="L33" i="18"/>
  <c r="M33" i="18" s="1"/>
  <c r="AD28" i="18"/>
  <c r="F32" i="18"/>
  <c r="G32" i="18" s="1"/>
  <c r="AC28" i="18"/>
  <c r="AV29" i="18"/>
  <c r="BH190" i="11"/>
  <c r="R338" i="18" l="1"/>
  <c r="S337" i="18"/>
  <c r="U337" i="18" s="1"/>
  <c r="AG33" i="2"/>
  <c r="AI33" i="2"/>
  <c r="AH33" i="2"/>
  <c r="U35" i="2"/>
  <c r="AJ34" i="2" s="1"/>
  <c r="Y35" i="2"/>
  <c r="AB35" i="2"/>
  <c r="Z35" i="2"/>
  <c r="R37" i="2"/>
  <c r="S37" i="2" s="1"/>
  <c r="F38" i="2"/>
  <c r="G37" i="2"/>
  <c r="I37" i="2" s="1"/>
  <c r="Q38" i="2" s="1"/>
  <c r="C39" i="2"/>
  <c r="D38" i="2"/>
  <c r="AR36" i="2"/>
  <c r="K40" i="2"/>
  <c r="L39" i="2"/>
  <c r="N40" i="2"/>
  <c r="O39" i="2"/>
  <c r="AA35" i="2"/>
  <c r="BO36" i="2"/>
  <c r="AS36" i="2"/>
  <c r="T36" i="2"/>
  <c r="U36" i="2" s="1"/>
  <c r="E49" i="19"/>
  <c r="AM44" i="19"/>
  <c r="V32" i="18"/>
  <c r="O207" i="18"/>
  <c r="P206" i="18"/>
  <c r="AI44" i="19"/>
  <c r="AK44" i="19"/>
  <c r="T47" i="19"/>
  <c r="AS47" i="19" s="1"/>
  <c r="U47" i="19"/>
  <c r="AB47" i="19" s="1"/>
  <c r="AC47" i="19" s="1"/>
  <c r="X47" i="19" s="1"/>
  <c r="V47" i="19"/>
  <c r="W47" i="19"/>
  <c r="I48" i="19"/>
  <c r="S48" i="19" s="1"/>
  <c r="AO44" i="19"/>
  <c r="AL44" i="19"/>
  <c r="BL45" i="19"/>
  <c r="Y46" i="19"/>
  <c r="Z46" i="19"/>
  <c r="AN45" i="19" s="1"/>
  <c r="AT46" i="19"/>
  <c r="AP44" i="19"/>
  <c r="BG45" i="19"/>
  <c r="BH45" i="19" s="1"/>
  <c r="BI45" i="19" s="1"/>
  <c r="BJ46" i="19" s="1"/>
  <c r="AJ44" i="19"/>
  <c r="K230" i="19"/>
  <c r="L229" i="19"/>
  <c r="O73" i="19"/>
  <c r="N74" i="19"/>
  <c r="D50" i="19"/>
  <c r="C51" i="19"/>
  <c r="H49" i="19"/>
  <c r="G50" i="19"/>
  <c r="AF29" i="18"/>
  <c r="AE29" i="18"/>
  <c r="AC29" i="18"/>
  <c r="BC28" i="18"/>
  <c r="BE29" i="18" s="1"/>
  <c r="BF29" i="18" s="1"/>
  <c r="AO27" i="18"/>
  <c r="AQ27" i="18"/>
  <c r="AP27" i="18"/>
  <c r="AR27" i="18"/>
  <c r="X29" i="18"/>
  <c r="Y29" i="18" s="1"/>
  <c r="C35" i="18"/>
  <c r="D35" i="18" s="1"/>
  <c r="F33" i="18"/>
  <c r="G33" i="18" s="1"/>
  <c r="L34" i="18"/>
  <c r="M34" i="18" s="1"/>
  <c r="AV30" i="18"/>
  <c r="I33" i="18"/>
  <c r="J33" i="18" s="1"/>
  <c r="AL27" i="18"/>
  <c r="AK27" i="18"/>
  <c r="AM27" i="18"/>
  <c r="AN27" i="18"/>
  <c r="W30" i="18"/>
  <c r="BH94" i="11"/>
  <c r="R339" i="18" l="1"/>
  <c r="S338" i="18"/>
  <c r="U338" i="18" s="1"/>
  <c r="AI34" i="2"/>
  <c r="AG34" i="2"/>
  <c r="AH35" i="2"/>
  <c r="AJ35" i="2"/>
  <c r="AG35" i="2"/>
  <c r="AI35" i="2"/>
  <c r="AH34" i="2"/>
  <c r="Z36" i="2"/>
  <c r="AB36" i="2"/>
  <c r="AA36" i="2"/>
  <c r="Y36" i="2"/>
  <c r="R38" i="2"/>
  <c r="S38" i="2" s="1"/>
  <c r="C40" i="2"/>
  <c r="D39" i="2"/>
  <c r="F39" i="2"/>
  <c r="G38" i="2"/>
  <c r="I38" i="2" s="1"/>
  <c r="Q39" i="2" s="1"/>
  <c r="BO37" i="2"/>
  <c r="AS37" i="2"/>
  <c r="T37" i="2"/>
  <c r="U37" i="2" s="1"/>
  <c r="AI36" i="2" s="1"/>
  <c r="N41" i="2"/>
  <c r="O40" i="2"/>
  <c r="K41" i="2"/>
  <c r="L40" i="2"/>
  <c r="AR37" i="2"/>
  <c r="E50" i="19"/>
  <c r="O208" i="18"/>
  <c r="P207" i="18"/>
  <c r="V33" i="18"/>
  <c r="W31" i="18"/>
  <c r="BS31" i="18" s="1"/>
  <c r="AM45" i="19"/>
  <c r="U48" i="19"/>
  <c r="AB48" i="19" s="1"/>
  <c r="AC48" i="19" s="1"/>
  <c r="X48" i="19" s="1"/>
  <c r="W48" i="19"/>
  <c r="T48" i="19"/>
  <c r="AS48" i="19" s="1"/>
  <c r="V48" i="19"/>
  <c r="I49" i="19"/>
  <c r="S49" i="19" s="1"/>
  <c r="AI45" i="19"/>
  <c r="AO45" i="19"/>
  <c r="AJ45" i="19"/>
  <c r="BL46" i="19"/>
  <c r="AK45" i="19"/>
  <c r="Y47" i="19"/>
  <c r="Z47" i="19"/>
  <c r="AN46" i="19" s="1"/>
  <c r="AT47" i="19"/>
  <c r="AL45" i="19"/>
  <c r="BG46" i="19"/>
  <c r="BH46" i="19" s="1"/>
  <c r="BI46" i="19" s="1"/>
  <c r="BJ47" i="19" s="1"/>
  <c r="AP45" i="19"/>
  <c r="C52" i="19"/>
  <c r="D51" i="19"/>
  <c r="G51" i="19"/>
  <c r="H50" i="19"/>
  <c r="N75" i="19"/>
  <c r="O74" i="19"/>
  <c r="K231" i="19"/>
  <c r="L230" i="19"/>
  <c r="BB29" i="18"/>
  <c r="BC29" i="18" s="1"/>
  <c r="BE30" i="18" s="1"/>
  <c r="BF30" i="18" s="1"/>
  <c r="AN28" i="18"/>
  <c r="AP28" i="18"/>
  <c r="AK28" i="18"/>
  <c r="AO28" i="18"/>
  <c r="AQ28" i="18"/>
  <c r="AR28" i="18"/>
  <c r="AL28" i="18"/>
  <c r="AM28" i="18"/>
  <c r="AF31" i="18"/>
  <c r="L35" i="18"/>
  <c r="M35" i="18" s="1"/>
  <c r="AV31" i="18"/>
  <c r="I34" i="18"/>
  <c r="J34" i="18" s="1"/>
  <c r="AF30" i="18"/>
  <c r="AD30" i="18"/>
  <c r="BS30" i="18"/>
  <c r="X30" i="18"/>
  <c r="Y30" i="18" s="1"/>
  <c r="AR29" i="18" s="1"/>
  <c r="AW30" i="18"/>
  <c r="F34" i="18"/>
  <c r="G34" i="18" s="1"/>
  <c r="AC30" i="18"/>
  <c r="AE30" i="18"/>
  <c r="C36" i="18"/>
  <c r="D36" i="18" s="1"/>
  <c r="BH100" i="11"/>
  <c r="R340" i="18" l="1"/>
  <c r="S339" i="18"/>
  <c r="U339" i="18" s="1"/>
  <c r="AG36" i="2"/>
  <c r="AH36" i="2"/>
  <c r="AJ36" i="2"/>
  <c r="AB37" i="2"/>
  <c r="Y37" i="2"/>
  <c r="Z37" i="2"/>
  <c r="AA37" i="2"/>
  <c r="S39" i="2"/>
  <c r="R39" i="2"/>
  <c r="Z38" i="2" s="1"/>
  <c r="F40" i="2"/>
  <c r="G39" i="2"/>
  <c r="I39" i="2" s="1"/>
  <c r="Q40" i="2" s="1"/>
  <c r="C41" i="2"/>
  <c r="D40" i="2"/>
  <c r="N42" i="2"/>
  <c r="O41" i="2"/>
  <c r="AR38" i="2"/>
  <c r="K42" i="2"/>
  <c r="L41" i="2"/>
  <c r="BO38" i="2"/>
  <c r="AS38" i="2"/>
  <c r="T38" i="2"/>
  <c r="U38" i="2" s="1"/>
  <c r="AI37" i="2" s="1"/>
  <c r="E51" i="19"/>
  <c r="V34" i="18"/>
  <c r="O209" i="18"/>
  <c r="P208" i="18"/>
  <c r="AW31" i="18"/>
  <c r="V49" i="19"/>
  <c r="U49" i="19"/>
  <c r="AB49" i="19" s="1"/>
  <c r="AC49" i="19" s="1"/>
  <c r="X49" i="19" s="1"/>
  <c r="T49" i="19"/>
  <c r="AS49" i="19" s="1"/>
  <c r="W49" i="19"/>
  <c r="I50" i="19"/>
  <c r="S50" i="19" s="1"/>
  <c r="AM46" i="19"/>
  <c r="AL46" i="19"/>
  <c r="AI46" i="19"/>
  <c r="AO46" i="19"/>
  <c r="AP46" i="19"/>
  <c r="BL47" i="19"/>
  <c r="Z48" i="19"/>
  <c r="AM47" i="19" s="1"/>
  <c r="AT48" i="19"/>
  <c r="Y48" i="19"/>
  <c r="BG47" i="19"/>
  <c r="BH47" i="19" s="1"/>
  <c r="BI47" i="19" s="1"/>
  <c r="BJ48" i="19" s="1"/>
  <c r="AJ46" i="19"/>
  <c r="AK46" i="19"/>
  <c r="O75" i="19"/>
  <c r="N76" i="19"/>
  <c r="L231" i="19"/>
  <c r="K232" i="19"/>
  <c r="H51" i="19"/>
  <c r="G52" i="19"/>
  <c r="C53" i="19"/>
  <c r="D52" i="19"/>
  <c r="W32" i="18"/>
  <c r="BS32" i="18" s="1"/>
  <c r="AD31" i="18"/>
  <c r="AC31" i="18"/>
  <c r="AE31" i="18"/>
  <c r="AO29" i="18"/>
  <c r="BB30" i="18"/>
  <c r="BC30" i="18" s="1"/>
  <c r="BE31" i="18" s="1"/>
  <c r="BF31" i="18" s="1"/>
  <c r="AP29" i="18"/>
  <c r="AQ29" i="18"/>
  <c r="AD32" i="18"/>
  <c r="AM29" i="18"/>
  <c r="AK29" i="18"/>
  <c r="AN29" i="18"/>
  <c r="AL29" i="18"/>
  <c r="I35" i="18"/>
  <c r="J35" i="18" s="1"/>
  <c r="F35" i="18"/>
  <c r="G35" i="18" s="1"/>
  <c r="AV32" i="18"/>
  <c r="L36" i="18"/>
  <c r="M36" i="18" s="1"/>
  <c r="X31" i="18"/>
  <c r="Y31" i="18" s="1"/>
  <c r="AQ30" i="18" s="1"/>
  <c r="C37" i="18"/>
  <c r="D37" i="18" s="1"/>
  <c r="BH154" i="11"/>
  <c r="R341" i="18" l="1"/>
  <c r="S340" i="18"/>
  <c r="U340" i="18" s="1"/>
  <c r="AJ37" i="2"/>
  <c r="AH37" i="2"/>
  <c r="AG37" i="2"/>
  <c r="Y38" i="2"/>
  <c r="AA38" i="2"/>
  <c r="AB38" i="2"/>
  <c r="S40" i="2"/>
  <c r="R40" i="2"/>
  <c r="AB39" i="2" s="1"/>
  <c r="K43" i="2"/>
  <c r="L42" i="2"/>
  <c r="F41" i="2"/>
  <c r="G40" i="2"/>
  <c r="I40" i="2" s="1"/>
  <c r="Q41" i="2" s="1"/>
  <c r="N43" i="2"/>
  <c r="O42" i="2"/>
  <c r="AR39" i="2"/>
  <c r="C42" i="2"/>
  <c r="D41" i="2"/>
  <c r="AS39" i="2"/>
  <c r="BO39" i="2"/>
  <c r="T39" i="2"/>
  <c r="U39" i="2" s="1"/>
  <c r="W50" i="19"/>
  <c r="V50" i="19"/>
  <c r="U50" i="19"/>
  <c r="AB50" i="19" s="1"/>
  <c r="AC50" i="19" s="1"/>
  <c r="X50" i="19" s="1"/>
  <c r="T50" i="19"/>
  <c r="AS50" i="19" s="1"/>
  <c r="S51" i="19"/>
  <c r="W51" i="19" s="1"/>
  <c r="E52" i="19"/>
  <c r="O210" i="18"/>
  <c r="P209" i="18"/>
  <c r="V35" i="18"/>
  <c r="AW32" i="18"/>
  <c r="AO47" i="19"/>
  <c r="I51" i="19"/>
  <c r="AI47" i="19"/>
  <c r="AJ47" i="19"/>
  <c r="BL48" i="19"/>
  <c r="AK47" i="19"/>
  <c r="BG48" i="19"/>
  <c r="BH48" i="19" s="1"/>
  <c r="BI48" i="19" s="1"/>
  <c r="BJ49" i="19" s="1"/>
  <c r="AP47" i="19"/>
  <c r="AT49" i="19"/>
  <c r="Z49" i="19"/>
  <c r="Y49" i="19"/>
  <c r="AL47" i="19"/>
  <c r="AN47" i="19"/>
  <c r="D53" i="19"/>
  <c r="C54" i="19"/>
  <c r="H52" i="19"/>
  <c r="G53" i="19"/>
  <c r="L232" i="19"/>
  <c r="K233" i="19"/>
  <c r="N77" i="19"/>
  <c r="O76" i="19"/>
  <c r="AR30" i="18"/>
  <c r="AO30" i="18"/>
  <c r="AP30" i="18"/>
  <c r="X32" i="18"/>
  <c r="Y32" i="18" s="1"/>
  <c r="AO31" i="18" s="1"/>
  <c r="AF32" i="18"/>
  <c r="AE32" i="18"/>
  <c r="AC32" i="18"/>
  <c r="BB31" i="18"/>
  <c r="BC31" i="18" s="1"/>
  <c r="BE32" i="18" s="1"/>
  <c r="BF32" i="18" s="1"/>
  <c r="AF33" i="18"/>
  <c r="AK30" i="18"/>
  <c r="AM30" i="18"/>
  <c r="I36" i="18"/>
  <c r="J36" i="18" s="1"/>
  <c r="AN30" i="18"/>
  <c r="L37" i="18"/>
  <c r="M37" i="18" s="1"/>
  <c r="AL30" i="18"/>
  <c r="AV33" i="18"/>
  <c r="F36" i="18"/>
  <c r="G36" i="18" s="1"/>
  <c r="C38" i="18"/>
  <c r="D38" i="18" s="1"/>
  <c r="W33" i="18"/>
  <c r="BH118" i="11"/>
  <c r="R342" i="18" l="1"/>
  <c r="S341" i="18"/>
  <c r="U341" i="18" s="1"/>
  <c r="AG38" i="2"/>
  <c r="AI38" i="2"/>
  <c r="AJ38" i="2"/>
  <c r="AH38" i="2"/>
  <c r="Z39" i="2"/>
  <c r="Y39" i="2"/>
  <c r="AA39" i="2"/>
  <c r="R41" i="2"/>
  <c r="Z40" i="2" s="1"/>
  <c r="C43" i="2"/>
  <c r="D42" i="2"/>
  <c r="K44" i="2"/>
  <c r="L43" i="2"/>
  <c r="N44" i="2"/>
  <c r="O43" i="2"/>
  <c r="AR40" i="2"/>
  <c r="F42" i="2"/>
  <c r="G41" i="2"/>
  <c r="I41" i="2" s="1"/>
  <c r="Q42" i="2" s="1"/>
  <c r="AS40" i="2"/>
  <c r="BO40" i="2"/>
  <c r="T40" i="2"/>
  <c r="U40" i="2" s="1"/>
  <c r="AH39" i="2" s="1"/>
  <c r="U51" i="19"/>
  <c r="AB51" i="19" s="1"/>
  <c r="E53" i="19"/>
  <c r="V36" i="18"/>
  <c r="O211" i="18"/>
  <c r="P210" i="18"/>
  <c r="AC33" i="18"/>
  <c r="T51" i="19"/>
  <c r="AS51" i="19" s="1"/>
  <c r="V51" i="19"/>
  <c r="I52" i="19"/>
  <c r="S52" i="19" s="1"/>
  <c r="BL49" i="19"/>
  <c r="AN48" i="19"/>
  <c r="BG49" i="19"/>
  <c r="BH49" i="19" s="1"/>
  <c r="BI49" i="19" s="1"/>
  <c r="BJ50" i="19" s="1"/>
  <c r="AP48" i="19"/>
  <c r="Z50" i="19"/>
  <c r="AP49" i="19" s="1"/>
  <c r="Y50" i="19"/>
  <c r="AT50" i="19"/>
  <c r="AJ48" i="19"/>
  <c r="AI48" i="19"/>
  <c r="AC51" i="19"/>
  <c r="X51" i="19" s="1"/>
  <c r="AL48" i="19"/>
  <c r="AK48" i="19"/>
  <c r="AO48" i="19"/>
  <c r="AM48" i="19"/>
  <c r="L233" i="19"/>
  <c r="K234" i="19"/>
  <c r="C55" i="19"/>
  <c r="D54" i="19"/>
  <c r="N78" i="19"/>
  <c r="O77" i="19"/>
  <c r="G54" i="19"/>
  <c r="H53" i="19"/>
  <c r="AE33" i="18"/>
  <c r="AD33" i="18"/>
  <c r="AP31" i="18"/>
  <c r="AM31" i="18"/>
  <c r="BB32" i="18"/>
  <c r="BC32" i="18" s="1"/>
  <c r="BE33" i="18" s="1"/>
  <c r="BF33" i="18" s="1"/>
  <c r="AR31" i="18"/>
  <c r="AQ31" i="18"/>
  <c r="AC34" i="18"/>
  <c r="AL31" i="18"/>
  <c r="I37" i="18"/>
  <c r="J37" i="18" s="1"/>
  <c r="AN31" i="18"/>
  <c r="F37" i="18"/>
  <c r="G37" i="18" s="1"/>
  <c r="BS33" i="18"/>
  <c r="X33" i="18"/>
  <c r="Y33" i="18" s="1"/>
  <c r="AO32" i="18" s="1"/>
  <c r="AW33" i="18"/>
  <c r="AK31" i="18"/>
  <c r="L38" i="18"/>
  <c r="M38" i="18" s="1"/>
  <c r="AV34" i="18"/>
  <c r="C39" i="18"/>
  <c r="D39" i="18" s="1"/>
  <c r="W34" i="18"/>
  <c r="BH106" i="11"/>
  <c r="R343" i="18" l="1"/>
  <c r="S342" i="18"/>
  <c r="U342" i="18" s="1"/>
  <c r="AG39" i="2"/>
  <c r="AJ39" i="2"/>
  <c r="AI39" i="2"/>
  <c r="AA40" i="2"/>
  <c r="S41" i="2"/>
  <c r="AS41" i="2" s="1"/>
  <c r="Y40" i="2"/>
  <c r="R42" i="2"/>
  <c r="S42" i="2" s="1"/>
  <c r="F43" i="2"/>
  <c r="G42" i="2"/>
  <c r="I42" i="2" s="1"/>
  <c r="Q43" i="2" s="1"/>
  <c r="C44" i="2"/>
  <c r="D43" i="2"/>
  <c r="N45" i="2"/>
  <c r="O44" i="2"/>
  <c r="K45" i="2"/>
  <c r="L44" i="2"/>
  <c r="AR41" i="2"/>
  <c r="AB40" i="2"/>
  <c r="U52" i="19"/>
  <c r="AB52" i="19" s="1"/>
  <c r="T52" i="19"/>
  <c r="AS52" i="19" s="1"/>
  <c r="E54" i="19"/>
  <c r="O212" i="18"/>
  <c r="P211" i="18"/>
  <c r="V37" i="18"/>
  <c r="AD34" i="18"/>
  <c r="AE34" i="18"/>
  <c r="W52" i="19"/>
  <c r="V52" i="19"/>
  <c r="I53" i="19"/>
  <c r="S53" i="19" s="1"/>
  <c r="AL49" i="19"/>
  <c r="AJ49" i="19"/>
  <c r="AM49" i="19"/>
  <c r="AO49" i="19"/>
  <c r="AI49" i="19"/>
  <c r="BL50" i="19"/>
  <c r="AT51" i="19"/>
  <c r="Z51" i="19"/>
  <c r="AI50" i="19" s="1"/>
  <c r="Y51" i="19"/>
  <c r="AC52" i="19"/>
  <c r="BG50" i="19"/>
  <c r="BH50" i="19" s="1"/>
  <c r="BI50" i="19" s="1"/>
  <c r="BJ51" i="19" s="1"/>
  <c r="AK49" i="19"/>
  <c r="AN49" i="19"/>
  <c r="H54" i="19"/>
  <c r="G55" i="19"/>
  <c r="D55" i="19"/>
  <c r="C56" i="19"/>
  <c r="L234" i="19"/>
  <c r="K235" i="19"/>
  <c r="O78" i="19"/>
  <c r="N79" i="19"/>
  <c r="AF34" i="18"/>
  <c r="W35" i="18"/>
  <c r="BS35" i="18" s="1"/>
  <c r="BB33" i="18"/>
  <c r="BC33" i="18" s="1"/>
  <c r="BE34" i="18" s="1"/>
  <c r="BF34" i="18" s="1"/>
  <c r="AP32" i="18"/>
  <c r="AR32" i="18"/>
  <c r="AQ32" i="18"/>
  <c r="AF35" i="18"/>
  <c r="C40" i="18"/>
  <c r="D40" i="18" s="1"/>
  <c r="AN32" i="18"/>
  <c r="L39" i="18"/>
  <c r="M39" i="18" s="1"/>
  <c r="I38" i="18"/>
  <c r="J38" i="18" s="1"/>
  <c r="F38" i="18"/>
  <c r="G38" i="18" s="1"/>
  <c r="BS34" i="18"/>
  <c r="X34" i="18"/>
  <c r="Y34" i="18" s="1"/>
  <c r="AP33" i="18" s="1"/>
  <c r="AW34" i="18"/>
  <c r="AK32" i="18"/>
  <c r="AL32" i="18"/>
  <c r="AV35" i="18"/>
  <c r="AM32" i="18"/>
  <c r="BH82" i="11"/>
  <c r="R344" i="18" l="1"/>
  <c r="S343" i="18"/>
  <c r="U343" i="18" s="1"/>
  <c r="T41" i="2"/>
  <c r="U41" i="2" s="1"/>
  <c r="BO41" i="2"/>
  <c r="AA41" i="2"/>
  <c r="Y41" i="2"/>
  <c r="AB41" i="2"/>
  <c r="Z41" i="2"/>
  <c r="R43" i="2"/>
  <c r="S43" i="2" s="1"/>
  <c r="C45" i="2"/>
  <c r="D44" i="2"/>
  <c r="F44" i="2"/>
  <c r="G43" i="2"/>
  <c r="I43" i="2" s="1"/>
  <c r="Q44" i="2" s="1"/>
  <c r="K46" i="2"/>
  <c r="L45" i="2"/>
  <c r="AR42" i="2"/>
  <c r="N46" i="2"/>
  <c r="O45" i="2"/>
  <c r="BO42" i="2"/>
  <c r="T42" i="2"/>
  <c r="AS42" i="2"/>
  <c r="X52" i="19"/>
  <c r="AT52" i="19" s="1"/>
  <c r="E55" i="19"/>
  <c r="V38" i="18"/>
  <c r="O213" i="18"/>
  <c r="P212" i="18"/>
  <c r="U53" i="19"/>
  <c r="AB53" i="19" s="1"/>
  <c r="AC53" i="19" s="1"/>
  <c r="V53" i="19"/>
  <c r="T53" i="19"/>
  <c r="AS53" i="19" s="1"/>
  <c r="W53" i="19"/>
  <c r="I54" i="19"/>
  <c r="S54" i="19" s="1"/>
  <c r="W54" i="19" s="1"/>
  <c r="AP50" i="19"/>
  <c r="AO50" i="19"/>
  <c r="AN50" i="19"/>
  <c r="AK50" i="19"/>
  <c r="AJ50" i="19"/>
  <c r="BL51" i="19"/>
  <c r="BG51" i="19"/>
  <c r="BH51" i="19" s="1"/>
  <c r="BI51" i="19" s="1"/>
  <c r="BJ52" i="19" s="1"/>
  <c r="AL50" i="19"/>
  <c r="AM50" i="19"/>
  <c r="N80" i="19"/>
  <c r="O79" i="19"/>
  <c r="C57" i="19"/>
  <c r="D56" i="19"/>
  <c r="K236" i="19"/>
  <c r="L235" i="19"/>
  <c r="G56" i="19"/>
  <c r="H55" i="19"/>
  <c r="AC35" i="18"/>
  <c r="AD35" i="18"/>
  <c r="AW35" i="18"/>
  <c r="AN33" i="18"/>
  <c r="BB34" i="18"/>
  <c r="BC34" i="18" s="1"/>
  <c r="BE35" i="18" s="1"/>
  <c r="BF35" i="18" s="1"/>
  <c r="AO33" i="18"/>
  <c r="AQ33" i="18"/>
  <c r="AR33" i="18"/>
  <c r="L40" i="18"/>
  <c r="M40" i="18" s="1"/>
  <c r="AD36" i="18"/>
  <c r="C41" i="18"/>
  <c r="D41" i="18" s="1"/>
  <c r="X35" i="18"/>
  <c r="Y35" i="18" s="1"/>
  <c r="AR34" i="18" s="1"/>
  <c r="F39" i="18"/>
  <c r="G39" i="18" s="1"/>
  <c r="AK33" i="18"/>
  <c r="AV36" i="18"/>
  <c r="AL33" i="18"/>
  <c r="AM33" i="18"/>
  <c r="AE35" i="18"/>
  <c r="I39" i="18"/>
  <c r="J39" i="18" s="1"/>
  <c r="W36" i="18"/>
  <c r="BH76" i="11"/>
  <c r="Z52" i="19" l="1"/>
  <c r="AO51" i="19" s="1"/>
  <c r="Y52" i="19"/>
  <c r="U42" i="2"/>
  <c r="AJ41" i="2" s="1"/>
  <c r="R345" i="18"/>
  <c r="S344" i="18"/>
  <c r="U344" i="18" s="1"/>
  <c r="AH40" i="2"/>
  <c r="AI40" i="2"/>
  <c r="AJ40" i="2"/>
  <c r="AG40" i="2"/>
  <c r="AB42" i="2"/>
  <c r="AA42" i="2"/>
  <c r="Y42" i="2"/>
  <c r="Z42" i="2"/>
  <c r="S44" i="2"/>
  <c r="R44" i="2"/>
  <c r="AA43" i="2" s="1"/>
  <c r="N47" i="2"/>
  <c r="O46" i="2"/>
  <c r="C46" i="2"/>
  <c r="D45" i="2"/>
  <c r="K47" i="2"/>
  <c r="L46" i="2"/>
  <c r="AR43" i="2"/>
  <c r="F45" i="2"/>
  <c r="G44" i="2"/>
  <c r="I44" i="2" s="1"/>
  <c r="Q45" i="2" s="1"/>
  <c r="BO43" i="2"/>
  <c r="AS43" i="2"/>
  <c r="T43" i="2"/>
  <c r="U43" i="2" s="1"/>
  <c r="AJ42" i="2" s="1"/>
  <c r="E56" i="19"/>
  <c r="O214" i="18"/>
  <c r="P213" i="18"/>
  <c r="V39" i="18"/>
  <c r="X53" i="19"/>
  <c r="Z53" i="19" s="1"/>
  <c r="U54" i="19"/>
  <c r="AB54" i="19" s="1"/>
  <c r="T54" i="19"/>
  <c r="AS54" i="19" s="1"/>
  <c r="V54" i="19"/>
  <c r="I55" i="19"/>
  <c r="S55" i="19" s="1"/>
  <c r="U55" i="19" s="1"/>
  <c r="AB55" i="19" s="1"/>
  <c r="BL52" i="19"/>
  <c r="AC54" i="19"/>
  <c r="X54" i="19" s="1"/>
  <c r="O80" i="19"/>
  <c r="N81" i="19"/>
  <c r="K237" i="19"/>
  <c r="L236" i="19"/>
  <c r="D57" i="19"/>
  <c r="C58" i="19"/>
  <c r="H56" i="19"/>
  <c r="G57" i="19"/>
  <c r="AO34" i="18"/>
  <c r="AP34" i="18"/>
  <c r="AM34" i="18"/>
  <c r="BB35" i="18"/>
  <c r="BC35" i="18" s="1"/>
  <c r="BE36" i="18" s="1"/>
  <c r="BF36" i="18" s="1"/>
  <c r="AQ34" i="18"/>
  <c r="AF37" i="18"/>
  <c r="F40" i="18"/>
  <c r="G40" i="18" s="1"/>
  <c r="AV37" i="18"/>
  <c r="AK34" i="18"/>
  <c r="AC36" i="18"/>
  <c r="C42" i="18"/>
  <c r="D42" i="18" s="1"/>
  <c r="AL34" i="18"/>
  <c r="AN34" i="18"/>
  <c r="W37" i="18"/>
  <c r="BS36" i="18"/>
  <c r="X36" i="18"/>
  <c r="Y36" i="18" s="1"/>
  <c r="AQ35" i="18" s="1"/>
  <c r="AW36" i="18"/>
  <c r="AE36" i="18"/>
  <c r="I40" i="18"/>
  <c r="J40" i="18" s="1"/>
  <c r="AF36" i="18"/>
  <c r="L41" i="18"/>
  <c r="M41" i="18" s="1"/>
  <c r="BH70" i="11"/>
  <c r="BG52" i="19" l="1"/>
  <c r="BH52" i="19" s="1"/>
  <c r="BI52" i="19" s="1"/>
  <c r="BJ53" i="19" s="1"/>
  <c r="BL53" i="19" s="1"/>
  <c r="AP51" i="19"/>
  <c r="AN51" i="19"/>
  <c r="AJ51" i="19"/>
  <c r="AL51" i="19"/>
  <c r="AM51" i="19"/>
  <c r="AK51" i="19"/>
  <c r="AI51" i="19"/>
  <c r="AG41" i="2"/>
  <c r="AH41" i="2"/>
  <c r="AI41" i="2"/>
  <c r="R346" i="18"/>
  <c r="S345" i="18"/>
  <c r="U345" i="18" s="1"/>
  <c r="AG42" i="2"/>
  <c r="AI42" i="2"/>
  <c r="AH42" i="2"/>
  <c r="Z43" i="2"/>
  <c r="AB43" i="2"/>
  <c r="Y43" i="2"/>
  <c r="R45" i="2"/>
  <c r="AA44" i="2" s="1"/>
  <c r="K48" i="2"/>
  <c r="L47" i="2"/>
  <c r="F46" i="2"/>
  <c r="G45" i="2"/>
  <c r="I45" i="2" s="1"/>
  <c r="Q46" i="2" s="1"/>
  <c r="N48" i="2"/>
  <c r="O47" i="2"/>
  <c r="C47" i="2"/>
  <c r="D46" i="2"/>
  <c r="AR44" i="2"/>
  <c r="T44" i="2"/>
  <c r="U44" i="2" s="1"/>
  <c r="AI43" i="2" s="1"/>
  <c r="BO44" i="2"/>
  <c r="AS44" i="2"/>
  <c r="AT53" i="19"/>
  <c r="Y53" i="19"/>
  <c r="E57" i="19"/>
  <c r="O215" i="18"/>
  <c r="P214" i="18"/>
  <c r="V40" i="18"/>
  <c r="V55" i="19"/>
  <c r="W55" i="19"/>
  <c r="T55" i="19"/>
  <c r="AS55" i="19" s="1"/>
  <c r="I56" i="19"/>
  <c r="S56" i="19" s="1"/>
  <c r="AN52" i="19"/>
  <c r="BG53" i="19"/>
  <c r="BH53" i="19" s="1"/>
  <c r="BI53" i="19" s="1"/>
  <c r="AC55" i="19"/>
  <c r="X55" i="19" s="1"/>
  <c r="AO52" i="19"/>
  <c r="AL52" i="19"/>
  <c r="AJ52" i="19"/>
  <c r="AI52" i="19"/>
  <c r="AM52" i="19"/>
  <c r="AK52" i="19"/>
  <c r="Z54" i="19"/>
  <c r="AJ53" i="19" s="1"/>
  <c r="Y54" i="19"/>
  <c r="AT54" i="19"/>
  <c r="AP52" i="19"/>
  <c r="K238" i="19"/>
  <c r="L237" i="19"/>
  <c r="G58" i="19"/>
  <c r="H57" i="19"/>
  <c r="N82" i="19"/>
  <c r="O81" i="19"/>
  <c r="C59" i="19"/>
  <c r="D58" i="19"/>
  <c r="AP35" i="18"/>
  <c r="AD37" i="18"/>
  <c r="AO35" i="18"/>
  <c r="AC37" i="18"/>
  <c r="AE37" i="18"/>
  <c r="AR35" i="18"/>
  <c r="BB36" i="18"/>
  <c r="BC36" i="18" s="1"/>
  <c r="BE37" i="18" s="1"/>
  <c r="BF37" i="18" s="1"/>
  <c r="AF38" i="18"/>
  <c r="C43" i="18"/>
  <c r="D43" i="18" s="1"/>
  <c r="F41" i="18"/>
  <c r="G41" i="18" s="1"/>
  <c r="AK35" i="18"/>
  <c r="BS37" i="18"/>
  <c r="AW37" i="18"/>
  <c r="X37" i="18"/>
  <c r="Y37" i="18" s="1"/>
  <c r="AO36" i="18" s="1"/>
  <c r="AL35" i="18"/>
  <c r="AV38" i="18"/>
  <c r="AN35" i="18"/>
  <c r="L42" i="18"/>
  <c r="M42" i="18" s="1"/>
  <c r="I41" i="18"/>
  <c r="J41" i="18" s="1"/>
  <c r="AM35" i="18"/>
  <c r="W38" i="18"/>
  <c r="BH88" i="11"/>
  <c r="BJ54" i="19" l="1"/>
  <c r="R347" i="18"/>
  <c r="S346" i="18"/>
  <c r="U346" i="18" s="1"/>
  <c r="AG43" i="2"/>
  <c r="AJ43" i="2"/>
  <c r="AH43" i="2"/>
  <c r="S45" i="2"/>
  <c r="AS45" i="2" s="1"/>
  <c r="Y44" i="2"/>
  <c r="Z44" i="2"/>
  <c r="AB44" i="2"/>
  <c r="R46" i="2"/>
  <c r="Z45" i="2" s="1"/>
  <c r="S46" i="2"/>
  <c r="N49" i="2"/>
  <c r="O48" i="2"/>
  <c r="F47" i="2"/>
  <c r="G46" i="2"/>
  <c r="I46" i="2" s="1"/>
  <c r="Q47" i="2" s="1"/>
  <c r="K49" i="2"/>
  <c r="L48" i="2"/>
  <c r="AR45" i="2"/>
  <c r="C48" i="2"/>
  <c r="D47" i="2"/>
  <c r="E58" i="19"/>
  <c r="V41" i="18"/>
  <c r="O216" i="18"/>
  <c r="P215" i="18"/>
  <c r="T56" i="19"/>
  <c r="AS56" i="19" s="1"/>
  <c r="U56" i="19"/>
  <c r="AB56" i="19" s="1"/>
  <c r="AC56" i="19" s="1"/>
  <c r="X56" i="19" s="1"/>
  <c r="V56" i="19"/>
  <c r="W56" i="19"/>
  <c r="I57" i="19"/>
  <c r="S57" i="19" s="1"/>
  <c r="W57" i="19" s="1"/>
  <c r="AK53" i="19"/>
  <c r="AN53" i="19"/>
  <c r="AO53" i="19"/>
  <c r="AI53" i="19"/>
  <c r="BL54" i="19"/>
  <c r="AL53" i="19"/>
  <c r="Z55" i="19"/>
  <c r="AM54" i="19" s="1"/>
  <c r="AT55" i="19"/>
  <c r="Y55" i="19"/>
  <c r="AM53" i="19"/>
  <c r="AP53" i="19"/>
  <c r="BG54" i="19"/>
  <c r="BH54" i="19" s="1"/>
  <c r="BI54" i="19" s="1"/>
  <c r="BJ55" i="19" s="1"/>
  <c r="G59" i="19"/>
  <c r="H58" i="19"/>
  <c r="N83" i="19"/>
  <c r="O82" i="19"/>
  <c r="C60" i="19"/>
  <c r="D59" i="19"/>
  <c r="L238" i="19"/>
  <c r="K239" i="19"/>
  <c r="AC38" i="18"/>
  <c r="AE38" i="18"/>
  <c r="AD38" i="18"/>
  <c r="AL36" i="18"/>
  <c r="BB37" i="18"/>
  <c r="BC37" i="18" s="1"/>
  <c r="BE38" i="18" s="1"/>
  <c r="BF38" i="18" s="1"/>
  <c r="AR36" i="18"/>
  <c r="AQ36" i="18"/>
  <c r="AP36" i="18"/>
  <c r="L43" i="18"/>
  <c r="M43" i="18" s="1"/>
  <c r="F42" i="18"/>
  <c r="G42" i="18" s="1"/>
  <c r="AK36" i="18"/>
  <c r="AN36" i="18"/>
  <c r="AM36" i="18"/>
  <c r="AV39" i="18"/>
  <c r="C44" i="18"/>
  <c r="D44" i="18" s="1"/>
  <c r="AW38" i="18"/>
  <c r="BS38" i="18"/>
  <c r="X38" i="18"/>
  <c r="Y38" i="18" s="1"/>
  <c r="AQ37" i="18" s="1"/>
  <c r="I42" i="18"/>
  <c r="J42" i="18" s="1"/>
  <c r="W39" i="18"/>
  <c r="BH64" i="11"/>
  <c r="R348" i="18" l="1"/>
  <c r="S347" i="18"/>
  <c r="U347" i="18" s="1"/>
  <c r="T45" i="2"/>
  <c r="U45" i="2" s="1"/>
  <c r="AJ44" i="2" s="1"/>
  <c r="BO45" i="2"/>
  <c r="Y45" i="2"/>
  <c r="AB45" i="2"/>
  <c r="AA45" i="2"/>
  <c r="S47" i="2"/>
  <c r="R47" i="2"/>
  <c r="AB46" i="2" s="1"/>
  <c r="C49" i="2"/>
  <c r="D48" i="2"/>
  <c r="BO46" i="2"/>
  <c r="AS46" i="2"/>
  <c r="T46" i="2"/>
  <c r="U46" i="2" s="1"/>
  <c r="AI45" i="2" s="1"/>
  <c r="F48" i="2"/>
  <c r="G47" i="2"/>
  <c r="I47" i="2" s="1"/>
  <c r="Q48" i="2" s="1"/>
  <c r="N50" i="2"/>
  <c r="O49" i="2"/>
  <c r="K50" i="2"/>
  <c r="L49" i="2"/>
  <c r="AR46" i="2"/>
  <c r="E59" i="19"/>
  <c r="AI54" i="19"/>
  <c r="V42" i="18"/>
  <c r="O217" i="18"/>
  <c r="P216" i="18"/>
  <c r="W40" i="18"/>
  <c r="AW40" i="18" s="1"/>
  <c r="T57" i="19"/>
  <c r="AS57" i="19" s="1"/>
  <c r="U57" i="19"/>
  <c r="AB57" i="19" s="1"/>
  <c r="AC57" i="19" s="1"/>
  <c r="X57" i="19" s="1"/>
  <c r="V57" i="19"/>
  <c r="AK54" i="19"/>
  <c r="AP54" i="19"/>
  <c r="I58" i="19"/>
  <c r="S58" i="19" s="1"/>
  <c r="AJ54" i="19"/>
  <c r="AL54" i="19"/>
  <c r="AN54" i="19"/>
  <c r="BL55" i="19"/>
  <c r="AO54" i="19"/>
  <c r="BG55" i="19"/>
  <c r="BH55" i="19" s="1"/>
  <c r="BI55" i="19" s="1"/>
  <c r="BJ56" i="19" s="1"/>
  <c r="Z56" i="19"/>
  <c r="AO55" i="19" s="1"/>
  <c r="Y56" i="19"/>
  <c r="AT56" i="19"/>
  <c r="D60" i="19"/>
  <c r="C61" i="19"/>
  <c r="L239" i="19"/>
  <c r="K240" i="19"/>
  <c r="O83" i="19"/>
  <c r="N84" i="19"/>
  <c r="H59" i="19"/>
  <c r="G60" i="19"/>
  <c r="AR37" i="18"/>
  <c r="AP37" i="18"/>
  <c r="AO37" i="18"/>
  <c r="AL37" i="18"/>
  <c r="BB38" i="18"/>
  <c r="BC38" i="18" s="1"/>
  <c r="BE39" i="18" s="1"/>
  <c r="BF39" i="18" s="1"/>
  <c r="AF40" i="18"/>
  <c r="AK37" i="18"/>
  <c r="C45" i="18"/>
  <c r="D45" i="18" s="1"/>
  <c r="AD40" i="18"/>
  <c r="AV40" i="18"/>
  <c r="AD39" i="18"/>
  <c r="AW39" i="18"/>
  <c r="X39" i="18"/>
  <c r="Y39" i="18" s="1"/>
  <c r="AR38" i="18" s="1"/>
  <c r="BS39" i="18"/>
  <c r="AE39" i="18"/>
  <c r="F43" i="18"/>
  <c r="G43" i="18" s="1"/>
  <c r="AM37" i="18"/>
  <c r="AN37" i="18"/>
  <c r="AC39" i="18"/>
  <c r="AF39" i="18"/>
  <c r="I43" i="18"/>
  <c r="J43" i="18" s="1"/>
  <c r="L44" i="18"/>
  <c r="M44" i="18" s="1"/>
  <c r="BH34" i="11"/>
  <c r="AI44" i="2" l="1"/>
  <c r="AH44" i="2"/>
  <c r="AG44" i="2"/>
  <c r="R349" i="18"/>
  <c r="S348" i="18"/>
  <c r="U348" i="18" s="1"/>
  <c r="AJ45" i="2"/>
  <c r="AH45" i="2"/>
  <c r="AG45" i="2"/>
  <c r="Y46" i="2"/>
  <c r="AA46" i="2"/>
  <c r="Z46" i="2"/>
  <c r="R48" i="2"/>
  <c r="S48" i="2" s="1"/>
  <c r="N51" i="2"/>
  <c r="O50" i="2"/>
  <c r="F49" i="2"/>
  <c r="G48" i="2"/>
  <c r="I48" i="2" s="1"/>
  <c r="Q49" i="2" s="1"/>
  <c r="C50" i="2"/>
  <c r="D49" i="2"/>
  <c r="AR47" i="2"/>
  <c r="K51" i="2"/>
  <c r="L50" i="2"/>
  <c r="BO47" i="2"/>
  <c r="AS47" i="2"/>
  <c r="T47" i="2"/>
  <c r="U47" i="2" s="1"/>
  <c r="E60" i="19"/>
  <c r="V43" i="18"/>
  <c r="BS40" i="18"/>
  <c r="O218" i="18"/>
  <c r="P217" i="18"/>
  <c r="AE40" i="18"/>
  <c r="AC40" i="18"/>
  <c r="W41" i="18"/>
  <c r="BS41" i="18" s="1"/>
  <c r="V58" i="19"/>
  <c r="T58" i="19"/>
  <c r="AS58" i="19" s="1"/>
  <c r="U58" i="19"/>
  <c r="AB58" i="19" s="1"/>
  <c r="W58" i="19"/>
  <c r="AJ55" i="19"/>
  <c r="AL55" i="19"/>
  <c r="I59" i="19"/>
  <c r="S59" i="19" s="1"/>
  <c r="AM55" i="19"/>
  <c r="AI55" i="19"/>
  <c r="BL56" i="19"/>
  <c r="Z57" i="19"/>
  <c r="AO56" i="19" s="1"/>
  <c r="Y57" i="19"/>
  <c r="AT57" i="19"/>
  <c r="AC58" i="19"/>
  <c r="AN55" i="19"/>
  <c r="BG56" i="19"/>
  <c r="BH56" i="19" s="1"/>
  <c r="BI56" i="19" s="1"/>
  <c r="BJ57" i="19" s="1"/>
  <c r="AP55" i="19"/>
  <c r="AK55" i="19"/>
  <c r="C62" i="19"/>
  <c r="D61" i="19"/>
  <c r="L240" i="19"/>
  <c r="K241" i="19"/>
  <c r="G61" i="19"/>
  <c r="H60" i="19"/>
  <c r="N85" i="19"/>
  <c r="O84" i="19"/>
  <c r="AK38" i="18"/>
  <c r="BB39" i="18"/>
  <c r="BC39" i="18" s="1"/>
  <c r="BE40" i="18" s="1"/>
  <c r="BF40" i="18" s="1"/>
  <c r="X40" i="18"/>
  <c r="Y40" i="18" s="1"/>
  <c r="AN39" i="18" s="1"/>
  <c r="AP38" i="18"/>
  <c r="AO38" i="18"/>
  <c r="AQ38" i="18"/>
  <c r="I44" i="18"/>
  <c r="J44" i="18" s="1"/>
  <c r="C46" i="18"/>
  <c r="D46" i="18" s="1"/>
  <c r="L45" i="18"/>
  <c r="M45" i="18" s="1"/>
  <c r="F44" i="18"/>
  <c r="G44" i="18" s="1"/>
  <c r="AM38" i="18"/>
  <c r="AN38" i="18"/>
  <c r="AL38" i="18"/>
  <c r="AV41" i="18"/>
  <c r="BH46" i="11"/>
  <c r="R350" i="18" l="1"/>
  <c r="S349" i="18"/>
  <c r="U349" i="18" s="1"/>
  <c r="AI46" i="2"/>
  <c r="AG46" i="2"/>
  <c r="AJ46" i="2"/>
  <c r="AH46" i="2"/>
  <c r="Y47" i="2"/>
  <c r="Z47" i="2"/>
  <c r="AA47" i="2"/>
  <c r="AB47" i="2"/>
  <c r="R49" i="2"/>
  <c r="S49" i="2" s="1"/>
  <c r="K52" i="2"/>
  <c r="L51" i="2"/>
  <c r="N52" i="2"/>
  <c r="O51" i="2"/>
  <c r="AR48" i="2"/>
  <c r="F50" i="2"/>
  <c r="G49" i="2"/>
  <c r="I49" i="2" s="1"/>
  <c r="Q50" i="2" s="1"/>
  <c r="C51" i="2"/>
  <c r="D50" i="2"/>
  <c r="BO48" i="2"/>
  <c r="T48" i="2"/>
  <c r="U48" i="2" s="1"/>
  <c r="AS48" i="2"/>
  <c r="W59" i="19"/>
  <c r="U59" i="19"/>
  <c r="AB59" i="19" s="1"/>
  <c r="X58" i="19"/>
  <c r="Z58" i="19" s="1"/>
  <c r="AM57" i="19" s="1"/>
  <c r="E61" i="19"/>
  <c r="V44" i="18"/>
  <c r="O219" i="18"/>
  <c r="P218" i="18"/>
  <c r="AW41" i="18"/>
  <c r="W42" i="18"/>
  <c r="AW42" i="18" s="1"/>
  <c r="X41" i="18"/>
  <c r="Y41" i="18" s="1"/>
  <c r="AN40" i="18" s="1"/>
  <c r="T59" i="19"/>
  <c r="AS59" i="19" s="1"/>
  <c r="V59" i="19"/>
  <c r="AP56" i="19"/>
  <c r="I60" i="19"/>
  <c r="S60" i="19" s="1"/>
  <c r="U60" i="19" s="1"/>
  <c r="AB60" i="19" s="1"/>
  <c r="AK56" i="19"/>
  <c r="AL56" i="19"/>
  <c r="AN56" i="19"/>
  <c r="AJ56" i="19"/>
  <c r="AM56" i="19"/>
  <c r="BL57" i="19"/>
  <c r="AC59" i="19"/>
  <c r="X59" i="19" s="1"/>
  <c r="AI56" i="19"/>
  <c r="BG57" i="19"/>
  <c r="BH57" i="19" s="1"/>
  <c r="BI57" i="19" s="1"/>
  <c r="BJ58" i="19" s="1"/>
  <c r="H61" i="19"/>
  <c r="G62" i="19"/>
  <c r="K242" i="19"/>
  <c r="L241" i="19"/>
  <c r="O85" i="19"/>
  <c r="N86" i="19"/>
  <c r="D62" i="19"/>
  <c r="C63" i="19"/>
  <c r="AR39" i="18"/>
  <c r="AM39" i="18"/>
  <c r="AL39" i="18"/>
  <c r="AK39" i="18"/>
  <c r="BB40" i="18"/>
  <c r="BC40" i="18" s="1"/>
  <c r="BE41" i="18" s="1"/>
  <c r="BF41" i="18" s="1"/>
  <c r="AO39" i="18"/>
  <c r="AP39" i="18"/>
  <c r="AQ39" i="18"/>
  <c r="AD42" i="18"/>
  <c r="W43" i="18"/>
  <c r="L46" i="18"/>
  <c r="M46" i="18" s="1"/>
  <c r="AE42" i="18"/>
  <c r="AC42" i="18"/>
  <c r="AV42" i="18"/>
  <c r="AF42" i="18"/>
  <c r="AF41" i="18"/>
  <c r="AD41" i="18"/>
  <c r="AC41" i="18"/>
  <c r="F45" i="18"/>
  <c r="G45" i="18" s="1"/>
  <c r="AE41" i="18"/>
  <c r="C47" i="18"/>
  <c r="D47" i="18" s="1"/>
  <c r="I45" i="18"/>
  <c r="J45" i="18" s="1"/>
  <c r="BH52" i="11"/>
  <c r="BH172" i="11"/>
  <c r="Y58" i="19" l="1"/>
  <c r="R351" i="18"/>
  <c r="S350" i="18"/>
  <c r="U350" i="18" s="1"/>
  <c r="AI47" i="2"/>
  <c r="AG47" i="2"/>
  <c r="AJ47" i="2"/>
  <c r="AH47" i="2"/>
  <c r="R50" i="2"/>
  <c r="S50" i="2" s="1"/>
  <c r="AR49" i="2"/>
  <c r="N53" i="2"/>
  <c r="O52" i="2"/>
  <c r="Z48" i="2"/>
  <c r="K53" i="2"/>
  <c r="L52" i="2"/>
  <c r="AB48" i="2"/>
  <c r="C52" i="2"/>
  <c r="D51" i="2"/>
  <c r="F51" i="2"/>
  <c r="G50" i="2"/>
  <c r="I50" i="2" s="1"/>
  <c r="AA48" i="2"/>
  <c r="Y48" i="2"/>
  <c r="AS49" i="2"/>
  <c r="BO49" i="2"/>
  <c r="T49" i="2"/>
  <c r="U49" i="2" s="1"/>
  <c r="AH48" i="2" s="1"/>
  <c r="AT58" i="19"/>
  <c r="E62" i="19"/>
  <c r="V45" i="18"/>
  <c r="BS42" i="18"/>
  <c r="O220" i="18"/>
  <c r="P219" i="18"/>
  <c r="AP40" i="18"/>
  <c r="AR40" i="18"/>
  <c r="X42" i="18"/>
  <c r="Y42" i="18" s="1"/>
  <c r="AK41" i="18" s="1"/>
  <c r="AQ40" i="18"/>
  <c r="AL40" i="18"/>
  <c r="AO40" i="18"/>
  <c r="V60" i="19"/>
  <c r="T60" i="19"/>
  <c r="AS60" i="19" s="1"/>
  <c r="W60" i="19"/>
  <c r="I61" i="19"/>
  <c r="S61" i="19" s="1"/>
  <c r="U61" i="19" s="1"/>
  <c r="AB61" i="19" s="1"/>
  <c r="AK57" i="19"/>
  <c r="AJ57" i="19"/>
  <c r="AN57" i="19"/>
  <c r="BL58" i="19"/>
  <c r="BG58" i="19"/>
  <c r="BH58" i="19" s="1"/>
  <c r="BI58" i="19" s="1"/>
  <c r="BJ59" i="19" s="1"/>
  <c r="AT59" i="19"/>
  <c r="Z59" i="19"/>
  <c r="AN58" i="19" s="1"/>
  <c r="Y59" i="19"/>
  <c r="AI57" i="19"/>
  <c r="AC60" i="19"/>
  <c r="AP57" i="19"/>
  <c r="AL57" i="19"/>
  <c r="AO57" i="19"/>
  <c r="K243" i="19"/>
  <c r="L242" i="19"/>
  <c r="G63" i="19"/>
  <c r="H62" i="19"/>
  <c r="C64" i="19"/>
  <c r="D63" i="19"/>
  <c r="N87" i="19"/>
  <c r="O86" i="19"/>
  <c r="AK40" i="18"/>
  <c r="AM40" i="18"/>
  <c r="BB41" i="18"/>
  <c r="BC41" i="18" s="1"/>
  <c r="BE42" i="18" s="1"/>
  <c r="BF42" i="18" s="1"/>
  <c r="AD43" i="18"/>
  <c r="C48" i="18"/>
  <c r="D48" i="18" s="1"/>
  <c r="L47" i="18"/>
  <c r="M47" i="18" s="1"/>
  <c r="AW43" i="18"/>
  <c r="BS43" i="18"/>
  <c r="I46" i="18"/>
  <c r="J46" i="18" s="1"/>
  <c r="F46" i="18"/>
  <c r="G46" i="18" s="1"/>
  <c r="AV43" i="18"/>
  <c r="BH58" i="11"/>
  <c r="X60" i="19" l="1"/>
  <c r="R352" i="18"/>
  <c r="S351" i="18"/>
  <c r="U351" i="18" s="1"/>
  <c r="AG48" i="2"/>
  <c r="AJ48" i="2"/>
  <c r="AI48" i="2"/>
  <c r="Z49" i="2"/>
  <c r="AB49" i="2"/>
  <c r="Y49" i="2"/>
  <c r="Q51" i="2"/>
  <c r="S51" i="2" s="1"/>
  <c r="F52" i="2"/>
  <c r="G51" i="2"/>
  <c r="I51" i="2" s="1"/>
  <c r="Q52" i="2" s="1"/>
  <c r="K54" i="2"/>
  <c r="L53" i="2"/>
  <c r="N54" i="2"/>
  <c r="O53" i="2"/>
  <c r="AR50" i="2"/>
  <c r="C53" i="2"/>
  <c r="D52" i="2"/>
  <c r="AA49" i="2"/>
  <c r="BO50" i="2"/>
  <c r="T50" i="2"/>
  <c r="U50" i="2" s="1"/>
  <c r="AS50" i="2"/>
  <c r="E63" i="19"/>
  <c r="O221" i="18"/>
  <c r="P220" i="18"/>
  <c r="V46" i="18"/>
  <c r="AP41" i="18"/>
  <c r="X43" i="18"/>
  <c r="Y43" i="18" s="1"/>
  <c r="AM42" i="18" s="1"/>
  <c r="AO41" i="18"/>
  <c r="AM41" i="18"/>
  <c r="AQ41" i="18"/>
  <c r="AN41" i="18"/>
  <c r="AR41" i="18"/>
  <c r="BB42" i="18"/>
  <c r="BC42" i="18" s="1"/>
  <c r="BE43" i="18" s="1"/>
  <c r="BF43" i="18" s="1"/>
  <c r="AL41" i="18"/>
  <c r="T61" i="19"/>
  <c r="AS61" i="19" s="1"/>
  <c r="V61" i="19"/>
  <c r="W61" i="19"/>
  <c r="I62" i="19"/>
  <c r="S62" i="19" s="1"/>
  <c r="V62" i="19" s="1"/>
  <c r="BL59" i="19"/>
  <c r="AP58" i="19"/>
  <c r="BG59" i="19"/>
  <c r="BH59" i="19" s="1"/>
  <c r="BI59" i="19" s="1"/>
  <c r="BJ60" i="19" s="1"/>
  <c r="AI58" i="19"/>
  <c r="AJ58" i="19"/>
  <c r="AT60" i="19"/>
  <c r="Y60" i="19"/>
  <c r="Z60" i="19"/>
  <c r="AM59" i="19" s="1"/>
  <c r="AM58" i="19"/>
  <c r="AL58" i="19"/>
  <c r="AC61" i="19"/>
  <c r="AO58" i="19"/>
  <c r="AK58" i="19"/>
  <c r="D64" i="19"/>
  <c r="C65" i="19"/>
  <c r="H63" i="19"/>
  <c r="G64" i="19"/>
  <c r="O87" i="19"/>
  <c r="N88" i="19"/>
  <c r="K244" i="19"/>
  <c r="L243" i="19"/>
  <c r="AE43" i="18"/>
  <c r="W44" i="18"/>
  <c r="AW44" i="18" s="1"/>
  <c r="AC43" i="18"/>
  <c r="AF43" i="18"/>
  <c r="AC44" i="18"/>
  <c r="I47" i="18"/>
  <c r="J47" i="18" s="1"/>
  <c r="AV44" i="18"/>
  <c r="L48" i="18"/>
  <c r="M48" i="18" s="1"/>
  <c r="C49" i="18"/>
  <c r="D49" i="18" s="1"/>
  <c r="F47" i="18"/>
  <c r="G47" i="18" s="1"/>
  <c r="BH40" i="11"/>
  <c r="X61" i="19" l="1"/>
  <c r="R353" i="18"/>
  <c r="S352" i="18"/>
  <c r="U352" i="18" s="1"/>
  <c r="AG49" i="2"/>
  <c r="AH49" i="2"/>
  <c r="AJ49" i="2"/>
  <c r="AI49" i="2"/>
  <c r="R51" i="2"/>
  <c r="Y50" i="2" s="1"/>
  <c r="N55" i="2"/>
  <c r="O54" i="2"/>
  <c r="C54" i="2"/>
  <c r="D53" i="2"/>
  <c r="F53" i="2"/>
  <c r="G52" i="2"/>
  <c r="I52" i="2" s="1"/>
  <c r="Q53" i="2" s="1"/>
  <c r="K55" i="2"/>
  <c r="L54" i="2"/>
  <c r="AS51" i="2"/>
  <c r="BO51" i="2"/>
  <c r="T51" i="2"/>
  <c r="U51" i="2" s="1"/>
  <c r="R52" i="2"/>
  <c r="E64" i="19"/>
  <c r="V47" i="18"/>
  <c r="O222" i="18"/>
  <c r="P221" i="18"/>
  <c r="AN42" i="18"/>
  <c r="AK42" i="18"/>
  <c r="AL42" i="18"/>
  <c r="AO42" i="18"/>
  <c r="AP42" i="18"/>
  <c r="AQ42" i="18"/>
  <c r="BB43" i="18"/>
  <c r="BC43" i="18" s="1"/>
  <c r="BE44" i="18" s="1"/>
  <c r="BF44" i="18" s="1"/>
  <c r="AR42" i="18"/>
  <c r="BS44" i="18"/>
  <c r="W62" i="19"/>
  <c r="U62" i="19"/>
  <c r="AB62" i="19" s="1"/>
  <c r="AC62" i="19" s="1"/>
  <c r="X62" i="19" s="1"/>
  <c r="T62" i="19"/>
  <c r="AS62" i="19" s="1"/>
  <c r="I63" i="19"/>
  <c r="S63" i="19" s="1"/>
  <c r="AI59" i="19"/>
  <c r="AK59" i="19"/>
  <c r="AP59" i="19"/>
  <c r="AJ59" i="19"/>
  <c r="BL60" i="19"/>
  <c r="AN59" i="19"/>
  <c r="Z61" i="19"/>
  <c r="AI60" i="19" s="1"/>
  <c r="Y61" i="19"/>
  <c r="AT61" i="19"/>
  <c r="AL59" i="19"/>
  <c r="BG60" i="19"/>
  <c r="BH60" i="19" s="1"/>
  <c r="BI60" i="19" s="1"/>
  <c r="BJ61" i="19" s="1"/>
  <c r="AO59" i="19"/>
  <c r="N89" i="19"/>
  <c r="O88" i="19"/>
  <c r="D65" i="19"/>
  <c r="C66" i="19"/>
  <c r="G65" i="19"/>
  <c r="H64" i="19"/>
  <c r="L244" i="19"/>
  <c r="K245" i="19"/>
  <c r="X44" i="18"/>
  <c r="Y44" i="18" s="1"/>
  <c r="AP43" i="18" s="1"/>
  <c r="W45" i="18"/>
  <c r="X45" i="18" s="1"/>
  <c r="AE44" i="18"/>
  <c r="AF44" i="18"/>
  <c r="AD44" i="18"/>
  <c r="C50" i="18"/>
  <c r="D50" i="18" s="1"/>
  <c r="AC45" i="18"/>
  <c r="L49" i="18"/>
  <c r="M49" i="18" s="1"/>
  <c r="F48" i="18"/>
  <c r="G48" i="18" s="1"/>
  <c r="I48" i="18"/>
  <c r="J48" i="18" s="1"/>
  <c r="AV45" i="18"/>
  <c r="BH28" i="11"/>
  <c r="AA51" i="2" l="1"/>
  <c r="R354" i="18"/>
  <c r="S353" i="18"/>
  <c r="U353" i="18" s="1"/>
  <c r="AR51" i="2"/>
  <c r="AI50" i="2"/>
  <c r="AG50" i="2"/>
  <c r="AJ50" i="2"/>
  <c r="AB50" i="2"/>
  <c r="AH50" i="2"/>
  <c r="S52" i="2"/>
  <c r="T52" i="2" s="1"/>
  <c r="U52" i="2" s="1"/>
  <c r="AB51" i="2"/>
  <c r="Z51" i="2"/>
  <c r="Y51" i="2"/>
  <c r="Z50" i="2"/>
  <c r="AA50" i="2"/>
  <c r="R53" i="2"/>
  <c r="AB52" i="2" s="1"/>
  <c r="F54" i="2"/>
  <c r="G53" i="2"/>
  <c r="I53" i="2" s="1"/>
  <c r="Q54" i="2" s="1"/>
  <c r="K56" i="2"/>
  <c r="L55" i="2"/>
  <c r="AR52" i="2"/>
  <c r="C55" i="2"/>
  <c r="D54" i="2"/>
  <c r="N56" i="2"/>
  <c r="O55" i="2"/>
  <c r="U63" i="19"/>
  <c r="AB63" i="19" s="1"/>
  <c r="AC63" i="19" s="1"/>
  <c r="W63" i="19"/>
  <c r="E65" i="19"/>
  <c r="O223" i="18"/>
  <c r="P222" i="18"/>
  <c r="V48" i="18"/>
  <c r="Y45" i="18"/>
  <c r="BB45" i="18" s="1"/>
  <c r="BC45" i="18" s="1"/>
  <c r="BE46" i="18" s="1"/>
  <c r="T63" i="19"/>
  <c r="AS63" i="19" s="1"/>
  <c r="V63" i="19"/>
  <c r="I64" i="19"/>
  <c r="S64" i="19" s="1"/>
  <c r="BL61" i="19"/>
  <c r="AP60" i="19"/>
  <c r="AO60" i="19"/>
  <c r="BG61" i="19"/>
  <c r="BH61" i="19" s="1"/>
  <c r="BI61" i="19" s="1"/>
  <c r="BJ62" i="19" s="1"/>
  <c r="AL60" i="19"/>
  <c r="AK60" i="19"/>
  <c r="AM60" i="19"/>
  <c r="AN60" i="19"/>
  <c r="AJ60" i="19"/>
  <c r="AT62" i="19"/>
  <c r="Y62" i="19"/>
  <c r="Z62" i="19"/>
  <c r="AN61" i="19" s="1"/>
  <c r="D66" i="19"/>
  <c r="C67" i="19"/>
  <c r="L245" i="19"/>
  <c r="K246" i="19"/>
  <c r="G66" i="19"/>
  <c r="H65" i="19"/>
  <c r="N90" i="19"/>
  <c r="O89" i="19"/>
  <c r="AW45" i="18"/>
  <c r="BS45" i="18"/>
  <c r="AK43" i="18"/>
  <c r="AL43" i="18"/>
  <c r="BB44" i="18"/>
  <c r="BC44" i="18" s="1"/>
  <c r="BE45" i="18" s="1"/>
  <c r="BF45" i="18" s="1"/>
  <c r="AO43" i="18"/>
  <c r="AM43" i="18"/>
  <c r="AN43" i="18"/>
  <c r="AR43" i="18"/>
  <c r="AQ43" i="18"/>
  <c r="AD45" i="18"/>
  <c r="AE45" i="18"/>
  <c r="W46" i="18"/>
  <c r="AW46" i="18" s="1"/>
  <c r="AF45" i="18"/>
  <c r="AC46" i="18"/>
  <c r="I49" i="18"/>
  <c r="J49" i="18" s="1"/>
  <c r="L50" i="18"/>
  <c r="M50" i="18" s="1"/>
  <c r="F49" i="18"/>
  <c r="G49" i="18" s="1"/>
  <c r="AV46" i="18"/>
  <c r="C51" i="18"/>
  <c r="D51" i="18" s="1"/>
  <c r="BH22" i="11"/>
  <c r="R355" i="18" l="1"/>
  <c r="S354" i="18"/>
  <c r="U354" i="18" s="1"/>
  <c r="AI51" i="2"/>
  <c r="AH51" i="2"/>
  <c r="AJ51" i="2"/>
  <c r="AG51" i="2"/>
  <c r="AS52" i="2"/>
  <c r="BO52" i="2"/>
  <c r="AA52" i="2"/>
  <c r="S53" i="2"/>
  <c r="BO53" i="2" s="1"/>
  <c r="Z52" i="2"/>
  <c r="R54" i="2"/>
  <c r="AB53" i="2" s="1"/>
  <c r="F55" i="2"/>
  <c r="G54" i="2"/>
  <c r="I54" i="2" s="1"/>
  <c r="Q55" i="2" s="1"/>
  <c r="K57" i="2"/>
  <c r="L56" i="2"/>
  <c r="AR53" i="2"/>
  <c r="N57" i="2"/>
  <c r="O56" i="2"/>
  <c r="C56" i="2"/>
  <c r="D55" i="2"/>
  <c r="Y52" i="2"/>
  <c r="X63" i="19"/>
  <c r="E66" i="19"/>
  <c r="AL44" i="18"/>
  <c r="AQ44" i="18"/>
  <c r="V49" i="18"/>
  <c r="O224" i="18"/>
  <c r="P223" i="18"/>
  <c r="AR44" i="18"/>
  <c r="AP44" i="18"/>
  <c r="AO44" i="18"/>
  <c r="AN44" i="18"/>
  <c r="AK44" i="18"/>
  <c r="AM44" i="18"/>
  <c r="U64" i="19"/>
  <c r="AB64" i="19" s="1"/>
  <c r="AC64" i="19" s="1"/>
  <c r="X64" i="19" s="1"/>
  <c r="W64" i="19"/>
  <c r="V64" i="19"/>
  <c r="T64" i="19"/>
  <c r="AS64" i="19" s="1"/>
  <c r="I65" i="19"/>
  <c r="S65" i="19" s="1"/>
  <c r="V65" i="19" s="1"/>
  <c r="AP61" i="19"/>
  <c r="AJ61" i="19"/>
  <c r="AK61" i="19"/>
  <c r="AI61" i="19"/>
  <c r="BL62" i="19"/>
  <c r="AT63" i="19"/>
  <c r="Z63" i="19"/>
  <c r="AJ62" i="19" s="1"/>
  <c r="Y63" i="19"/>
  <c r="AO61" i="19"/>
  <c r="BG62" i="19"/>
  <c r="BH62" i="19" s="1"/>
  <c r="BI62" i="19" s="1"/>
  <c r="BJ63" i="19" s="1"/>
  <c r="AM61" i="19"/>
  <c r="AL61" i="19"/>
  <c r="L246" i="19"/>
  <c r="K247" i="19"/>
  <c r="C68" i="19"/>
  <c r="D67" i="19"/>
  <c r="O90" i="19"/>
  <c r="N91" i="19"/>
  <c r="G67" i="19"/>
  <c r="H66" i="19"/>
  <c r="BF46" i="18"/>
  <c r="BS46" i="18"/>
  <c r="X46" i="18"/>
  <c r="Y46" i="18" s="1"/>
  <c r="AR45" i="18" s="1"/>
  <c r="AF46" i="18"/>
  <c r="W47" i="18"/>
  <c r="AD46" i="18"/>
  <c r="AE46" i="18"/>
  <c r="AE47" i="18"/>
  <c r="L51" i="18"/>
  <c r="M51" i="18" s="1"/>
  <c r="F50" i="18"/>
  <c r="G50" i="18" s="1"/>
  <c r="AV47" i="18"/>
  <c r="I50" i="18"/>
  <c r="J50" i="18" s="1"/>
  <c r="C52" i="18"/>
  <c r="D52" i="18" s="1"/>
  <c r="BH10" i="11"/>
  <c r="R356" i="18" l="1"/>
  <c r="S355" i="18"/>
  <c r="U355" i="18" s="1"/>
  <c r="T53" i="2"/>
  <c r="U53" i="2" s="1"/>
  <c r="AS53" i="2"/>
  <c r="S54" i="2"/>
  <c r="AS54" i="2" s="1"/>
  <c r="Y53" i="2"/>
  <c r="AA53" i="2"/>
  <c r="S55" i="2"/>
  <c r="R55" i="2"/>
  <c r="Z54" i="2" s="1"/>
  <c r="K58" i="2"/>
  <c r="L57" i="2"/>
  <c r="F56" i="2"/>
  <c r="G55" i="2"/>
  <c r="I55" i="2" s="1"/>
  <c r="Q56" i="2" s="1"/>
  <c r="AR54" i="2"/>
  <c r="C57" i="2"/>
  <c r="D56" i="2"/>
  <c r="N58" i="2"/>
  <c r="O57" i="2"/>
  <c r="Z53" i="2"/>
  <c r="E67" i="19"/>
  <c r="O225" i="18"/>
  <c r="P224" i="18"/>
  <c r="V50" i="18"/>
  <c r="I66" i="19"/>
  <c r="S66" i="19" s="1"/>
  <c r="W66" i="19" s="1"/>
  <c r="W65" i="19"/>
  <c r="T65" i="19"/>
  <c r="AS65" i="19" s="1"/>
  <c r="U65" i="19"/>
  <c r="AB65" i="19" s="1"/>
  <c r="AC65" i="19" s="1"/>
  <c r="X65" i="19" s="1"/>
  <c r="BL63" i="19"/>
  <c r="AN62" i="19"/>
  <c r="Y64" i="19"/>
  <c r="AT64" i="19"/>
  <c r="Z64" i="19"/>
  <c r="AM63" i="19" s="1"/>
  <c r="AM62" i="19"/>
  <c r="AL62" i="19"/>
  <c r="AP62" i="19"/>
  <c r="BG63" i="19"/>
  <c r="BH63" i="19" s="1"/>
  <c r="BI63" i="19" s="1"/>
  <c r="BJ64" i="19" s="1"/>
  <c r="AK62" i="19"/>
  <c r="AO62" i="19"/>
  <c r="AI62" i="19"/>
  <c r="K248" i="19"/>
  <c r="L247" i="19"/>
  <c r="C69" i="19"/>
  <c r="D68" i="19"/>
  <c r="N92" i="19"/>
  <c r="O91" i="19"/>
  <c r="H67" i="19"/>
  <c r="G68" i="19"/>
  <c r="AK45" i="18"/>
  <c r="AP45" i="18"/>
  <c r="X47" i="18"/>
  <c r="Y47" i="18" s="1"/>
  <c r="BB46" i="18"/>
  <c r="BC46" i="18" s="1"/>
  <c r="BE47" i="18" s="1"/>
  <c r="BF47" i="18" s="1"/>
  <c r="AQ45" i="18"/>
  <c r="AL45" i="18"/>
  <c r="AN45" i="18"/>
  <c r="AO45" i="18"/>
  <c r="AM45" i="18"/>
  <c r="AW47" i="18"/>
  <c r="BS47" i="18"/>
  <c r="AC47" i="18"/>
  <c r="AD47" i="18"/>
  <c r="I51" i="18"/>
  <c r="J51" i="18" s="1"/>
  <c r="L52" i="18"/>
  <c r="M52" i="18" s="1"/>
  <c r="C53" i="18"/>
  <c r="D53" i="18" s="1"/>
  <c r="AV48" i="18"/>
  <c r="AF47" i="18"/>
  <c r="F51" i="18"/>
  <c r="G51" i="18" s="1"/>
  <c r="W48" i="18"/>
  <c r="BH124" i="11"/>
  <c r="BO54" i="2" l="1"/>
  <c r="T54" i="2"/>
  <c r="R357" i="18"/>
  <c r="S356" i="18"/>
  <c r="U356" i="18" s="1"/>
  <c r="AI52" i="2"/>
  <c r="AH52" i="2"/>
  <c r="AJ52" i="2"/>
  <c r="AG52" i="2"/>
  <c r="U54" i="2"/>
  <c r="AB54" i="2"/>
  <c r="Y54" i="2"/>
  <c r="R56" i="2"/>
  <c r="Y55" i="2" s="1"/>
  <c r="K59" i="2"/>
  <c r="L58" i="2"/>
  <c r="F57" i="2"/>
  <c r="G56" i="2"/>
  <c r="I56" i="2" s="1"/>
  <c r="Q57" i="2" s="1"/>
  <c r="AR55" i="2"/>
  <c r="N59" i="2"/>
  <c r="O58" i="2"/>
  <c r="C58" i="2"/>
  <c r="D57" i="2"/>
  <c r="AA54" i="2"/>
  <c r="T55" i="2"/>
  <c r="AS55" i="2"/>
  <c r="BO55" i="2"/>
  <c r="E68" i="19"/>
  <c r="O226" i="18"/>
  <c r="P225" i="18"/>
  <c r="V51" i="18"/>
  <c r="AQ46" i="18"/>
  <c r="BB47" i="18"/>
  <c r="BC47" i="18" s="1"/>
  <c r="BE48" i="18" s="1"/>
  <c r="BF48" i="18" s="1"/>
  <c r="AM46" i="18"/>
  <c r="AP46" i="18"/>
  <c r="T66" i="19"/>
  <c r="AS66" i="19" s="1"/>
  <c r="V66" i="19"/>
  <c r="U66" i="19"/>
  <c r="AB66" i="19" s="1"/>
  <c r="AC66" i="19" s="1"/>
  <c r="I67" i="19"/>
  <c r="S67" i="19" s="1"/>
  <c r="AN63" i="19"/>
  <c r="AI63" i="19"/>
  <c r="AO63" i="19"/>
  <c r="AP63" i="19"/>
  <c r="AL63" i="19"/>
  <c r="BL64" i="19"/>
  <c r="AJ63" i="19"/>
  <c r="AT65" i="19"/>
  <c r="Y65" i="19"/>
  <c r="Z65" i="19"/>
  <c r="AK64" i="19" s="1"/>
  <c r="AK63" i="19"/>
  <c r="BG64" i="19"/>
  <c r="BH64" i="19" s="1"/>
  <c r="BI64" i="19" s="1"/>
  <c r="BJ65" i="19" s="1"/>
  <c r="K249" i="19"/>
  <c r="L248" i="19"/>
  <c r="G69" i="19"/>
  <c r="H68" i="19"/>
  <c r="O92" i="19"/>
  <c r="N93" i="19"/>
  <c r="D69" i="19"/>
  <c r="C70" i="19"/>
  <c r="AR46" i="18"/>
  <c r="AK46" i="18"/>
  <c r="AN46" i="18"/>
  <c r="AO46" i="18"/>
  <c r="AL46" i="18"/>
  <c r="AV49" i="18"/>
  <c r="W49" i="18"/>
  <c r="BS48" i="18"/>
  <c r="X48" i="18"/>
  <c r="Y48" i="18" s="1"/>
  <c r="AW48" i="18"/>
  <c r="AF48" i="18"/>
  <c r="C54" i="18"/>
  <c r="D54" i="18" s="1"/>
  <c r="L53" i="18"/>
  <c r="M53" i="18" s="1"/>
  <c r="AE48" i="18"/>
  <c r="I52" i="18"/>
  <c r="J52" i="18" s="1"/>
  <c r="AD48" i="18"/>
  <c r="F52" i="18"/>
  <c r="G52" i="18" s="1"/>
  <c r="W50" i="18"/>
  <c r="AC48" i="18"/>
  <c r="BH286" i="11"/>
  <c r="U55" i="2" l="1"/>
  <c r="R358" i="18"/>
  <c r="S357" i="18"/>
  <c r="U357" i="18" s="1"/>
  <c r="AH54" i="2"/>
  <c r="AJ54" i="2"/>
  <c r="AI54" i="2"/>
  <c r="AG54" i="2"/>
  <c r="AG53" i="2"/>
  <c r="AH53" i="2"/>
  <c r="AI53" i="2"/>
  <c r="AJ53" i="2"/>
  <c r="Z55" i="2"/>
  <c r="AB55" i="2"/>
  <c r="AA55" i="2"/>
  <c r="S56" i="2"/>
  <c r="AS56" i="2" s="1"/>
  <c r="R57" i="2"/>
  <c r="AB56" i="2" s="1"/>
  <c r="N60" i="2"/>
  <c r="O59" i="2"/>
  <c r="C59" i="2"/>
  <c r="D58" i="2"/>
  <c r="F58" i="2"/>
  <c r="G57" i="2"/>
  <c r="I57" i="2" s="1"/>
  <c r="Q58" i="2" s="1"/>
  <c r="K60" i="2"/>
  <c r="L59" i="2"/>
  <c r="AR56" i="2"/>
  <c r="U67" i="19"/>
  <c r="AB67" i="19" s="1"/>
  <c r="T67" i="19"/>
  <c r="AS67" i="19" s="1"/>
  <c r="W67" i="19"/>
  <c r="X66" i="19"/>
  <c r="Z66" i="19" s="1"/>
  <c r="AN65" i="19" s="1"/>
  <c r="E69" i="19"/>
  <c r="V52" i="18"/>
  <c r="O227" i="18"/>
  <c r="P226" i="18"/>
  <c r="V67" i="19"/>
  <c r="I68" i="19"/>
  <c r="S68" i="19" s="1"/>
  <c r="AO64" i="19"/>
  <c r="AL64" i="19"/>
  <c r="AJ64" i="19"/>
  <c r="AI64" i="19"/>
  <c r="AM64" i="19"/>
  <c r="BL65" i="19"/>
  <c r="AC67" i="19"/>
  <c r="X67" i="19" s="1"/>
  <c r="AN64" i="19"/>
  <c r="BG65" i="19"/>
  <c r="BH65" i="19" s="1"/>
  <c r="BI65" i="19" s="1"/>
  <c r="BJ66" i="19" s="1"/>
  <c r="AP64" i="19"/>
  <c r="C71" i="19"/>
  <c r="D70" i="19"/>
  <c r="K250" i="19"/>
  <c r="L249" i="19"/>
  <c r="N94" i="19"/>
  <c r="O93" i="19"/>
  <c r="G70" i="19"/>
  <c r="H69" i="19"/>
  <c r="BB48" i="18"/>
  <c r="BC48" i="18" s="1"/>
  <c r="BE49" i="18" s="1"/>
  <c r="BF49" i="18" s="1"/>
  <c r="AQ47" i="18"/>
  <c r="AP47" i="18"/>
  <c r="AR47" i="18"/>
  <c r="AO47" i="18"/>
  <c r="F53" i="18"/>
  <c r="G53" i="18" s="1"/>
  <c r="BS50" i="18"/>
  <c r="AW50" i="18"/>
  <c r="AF50" i="18"/>
  <c r="AE50" i="18"/>
  <c r="AD50" i="18"/>
  <c r="AV50" i="18"/>
  <c r="AF49" i="18"/>
  <c r="C55" i="18"/>
  <c r="D55" i="18" s="1"/>
  <c r="AC50" i="18"/>
  <c r="AN47" i="18"/>
  <c r="AK47" i="18"/>
  <c r="AM47" i="18"/>
  <c r="AL47" i="18"/>
  <c r="BS49" i="18"/>
  <c r="AW49" i="18"/>
  <c r="X49" i="18"/>
  <c r="Y49" i="18" s="1"/>
  <c r="I53" i="18"/>
  <c r="J53" i="18" s="1"/>
  <c r="AE49" i="18"/>
  <c r="AC49" i="18"/>
  <c r="L54" i="18"/>
  <c r="M54" i="18" s="1"/>
  <c r="AD49" i="18"/>
  <c r="BH244" i="11"/>
  <c r="Y66" i="19" l="1"/>
  <c r="AT66" i="19"/>
  <c r="R359" i="18"/>
  <c r="S358" i="18"/>
  <c r="U358" i="18" s="1"/>
  <c r="T56" i="2"/>
  <c r="U56" i="2" s="1"/>
  <c r="S57" i="2"/>
  <c r="T57" i="2" s="1"/>
  <c r="BO56" i="2"/>
  <c r="AA56" i="2"/>
  <c r="Y56" i="2"/>
  <c r="R58" i="2"/>
  <c r="S58" i="2" s="1"/>
  <c r="K61" i="2"/>
  <c r="L60" i="2"/>
  <c r="F59" i="2"/>
  <c r="G58" i="2"/>
  <c r="I58" i="2" s="1"/>
  <c r="Q59" i="2" s="1"/>
  <c r="C60" i="2"/>
  <c r="D59" i="2"/>
  <c r="N61" i="2"/>
  <c r="O60" i="2"/>
  <c r="AR57" i="2"/>
  <c r="Z56" i="2"/>
  <c r="E70" i="19"/>
  <c r="V53" i="18"/>
  <c r="O228" i="18"/>
  <c r="P227" i="18"/>
  <c r="AP48" i="18"/>
  <c r="BB49" i="18"/>
  <c r="BC49" i="18" s="1"/>
  <c r="BE50" i="18" s="1"/>
  <c r="BF50" i="18" s="1"/>
  <c r="U68" i="19"/>
  <c r="AB68" i="19" s="1"/>
  <c r="AC68" i="19" s="1"/>
  <c r="X68" i="19" s="1"/>
  <c r="V68" i="19"/>
  <c r="T68" i="19"/>
  <c r="AS68" i="19" s="1"/>
  <c r="W68" i="19"/>
  <c r="I69" i="19"/>
  <c r="S69" i="19" s="1"/>
  <c r="AO65" i="19"/>
  <c r="AM65" i="19"/>
  <c r="AI65" i="19"/>
  <c r="AK65" i="19"/>
  <c r="BL66" i="19"/>
  <c r="Y67" i="19"/>
  <c r="AT67" i="19"/>
  <c r="Z67" i="19"/>
  <c r="AK66" i="19" s="1"/>
  <c r="AP65" i="19"/>
  <c r="BG66" i="19"/>
  <c r="BH66" i="19" s="1"/>
  <c r="BI66" i="19" s="1"/>
  <c r="BJ67" i="19" s="1"/>
  <c r="AL65" i="19"/>
  <c r="AJ65" i="19"/>
  <c r="O94" i="19"/>
  <c r="N95" i="19"/>
  <c r="L250" i="19"/>
  <c r="K251" i="19"/>
  <c r="H70" i="19"/>
  <c r="G71" i="19"/>
  <c r="D71" i="19"/>
  <c r="C72" i="19"/>
  <c r="W51" i="18"/>
  <c r="AW51" i="18" s="1"/>
  <c r="AO48" i="18"/>
  <c r="AQ48" i="18"/>
  <c r="AK48" i="18"/>
  <c r="AN48" i="18"/>
  <c r="AL48" i="18"/>
  <c r="X50" i="18"/>
  <c r="Y50" i="18" s="1"/>
  <c r="AR49" i="18" s="1"/>
  <c r="AR48" i="18"/>
  <c r="AM48" i="18"/>
  <c r="AF51" i="18"/>
  <c r="L55" i="18"/>
  <c r="M55" i="18" s="1"/>
  <c r="AV51" i="18"/>
  <c r="I54" i="18"/>
  <c r="J54" i="18" s="1"/>
  <c r="F54" i="18"/>
  <c r="G54" i="18" s="1"/>
  <c r="C56" i="18"/>
  <c r="D56" i="18" s="1"/>
  <c r="BH178" i="11"/>
  <c r="R360" i="18" l="1"/>
  <c r="S359" i="18"/>
  <c r="U359" i="18" s="1"/>
  <c r="BO57" i="2"/>
  <c r="AG55" i="2"/>
  <c r="AJ55" i="2"/>
  <c r="AI55" i="2"/>
  <c r="AH55" i="2"/>
  <c r="Z57" i="2"/>
  <c r="U57" i="2"/>
  <c r="AI56" i="2" s="1"/>
  <c r="AA57" i="2"/>
  <c r="AB57" i="2"/>
  <c r="Y57" i="2"/>
  <c r="AS57" i="2"/>
  <c r="N62" i="2"/>
  <c r="O61" i="2"/>
  <c r="C61" i="2"/>
  <c r="D60" i="2"/>
  <c r="K62" i="2"/>
  <c r="L61" i="2"/>
  <c r="F60" i="2"/>
  <c r="G59" i="2"/>
  <c r="I59" i="2" s="1"/>
  <c r="Q60" i="2" s="1"/>
  <c r="AR58" i="2"/>
  <c r="R59" i="2"/>
  <c r="AA58" i="2" s="1"/>
  <c r="AS58" i="2"/>
  <c r="T58" i="2"/>
  <c r="U58" i="2" s="1"/>
  <c r="BO58" i="2"/>
  <c r="T69" i="19"/>
  <c r="AS69" i="19" s="1"/>
  <c r="U69" i="19"/>
  <c r="AB69" i="19" s="1"/>
  <c r="W69" i="19"/>
  <c r="V69" i="19"/>
  <c r="S70" i="19"/>
  <c r="W70" i="19" s="1"/>
  <c r="E71" i="19"/>
  <c r="V54" i="18"/>
  <c r="O229" i="18"/>
  <c r="P228" i="18"/>
  <c r="BS51" i="18"/>
  <c r="AJ66" i="19"/>
  <c r="AO66" i="19"/>
  <c r="I70" i="19"/>
  <c r="AP66" i="19"/>
  <c r="BL67" i="19"/>
  <c r="AN66" i="19"/>
  <c r="BG67" i="19"/>
  <c r="BH67" i="19" s="1"/>
  <c r="BI67" i="19" s="1"/>
  <c r="BJ68" i="19" s="1"/>
  <c r="AM66" i="19"/>
  <c r="AC69" i="19"/>
  <c r="X69" i="19" s="1"/>
  <c r="AL66" i="19"/>
  <c r="Y68" i="19"/>
  <c r="AT68" i="19"/>
  <c r="Z68" i="19"/>
  <c r="AL67" i="19" s="1"/>
  <c r="AI66" i="19"/>
  <c r="L251" i="19"/>
  <c r="K252" i="19"/>
  <c r="C73" i="19"/>
  <c r="D72" i="19"/>
  <c r="G72" i="19"/>
  <c r="H71" i="19"/>
  <c r="O95" i="19"/>
  <c r="N96" i="19"/>
  <c r="W52" i="18"/>
  <c r="AW52" i="18" s="1"/>
  <c r="AD51" i="18"/>
  <c r="AE51" i="18"/>
  <c r="AC51" i="18"/>
  <c r="AM49" i="18"/>
  <c r="AK49" i="18"/>
  <c r="BB50" i="18"/>
  <c r="BC50" i="18" s="1"/>
  <c r="BE51" i="18" s="1"/>
  <c r="BF51" i="18" s="1"/>
  <c r="AP49" i="18"/>
  <c r="AO49" i="18"/>
  <c r="AQ49" i="18"/>
  <c r="AL49" i="18"/>
  <c r="AN49" i="18"/>
  <c r="X51" i="18"/>
  <c r="Y51" i="18" s="1"/>
  <c r="AK50" i="18" s="1"/>
  <c r="AC52" i="18"/>
  <c r="L56" i="18"/>
  <c r="M56" i="18" s="1"/>
  <c r="I55" i="18"/>
  <c r="J55" i="18" s="1"/>
  <c r="AV52" i="18"/>
  <c r="F55" i="18"/>
  <c r="G55" i="18" s="1"/>
  <c r="C57" i="18"/>
  <c r="D57" i="18" s="1"/>
  <c r="BH171" i="11"/>
  <c r="V70" i="19" l="1"/>
  <c r="R361" i="18"/>
  <c r="S360" i="18"/>
  <c r="U360" i="18" s="1"/>
  <c r="AG56" i="2"/>
  <c r="AH56" i="2"/>
  <c r="AH57" i="2"/>
  <c r="AJ57" i="2"/>
  <c r="AI57" i="2"/>
  <c r="AG57" i="2"/>
  <c r="AJ56" i="2"/>
  <c r="S59" i="2"/>
  <c r="BO59" i="2" s="1"/>
  <c r="R60" i="2"/>
  <c r="Z59" i="2" s="1"/>
  <c r="S60" i="2"/>
  <c r="F61" i="2"/>
  <c r="G60" i="2"/>
  <c r="I60" i="2" s="1"/>
  <c r="K63" i="2"/>
  <c r="L62" i="2"/>
  <c r="C62" i="2"/>
  <c r="D61" i="2"/>
  <c r="Z58" i="2"/>
  <c r="N63" i="2"/>
  <c r="O62" i="2"/>
  <c r="AR59" i="2"/>
  <c r="AB58" i="2"/>
  <c r="Y58" i="2"/>
  <c r="E72" i="19"/>
  <c r="AM67" i="19"/>
  <c r="AK67" i="19"/>
  <c r="O230" i="18"/>
  <c r="P229" i="18"/>
  <c r="V55" i="18"/>
  <c r="I71" i="19"/>
  <c r="S71" i="19" s="1"/>
  <c r="T70" i="19"/>
  <c r="AS70" i="19" s="1"/>
  <c r="U70" i="19"/>
  <c r="AB70" i="19" s="1"/>
  <c r="AC70" i="19" s="1"/>
  <c r="X70" i="19" s="1"/>
  <c r="AN67" i="19"/>
  <c r="AO67" i="19"/>
  <c r="AJ67" i="19"/>
  <c r="AI67" i="19"/>
  <c r="BL68" i="19"/>
  <c r="AP67" i="19"/>
  <c r="BG68" i="19"/>
  <c r="BH68" i="19" s="1"/>
  <c r="BI68" i="19" s="1"/>
  <c r="BJ69" i="19" s="1"/>
  <c r="Z69" i="19"/>
  <c r="AL68" i="19" s="1"/>
  <c r="Y69" i="19"/>
  <c r="AT69" i="19"/>
  <c r="H72" i="19"/>
  <c r="G73" i="19"/>
  <c r="D73" i="19"/>
  <c r="C74" i="19"/>
  <c r="L252" i="19"/>
  <c r="K253" i="19"/>
  <c r="N97" i="19"/>
  <c r="O96" i="19"/>
  <c r="AF52" i="18"/>
  <c r="AD52" i="18"/>
  <c r="W53" i="18"/>
  <c r="BS53" i="18" s="1"/>
  <c r="X52" i="18"/>
  <c r="Y52" i="18" s="1"/>
  <c r="BB52" i="18" s="1"/>
  <c r="BC52" i="18" s="1"/>
  <c r="BE53" i="18" s="1"/>
  <c r="BS52" i="18"/>
  <c r="AP50" i="18"/>
  <c r="AQ50" i="18"/>
  <c r="AM50" i="18"/>
  <c r="AL50" i="18"/>
  <c r="BB51" i="18"/>
  <c r="BC51" i="18" s="1"/>
  <c r="BE52" i="18" s="1"/>
  <c r="BF52" i="18" s="1"/>
  <c r="AO50" i="18"/>
  <c r="AR50" i="18"/>
  <c r="AN50" i="18"/>
  <c r="I56" i="18"/>
  <c r="J56" i="18" s="1"/>
  <c r="L57" i="18"/>
  <c r="M57" i="18" s="1"/>
  <c r="C58" i="18"/>
  <c r="D58" i="18" s="1"/>
  <c r="AV53" i="18"/>
  <c r="F56" i="18"/>
  <c r="G56" i="18" s="1"/>
  <c r="AE52" i="18"/>
  <c r="BH189" i="11"/>
  <c r="R362" i="18" l="1"/>
  <c r="S361" i="18"/>
  <c r="U361" i="18" s="1"/>
  <c r="Q61" i="2"/>
  <c r="T59" i="2"/>
  <c r="U59" i="2" s="1"/>
  <c r="AS59" i="2"/>
  <c r="Y59" i="2"/>
  <c r="AB59" i="2"/>
  <c r="AA59" i="2"/>
  <c r="S61" i="2"/>
  <c r="R61" i="2"/>
  <c r="AB60" i="2" s="1"/>
  <c r="C63" i="2"/>
  <c r="D62" i="2"/>
  <c r="K64" i="2"/>
  <c r="L63" i="2"/>
  <c r="F62" i="2"/>
  <c r="G61" i="2"/>
  <c r="I61" i="2" s="1"/>
  <c r="AS60" i="2"/>
  <c r="T60" i="2"/>
  <c r="BO60" i="2"/>
  <c r="N64" i="2"/>
  <c r="O63" i="2"/>
  <c r="AR60" i="2"/>
  <c r="T71" i="19"/>
  <c r="AS71" i="19" s="1"/>
  <c r="V71" i="19"/>
  <c r="U71" i="19"/>
  <c r="AB71" i="19" s="1"/>
  <c r="AC71" i="19" s="1"/>
  <c r="X71" i="19" s="1"/>
  <c r="W71" i="19"/>
  <c r="E73" i="19"/>
  <c r="V56" i="18"/>
  <c r="O231" i="18"/>
  <c r="P230" i="18"/>
  <c r="W54" i="18"/>
  <c r="AW54" i="18" s="1"/>
  <c r="AK51" i="18"/>
  <c r="AR51" i="18"/>
  <c r="AW53" i="18"/>
  <c r="AP51" i="18"/>
  <c r="I72" i="19"/>
  <c r="S72" i="19" s="1"/>
  <c r="BL69" i="19"/>
  <c r="AJ68" i="19"/>
  <c r="AM68" i="19"/>
  <c r="AT70" i="19"/>
  <c r="Z70" i="19"/>
  <c r="AJ69" i="19" s="1"/>
  <c r="Y70" i="19"/>
  <c r="AO68" i="19"/>
  <c r="AK68" i="19"/>
  <c r="BG69" i="19"/>
  <c r="BH69" i="19" s="1"/>
  <c r="BI69" i="19" s="1"/>
  <c r="BJ70" i="19" s="1"/>
  <c r="AI68" i="19"/>
  <c r="AP68" i="19"/>
  <c r="AN68" i="19"/>
  <c r="D74" i="19"/>
  <c r="C75" i="19"/>
  <c r="O97" i="19"/>
  <c r="N98" i="19"/>
  <c r="G74" i="19"/>
  <c r="H73" i="19"/>
  <c r="K254" i="19"/>
  <c r="L253" i="19"/>
  <c r="X53" i="18"/>
  <c r="Y53" i="18" s="1"/>
  <c r="AP52" i="18" s="1"/>
  <c r="AL51" i="18"/>
  <c r="AM51" i="18"/>
  <c r="AE53" i="18"/>
  <c r="AD53" i="18"/>
  <c r="AO51" i="18"/>
  <c r="AN51" i="18"/>
  <c r="AQ51" i="18"/>
  <c r="AF53" i="18"/>
  <c r="BF53" i="18"/>
  <c r="AC53" i="18"/>
  <c r="AC54" i="18"/>
  <c r="W55" i="18"/>
  <c r="F57" i="18"/>
  <c r="G57" i="18" s="1"/>
  <c r="C59" i="18"/>
  <c r="D59" i="18" s="1"/>
  <c r="L58" i="18"/>
  <c r="M58" i="18" s="1"/>
  <c r="I57" i="18"/>
  <c r="J57" i="18" s="1"/>
  <c r="AV54" i="18"/>
  <c r="BH153" i="11"/>
  <c r="Y60" i="2" l="1"/>
  <c r="U60" i="2"/>
  <c r="AI59" i="2" s="1"/>
  <c r="R363" i="18"/>
  <c r="S362" i="18"/>
  <c r="U362" i="18" s="1"/>
  <c r="Z60" i="2"/>
  <c r="AH58" i="2"/>
  <c r="AI58" i="2"/>
  <c r="AJ58" i="2"/>
  <c r="AG58" i="2"/>
  <c r="Q62" i="2"/>
  <c r="R62" i="2" s="1"/>
  <c r="S62" i="2" s="1"/>
  <c r="C64" i="2"/>
  <c r="D63" i="2"/>
  <c r="N65" i="2"/>
  <c r="O64" i="2"/>
  <c r="AR61" i="2"/>
  <c r="F63" i="2"/>
  <c r="G62" i="2"/>
  <c r="I62" i="2" s="1"/>
  <c r="Q63" i="2" s="1"/>
  <c r="K65" i="2"/>
  <c r="L64" i="2"/>
  <c r="AA60" i="2"/>
  <c r="AS61" i="2"/>
  <c r="BO61" i="2"/>
  <c r="T61" i="2"/>
  <c r="U61" i="2" s="1"/>
  <c r="AJ60" i="2" s="1"/>
  <c r="E74" i="19"/>
  <c r="BS54" i="18"/>
  <c r="O232" i="18"/>
  <c r="P231" i="18"/>
  <c r="V57" i="18"/>
  <c r="X54" i="18"/>
  <c r="Y54" i="18" s="1"/>
  <c r="AN53" i="18" s="1"/>
  <c r="AK52" i="18"/>
  <c r="AL52" i="18"/>
  <c r="AO52" i="18"/>
  <c r="AQ52" i="18"/>
  <c r="BB53" i="18"/>
  <c r="BC53" i="18" s="1"/>
  <c r="BE54" i="18" s="1"/>
  <c r="BF54" i="18" s="1"/>
  <c r="AN52" i="18"/>
  <c r="AR52" i="18"/>
  <c r="AM52" i="18"/>
  <c r="W72" i="19"/>
  <c r="V72" i="19"/>
  <c r="T72" i="19"/>
  <c r="AS72" i="19" s="1"/>
  <c r="U72" i="19"/>
  <c r="AB72" i="19" s="1"/>
  <c r="AC72" i="19" s="1"/>
  <c r="X72" i="19" s="1"/>
  <c r="I73" i="19"/>
  <c r="S73" i="19" s="1"/>
  <c r="AL69" i="19"/>
  <c r="AK69" i="19"/>
  <c r="BL70" i="19"/>
  <c r="Z71" i="19"/>
  <c r="AN70" i="19" s="1"/>
  <c r="Y71" i="19"/>
  <c r="AT71" i="19"/>
  <c r="AM69" i="19"/>
  <c r="AI69" i="19"/>
  <c r="AO69" i="19"/>
  <c r="AN69" i="19"/>
  <c r="BG70" i="19"/>
  <c r="BH70" i="19" s="1"/>
  <c r="BI70" i="19" s="1"/>
  <c r="BJ71" i="19" s="1"/>
  <c r="AP69" i="19"/>
  <c r="D75" i="19"/>
  <c r="C76" i="19"/>
  <c r="G75" i="19"/>
  <c r="H74" i="19"/>
  <c r="L254" i="19"/>
  <c r="K255" i="19"/>
  <c r="N99" i="19"/>
  <c r="O98" i="19"/>
  <c r="AD54" i="18"/>
  <c r="AE54" i="18"/>
  <c r="AF54" i="18"/>
  <c r="AC55" i="18"/>
  <c r="C60" i="18"/>
  <c r="D60" i="18" s="1"/>
  <c r="F58" i="18"/>
  <c r="G58" i="18" s="1"/>
  <c r="I58" i="18"/>
  <c r="J58" i="18" s="1"/>
  <c r="BS55" i="18"/>
  <c r="AW55" i="18"/>
  <c r="X55" i="18"/>
  <c r="L59" i="18"/>
  <c r="M59" i="18" s="1"/>
  <c r="AV55" i="18"/>
  <c r="BH141" i="11"/>
  <c r="AJ59" i="2" l="1"/>
  <c r="AH59" i="2"/>
  <c r="AG59" i="2"/>
  <c r="R364" i="18"/>
  <c r="S363" i="18"/>
  <c r="U363" i="18" s="1"/>
  <c r="AG60" i="2"/>
  <c r="AH60" i="2"/>
  <c r="AI60" i="2"/>
  <c r="AB61" i="2"/>
  <c r="AA61" i="2"/>
  <c r="Z61" i="2"/>
  <c r="Y61" i="2"/>
  <c r="R63" i="2"/>
  <c r="S63" i="2" s="1"/>
  <c r="C65" i="2"/>
  <c r="D64" i="2"/>
  <c r="K66" i="2"/>
  <c r="L65" i="2"/>
  <c r="F64" i="2"/>
  <c r="G63" i="2"/>
  <c r="I63" i="2" s="1"/>
  <c r="Q64" i="2" s="1"/>
  <c r="BO62" i="2"/>
  <c r="AS62" i="2"/>
  <c r="T62" i="2"/>
  <c r="U62" i="2" s="1"/>
  <c r="AJ61" i="2" s="1"/>
  <c r="N66" i="2"/>
  <c r="O65" i="2"/>
  <c r="AR62" i="2"/>
  <c r="E75" i="19"/>
  <c r="V58" i="18"/>
  <c r="O233" i="18"/>
  <c r="P232" i="18"/>
  <c r="AF55" i="18"/>
  <c r="AL53" i="18"/>
  <c r="AK53" i="18"/>
  <c r="Y55" i="18"/>
  <c r="AQ54" i="18" s="1"/>
  <c r="AQ53" i="18"/>
  <c r="AP53" i="18"/>
  <c r="AR53" i="18"/>
  <c r="AO53" i="18"/>
  <c r="AM53" i="18"/>
  <c r="BB54" i="18"/>
  <c r="BC54" i="18" s="1"/>
  <c r="BE55" i="18" s="1"/>
  <c r="BF55" i="18" s="1"/>
  <c r="AP70" i="19"/>
  <c r="U73" i="19"/>
  <c r="AB73" i="19" s="1"/>
  <c r="AC73" i="19" s="1"/>
  <c r="X73" i="19" s="1"/>
  <c r="T73" i="19"/>
  <c r="AS73" i="19" s="1"/>
  <c r="W73" i="19"/>
  <c r="V73" i="19"/>
  <c r="AJ70" i="19"/>
  <c r="AL70" i="19"/>
  <c r="I74" i="19"/>
  <c r="S74" i="19" s="1"/>
  <c r="V74" i="19" s="1"/>
  <c r="AO70" i="19"/>
  <c r="BL71" i="19"/>
  <c r="AK70" i="19"/>
  <c r="BG71" i="19"/>
  <c r="BH71" i="19" s="1"/>
  <c r="BI71" i="19" s="1"/>
  <c r="BJ72" i="19" s="1"/>
  <c r="Y72" i="19"/>
  <c r="AT72" i="19"/>
  <c r="Z72" i="19"/>
  <c r="AK71" i="19" s="1"/>
  <c r="AI70" i="19"/>
  <c r="AM70" i="19"/>
  <c r="K256" i="19"/>
  <c r="L255" i="19"/>
  <c r="O99" i="19"/>
  <c r="N100" i="19"/>
  <c r="D76" i="19"/>
  <c r="C77" i="19"/>
  <c r="H75" i="19"/>
  <c r="G76" i="19"/>
  <c r="AE55" i="18"/>
  <c r="W56" i="18"/>
  <c r="X56" i="18" s="1"/>
  <c r="AD55" i="18"/>
  <c r="I59" i="18"/>
  <c r="J59" i="18" s="1"/>
  <c r="F59" i="18"/>
  <c r="G59" i="18" s="1"/>
  <c r="C61" i="18"/>
  <c r="D61" i="18" s="1"/>
  <c r="L60" i="18"/>
  <c r="M60" i="18" s="1"/>
  <c r="AV56" i="18"/>
  <c r="BH81" i="11"/>
  <c r="R365" i="18" l="1"/>
  <c r="S364" i="18"/>
  <c r="U364" i="18" s="1"/>
  <c r="AG61" i="2"/>
  <c r="AH61" i="2"/>
  <c r="AI61" i="2"/>
  <c r="AA62" i="2"/>
  <c r="Y62" i="2"/>
  <c r="AB62" i="2"/>
  <c r="Z62" i="2"/>
  <c r="R64" i="2"/>
  <c r="S64" i="2" s="1"/>
  <c r="K67" i="2"/>
  <c r="L66" i="2"/>
  <c r="AR63" i="2"/>
  <c r="F65" i="2"/>
  <c r="G64" i="2"/>
  <c r="I64" i="2" s="1"/>
  <c r="N67" i="2"/>
  <c r="O66" i="2"/>
  <c r="C66" i="2"/>
  <c r="D65" i="2"/>
  <c r="AS63" i="2"/>
  <c r="T63" i="2"/>
  <c r="U63" i="2" s="1"/>
  <c r="AH62" i="2" s="1"/>
  <c r="BO63" i="2"/>
  <c r="E76" i="19"/>
  <c r="V59" i="18"/>
  <c r="O234" i="18"/>
  <c r="P233" i="18"/>
  <c r="W57" i="18"/>
  <c r="BS57" i="18" s="1"/>
  <c r="AE56" i="18"/>
  <c r="AM54" i="18"/>
  <c r="Y56" i="18"/>
  <c r="AR55" i="18" s="1"/>
  <c r="BB55" i="18"/>
  <c r="BC55" i="18" s="1"/>
  <c r="BE56" i="18" s="1"/>
  <c r="BF56" i="18" s="1"/>
  <c r="AR54" i="18"/>
  <c r="AL54" i="18"/>
  <c r="AO54" i="18"/>
  <c r="AF56" i="18"/>
  <c r="AN54" i="18"/>
  <c r="AD56" i="18"/>
  <c r="AP54" i="18"/>
  <c r="AK54" i="18"/>
  <c r="AW56" i="18"/>
  <c r="T74" i="19"/>
  <c r="AS74" i="19" s="1"/>
  <c r="W74" i="19"/>
  <c r="U74" i="19"/>
  <c r="AB74" i="19" s="1"/>
  <c r="AC74" i="19" s="1"/>
  <c r="X74" i="19" s="1"/>
  <c r="I75" i="19"/>
  <c r="S75" i="19" s="1"/>
  <c r="U75" i="19" s="1"/>
  <c r="AB75" i="19" s="1"/>
  <c r="AO71" i="19"/>
  <c r="BL72" i="19"/>
  <c r="AP71" i="19"/>
  <c r="AJ71" i="19"/>
  <c r="BG72" i="19"/>
  <c r="BH72" i="19" s="1"/>
  <c r="BI72" i="19" s="1"/>
  <c r="BJ73" i="19" s="1"/>
  <c r="AM71" i="19"/>
  <c r="AI71" i="19"/>
  <c r="AL71" i="19"/>
  <c r="Z73" i="19"/>
  <c r="AK72" i="19" s="1"/>
  <c r="Y73" i="19"/>
  <c r="AT73" i="19"/>
  <c r="AN71" i="19"/>
  <c r="C78" i="19"/>
  <c r="D77" i="19"/>
  <c r="G77" i="19"/>
  <c r="H76" i="19"/>
  <c r="K257" i="19"/>
  <c r="L256" i="19"/>
  <c r="N101" i="19"/>
  <c r="O100" i="19"/>
  <c r="BS56" i="18"/>
  <c r="AC56" i="18"/>
  <c r="AF57" i="18"/>
  <c r="F60" i="18"/>
  <c r="G60" i="18" s="1"/>
  <c r="I60" i="18"/>
  <c r="J60" i="18" s="1"/>
  <c r="L61" i="18"/>
  <c r="M61" i="18" s="1"/>
  <c r="C62" i="18"/>
  <c r="D62" i="18" s="1"/>
  <c r="AV57" i="18"/>
  <c r="BH135" i="11"/>
  <c r="R366" i="18" l="1"/>
  <c r="S365" i="18"/>
  <c r="U365" i="18" s="1"/>
  <c r="AG62" i="2"/>
  <c r="AI62" i="2"/>
  <c r="AJ62" i="2"/>
  <c r="Z63" i="2"/>
  <c r="AA63" i="2"/>
  <c r="AB63" i="2"/>
  <c r="Q65" i="2"/>
  <c r="R65" i="2" s="1"/>
  <c r="K68" i="2"/>
  <c r="L67" i="2"/>
  <c r="AR64" i="2"/>
  <c r="N68" i="2"/>
  <c r="O67" i="2"/>
  <c r="F66" i="2"/>
  <c r="G65" i="2"/>
  <c r="I65" i="2" s="1"/>
  <c r="Q66" i="2" s="1"/>
  <c r="C67" i="2"/>
  <c r="D66" i="2"/>
  <c r="BO64" i="2"/>
  <c r="AS64" i="2"/>
  <c r="T64" i="2"/>
  <c r="U64" i="2" s="1"/>
  <c r="AH63" i="2" s="1"/>
  <c r="Y63" i="2"/>
  <c r="AO72" i="19"/>
  <c r="E77" i="19"/>
  <c r="AJ72" i="19"/>
  <c r="X57" i="18"/>
  <c r="V60" i="18"/>
  <c r="O235" i="18"/>
  <c r="P234" i="18"/>
  <c r="AW57" i="18"/>
  <c r="Y57" i="18"/>
  <c r="AQ56" i="18" s="1"/>
  <c r="AK55" i="18"/>
  <c r="AO55" i="18"/>
  <c r="BB56" i="18"/>
  <c r="BC56" i="18" s="1"/>
  <c r="BE57" i="18" s="1"/>
  <c r="BF57" i="18" s="1"/>
  <c r="AM55" i="18"/>
  <c r="AN55" i="18"/>
  <c r="AL55" i="18"/>
  <c r="AQ55" i="18"/>
  <c r="AP55" i="18"/>
  <c r="V75" i="19"/>
  <c r="T75" i="19"/>
  <c r="AS75" i="19" s="1"/>
  <c r="W75" i="19"/>
  <c r="I76" i="19"/>
  <c r="S76" i="19" s="1"/>
  <c r="AM72" i="19"/>
  <c r="AL72" i="19"/>
  <c r="AI72" i="19"/>
  <c r="BL73" i="19"/>
  <c r="BG73" i="19"/>
  <c r="BH73" i="19" s="1"/>
  <c r="BI73" i="19" s="1"/>
  <c r="BJ74" i="19" s="1"/>
  <c r="Z74" i="19"/>
  <c r="AO73" i="19" s="1"/>
  <c r="AT74" i="19"/>
  <c r="Y74" i="19"/>
  <c r="AP72" i="19"/>
  <c r="AC75" i="19"/>
  <c r="AN72" i="19"/>
  <c r="O101" i="19"/>
  <c r="N102" i="19"/>
  <c r="H77" i="19"/>
  <c r="G78" i="19"/>
  <c r="L257" i="19"/>
  <c r="K258" i="19"/>
  <c r="D78" i="19"/>
  <c r="C79" i="19"/>
  <c r="AD57" i="18"/>
  <c r="AC57" i="18"/>
  <c r="AE57" i="18"/>
  <c r="L62" i="18"/>
  <c r="M62" i="18" s="1"/>
  <c r="C63" i="18"/>
  <c r="D63" i="18" s="1"/>
  <c r="AF58" i="18"/>
  <c r="F61" i="18"/>
  <c r="G61" i="18" s="1"/>
  <c r="AV58" i="18"/>
  <c r="I61" i="18"/>
  <c r="J61" i="18" s="1"/>
  <c r="AM56" i="18"/>
  <c r="W58" i="18"/>
  <c r="BH129" i="11"/>
  <c r="X75" i="19" l="1"/>
  <c r="Y75" i="19" s="1"/>
  <c r="R367" i="18"/>
  <c r="S366" i="18"/>
  <c r="U366" i="18" s="1"/>
  <c r="AG63" i="2"/>
  <c r="AJ63" i="2"/>
  <c r="AI63" i="2"/>
  <c r="AB64" i="2"/>
  <c r="Z64" i="2"/>
  <c r="S65" i="2"/>
  <c r="AS65" i="2" s="1"/>
  <c r="Y64" i="2"/>
  <c r="AA64" i="2"/>
  <c r="R66" i="2"/>
  <c r="AA65" i="2" s="1"/>
  <c r="C68" i="2"/>
  <c r="D67" i="2"/>
  <c r="N69" i="2"/>
  <c r="O68" i="2"/>
  <c r="K69" i="2"/>
  <c r="L68" i="2"/>
  <c r="F67" i="2"/>
  <c r="G66" i="2"/>
  <c r="I66" i="2" s="1"/>
  <c r="Q67" i="2" s="1"/>
  <c r="AR65" i="2"/>
  <c r="E78" i="19"/>
  <c r="V61" i="18"/>
  <c r="AL56" i="18"/>
  <c r="O236" i="18"/>
  <c r="P235" i="18"/>
  <c r="AK56" i="18"/>
  <c r="AN56" i="18"/>
  <c r="AR56" i="18"/>
  <c r="AP56" i="18"/>
  <c r="AO56" i="18"/>
  <c r="BB57" i="18"/>
  <c r="BC57" i="18" s="1"/>
  <c r="BE58" i="18" s="1"/>
  <c r="BF58" i="18" s="1"/>
  <c r="V76" i="19"/>
  <c r="U76" i="19"/>
  <c r="AB76" i="19" s="1"/>
  <c r="T76" i="19"/>
  <c r="AS76" i="19" s="1"/>
  <c r="W76" i="19"/>
  <c r="I77" i="19"/>
  <c r="S77" i="19" s="1"/>
  <c r="AJ73" i="19"/>
  <c r="BL74" i="19"/>
  <c r="AI73" i="19"/>
  <c r="AC76" i="19"/>
  <c r="X76" i="19" s="1"/>
  <c r="AN73" i="19"/>
  <c r="AM73" i="19"/>
  <c r="AK73" i="19"/>
  <c r="AP73" i="19"/>
  <c r="BG74" i="19"/>
  <c r="BH74" i="19" s="1"/>
  <c r="BI74" i="19" s="1"/>
  <c r="BJ75" i="19" s="1"/>
  <c r="AL73" i="19"/>
  <c r="C80" i="19"/>
  <c r="D79" i="19"/>
  <c r="L258" i="19"/>
  <c r="K259" i="19"/>
  <c r="O102" i="19"/>
  <c r="N103" i="19"/>
  <c r="G79" i="19"/>
  <c r="H78" i="19"/>
  <c r="AF59" i="18"/>
  <c r="X58" i="18"/>
  <c r="Y58" i="18" s="1"/>
  <c r="AW58" i="18"/>
  <c r="BS58" i="18"/>
  <c r="F62" i="18"/>
  <c r="G62" i="18" s="1"/>
  <c r="I62" i="18"/>
  <c r="J62" i="18" s="1"/>
  <c r="W59" i="18"/>
  <c r="AV59" i="18"/>
  <c r="AD58" i="18"/>
  <c r="AE58" i="18"/>
  <c r="C64" i="18"/>
  <c r="D64" i="18" s="1"/>
  <c r="AC58" i="18"/>
  <c r="L63" i="18"/>
  <c r="M63" i="18" s="1"/>
  <c r="BH99" i="11"/>
  <c r="Z75" i="19" l="1"/>
  <c r="AM74" i="19" s="1"/>
  <c r="AT75" i="19"/>
  <c r="AL74" i="19"/>
  <c r="AP74" i="19"/>
  <c r="AK74" i="19"/>
  <c r="R368" i="18"/>
  <c r="S367" i="18"/>
  <c r="U367" i="18" s="1"/>
  <c r="AB65" i="2"/>
  <c r="BO65" i="2"/>
  <c r="T65" i="2"/>
  <c r="U65" i="2" s="1"/>
  <c r="S66" i="2"/>
  <c r="BO66" i="2" s="1"/>
  <c r="Y65" i="2"/>
  <c r="N70" i="2"/>
  <c r="O69" i="2"/>
  <c r="C69" i="2"/>
  <c r="D68" i="2"/>
  <c r="R67" i="2"/>
  <c r="Z66" i="2" s="1"/>
  <c r="F68" i="2"/>
  <c r="G67" i="2"/>
  <c r="I67" i="2" s="1"/>
  <c r="Q68" i="2" s="1"/>
  <c r="K70" i="2"/>
  <c r="L69" i="2"/>
  <c r="AR66" i="2"/>
  <c r="Z65" i="2"/>
  <c r="E79" i="19"/>
  <c r="V62" i="18"/>
  <c r="O237" i="18"/>
  <c r="P236" i="18"/>
  <c r="W77" i="19"/>
  <c r="V77" i="19"/>
  <c r="T77" i="19"/>
  <c r="AS77" i="19" s="1"/>
  <c r="U77" i="19"/>
  <c r="AB77" i="19" s="1"/>
  <c r="AC77" i="19" s="1"/>
  <c r="X77" i="19" s="1"/>
  <c r="I78" i="19"/>
  <c r="S78" i="19" s="1"/>
  <c r="V78" i="19" s="1"/>
  <c r="BL75" i="19"/>
  <c r="AT76" i="19"/>
  <c r="Y76" i="19"/>
  <c r="Z76" i="19"/>
  <c r="AO75" i="19" s="1"/>
  <c r="AI74" i="19"/>
  <c r="AJ74" i="19"/>
  <c r="BG75" i="19"/>
  <c r="BH75" i="19" s="1"/>
  <c r="BI75" i="19" s="1"/>
  <c r="BJ76" i="19" s="1"/>
  <c r="AN74" i="19"/>
  <c r="AO74" i="19"/>
  <c r="H79" i="19"/>
  <c r="G80" i="19"/>
  <c r="N104" i="19"/>
  <c r="O103" i="19"/>
  <c r="L259" i="19"/>
  <c r="K260" i="19"/>
  <c r="C81" i="19"/>
  <c r="D80" i="19"/>
  <c r="BB58" i="18"/>
  <c r="BC58" i="18" s="1"/>
  <c r="BE59" i="18" s="1"/>
  <c r="BF59" i="18" s="1"/>
  <c r="AQ57" i="18"/>
  <c r="AR57" i="18"/>
  <c r="AP57" i="18"/>
  <c r="AO57" i="18"/>
  <c r="AC60" i="18"/>
  <c r="L64" i="18"/>
  <c r="M64" i="18" s="1"/>
  <c r="AE59" i="18"/>
  <c r="F63" i="18"/>
  <c r="G63" i="18" s="1"/>
  <c r="BS59" i="18"/>
  <c r="AW59" i="18"/>
  <c r="X59" i="18"/>
  <c r="Y59" i="18" s="1"/>
  <c r="I63" i="18"/>
  <c r="J63" i="18" s="1"/>
  <c r="AV60" i="18"/>
  <c r="C65" i="18"/>
  <c r="D65" i="18" s="1"/>
  <c r="AM57" i="18"/>
  <c r="AN57" i="18"/>
  <c r="AL57" i="18"/>
  <c r="AK57" i="18"/>
  <c r="AC59" i="18"/>
  <c r="AD59" i="18"/>
  <c r="W60" i="18"/>
  <c r="BH45" i="11"/>
  <c r="R369" i="18" l="1"/>
  <c r="S368" i="18"/>
  <c r="U368" i="18" s="1"/>
  <c r="AI64" i="2"/>
  <c r="AH64" i="2"/>
  <c r="AJ64" i="2"/>
  <c r="AG64" i="2"/>
  <c r="T66" i="2"/>
  <c r="U66" i="2" s="1"/>
  <c r="AS66" i="2"/>
  <c r="S67" i="2"/>
  <c r="BO67" i="2" s="1"/>
  <c r="K71" i="2"/>
  <c r="L70" i="2"/>
  <c r="AB66" i="2"/>
  <c r="Y66" i="2"/>
  <c r="C70" i="2"/>
  <c r="D69" i="2"/>
  <c r="R68" i="2"/>
  <c r="Y67" i="2" s="1"/>
  <c r="AR67" i="2"/>
  <c r="AA66" i="2"/>
  <c r="F69" i="2"/>
  <c r="G68" i="2"/>
  <c r="I68" i="2" s="1"/>
  <c r="Q69" i="2" s="1"/>
  <c r="N71" i="2"/>
  <c r="O70" i="2"/>
  <c r="E80" i="19"/>
  <c r="O238" i="18"/>
  <c r="P237" i="18"/>
  <c r="V63" i="18"/>
  <c r="T78" i="19"/>
  <c r="AS78" i="19" s="1"/>
  <c r="W78" i="19"/>
  <c r="U78" i="19"/>
  <c r="AB78" i="19" s="1"/>
  <c r="AC78" i="19" s="1"/>
  <c r="X78" i="19" s="1"/>
  <c r="AI75" i="19"/>
  <c r="AP75" i="19"/>
  <c r="I79" i="19"/>
  <c r="S79" i="19" s="1"/>
  <c r="BL76" i="19"/>
  <c r="BG76" i="19"/>
  <c r="BH76" i="19" s="1"/>
  <c r="BI76" i="19" s="1"/>
  <c r="BJ77" i="19" s="1"/>
  <c r="AK75" i="19"/>
  <c r="AT77" i="19"/>
  <c r="Z77" i="19"/>
  <c r="AL76" i="19" s="1"/>
  <c r="Y77" i="19"/>
  <c r="AM75" i="19"/>
  <c r="AJ75" i="19"/>
  <c r="AN75" i="19"/>
  <c r="AL75" i="19"/>
  <c r="G81" i="19"/>
  <c r="H80" i="19"/>
  <c r="K261" i="19"/>
  <c r="L260" i="19"/>
  <c r="O104" i="19"/>
  <c r="N105" i="19"/>
  <c r="D81" i="19"/>
  <c r="C82" i="19"/>
  <c r="AD60" i="18"/>
  <c r="AL58" i="18"/>
  <c r="BB59" i="18"/>
  <c r="BC59" i="18" s="1"/>
  <c r="BE60" i="18" s="1"/>
  <c r="BF60" i="18" s="1"/>
  <c r="AP58" i="18"/>
  <c r="AR58" i="18"/>
  <c r="AO58" i="18"/>
  <c r="AQ58" i="18"/>
  <c r="AC61" i="18"/>
  <c r="AK58" i="18"/>
  <c r="I64" i="18"/>
  <c r="J64" i="18" s="1"/>
  <c r="AM58" i="18"/>
  <c r="C66" i="18"/>
  <c r="D66" i="18" s="1"/>
  <c r="L65" i="18"/>
  <c r="M65" i="18" s="1"/>
  <c r="AN58" i="18"/>
  <c r="F64" i="18"/>
  <c r="G64" i="18" s="1"/>
  <c r="AV61" i="18"/>
  <c r="BS60" i="18"/>
  <c r="X60" i="18"/>
  <c r="Y60" i="18" s="1"/>
  <c r="AQ59" i="18" s="1"/>
  <c r="AW60" i="18"/>
  <c r="AE60" i="18"/>
  <c r="AF60" i="18"/>
  <c r="W61" i="18"/>
  <c r="BH75" i="11"/>
  <c r="R370" i="18" l="1"/>
  <c r="S369" i="18"/>
  <c r="U369" i="18" s="1"/>
  <c r="AG65" i="2"/>
  <c r="AH65" i="2"/>
  <c r="AI65" i="2"/>
  <c r="AJ65" i="2"/>
  <c r="AS67" i="2"/>
  <c r="S68" i="2"/>
  <c r="T67" i="2"/>
  <c r="U67" i="2" s="1"/>
  <c r="AB67" i="2"/>
  <c r="R69" i="2"/>
  <c r="AB68" i="2" s="1"/>
  <c r="AR68" i="2"/>
  <c r="F70" i="2"/>
  <c r="G69" i="2"/>
  <c r="I69" i="2" s="1"/>
  <c r="Q70" i="2" s="1"/>
  <c r="AA67" i="2"/>
  <c r="C71" i="2"/>
  <c r="D70" i="2"/>
  <c r="N72" i="2"/>
  <c r="O71" i="2"/>
  <c r="Z67" i="2"/>
  <c r="K72" i="2"/>
  <c r="L71" i="2"/>
  <c r="E81" i="19"/>
  <c r="V64" i="18"/>
  <c r="O239" i="18"/>
  <c r="P238" i="18"/>
  <c r="AF61" i="18"/>
  <c r="AE61" i="18"/>
  <c r="U79" i="19"/>
  <c r="AB79" i="19" s="1"/>
  <c r="AC79" i="19" s="1"/>
  <c r="X79" i="19" s="1"/>
  <c r="W79" i="19"/>
  <c r="I80" i="19"/>
  <c r="S80" i="19" s="1"/>
  <c r="V79" i="19"/>
  <c r="T79" i="19"/>
  <c r="AS79" i="19" s="1"/>
  <c r="AI76" i="19"/>
  <c r="AO76" i="19"/>
  <c r="AJ76" i="19"/>
  <c r="AP76" i="19"/>
  <c r="AN76" i="19"/>
  <c r="BL77" i="19"/>
  <c r="AK76" i="19"/>
  <c r="Z78" i="19"/>
  <c r="AK77" i="19" s="1"/>
  <c r="AT78" i="19"/>
  <c r="Y78" i="19"/>
  <c r="BG77" i="19"/>
  <c r="BH77" i="19" s="1"/>
  <c r="BI77" i="19" s="1"/>
  <c r="BJ78" i="19" s="1"/>
  <c r="AM76" i="19"/>
  <c r="L261" i="19"/>
  <c r="K262" i="19"/>
  <c r="N106" i="19"/>
  <c r="O105" i="19"/>
  <c r="C83" i="19"/>
  <c r="D82" i="19"/>
  <c r="G82" i="19"/>
  <c r="H81" i="19"/>
  <c r="W62" i="18"/>
  <c r="BS62" i="18" s="1"/>
  <c r="AD61" i="18"/>
  <c r="AP59" i="18"/>
  <c r="AO59" i="18"/>
  <c r="AR59" i="18"/>
  <c r="AN59" i="18"/>
  <c r="BB60" i="18"/>
  <c r="BC60" i="18" s="1"/>
  <c r="BE61" i="18" s="1"/>
  <c r="BF61" i="18" s="1"/>
  <c r="AE62" i="18"/>
  <c r="AK59" i="18"/>
  <c r="AL59" i="18"/>
  <c r="I65" i="18"/>
  <c r="J65" i="18" s="1"/>
  <c r="C67" i="18"/>
  <c r="D67" i="18" s="1"/>
  <c r="F65" i="18"/>
  <c r="G65" i="18" s="1"/>
  <c r="AM59" i="18"/>
  <c r="BS61" i="18"/>
  <c r="AW61" i="18"/>
  <c r="X61" i="18"/>
  <c r="Y61" i="18" s="1"/>
  <c r="AQ60" i="18" s="1"/>
  <c r="L66" i="18"/>
  <c r="M66" i="18" s="1"/>
  <c r="AV62" i="18"/>
  <c r="BH63" i="11"/>
  <c r="R371" i="18" l="1"/>
  <c r="S370" i="18"/>
  <c r="U370" i="18" s="1"/>
  <c r="AG66" i="2"/>
  <c r="AI66" i="2"/>
  <c r="AJ66" i="2"/>
  <c r="AH66" i="2"/>
  <c r="T68" i="2"/>
  <c r="U68" i="2" s="1"/>
  <c r="Z68" i="2"/>
  <c r="Y68" i="2"/>
  <c r="AA68" i="2"/>
  <c r="S69" i="2"/>
  <c r="T69" i="2" s="1"/>
  <c r="AS68" i="2"/>
  <c r="BO68" i="2"/>
  <c r="R70" i="2"/>
  <c r="AB69" i="2" s="1"/>
  <c r="N73" i="2"/>
  <c r="O72" i="2"/>
  <c r="C72" i="2"/>
  <c r="D71" i="2"/>
  <c r="F71" i="2"/>
  <c r="G70" i="2"/>
  <c r="I70" i="2" s="1"/>
  <c r="AR69" i="2"/>
  <c r="K73" i="2"/>
  <c r="L72" i="2"/>
  <c r="U80" i="19"/>
  <c r="AB80" i="19" s="1"/>
  <c r="W80" i="19"/>
  <c r="T80" i="19"/>
  <c r="AS80" i="19" s="1"/>
  <c r="E82" i="19"/>
  <c r="O240" i="18"/>
  <c r="P239" i="18"/>
  <c r="V65" i="18"/>
  <c r="AW62" i="18"/>
  <c r="X62" i="18"/>
  <c r="V80" i="19"/>
  <c r="I81" i="19"/>
  <c r="S81" i="19" s="1"/>
  <c r="AI77" i="19"/>
  <c r="AO77" i="19"/>
  <c r="BL78" i="19"/>
  <c r="AL77" i="19"/>
  <c r="BG78" i="19"/>
  <c r="BH78" i="19" s="1"/>
  <c r="BI78" i="19" s="1"/>
  <c r="BJ79" i="19" s="1"/>
  <c r="AP77" i="19"/>
  <c r="AJ77" i="19"/>
  <c r="AC80" i="19"/>
  <c r="X80" i="19" s="1"/>
  <c r="AN77" i="19"/>
  <c r="AM77" i="19"/>
  <c r="Z79" i="19"/>
  <c r="AK78" i="19" s="1"/>
  <c r="Y79" i="19"/>
  <c r="AT79" i="19"/>
  <c r="O106" i="19"/>
  <c r="N107" i="19"/>
  <c r="H82" i="19"/>
  <c r="G83" i="19"/>
  <c r="L262" i="19"/>
  <c r="K263" i="19"/>
  <c r="D83" i="19"/>
  <c r="C84" i="19"/>
  <c r="AF62" i="18"/>
  <c r="AC62" i="18"/>
  <c r="AD62" i="18"/>
  <c r="AO60" i="18"/>
  <c r="AP60" i="18"/>
  <c r="AR60" i="18"/>
  <c r="BB61" i="18"/>
  <c r="BC61" i="18" s="1"/>
  <c r="BE62" i="18" s="1"/>
  <c r="BF62" i="18" s="1"/>
  <c r="AF63" i="18"/>
  <c r="AL60" i="18"/>
  <c r="I66" i="18"/>
  <c r="J66" i="18" s="1"/>
  <c r="L67" i="18"/>
  <c r="M67" i="18" s="1"/>
  <c r="AN60" i="18"/>
  <c r="AM60" i="18"/>
  <c r="Y62" i="18"/>
  <c r="AP61" i="18" s="1"/>
  <c r="C68" i="18"/>
  <c r="D68" i="18" s="1"/>
  <c r="AV63" i="18"/>
  <c r="F66" i="18"/>
  <c r="G66" i="18" s="1"/>
  <c r="AK60" i="18"/>
  <c r="W63" i="18"/>
  <c r="BH56" i="11"/>
  <c r="BH57" i="11"/>
  <c r="R372" i="18" l="1"/>
  <c r="S371" i="18"/>
  <c r="U371" i="18" s="1"/>
  <c r="AH67" i="2"/>
  <c r="AJ67" i="2"/>
  <c r="AI67" i="2"/>
  <c r="AG67" i="2"/>
  <c r="U69" i="2"/>
  <c r="S70" i="2"/>
  <c r="AS70" i="2" s="1"/>
  <c r="BO69" i="2"/>
  <c r="AS69" i="2"/>
  <c r="Z69" i="2"/>
  <c r="AA69" i="2"/>
  <c r="Y69" i="2"/>
  <c r="Q71" i="2"/>
  <c r="N74" i="2"/>
  <c r="O73" i="2"/>
  <c r="C73" i="2"/>
  <c r="D72" i="2"/>
  <c r="K74" i="2"/>
  <c r="L73" i="2"/>
  <c r="F72" i="2"/>
  <c r="G71" i="2"/>
  <c r="I71" i="2" s="1"/>
  <c r="Q72" i="2" s="1"/>
  <c r="AR70" i="2"/>
  <c r="AJ78" i="19"/>
  <c r="E83" i="19"/>
  <c r="V66" i="18"/>
  <c r="O241" i="18"/>
  <c r="P240" i="18"/>
  <c r="T81" i="19"/>
  <c r="AS81" i="19" s="1"/>
  <c r="V81" i="19"/>
  <c r="W81" i="19"/>
  <c r="U81" i="19"/>
  <c r="AB81" i="19" s="1"/>
  <c r="AC81" i="19" s="1"/>
  <c r="X81" i="19" s="1"/>
  <c r="I82" i="19"/>
  <c r="S82" i="19" s="1"/>
  <c r="W82" i="19" s="1"/>
  <c r="AM78" i="19"/>
  <c r="AI78" i="19"/>
  <c r="AO78" i="19"/>
  <c r="AL78" i="19"/>
  <c r="BL79" i="19"/>
  <c r="AT80" i="19"/>
  <c r="Z80" i="19"/>
  <c r="AO79" i="19" s="1"/>
  <c r="Y80" i="19"/>
  <c r="AN78" i="19"/>
  <c r="BG79" i="19"/>
  <c r="BH79" i="19" s="1"/>
  <c r="BI79" i="19" s="1"/>
  <c r="BJ80" i="19" s="1"/>
  <c r="AP78" i="19"/>
  <c r="C85" i="19"/>
  <c r="D84" i="19"/>
  <c r="K264" i="19"/>
  <c r="L263" i="19"/>
  <c r="G84" i="19"/>
  <c r="H83" i="19"/>
  <c r="N108" i="19"/>
  <c r="O107" i="19"/>
  <c r="AE63" i="18"/>
  <c r="AD63" i="18"/>
  <c r="AC63" i="18"/>
  <c r="AO61" i="18"/>
  <c r="AM61" i="18"/>
  <c r="BB62" i="18"/>
  <c r="BC62" i="18" s="1"/>
  <c r="BE63" i="18" s="1"/>
  <c r="BF63" i="18" s="1"/>
  <c r="AR61" i="18"/>
  <c r="AQ61" i="18"/>
  <c r="AE64" i="18"/>
  <c r="F67" i="18"/>
  <c r="G67" i="18" s="1"/>
  <c r="AK61" i="18"/>
  <c r="AL61" i="18"/>
  <c r="C69" i="18"/>
  <c r="D69" i="18" s="1"/>
  <c r="AN61" i="18"/>
  <c r="L68" i="18"/>
  <c r="M68" i="18" s="1"/>
  <c r="I67" i="18"/>
  <c r="J67" i="18" s="1"/>
  <c r="AV64" i="18"/>
  <c r="AW63" i="18"/>
  <c r="X63" i="18"/>
  <c r="Y63" i="18" s="1"/>
  <c r="AQ62" i="18" s="1"/>
  <c r="BS63" i="18"/>
  <c r="W64" i="18"/>
  <c r="BH39" i="11"/>
  <c r="R373" i="18" l="1"/>
  <c r="S372" i="18"/>
  <c r="U372" i="18" s="1"/>
  <c r="AG68" i="2"/>
  <c r="AH68" i="2"/>
  <c r="AI68" i="2"/>
  <c r="AJ68" i="2"/>
  <c r="BO70" i="2"/>
  <c r="S71" i="2"/>
  <c r="T70" i="2"/>
  <c r="U70" i="2" s="1"/>
  <c r="R71" i="2"/>
  <c r="AR71" i="2" s="1"/>
  <c r="R72" i="2"/>
  <c r="N75" i="2"/>
  <c r="O74" i="2"/>
  <c r="K75" i="2"/>
  <c r="L74" i="2"/>
  <c r="C74" i="2"/>
  <c r="D73" i="2"/>
  <c r="F73" i="2"/>
  <c r="G72" i="2"/>
  <c r="I72" i="2" s="1"/>
  <c r="Q73" i="2" s="1"/>
  <c r="E84" i="19"/>
  <c r="V67" i="18"/>
  <c r="O242" i="18"/>
  <c r="P241" i="18"/>
  <c r="T82" i="19"/>
  <c r="AS82" i="19" s="1"/>
  <c r="V82" i="19"/>
  <c r="U82" i="19"/>
  <c r="AB82" i="19" s="1"/>
  <c r="AC82" i="19" s="1"/>
  <c r="X82" i="19" s="1"/>
  <c r="I83" i="19"/>
  <c r="S83" i="19" s="1"/>
  <c r="AJ79" i="19"/>
  <c r="AM79" i="19"/>
  <c r="AN79" i="19"/>
  <c r="BL80" i="19"/>
  <c r="AP79" i="19"/>
  <c r="BG80" i="19"/>
  <c r="BH80" i="19" s="1"/>
  <c r="BI80" i="19" s="1"/>
  <c r="BJ81" i="19" s="1"/>
  <c r="AL79" i="19"/>
  <c r="AI79" i="19"/>
  <c r="AK79" i="19"/>
  <c r="Y81" i="19"/>
  <c r="AT81" i="19"/>
  <c r="Z81" i="19"/>
  <c r="AP80" i="19" s="1"/>
  <c r="D85" i="19"/>
  <c r="C86" i="19"/>
  <c r="L264" i="19"/>
  <c r="K265" i="19"/>
  <c r="H84" i="19"/>
  <c r="G85" i="19"/>
  <c r="N109" i="19"/>
  <c r="O108" i="19"/>
  <c r="AC64" i="18"/>
  <c r="AF64" i="18"/>
  <c r="AD64" i="18"/>
  <c r="AM62" i="18"/>
  <c r="AO62" i="18"/>
  <c r="AK62" i="18"/>
  <c r="AL62" i="18"/>
  <c r="AR62" i="18"/>
  <c r="AP62" i="18"/>
  <c r="BB63" i="18"/>
  <c r="BC63" i="18" s="1"/>
  <c r="BE64" i="18" s="1"/>
  <c r="BF64" i="18" s="1"/>
  <c r="AD65" i="18"/>
  <c r="I68" i="18"/>
  <c r="J68" i="18" s="1"/>
  <c r="L69" i="18"/>
  <c r="M69" i="18" s="1"/>
  <c r="F68" i="18"/>
  <c r="G68" i="18" s="1"/>
  <c r="AV65" i="18"/>
  <c r="C70" i="18"/>
  <c r="D70" i="18" s="1"/>
  <c r="BS64" i="18"/>
  <c r="AW64" i="18"/>
  <c r="X64" i="18"/>
  <c r="Y64" i="18" s="1"/>
  <c r="AP63" i="18" s="1"/>
  <c r="AN62" i="18"/>
  <c r="W65" i="18"/>
  <c r="BH33" i="11"/>
  <c r="R374" i="18" l="1"/>
  <c r="S373" i="18"/>
  <c r="U373" i="18" s="1"/>
  <c r="T71" i="2"/>
  <c r="AI69" i="2"/>
  <c r="AJ69" i="2"/>
  <c r="AG69" i="2"/>
  <c r="AH69" i="2"/>
  <c r="AS71" i="2"/>
  <c r="BO71" i="2"/>
  <c r="S72" i="2"/>
  <c r="S73" i="2" s="1"/>
  <c r="U71" i="2"/>
  <c r="AI70" i="2" s="1"/>
  <c r="Y70" i="2"/>
  <c r="AB70" i="2"/>
  <c r="AA70" i="2"/>
  <c r="AA71" i="2"/>
  <c r="Y71" i="2"/>
  <c r="Z70" i="2"/>
  <c r="AB71" i="2"/>
  <c r="Z71" i="2"/>
  <c r="R73" i="2"/>
  <c r="AA72" i="2" s="1"/>
  <c r="F74" i="2"/>
  <c r="G73" i="2"/>
  <c r="I73" i="2" s="1"/>
  <c r="N76" i="2"/>
  <c r="O75" i="2"/>
  <c r="C75" i="2"/>
  <c r="D74" i="2"/>
  <c r="AR72" i="2"/>
  <c r="K76" i="2"/>
  <c r="L75" i="2"/>
  <c r="U83" i="19"/>
  <c r="AB83" i="19" s="1"/>
  <c r="AC83" i="19" s="1"/>
  <c r="W83" i="19"/>
  <c r="V83" i="19"/>
  <c r="E85" i="19"/>
  <c r="V68" i="18"/>
  <c r="O243" i="18"/>
  <c r="P242" i="18"/>
  <c r="T83" i="19"/>
  <c r="AS83" i="19" s="1"/>
  <c r="I84" i="19"/>
  <c r="S84" i="19" s="1"/>
  <c r="AM80" i="19"/>
  <c r="AL80" i="19"/>
  <c r="BL81" i="19"/>
  <c r="AK80" i="19"/>
  <c r="BG81" i="19"/>
  <c r="BH81" i="19" s="1"/>
  <c r="BI81" i="19" s="1"/>
  <c r="BJ82" i="19" s="1"/>
  <c r="AI80" i="19"/>
  <c r="AT82" i="19"/>
  <c r="Z82" i="19"/>
  <c r="AN81" i="19" s="1"/>
  <c r="Y82" i="19"/>
  <c r="AJ80" i="19"/>
  <c r="AN80" i="19"/>
  <c r="AO80" i="19"/>
  <c r="K266" i="19"/>
  <c r="L265" i="19"/>
  <c r="C87" i="19"/>
  <c r="D86" i="19"/>
  <c r="G86" i="19"/>
  <c r="H85" i="19"/>
  <c r="O109" i="19"/>
  <c r="N110" i="19"/>
  <c r="AE65" i="18"/>
  <c r="AF65" i="18"/>
  <c r="AC65" i="18"/>
  <c r="AO63" i="18"/>
  <c r="AQ63" i="18"/>
  <c r="AN63" i="18"/>
  <c r="BB64" i="18"/>
  <c r="BC64" i="18" s="1"/>
  <c r="BE65" i="18" s="1"/>
  <c r="BF65" i="18" s="1"/>
  <c r="AR63" i="18"/>
  <c r="AM63" i="18"/>
  <c r="L70" i="18"/>
  <c r="M70" i="18" s="1"/>
  <c r="AK63" i="18"/>
  <c r="AL63" i="18"/>
  <c r="C71" i="18"/>
  <c r="D71" i="18" s="1"/>
  <c r="I69" i="18"/>
  <c r="J69" i="18" s="1"/>
  <c r="AF66" i="18"/>
  <c r="F69" i="18"/>
  <c r="G69" i="18" s="1"/>
  <c r="AE66" i="18"/>
  <c r="AV66" i="18"/>
  <c r="X65" i="18"/>
  <c r="Y65" i="18" s="1"/>
  <c r="AP64" i="18" s="1"/>
  <c r="BS65" i="18"/>
  <c r="AW65" i="18"/>
  <c r="W66" i="18"/>
  <c r="BH215" i="11"/>
  <c r="R375" i="18" l="1"/>
  <c r="S374" i="18"/>
  <c r="U374" i="18" s="1"/>
  <c r="T72" i="2"/>
  <c r="U72" i="2" s="1"/>
  <c r="AH71" i="2" s="1"/>
  <c r="Q74" i="2"/>
  <c r="R74" i="2" s="1"/>
  <c r="S74" i="2" s="1"/>
  <c r="AG70" i="2"/>
  <c r="AS72" i="2"/>
  <c r="AJ70" i="2"/>
  <c r="AH70" i="2"/>
  <c r="BO72" i="2"/>
  <c r="Y72" i="2"/>
  <c r="AB72" i="2"/>
  <c r="Z72" i="2"/>
  <c r="F75" i="2"/>
  <c r="G74" i="2"/>
  <c r="I74" i="2" s="1"/>
  <c r="Q75" i="2" s="1"/>
  <c r="K77" i="2"/>
  <c r="L76" i="2"/>
  <c r="AR73" i="2"/>
  <c r="C76" i="2"/>
  <c r="D75" i="2"/>
  <c r="N77" i="2"/>
  <c r="O76" i="2"/>
  <c r="AS73" i="2"/>
  <c r="T73" i="2"/>
  <c r="BO73" i="2"/>
  <c r="W84" i="19"/>
  <c r="U84" i="19"/>
  <c r="AB84" i="19" s="1"/>
  <c r="V84" i="19"/>
  <c r="T84" i="19"/>
  <c r="AS84" i="19" s="1"/>
  <c r="S85" i="19"/>
  <c r="X83" i="19"/>
  <c r="Z83" i="19" s="1"/>
  <c r="AK82" i="19" s="1"/>
  <c r="E86" i="19"/>
  <c r="O244" i="18"/>
  <c r="P243" i="18"/>
  <c r="V69" i="18"/>
  <c r="AC66" i="18"/>
  <c r="AD66" i="18"/>
  <c r="I85" i="19"/>
  <c r="AM81" i="19"/>
  <c r="BL82" i="19"/>
  <c r="AP81" i="19"/>
  <c r="BG82" i="19"/>
  <c r="BH82" i="19" s="1"/>
  <c r="BI82" i="19" s="1"/>
  <c r="BJ83" i="19" s="1"/>
  <c r="AJ81" i="19"/>
  <c r="AC84" i="19"/>
  <c r="X84" i="19" s="1"/>
  <c r="AI81" i="19"/>
  <c r="AO81" i="19"/>
  <c r="AL81" i="19"/>
  <c r="AK81" i="19"/>
  <c r="C88" i="19"/>
  <c r="D87" i="19"/>
  <c r="N111" i="19"/>
  <c r="O110" i="19"/>
  <c r="H86" i="19"/>
  <c r="G87" i="19"/>
  <c r="L266" i="19"/>
  <c r="K267" i="19"/>
  <c r="AO64" i="18"/>
  <c r="W67" i="18"/>
  <c r="BS67" i="18" s="1"/>
  <c r="AR64" i="18"/>
  <c r="AQ64" i="18"/>
  <c r="AL64" i="18"/>
  <c r="BB65" i="18"/>
  <c r="BC65" i="18" s="1"/>
  <c r="BE66" i="18" s="1"/>
  <c r="BF66" i="18" s="1"/>
  <c r="AK64" i="18"/>
  <c r="AM64" i="18"/>
  <c r="BS66" i="18"/>
  <c r="AW66" i="18"/>
  <c r="X66" i="18"/>
  <c r="Y66" i="18" s="1"/>
  <c r="AP65" i="18" s="1"/>
  <c r="I70" i="18"/>
  <c r="J70" i="18" s="1"/>
  <c r="L71" i="18"/>
  <c r="M71" i="18" s="1"/>
  <c r="C72" i="18"/>
  <c r="D72" i="18" s="1"/>
  <c r="F70" i="18"/>
  <c r="G70" i="18" s="1"/>
  <c r="AN64" i="18"/>
  <c r="AV67" i="18"/>
  <c r="BH250" i="11"/>
  <c r="AT83" i="19" l="1"/>
  <c r="R376" i="18"/>
  <c r="S375" i="18"/>
  <c r="U375" i="18" s="1"/>
  <c r="U73" i="2"/>
  <c r="AI72" i="2" s="1"/>
  <c r="AI71" i="2"/>
  <c r="AG71" i="2"/>
  <c r="AJ71" i="2"/>
  <c r="AA73" i="2"/>
  <c r="Z73" i="2"/>
  <c r="Y73" i="2"/>
  <c r="AB73" i="2"/>
  <c r="N78" i="2"/>
  <c r="O77" i="2"/>
  <c r="C77" i="2"/>
  <c r="D76" i="2"/>
  <c r="R75" i="2"/>
  <c r="AB74" i="2" s="1"/>
  <c r="F76" i="2"/>
  <c r="G75" i="2"/>
  <c r="I75" i="2" s="1"/>
  <c r="Q76" i="2" s="1"/>
  <c r="K78" i="2"/>
  <c r="L77" i="2"/>
  <c r="AR74" i="2"/>
  <c r="BO74" i="2"/>
  <c r="AS74" i="2"/>
  <c r="T74" i="2"/>
  <c r="U74" i="2" s="1"/>
  <c r="Y83" i="19"/>
  <c r="E87" i="19"/>
  <c r="AM82" i="19"/>
  <c r="O245" i="18"/>
  <c r="P244" i="18"/>
  <c r="V70" i="18"/>
  <c r="AW67" i="18"/>
  <c r="U85" i="19"/>
  <c r="AB85" i="19" s="1"/>
  <c r="AC85" i="19" s="1"/>
  <c r="X85" i="19" s="1"/>
  <c r="T85" i="19"/>
  <c r="AS85" i="19" s="1"/>
  <c r="V85" i="19"/>
  <c r="I86" i="19"/>
  <c r="S86" i="19" s="1"/>
  <c r="U86" i="19" s="1"/>
  <c r="AB86" i="19" s="1"/>
  <c r="W85" i="19"/>
  <c r="AN82" i="19"/>
  <c r="AP82" i="19"/>
  <c r="AI82" i="19"/>
  <c r="BL83" i="19"/>
  <c r="AL82" i="19"/>
  <c r="AJ82" i="19"/>
  <c r="Z84" i="19"/>
  <c r="AM83" i="19" s="1"/>
  <c r="Y84" i="19"/>
  <c r="AT84" i="19"/>
  <c r="AO82" i="19"/>
  <c r="BG83" i="19"/>
  <c r="BH83" i="19" s="1"/>
  <c r="BI83" i="19" s="1"/>
  <c r="BJ84" i="19" s="1"/>
  <c r="O111" i="19"/>
  <c r="N112" i="19"/>
  <c r="H87" i="19"/>
  <c r="G88" i="19"/>
  <c r="L267" i="19"/>
  <c r="K268" i="19"/>
  <c r="D88" i="19"/>
  <c r="C89" i="19"/>
  <c r="AO65" i="18"/>
  <c r="AR65" i="18"/>
  <c r="AK65" i="18"/>
  <c r="BB66" i="18"/>
  <c r="BC66" i="18" s="1"/>
  <c r="BE67" i="18" s="1"/>
  <c r="BF67" i="18" s="1"/>
  <c r="AQ65" i="18"/>
  <c r="AV68" i="18"/>
  <c r="W68" i="18"/>
  <c r="AN65" i="18"/>
  <c r="C73" i="18"/>
  <c r="D73" i="18" s="1"/>
  <c r="AL65" i="18"/>
  <c r="AM65" i="18"/>
  <c r="AC67" i="18"/>
  <c r="AD67" i="18"/>
  <c r="X67" i="18"/>
  <c r="Y67" i="18" s="1"/>
  <c r="AP66" i="18" s="1"/>
  <c r="F71" i="18"/>
  <c r="G71" i="18" s="1"/>
  <c r="L72" i="18"/>
  <c r="M72" i="18" s="1"/>
  <c r="AE67" i="18"/>
  <c r="I71" i="18"/>
  <c r="J71" i="18" s="1"/>
  <c r="AF67" i="18"/>
  <c r="BH27" i="11"/>
  <c r="R377" i="18" l="1"/>
  <c r="S376" i="18"/>
  <c r="U376" i="18" s="1"/>
  <c r="AG72" i="2"/>
  <c r="AH72" i="2"/>
  <c r="AJ73" i="2"/>
  <c r="AJ72" i="2"/>
  <c r="AG73" i="2"/>
  <c r="AH73" i="2"/>
  <c r="AI73" i="2"/>
  <c r="S75" i="2"/>
  <c r="AS75" i="2" s="1"/>
  <c r="AA74" i="2"/>
  <c r="R76" i="2"/>
  <c r="S76" i="2" s="1"/>
  <c r="F77" i="2"/>
  <c r="G76" i="2"/>
  <c r="I76" i="2" s="1"/>
  <c r="C78" i="2"/>
  <c r="D77" i="2"/>
  <c r="K79" i="2"/>
  <c r="L78" i="2"/>
  <c r="AR75" i="2"/>
  <c r="Z74" i="2"/>
  <c r="Y74" i="2"/>
  <c r="N79" i="2"/>
  <c r="O78" i="2"/>
  <c r="E88" i="19"/>
  <c r="V71" i="18"/>
  <c r="O246" i="18"/>
  <c r="P245" i="18"/>
  <c r="V86" i="19"/>
  <c r="W86" i="19"/>
  <c r="T86" i="19"/>
  <c r="AS86" i="19" s="1"/>
  <c r="I87" i="19"/>
  <c r="S87" i="19" s="1"/>
  <c r="BL84" i="19"/>
  <c r="AI83" i="19"/>
  <c r="Z85" i="19"/>
  <c r="AK84" i="19" s="1"/>
  <c r="Y85" i="19"/>
  <c r="AT85" i="19"/>
  <c r="AC86" i="19"/>
  <c r="X86" i="19" s="1"/>
  <c r="AP83" i="19"/>
  <c r="BG84" i="19"/>
  <c r="BH84" i="19" s="1"/>
  <c r="BI84" i="19" s="1"/>
  <c r="BJ85" i="19" s="1"/>
  <c r="AK83" i="19"/>
  <c r="AJ83" i="19"/>
  <c r="AN83" i="19"/>
  <c r="AO83" i="19"/>
  <c r="AL83" i="19"/>
  <c r="C90" i="19"/>
  <c r="D89" i="19"/>
  <c r="G89" i="19"/>
  <c r="H88" i="19"/>
  <c r="K269" i="19"/>
  <c r="L268" i="19"/>
  <c r="N113" i="19"/>
  <c r="O112" i="19"/>
  <c r="BB67" i="18"/>
  <c r="BC67" i="18" s="1"/>
  <c r="BE68" i="18" s="1"/>
  <c r="BF68" i="18" s="1"/>
  <c r="AO66" i="18"/>
  <c r="AQ66" i="18"/>
  <c r="AR66" i="18"/>
  <c r="AC69" i="18"/>
  <c r="I72" i="18"/>
  <c r="J72" i="18" s="1"/>
  <c r="L73" i="18"/>
  <c r="M73" i="18" s="1"/>
  <c r="F72" i="18"/>
  <c r="G72" i="18" s="1"/>
  <c r="AM66" i="18"/>
  <c r="AV69" i="18"/>
  <c r="AF68" i="18"/>
  <c r="C74" i="18"/>
  <c r="D74" i="18" s="1"/>
  <c r="BS68" i="18"/>
  <c r="AW68" i="18"/>
  <c r="X68" i="18"/>
  <c r="Y68" i="18" s="1"/>
  <c r="AK66" i="18"/>
  <c r="AL66" i="18"/>
  <c r="AC68" i="18"/>
  <c r="AE68" i="18"/>
  <c r="AN66" i="18"/>
  <c r="W69" i="18"/>
  <c r="AD68" i="18"/>
  <c r="BH298" i="11"/>
  <c r="R378" i="18" l="1"/>
  <c r="S377" i="18"/>
  <c r="U377" i="18" s="1"/>
  <c r="T75" i="2"/>
  <c r="U75" i="2" s="1"/>
  <c r="BO75" i="2"/>
  <c r="Z75" i="2"/>
  <c r="Q77" i="2"/>
  <c r="Y75" i="2"/>
  <c r="AA75" i="2"/>
  <c r="AB75" i="2"/>
  <c r="S77" i="2"/>
  <c r="R77" i="2"/>
  <c r="AA76" i="2" s="1"/>
  <c r="K80" i="2"/>
  <c r="L79" i="2"/>
  <c r="BO76" i="2"/>
  <c r="T76" i="2"/>
  <c r="U76" i="2" s="1"/>
  <c r="AS76" i="2"/>
  <c r="C79" i="2"/>
  <c r="D78" i="2"/>
  <c r="N80" i="2"/>
  <c r="O79" i="2"/>
  <c r="F78" i="2"/>
  <c r="G77" i="2"/>
  <c r="I77" i="2" s="1"/>
  <c r="Q78" i="2" s="1"/>
  <c r="AR76" i="2"/>
  <c r="E89" i="19"/>
  <c r="V72" i="18"/>
  <c r="O247" i="18"/>
  <c r="P246" i="18"/>
  <c r="U87" i="19"/>
  <c r="AB87" i="19" s="1"/>
  <c r="AC87" i="19" s="1"/>
  <c r="X87" i="19" s="1"/>
  <c r="T87" i="19"/>
  <c r="AS87" i="19" s="1"/>
  <c r="V87" i="19"/>
  <c r="W87" i="19"/>
  <c r="AI84" i="19"/>
  <c r="I88" i="19"/>
  <c r="S88" i="19" s="1"/>
  <c r="U88" i="19" s="1"/>
  <c r="AB88" i="19" s="1"/>
  <c r="AO84" i="19"/>
  <c r="AL84" i="19"/>
  <c r="BL85" i="19"/>
  <c r="AP84" i="19"/>
  <c r="BG85" i="19"/>
  <c r="BH85" i="19" s="1"/>
  <c r="BI85" i="19" s="1"/>
  <c r="BJ86" i="19" s="1"/>
  <c r="AJ84" i="19"/>
  <c r="AN84" i="19"/>
  <c r="AM84" i="19"/>
  <c r="Y86" i="19"/>
  <c r="AT86" i="19"/>
  <c r="Z86" i="19"/>
  <c r="AK85" i="19" s="1"/>
  <c r="N114" i="19"/>
  <c r="O113" i="19"/>
  <c r="L269" i="19"/>
  <c r="K270" i="19"/>
  <c r="D90" i="19"/>
  <c r="C91" i="19"/>
  <c r="H89" i="19"/>
  <c r="G90" i="19"/>
  <c r="AF69" i="18"/>
  <c r="AE69" i="18"/>
  <c r="AD69" i="18"/>
  <c r="BB68" i="18"/>
  <c r="BC68" i="18" s="1"/>
  <c r="BE69" i="18" s="1"/>
  <c r="BF69" i="18" s="1"/>
  <c r="AN67" i="18"/>
  <c r="AK67" i="18"/>
  <c r="AL67" i="18"/>
  <c r="AO67" i="18"/>
  <c r="AM67" i="18"/>
  <c r="AP67" i="18"/>
  <c r="AR67" i="18"/>
  <c r="AQ67" i="18"/>
  <c r="AC70" i="18"/>
  <c r="F73" i="18"/>
  <c r="G73" i="18" s="1"/>
  <c r="AW69" i="18"/>
  <c r="BS69" i="18"/>
  <c r="X69" i="18"/>
  <c r="Y69" i="18" s="1"/>
  <c r="I73" i="18"/>
  <c r="J73" i="18" s="1"/>
  <c r="L74" i="18"/>
  <c r="M74" i="18" s="1"/>
  <c r="AV70" i="18"/>
  <c r="C75" i="18"/>
  <c r="D75" i="18" s="1"/>
  <c r="W70" i="18"/>
  <c r="BH21" i="11"/>
  <c r="R379" i="18" l="1"/>
  <c r="S378" i="18"/>
  <c r="U378" i="18" s="1"/>
  <c r="AI75" i="2"/>
  <c r="AH75" i="2"/>
  <c r="AJ75" i="2"/>
  <c r="AG75" i="2"/>
  <c r="AG74" i="2"/>
  <c r="AH74" i="2"/>
  <c r="AJ74" i="2"/>
  <c r="AI74" i="2"/>
  <c r="Y76" i="2"/>
  <c r="Z76" i="2"/>
  <c r="AB76" i="2"/>
  <c r="R78" i="2"/>
  <c r="S78" i="2" s="1"/>
  <c r="N81" i="2"/>
  <c r="O80" i="2"/>
  <c r="AR77" i="2"/>
  <c r="C80" i="2"/>
  <c r="D79" i="2"/>
  <c r="F79" i="2"/>
  <c r="G78" i="2"/>
  <c r="I78" i="2" s="1"/>
  <c r="Q79" i="2" s="1"/>
  <c r="K81" i="2"/>
  <c r="L80" i="2"/>
  <c r="BO77" i="2"/>
  <c r="AS77" i="2"/>
  <c r="T77" i="2"/>
  <c r="U77" i="2" s="1"/>
  <c r="E90" i="19"/>
  <c r="V73" i="18"/>
  <c r="O248" i="18"/>
  <c r="P247" i="18"/>
  <c r="T88" i="19"/>
  <c r="AS88" i="19" s="1"/>
  <c r="I89" i="19"/>
  <c r="S89" i="19" s="1"/>
  <c r="W89" i="19" s="1"/>
  <c r="V88" i="19"/>
  <c r="W88" i="19"/>
  <c r="AN85" i="19"/>
  <c r="AL85" i="19"/>
  <c r="AJ85" i="19"/>
  <c r="AP85" i="19"/>
  <c r="AM85" i="19"/>
  <c r="AO85" i="19"/>
  <c r="BL86" i="19"/>
  <c r="AC88" i="19"/>
  <c r="X88" i="19" s="1"/>
  <c r="AT87" i="19"/>
  <c r="Y87" i="19"/>
  <c r="Z87" i="19"/>
  <c r="AK86" i="19" s="1"/>
  <c r="AI85" i="19"/>
  <c r="BG86" i="19"/>
  <c r="BH86" i="19" s="1"/>
  <c r="BI86" i="19" s="1"/>
  <c r="BJ87" i="19" s="1"/>
  <c r="O114" i="19"/>
  <c r="N115" i="19"/>
  <c r="L270" i="19"/>
  <c r="K271" i="19"/>
  <c r="H90" i="19"/>
  <c r="G91" i="19"/>
  <c r="D91" i="19"/>
  <c r="C92" i="19"/>
  <c r="AL68" i="18"/>
  <c r="BB69" i="18"/>
  <c r="BC69" i="18" s="1"/>
  <c r="BE70" i="18" s="1"/>
  <c r="BF70" i="18" s="1"/>
  <c r="AO68" i="18"/>
  <c r="AP68" i="18"/>
  <c r="AR68" i="18"/>
  <c r="AQ68" i="18"/>
  <c r="AF71" i="18"/>
  <c r="L75" i="18"/>
  <c r="M75" i="18" s="1"/>
  <c r="AK68" i="18"/>
  <c r="AM68" i="18"/>
  <c r="AN68" i="18"/>
  <c r="I74" i="18"/>
  <c r="J74" i="18" s="1"/>
  <c r="C76" i="18"/>
  <c r="D76" i="18" s="1"/>
  <c r="AV71" i="18"/>
  <c r="AW70" i="18"/>
  <c r="X70" i="18"/>
  <c r="Y70" i="18" s="1"/>
  <c r="BS70" i="18"/>
  <c r="F74" i="18"/>
  <c r="G74" i="18" s="1"/>
  <c r="AD70" i="18"/>
  <c r="AE70" i="18"/>
  <c r="AF70" i="18"/>
  <c r="W71" i="18"/>
  <c r="BH9" i="11"/>
  <c r="R380" i="18" l="1"/>
  <c r="S379" i="18"/>
  <c r="U379" i="18" s="1"/>
  <c r="AG76" i="2"/>
  <c r="AH76" i="2"/>
  <c r="AJ76" i="2"/>
  <c r="AI76" i="2"/>
  <c r="Z77" i="2"/>
  <c r="Y77" i="2"/>
  <c r="AA77" i="2"/>
  <c r="R79" i="2"/>
  <c r="AA78" i="2" s="1"/>
  <c r="K82" i="2"/>
  <c r="L81" i="2"/>
  <c r="F80" i="2"/>
  <c r="G79" i="2"/>
  <c r="I79" i="2" s="1"/>
  <c r="Q80" i="2" s="1"/>
  <c r="C81" i="2"/>
  <c r="D80" i="2"/>
  <c r="AR78" i="2"/>
  <c r="N82" i="2"/>
  <c r="O81" i="2"/>
  <c r="AB77" i="2"/>
  <c r="BO78" i="2"/>
  <c r="T78" i="2"/>
  <c r="U78" i="2" s="1"/>
  <c r="AS78" i="2"/>
  <c r="AO86" i="19"/>
  <c r="E91" i="19"/>
  <c r="AM86" i="19"/>
  <c r="O249" i="18"/>
  <c r="P248" i="18"/>
  <c r="V74" i="18"/>
  <c r="T89" i="19"/>
  <c r="AS89" i="19" s="1"/>
  <c r="U89" i="19"/>
  <c r="AB89" i="19" s="1"/>
  <c r="AC89" i="19" s="1"/>
  <c r="X89" i="19" s="1"/>
  <c r="V89" i="19"/>
  <c r="I90" i="19"/>
  <c r="S90" i="19" s="1"/>
  <c r="BL87" i="19"/>
  <c r="BG87" i="19"/>
  <c r="BH87" i="19" s="1"/>
  <c r="BI87" i="19" s="1"/>
  <c r="BJ88" i="19" s="1"/>
  <c r="AN86" i="19"/>
  <c r="AL86" i="19"/>
  <c r="AT88" i="19"/>
  <c r="Y88" i="19"/>
  <c r="Z88" i="19"/>
  <c r="AP86" i="19"/>
  <c r="AI86" i="19"/>
  <c r="AJ86" i="19"/>
  <c r="N116" i="19"/>
  <c r="O115" i="19"/>
  <c r="K272" i="19"/>
  <c r="L271" i="19"/>
  <c r="D92" i="19"/>
  <c r="C93" i="19"/>
  <c r="H91" i="19"/>
  <c r="G92" i="19"/>
  <c r="AC71" i="18"/>
  <c r="AD71" i="18"/>
  <c r="AE71" i="18"/>
  <c r="BB70" i="18"/>
  <c r="BC70" i="18" s="1"/>
  <c r="BE71" i="18" s="1"/>
  <c r="BF71" i="18" s="1"/>
  <c r="AO69" i="18"/>
  <c r="AP69" i="18"/>
  <c r="AR69" i="18"/>
  <c r="AQ69" i="18"/>
  <c r="X71" i="18"/>
  <c r="Y71" i="18" s="1"/>
  <c r="BS71" i="18"/>
  <c r="AW71" i="18"/>
  <c r="C77" i="18"/>
  <c r="D77" i="18" s="1"/>
  <c r="AF72" i="18"/>
  <c r="AK69" i="18"/>
  <c r="AM69" i="18"/>
  <c r="AN69" i="18"/>
  <c r="AL69" i="18"/>
  <c r="AV72" i="18"/>
  <c r="L76" i="18"/>
  <c r="M76" i="18" s="1"/>
  <c r="F75" i="18"/>
  <c r="G75" i="18" s="1"/>
  <c r="I75" i="18"/>
  <c r="J75" i="18" s="1"/>
  <c r="W72" i="18"/>
  <c r="BH15" i="11"/>
  <c r="BH165" i="11"/>
  <c r="R381" i="18" l="1"/>
  <c r="S380" i="18"/>
  <c r="U380" i="18" s="1"/>
  <c r="AG77" i="2"/>
  <c r="AH77" i="2"/>
  <c r="AI77" i="2"/>
  <c r="AJ77" i="2"/>
  <c r="Y78" i="2"/>
  <c r="AB78" i="2"/>
  <c r="Z78" i="2"/>
  <c r="S79" i="2"/>
  <c r="BO79" i="2" s="1"/>
  <c r="R80" i="2"/>
  <c r="AA79" i="2" s="1"/>
  <c r="F81" i="2"/>
  <c r="G80" i="2"/>
  <c r="I80" i="2" s="1"/>
  <c r="Q81" i="2" s="1"/>
  <c r="C82" i="2"/>
  <c r="D81" i="2"/>
  <c r="N83" i="2"/>
  <c r="O82" i="2"/>
  <c r="K83" i="2"/>
  <c r="L82" i="2"/>
  <c r="AR79" i="2"/>
  <c r="E92" i="19"/>
  <c r="V75" i="18"/>
  <c r="O250" i="18"/>
  <c r="P249" i="18"/>
  <c r="AQ70" i="18"/>
  <c r="BB71" i="18"/>
  <c r="BC71" i="18" s="1"/>
  <c r="BE72" i="18" s="1"/>
  <c r="BF72" i="18" s="1"/>
  <c r="W73" i="18"/>
  <c r="BS73" i="18" s="1"/>
  <c r="U90" i="19"/>
  <c r="AB90" i="19" s="1"/>
  <c r="AC90" i="19" s="1"/>
  <c r="X90" i="19" s="1"/>
  <c r="V90" i="19"/>
  <c r="T90" i="19"/>
  <c r="AS90" i="19" s="1"/>
  <c r="W90" i="19"/>
  <c r="I91" i="19"/>
  <c r="S91" i="19" s="1"/>
  <c r="BL88" i="19"/>
  <c r="AL87" i="19"/>
  <c r="BG88" i="19"/>
  <c r="BH88" i="19" s="1"/>
  <c r="BI88" i="19" s="1"/>
  <c r="BJ89" i="19" s="1"/>
  <c r="AP87" i="19"/>
  <c r="AM87" i="19"/>
  <c r="AN87" i="19"/>
  <c r="AO87" i="19"/>
  <c r="Z89" i="19"/>
  <c r="AK88" i="19" s="1"/>
  <c r="Y89" i="19"/>
  <c r="AT89" i="19"/>
  <c r="AI87" i="19"/>
  <c r="AJ87" i="19"/>
  <c r="AK87" i="19"/>
  <c r="G93" i="19"/>
  <c r="H92" i="19"/>
  <c r="O116" i="19"/>
  <c r="N117" i="19"/>
  <c r="D93" i="19"/>
  <c r="C94" i="19"/>
  <c r="L272" i="19"/>
  <c r="K273" i="19"/>
  <c r="AO70" i="18"/>
  <c r="AM70" i="18"/>
  <c r="AP70" i="18"/>
  <c r="AR70" i="18"/>
  <c r="F76" i="18"/>
  <c r="G76" i="18" s="1"/>
  <c r="AC72" i="18"/>
  <c r="L77" i="18"/>
  <c r="M77" i="18" s="1"/>
  <c r="C78" i="18"/>
  <c r="D78" i="18" s="1"/>
  <c r="AL70" i="18"/>
  <c r="AV73" i="18"/>
  <c r="AD72" i="18"/>
  <c r="X72" i="18"/>
  <c r="Y72" i="18" s="1"/>
  <c r="AR71" i="18" s="1"/>
  <c r="BS72" i="18"/>
  <c r="AW72" i="18"/>
  <c r="AE72" i="18"/>
  <c r="AK70" i="18"/>
  <c r="I76" i="18"/>
  <c r="J76" i="18" s="1"/>
  <c r="AN70" i="18"/>
  <c r="BH225" i="11"/>
  <c r="R382" i="18" l="1"/>
  <c r="S381" i="18"/>
  <c r="U381" i="18" s="1"/>
  <c r="S80" i="2"/>
  <c r="BO80" i="2" s="1"/>
  <c r="T79" i="2"/>
  <c r="U79" i="2" s="1"/>
  <c r="AS79" i="2"/>
  <c r="Y79" i="2"/>
  <c r="Z79" i="2"/>
  <c r="AB79" i="2"/>
  <c r="C83" i="2"/>
  <c r="D82" i="2"/>
  <c r="F82" i="2"/>
  <c r="G81" i="2"/>
  <c r="I81" i="2" s="1"/>
  <c r="Q82" i="2" s="1"/>
  <c r="K84" i="2"/>
  <c r="L83" i="2"/>
  <c r="T80" i="2"/>
  <c r="R81" i="2"/>
  <c r="AB80" i="2" s="1"/>
  <c r="N84" i="2"/>
  <c r="O83" i="2"/>
  <c r="AR80" i="2"/>
  <c r="AI88" i="19"/>
  <c r="E93" i="19"/>
  <c r="O251" i="18"/>
  <c r="P250" i="18"/>
  <c r="V76" i="18"/>
  <c r="AW73" i="18"/>
  <c r="W74" i="18"/>
  <c r="BS74" i="18" s="1"/>
  <c r="U91" i="19"/>
  <c r="AB91" i="19" s="1"/>
  <c r="AC91" i="19" s="1"/>
  <c r="X91" i="19" s="1"/>
  <c r="T91" i="19"/>
  <c r="AS91" i="19" s="1"/>
  <c r="V91" i="19"/>
  <c r="W91" i="19"/>
  <c r="I92" i="19"/>
  <c r="S92" i="19" s="1"/>
  <c r="BL89" i="19"/>
  <c r="AL88" i="19"/>
  <c r="AN88" i="19"/>
  <c r="AP88" i="19"/>
  <c r="AO88" i="19"/>
  <c r="AT90" i="19"/>
  <c r="Y90" i="19"/>
  <c r="Z90" i="19"/>
  <c r="AK89" i="19" s="1"/>
  <c r="AM88" i="19"/>
  <c r="AJ88" i="19"/>
  <c r="BG89" i="19"/>
  <c r="BH89" i="19" s="1"/>
  <c r="BI89" i="19" s="1"/>
  <c r="BJ90" i="19" s="1"/>
  <c r="G94" i="19"/>
  <c r="H93" i="19"/>
  <c r="O117" i="19"/>
  <c r="N118" i="19"/>
  <c r="C95" i="19"/>
  <c r="D94" i="19"/>
  <c r="L273" i="19"/>
  <c r="K274" i="19"/>
  <c r="X73" i="18"/>
  <c r="AQ71" i="18"/>
  <c r="AO71" i="18"/>
  <c r="AP71" i="18"/>
  <c r="BB72" i="18"/>
  <c r="BC72" i="18" s="1"/>
  <c r="BE73" i="18" s="1"/>
  <c r="BF73" i="18" s="1"/>
  <c r="AF74" i="18"/>
  <c r="AV74" i="18"/>
  <c r="AE73" i="18"/>
  <c r="C79" i="18"/>
  <c r="D79" i="18" s="1"/>
  <c r="I77" i="18"/>
  <c r="J77" i="18" s="1"/>
  <c r="AC73" i="18"/>
  <c r="AD73" i="18"/>
  <c r="AN71" i="18"/>
  <c r="AL71" i="18"/>
  <c r="L78" i="18"/>
  <c r="M78" i="18" s="1"/>
  <c r="AF73" i="18"/>
  <c r="AM71" i="18"/>
  <c r="AK71" i="18"/>
  <c r="F77" i="18"/>
  <c r="G77" i="18" s="1"/>
  <c r="BH194" i="11"/>
  <c r="AS80" i="2" l="1"/>
  <c r="S81" i="2"/>
  <c r="T81" i="2" s="1"/>
  <c r="U81" i="2" s="1"/>
  <c r="Y80" i="2"/>
  <c r="R383" i="18"/>
  <c r="S382" i="18"/>
  <c r="U382" i="18" s="1"/>
  <c r="AH78" i="2"/>
  <c r="AJ78" i="2"/>
  <c r="AI78" i="2"/>
  <c r="AG78" i="2"/>
  <c r="U80" i="2"/>
  <c r="R82" i="2"/>
  <c r="Z81" i="2" s="1"/>
  <c r="K85" i="2"/>
  <c r="L84" i="2"/>
  <c r="AR81" i="2"/>
  <c r="F83" i="2"/>
  <c r="G82" i="2"/>
  <c r="I82" i="2" s="1"/>
  <c r="Q83" i="2" s="1"/>
  <c r="C84" i="2"/>
  <c r="D83" i="2"/>
  <c r="Z80" i="2"/>
  <c r="N85" i="2"/>
  <c r="O84" i="2"/>
  <c r="AA80" i="2"/>
  <c r="W92" i="19"/>
  <c r="U92" i="19"/>
  <c r="AB92" i="19" s="1"/>
  <c r="AC92" i="19" s="1"/>
  <c r="X92" i="19" s="1"/>
  <c r="V92" i="19"/>
  <c r="T92" i="19"/>
  <c r="AS92" i="19" s="1"/>
  <c r="S93" i="19"/>
  <c r="E94" i="19"/>
  <c r="V77" i="18"/>
  <c r="O252" i="18"/>
  <c r="P251" i="18"/>
  <c r="X74" i="18"/>
  <c r="Y74" i="18" s="1"/>
  <c r="BB74" i="18" s="1"/>
  <c r="BC74" i="18" s="1"/>
  <c r="BE75" i="18" s="1"/>
  <c r="AW74" i="18"/>
  <c r="AC74" i="18"/>
  <c r="AE74" i="18"/>
  <c r="Y73" i="18"/>
  <c r="AO72" i="18" s="1"/>
  <c r="I93" i="19"/>
  <c r="AO89" i="19"/>
  <c r="AI89" i="19"/>
  <c r="AJ89" i="19"/>
  <c r="AN89" i="19"/>
  <c r="AM89" i="19"/>
  <c r="AP89" i="19"/>
  <c r="BL90" i="19"/>
  <c r="AT91" i="19"/>
  <c r="Z91" i="19"/>
  <c r="AN90" i="19" s="1"/>
  <c r="Y91" i="19"/>
  <c r="BG90" i="19"/>
  <c r="BH90" i="19" s="1"/>
  <c r="BI90" i="19" s="1"/>
  <c r="BJ91" i="19" s="1"/>
  <c r="AL89" i="19"/>
  <c r="D95" i="19"/>
  <c r="C96" i="19"/>
  <c r="H94" i="19"/>
  <c r="G95" i="19"/>
  <c r="N119" i="19"/>
  <c r="O118" i="19"/>
  <c r="K275" i="19"/>
  <c r="L274" i="19"/>
  <c r="AD74" i="18"/>
  <c r="AD75" i="18"/>
  <c r="F78" i="18"/>
  <c r="G78" i="18" s="1"/>
  <c r="I78" i="18"/>
  <c r="J78" i="18" s="1"/>
  <c r="AV75" i="18"/>
  <c r="C80" i="18"/>
  <c r="D80" i="18" s="1"/>
  <c r="L79" i="18"/>
  <c r="M79" i="18" s="1"/>
  <c r="W75" i="18"/>
  <c r="BH201" i="11"/>
  <c r="AS81" i="2" l="1"/>
  <c r="BO81" i="2"/>
  <c r="R384" i="18"/>
  <c r="S383" i="18"/>
  <c r="U383" i="18" s="1"/>
  <c r="S82" i="2"/>
  <c r="AS82" i="2" s="1"/>
  <c r="AJ80" i="2"/>
  <c r="AI80" i="2"/>
  <c r="AG80" i="2"/>
  <c r="AH80" i="2"/>
  <c r="AG79" i="2"/>
  <c r="AI79" i="2"/>
  <c r="AJ79" i="2"/>
  <c r="AH79" i="2"/>
  <c r="AA81" i="2"/>
  <c r="Y81" i="2"/>
  <c r="AB81" i="2"/>
  <c r="R83" i="2"/>
  <c r="Z82" i="2" s="1"/>
  <c r="F84" i="2"/>
  <c r="G83" i="2"/>
  <c r="I83" i="2" s="1"/>
  <c r="Q84" i="2" s="1"/>
  <c r="N86" i="2"/>
  <c r="O85" i="2"/>
  <c r="C85" i="2"/>
  <c r="D84" i="2"/>
  <c r="K86" i="2"/>
  <c r="L85" i="2"/>
  <c r="AR82" i="2"/>
  <c r="E95" i="19"/>
  <c r="O253" i="18"/>
  <c r="P252" i="18"/>
  <c r="V78" i="18"/>
  <c r="AL72" i="18"/>
  <c r="AK72" i="18"/>
  <c r="AP72" i="18"/>
  <c r="AO73" i="18"/>
  <c r="AP73" i="18"/>
  <c r="AN73" i="18"/>
  <c r="AM73" i="18"/>
  <c r="AF75" i="18"/>
  <c r="BB73" i="18"/>
  <c r="BC73" i="18" s="1"/>
  <c r="BE74" i="18" s="1"/>
  <c r="BF74" i="18" s="1"/>
  <c r="BF75" i="18" s="1"/>
  <c r="AC75" i="18"/>
  <c r="AR73" i="18"/>
  <c r="AQ73" i="18"/>
  <c r="W76" i="18"/>
  <c r="BS76" i="18" s="1"/>
  <c r="AK73" i="18"/>
  <c r="AN72" i="18"/>
  <c r="AL73" i="18"/>
  <c r="AM72" i="18"/>
  <c r="AQ72" i="18"/>
  <c r="AE75" i="18"/>
  <c r="AR72" i="18"/>
  <c r="U93" i="19"/>
  <c r="AB93" i="19" s="1"/>
  <c r="AC93" i="19" s="1"/>
  <c r="X93" i="19" s="1"/>
  <c r="T93" i="19"/>
  <c r="AS93" i="19" s="1"/>
  <c r="W93" i="19"/>
  <c r="V93" i="19"/>
  <c r="I94" i="19"/>
  <c r="S94" i="19" s="1"/>
  <c r="AO90" i="19"/>
  <c r="AP90" i="19"/>
  <c r="AJ90" i="19"/>
  <c r="AL90" i="19"/>
  <c r="AM90" i="19"/>
  <c r="BL91" i="19"/>
  <c r="Z92" i="19"/>
  <c r="AJ91" i="19" s="1"/>
  <c r="AT92" i="19"/>
  <c r="Y92" i="19"/>
  <c r="AK90" i="19"/>
  <c r="BG91" i="19"/>
  <c r="BH91" i="19" s="1"/>
  <c r="BI91" i="19" s="1"/>
  <c r="BJ92" i="19" s="1"/>
  <c r="AI90" i="19"/>
  <c r="O119" i="19"/>
  <c r="N120" i="19"/>
  <c r="G96" i="19"/>
  <c r="H95" i="19"/>
  <c r="C97" i="19"/>
  <c r="D96" i="19"/>
  <c r="L275" i="19"/>
  <c r="K276" i="19"/>
  <c r="AF76" i="18"/>
  <c r="C81" i="18"/>
  <c r="D81" i="18" s="1"/>
  <c r="F79" i="18"/>
  <c r="G79" i="18" s="1"/>
  <c r="L80" i="18"/>
  <c r="M80" i="18" s="1"/>
  <c r="I79" i="18"/>
  <c r="J79" i="18" s="1"/>
  <c r="AW75" i="18"/>
  <c r="X75" i="18"/>
  <c r="Y75" i="18" s="1"/>
  <c r="BS75" i="18"/>
  <c r="AV76" i="18"/>
  <c r="BH177" i="11"/>
  <c r="BO82" i="2" l="1"/>
  <c r="T82" i="2"/>
  <c r="U82" i="2" s="1"/>
  <c r="AH81" i="2" s="1"/>
  <c r="S83" i="2"/>
  <c r="BO83" i="2" s="1"/>
  <c r="R385" i="18"/>
  <c r="S384" i="18"/>
  <c r="U384" i="18" s="1"/>
  <c r="AB82" i="2"/>
  <c r="Y82" i="2"/>
  <c r="AA82" i="2"/>
  <c r="R84" i="2"/>
  <c r="AA83" i="2" s="1"/>
  <c r="S84" i="2"/>
  <c r="F85" i="2"/>
  <c r="G84" i="2"/>
  <c r="I84" i="2" s="1"/>
  <c r="Q85" i="2" s="1"/>
  <c r="K87" i="2"/>
  <c r="L86" i="2"/>
  <c r="C86" i="2"/>
  <c r="D85" i="2"/>
  <c r="N87" i="2"/>
  <c r="O86" i="2"/>
  <c r="AR83" i="2"/>
  <c r="T94" i="19"/>
  <c r="AS94" i="19" s="1"/>
  <c r="W94" i="19"/>
  <c r="V94" i="19"/>
  <c r="U94" i="19"/>
  <c r="AB94" i="19" s="1"/>
  <c r="AC94" i="19" s="1"/>
  <c r="X94" i="19" s="1"/>
  <c r="E96" i="19"/>
  <c r="V79" i="18"/>
  <c r="O254" i="18"/>
  <c r="P253" i="18"/>
  <c r="W77" i="18"/>
  <c r="BS77" i="18" s="1"/>
  <c r="AW76" i="18"/>
  <c r="X76" i="18"/>
  <c r="AE76" i="18"/>
  <c r="AC76" i="18"/>
  <c r="AD76" i="18"/>
  <c r="I95" i="19"/>
  <c r="S95" i="19" s="1"/>
  <c r="AN91" i="19"/>
  <c r="AL91" i="19"/>
  <c r="AP91" i="19"/>
  <c r="AO91" i="19"/>
  <c r="BL92" i="19"/>
  <c r="AM91" i="19"/>
  <c r="BG92" i="19"/>
  <c r="BH92" i="19" s="1"/>
  <c r="BI92" i="19" s="1"/>
  <c r="BJ93" i="19" s="1"/>
  <c r="Y93" i="19"/>
  <c r="Z93" i="19"/>
  <c r="AL92" i="19" s="1"/>
  <c r="AT93" i="19"/>
  <c r="AK91" i="19"/>
  <c r="AI91" i="19"/>
  <c r="D97" i="19"/>
  <c r="C98" i="19"/>
  <c r="H96" i="19"/>
  <c r="G97" i="19"/>
  <c r="N121" i="19"/>
  <c r="O120" i="19"/>
  <c r="L276" i="19"/>
  <c r="K277" i="19"/>
  <c r="BB75" i="18"/>
  <c r="BC75" i="18" s="1"/>
  <c r="BE76" i="18" s="1"/>
  <c r="BF76" i="18" s="1"/>
  <c r="AP74" i="18"/>
  <c r="AQ74" i="18"/>
  <c r="AR74" i="18"/>
  <c r="AO74" i="18"/>
  <c r="L81" i="18"/>
  <c r="M81" i="18" s="1"/>
  <c r="W78" i="18"/>
  <c r="F80" i="18"/>
  <c r="G80" i="18" s="1"/>
  <c r="C82" i="18"/>
  <c r="D82" i="18" s="1"/>
  <c r="AM74" i="18"/>
  <c r="AL74" i="18"/>
  <c r="AN74" i="18"/>
  <c r="AK74" i="18"/>
  <c r="I80" i="18"/>
  <c r="J80" i="18" s="1"/>
  <c r="AV77" i="18"/>
  <c r="BH123" i="11"/>
  <c r="AI81" i="2" l="1"/>
  <c r="AG81" i="2"/>
  <c r="AJ81" i="2"/>
  <c r="T83" i="2"/>
  <c r="U83" i="2" s="1"/>
  <c r="AS83" i="2"/>
  <c r="R386" i="18"/>
  <c r="S385" i="18"/>
  <c r="U385" i="18" s="1"/>
  <c r="Y83" i="2"/>
  <c r="Z83" i="2"/>
  <c r="AB83" i="2"/>
  <c r="AI82" i="2"/>
  <c r="AG82" i="2"/>
  <c r="AJ82" i="2"/>
  <c r="AH82" i="2"/>
  <c r="R85" i="2"/>
  <c r="S85" i="2" s="1"/>
  <c r="K88" i="2"/>
  <c r="L87" i="2"/>
  <c r="C87" i="2"/>
  <c r="D86" i="2"/>
  <c r="F86" i="2"/>
  <c r="G85" i="2"/>
  <c r="I85" i="2" s="1"/>
  <c r="Q86" i="2" s="1"/>
  <c r="BO84" i="2"/>
  <c r="AS84" i="2"/>
  <c r="T84" i="2"/>
  <c r="U84" i="2" s="1"/>
  <c r="N88" i="2"/>
  <c r="O87" i="2"/>
  <c r="AR84" i="2"/>
  <c r="E97" i="19"/>
  <c r="O255" i="18"/>
  <c r="P254" i="18"/>
  <c r="V80" i="18"/>
  <c r="AW77" i="18"/>
  <c r="X77" i="18"/>
  <c r="Y76" i="18"/>
  <c r="AD77" i="18"/>
  <c r="AC77" i="18"/>
  <c r="V95" i="19"/>
  <c r="T95" i="19"/>
  <c r="AS95" i="19" s="1"/>
  <c r="U95" i="19"/>
  <c r="AB95" i="19" s="1"/>
  <c r="AC95" i="19" s="1"/>
  <c r="X95" i="19" s="1"/>
  <c r="W95" i="19"/>
  <c r="AP92" i="19"/>
  <c r="AI92" i="19"/>
  <c r="AN92" i="19"/>
  <c r="I96" i="19"/>
  <c r="S96" i="19" s="1"/>
  <c r="U96" i="19" s="1"/>
  <c r="AB96" i="19" s="1"/>
  <c r="AJ92" i="19"/>
  <c r="AO92" i="19"/>
  <c r="AM92" i="19"/>
  <c r="BL93" i="19"/>
  <c r="Z94" i="19"/>
  <c r="AJ93" i="19" s="1"/>
  <c r="AT94" i="19"/>
  <c r="Y94" i="19"/>
  <c r="AK92" i="19"/>
  <c r="BG93" i="19"/>
  <c r="BH93" i="19" s="1"/>
  <c r="BI93" i="19" s="1"/>
  <c r="BJ94" i="19" s="1"/>
  <c r="G98" i="19"/>
  <c r="H97" i="19"/>
  <c r="C99" i="19"/>
  <c r="D98" i="19"/>
  <c r="K278" i="19"/>
  <c r="L277" i="19"/>
  <c r="O121" i="19"/>
  <c r="N122" i="19"/>
  <c r="AE77" i="18"/>
  <c r="AW78" i="18"/>
  <c r="X78" i="18"/>
  <c r="BS78" i="18"/>
  <c r="C83" i="18"/>
  <c r="D83" i="18" s="1"/>
  <c r="AC78" i="18"/>
  <c r="F81" i="18"/>
  <c r="G81" i="18" s="1"/>
  <c r="I81" i="18"/>
  <c r="J81" i="18" s="1"/>
  <c r="L82" i="18"/>
  <c r="M82" i="18" s="1"/>
  <c r="AV78" i="18"/>
  <c r="AF77" i="18"/>
  <c r="BH117" i="11"/>
  <c r="R387" i="18" l="1"/>
  <c r="S386" i="18"/>
  <c r="U386" i="18" s="1"/>
  <c r="Y84" i="2"/>
  <c r="Z84" i="2"/>
  <c r="AI83" i="2"/>
  <c r="AA84" i="2"/>
  <c r="AG83" i="2"/>
  <c r="AJ83" i="2"/>
  <c r="AH83" i="2"/>
  <c r="S86" i="2"/>
  <c r="R86" i="2"/>
  <c r="AB85" i="2" s="1"/>
  <c r="N89" i="2"/>
  <c r="O88" i="2"/>
  <c r="C88" i="2"/>
  <c r="D87" i="2"/>
  <c r="K89" i="2"/>
  <c r="L88" i="2"/>
  <c r="AR85" i="2"/>
  <c r="F87" i="2"/>
  <c r="G86" i="2"/>
  <c r="I86" i="2" s="1"/>
  <c r="Q87" i="2" s="1"/>
  <c r="AB84" i="2"/>
  <c r="AS85" i="2"/>
  <c r="T85" i="2"/>
  <c r="U85" i="2" s="1"/>
  <c r="AH84" i="2" s="1"/>
  <c r="BO85" i="2"/>
  <c r="E98" i="19"/>
  <c r="V81" i="18"/>
  <c r="Y78" i="18"/>
  <c r="BB78" i="18" s="1"/>
  <c r="BC78" i="18" s="1"/>
  <c r="BE79" i="18" s="1"/>
  <c r="O256" i="18"/>
  <c r="P255" i="18"/>
  <c r="BB76" i="18"/>
  <c r="BC76" i="18" s="1"/>
  <c r="BE77" i="18" s="1"/>
  <c r="BF77" i="18" s="1"/>
  <c r="AR75" i="18"/>
  <c r="AN75" i="18"/>
  <c r="AM75" i="18"/>
  <c r="AQ75" i="18"/>
  <c r="AK75" i="18"/>
  <c r="AO75" i="18"/>
  <c r="AP75" i="18"/>
  <c r="AL75" i="18"/>
  <c r="Y77" i="18"/>
  <c r="AR76" i="18" s="1"/>
  <c r="AM93" i="19"/>
  <c r="I97" i="19"/>
  <c r="S97" i="19" s="1"/>
  <c r="AP93" i="19"/>
  <c r="AN93" i="19"/>
  <c r="V96" i="19"/>
  <c r="W96" i="19"/>
  <c r="T96" i="19"/>
  <c r="AS96" i="19" s="1"/>
  <c r="AL93" i="19"/>
  <c r="AI93" i="19"/>
  <c r="AK93" i="19"/>
  <c r="BL94" i="19"/>
  <c r="Z95" i="19"/>
  <c r="AJ94" i="19" s="1"/>
  <c r="Y95" i="19"/>
  <c r="AT95" i="19"/>
  <c r="AC96" i="19"/>
  <c r="AO93" i="19"/>
  <c r="BG94" i="19"/>
  <c r="BH94" i="19" s="1"/>
  <c r="BI94" i="19" s="1"/>
  <c r="BJ95" i="19" s="1"/>
  <c r="D99" i="19"/>
  <c r="C100" i="19"/>
  <c r="H98" i="19"/>
  <c r="G99" i="19"/>
  <c r="L278" i="19"/>
  <c r="K279" i="19"/>
  <c r="N123" i="19"/>
  <c r="O122" i="19"/>
  <c r="AD79" i="18"/>
  <c r="AF78" i="18"/>
  <c r="AV79" i="18"/>
  <c r="W79" i="18"/>
  <c r="I82" i="18"/>
  <c r="J82" i="18" s="1"/>
  <c r="L83" i="18"/>
  <c r="M83" i="18" s="1"/>
  <c r="AE78" i="18"/>
  <c r="C84" i="18"/>
  <c r="D84" i="18" s="1"/>
  <c r="AD78" i="18"/>
  <c r="F82" i="18"/>
  <c r="G82" i="18" s="1"/>
  <c r="BH111" i="11"/>
  <c r="R388" i="18" l="1"/>
  <c r="S387" i="18"/>
  <c r="U387" i="18" s="1"/>
  <c r="AG84" i="2"/>
  <c r="AJ84" i="2"/>
  <c r="AI84" i="2"/>
  <c r="Z85" i="2"/>
  <c r="AA85" i="2"/>
  <c r="R87" i="2"/>
  <c r="AB86" i="2" s="1"/>
  <c r="S87" i="2"/>
  <c r="F88" i="2"/>
  <c r="G87" i="2"/>
  <c r="I87" i="2" s="1"/>
  <c r="Q88" i="2" s="1"/>
  <c r="K90" i="2"/>
  <c r="L89" i="2"/>
  <c r="C89" i="2"/>
  <c r="D88" i="2"/>
  <c r="N90" i="2"/>
  <c r="O89" i="2"/>
  <c r="AR86" i="2"/>
  <c r="Y85" i="2"/>
  <c r="BO86" i="2"/>
  <c r="T86" i="2"/>
  <c r="U86" i="2" s="1"/>
  <c r="AI85" i="2" s="1"/>
  <c r="AS86" i="2"/>
  <c r="E99" i="19"/>
  <c r="V82" i="18"/>
  <c r="O257" i="18"/>
  <c r="P256" i="18"/>
  <c r="AK76" i="18"/>
  <c r="AL77" i="18"/>
  <c r="AN77" i="18"/>
  <c r="AQ76" i="18"/>
  <c r="AO76" i="18"/>
  <c r="AL76" i="18"/>
  <c r="AO77" i="18"/>
  <c r="AK77" i="18"/>
  <c r="AM76" i="18"/>
  <c r="AQ77" i="18"/>
  <c r="AR77" i="18"/>
  <c r="AP76" i="18"/>
  <c r="AP77" i="18"/>
  <c r="AN76" i="18"/>
  <c r="AM77" i="18"/>
  <c r="BB77" i="18"/>
  <c r="BC77" i="18" s="1"/>
  <c r="BE78" i="18" s="1"/>
  <c r="BF78" i="18" s="1"/>
  <c r="BF79" i="18" s="1"/>
  <c r="AE79" i="18"/>
  <c r="AF79" i="18"/>
  <c r="AP94" i="19"/>
  <c r="AL94" i="19"/>
  <c r="W97" i="19"/>
  <c r="T97" i="19"/>
  <c r="AS97" i="19" s="1"/>
  <c r="U97" i="19"/>
  <c r="AB97" i="19" s="1"/>
  <c r="AC97" i="19" s="1"/>
  <c r="V97" i="19"/>
  <c r="X96" i="19"/>
  <c r="Y96" i="19" s="1"/>
  <c r="I98" i="19"/>
  <c r="S98" i="19" s="1"/>
  <c r="W98" i="19" s="1"/>
  <c r="AN94" i="19"/>
  <c r="AM94" i="19"/>
  <c r="AO94" i="19"/>
  <c r="BL95" i="19"/>
  <c r="AI94" i="19"/>
  <c r="BG95" i="19"/>
  <c r="BH95" i="19" s="1"/>
  <c r="BI95" i="19" s="1"/>
  <c r="BJ96" i="19" s="1"/>
  <c r="AK94" i="19"/>
  <c r="D100" i="19"/>
  <c r="C101" i="19"/>
  <c r="L279" i="19"/>
  <c r="K280" i="19"/>
  <c r="N124" i="19"/>
  <c r="O123" i="19"/>
  <c r="G100" i="19"/>
  <c r="H99" i="19"/>
  <c r="AC79" i="18"/>
  <c r="AE80" i="18"/>
  <c r="I83" i="18"/>
  <c r="J83" i="18" s="1"/>
  <c r="C85" i="18"/>
  <c r="D85" i="18" s="1"/>
  <c r="BS79" i="18"/>
  <c r="AW79" i="18"/>
  <c r="X79" i="18"/>
  <c r="Y79" i="18" s="1"/>
  <c r="AV80" i="18"/>
  <c r="F83" i="18"/>
  <c r="G83" i="18" s="1"/>
  <c r="L84" i="18"/>
  <c r="M84" i="18" s="1"/>
  <c r="W80" i="18"/>
  <c r="BH105" i="11"/>
  <c r="R389" i="18" l="1"/>
  <c r="S388" i="18"/>
  <c r="U388" i="18" s="1"/>
  <c r="AH85" i="2"/>
  <c r="AJ85" i="2"/>
  <c r="AG85" i="2"/>
  <c r="Z86" i="2"/>
  <c r="Y86" i="2"/>
  <c r="AA86" i="2"/>
  <c r="R88" i="2"/>
  <c r="S88" i="2" s="1"/>
  <c r="N91" i="2"/>
  <c r="O90" i="2"/>
  <c r="F89" i="2"/>
  <c r="G88" i="2"/>
  <c r="I88" i="2" s="1"/>
  <c r="Q89" i="2" s="1"/>
  <c r="T87" i="2"/>
  <c r="U87" i="2" s="1"/>
  <c r="AG86" i="2" s="1"/>
  <c r="BO87" i="2"/>
  <c r="AS87" i="2"/>
  <c r="K91" i="2"/>
  <c r="L90" i="2"/>
  <c r="C90" i="2"/>
  <c r="D89" i="2"/>
  <c r="AR87" i="2"/>
  <c r="E100" i="19"/>
  <c r="O258" i="18"/>
  <c r="P257" i="18"/>
  <c r="V83" i="18"/>
  <c r="AF80" i="18"/>
  <c r="AD80" i="18"/>
  <c r="X97" i="19"/>
  <c r="Y97" i="19" s="1"/>
  <c r="U98" i="19"/>
  <c r="AB98" i="19" s="1"/>
  <c r="AC98" i="19" s="1"/>
  <c r="Z96" i="19"/>
  <c r="AO95" i="19" s="1"/>
  <c r="V98" i="19"/>
  <c r="AT96" i="19"/>
  <c r="T98" i="19"/>
  <c r="AS98" i="19" s="1"/>
  <c r="I99" i="19"/>
  <c r="S99" i="19" s="1"/>
  <c r="V99" i="19" s="1"/>
  <c r="BL96" i="19"/>
  <c r="O124" i="19"/>
  <c r="N125" i="19"/>
  <c r="K281" i="19"/>
  <c r="L280" i="19"/>
  <c r="C102" i="19"/>
  <c r="D101" i="19"/>
  <c r="G101" i="19"/>
  <c r="H100" i="19"/>
  <c r="AC80" i="18"/>
  <c r="BB79" i="18"/>
  <c r="BC79" i="18" s="1"/>
  <c r="BE80" i="18" s="1"/>
  <c r="BF80" i="18" s="1"/>
  <c r="AQ78" i="18"/>
  <c r="AR78" i="18"/>
  <c r="AP78" i="18"/>
  <c r="AO78" i="18"/>
  <c r="X80" i="18"/>
  <c r="Y80" i="18" s="1"/>
  <c r="BB80" i="18" s="1"/>
  <c r="BS80" i="18"/>
  <c r="AW80" i="18"/>
  <c r="AN78" i="18"/>
  <c r="AM78" i="18"/>
  <c r="AL78" i="18"/>
  <c r="AK78" i="18"/>
  <c r="AD81" i="18"/>
  <c r="C86" i="18"/>
  <c r="D86" i="18" s="1"/>
  <c r="W81" i="18"/>
  <c r="L85" i="18"/>
  <c r="M85" i="18" s="1"/>
  <c r="F84" i="18"/>
  <c r="G84" i="18" s="1"/>
  <c r="I84" i="18"/>
  <c r="J84" i="18" s="1"/>
  <c r="AV81" i="18"/>
  <c r="BH93" i="11"/>
  <c r="R390" i="18" l="1"/>
  <c r="S389" i="18"/>
  <c r="U389" i="18" s="1"/>
  <c r="AI86" i="2"/>
  <c r="AJ86" i="2"/>
  <c r="AH86" i="2"/>
  <c r="Z87" i="2"/>
  <c r="Y87" i="2"/>
  <c r="AB87" i="2"/>
  <c r="AA87" i="2"/>
  <c r="S89" i="2"/>
  <c r="R89" i="2"/>
  <c r="Z88" i="2" s="1"/>
  <c r="F90" i="2"/>
  <c r="G89" i="2"/>
  <c r="I89" i="2" s="1"/>
  <c r="Q90" i="2" s="1"/>
  <c r="C91" i="2"/>
  <c r="D90" i="2"/>
  <c r="T88" i="2"/>
  <c r="U88" i="2" s="1"/>
  <c r="AJ87" i="2" s="1"/>
  <c r="BO88" i="2"/>
  <c r="AS88" i="2"/>
  <c r="N92" i="2"/>
  <c r="O91" i="2"/>
  <c r="K92" i="2"/>
  <c r="L91" i="2"/>
  <c r="AR88" i="2"/>
  <c r="AP95" i="19"/>
  <c r="E101" i="19"/>
  <c r="AN95" i="19"/>
  <c r="AJ95" i="19"/>
  <c r="AL95" i="19"/>
  <c r="AI95" i="19"/>
  <c r="V84" i="18"/>
  <c r="O259" i="18"/>
  <c r="P258" i="18"/>
  <c r="AF81" i="18"/>
  <c r="AC81" i="18"/>
  <c r="AE81" i="18"/>
  <c r="AK95" i="19"/>
  <c r="Z97" i="19"/>
  <c r="AJ96" i="19" s="1"/>
  <c r="X98" i="19"/>
  <c r="Z98" i="19" s="1"/>
  <c r="BG96" i="19"/>
  <c r="BH96" i="19" s="1"/>
  <c r="BI96" i="19" s="1"/>
  <c r="BJ97" i="19" s="1"/>
  <c r="BL97" i="19" s="1"/>
  <c r="AM95" i="19"/>
  <c r="AP96" i="19"/>
  <c r="AT97" i="19"/>
  <c r="T99" i="19"/>
  <c r="AS99" i="19" s="1"/>
  <c r="U99" i="19"/>
  <c r="AB99" i="19" s="1"/>
  <c r="AC99" i="19" s="1"/>
  <c r="X99" i="19" s="1"/>
  <c r="W99" i="19"/>
  <c r="I100" i="19"/>
  <c r="S100" i="19" s="1"/>
  <c r="C103" i="19"/>
  <c r="D102" i="19"/>
  <c r="L281" i="19"/>
  <c r="K282" i="19"/>
  <c r="N126" i="19"/>
  <c r="O125" i="19"/>
  <c r="H101" i="19"/>
  <c r="G102" i="19"/>
  <c r="BC80" i="18"/>
  <c r="BE81" i="18" s="1"/>
  <c r="BF81" i="18" s="1"/>
  <c r="AO79" i="18"/>
  <c r="AL79" i="18"/>
  <c r="AP79" i="18"/>
  <c r="AM79" i="18"/>
  <c r="AR79" i="18"/>
  <c r="AN79" i="18"/>
  <c r="AK79" i="18"/>
  <c r="AQ79" i="18"/>
  <c r="AE82" i="18"/>
  <c r="I85" i="18"/>
  <c r="J85" i="18" s="1"/>
  <c r="C87" i="18"/>
  <c r="D87" i="18" s="1"/>
  <c r="L86" i="18"/>
  <c r="M86" i="18" s="1"/>
  <c r="BS81" i="18"/>
  <c r="AW81" i="18"/>
  <c r="X81" i="18"/>
  <c r="Y81" i="18" s="1"/>
  <c r="AQ80" i="18" s="1"/>
  <c r="AV82" i="18"/>
  <c r="F85" i="18"/>
  <c r="G85" i="18" s="1"/>
  <c r="W82" i="18"/>
  <c r="BH87" i="11"/>
  <c r="AK96" i="19" l="1"/>
  <c r="R391" i="18"/>
  <c r="S390" i="18"/>
  <c r="U390" i="18" s="1"/>
  <c r="AG87" i="2"/>
  <c r="AH87" i="2"/>
  <c r="AI87" i="2"/>
  <c r="AA88" i="2"/>
  <c r="Y88" i="2"/>
  <c r="F91" i="2"/>
  <c r="G90" i="2"/>
  <c r="I90" i="2" s="1"/>
  <c r="Q91" i="2" s="1"/>
  <c r="C92" i="2"/>
  <c r="D91" i="2"/>
  <c r="R90" i="2"/>
  <c r="S90" i="2" s="1"/>
  <c r="K93" i="2"/>
  <c r="L92" i="2"/>
  <c r="AR89" i="2"/>
  <c r="N93" i="2"/>
  <c r="O92" i="2"/>
  <c r="AB88" i="2"/>
  <c r="BO89" i="2"/>
  <c r="AS89" i="2"/>
  <c r="T89" i="2"/>
  <c r="U89" i="2" s="1"/>
  <c r="AJ88" i="2" s="1"/>
  <c r="AM96" i="19"/>
  <c r="AN96" i="19"/>
  <c r="AL96" i="19"/>
  <c r="AT98" i="19"/>
  <c r="Y98" i="19"/>
  <c r="Y99" i="19" s="1"/>
  <c r="BG97" i="19"/>
  <c r="BH97" i="19" s="1"/>
  <c r="BI97" i="19" s="1"/>
  <c r="BJ98" i="19" s="1"/>
  <c r="BL98" i="19" s="1"/>
  <c r="E102" i="19"/>
  <c r="AK97" i="19"/>
  <c r="AO96" i="19"/>
  <c r="V85" i="18"/>
  <c r="O260" i="18"/>
  <c r="P259" i="18"/>
  <c r="AI96" i="19"/>
  <c r="U100" i="19"/>
  <c r="AB100" i="19" s="1"/>
  <c r="AC100" i="19" s="1"/>
  <c r="W100" i="19"/>
  <c r="V100" i="19"/>
  <c r="T100" i="19"/>
  <c r="AS100" i="19" s="1"/>
  <c r="I101" i="19"/>
  <c r="S101" i="19" s="1"/>
  <c r="AT99" i="19"/>
  <c r="Z99" i="19"/>
  <c r="AN98" i="19" s="1"/>
  <c r="AL97" i="19"/>
  <c r="AJ97" i="19"/>
  <c r="AN97" i="19"/>
  <c r="BG98" i="19"/>
  <c r="BH98" i="19" s="1"/>
  <c r="BI98" i="19" s="1"/>
  <c r="AP97" i="19"/>
  <c r="AI97" i="19"/>
  <c r="AM97" i="19"/>
  <c r="AO97" i="19"/>
  <c r="O126" i="19"/>
  <c r="N127" i="19"/>
  <c r="H102" i="19"/>
  <c r="G103" i="19"/>
  <c r="L282" i="19"/>
  <c r="K283" i="19"/>
  <c r="C104" i="19"/>
  <c r="D103" i="19"/>
  <c r="AD82" i="18"/>
  <c r="AC82" i="18"/>
  <c r="AO80" i="18"/>
  <c r="AP80" i="18"/>
  <c r="AR80" i="18"/>
  <c r="BB81" i="18"/>
  <c r="BC81" i="18" s="1"/>
  <c r="BE82" i="18" s="1"/>
  <c r="BF82" i="18" s="1"/>
  <c r="AW82" i="18"/>
  <c r="X82" i="18"/>
  <c r="Y82" i="18" s="1"/>
  <c r="AQ81" i="18" s="1"/>
  <c r="BS82" i="18"/>
  <c r="AN80" i="18"/>
  <c r="AK80" i="18"/>
  <c r="AL80" i="18"/>
  <c r="AM80" i="18"/>
  <c r="L87" i="18"/>
  <c r="M87" i="18" s="1"/>
  <c r="F86" i="18"/>
  <c r="G86" i="18" s="1"/>
  <c r="C88" i="18"/>
  <c r="D88" i="18" s="1"/>
  <c r="I86" i="18"/>
  <c r="J86" i="18" s="1"/>
  <c r="AV83" i="18"/>
  <c r="AF82" i="18"/>
  <c r="W83" i="18"/>
  <c r="W84" i="18" s="1"/>
  <c r="BH69" i="11"/>
  <c r="R392" i="18" l="1"/>
  <c r="S391" i="18"/>
  <c r="U391" i="18" s="1"/>
  <c r="AG88" i="2"/>
  <c r="AH88" i="2"/>
  <c r="AI88" i="2"/>
  <c r="K94" i="2"/>
  <c r="L93" i="2"/>
  <c r="R91" i="2"/>
  <c r="AA90" i="2" s="1"/>
  <c r="AR90" i="2"/>
  <c r="Y89" i="2"/>
  <c r="Z89" i="2"/>
  <c r="C93" i="2"/>
  <c r="D92" i="2"/>
  <c r="AB89" i="2"/>
  <c r="N94" i="2"/>
  <c r="O93" i="2"/>
  <c r="BO90" i="2"/>
  <c r="AS90" i="2"/>
  <c r="T90" i="2"/>
  <c r="U90" i="2" s="1"/>
  <c r="AH89" i="2" s="1"/>
  <c r="AA89" i="2"/>
  <c r="F92" i="2"/>
  <c r="G91" i="2"/>
  <c r="I91" i="2" s="1"/>
  <c r="Q92" i="2" s="1"/>
  <c r="U101" i="19"/>
  <c r="AB101" i="19" s="1"/>
  <c r="T101" i="19"/>
  <c r="AS101" i="19" s="1"/>
  <c r="V101" i="19"/>
  <c r="W101" i="19"/>
  <c r="X100" i="19"/>
  <c r="Z100" i="19" s="1"/>
  <c r="AI99" i="19" s="1"/>
  <c r="BJ99" i="19"/>
  <c r="BL99" i="19" s="1"/>
  <c r="E103" i="19"/>
  <c r="V86" i="18"/>
  <c r="O261" i="18"/>
  <c r="P260" i="18"/>
  <c r="AK98" i="19"/>
  <c r="I102" i="19"/>
  <c r="S102" i="19" s="1"/>
  <c r="AM98" i="19"/>
  <c r="AJ98" i="19"/>
  <c r="AO98" i="19"/>
  <c r="BG99" i="19"/>
  <c r="BH99" i="19" s="1"/>
  <c r="BI99" i="19" s="1"/>
  <c r="AI98" i="19"/>
  <c r="AC101" i="19"/>
  <c r="X101" i="19" s="1"/>
  <c r="AP98" i="19"/>
  <c r="AL98" i="19"/>
  <c r="K284" i="19"/>
  <c r="L283" i="19"/>
  <c r="H103" i="19"/>
  <c r="G104" i="19"/>
  <c r="N128" i="19"/>
  <c r="O127" i="19"/>
  <c r="D104" i="19"/>
  <c r="C105" i="19"/>
  <c r="AK81" i="18"/>
  <c r="AN81" i="18"/>
  <c r="AO81" i="18"/>
  <c r="AL81" i="18"/>
  <c r="AP81" i="18"/>
  <c r="AR81" i="18"/>
  <c r="BB82" i="18"/>
  <c r="BC82" i="18" s="1"/>
  <c r="BE83" i="18" s="1"/>
  <c r="BF83" i="18" s="1"/>
  <c r="AC84" i="18"/>
  <c r="AV84" i="18"/>
  <c r="BS84" i="18"/>
  <c r="AW84" i="18"/>
  <c r="AC83" i="18"/>
  <c r="AD83" i="18"/>
  <c r="F87" i="18"/>
  <c r="G87" i="18" s="1"/>
  <c r="AE83" i="18"/>
  <c r="I87" i="18"/>
  <c r="J87" i="18" s="1"/>
  <c r="BS83" i="18"/>
  <c r="AW83" i="18"/>
  <c r="X83" i="18"/>
  <c r="Y83" i="18" s="1"/>
  <c r="AQ82" i="18" s="1"/>
  <c r="C89" i="18"/>
  <c r="D89" i="18" s="1"/>
  <c r="AM81" i="18"/>
  <c r="L88" i="18"/>
  <c r="M88" i="18" s="1"/>
  <c r="AF83" i="18"/>
  <c r="BH51" i="11"/>
  <c r="Y100" i="19" l="1"/>
  <c r="BJ100" i="19"/>
  <c r="BL100" i="19" s="1"/>
  <c r="AT100" i="19"/>
  <c r="R393" i="18"/>
  <c r="S392" i="18"/>
  <c r="U392" i="18" s="1"/>
  <c r="AG89" i="2"/>
  <c r="AI89" i="2"/>
  <c r="AB90" i="2"/>
  <c r="AJ89" i="2"/>
  <c r="Y90" i="2"/>
  <c r="Z90" i="2"/>
  <c r="S91" i="2"/>
  <c r="T91" i="2" s="1"/>
  <c r="U91" i="2" s="1"/>
  <c r="AH90" i="2" s="1"/>
  <c r="R92" i="2"/>
  <c r="S92" i="2" s="1"/>
  <c r="N95" i="2"/>
  <c r="O94" i="2"/>
  <c r="AR91" i="2"/>
  <c r="F93" i="2"/>
  <c r="G92" i="2"/>
  <c r="I92" i="2" s="1"/>
  <c r="Q93" i="2" s="1"/>
  <c r="C94" i="2"/>
  <c r="D93" i="2"/>
  <c r="K95" i="2"/>
  <c r="L94" i="2"/>
  <c r="E104" i="19"/>
  <c r="V87" i="18"/>
  <c r="O262" i="18"/>
  <c r="P261" i="18"/>
  <c r="W85" i="18"/>
  <c r="AW85" i="18" s="1"/>
  <c r="T102" i="19"/>
  <c r="AS102" i="19" s="1"/>
  <c r="U102" i="19"/>
  <c r="AB102" i="19" s="1"/>
  <c r="AC102" i="19" s="1"/>
  <c r="X102" i="19" s="1"/>
  <c r="V102" i="19"/>
  <c r="W102" i="19"/>
  <c r="I103" i="19"/>
  <c r="S103" i="19" s="1"/>
  <c r="W103" i="19" s="1"/>
  <c r="AM99" i="19"/>
  <c r="Z101" i="19"/>
  <c r="AJ100" i="19" s="1"/>
  <c r="Y101" i="19"/>
  <c r="AT101" i="19"/>
  <c r="AJ99" i="19"/>
  <c r="BG100" i="19"/>
  <c r="BH100" i="19" s="1"/>
  <c r="BI100" i="19" s="1"/>
  <c r="BJ101" i="19" s="1"/>
  <c r="AO99" i="19"/>
  <c r="AK99" i="19"/>
  <c r="AN99" i="19"/>
  <c r="AP99" i="19"/>
  <c r="AL99" i="19"/>
  <c r="K285" i="19"/>
  <c r="L284" i="19"/>
  <c r="D105" i="19"/>
  <c r="C106" i="19"/>
  <c r="O128" i="19"/>
  <c r="N129" i="19"/>
  <c r="G105" i="19"/>
  <c r="H104" i="19"/>
  <c r="AD84" i="18"/>
  <c r="AE84" i="18"/>
  <c r="X84" i="18"/>
  <c r="Y84" i="18" s="1"/>
  <c r="AF84" i="18"/>
  <c r="AP82" i="18"/>
  <c r="AO82" i="18"/>
  <c r="AR82" i="18"/>
  <c r="AN82" i="18"/>
  <c r="BB83" i="18"/>
  <c r="BC83" i="18" s="1"/>
  <c r="BE84" i="18" s="1"/>
  <c r="BF84" i="18" s="1"/>
  <c r="AF85" i="18"/>
  <c r="AK82" i="18"/>
  <c r="AL82" i="18"/>
  <c r="L89" i="18"/>
  <c r="M89" i="18" s="1"/>
  <c r="AM82" i="18"/>
  <c r="I88" i="18"/>
  <c r="J88" i="18" s="1"/>
  <c r="AV85" i="18"/>
  <c r="C90" i="18"/>
  <c r="D90" i="18" s="1"/>
  <c r="F88" i="18"/>
  <c r="G88" i="18" s="1"/>
  <c r="BH159" i="11"/>
  <c r="BH160" i="11"/>
  <c r="U103" i="19" l="1"/>
  <c r="AB103" i="19" s="1"/>
  <c r="R394" i="18"/>
  <c r="S393" i="18"/>
  <c r="U393" i="18" s="1"/>
  <c r="AI90" i="2"/>
  <c r="AJ90" i="2"/>
  <c r="AG90" i="2"/>
  <c r="Z91" i="2"/>
  <c r="AA91" i="2"/>
  <c r="AS91" i="2"/>
  <c r="BO91" i="2"/>
  <c r="Y91" i="2"/>
  <c r="AB91" i="2"/>
  <c r="R93" i="2"/>
  <c r="AA92" i="2" s="1"/>
  <c r="F94" i="2"/>
  <c r="G93" i="2"/>
  <c r="I93" i="2" s="1"/>
  <c r="Q94" i="2" s="1"/>
  <c r="N96" i="2"/>
  <c r="O95" i="2"/>
  <c r="C95" i="2"/>
  <c r="D94" i="2"/>
  <c r="K96" i="2"/>
  <c r="L95" i="2"/>
  <c r="AR92" i="2"/>
  <c r="AS92" i="2"/>
  <c r="T92" i="2"/>
  <c r="U92" i="2" s="1"/>
  <c r="AH91" i="2" s="1"/>
  <c r="BO92" i="2"/>
  <c r="V103" i="19"/>
  <c r="T103" i="19"/>
  <c r="AS103" i="19" s="1"/>
  <c r="E105" i="19"/>
  <c r="V88" i="18"/>
  <c r="O263" i="18"/>
  <c r="P262" i="18"/>
  <c r="BS85" i="18"/>
  <c r="AL100" i="19"/>
  <c r="AM100" i="19"/>
  <c r="I104" i="19"/>
  <c r="S104" i="19" s="1"/>
  <c r="AK100" i="19"/>
  <c r="AN100" i="19"/>
  <c r="BL101" i="19"/>
  <c r="Z102" i="19"/>
  <c r="AK101" i="19" s="1"/>
  <c r="Y102" i="19"/>
  <c r="AT102" i="19"/>
  <c r="AC103" i="19"/>
  <c r="X103" i="19" s="1"/>
  <c r="AI100" i="19"/>
  <c r="BG101" i="19"/>
  <c r="BH101" i="19" s="1"/>
  <c r="BI101" i="19" s="1"/>
  <c r="BJ102" i="19" s="1"/>
  <c r="AP100" i="19"/>
  <c r="AO100" i="19"/>
  <c r="L285" i="19"/>
  <c r="K286" i="19"/>
  <c r="N130" i="19"/>
  <c r="O129" i="19"/>
  <c r="G106" i="19"/>
  <c r="H105" i="19"/>
  <c r="C107" i="19"/>
  <c r="D106" i="19"/>
  <c r="AC85" i="18"/>
  <c r="AD85" i="18"/>
  <c r="X85" i="18"/>
  <c r="Y85" i="18" s="1"/>
  <c r="AQ84" i="18" s="1"/>
  <c r="AE85" i="18"/>
  <c r="W86" i="18"/>
  <c r="BB84" i="18"/>
  <c r="BC84" i="18" s="1"/>
  <c r="BE85" i="18" s="1"/>
  <c r="BF85" i="18" s="1"/>
  <c r="AN83" i="18"/>
  <c r="AR83" i="18"/>
  <c r="AK83" i="18"/>
  <c r="AL83" i="18"/>
  <c r="AQ83" i="18"/>
  <c r="AP83" i="18"/>
  <c r="AM83" i="18"/>
  <c r="AO83" i="18"/>
  <c r="L90" i="18"/>
  <c r="M90" i="18" s="1"/>
  <c r="C91" i="18"/>
  <c r="D91" i="18" s="1"/>
  <c r="AD86" i="18"/>
  <c r="AV86" i="18"/>
  <c r="F89" i="18"/>
  <c r="G89" i="18" s="1"/>
  <c r="I89" i="18"/>
  <c r="J89" i="18" s="1"/>
  <c r="BH273" i="11"/>
  <c r="S93" i="2" l="1"/>
  <c r="R395" i="18"/>
  <c r="S394" i="18"/>
  <c r="U394" i="18" s="1"/>
  <c r="AI91" i="2"/>
  <c r="AG91" i="2"/>
  <c r="AJ91" i="2"/>
  <c r="Y92" i="2"/>
  <c r="Z92" i="2"/>
  <c r="AB92" i="2"/>
  <c r="N97" i="2"/>
  <c r="O96" i="2"/>
  <c r="S94" i="2"/>
  <c r="R94" i="2"/>
  <c r="AB93" i="2" s="1"/>
  <c r="K97" i="2"/>
  <c r="L96" i="2"/>
  <c r="F95" i="2"/>
  <c r="G94" i="2"/>
  <c r="I94" i="2" s="1"/>
  <c r="C96" i="2"/>
  <c r="D95" i="2"/>
  <c r="AS93" i="2"/>
  <c r="T93" i="2"/>
  <c r="U93" i="2" s="1"/>
  <c r="AG92" i="2" s="1"/>
  <c r="BO93" i="2"/>
  <c r="AR93" i="2"/>
  <c r="W104" i="19"/>
  <c r="U104" i="19"/>
  <c r="AB104" i="19" s="1"/>
  <c r="V104" i="19"/>
  <c r="T104" i="19"/>
  <c r="AS104" i="19" s="1"/>
  <c r="S105" i="19"/>
  <c r="E106" i="19"/>
  <c r="X86" i="18"/>
  <c r="Y86" i="18" s="1"/>
  <c r="AP85" i="18" s="1"/>
  <c r="V89" i="18"/>
  <c r="O264" i="18"/>
  <c r="P263" i="18"/>
  <c r="AF86" i="18"/>
  <c r="AJ101" i="19"/>
  <c r="I105" i="19"/>
  <c r="AI101" i="19"/>
  <c r="AM101" i="19"/>
  <c r="BL102" i="19"/>
  <c r="AO101" i="19"/>
  <c r="BG102" i="19"/>
  <c r="BH102" i="19" s="1"/>
  <c r="BI102" i="19" s="1"/>
  <c r="BJ103" i="19" s="1"/>
  <c r="AN101" i="19"/>
  <c r="AC104" i="19"/>
  <c r="X104" i="19" s="1"/>
  <c r="AL101" i="19"/>
  <c r="AP101" i="19"/>
  <c r="Y103" i="19"/>
  <c r="AT103" i="19"/>
  <c r="Z103" i="19"/>
  <c r="AP102" i="19" s="1"/>
  <c r="H106" i="19"/>
  <c r="G107" i="19"/>
  <c r="L286" i="19"/>
  <c r="K287" i="19"/>
  <c r="D107" i="19"/>
  <c r="C108" i="19"/>
  <c r="N131" i="19"/>
  <c r="O130" i="19"/>
  <c r="BS86" i="18"/>
  <c r="AW86" i="18"/>
  <c r="AM84" i="18"/>
  <c r="AP84" i="18"/>
  <c r="AO84" i="18"/>
  <c r="AK84" i="18"/>
  <c r="AR84" i="18"/>
  <c r="BB85" i="18"/>
  <c r="BC85" i="18" s="1"/>
  <c r="BE86" i="18" s="1"/>
  <c r="BF86" i="18" s="1"/>
  <c r="AL84" i="18"/>
  <c r="AN84" i="18"/>
  <c r="AD87" i="18"/>
  <c r="F90" i="18"/>
  <c r="G90" i="18" s="1"/>
  <c r="W87" i="18"/>
  <c r="C92" i="18"/>
  <c r="D92" i="18" s="1"/>
  <c r="AC86" i="18"/>
  <c r="I90" i="18"/>
  <c r="J90" i="18" s="1"/>
  <c r="AV87" i="18"/>
  <c r="L91" i="18"/>
  <c r="M91" i="18" s="1"/>
  <c r="AE86" i="18"/>
  <c r="BH236" i="11"/>
  <c r="R396" i="18" l="1"/>
  <c r="S395" i="18"/>
  <c r="U395" i="18" s="1"/>
  <c r="AH92" i="2"/>
  <c r="AI92" i="2"/>
  <c r="AJ92" i="2"/>
  <c r="Y93" i="2"/>
  <c r="Z93" i="2"/>
  <c r="Q95" i="2"/>
  <c r="R95" i="2" s="1"/>
  <c r="AA93" i="2"/>
  <c r="AR94" i="2"/>
  <c r="BO94" i="2"/>
  <c r="AS94" i="2"/>
  <c r="T94" i="2"/>
  <c r="U94" i="2" s="1"/>
  <c r="AH93" i="2" s="1"/>
  <c r="C97" i="2"/>
  <c r="D96" i="2"/>
  <c r="F96" i="2"/>
  <c r="G95" i="2"/>
  <c r="I95" i="2" s="1"/>
  <c r="Q96" i="2" s="1"/>
  <c r="K98" i="2"/>
  <c r="L97" i="2"/>
  <c r="N98" i="2"/>
  <c r="O97" i="2"/>
  <c r="E107" i="19"/>
  <c r="AK102" i="19"/>
  <c r="O265" i="18"/>
  <c r="P264" i="18"/>
  <c r="V90" i="18"/>
  <c r="AO85" i="18"/>
  <c r="U105" i="19"/>
  <c r="AB105" i="19" s="1"/>
  <c r="AC105" i="19" s="1"/>
  <c r="X105" i="19" s="1"/>
  <c r="V105" i="19"/>
  <c r="I106" i="19"/>
  <c r="S106" i="19" s="1"/>
  <c r="V106" i="19" s="1"/>
  <c r="T105" i="19"/>
  <c r="AS105" i="19" s="1"/>
  <c r="W105" i="19"/>
  <c r="AM102" i="19"/>
  <c r="AN102" i="19"/>
  <c r="BL103" i="19"/>
  <c r="AO102" i="19"/>
  <c r="Y104" i="19"/>
  <c r="AT104" i="19"/>
  <c r="Z104" i="19"/>
  <c r="AI103" i="19" s="1"/>
  <c r="AJ102" i="19"/>
  <c r="BG103" i="19"/>
  <c r="BH103" i="19" s="1"/>
  <c r="BI103" i="19" s="1"/>
  <c r="BJ104" i="19" s="1"/>
  <c r="AL102" i="19"/>
  <c r="AI102" i="19"/>
  <c r="C109" i="19"/>
  <c r="D108" i="19"/>
  <c r="K288" i="19"/>
  <c r="L287" i="19"/>
  <c r="G108" i="19"/>
  <c r="H107" i="19"/>
  <c r="O131" i="19"/>
  <c r="N132" i="19"/>
  <c r="AK85" i="18"/>
  <c r="BB86" i="18"/>
  <c r="BC86" i="18" s="1"/>
  <c r="BE87" i="18" s="1"/>
  <c r="BF87" i="18" s="1"/>
  <c r="AR85" i="18"/>
  <c r="AM85" i="18"/>
  <c r="AQ85" i="18"/>
  <c r="AL85" i="18"/>
  <c r="AN85" i="18"/>
  <c r="AE87" i="18"/>
  <c r="AF87" i="18"/>
  <c r="AE88" i="18"/>
  <c r="I91" i="18"/>
  <c r="J91" i="18" s="1"/>
  <c r="C93" i="18"/>
  <c r="D93" i="18" s="1"/>
  <c r="L92" i="18"/>
  <c r="M92" i="18" s="1"/>
  <c r="X87" i="18"/>
  <c r="Y87" i="18" s="1"/>
  <c r="BS87" i="18"/>
  <c r="AW87" i="18"/>
  <c r="F91" i="18"/>
  <c r="G91" i="18" s="1"/>
  <c r="AV88" i="18"/>
  <c r="AC87" i="18"/>
  <c r="W88" i="18"/>
  <c r="BH254" i="11"/>
  <c r="R397" i="18" l="1"/>
  <c r="S396" i="18"/>
  <c r="U396" i="18" s="1"/>
  <c r="AG93" i="2"/>
  <c r="AI93" i="2"/>
  <c r="AJ93" i="2"/>
  <c r="AA94" i="2"/>
  <c r="Y94" i="2"/>
  <c r="AB94" i="2"/>
  <c r="S95" i="2"/>
  <c r="T95" i="2" s="1"/>
  <c r="U95" i="2" s="1"/>
  <c r="AJ94" i="2" s="1"/>
  <c r="Z94" i="2"/>
  <c r="R96" i="2"/>
  <c r="S96" i="2" s="1"/>
  <c r="C98" i="2"/>
  <c r="D97" i="2"/>
  <c r="N99" i="2"/>
  <c r="O98" i="2"/>
  <c r="K99" i="2"/>
  <c r="L98" i="2"/>
  <c r="F97" i="2"/>
  <c r="G96" i="2"/>
  <c r="I96" i="2" s="1"/>
  <c r="Q97" i="2" s="1"/>
  <c r="AR95" i="2"/>
  <c r="E108" i="19"/>
  <c r="O266" i="18"/>
  <c r="P265" i="18"/>
  <c r="V91" i="18"/>
  <c r="U106" i="19"/>
  <c r="AB106" i="19" s="1"/>
  <c r="W106" i="19"/>
  <c r="T106" i="19"/>
  <c r="AS106" i="19" s="1"/>
  <c r="I107" i="19"/>
  <c r="S107" i="19" s="1"/>
  <c r="AJ103" i="19"/>
  <c r="AL103" i="19"/>
  <c r="BL104" i="19"/>
  <c r="AK103" i="19"/>
  <c r="AN103" i="19"/>
  <c r="Z105" i="19"/>
  <c r="AL104" i="19" s="1"/>
  <c r="Y105" i="19"/>
  <c r="AT105" i="19"/>
  <c r="AO103" i="19"/>
  <c r="BG104" i="19"/>
  <c r="BH104" i="19" s="1"/>
  <c r="BI104" i="19" s="1"/>
  <c r="BJ105" i="19" s="1"/>
  <c r="AM103" i="19"/>
  <c r="AC106" i="19"/>
  <c r="X106" i="19" s="1"/>
  <c r="AP103" i="19"/>
  <c r="L288" i="19"/>
  <c r="K289" i="19"/>
  <c r="D109" i="19"/>
  <c r="C110" i="19"/>
  <c r="N133" i="19"/>
  <c r="O132" i="19"/>
  <c r="H108" i="19"/>
  <c r="G109" i="19"/>
  <c r="AF88" i="18"/>
  <c r="AC88" i="18"/>
  <c r="AD88" i="18"/>
  <c r="BB87" i="18"/>
  <c r="BC87" i="18" s="1"/>
  <c r="BE88" i="18" s="1"/>
  <c r="BF88" i="18" s="1"/>
  <c r="AQ86" i="18"/>
  <c r="AR86" i="18"/>
  <c r="AP86" i="18"/>
  <c r="AO86" i="18"/>
  <c r="AC89" i="18"/>
  <c r="BS88" i="18"/>
  <c r="AW88" i="18"/>
  <c r="X88" i="18"/>
  <c r="Y88" i="18" s="1"/>
  <c r="AQ87" i="18" s="1"/>
  <c r="L93" i="18"/>
  <c r="M93" i="18" s="1"/>
  <c r="C94" i="18"/>
  <c r="D94" i="18" s="1"/>
  <c r="W89" i="18"/>
  <c r="AN86" i="18"/>
  <c r="AL86" i="18"/>
  <c r="AK86" i="18"/>
  <c r="AM86" i="18"/>
  <c r="I92" i="18"/>
  <c r="J92" i="18" s="1"/>
  <c r="F92" i="18"/>
  <c r="G92" i="18" s="1"/>
  <c r="AV89" i="18"/>
  <c r="BH259" i="11"/>
  <c r="R398" i="18" l="1"/>
  <c r="S397" i="18"/>
  <c r="U397" i="18" s="1"/>
  <c r="AI94" i="2"/>
  <c r="AG94" i="2"/>
  <c r="AH94" i="2"/>
  <c r="AS95" i="2"/>
  <c r="BO95" i="2"/>
  <c r="Z95" i="2"/>
  <c r="AB95" i="2"/>
  <c r="AA95" i="2"/>
  <c r="Y95" i="2"/>
  <c r="R97" i="2"/>
  <c r="Z96" i="2" s="1"/>
  <c r="N100" i="2"/>
  <c r="O99" i="2"/>
  <c r="F98" i="2"/>
  <c r="G97" i="2"/>
  <c r="I97" i="2" s="1"/>
  <c r="Q98" i="2" s="1"/>
  <c r="K100" i="2"/>
  <c r="L99" i="2"/>
  <c r="C99" i="2"/>
  <c r="D98" i="2"/>
  <c r="AR96" i="2"/>
  <c r="AS96" i="2"/>
  <c r="BO96" i="2"/>
  <c r="T96" i="2"/>
  <c r="U96" i="2" s="1"/>
  <c r="AH95" i="2" s="1"/>
  <c r="E109" i="19"/>
  <c r="V92" i="18"/>
  <c r="O267" i="18"/>
  <c r="P266" i="18"/>
  <c r="U107" i="19"/>
  <c r="AB107" i="19" s="1"/>
  <c r="AC107" i="19" s="1"/>
  <c r="X107" i="19" s="1"/>
  <c r="V107" i="19"/>
  <c r="T107" i="19"/>
  <c r="AS107" i="19" s="1"/>
  <c r="W107" i="19"/>
  <c r="I108" i="19"/>
  <c r="S108" i="19" s="1"/>
  <c r="AM104" i="19"/>
  <c r="BL105" i="19"/>
  <c r="BG105" i="19"/>
  <c r="BH105" i="19" s="1"/>
  <c r="BI105" i="19" s="1"/>
  <c r="BJ106" i="19" s="1"/>
  <c r="AK104" i="19"/>
  <c r="AN104" i="19"/>
  <c r="AO104" i="19"/>
  <c r="AI104" i="19"/>
  <c r="AP104" i="19"/>
  <c r="Y106" i="19"/>
  <c r="AT106" i="19"/>
  <c r="Z106" i="19"/>
  <c r="AP105" i="19" s="1"/>
  <c r="AJ104" i="19"/>
  <c r="G110" i="19"/>
  <c r="H109" i="19"/>
  <c r="C111" i="19"/>
  <c r="D110" i="19"/>
  <c r="O133" i="19"/>
  <c r="N134" i="19"/>
  <c r="K290" i="19"/>
  <c r="L289" i="19"/>
  <c r="AF89" i="18"/>
  <c r="AD89" i="18"/>
  <c r="AN87" i="18"/>
  <c r="AP87" i="18"/>
  <c r="AM87" i="18"/>
  <c r="AO87" i="18"/>
  <c r="AR87" i="18"/>
  <c r="AK87" i="18"/>
  <c r="BB88" i="18"/>
  <c r="BC88" i="18" s="1"/>
  <c r="BE89" i="18" s="1"/>
  <c r="BF89" i="18" s="1"/>
  <c r="AE90" i="18"/>
  <c r="BS89" i="18"/>
  <c r="AW89" i="18"/>
  <c r="X89" i="18"/>
  <c r="Y89" i="18" s="1"/>
  <c r="L94" i="18"/>
  <c r="M94" i="18" s="1"/>
  <c r="F93" i="18"/>
  <c r="G93" i="18" s="1"/>
  <c r="I93" i="18"/>
  <c r="J93" i="18" s="1"/>
  <c r="C95" i="18"/>
  <c r="D95" i="18" s="1"/>
  <c r="AV90" i="18"/>
  <c r="AE89" i="18"/>
  <c r="AL87" i="18"/>
  <c r="W90" i="18"/>
  <c r="BH176" i="11"/>
  <c r="R399" i="18" l="1"/>
  <c r="S398" i="18"/>
  <c r="U398" i="18" s="1"/>
  <c r="AI95" i="2"/>
  <c r="AG95" i="2"/>
  <c r="AJ95" i="2"/>
  <c r="AA96" i="2"/>
  <c r="S97" i="2"/>
  <c r="S98" i="2" s="1"/>
  <c r="Y96" i="2"/>
  <c r="R98" i="2"/>
  <c r="Y97" i="2" s="1"/>
  <c r="F99" i="2"/>
  <c r="G98" i="2"/>
  <c r="I98" i="2" s="1"/>
  <c r="Q99" i="2" s="1"/>
  <c r="N101" i="2"/>
  <c r="O100" i="2"/>
  <c r="AR97" i="2"/>
  <c r="C100" i="2"/>
  <c r="D99" i="2"/>
  <c r="K101" i="2"/>
  <c r="L100" i="2"/>
  <c r="AB96" i="2"/>
  <c r="W108" i="19"/>
  <c r="V108" i="19"/>
  <c r="U108" i="19"/>
  <c r="AB108" i="19" s="1"/>
  <c r="AC108" i="19" s="1"/>
  <c r="X108" i="19" s="1"/>
  <c r="T108" i="19"/>
  <c r="AS108" i="19" s="1"/>
  <c r="AK105" i="19"/>
  <c r="E110" i="19"/>
  <c r="AJ105" i="19"/>
  <c r="V93" i="18"/>
  <c r="O268" i="18"/>
  <c r="P267" i="18"/>
  <c r="AQ88" i="18"/>
  <c r="BB89" i="18"/>
  <c r="I109" i="19"/>
  <c r="S109" i="19" s="1"/>
  <c r="AL105" i="19"/>
  <c r="AM105" i="19"/>
  <c r="AN105" i="19"/>
  <c r="BL106" i="19"/>
  <c r="Y107" i="19"/>
  <c r="Z107" i="19"/>
  <c r="AJ106" i="19" s="1"/>
  <c r="AT107" i="19"/>
  <c r="AI105" i="19"/>
  <c r="BG106" i="19"/>
  <c r="BH106" i="19" s="1"/>
  <c r="BI106" i="19" s="1"/>
  <c r="BJ107" i="19" s="1"/>
  <c r="AO105" i="19"/>
  <c r="N135" i="19"/>
  <c r="O134" i="19"/>
  <c r="C112" i="19"/>
  <c r="D111" i="19"/>
  <c r="H110" i="19"/>
  <c r="G111" i="19"/>
  <c r="K291" i="19"/>
  <c r="L290" i="19"/>
  <c r="AF90" i="18"/>
  <c r="AO88" i="18"/>
  <c r="AR88" i="18"/>
  <c r="AP88" i="18"/>
  <c r="AC90" i="18"/>
  <c r="AD90" i="18"/>
  <c r="BC89" i="18"/>
  <c r="BE90" i="18" s="1"/>
  <c r="BF90" i="18" s="1"/>
  <c r="AF91" i="18"/>
  <c r="AM88" i="18"/>
  <c r="AK88" i="18"/>
  <c r="AN88" i="18"/>
  <c r="AV91" i="18"/>
  <c r="I94" i="18"/>
  <c r="J94" i="18" s="1"/>
  <c r="F94" i="18"/>
  <c r="G94" i="18" s="1"/>
  <c r="L95" i="18"/>
  <c r="M95" i="18" s="1"/>
  <c r="AL88" i="18"/>
  <c r="AW90" i="18"/>
  <c r="X90" i="18"/>
  <c r="Y90" i="18" s="1"/>
  <c r="BS90" i="18"/>
  <c r="C96" i="18"/>
  <c r="D96" i="18" s="1"/>
  <c r="W91" i="18"/>
  <c r="BH278" i="11"/>
  <c r="R400" i="18" l="1"/>
  <c r="S399" i="18"/>
  <c r="U399" i="18" s="1"/>
  <c r="Z97" i="2"/>
  <c r="AA97" i="2"/>
  <c r="AS97" i="2"/>
  <c r="BO97" i="2"/>
  <c r="T97" i="2"/>
  <c r="U97" i="2" s="1"/>
  <c r="AB97" i="2"/>
  <c r="S99" i="2"/>
  <c r="R99" i="2"/>
  <c r="AB98" i="2" s="1"/>
  <c r="N102" i="2"/>
  <c r="O101" i="2"/>
  <c r="F100" i="2"/>
  <c r="G99" i="2"/>
  <c r="I99" i="2" s="1"/>
  <c r="Q100" i="2" s="1"/>
  <c r="K102" i="2"/>
  <c r="L101" i="2"/>
  <c r="C101" i="2"/>
  <c r="D100" i="2"/>
  <c r="BO98" i="2"/>
  <c r="AS98" i="2"/>
  <c r="AR98" i="2"/>
  <c r="E111" i="19"/>
  <c r="O269" i="18"/>
  <c r="P268" i="18"/>
  <c r="V94" i="18"/>
  <c r="T109" i="19"/>
  <c r="AS109" i="19" s="1"/>
  <c r="V109" i="19"/>
  <c r="W109" i="19"/>
  <c r="U109" i="19"/>
  <c r="AB109" i="19" s="1"/>
  <c r="AC109" i="19" s="1"/>
  <c r="X109" i="19" s="1"/>
  <c r="I110" i="19"/>
  <c r="S110" i="19" s="1"/>
  <c r="W110" i="19" s="1"/>
  <c r="AL106" i="19"/>
  <c r="AM106" i="19"/>
  <c r="AI106" i="19"/>
  <c r="AP106" i="19"/>
  <c r="BL107" i="19"/>
  <c r="BG107" i="19"/>
  <c r="BH107" i="19" s="1"/>
  <c r="BI107" i="19" s="1"/>
  <c r="BJ108" i="19" s="1"/>
  <c r="AO106" i="19"/>
  <c r="AK106" i="19"/>
  <c r="AN106" i="19"/>
  <c r="Z108" i="19"/>
  <c r="AM107" i="19" s="1"/>
  <c r="Y108" i="19"/>
  <c r="AT108" i="19"/>
  <c r="D112" i="19"/>
  <c r="C113" i="19"/>
  <c r="L291" i="19"/>
  <c r="K292" i="19"/>
  <c r="O135" i="19"/>
  <c r="N136" i="19"/>
  <c r="G112" i="19"/>
  <c r="H111" i="19"/>
  <c r="AC91" i="18"/>
  <c r="AE91" i="18"/>
  <c r="AK89" i="18"/>
  <c r="BB90" i="18"/>
  <c r="BC90" i="18" s="1"/>
  <c r="BE91" i="18" s="1"/>
  <c r="BF91" i="18" s="1"/>
  <c r="AO89" i="18"/>
  <c r="AQ89" i="18"/>
  <c r="AR89" i="18"/>
  <c r="AP89" i="18"/>
  <c r="AN89" i="18"/>
  <c r="L96" i="18"/>
  <c r="M96" i="18" s="1"/>
  <c r="F95" i="18"/>
  <c r="G95" i="18" s="1"/>
  <c r="I95" i="18"/>
  <c r="J95" i="18" s="1"/>
  <c r="AM89" i="18"/>
  <c r="AV92" i="18"/>
  <c r="AF92" i="18"/>
  <c r="BS91" i="18"/>
  <c r="AW91" i="18"/>
  <c r="X91" i="18"/>
  <c r="Y91" i="18" s="1"/>
  <c r="AR90" i="18" s="1"/>
  <c r="AL89" i="18"/>
  <c r="C97" i="18"/>
  <c r="D97" i="18" s="1"/>
  <c r="AD91" i="18"/>
  <c r="W92" i="18"/>
  <c r="BH272" i="11"/>
  <c r="T98" i="2" l="1"/>
  <c r="U98" i="2" s="1"/>
  <c r="AI97" i="2" s="1"/>
  <c r="R401" i="18"/>
  <c r="S400" i="18"/>
  <c r="U400" i="18" s="1"/>
  <c r="Y98" i="2"/>
  <c r="AI96" i="2"/>
  <c r="AH96" i="2"/>
  <c r="AJ96" i="2"/>
  <c r="AG96" i="2"/>
  <c r="Z98" i="2"/>
  <c r="AA98" i="2"/>
  <c r="R100" i="2"/>
  <c r="AA99" i="2" s="1"/>
  <c r="S100" i="2"/>
  <c r="N103" i="2"/>
  <c r="O102" i="2"/>
  <c r="F101" i="2"/>
  <c r="G100" i="2"/>
  <c r="I100" i="2" s="1"/>
  <c r="Q101" i="2" s="1"/>
  <c r="C102" i="2"/>
  <c r="D101" i="2"/>
  <c r="AR99" i="2"/>
  <c r="K103" i="2"/>
  <c r="L102" i="2"/>
  <c r="BO99" i="2"/>
  <c r="AS99" i="2"/>
  <c r="T99" i="2"/>
  <c r="U99" i="2" s="1"/>
  <c r="E112" i="19"/>
  <c r="V95" i="18"/>
  <c r="O270" i="18"/>
  <c r="P269" i="18"/>
  <c r="V110" i="19"/>
  <c r="U110" i="19"/>
  <c r="AB110" i="19" s="1"/>
  <c r="AC110" i="19" s="1"/>
  <c r="X110" i="19" s="1"/>
  <c r="T110" i="19"/>
  <c r="AS110" i="19" s="1"/>
  <c r="AI107" i="19"/>
  <c r="AL107" i="19"/>
  <c r="I111" i="19"/>
  <c r="S111" i="19" s="1"/>
  <c r="AN107" i="19"/>
  <c r="AJ107" i="19"/>
  <c r="BL108" i="19"/>
  <c r="Z109" i="19"/>
  <c r="AO108" i="19" s="1"/>
  <c r="Y109" i="19"/>
  <c r="AT109" i="19"/>
  <c r="AP107" i="19"/>
  <c r="AK107" i="19"/>
  <c r="BG108" i="19"/>
  <c r="BH108" i="19" s="1"/>
  <c r="BI108" i="19" s="1"/>
  <c r="BJ109" i="19" s="1"/>
  <c r="AO107" i="19"/>
  <c r="L292" i="19"/>
  <c r="K293" i="19"/>
  <c r="O136" i="19"/>
  <c r="N137" i="19"/>
  <c r="G113" i="19"/>
  <c r="H112" i="19"/>
  <c r="C114" i="19"/>
  <c r="D113" i="19"/>
  <c r="AE92" i="18"/>
  <c r="AO90" i="18"/>
  <c r="AP90" i="18"/>
  <c r="AQ90" i="18"/>
  <c r="BB91" i="18"/>
  <c r="BC91" i="18" s="1"/>
  <c r="BE92" i="18" s="1"/>
  <c r="BF92" i="18" s="1"/>
  <c r="AE93" i="18"/>
  <c r="X92" i="18"/>
  <c r="Y92" i="18" s="1"/>
  <c r="AO91" i="18" s="1"/>
  <c r="BS92" i="18"/>
  <c r="AW92" i="18"/>
  <c r="AF93" i="18"/>
  <c r="AV93" i="18"/>
  <c r="I96" i="18"/>
  <c r="J96" i="18" s="1"/>
  <c r="F96" i="18"/>
  <c r="G96" i="18" s="1"/>
  <c r="AM90" i="18"/>
  <c r="AN90" i="18"/>
  <c r="W93" i="18"/>
  <c r="AK90" i="18"/>
  <c r="AL90" i="18"/>
  <c r="L97" i="18"/>
  <c r="M97" i="18" s="1"/>
  <c r="AC92" i="18"/>
  <c r="C98" i="18"/>
  <c r="D98" i="18" s="1"/>
  <c r="AD92" i="18"/>
  <c r="BH188" i="11"/>
  <c r="AG98" i="2" l="1"/>
  <c r="AG97" i="2"/>
  <c r="AH97" i="2"/>
  <c r="AJ98" i="2"/>
  <c r="AJ97" i="2"/>
  <c r="AI98" i="2"/>
  <c r="R402" i="18"/>
  <c r="S401" i="18"/>
  <c r="U401" i="18" s="1"/>
  <c r="AH98" i="2"/>
  <c r="AB99" i="2"/>
  <c r="Y99" i="2"/>
  <c r="Z99" i="2"/>
  <c r="F102" i="2"/>
  <c r="G101" i="2"/>
  <c r="I101" i="2" s="1"/>
  <c r="Q102" i="2" s="1"/>
  <c r="R101" i="2"/>
  <c r="S101" i="2" s="1"/>
  <c r="K104" i="2"/>
  <c r="L103" i="2"/>
  <c r="C103" i="2"/>
  <c r="D102" i="2"/>
  <c r="AS100" i="2"/>
  <c r="T100" i="2"/>
  <c r="U100" i="2" s="1"/>
  <c r="BO100" i="2"/>
  <c r="N104" i="2"/>
  <c r="O103" i="2"/>
  <c r="AR100" i="2"/>
  <c r="E113" i="19"/>
  <c r="V96" i="18"/>
  <c r="O271" i="18"/>
  <c r="P270" i="18"/>
  <c r="AD93" i="18"/>
  <c r="V111" i="19"/>
  <c r="T111" i="19"/>
  <c r="AS111" i="19" s="1"/>
  <c r="U111" i="19"/>
  <c r="AB111" i="19" s="1"/>
  <c r="AP108" i="19"/>
  <c r="AM108" i="19"/>
  <c r="AJ108" i="19"/>
  <c r="AK108" i="19"/>
  <c r="I112" i="19"/>
  <c r="S112" i="19" s="1"/>
  <c r="T112" i="19" s="1"/>
  <c r="AS112" i="19" s="1"/>
  <c r="W111" i="19"/>
  <c r="AL108" i="19"/>
  <c r="AI108" i="19"/>
  <c r="BL109" i="19"/>
  <c r="Y110" i="19"/>
  <c r="Z110" i="19"/>
  <c r="AO109" i="19" s="1"/>
  <c r="AT110" i="19"/>
  <c r="AC111" i="19"/>
  <c r="X111" i="19" s="1"/>
  <c r="AN108" i="19"/>
  <c r="BG109" i="19"/>
  <c r="BH109" i="19" s="1"/>
  <c r="BI109" i="19" s="1"/>
  <c r="BJ110" i="19" s="1"/>
  <c r="H113" i="19"/>
  <c r="G114" i="19"/>
  <c r="K294" i="19"/>
  <c r="L293" i="19"/>
  <c r="D114" i="19"/>
  <c r="C115" i="19"/>
  <c r="N138" i="19"/>
  <c r="O137" i="19"/>
  <c r="AQ91" i="18"/>
  <c r="BB92" i="18"/>
  <c r="BC92" i="18" s="1"/>
  <c r="BE93" i="18" s="1"/>
  <c r="BF93" i="18" s="1"/>
  <c r="AP91" i="18"/>
  <c r="AR91" i="18"/>
  <c r="BS93" i="18"/>
  <c r="AW93" i="18"/>
  <c r="X93" i="18"/>
  <c r="Y93" i="18" s="1"/>
  <c r="F97" i="18"/>
  <c r="G97" i="18" s="1"/>
  <c r="AN91" i="18"/>
  <c r="AK91" i="18"/>
  <c r="AV94" i="18"/>
  <c r="AF94" i="18"/>
  <c r="AL91" i="18"/>
  <c r="AM91" i="18"/>
  <c r="C99" i="18"/>
  <c r="D99" i="18" s="1"/>
  <c r="I97" i="18"/>
  <c r="J97" i="18" s="1"/>
  <c r="L98" i="18"/>
  <c r="M98" i="18" s="1"/>
  <c r="AC93" i="18"/>
  <c r="W94" i="18"/>
  <c r="BH230" i="11"/>
  <c r="R403" i="18" l="1"/>
  <c r="S402" i="18"/>
  <c r="U402" i="18" s="1"/>
  <c r="AB100" i="2"/>
  <c r="AG99" i="2"/>
  <c r="AJ99" i="2"/>
  <c r="AH99" i="2"/>
  <c r="AI99" i="2"/>
  <c r="Y100" i="2"/>
  <c r="Z100" i="2"/>
  <c r="K105" i="2"/>
  <c r="L104" i="2"/>
  <c r="T101" i="2"/>
  <c r="U101" i="2" s="1"/>
  <c r="AJ100" i="2" s="1"/>
  <c r="BO101" i="2"/>
  <c r="AS101" i="2"/>
  <c r="R102" i="2"/>
  <c r="Y101" i="2" s="1"/>
  <c r="AR101" i="2"/>
  <c r="N105" i="2"/>
  <c r="O104" i="2"/>
  <c r="AA100" i="2"/>
  <c r="C104" i="2"/>
  <c r="D103" i="2"/>
  <c r="F103" i="2"/>
  <c r="G102" i="2"/>
  <c r="I102" i="2" s="1"/>
  <c r="Q103" i="2" s="1"/>
  <c r="E114" i="19"/>
  <c r="O272" i="18"/>
  <c r="P271" i="18"/>
  <c r="V97" i="18"/>
  <c r="W95" i="18"/>
  <c r="BS95" i="18" s="1"/>
  <c r="U112" i="19"/>
  <c r="AB112" i="19" s="1"/>
  <c r="W112" i="19"/>
  <c r="V112" i="19"/>
  <c r="AK109" i="19"/>
  <c r="AJ109" i="19"/>
  <c r="I113" i="19"/>
  <c r="S113" i="19" s="1"/>
  <c r="W113" i="19" s="1"/>
  <c r="AL109" i="19"/>
  <c r="AP109" i="19"/>
  <c r="AM109" i="19"/>
  <c r="AN109" i="19"/>
  <c r="BL110" i="19"/>
  <c r="AI109" i="19"/>
  <c r="BG110" i="19"/>
  <c r="BH110" i="19" s="1"/>
  <c r="BI110" i="19" s="1"/>
  <c r="BJ111" i="19" s="1"/>
  <c r="AC112" i="19"/>
  <c r="X112" i="19" s="1"/>
  <c r="AT111" i="19"/>
  <c r="Z111" i="19"/>
  <c r="AO110" i="19" s="1"/>
  <c r="Y111" i="19"/>
  <c r="O138" i="19"/>
  <c r="N139" i="19"/>
  <c r="K295" i="19"/>
  <c r="L294" i="19"/>
  <c r="C116" i="19"/>
  <c r="D115" i="19"/>
  <c r="G115" i="19"/>
  <c r="H114" i="19"/>
  <c r="BB93" i="18"/>
  <c r="BC93" i="18" s="1"/>
  <c r="BE94" i="18" s="1"/>
  <c r="BF94" i="18" s="1"/>
  <c r="AK92" i="18"/>
  <c r="AL92" i="18"/>
  <c r="AQ92" i="18"/>
  <c r="AO92" i="18"/>
  <c r="AP92" i="18"/>
  <c r="AR92" i="18"/>
  <c r="AM92" i="18"/>
  <c r="AN92" i="18"/>
  <c r="AV95" i="18"/>
  <c r="I98" i="18"/>
  <c r="J98" i="18" s="1"/>
  <c r="F98" i="18"/>
  <c r="G98" i="18" s="1"/>
  <c r="AC94" i="18"/>
  <c r="AD94" i="18"/>
  <c r="C100" i="18"/>
  <c r="D100" i="18" s="1"/>
  <c r="BS94" i="18"/>
  <c r="AW94" i="18"/>
  <c r="X94" i="18"/>
  <c r="Y94" i="18" s="1"/>
  <c r="AQ93" i="18" s="1"/>
  <c r="L99" i="18"/>
  <c r="M99" i="18" s="1"/>
  <c r="AE94" i="18"/>
  <c r="BH146" i="11"/>
  <c r="R404" i="18" l="1"/>
  <c r="S403" i="18"/>
  <c r="U403" i="18" s="1"/>
  <c r="AG100" i="2"/>
  <c r="AH100" i="2"/>
  <c r="AI100" i="2"/>
  <c r="S102" i="2"/>
  <c r="AS102" i="2" s="1"/>
  <c r="R103" i="2"/>
  <c r="S103" i="2" s="1"/>
  <c r="F104" i="2"/>
  <c r="G103" i="2"/>
  <c r="I103" i="2" s="1"/>
  <c r="Q104" i="2" s="1"/>
  <c r="AA102" i="2"/>
  <c r="AR102" i="2"/>
  <c r="C105" i="2"/>
  <c r="D104" i="2"/>
  <c r="N106" i="2"/>
  <c r="O105" i="2"/>
  <c r="Z101" i="2"/>
  <c r="AA101" i="2"/>
  <c r="AB101" i="2"/>
  <c r="K106" i="2"/>
  <c r="L105" i="2"/>
  <c r="E115" i="19"/>
  <c r="AW95" i="18"/>
  <c r="V98" i="18"/>
  <c r="O273" i="18"/>
  <c r="P272" i="18"/>
  <c r="W96" i="18"/>
  <c r="AW96" i="18" s="1"/>
  <c r="T113" i="19"/>
  <c r="AS113" i="19" s="1"/>
  <c r="V113" i="19"/>
  <c r="I114" i="19"/>
  <c r="S114" i="19" s="1"/>
  <c r="AK110" i="19"/>
  <c r="AI110" i="19"/>
  <c r="AJ110" i="19"/>
  <c r="U113" i="19"/>
  <c r="AB113" i="19" s="1"/>
  <c r="AC113" i="19" s="1"/>
  <c r="AN110" i="19"/>
  <c r="AL110" i="19"/>
  <c r="BL111" i="19"/>
  <c r="AM110" i="19"/>
  <c r="BG111" i="19"/>
  <c r="BH111" i="19" s="1"/>
  <c r="BI111" i="19" s="1"/>
  <c r="BJ112" i="19" s="1"/>
  <c r="AP110" i="19"/>
  <c r="Z112" i="19"/>
  <c r="AP111" i="19" s="1"/>
  <c r="Y112" i="19"/>
  <c r="AT112" i="19"/>
  <c r="H115" i="19"/>
  <c r="G116" i="19"/>
  <c r="D116" i="19"/>
  <c r="C117" i="19"/>
  <c r="L295" i="19"/>
  <c r="K296" i="19"/>
  <c r="N140" i="19"/>
  <c r="O139" i="19"/>
  <c r="X95" i="18"/>
  <c r="AF95" i="18"/>
  <c r="AE95" i="18"/>
  <c r="AC95" i="18"/>
  <c r="AD95" i="18"/>
  <c r="AO93" i="18"/>
  <c r="AP93" i="18"/>
  <c r="AN93" i="18"/>
  <c r="AR93" i="18"/>
  <c r="BB94" i="18"/>
  <c r="BC94" i="18" s="1"/>
  <c r="BE95" i="18" s="1"/>
  <c r="BF95" i="18" s="1"/>
  <c r="AM93" i="18"/>
  <c r="F99" i="18"/>
  <c r="G99" i="18" s="1"/>
  <c r="I99" i="18"/>
  <c r="J99" i="18" s="1"/>
  <c r="C101" i="18"/>
  <c r="D101" i="18" s="1"/>
  <c r="AD96" i="18"/>
  <c r="AV96" i="18"/>
  <c r="L100" i="18"/>
  <c r="M100" i="18" s="1"/>
  <c r="AK93" i="18"/>
  <c r="AL93" i="18"/>
  <c r="BH158" i="11"/>
  <c r="AB102" i="2" l="1"/>
  <c r="R405" i="18"/>
  <c r="S404" i="18"/>
  <c r="U404" i="18" s="1"/>
  <c r="Y102" i="2"/>
  <c r="Z102" i="2"/>
  <c r="T102" i="2"/>
  <c r="U102" i="2" s="1"/>
  <c r="BO102" i="2"/>
  <c r="R104" i="2"/>
  <c r="S104" i="2" s="1"/>
  <c r="F105" i="2"/>
  <c r="G104" i="2"/>
  <c r="I104" i="2" s="1"/>
  <c r="Q105" i="2" s="1"/>
  <c r="N107" i="2"/>
  <c r="O106" i="2"/>
  <c r="C106" i="2"/>
  <c r="D105" i="2"/>
  <c r="AR103" i="2"/>
  <c r="K107" i="2"/>
  <c r="L106" i="2"/>
  <c r="BO103" i="2"/>
  <c r="AS103" i="2"/>
  <c r="X113" i="19"/>
  <c r="AT113" i="19" s="1"/>
  <c r="E116" i="19"/>
  <c r="W97" i="18"/>
  <c r="AW97" i="18" s="1"/>
  <c r="O274" i="18"/>
  <c r="P273" i="18"/>
  <c r="V99" i="18"/>
  <c r="BS96" i="18"/>
  <c r="X96" i="18"/>
  <c r="Y96" i="18" s="1"/>
  <c r="BB96" i="18" s="1"/>
  <c r="BC96" i="18" s="1"/>
  <c r="BE97" i="18" s="1"/>
  <c r="Y95" i="18"/>
  <c r="U114" i="19"/>
  <c r="AB114" i="19" s="1"/>
  <c r="AC114" i="19" s="1"/>
  <c r="V114" i="19"/>
  <c r="T114" i="19"/>
  <c r="AS114" i="19" s="1"/>
  <c r="W114" i="19"/>
  <c r="I115" i="19"/>
  <c r="AI111" i="19"/>
  <c r="AN111" i="19"/>
  <c r="AK111" i="19"/>
  <c r="AL111" i="19"/>
  <c r="AJ111" i="19"/>
  <c r="AM111" i="19"/>
  <c r="BL112" i="19"/>
  <c r="AO111" i="19"/>
  <c r="BG112" i="19"/>
  <c r="BH112" i="19" s="1"/>
  <c r="BI112" i="19" s="1"/>
  <c r="BJ113" i="19" s="1"/>
  <c r="L296" i="19"/>
  <c r="K297" i="19"/>
  <c r="D117" i="19"/>
  <c r="C118" i="19"/>
  <c r="O140" i="19"/>
  <c r="N141" i="19"/>
  <c r="G117" i="19"/>
  <c r="H116" i="19"/>
  <c r="AC96" i="18"/>
  <c r="W98" i="18"/>
  <c r="L101" i="18"/>
  <c r="M101" i="18" s="1"/>
  <c r="I100" i="18"/>
  <c r="J100" i="18" s="1"/>
  <c r="AE96" i="18"/>
  <c r="C102" i="18"/>
  <c r="D102" i="18" s="1"/>
  <c r="AF96" i="18"/>
  <c r="F100" i="18"/>
  <c r="G100" i="18" s="1"/>
  <c r="AV97" i="18"/>
  <c r="AF97" i="18"/>
  <c r="BH152" i="11"/>
  <c r="Y113" i="19" l="1"/>
  <c r="Z113" i="19"/>
  <c r="AA103" i="2"/>
  <c r="R406" i="18"/>
  <c r="S405" i="18"/>
  <c r="U405" i="18" s="1"/>
  <c r="AJ101" i="2"/>
  <c r="AI101" i="2"/>
  <c r="AH101" i="2"/>
  <c r="AG101" i="2"/>
  <c r="Y103" i="2"/>
  <c r="Z103" i="2"/>
  <c r="AB103" i="2"/>
  <c r="T103" i="2"/>
  <c r="U103" i="2" s="1"/>
  <c r="AG102" i="2" s="1"/>
  <c r="R105" i="2"/>
  <c r="AA104" i="2" s="1"/>
  <c r="S105" i="2"/>
  <c r="F106" i="2"/>
  <c r="G105" i="2"/>
  <c r="I105" i="2" s="1"/>
  <c r="Q106" i="2" s="1"/>
  <c r="N108" i="2"/>
  <c r="O107" i="2"/>
  <c r="AR104" i="2"/>
  <c r="C107" i="2"/>
  <c r="D106" i="2"/>
  <c r="K108" i="2"/>
  <c r="L107" i="2"/>
  <c r="BO104" i="2"/>
  <c r="AS104" i="2"/>
  <c r="S115" i="19"/>
  <c r="V115" i="19" s="1"/>
  <c r="E117" i="19"/>
  <c r="BS97" i="18"/>
  <c r="V100" i="18"/>
  <c r="O275" i="18"/>
  <c r="P274" i="18"/>
  <c r="X97" i="18"/>
  <c r="Y97" i="18" s="1"/>
  <c r="AQ96" i="18" s="1"/>
  <c r="AO94" i="18"/>
  <c r="BB95" i="18"/>
  <c r="BC95" i="18" s="1"/>
  <c r="BE96" i="18" s="1"/>
  <c r="BF96" i="18" s="1"/>
  <c r="BF97" i="18" s="1"/>
  <c r="AP95" i="18"/>
  <c r="AR95" i="18"/>
  <c r="AQ94" i="18"/>
  <c r="AL94" i="18"/>
  <c r="AK95" i="18"/>
  <c r="AR94" i="18"/>
  <c r="AO95" i="18"/>
  <c r="AL95" i="18"/>
  <c r="AK94" i="18"/>
  <c r="AN94" i="18"/>
  <c r="AM94" i="18"/>
  <c r="AM95" i="18"/>
  <c r="AN95" i="18"/>
  <c r="AP94" i="18"/>
  <c r="AQ95" i="18"/>
  <c r="X114" i="19"/>
  <c r="AT114" i="19" s="1"/>
  <c r="I116" i="19"/>
  <c r="S116" i="19" s="1"/>
  <c r="BL113" i="19"/>
  <c r="AI112" i="19"/>
  <c r="BG113" i="19"/>
  <c r="BH113" i="19" s="1"/>
  <c r="BI113" i="19" s="1"/>
  <c r="BJ114" i="19" s="1"/>
  <c r="AP112" i="19"/>
  <c r="AJ112" i="19"/>
  <c r="AL112" i="19"/>
  <c r="AO112" i="19"/>
  <c r="AK112" i="19"/>
  <c r="AM112" i="19"/>
  <c r="AN112" i="19"/>
  <c r="K298" i="19"/>
  <c r="L297" i="19"/>
  <c r="C119" i="19"/>
  <c r="D118" i="19"/>
  <c r="G118" i="19"/>
  <c r="H117" i="19"/>
  <c r="N142" i="19"/>
  <c r="O141" i="19"/>
  <c r="AF98" i="18"/>
  <c r="L102" i="18"/>
  <c r="M102" i="18" s="1"/>
  <c r="I101" i="18"/>
  <c r="J101" i="18" s="1"/>
  <c r="AV98" i="18"/>
  <c r="C103" i="18"/>
  <c r="D103" i="18" s="1"/>
  <c r="F101" i="18"/>
  <c r="G101" i="18" s="1"/>
  <c r="AC97" i="18"/>
  <c r="AD97" i="18"/>
  <c r="AE97" i="18"/>
  <c r="BS98" i="18"/>
  <c r="AW98" i="18"/>
  <c r="X98" i="18"/>
  <c r="BH170" i="11"/>
  <c r="T104" i="2" l="1"/>
  <c r="V116" i="19"/>
  <c r="W115" i="19"/>
  <c r="U115" i="19"/>
  <c r="AB115" i="19" s="1"/>
  <c r="AC115" i="19" s="1"/>
  <c r="X115" i="19" s="1"/>
  <c r="Z115" i="19" s="1"/>
  <c r="T115" i="19"/>
  <c r="AS115" i="19" s="1"/>
  <c r="R407" i="18"/>
  <c r="S406" i="18"/>
  <c r="U406" i="18" s="1"/>
  <c r="AI102" i="2"/>
  <c r="U104" i="2"/>
  <c r="AJ103" i="2" s="1"/>
  <c r="AJ102" i="2"/>
  <c r="AH102" i="2"/>
  <c r="AB104" i="2"/>
  <c r="Z104" i="2"/>
  <c r="Y104" i="2"/>
  <c r="R106" i="2"/>
  <c r="S106" i="2" s="1"/>
  <c r="K109" i="2"/>
  <c r="L108" i="2"/>
  <c r="F107" i="2"/>
  <c r="G106" i="2"/>
  <c r="I106" i="2" s="1"/>
  <c r="Q107" i="2" s="1"/>
  <c r="N109" i="2"/>
  <c r="O108" i="2"/>
  <c r="BO105" i="2"/>
  <c r="AS105" i="2"/>
  <c r="T105" i="2"/>
  <c r="U105" i="2" s="1"/>
  <c r="C108" i="2"/>
  <c r="D107" i="2"/>
  <c r="AR105" i="2"/>
  <c r="E118" i="19"/>
  <c r="AP96" i="18"/>
  <c r="AK96" i="18"/>
  <c r="AR96" i="18"/>
  <c r="Y98" i="18"/>
  <c r="AR97" i="18" s="1"/>
  <c r="O276" i="18"/>
  <c r="P275" i="18"/>
  <c r="BB97" i="18"/>
  <c r="BC97" i="18" s="1"/>
  <c r="BE98" i="18" s="1"/>
  <c r="BF98" i="18" s="1"/>
  <c r="AL96" i="18"/>
  <c r="AN96" i="18"/>
  <c r="V101" i="18"/>
  <c r="AO96" i="18"/>
  <c r="AM96" i="18"/>
  <c r="Z114" i="19"/>
  <c r="AM113" i="19" s="1"/>
  <c r="Y114" i="19"/>
  <c r="T116" i="19"/>
  <c r="AS116" i="19" s="1"/>
  <c r="U116" i="19"/>
  <c r="AB116" i="19" s="1"/>
  <c r="AC116" i="19" s="1"/>
  <c r="X116" i="19" s="1"/>
  <c r="W116" i="19"/>
  <c r="I117" i="19"/>
  <c r="S117" i="19" s="1"/>
  <c r="BL114" i="19"/>
  <c r="N143" i="19"/>
  <c r="O142" i="19"/>
  <c r="D119" i="19"/>
  <c r="C120" i="19"/>
  <c r="H118" i="19"/>
  <c r="G119" i="19"/>
  <c r="L298" i="19"/>
  <c r="K299" i="19"/>
  <c r="W99" i="18"/>
  <c r="BS99" i="18" s="1"/>
  <c r="AD98" i="18"/>
  <c r="AC98" i="18"/>
  <c r="AE98" i="18"/>
  <c r="AF99" i="18"/>
  <c r="F102" i="18"/>
  <c r="G102" i="18" s="1"/>
  <c r="I102" i="18"/>
  <c r="J102" i="18" s="1"/>
  <c r="L103" i="18"/>
  <c r="M103" i="18" s="1"/>
  <c r="C104" i="18"/>
  <c r="D104" i="18" s="1"/>
  <c r="AV99" i="18"/>
  <c r="BH212" i="11"/>
  <c r="AI113" i="19" l="1"/>
  <c r="AL113" i="19"/>
  <c r="R408" i="18"/>
  <c r="S407" i="18"/>
  <c r="U407" i="18" s="1"/>
  <c r="AG103" i="2"/>
  <c r="AI103" i="2"/>
  <c r="AJ104" i="2"/>
  <c r="AI104" i="2"/>
  <c r="AH104" i="2"/>
  <c r="AG104" i="2"/>
  <c r="AH103" i="2"/>
  <c r="Z105" i="2"/>
  <c r="AA105" i="2"/>
  <c r="Y105" i="2"/>
  <c r="AB105" i="2"/>
  <c r="R107" i="2"/>
  <c r="S107" i="2" s="1"/>
  <c r="N110" i="2"/>
  <c r="O109" i="2"/>
  <c r="K110" i="2"/>
  <c r="L109" i="2"/>
  <c r="F108" i="2"/>
  <c r="G107" i="2"/>
  <c r="I107" i="2" s="1"/>
  <c r="Q108" i="2" s="1"/>
  <c r="C109" i="2"/>
  <c r="D108" i="2"/>
  <c r="AR106" i="2"/>
  <c r="T106" i="2"/>
  <c r="U106" i="2" s="1"/>
  <c r="AG105" i="2" s="1"/>
  <c r="BO106" i="2"/>
  <c r="AS106" i="2"/>
  <c r="AJ113" i="19"/>
  <c r="AO113" i="19"/>
  <c r="AP114" i="19"/>
  <c r="AP113" i="19"/>
  <c r="AT115" i="19"/>
  <c r="Y115" i="19"/>
  <c r="Y116" i="19" s="1"/>
  <c r="AN113" i="19"/>
  <c r="E119" i="19"/>
  <c r="AK113" i="19"/>
  <c r="AQ97" i="18"/>
  <c r="AP97" i="18"/>
  <c r="BB98" i="18"/>
  <c r="BC98" i="18" s="1"/>
  <c r="BE99" i="18" s="1"/>
  <c r="BF99" i="18" s="1"/>
  <c r="AO97" i="18"/>
  <c r="AN97" i="18"/>
  <c r="AM97" i="18"/>
  <c r="AK97" i="18"/>
  <c r="AL97" i="18"/>
  <c r="O277" i="18"/>
  <c r="P276" i="18"/>
  <c r="V102" i="18"/>
  <c r="AW99" i="18"/>
  <c r="X99" i="18"/>
  <c r="Y99" i="18" s="1"/>
  <c r="AQ98" i="18" s="1"/>
  <c r="W100" i="18"/>
  <c r="BS100" i="18" s="1"/>
  <c r="AJ114" i="19"/>
  <c r="BG114" i="19"/>
  <c r="BH114" i="19" s="1"/>
  <c r="BI114" i="19" s="1"/>
  <c r="BJ115" i="19" s="1"/>
  <c r="BL115" i="19" s="1"/>
  <c r="W117" i="19"/>
  <c r="U117" i="19"/>
  <c r="AB117" i="19" s="1"/>
  <c r="AC117" i="19" s="1"/>
  <c r="X117" i="19" s="1"/>
  <c r="T117" i="19"/>
  <c r="AS117" i="19" s="1"/>
  <c r="AL114" i="19"/>
  <c r="V117" i="19"/>
  <c r="AK114" i="19"/>
  <c r="I118" i="19"/>
  <c r="S118" i="19" s="1"/>
  <c r="AT116" i="19"/>
  <c r="Z116" i="19"/>
  <c r="AJ115" i="19" s="1"/>
  <c r="AI114" i="19"/>
  <c r="BG115" i="19"/>
  <c r="BH115" i="19" s="1"/>
  <c r="BI115" i="19" s="1"/>
  <c r="AO114" i="19"/>
  <c r="AM114" i="19"/>
  <c r="AN114" i="19"/>
  <c r="O143" i="19"/>
  <c r="N144" i="19"/>
  <c r="K300" i="19"/>
  <c r="L299" i="19"/>
  <c r="G120" i="19"/>
  <c r="H119" i="19"/>
  <c r="C121" i="19"/>
  <c r="D120" i="19"/>
  <c r="AC99" i="18"/>
  <c r="AD99" i="18"/>
  <c r="AE99" i="18"/>
  <c r="AF100" i="18"/>
  <c r="C105" i="18"/>
  <c r="D105" i="18" s="1"/>
  <c r="L104" i="18"/>
  <c r="M104" i="18" s="1"/>
  <c r="I103" i="18"/>
  <c r="J103" i="18" s="1"/>
  <c r="AV100" i="18"/>
  <c r="F103" i="18"/>
  <c r="G103" i="18" s="1"/>
  <c r="BH128" i="11"/>
  <c r="R409" i="18" l="1"/>
  <c r="S408" i="18"/>
  <c r="U408" i="18" s="1"/>
  <c r="AI105" i="2"/>
  <c r="Y106" i="2"/>
  <c r="AJ105" i="2"/>
  <c r="Z106" i="2"/>
  <c r="AH105" i="2"/>
  <c r="AA106" i="2"/>
  <c r="AB106" i="2"/>
  <c r="R108" i="2"/>
  <c r="Z107" i="2" s="1"/>
  <c r="N111" i="2"/>
  <c r="O110" i="2"/>
  <c r="C110" i="2"/>
  <c r="D109" i="2"/>
  <c r="K111" i="2"/>
  <c r="L110" i="2"/>
  <c r="F109" i="2"/>
  <c r="G108" i="2"/>
  <c r="I108" i="2" s="1"/>
  <c r="Q109" i="2" s="1"/>
  <c r="AR107" i="2"/>
  <c r="AS107" i="2"/>
  <c r="T107" i="2"/>
  <c r="U107" i="2" s="1"/>
  <c r="BO107" i="2"/>
  <c r="E120" i="19"/>
  <c r="V103" i="18"/>
  <c r="O278" i="18"/>
  <c r="P277" i="18"/>
  <c r="AM98" i="18"/>
  <c r="AN98" i="18"/>
  <c r="BB99" i="18"/>
  <c r="BC99" i="18" s="1"/>
  <c r="BE100" i="18" s="1"/>
  <c r="BF100" i="18" s="1"/>
  <c r="AO98" i="18"/>
  <c r="AK98" i="18"/>
  <c r="X100" i="18"/>
  <c r="Y100" i="18" s="1"/>
  <c r="AK99" i="18" s="1"/>
  <c r="AW100" i="18"/>
  <c r="AL98" i="18"/>
  <c r="AR98" i="18"/>
  <c r="AP98" i="18"/>
  <c r="BJ116" i="19"/>
  <c r="T118" i="19"/>
  <c r="AS118" i="19" s="1"/>
  <c r="V118" i="19"/>
  <c r="W118" i="19"/>
  <c r="U118" i="19"/>
  <c r="AB118" i="19" s="1"/>
  <c r="AC118" i="19" s="1"/>
  <c r="X118" i="19" s="1"/>
  <c r="I119" i="19"/>
  <c r="S119" i="19" s="1"/>
  <c r="V119" i="19" s="1"/>
  <c r="BL116" i="19"/>
  <c r="AP115" i="19"/>
  <c r="AN115" i="19"/>
  <c r="AL115" i="19"/>
  <c r="AM115" i="19"/>
  <c r="BG116" i="19"/>
  <c r="BH116" i="19" s="1"/>
  <c r="BI116" i="19" s="1"/>
  <c r="AI115" i="19"/>
  <c r="AK115" i="19"/>
  <c r="Z117" i="19"/>
  <c r="AN116" i="19" s="1"/>
  <c r="Y117" i="19"/>
  <c r="AT117" i="19"/>
  <c r="AO115" i="19"/>
  <c r="C122" i="19"/>
  <c r="D121" i="19"/>
  <c r="H120" i="19"/>
  <c r="G121" i="19"/>
  <c r="N145" i="19"/>
  <c r="O144" i="19"/>
  <c r="L300" i="19"/>
  <c r="K301" i="19"/>
  <c r="W101" i="18"/>
  <c r="BS101" i="18" s="1"/>
  <c r="AC100" i="18"/>
  <c r="AD100" i="18"/>
  <c r="AE100" i="18"/>
  <c r="F104" i="18"/>
  <c r="G104" i="18" s="1"/>
  <c r="I104" i="18"/>
  <c r="J104" i="18" s="1"/>
  <c r="AF101" i="18"/>
  <c r="L105" i="18"/>
  <c r="M105" i="18" s="1"/>
  <c r="C106" i="18"/>
  <c r="D106" i="18" s="1"/>
  <c r="AV101" i="18"/>
  <c r="BH134" i="11"/>
  <c r="W119" i="19" l="1"/>
  <c r="U119" i="19"/>
  <c r="AB119" i="19" s="1"/>
  <c r="BJ117" i="19"/>
  <c r="BL117" i="19" s="1"/>
  <c r="R410" i="18"/>
  <c r="S409" i="18"/>
  <c r="U409" i="18" s="1"/>
  <c r="AI106" i="2"/>
  <c r="AG106" i="2"/>
  <c r="AJ106" i="2"/>
  <c r="AH106" i="2"/>
  <c r="AA107" i="2"/>
  <c r="S108" i="2"/>
  <c r="T108" i="2" s="1"/>
  <c r="U108" i="2" s="1"/>
  <c r="Y107" i="2"/>
  <c r="AB107" i="2"/>
  <c r="S109" i="2"/>
  <c r="R109" i="2"/>
  <c r="Y108" i="2" s="1"/>
  <c r="F110" i="2"/>
  <c r="G109" i="2"/>
  <c r="I109" i="2" s="1"/>
  <c r="Q110" i="2" s="1"/>
  <c r="K112" i="2"/>
  <c r="L111" i="2"/>
  <c r="N112" i="2"/>
  <c r="O111" i="2"/>
  <c r="C111" i="2"/>
  <c r="D110" i="2"/>
  <c r="AR108" i="2"/>
  <c r="T119" i="19"/>
  <c r="AS119" i="19" s="1"/>
  <c r="E121" i="19"/>
  <c r="V104" i="18"/>
  <c r="O279" i="18"/>
  <c r="P278" i="18"/>
  <c r="AQ99" i="18"/>
  <c r="BB100" i="18"/>
  <c r="BC100" i="18" s="1"/>
  <c r="BE101" i="18" s="1"/>
  <c r="BF101" i="18" s="1"/>
  <c r="AO99" i="18"/>
  <c r="AN99" i="18"/>
  <c r="AM99" i="18"/>
  <c r="AR99" i="18"/>
  <c r="AL99" i="18"/>
  <c r="AP99" i="18"/>
  <c r="X101" i="18"/>
  <c r="Y101" i="18" s="1"/>
  <c r="I120" i="19"/>
  <c r="S120" i="19" s="1"/>
  <c r="AJ116" i="19"/>
  <c r="AK116" i="19"/>
  <c r="AP116" i="19"/>
  <c r="AI116" i="19"/>
  <c r="AL116" i="19"/>
  <c r="AM116" i="19"/>
  <c r="AC119" i="19"/>
  <c r="X119" i="19" s="1"/>
  <c r="AT118" i="19"/>
  <c r="Z118" i="19"/>
  <c r="AN117" i="19" s="1"/>
  <c r="Y118" i="19"/>
  <c r="AO116" i="19"/>
  <c r="BG117" i="19"/>
  <c r="BH117" i="19" s="1"/>
  <c r="BI117" i="19" s="1"/>
  <c r="K302" i="19"/>
  <c r="L301" i="19"/>
  <c r="O145" i="19"/>
  <c r="N146" i="19"/>
  <c r="D122" i="19"/>
  <c r="C123" i="19"/>
  <c r="H121" i="19"/>
  <c r="G122" i="19"/>
  <c r="AW101" i="18"/>
  <c r="AC101" i="18"/>
  <c r="C107" i="18"/>
  <c r="D107" i="18" s="1"/>
  <c r="AD101" i="18"/>
  <c r="L106" i="18"/>
  <c r="M106" i="18" s="1"/>
  <c r="AV102" i="18"/>
  <c r="AC102" i="18"/>
  <c r="AE101" i="18"/>
  <c r="W102" i="18"/>
  <c r="I105" i="18"/>
  <c r="J105" i="18" s="1"/>
  <c r="F105" i="18"/>
  <c r="G105" i="18" s="1"/>
  <c r="BH116" i="11"/>
  <c r="BJ118" i="19" l="1"/>
  <c r="BL118" i="19" s="1"/>
  <c r="R411" i="18"/>
  <c r="S410" i="18"/>
  <c r="U410" i="18" s="1"/>
  <c r="AS108" i="2"/>
  <c r="AB108" i="2"/>
  <c r="AH107" i="2"/>
  <c r="AJ107" i="2"/>
  <c r="AG107" i="2"/>
  <c r="AI107" i="2"/>
  <c r="Z108" i="2"/>
  <c r="BO108" i="2"/>
  <c r="AA108" i="2"/>
  <c r="C112" i="2"/>
  <c r="D111" i="2"/>
  <c r="R110" i="2"/>
  <c r="Z109" i="2" s="1"/>
  <c r="S110" i="2"/>
  <c r="K113" i="2"/>
  <c r="L112" i="2"/>
  <c r="F111" i="2"/>
  <c r="G110" i="2"/>
  <c r="I110" i="2" s="1"/>
  <c r="Q111" i="2" s="1"/>
  <c r="AR109" i="2"/>
  <c r="N113" i="2"/>
  <c r="O112" i="2"/>
  <c r="AS109" i="2"/>
  <c r="BO109" i="2"/>
  <c r="T109" i="2"/>
  <c r="U109" i="2" s="1"/>
  <c r="AJ108" i="2" s="1"/>
  <c r="U120" i="19"/>
  <c r="AB120" i="19" s="1"/>
  <c r="AC120" i="19" s="1"/>
  <c r="X120" i="19" s="1"/>
  <c r="W120" i="19"/>
  <c r="V120" i="19"/>
  <c r="T120" i="19"/>
  <c r="AS120" i="19" s="1"/>
  <c r="E122" i="19"/>
  <c r="O280" i="18"/>
  <c r="P279" i="18"/>
  <c r="V105" i="18"/>
  <c r="AM100" i="18"/>
  <c r="BB101" i="18"/>
  <c r="BC101" i="18" s="1"/>
  <c r="BE102" i="18" s="1"/>
  <c r="BF102" i="18" s="1"/>
  <c r="AN100" i="18"/>
  <c r="AO100" i="18"/>
  <c r="AK100" i="18"/>
  <c r="AQ100" i="18"/>
  <c r="AR100" i="18"/>
  <c r="AL100" i="18"/>
  <c r="AP100" i="18"/>
  <c r="I121" i="19"/>
  <c r="S121" i="19" s="1"/>
  <c r="AJ117" i="19"/>
  <c r="AP117" i="19"/>
  <c r="AT119" i="19"/>
  <c r="Z119" i="19"/>
  <c r="AL118" i="19" s="1"/>
  <c r="Y119" i="19"/>
  <c r="AM117" i="19"/>
  <c r="AO117" i="19"/>
  <c r="AK117" i="19"/>
  <c r="BG118" i="19"/>
  <c r="BH118" i="19" s="1"/>
  <c r="BI118" i="19" s="1"/>
  <c r="AI117" i="19"/>
  <c r="AL117" i="19"/>
  <c r="L302" i="19"/>
  <c r="K303" i="19"/>
  <c r="N147" i="19"/>
  <c r="O146" i="19"/>
  <c r="H122" i="19"/>
  <c r="G123" i="19"/>
  <c r="C124" i="19"/>
  <c r="D123" i="19"/>
  <c r="AE102" i="18"/>
  <c r="AD102" i="18"/>
  <c r="AF102" i="18"/>
  <c r="AF103" i="18"/>
  <c r="AW102" i="18"/>
  <c r="X102" i="18"/>
  <c r="Y102" i="18" s="1"/>
  <c r="BS102" i="18"/>
  <c r="F106" i="18"/>
  <c r="G106" i="18" s="1"/>
  <c r="L107" i="18"/>
  <c r="M107" i="18" s="1"/>
  <c r="I106" i="18"/>
  <c r="J106" i="18" s="1"/>
  <c r="C108" i="18"/>
  <c r="D108" i="18" s="1"/>
  <c r="AV103" i="18"/>
  <c r="W103" i="18"/>
  <c r="BH182" i="11"/>
  <c r="BJ119" i="19" l="1"/>
  <c r="R412" i="18"/>
  <c r="S411" i="18"/>
  <c r="U411" i="18" s="1"/>
  <c r="AG108" i="2"/>
  <c r="AH108" i="2"/>
  <c r="AI108" i="2"/>
  <c r="AA109" i="2"/>
  <c r="AB109" i="2"/>
  <c r="R111" i="2"/>
  <c r="Z110" i="2" s="1"/>
  <c r="S111" i="2"/>
  <c r="F112" i="2"/>
  <c r="G111" i="2"/>
  <c r="I111" i="2" s="1"/>
  <c r="Q112" i="2" s="1"/>
  <c r="K114" i="2"/>
  <c r="L113" i="2"/>
  <c r="AR110" i="2"/>
  <c r="N114" i="2"/>
  <c r="O113" i="2"/>
  <c r="Y109" i="2"/>
  <c r="C113" i="2"/>
  <c r="D112" i="2"/>
  <c r="BO110" i="2"/>
  <c r="T110" i="2"/>
  <c r="U110" i="2" s="1"/>
  <c r="AG109" i="2" s="1"/>
  <c r="AS110" i="2"/>
  <c r="V121" i="19"/>
  <c r="W121" i="19"/>
  <c r="U121" i="19"/>
  <c r="AB121" i="19" s="1"/>
  <c r="AC121" i="19" s="1"/>
  <c r="E123" i="19"/>
  <c r="V106" i="18"/>
  <c r="O281" i="18"/>
  <c r="P280" i="18"/>
  <c r="T121" i="19"/>
  <c r="AS121" i="19" s="1"/>
  <c r="I122" i="19"/>
  <c r="S122" i="19" s="1"/>
  <c r="AO118" i="19"/>
  <c r="AI118" i="19"/>
  <c r="AN118" i="19"/>
  <c r="AK118" i="19"/>
  <c r="AP118" i="19"/>
  <c r="AJ118" i="19"/>
  <c r="BL119" i="19"/>
  <c r="AM118" i="19"/>
  <c r="AT120" i="19"/>
  <c r="Z120" i="19"/>
  <c r="AP119" i="19" s="1"/>
  <c r="Y120" i="19"/>
  <c r="BG119" i="19"/>
  <c r="BH119" i="19" s="1"/>
  <c r="BI119" i="19" s="1"/>
  <c r="BJ120" i="19" s="1"/>
  <c r="K304" i="19"/>
  <c r="L303" i="19"/>
  <c r="D124" i="19"/>
  <c r="C125" i="19"/>
  <c r="O147" i="19"/>
  <c r="N148" i="19"/>
  <c r="H123" i="19"/>
  <c r="G124" i="19"/>
  <c r="AC103" i="18"/>
  <c r="AD103" i="18"/>
  <c r="AE103" i="18"/>
  <c r="BB102" i="18"/>
  <c r="BC102" i="18" s="1"/>
  <c r="BE103" i="18" s="1"/>
  <c r="BF103" i="18" s="1"/>
  <c r="AR101" i="18"/>
  <c r="AP101" i="18"/>
  <c r="AO101" i="18"/>
  <c r="AQ101" i="18"/>
  <c r="AC104" i="18"/>
  <c r="I107" i="18"/>
  <c r="J107" i="18" s="1"/>
  <c r="BS103" i="18"/>
  <c r="AW103" i="18"/>
  <c r="X103" i="18"/>
  <c r="Y103" i="18" s="1"/>
  <c r="AP102" i="18" s="1"/>
  <c r="L108" i="18"/>
  <c r="M108" i="18" s="1"/>
  <c r="F107" i="18"/>
  <c r="G107" i="18" s="1"/>
  <c r="AM101" i="18"/>
  <c r="AL101" i="18"/>
  <c r="AK101" i="18"/>
  <c r="AN101" i="18"/>
  <c r="C109" i="18"/>
  <c r="D109" i="18" s="1"/>
  <c r="AV104" i="18"/>
  <c r="W104" i="18"/>
  <c r="BH92" i="11"/>
  <c r="X121" i="19" l="1"/>
  <c r="R413" i="18"/>
  <c r="S412" i="18"/>
  <c r="U412" i="18" s="1"/>
  <c r="AA110" i="2"/>
  <c r="AH109" i="2"/>
  <c r="AB110" i="2"/>
  <c r="AJ109" i="2"/>
  <c r="AI109" i="2"/>
  <c r="Y110" i="2"/>
  <c r="K115" i="2"/>
  <c r="L114" i="2"/>
  <c r="R112" i="2"/>
  <c r="AB111" i="2" s="1"/>
  <c r="C114" i="2"/>
  <c r="D113" i="2"/>
  <c r="BO111" i="2"/>
  <c r="AS111" i="2"/>
  <c r="T111" i="2"/>
  <c r="U111" i="2" s="1"/>
  <c r="F113" i="2"/>
  <c r="G112" i="2"/>
  <c r="I112" i="2" s="1"/>
  <c r="Q113" i="2" s="1"/>
  <c r="N115" i="2"/>
  <c r="O114" i="2"/>
  <c r="AR111" i="2"/>
  <c r="T122" i="19"/>
  <c r="AS122" i="19" s="1"/>
  <c r="W122" i="19"/>
  <c r="U122" i="19"/>
  <c r="AB122" i="19" s="1"/>
  <c r="AC122" i="19" s="1"/>
  <c r="X122" i="19" s="1"/>
  <c r="E124" i="19"/>
  <c r="O282" i="18"/>
  <c r="P281" i="18"/>
  <c r="V107" i="18"/>
  <c r="I123" i="19"/>
  <c r="S123" i="19" s="1"/>
  <c r="V122" i="19"/>
  <c r="AL119" i="19"/>
  <c r="BL120" i="19"/>
  <c r="AK119" i="19"/>
  <c r="BG120" i="19"/>
  <c r="BH120" i="19" s="1"/>
  <c r="BI120" i="19" s="1"/>
  <c r="BJ121" i="19" s="1"/>
  <c r="AJ119" i="19"/>
  <c r="AO119" i="19"/>
  <c r="AN119" i="19"/>
  <c r="AT121" i="19"/>
  <c r="Z121" i="19"/>
  <c r="AP120" i="19" s="1"/>
  <c r="Y121" i="19"/>
  <c r="AM119" i="19"/>
  <c r="AI119" i="19"/>
  <c r="O148" i="19"/>
  <c r="N149" i="19"/>
  <c r="C126" i="19"/>
  <c r="D125" i="19"/>
  <c r="G125" i="19"/>
  <c r="H124" i="19"/>
  <c r="L304" i="19"/>
  <c r="K305" i="19"/>
  <c r="AF104" i="18"/>
  <c r="AD104" i="18"/>
  <c r="AO102" i="18"/>
  <c r="AR102" i="18"/>
  <c r="BB103" i="18"/>
  <c r="BC103" i="18" s="1"/>
  <c r="BE104" i="18" s="1"/>
  <c r="BF104" i="18" s="1"/>
  <c r="AQ102" i="18"/>
  <c r="AF105" i="18"/>
  <c r="F108" i="18"/>
  <c r="G108" i="18" s="1"/>
  <c r="C110" i="18"/>
  <c r="D110" i="18" s="1"/>
  <c r="L109" i="18"/>
  <c r="M109" i="18" s="1"/>
  <c r="X104" i="18"/>
  <c r="Y104" i="18" s="1"/>
  <c r="AQ103" i="18" s="1"/>
  <c r="BS104" i="18"/>
  <c r="AW104" i="18"/>
  <c r="AK102" i="18"/>
  <c r="I108" i="18"/>
  <c r="J108" i="18" s="1"/>
  <c r="AL102" i="18"/>
  <c r="AM102" i="18"/>
  <c r="AD105" i="18"/>
  <c r="AV105" i="18"/>
  <c r="AE104" i="18"/>
  <c r="AN102" i="18"/>
  <c r="W105" i="18"/>
  <c r="BH104" i="11"/>
  <c r="R414" i="18" l="1"/>
  <c r="S413" i="18"/>
  <c r="U413" i="18" s="1"/>
  <c r="AI110" i="2"/>
  <c r="AG110" i="2"/>
  <c r="AJ110" i="2"/>
  <c r="AH110" i="2"/>
  <c r="S112" i="2"/>
  <c r="BO112" i="2" s="1"/>
  <c r="Y111" i="2"/>
  <c r="Z111" i="2"/>
  <c r="AA111" i="2"/>
  <c r="C115" i="2"/>
  <c r="D114" i="2"/>
  <c r="AR112" i="2"/>
  <c r="F114" i="2"/>
  <c r="G113" i="2"/>
  <c r="I113" i="2" s="1"/>
  <c r="Q114" i="2" s="1"/>
  <c r="R113" i="2"/>
  <c r="N116" i="2"/>
  <c r="O115" i="2"/>
  <c r="K116" i="2"/>
  <c r="L115" i="2"/>
  <c r="AK120" i="19"/>
  <c r="E125" i="19"/>
  <c r="V108" i="18"/>
  <c r="O283" i="18"/>
  <c r="P282" i="18"/>
  <c r="AE105" i="18"/>
  <c r="V123" i="19"/>
  <c r="U123" i="19"/>
  <c r="AB123" i="19" s="1"/>
  <c r="AC123" i="19" s="1"/>
  <c r="X123" i="19" s="1"/>
  <c r="W123" i="19"/>
  <c r="I124" i="19"/>
  <c r="S124" i="19" s="1"/>
  <c r="V124" i="19" s="1"/>
  <c r="T123" i="19"/>
  <c r="AS123" i="19" s="1"/>
  <c r="AL120" i="19"/>
  <c r="AI120" i="19"/>
  <c r="AO120" i="19"/>
  <c r="AJ120" i="19"/>
  <c r="AM120" i="19"/>
  <c r="BL121" i="19"/>
  <c r="AN120" i="19"/>
  <c r="BG121" i="19"/>
  <c r="BH121" i="19" s="1"/>
  <c r="BI121" i="19" s="1"/>
  <c r="BJ122" i="19" s="1"/>
  <c r="Y122" i="19"/>
  <c r="AT122" i="19"/>
  <c r="Z122" i="19"/>
  <c r="AL121" i="19" s="1"/>
  <c r="H125" i="19"/>
  <c r="G126" i="19"/>
  <c r="K306" i="19"/>
  <c r="L305" i="19"/>
  <c r="BP4" i="19" s="1"/>
  <c r="D126" i="19"/>
  <c r="C127" i="19"/>
  <c r="N150" i="19"/>
  <c r="O149" i="19"/>
  <c r="AN103" i="18"/>
  <c r="BB104" i="18"/>
  <c r="BC104" i="18" s="1"/>
  <c r="BE105" i="18" s="1"/>
  <c r="BF105" i="18" s="1"/>
  <c r="AK103" i="18"/>
  <c r="AO103" i="18"/>
  <c r="AP103" i="18"/>
  <c r="AR103" i="18"/>
  <c r="AL103" i="18"/>
  <c r="AM103" i="18"/>
  <c r="AE106" i="18"/>
  <c r="BS105" i="18"/>
  <c r="AW105" i="18"/>
  <c r="X105" i="18"/>
  <c r="Y105" i="18" s="1"/>
  <c r="C111" i="18"/>
  <c r="D111" i="18" s="1"/>
  <c r="F109" i="18"/>
  <c r="G109" i="18" s="1"/>
  <c r="I109" i="18"/>
  <c r="J109" i="18" s="1"/>
  <c r="AV106" i="18"/>
  <c r="AC105" i="18"/>
  <c r="L110" i="18"/>
  <c r="M110" i="18" s="1"/>
  <c r="W106" i="18"/>
  <c r="BH74" i="11"/>
  <c r="R415" i="18" l="1"/>
  <c r="S414" i="18"/>
  <c r="U414" i="18" s="1"/>
  <c r="S113" i="2"/>
  <c r="T112" i="2"/>
  <c r="U112" i="2" s="1"/>
  <c r="AH111" i="2" s="1"/>
  <c r="AS112" i="2"/>
  <c r="S114" i="2"/>
  <c r="R114" i="2"/>
  <c r="AB113" i="2" s="1"/>
  <c r="K117" i="2"/>
  <c r="L116" i="2"/>
  <c r="AR113" i="2"/>
  <c r="F115" i="2"/>
  <c r="G114" i="2"/>
  <c r="I114" i="2" s="1"/>
  <c r="Q115" i="2" s="1"/>
  <c r="Z112" i="2"/>
  <c r="AB112" i="2"/>
  <c r="BO113" i="2"/>
  <c r="AS113" i="2"/>
  <c r="Y112" i="2"/>
  <c r="N117" i="2"/>
  <c r="O116" i="2"/>
  <c r="AA112" i="2"/>
  <c r="C116" i="2"/>
  <c r="D115" i="2"/>
  <c r="E126" i="19"/>
  <c r="O284" i="18"/>
  <c r="P283" i="18"/>
  <c r="V109" i="18"/>
  <c r="AQ104" i="18"/>
  <c r="BB105" i="18"/>
  <c r="BC105" i="18" s="1"/>
  <c r="BE106" i="18" s="1"/>
  <c r="BF106" i="18" s="1"/>
  <c r="U124" i="19"/>
  <c r="AB124" i="19" s="1"/>
  <c r="AC124" i="19" s="1"/>
  <c r="X124" i="19" s="1"/>
  <c r="T124" i="19"/>
  <c r="AS124" i="19" s="1"/>
  <c r="W124" i="19"/>
  <c r="I125" i="19"/>
  <c r="S125" i="19" s="1"/>
  <c r="AK121" i="19"/>
  <c r="AN121" i="19"/>
  <c r="AJ121" i="19"/>
  <c r="AP121" i="19"/>
  <c r="AI121" i="19"/>
  <c r="BL122" i="19"/>
  <c r="Y123" i="19"/>
  <c r="AT123" i="19"/>
  <c r="Z123" i="19"/>
  <c r="AN122" i="19" s="1"/>
  <c r="AM121" i="19"/>
  <c r="BG122" i="19"/>
  <c r="BH122" i="19" s="1"/>
  <c r="BI122" i="19" s="1"/>
  <c r="BJ123" i="19" s="1"/>
  <c r="AO121" i="19"/>
  <c r="O150" i="19"/>
  <c r="N151" i="19"/>
  <c r="G127" i="19"/>
  <c r="H126" i="19"/>
  <c r="C128" i="19"/>
  <c r="D127" i="19"/>
  <c r="L306" i="19"/>
  <c r="K307" i="19"/>
  <c r="L307" i="19" s="1"/>
  <c r="W107" i="18"/>
  <c r="AW107" i="18" s="1"/>
  <c r="AF106" i="18"/>
  <c r="AC106" i="18"/>
  <c r="AD106" i="18"/>
  <c r="AO104" i="18"/>
  <c r="AR104" i="18"/>
  <c r="AL104" i="18"/>
  <c r="AP104" i="18"/>
  <c r="AD107" i="18"/>
  <c r="L111" i="18"/>
  <c r="M111" i="18" s="1"/>
  <c r="F110" i="18"/>
  <c r="G110" i="18" s="1"/>
  <c r="C112" i="18"/>
  <c r="D112" i="18" s="1"/>
  <c r="AK104" i="18"/>
  <c r="I110" i="18"/>
  <c r="J110" i="18" s="1"/>
  <c r="AM104" i="18"/>
  <c r="AV107" i="18"/>
  <c r="BS106" i="18"/>
  <c r="AW106" i="18"/>
  <c r="X106" i="18"/>
  <c r="Y106" i="18" s="1"/>
  <c r="AQ105" i="18" s="1"/>
  <c r="AN104" i="18"/>
  <c r="BH62" i="11"/>
  <c r="T113" i="2" l="1"/>
  <c r="U113" i="2" s="1"/>
  <c r="R416" i="18"/>
  <c r="S415" i="18"/>
  <c r="U415" i="18" s="1"/>
  <c r="AJ111" i="2"/>
  <c r="AG111" i="2"/>
  <c r="AI111" i="2"/>
  <c r="Z113" i="2"/>
  <c r="AA113" i="2"/>
  <c r="Y113" i="2"/>
  <c r="R115" i="2"/>
  <c r="Y114" i="2" s="1"/>
  <c r="S115" i="2"/>
  <c r="F116" i="2"/>
  <c r="G115" i="2"/>
  <c r="I115" i="2" s="1"/>
  <c r="Q116" i="2" s="1"/>
  <c r="K118" i="2"/>
  <c r="L117" i="2"/>
  <c r="AR114" i="2"/>
  <c r="C117" i="2"/>
  <c r="D116" i="2"/>
  <c r="N118" i="2"/>
  <c r="O117" i="2"/>
  <c r="BO114" i="2"/>
  <c r="AS114" i="2"/>
  <c r="T114" i="2"/>
  <c r="AJ122" i="19"/>
  <c r="E127" i="19"/>
  <c r="AM122" i="19"/>
  <c r="AK122" i="19"/>
  <c r="AL122" i="19"/>
  <c r="V110" i="18"/>
  <c r="O285" i="18"/>
  <c r="P284" i="18"/>
  <c r="BS107" i="18"/>
  <c r="U125" i="19"/>
  <c r="AB125" i="19" s="1"/>
  <c r="AC125" i="19" s="1"/>
  <c r="X125" i="19" s="1"/>
  <c r="W125" i="19"/>
  <c r="T125" i="19"/>
  <c r="AS125" i="19" s="1"/>
  <c r="AP122" i="19"/>
  <c r="V125" i="19"/>
  <c r="I126" i="19"/>
  <c r="S126" i="19" s="1"/>
  <c r="AO122" i="19"/>
  <c r="BL123" i="19"/>
  <c r="Z124" i="19"/>
  <c r="AL123" i="19" s="1"/>
  <c r="Y124" i="19"/>
  <c r="AT124" i="19"/>
  <c r="AI122" i="19"/>
  <c r="BG123" i="19"/>
  <c r="BH123" i="19" s="1"/>
  <c r="BI123" i="19" s="1"/>
  <c r="BJ124" i="19" s="1"/>
  <c r="C129" i="19"/>
  <c r="D128" i="19"/>
  <c r="H127" i="19"/>
  <c r="G128" i="19"/>
  <c r="N152" i="19"/>
  <c r="O151" i="19"/>
  <c r="W108" i="18"/>
  <c r="AW108" i="18" s="1"/>
  <c r="AE107" i="18"/>
  <c r="AF107" i="18"/>
  <c r="AC107" i="18"/>
  <c r="AL105" i="18"/>
  <c r="BB106" i="18"/>
  <c r="BC106" i="18" s="1"/>
  <c r="BE107" i="18" s="1"/>
  <c r="BF107" i="18" s="1"/>
  <c r="AO105" i="18"/>
  <c r="AP105" i="18"/>
  <c r="AK105" i="18"/>
  <c r="AM105" i="18"/>
  <c r="AR105" i="18"/>
  <c r="X107" i="18"/>
  <c r="Y107" i="18" s="1"/>
  <c r="AK106" i="18" s="1"/>
  <c r="AC108" i="18"/>
  <c r="C113" i="18"/>
  <c r="D113" i="18" s="1"/>
  <c r="I111" i="18"/>
  <c r="J111" i="18" s="1"/>
  <c r="F111" i="18"/>
  <c r="G111" i="18" s="1"/>
  <c r="L112" i="18"/>
  <c r="M112" i="18" s="1"/>
  <c r="AN105" i="18"/>
  <c r="AV108" i="18"/>
  <c r="BH20" i="11"/>
  <c r="AG112" i="2" l="1"/>
  <c r="AI112" i="2"/>
  <c r="U114" i="2"/>
  <c r="AI113" i="2" s="1"/>
  <c r="AH112" i="2"/>
  <c r="AJ112" i="2"/>
  <c r="R417" i="18"/>
  <c r="S416" i="18"/>
  <c r="U416" i="18" s="1"/>
  <c r="AG113" i="2"/>
  <c r="Z114" i="2"/>
  <c r="AJ113" i="2"/>
  <c r="AB114" i="2"/>
  <c r="AA114" i="2"/>
  <c r="N119" i="2"/>
  <c r="O118" i="2"/>
  <c r="R116" i="2"/>
  <c r="Y115" i="2" s="1"/>
  <c r="S116" i="2"/>
  <c r="C118" i="2"/>
  <c r="D117" i="2"/>
  <c r="F117" i="2"/>
  <c r="G116" i="2"/>
  <c r="I116" i="2" s="1"/>
  <c r="Q117" i="2" s="1"/>
  <c r="T115" i="2"/>
  <c r="U115" i="2" s="1"/>
  <c r="AG114" i="2" s="1"/>
  <c r="BO115" i="2"/>
  <c r="AS115" i="2"/>
  <c r="K119" i="2"/>
  <c r="L118" i="2"/>
  <c r="AR115" i="2"/>
  <c r="T126" i="19"/>
  <c r="AS126" i="19" s="1"/>
  <c r="V126" i="19"/>
  <c r="U126" i="19"/>
  <c r="AB126" i="19" s="1"/>
  <c r="AC126" i="19" s="1"/>
  <c r="X126" i="19" s="1"/>
  <c r="W126" i="19"/>
  <c r="S127" i="19"/>
  <c r="U127" i="19" s="1"/>
  <c r="AB127" i="19" s="1"/>
  <c r="E128" i="19"/>
  <c r="O286" i="18"/>
  <c r="P285" i="18"/>
  <c r="V111" i="18"/>
  <c r="BS108" i="18"/>
  <c r="AK123" i="19"/>
  <c r="I127" i="19"/>
  <c r="AO123" i="19"/>
  <c r="AM123" i="19"/>
  <c r="BL124" i="19"/>
  <c r="AT125" i="19"/>
  <c r="Z125" i="19"/>
  <c r="AL124" i="19" s="1"/>
  <c r="Y125" i="19"/>
  <c r="AI123" i="19"/>
  <c r="BG124" i="19"/>
  <c r="BH124" i="19" s="1"/>
  <c r="BI124" i="19" s="1"/>
  <c r="BJ125" i="19" s="1"/>
  <c r="AN123" i="19"/>
  <c r="AJ123" i="19"/>
  <c r="AP123" i="19"/>
  <c r="O152" i="19"/>
  <c r="N153" i="19"/>
  <c r="H128" i="19"/>
  <c r="G129" i="19"/>
  <c r="D129" i="19"/>
  <c r="C130" i="19"/>
  <c r="AD108" i="18"/>
  <c r="W109" i="18"/>
  <c r="BS109" i="18" s="1"/>
  <c r="AF108" i="18"/>
  <c r="AQ106" i="18"/>
  <c r="AO106" i="18"/>
  <c r="AM106" i="18"/>
  <c r="AP106" i="18"/>
  <c r="AR106" i="18"/>
  <c r="AL106" i="18"/>
  <c r="AN106" i="18"/>
  <c r="X108" i="18"/>
  <c r="Y108" i="18" s="1"/>
  <c r="BB107" i="18"/>
  <c r="BC107" i="18" s="1"/>
  <c r="BE108" i="18" s="1"/>
  <c r="BF108" i="18" s="1"/>
  <c r="W110" i="18"/>
  <c r="I112" i="18"/>
  <c r="J112" i="18" s="1"/>
  <c r="F112" i="18"/>
  <c r="G112" i="18" s="1"/>
  <c r="C114" i="18"/>
  <c r="D114" i="18" s="1"/>
  <c r="L113" i="18"/>
  <c r="M113" i="18" s="1"/>
  <c r="AV109" i="18"/>
  <c r="AE108" i="18"/>
  <c r="BH80" i="11"/>
  <c r="AH113" i="2" l="1"/>
  <c r="V127" i="19"/>
  <c r="T127" i="19"/>
  <c r="AS127" i="19" s="1"/>
  <c r="R418" i="18"/>
  <c r="S417" i="18"/>
  <c r="U417" i="18" s="1"/>
  <c r="AI114" i="2"/>
  <c r="AB115" i="2"/>
  <c r="AH114" i="2"/>
  <c r="AA115" i="2"/>
  <c r="AJ114" i="2"/>
  <c r="Z115" i="2"/>
  <c r="R117" i="2"/>
  <c r="AA116" i="2" s="1"/>
  <c r="S117" i="2"/>
  <c r="K120" i="2"/>
  <c r="L119" i="2"/>
  <c r="F118" i="2"/>
  <c r="G117" i="2"/>
  <c r="I117" i="2" s="1"/>
  <c r="Q118" i="2" s="1"/>
  <c r="AR116" i="2"/>
  <c r="C119" i="2"/>
  <c r="D118" i="2"/>
  <c r="BO116" i="2"/>
  <c r="T116" i="2"/>
  <c r="U116" i="2" s="1"/>
  <c r="AG115" i="2" s="1"/>
  <c r="AS116" i="2"/>
  <c r="N120" i="2"/>
  <c r="O119" i="2"/>
  <c r="E129" i="19"/>
  <c r="V112" i="18"/>
  <c r="O287" i="18"/>
  <c r="P286" i="18"/>
  <c r="I128" i="19"/>
  <c r="S128" i="19" s="1"/>
  <c r="W127" i="19"/>
  <c r="AN124" i="19"/>
  <c r="AJ124" i="19"/>
  <c r="AI124" i="19"/>
  <c r="AP124" i="19"/>
  <c r="AM124" i="19"/>
  <c r="AK124" i="19"/>
  <c r="BL125" i="19"/>
  <c r="Z126" i="19"/>
  <c r="AO125" i="19" s="1"/>
  <c r="Y126" i="19"/>
  <c r="AT126" i="19"/>
  <c r="AO124" i="19"/>
  <c r="BG125" i="19"/>
  <c r="BH125" i="19" s="1"/>
  <c r="BI125" i="19" s="1"/>
  <c r="BJ126" i="19" s="1"/>
  <c r="AC127" i="19"/>
  <c r="X127" i="19" s="1"/>
  <c r="G130" i="19"/>
  <c r="H129" i="19"/>
  <c r="C131" i="19"/>
  <c r="D130" i="19"/>
  <c r="N154" i="19"/>
  <c r="O153" i="19"/>
  <c r="AF109" i="18"/>
  <c r="X109" i="18"/>
  <c r="Y109" i="18" s="1"/>
  <c r="AW109" i="18"/>
  <c r="AD109" i="18"/>
  <c r="AC109" i="18"/>
  <c r="AE109" i="18"/>
  <c r="BB108" i="18"/>
  <c r="BC108" i="18" s="1"/>
  <c r="BE109" i="18" s="1"/>
  <c r="BF109" i="18" s="1"/>
  <c r="AN107" i="18"/>
  <c r="AL107" i="18"/>
  <c r="AK107" i="18"/>
  <c r="AM107" i="18"/>
  <c r="AR107" i="18"/>
  <c r="AO107" i="18"/>
  <c r="AP107" i="18"/>
  <c r="AQ107" i="18"/>
  <c r="C115" i="18"/>
  <c r="D115" i="18" s="1"/>
  <c r="F113" i="18"/>
  <c r="G113" i="18" s="1"/>
  <c r="AF110" i="18"/>
  <c r="I113" i="18"/>
  <c r="J113" i="18" s="1"/>
  <c r="L114" i="18"/>
  <c r="M114" i="18" s="1"/>
  <c r="AV110" i="18"/>
  <c r="BS110" i="18"/>
  <c r="AW110" i="18"/>
  <c r="BH44" i="11"/>
  <c r="R419" i="18" l="1"/>
  <c r="S418" i="18"/>
  <c r="U418" i="18" s="1"/>
  <c r="Y116" i="2"/>
  <c r="Z116" i="2"/>
  <c r="AB116" i="2"/>
  <c r="AI115" i="2"/>
  <c r="AH115" i="2"/>
  <c r="AJ115" i="2"/>
  <c r="S118" i="2"/>
  <c r="R118" i="2"/>
  <c r="AA117" i="2" s="1"/>
  <c r="N121" i="2"/>
  <c r="O120" i="2"/>
  <c r="AS117" i="2"/>
  <c r="T117" i="2"/>
  <c r="U117" i="2" s="1"/>
  <c r="BO117" i="2"/>
  <c r="F119" i="2"/>
  <c r="G118" i="2"/>
  <c r="I118" i="2" s="1"/>
  <c r="Q119" i="2" s="1"/>
  <c r="C120" i="2"/>
  <c r="D119" i="2"/>
  <c r="K121" i="2"/>
  <c r="L120" i="2"/>
  <c r="AR117" i="2"/>
  <c r="V128" i="19"/>
  <c r="W128" i="19"/>
  <c r="U128" i="19"/>
  <c r="AB128" i="19" s="1"/>
  <c r="AC128" i="19" s="1"/>
  <c r="X128" i="19" s="1"/>
  <c r="E130" i="19"/>
  <c r="O288" i="18"/>
  <c r="P287" i="18"/>
  <c r="V113" i="18"/>
  <c r="X110" i="18"/>
  <c r="Y110" i="18" s="1"/>
  <c r="AR109" i="18" s="1"/>
  <c r="T128" i="19"/>
  <c r="AS128" i="19" s="1"/>
  <c r="I129" i="19"/>
  <c r="S129" i="19" s="1"/>
  <c r="AM125" i="19"/>
  <c r="AK125" i="19"/>
  <c r="BL126" i="19"/>
  <c r="AT127" i="19"/>
  <c r="Y127" i="19"/>
  <c r="Z127" i="19"/>
  <c r="AO126" i="19" s="1"/>
  <c r="AI125" i="19"/>
  <c r="BG126" i="19"/>
  <c r="BH126" i="19" s="1"/>
  <c r="BI126" i="19" s="1"/>
  <c r="BJ127" i="19" s="1"/>
  <c r="AJ125" i="19"/>
  <c r="AP125" i="19"/>
  <c r="AN125" i="19"/>
  <c r="AL125" i="19"/>
  <c r="N155" i="19"/>
  <c r="O154" i="19"/>
  <c r="H130" i="19"/>
  <c r="G131" i="19"/>
  <c r="D131" i="19"/>
  <c r="C132" i="19"/>
  <c r="AO108" i="18"/>
  <c r="BB109" i="18"/>
  <c r="BC109" i="18" s="1"/>
  <c r="BE110" i="18" s="1"/>
  <c r="BF110" i="18" s="1"/>
  <c r="AN108" i="18"/>
  <c r="AR108" i="18"/>
  <c r="AL108" i="18"/>
  <c r="AM108" i="18"/>
  <c r="AK108" i="18"/>
  <c r="AQ108" i="18"/>
  <c r="AP108" i="18"/>
  <c r="I114" i="18"/>
  <c r="J114" i="18" s="1"/>
  <c r="L115" i="18"/>
  <c r="M115" i="18" s="1"/>
  <c r="AV111" i="18"/>
  <c r="AD111" i="18"/>
  <c r="W111" i="18"/>
  <c r="F114" i="18"/>
  <c r="G114" i="18" s="1"/>
  <c r="AC110" i="18"/>
  <c r="AD110" i="18"/>
  <c r="C116" i="18"/>
  <c r="D116" i="18" s="1"/>
  <c r="AE110" i="18"/>
  <c r="BH50" i="11"/>
  <c r="R420" i="18" l="1"/>
  <c r="S419" i="18"/>
  <c r="U419" i="18" s="1"/>
  <c r="AH116" i="2"/>
  <c r="AG116" i="2"/>
  <c r="AI116" i="2"/>
  <c r="AJ116" i="2"/>
  <c r="Y117" i="2"/>
  <c r="AB117" i="2"/>
  <c r="R119" i="2"/>
  <c r="S119" i="2" s="1"/>
  <c r="F120" i="2"/>
  <c r="G119" i="2"/>
  <c r="I119" i="2" s="1"/>
  <c r="Q120" i="2" s="1"/>
  <c r="N122" i="2"/>
  <c r="O121" i="2"/>
  <c r="AR118" i="2"/>
  <c r="K122" i="2"/>
  <c r="L121" i="2"/>
  <c r="C121" i="2"/>
  <c r="D120" i="2"/>
  <c r="Z117" i="2"/>
  <c r="BO118" i="2"/>
  <c r="T118" i="2"/>
  <c r="U118" i="2" s="1"/>
  <c r="AS118" i="2"/>
  <c r="V129" i="19"/>
  <c r="T129" i="19"/>
  <c r="AS129" i="19" s="1"/>
  <c r="E131" i="19"/>
  <c r="V114" i="18"/>
  <c r="O289" i="18"/>
  <c r="P288" i="18"/>
  <c r="BB110" i="18"/>
  <c r="BC110" i="18" s="1"/>
  <c r="BE111" i="18" s="1"/>
  <c r="BF111" i="18" s="1"/>
  <c r="AM109" i="18"/>
  <c r="AO109" i="18"/>
  <c r="AN109" i="18"/>
  <c r="AL109" i="18"/>
  <c r="AK109" i="18"/>
  <c r="AQ109" i="18"/>
  <c r="AP109" i="18"/>
  <c r="W129" i="19"/>
  <c r="U129" i="19"/>
  <c r="AB129" i="19" s="1"/>
  <c r="AC129" i="19" s="1"/>
  <c r="X129" i="19" s="1"/>
  <c r="I130" i="19"/>
  <c r="S130" i="19" s="1"/>
  <c r="AP126" i="19"/>
  <c r="AK126" i="19"/>
  <c r="AL126" i="19"/>
  <c r="AM126" i="19"/>
  <c r="AN126" i="19"/>
  <c r="AI126" i="19"/>
  <c r="BL127" i="19"/>
  <c r="AT128" i="19"/>
  <c r="Y128" i="19"/>
  <c r="Z128" i="19"/>
  <c r="AJ127" i="19" s="1"/>
  <c r="BG127" i="19"/>
  <c r="BH127" i="19" s="1"/>
  <c r="BI127" i="19" s="1"/>
  <c r="BJ128" i="19" s="1"/>
  <c r="AJ126" i="19"/>
  <c r="G132" i="19"/>
  <c r="H131" i="19"/>
  <c r="N156" i="19"/>
  <c r="O155" i="19"/>
  <c r="C133" i="19"/>
  <c r="D132" i="19"/>
  <c r="AE111" i="18"/>
  <c r="AF111" i="18"/>
  <c r="AF112" i="18"/>
  <c r="F115" i="18"/>
  <c r="G115" i="18" s="1"/>
  <c r="L116" i="18"/>
  <c r="M116" i="18" s="1"/>
  <c r="AE112" i="18"/>
  <c r="AD112" i="18"/>
  <c r="AC112" i="18"/>
  <c r="AV112" i="18"/>
  <c r="C117" i="18"/>
  <c r="D117" i="18" s="1"/>
  <c r="X111" i="18"/>
  <c r="Y111" i="18" s="1"/>
  <c r="BS111" i="18"/>
  <c r="AW111" i="18"/>
  <c r="W112" i="18"/>
  <c r="I115" i="18"/>
  <c r="J115" i="18" s="1"/>
  <c r="AC111" i="18"/>
  <c r="BH14" i="11"/>
  <c r="AO127" i="19" l="1"/>
  <c r="R421" i="18"/>
  <c r="S420" i="18"/>
  <c r="U420" i="18" s="1"/>
  <c r="AG117" i="2"/>
  <c r="AI117" i="2"/>
  <c r="AJ117" i="2"/>
  <c r="AH117" i="2"/>
  <c r="Y118" i="2"/>
  <c r="Z118" i="2"/>
  <c r="AA118" i="2"/>
  <c r="AB118" i="2"/>
  <c r="C122" i="2"/>
  <c r="D121" i="2"/>
  <c r="K123" i="2"/>
  <c r="L122" i="2"/>
  <c r="R120" i="2"/>
  <c r="S120" i="2" s="1"/>
  <c r="F121" i="2"/>
  <c r="G120" i="2"/>
  <c r="I120" i="2" s="1"/>
  <c r="Q121" i="2" s="1"/>
  <c r="AR119" i="2"/>
  <c r="N123" i="2"/>
  <c r="O122" i="2"/>
  <c r="AS119" i="2"/>
  <c r="T119" i="2"/>
  <c r="U119" i="2" s="1"/>
  <c r="BO119" i="2"/>
  <c r="E132" i="19"/>
  <c r="O290" i="18"/>
  <c r="P289" i="18"/>
  <c r="V115" i="18"/>
  <c r="T130" i="19"/>
  <c r="AS130" i="19" s="1"/>
  <c r="V130" i="19"/>
  <c r="U130" i="19"/>
  <c r="AB130" i="19" s="1"/>
  <c r="AC130" i="19" s="1"/>
  <c r="X130" i="19" s="1"/>
  <c r="W130" i="19"/>
  <c r="I131" i="19"/>
  <c r="S131" i="19" s="1"/>
  <c r="T131" i="19" s="1"/>
  <c r="AS131" i="19" s="1"/>
  <c r="AI127" i="19"/>
  <c r="AN127" i="19"/>
  <c r="AP127" i="19"/>
  <c r="BL128" i="19"/>
  <c r="AL127" i="19"/>
  <c r="BG128" i="19"/>
  <c r="BH128" i="19" s="1"/>
  <c r="BI128" i="19" s="1"/>
  <c r="BJ129" i="19" s="1"/>
  <c r="AK127" i="19"/>
  <c r="Z129" i="19"/>
  <c r="AI128" i="19" s="1"/>
  <c r="AT129" i="19"/>
  <c r="Y129" i="19"/>
  <c r="AM127" i="19"/>
  <c r="H132" i="19"/>
  <c r="G133" i="19"/>
  <c r="O156" i="19"/>
  <c r="N157" i="19"/>
  <c r="D133" i="19"/>
  <c r="C134" i="19"/>
  <c r="BB111" i="18"/>
  <c r="BC111" i="18" s="1"/>
  <c r="BE112" i="18" s="1"/>
  <c r="BF112" i="18" s="1"/>
  <c r="AQ110" i="18"/>
  <c r="AR110" i="18"/>
  <c r="AP110" i="18"/>
  <c r="AO110" i="18"/>
  <c r="AC113" i="18"/>
  <c r="I116" i="18"/>
  <c r="J116" i="18" s="1"/>
  <c r="BS112" i="18"/>
  <c r="AW112" i="18"/>
  <c r="X112" i="18"/>
  <c r="Y112" i="18" s="1"/>
  <c r="AO111" i="18" s="1"/>
  <c r="AL110" i="18"/>
  <c r="AN110" i="18"/>
  <c r="AM110" i="18"/>
  <c r="AK110" i="18"/>
  <c r="W113" i="18"/>
  <c r="L117" i="18"/>
  <c r="M117" i="18" s="1"/>
  <c r="F116" i="18"/>
  <c r="G116" i="18" s="1"/>
  <c r="C118" i="18"/>
  <c r="D118" i="18" s="1"/>
  <c r="AF113" i="18"/>
  <c r="AE113" i="18"/>
  <c r="AD113" i="18"/>
  <c r="AV113" i="18"/>
  <c r="BH26" i="11"/>
  <c r="R422" i="18" l="1"/>
  <c r="S421" i="18"/>
  <c r="U421" i="18" s="1"/>
  <c r="AI118" i="2"/>
  <c r="AG118" i="2"/>
  <c r="AJ118" i="2"/>
  <c r="AH118" i="2"/>
  <c r="AB119" i="2"/>
  <c r="AA119" i="2"/>
  <c r="R121" i="2"/>
  <c r="S121" i="2" s="1"/>
  <c r="N124" i="2"/>
  <c r="O123" i="2"/>
  <c r="F122" i="2"/>
  <c r="G121" i="2"/>
  <c r="I121" i="2" s="1"/>
  <c r="Q122" i="2" s="1"/>
  <c r="AR120" i="2"/>
  <c r="K124" i="2"/>
  <c r="L123" i="2"/>
  <c r="Y119" i="2"/>
  <c r="BO120" i="2"/>
  <c r="AS120" i="2"/>
  <c r="T120" i="2"/>
  <c r="U120" i="2" s="1"/>
  <c r="AJ119" i="2" s="1"/>
  <c r="Z119" i="2"/>
  <c r="C123" i="2"/>
  <c r="D122" i="2"/>
  <c r="E133" i="19"/>
  <c r="V116" i="18"/>
  <c r="O291" i="18"/>
  <c r="P290" i="18"/>
  <c r="U131" i="19"/>
  <c r="AB131" i="19" s="1"/>
  <c r="AC131" i="19" s="1"/>
  <c r="X131" i="19" s="1"/>
  <c r="V131" i="19"/>
  <c r="W131" i="19"/>
  <c r="AP128" i="19"/>
  <c r="AJ128" i="19"/>
  <c r="AO128" i="19"/>
  <c r="AN128" i="19"/>
  <c r="I132" i="19"/>
  <c r="S132" i="19" s="1"/>
  <c r="V132" i="19" s="1"/>
  <c r="AK128" i="19"/>
  <c r="AL128" i="19"/>
  <c r="BL129" i="19"/>
  <c r="AM128" i="19"/>
  <c r="BG129" i="19"/>
  <c r="BH129" i="19" s="1"/>
  <c r="BI129" i="19" s="1"/>
  <c r="BJ130" i="19" s="1"/>
  <c r="Y130" i="19"/>
  <c r="Z130" i="19"/>
  <c r="AL129" i="19" s="1"/>
  <c r="AT130" i="19"/>
  <c r="N158" i="19"/>
  <c r="O157" i="19"/>
  <c r="D134" i="19"/>
  <c r="C135" i="19"/>
  <c r="G134" i="19"/>
  <c r="H133" i="19"/>
  <c r="AN111" i="18"/>
  <c r="BB112" i="18"/>
  <c r="BC112" i="18" s="1"/>
  <c r="BE113" i="18" s="1"/>
  <c r="BF113" i="18" s="1"/>
  <c r="AP111" i="18"/>
  <c r="AR111" i="18"/>
  <c r="AQ111" i="18"/>
  <c r="AC114" i="18"/>
  <c r="AL111" i="18"/>
  <c r="L118" i="18"/>
  <c r="M118" i="18" s="1"/>
  <c r="AM111" i="18"/>
  <c r="F117" i="18"/>
  <c r="G117" i="18" s="1"/>
  <c r="AK111" i="18"/>
  <c r="I117" i="18"/>
  <c r="J117" i="18" s="1"/>
  <c r="AV114" i="18"/>
  <c r="C119" i="18"/>
  <c r="D119" i="18" s="1"/>
  <c r="BS113" i="18"/>
  <c r="AW113" i="18"/>
  <c r="X113" i="18"/>
  <c r="Y113" i="18" s="1"/>
  <c r="AQ112" i="18" s="1"/>
  <c r="W114" i="18"/>
  <c r="BH38" i="11"/>
  <c r="R423" i="18" l="1"/>
  <c r="S422" i="18"/>
  <c r="U422" i="18" s="1"/>
  <c r="AI119" i="2"/>
  <c r="Z120" i="2"/>
  <c r="AA120" i="2"/>
  <c r="AG119" i="2"/>
  <c r="Y120" i="2"/>
  <c r="AH119" i="2"/>
  <c r="R122" i="2"/>
  <c r="AB121" i="2" s="1"/>
  <c r="S122" i="2"/>
  <c r="F123" i="2"/>
  <c r="G122" i="2"/>
  <c r="I122" i="2" s="1"/>
  <c r="Q123" i="2" s="1"/>
  <c r="C124" i="2"/>
  <c r="D123" i="2"/>
  <c r="N125" i="2"/>
  <c r="O124" i="2"/>
  <c r="K125" i="2"/>
  <c r="L124" i="2"/>
  <c r="AR121" i="2"/>
  <c r="AB120" i="2"/>
  <c r="BO121" i="2"/>
  <c r="T121" i="2"/>
  <c r="U121" i="2" s="1"/>
  <c r="AS121" i="2"/>
  <c r="E134" i="19"/>
  <c r="O292" i="18"/>
  <c r="P291" i="18"/>
  <c r="V117" i="18"/>
  <c r="W132" i="19"/>
  <c r="U132" i="19"/>
  <c r="AB132" i="19" s="1"/>
  <c r="AC132" i="19" s="1"/>
  <c r="X132" i="19" s="1"/>
  <c r="T132" i="19"/>
  <c r="AS132" i="19" s="1"/>
  <c r="AI129" i="19"/>
  <c r="AJ129" i="19"/>
  <c r="AK129" i="19"/>
  <c r="I133" i="19"/>
  <c r="S133" i="19" s="1"/>
  <c r="W133" i="19" s="1"/>
  <c r="AM129" i="19"/>
  <c r="AN129" i="19"/>
  <c r="BL130" i="19"/>
  <c r="Z131" i="19"/>
  <c r="AN130" i="19" s="1"/>
  <c r="Y131" i="19"/>
  <c r="AT131" i="19"/>
  <c r="AP129" i="19"/>
  <c r="BG130" i="19"/>
  <c r="BH130" i="19" s="1"/>
  <c r="BI130" i="19" s="1"/>
  <c r="BJ131" i="19" s="1"/>
  <c r="AO129" i="19"/>
  <c r="C136" i="19"/>
  <c r="D135" i="19"/>
  <c r="N159" i="19"/>
  <c r="O158" i="19"/>
  <c r="G135" i="19"/>
  <c r="H134" i="19"/>
  <c r="AD114" i="18"/>
  <c r="AE114" i="18"/>
  <c r="AF114" i="18"/>
  <c r="AO112" i="18"/>
  <c r="AM112" i="18"/>
  <c r="BB113" i="18"/>
  <c r="BC113" i="18" s="1"/>
  <c r="BE114" i="18" s="1"/>
  <c r="BF114" i="18" s="1"/>
  <c r="AP112" i="18"/>
  <c r="AR112" i="18"/>
  <c r="AC115" i="18"/>
  <c r="AK112" i="18"/>
  <c r="I118" i="18"/>
  <c r="J118" i="18" s="1"/>
  <c r="F118" i="18"/>
  <c r="G118" i="18" s="1"/>
  <c r="L119" i="18"/>
  <c r="M119" i="18" s="1"/>
  <c r="AW114" i="18"/>
  <c r="X114" i="18"/>
  <c r="Y114" i="18" s="1"/>
  <c r="AQ113" i="18" s="1"/>
  <c r="BS114" i="18"/>
  <c r="AL112" i="18"/>
  <c r="AV115" i="18"/>
  <c r="C120" i="18"/>
  <c r="D120" i="18" s="1"/>
  <c r="AN112" i="18"/>
  <c r="W115" i="18"/>
  <c r="BH218" i="11"/>
  <c r="R424" i="18" l="1"/>
  <c r="S423" i="18"/>
  <c r="U423" i="18" s="1"/>
  <c r="AG120" i="2"/>
  <c r="AJ120" i="2"/>
  <c r="AI120" i="2"/>
  <c r="Z121" i="2"/>
  <c r="AH120" i="2"/>
  <c r="AA121" i="2"/>
  <c r="Y121" i="2"/>
  <c r="R123" i="2"/>
  <c r="AA122" i="2" s="1"/>
  <c r="S123" i="2"/>
  <c r="N126" i="2"/>
  <c r="O125" i="2"/>
  <c r="C125" i="2"/>
  <c r="D124" i="2"/>
  <c r="F124" i="2"/>
  <c r="G123" i="2"/>
  <c r="I123" i="2" s="1"/>
  <c r="Q124" i="2" s="1"/>
  <c r="K126" i="2"/>
  <c r="L125" i="2"/>
  <c r="BO122" i="2"/>
  <c r="AS122" i="2"/>
  <c r="T122" i="2"/>
  <c r="U122" i="2" s="1"/>
  <c r="AG121" i="2" s="1"/>
  <c r="AR122" i="2"/>
  <c r="E135" i="19"/>
  <c r="V118" i="18"/>
  <c r="O293" i="18"/>
  <c r="P292" i="18"/>
  <c r="AD115" i="18"/>
  <c r="AE115" i="18"/>
  <c r="AF115" i="18"/>
  <c r="U133" i="19"/>
  <c r="AB133" i="19" s="1"/>
  <c r="AC133" i="19" s="1"/>
  <c r="X133" i="19" s="1"/>
  <c r="T133" i="19"/>
  <c r="AS133" i="19" s="1"/>
  <c r="I134" i="19"/>
  <c r="S134" i="19" s="1"/>
  <c r="V133" i="19"/>
  <c r="BL131" i="19"/>
  <c r="AK130" i="19"/>
  <c r="AJ130" i="19"/>
  <c r="AT132" i="19"/>
  <c r="Z132" i="19"/>
  <c r="AM131" i="19" s="1"/>
  <c r="Y132" i="19"/>
  <c r="AL130" i="19"/>
  <c r="BG131" i="19"/>
  <c r="BH131" i="19" s="1"/>
  <c r="BI131" i="19" s="1"/>
  <c r="BJ132" i="19" s="1"/>
  <c r="AI130" i="19"/>
  <c r="AO130" i="19"/>
  <c r="AP130" i="19"/>
  <c r="AM130" i="19"/>
  <c r="N160" i="19"/>
  <c r="O159" i="19"/>
  <c r="H135" i="19"/>
  <c r="G136" i="19"/>
  <c r="D136" i="19"/>
  <c r="C137" i="19"/>
  <c r="AP113" i="18"/>
  <c r="AM113" i="18"/>
  <c r="BB114" i="18"/>
  <c r="BC114" i="18" s="1"/>
  <c r="BE115" i="18" s="1"/>
  <c r="BF115" i="18" s="1"/>
  <c r="AO113" i="18"/>
  <c r="AR113" i="18"/>
  <c r="AK113" i="18"/>
  <c r="L120" i="18"/>
  <c r="M120" i="18" s="1"/>
  <c r="AL113" i="18"/>
  <c r="F119" i="18"/>
  <c r="G119" i="18" s="1"/>
  <c r="BS115" i="18"/>
  <c r="AW115" i="18"/>
  <c r="X115" i="18"/>
  <c r="Y115" i="18" s="1"/>
  <c r="AV116" i="18"/>
  <c r="C121" i="18"/>
  <c r="D121" i="18" s="1"/>
  <c r="AF116" i="18"/>
  <c r="I119" i="18"/>
  <c r="J119" i="18" s="1"/>
  <c r="AN113" i="18"/>
  <c r="W116" i="18"/>
  <c r="W117" i="18" s="1"/>
  <c r="BH164" i="11"/>
  <c r="R425" i="18" l="1"/>
  <c r="S424" i="18"/>
  <c r="U424" i="18" s="1"/>
  <c r="AB122" i="2"/>
  <c r="AH121" i="2"/>
  <c r="Y122" i="2"/>
  <c r="AJ121" i="2"/>
  <c r="Z122" i="2"/>
  <c r="AI121" i="2"/>
  <c r="S124" i="2"/>
  <c r="R124" i="2"/>
  <c r="Y123" i="2" s="1"/>
  <c r="K127" i="2"/>
  <c r="L126" i="2"/>
  <c r="N127" i="2"/>
  <c r="O126" i="2"/>
  <c r="F125" i="2"/>
  <c r="G124" i="2"/>
  <c r="I124" i="2" s="1"/>
  <c r="Q125" i="2" s="1"/>
  <c r="AS123" i="2"/>
  <c r="T123" i="2"/>
  <c r="U123" i="2" s="1"/>
  <c r="BO123" i="2"/>
  <c r="C126" i="2"/>
  <c r="D125" i="2"/>
  <c r="AR123" i="2"/>
  <c r="E136" i="19"/>
  <c r="O294" i="18"/>
  <c r="P293" i="18"/>
  <c r="V119" i="18"/>
  <c r="V134" i="19"/>
  <c r="W134" i="19"/>
  <c r="T134" i="19"/>
  <c r="AS134" i="19" s="1"/>
  <c r="I135" i="19"/>
  <c r="S135" i="19" s="1"/>
  <c r="U134" i="19"/>
  <c r="AB134" i="19" s="1"/>
  <c r="AC134" i="19" s="1"/>
  <c r="X134" i="19" s="1"/>
  <c r="AI131" i="19"/>
  <c r="AP131" i="19"/>
  <c r="BL132" i="19"/>
  <c r="AO131" i="19"/>
  <c r="AN131" i="19"/>
  <c r="AT133" i="19"/>
  <c r="Z133" i="19"/>
  <c r="Y133" i="19"/>
  <c r="AL131" i="19"/>
  <c r="AJ131" i="19"/>
  <c r="BG132" i="19"/>
  <c r="BH132" i="19" s="1"/>
  <c r="BI132" i="19" s="1"/>
  <c r="BJ133" i="19" s="1"/>
  <c r="AK131" i="19"/>
  <c r="C138" i="19"/>
  <c r="D137" i="19"/>
  <c r="G137" i="19"/>
  <c r="H136" i="19"/>
  <c r="N161" i="19"/>
  <c r="O160" i="19"/>
  <c r="BB115" i="18"/>
  <c r="BC115" i="18" s="1"/>
  <c r="BE116" i="18" s="1"/>
  <c r="BF116" i="18" s="1"/>
  <c r="AQ114" i="18"/>
  <c r="AP114" i="18"/>
  <c r="AO114" i="18"/>
  <c r="AR114" i="18"/>
  <c r="AF117" i="18"/>
  <c r="AN114" i="18"/>
  <c r="BS117" i="18"/>
  <c r="AW117" i="18"/>
  <c r="AL114" i="18"/>
  <c r="F120" i="18"/>
  <c r="G120" i="18" s="1"/>
  <c r="L121" i="18"/>
  <c r="M121" i="18" s="1"/>
  <c r="AV117" i="18"/>
  <c r="C122" i="18"/>
  <c r="D122" i="18" s="1"/>
  <c r="AK114" i="18"/>
  <c r="AM114" i="18"/>
  <c r="X116" i="18"/>
  <c r="Y116" i="18" s="1"/>
  <c r="AQ115" i="18" s="1"/>
  <c r="BS116" i="18"/>
  <c r="AW116" i="18"/>
  <c r="AC116" i="18"/>
  <c r="AD116" i="18"/>
  <c r="I120" i="18"/>
  <c r="J120" i="18" s="1"/>
  <c r="AE116" i="18"/>
  <c r="BH8" i="11"/>
  <c r="BH274" i="11"/>
  <c r="R426" i="18" l="1"/>
  <c r="S425" i="18"/>
  <c r="AI122" i="2"/>
  <c r="AG122" i="2"/>
  <c r="AJ122" i="2"/>
  <c r="AH122" i="2"/>
  <c r="Z123" i="2"/>
  <c r="AA123" i="2"/>
  <c r="AB123" i="2"/>
  <c r="S125" i="2"/>
  <c r="R125" i="2"/>
  <c r="AA124" i="2" s="1"/>
  <c r="N128" i="2"/>
  <c r="O127" i="2"/>
  <c r="AR124" i="2"/>
  <c r="F126" i="2"/>
  <c r="G125" i="2"/>
  <c r="I125" i="2" s="1"/>
  <c r="K128" i="2"/>
  <c r="L127" i="2"/>
  <c r="C127" i="2"/>
  <c r="D126" i="2"/>
  <c r="BO124" i="2"/>
  <c r="AS124" i="2"/>
  <c r="T124" i="2"/>
  <c r="U124" i="2" s="1"/>
  <c r="E137" i="19"/>
  <c r="V120" i="18"/>
  <c r="O295" i="18"/>
  <c r="P294" i="18"/>
  <c r="T135" i="19"/>
  <c r="AS135" i="19" s="1"/>
  <c r="V135" i="19"/>
  <c r="W135" i="19"/>
  <c r="U135" i="19"/>
  <c r="AB135" i="19" s="1"/>
  <c r="AC135" i="19" s="1"/>
  <c r="X135" i="19" s="1"/>
  <c r="I136" i="19"/>
  <c r="S136" i="19" s="1"/>
  <c r="U136" i="19" s="1"/>
  <c r="AB136" i="19" s="1"/>
  <c r="BL133" i="19"/>
  <c r="AL132" i="19"/>
  <c r="BG133" i="19"/>
  <c r="BH133" i="19" s="1"/>
  <c r="BI133" i="19" s="1"/>
  <c r="BJ134" i="19" s="1"/>
  <c r="AJ132" i="19"/>
  <c r="AI132" i="19"/>
  <c r="AM132" i="19"/>
  <c r="AK132" i="19"/>
  <c r="AO132" i="19"/>
  <c r="AP132" i="19"/>
  <c r="Y134" i="19"/>
  <c r="Z134" i="19"/>
  <c r="AL133" i="19" s="1"/>
  <c r="AT134" i="19"/>
  <c r="AN132" i="19"/>
  <c r="D138" i="19"/>
  <c r="C139" i="19"/>
  <c r="H137" i="19"/>
  <c r="G138" i="19"/>
  <c r="O161" i="19"/>
  <c r="N162" i="19"/>
  <c r="W118" i="18"/>
  <c r="AW118" i="18" s="1"/>
  <c r="AC117" i="18"/>
  <c r="AD117" i="18"/>
  <c r="AE117" i="18"/>
  <c r="X117" i="18"/>
  <c r="Y117" i="18" s="1"/>
  <c r="AN116" i="18" s="1"/>
  <c r="AO115" i="18"/>
  <c r="AP115" i="18"/>
  <c r="AK115" i="18"/>
  <c r="BB116" i="18"/>
  <c r="BC116" i="18" s="1"/>
  <c r="BE117" i="18" s="1"/>
  <c r="BF117" i="18" s="1"/>
  <c r="AL115" i="18"/>
  <c r="AR115" i="18"/>
  <c r="AM115" i="18"/>
  <c r="AN115" i="18"/>
  <c r="AC118" i="18"/>
  <c r="C123" i="18"/>
  <c r="D123" i="18" s="1"/>
  <c r="L122" i="18"/>
  <c r="M122" i="18" s="1"/>
  <c r="I121" i="18"/>
  <c r="J121" i="18" s="1"/>
  <c r="AF118" i="18"/>
  <c r="AV118" i="18"/>
  <c r="F121" i="18"/>
  <c r="G121" i="18" s="1"/>
  <c r="BH200" i="11"/>
  <c r="AB124" i="2" l="1"/>
  <c r="R427" i="18"/>
  <c r="S426" i="18"/>
  <c r="Y124" i="2"/>
  <c r="AJ123" i="2"/>
  <c r="AG123" i="2"/>
  <c r="AH123" i="2"/>
  <c r="AI123" i="2"/>
  <c r="Z124" i="2"/>
  <c r="Q126" i="2"/>
  <c r="S126" i="2" s="1"/>
  <c r="C128" i="2"/>
  <c r="D127" i="2"/>
  <c r="F127" i="2"/>
  <c r="G126" i="2"/>
  <c r="I126" i="2" s="1"/>
  <c r="Q127" i="2" s="1"/>
  <c r="N129" i="2"/>
  <c r="O128" i="2"/>
  <c r="K129" i="2"/>
  <c r="L128" i="2"/>
  <c r="AR125" i="2"/>
  <c r="BO125" i="2"/>
  <c r="AS125" i="2"/>
  <c r="T125" i="2"/>
  <c r="U125" i="2" s="1"/>
  <c r="AH124" i="2" s="1"/>
  <c r="E138" i="19"/>
  <c r="O296" i="18"/>
  <c r="P295" i="18"/>
  <c r="V121" i="18"/>
  <c r="AD118" i="18"/>
  <c r="AE118" i="18"/>
  <c r="V136" i="19"/>
  <c r="W136" i="19"/>
  <c r="T136" i="19"/>
  <c r="AS136" i="19" s="1"/>
  <c r="I137" i="19"/>
  <c r="S137" i="19" s="1"/>
  <c r="AI133" i="19"/>
  <c r="AP133" i="19"/>
  <c r="AK133" i="19"/>
  <c r="BL134" i="19"/>
  <c r="AJ133" i="19"/>
  <c r="BG134" i="19"/>
  <c r="BH134" i="19" s="1"/>
  <c r="BI134" i="19" s="1"/>
  <c r="BJ135" i="19" s="1"/>
  <c r="AM133" i="19"/>
  <c r="AN133" i="19"/>
  <c r="AC136" i="19"/>
  <c r="AO133" i="19"/>
  <c r="Z135" i="19"/>
  <c r="AO134" i="19" s="1"/>
  <c r="AT135" i="19"/>
  <c r="Y135" i="19"/>
  <c r="N163" i="19"/>
  <c r="O162" i="19"/>
  <c r="G139" i="19"/>
  <c r="H138" i="19"/>
  <c r="C140" i="19"/>
  <c r="D139" i="19"/>
  <c r="BS118" i="18"/>
  <c r="X118" i="18"/>
  <c r="Y118" i="18" s="1"/>
  <c r="BB118" i="18" s="1"/>
  <c r="AO116" i="18"/>
  <c r="AP116" i="18"/>
  <c r="AK116" i="18"/>
  <c r="AM116" i="18"/>
  <c r="BB117" i="18"/>
  <c r="BC117" i="18" s="1"/>
  <c r="BE118" i="18" s="1"/>
  <c r="BF118" i="18" s="1"/>
  <c r="AR116" i="18"/>
  <c r="AQ116" i="18"/>
  <c r="AL116" i="18"/>
  <c r="L123" i="18"/>
  <c r="M123" i="18" s="1"/>
  <c r="F122" i="18"/>
  <c r="G122" i="18" s="1"/>
  <c r="C124" i="18"/>
  <c r="D124" i="18" s="1"/>
  <c r="AD119" i="18"/>
  <c r="AC119" i="18"/>
  <c r="AV119" i="18"/>
  <c r="AF119" i="18"/>
  <c r="AE119" i="18"/>
  <c r="I122" i="18"/>
  <c r="J122" i="18" s="1"/>
  <c r="W119" i="18"/>
  <c r="BH224" i="11"/>
  <c r="R428" i="18" l="1"/>
  <c r="S427" i="18"/>
  <c r="AG124" i="2"/>
  <c r="AJ124" i="2"/>
  <c r="AI124" i="2"/>
  <c r="R126" i="2"/>
  <c r="AB125" i="2" s="1"/>
  <c r="R127" i="2"/>
  <c r="N130" i="2"/>
  <c r="O129" i="2"/>
  <c r="C129" i="2"/>
  <c r="D128" i="2"/>
  <c r="K130" i="2"/>
  <c r="L129" i="2"/>
  <c r="F128" i="2"/>
  <c r="G127" i="2"/>
  <c r="I127" i="2" s="1"/>
  <c r="Q128" i="2" s="1"/>
  <c r="BO126" i="2"/>
  <c r="AS126" i="2"/>
  <c r="T126" i="2"/>
  <c r="U126" i="2" s="1"/>
  <c r="AI125" i="2" s="1"/>
  <c r="E139" i="19"/>
  <c r="AP134" i="19"/>
  <c r="V122" i="18"/>
  <c r="O297" i="18"/>
  <c r="P296" i="18"/>
  <c r="AM117" i="18"/>
  <c r="AO117" i="18"/>
  <c r="AL117" i="18"/>
  <c r="AP117" i="18"/>
  <c r="X136" i="19"/>
  <c r="AT136" i="19" s="1"/>
  <c r="V137" i="19"/>
  <c r="U137" i="19"/>
  <c r="AB137" i="19" s="1"/>
  <c r="AC137" i="19" s="1"/>
  <c r="X137" i="19" s="1"/>
  <c r="T137" i="19"/>
  <c r="AS137" i="19" s="1"/>
  <c r="W137" i="19"/>
  <c r="AL134" i="19"/>
  <c r="I138" i="19"/>
  <c r="S138" i="19" s="1"/>
  <c r="AJ134" i="19"/>
  <c r="AI134" i="19"/>
  <c r="AK134" i="19"/>
  <c r="AN134" i="19"/>
  <c r="BL135" i="19"/>
  <c r="AM134" i="19"/>
  <c r="BG135" i="19"/>
  <c r="BH135" i="19" s="1"/>
  <c r="BI135" i="19" s="1"/>
  <c r="BJ136" i="19" s="1"/>
  <c r="C141" i="19"/>
  <c r="D140" i="19"/>
  <c r="H139" i="19"/>
  <c r="G140" i="19"/>
  <c r="N164" i="19"/>
  <c r="O163" i="19"/>
  <c r="AQ117" i="18"/>
  <c r="AR117" i="18"/>
  <c r="AN117" i="18"/>
  <c r="AK117" i="18"/>
  <c r="BC118" i="18"/>
  <c r="BE119" i="18" s="1"/>
  <c r="BF119" i="18" s="1"/>
  <c r="L124" i="18"/>
  <c r="M124" i="18" s="1"/>
  <c r="I123" i="18"/>
  <c r="J123" i="18" s="1"/>
  <c r="C125" i="18"/>
  <c r="D125" i="18" s="1"/>
  <c r="BS119" i="18"/>
  <c r="AW119" i="18"/>
  <c r="X119" i="18"/>
  <c r="Y119" i="18" s="1"/>
  <c r="F123" i="18"/>
  <c r="G123" i="18" s="1"/>
  <c r="AV120" i="18"/>
  <c r="W120" i="18"/>
  <c r="BH206" i="11"/>
  <c r="AA126" i="2" l="1"/>
  <c r="R429" i="18"/>
  <c r="S428" i="18"/>
  <c r="S127" i="2"/>
  <c r="T127" i="2" s="1"/>
  <c r="U127" i="2" s="1"/>
  <c r="AI126" i="2" s="1"/>
  <c r="AG125" i="2"/>
  <c r="AJ125" i="2"/>
  <c r="AR126" i="2"/>
  <c r="AH125" i="2"/>
  <c r="Z126" i="2"/>
  <c r="AA125" i="2"/>
  <c r="Y125" i="2"/>
  <c r="Z125" i="2"/>
  <c r="Y126" i="2"/>
  <c r="AB126" i="2"/>
  <c r="R128" i="2"/>
  <c r="Z127" i="2" s="1"/>
  <c r="F129" i="2"/>
  <c r="G128" i="2"/>
  <c r="I128" i="2" s="1"/>
  <c r="C130" i="2"/>
  <c r="D129" i="2"/>
  <c r="N131" i="2"/>
  <c r="O130" i="2"/>
  <c r="AR127" i="2"/>
  <c r="K131" i="2"/>
  <c r="L130" i="2"/>
  <c r="Z136" i="19"/>
  <c r="AP135" i="19" s="1"/>
  <c r="E140" i="19"/>
  <c r="Y136" i="19"/>
  <c r="Y137" i="19" s="1"/>
  <c r="V123" i="18"/>
  <c r="O298" i="18"/>
  <c r="P297" i="18"/>
  <c r="W121" i="18"/>
  <c r="BS121" i="18" s="1"/>
  <c r="W138" i="19"/>
  <c r="U138" i="19"/>
  <c r="AB138" i="19" s="1"/>
  <c r="T138" i="19"/>
  <c r="AS138" i="19" s="1"/>
  <c r="V138" i="19"/>
  <c r="I139" i="19"/>
  <c r="S139" i="19" s="1"/>
  <c r="V139" i="19" s="1"/>
  <c r="BL136" i="19"/>
  <c r="AC138" i="19"/>
  <c r="X138" i="19" s="1"/>
  <c r="AT137" i="19"/>
  <c r="Z137" i="19"/>
  <c r="O164" i="19"/>
  <c r="N165" i="19"/>
  <c r="H140" i="19"/>
  <c r="G141" i="19"/>
  <c r="D141" i="19"/>
  <c r="C142" i="19"/>
  <c r="AD120" i="18"/>
  <c r="AC120" i="18"/>
  <c r="AE120" i="18"/>
  <c r="AF120" i="18"/>
  <c r="BB119" i="18"/>
  <c r="BC119" i="18" s="1"/>
  <c r="BE120" i="18" s="1"/>
  <c r="BF120" i="18" s="1"/>
  <c r="AO118" i="18"/>
  <c r="AQ118" i="18"/>
  <c r="AR118" i="18"/>
  <c r="AP118" i="18"/>
  <c r="AD121" i="18"/>
  <c r="AL118" i="18"/>
  <c r="AK118" i="18"/>
  <c r="AN118" i="18"/>
  <c r="AM118" i="18"/>
  <c r="C126" i="18"/>
  <c r="D126" i="18" s="1"/>
  <c r="BS120" i="18"/>
  <c r="AW120" i="18"/>
  <c r="X120" i="18"/>
  <c r="Y120" i="18" s="1"/>
  <c r="AR119" i="18" s="1"/>
  <c r="I124" i="18"/>
  <c r="J124" i="18" s="1"/>
  <c r="L125" i="18"/>
  <c r="M125" i="18" s="1"/>
  <c r="AV121" i="18"/>
  <c r="F124" i="18"/>
  <c r="G124" i="18" s="1"/>
  <c r="BH140" i="11"/>
  <c r="AS127" i="2" l="1"/>
  <c r="BO127" i="2"/>
  <c r="AN136" i="19"/>
  <c r="AI135" i="19"/>
  <c r="AO135" i="19"/>
  <c r="AK135" i="19"/>
  <c r="AM135" i="19"/>
  <c r="AL135" i="19"/>
  <c r="AN135" i="19"/>
  <c r="BG136" i="19"/>
  <c r="BH136" i="19" s="1"/>
  <c r="BI136" i="19" s="1"/>
  <c r="BJ137" i="19" s="1"/>
  <c r="BL137" i="19" s="1"/>
  <c r="AJ135" i="19"/>
  <c r="R430" i="18"/>
  <c r="S429" i="18"/>
  <c r="Q129" i="2"/>
  <c r="R129" i="2" s="1"/>
  <c r="AA128" i="2" s="1"/>
  <c r="AG126" i="2"/>
  <c r="AJ126" i="2"/>
  <c r="AH126" i="2"/>
  <c r="AB127" i="2"/>
  <c r="AA127" i="2"/>
  <c r="S128" i="2"/>
  <c r="T128" i="2" s="1"/>
  <c r="U128" i="2" s="1"/>
  <c r="AG127" i="2" s="1"/>
  <c r="Y127" i="2"/>
  <c r="F130" i="2"/>
  <c r="G129" i="2"/>
  <c r="I129" i="2" s="1"/>
  <c r="Q130" i="2" s="1"/>
  <c r="N132" i="2"/>
  <c r="O131" i="2"/>
  <c r="K132" i="2"/>
  <c r="L131" i="2"/>
  <c r="AR128" i="2"/>
  <c r="C131" i="2"/>
  <c r="D130" i="2"/>
  <c r="E141" i="19"/>
  <c r="V124" i="18"/>
  <c r="O299" i="18"/>
  <c r="P298" i="18"/>
  <c r="AW121" i="18"/>
  <c r="AE121" i="18"/>
  <c r="T139" i="19"/>
  <c r="AS139" i="19" s="1"/>
  <c r="W139" i="19"/>
  <c r="U139" i="19"/>
  <c r="AB139" i="19" s="1"/>
  <c r="AC139" i="19" s="1"/>
  <c r="X139" i="19" s="1"/>
  <c r="I140" i="19"/>
  <c r="S140" i="19" s="1"/>
  <c r="AP136" i="19"/>
  <c r="AO136" i="19"/>
  <c r="AM136" i="19"/>
  <c r="AL136" i="19"/>
  <c r="AJ136" i="19"/>
  <c r="BG137" i="19"/>
  <c r="BH137" i="19" s="1"/>
  <c r="BI137" i="19" s="1"/>
  <c r="AI136" i="19"/>
  <c r="Z138" i="19"/>
  <c r="AJ137" i="19" s="1"/>
  <c r="Y138" i="19"/>
  <c r="AT138" i="19"/>
  <c r="AK136" i="19"/>
  <c r="O165" i="19"/>
  <c r="N166" i="19"/>
  <c r="C143" i="19"/>
  <c r="D142" i="19"/>
  <c r="G142" i="19"/>
  <c r="H141" i="19"/>
  <c r="AF121" i="18"/>
  <c r="AO119" i="18"/>
  <c r="X121" i="18"/>
  <c r="Y121" i="18" s="1"/>
  <c r="AK120" i="18" s="1"/>
  <c r="AQ119" i="18"/>
  <c r="AP119" i="18"/>
  <c r="AK119" i="18"/>
  <c r="BB120" i="18"/>
  <c r="BC120" i="18" s="1"/>
  <c r="BE121" i="18" s="1"/>
  <c r="BF121" i="18" s="1"/>
  <c r="AF122" i="18"/>
  <c r="C127" i="18"/>
  <c r="D127" i="18" s="1"/>
  <c r="I125" i="18"/>
  <c r="J125" i="18" s="1"/>
  <c r="AL119" i="18"/>
  <c r="AN119" i="18"/>
  <c r="AV122" i="18"/>
  <c r="L126" i="18"/>
  <c r="M126" i="18" s="1"/>
  <c r="AM119" i="18"/>
  <c r="F125" i="18"/>
  <c r="G125" i="18" s="1"/>
  <c r="AC121" i="18"/>
  <c r="W122" i="18"/>
  <c r="BH122" i="11"/>
  <c r="BJ138" i="19" l="1"/>
  <c r="BL138" i="19" s="1"/>
  <c r="S129" i="2"/>
  <c r="AS129" i="2" s="1"/>
  <c r="R431" i="18"/>
  <c r="S430" i="18"/>
  <c r="BO128" i="2"/>
  <c r="AI127" i="2"/>
  <c r="AJ127" i="2"/>
  <c r="AS128" i="2"/>
  <c r="AH127" i="2"/>
  <c r="Z128" i="2"/>
  <c r="AB128" i="2"/>
  <c r="Y128" i="2"/>
  <c r="S130" i="2"/>
  <c r="R130" i="2"/>
  <c r="AB129" i="2" s="1"/>
  <c r="F131" i="2"/>
  <c r="G130" i="2"/>
  <c r="I130" i="2" s="1"/>
  <c r="Q131" i="2" s="1"/>
  <c r="N133" i="2"/>
  <c r="O132" i="2"/>
  <c r="K133" i="2"/>
  <c r="L132" i="2"/>
  <c r="C132" i="2"/>
  <c r="D131" i="2"/>
  <c r="AR129" i="2"/>
  <c r="T140" i="19"/>
  <c r="AS140" i="19" s="1"/>
  <c r="U140" i="19"/>
  <c r="AB140" i="19" s="1"/>
  <c r="V140" i="19"/>
  <c r="W140" i="19"/>
  <c r="S141" i="19"/>
  <c r="AM137" i="19"/>
  <c r="E142" i="19"/>
  <c r="V125" i="18"/>
  <c r="O300" i="18"/>
  <c r="P299" i="18"/>
  <c r="AI137" i="19"/>
  <c r="AO137" i="19"/>
  <c r="AL137" i="19"/>
  <c r="I141" i="19"/>
  <c r="AK137" i="19"/>
  <c r="AP137" i="19"/>
  <c r="AN137" i="19"/>
  <c r="AC140" i="19"/>
  <c r="X140" i="19" s="1"/>
  <c r="AT139" i="19"/>
  <c r="Z139" i="19"/>
  <c r="AJ138" i="19" s="1"/>
  <c r="Y139" i="19"/>
  <c r="BG138" i="19"/>
  <c r="BH138" i="19" s="1"/>
  <c r="BI138" i="19" s="1"/>
  <c r="D143" i="19"/>
  <c r="C144" i="19"/>
  <c r="O166" i="19"/>
  <c r="N167" i="19"/>
  <c r="H142" i="19"/>
  <c r="G143" i="19"/>
  <c r="AO120" i="18"/>
  <c r="AP120" i="18"/>
  <c r="AR120" i="18"/>
  <c r="AQ120" i="18"/>
  <c r="AD122" i="18"/>
  <c r="AC122" i="18"/>
  <c r="AE122" i="18"/>
  <c r="AM120" i="18"/>
  <c r="BB121" i="18"/>
  <c r="BC121" i="18" s="1"/>
  <c r="BE122" i="18" s="1"/>
  <c r="BF122" i="18" s="1"/>
  <c r="AN120" i="18"/>
  <c r="AL120" i="18"/>
  <c r="AD123" i="18"/>
  <c r="I126" i="18"/>
  <c r="J126" i="18" s="1"/>
  <c r="BS122" i="18"/>
  <c r="AW122" i="18"/>
  <c r="X122" i="18"/>
  <c r="Y122" i="18" s="1"/>
  <c r="AR121" i="18" s="1"/>
  <c r="C128" i="18"/>
  <c r="D128" i="18" s="1"/>
  <c r="F126" i="18"/>
  <c r="G126" i="18" s="1"/>
  <c r="AV123" i="18"/>
  <c r="L127" i="18"/>
  <c r="M127" i="18" s="1"/>
  <c r="W123" i="18"/>
  <c r="BH32" i="11"/>
  <c r="BJ139" i="19" l="1"/>
  <c r="T129" i="2"/>
  <c r="U129" i="2" s="1"/>
  <c r="AH128" i="2" s="1"/>
  <c r="BO129" i="2"/>
  <c r="R432" i="18"/>
  <c r="S431" i="18"/>
  <c r="Y129" i="2"/>
  <c r="Z129" i="2"/>
  <c r="AA129" i="2"/>
  <c r="S131" i="2"/>
  <c r="R131" i="2"/>
  <c r="Z130" i="2" s="1"/>
  <c r="K134" i="2"/>
  <c r="L133" i="2"/>
  <c r="F132" i="2"/>
  <c r="G131" i="2"/>
  <c r="I131" i="2" s="1"/>
  <c r="AR130" i="2"/>
  <c r="N134" i="2"/>
  <c r="O133" i="2"/>
  <c r="C133" i="2"/>
  <c r="D132" i="2"/>
  <c r="BO130" i="2"/>
  <c r="T130" i="2"/>
  <c r="U130" i="2" s="1"/>
  <c r="AH129" i="2" s="1"/>
  <c r="AS130" i="2"/>
  <c r="E143" i="19"/>
  <c r="O301" i="18"/>
  <c r="P300" i="18"/>
  <c r="V126" i="18"/>
  <c r="T141" i="19"/>
  <c r="AS141" i="19" s="1"/>
  <c r="V141" i="19"/>
  <c r="U141" i="19"/>
  <c r="AB141" i="19" s="1"/>
  <c r="AC141" i="19" s="1"/>
  <c r="X141" i="19" s="1"/>
  <c r="W141" i="19"/>
  <c r="I142" i="19"/>
  <c r="S142" i="19" s="1"/>
  <c r="AI138" i="19"/>
  <c r="AP138" i="19"/>
  <c r="AK138" i="19"/>
  <c r="AO138" i="19"/>
  <c r="AL138" i="19"/>
  <c r="BL139" i="19"/>
  <c r="AT140" i="19"/>
  <c r="Y140" i="19"/>
  <c r="Z140" i="19"/>
  <c r="AI139" i="19" s="1"/>
  <c r="AM138" i="19"/>
  <c r="BG139" i="19"/>
  <c r="BH139" i="19" s="1"/>
  <c r="BI139" i="19" s="1"/>
  <c r="BJ140" i="19" s="1"/>
  <c r="AN138" i="19"/>
  <c r="G144" i="19"/>
  <c r="H143" i="19"/>
  <c r="N168" i="19"/>
  <c r="O167" i="19"/>
  <c r="C145" i="19"/>
  <c r="D144" i="19"/>
  <c r="AE123" i="18"/>
  <c r="AC123" i="18"/>
  <c r="AO121" i="18"/>
  <c r="AP121" i="18"/>
  <c r="BB122" i="18"/>
  <c r="BC122" i="18" s="1"/>
  <c r="BE123" i="18" s="1"/>
  <c r="BF123" i="18" s="1"/>
  <c r="AQ121" i="18"/>
  <c r="AD124" i="18"/>
  <c r="X123" i="18"/>
  <c r="Y123" i="18" s="1"/>
  <c r="AP122" i="18" s="1"/>
  <c r="BS123" i="18"/>
  <c r="AW123" i="18"/>
  <c r="L128" i="18"/>
  <c r="M128" i="18" s="1"/>
  <c r="F127" i="18"/>
  <c r="G127" i="18" s="1"/>
  <c r="C129" i="18"/>
  <c r="D129" i="18" s="1"/>
  <c r="AK121" i="18"/>
  <c r="AM121" i="18"/>
  <c r="AL121" i="18"/>
  <c r="AN121" i="18"/>
  <c r="AV124" i="18"/>
  <c r="I127" i="18"/>
  <c r="J127" i="18" s="1"/>
  <c r="AF123" i="18"/>
  <c r="W124" i="18"/>
  <c r="BH86" i="11"/>
  <c r="AG128" i="2" l="1"/>
  <c r="AI128" i="2"/>
  <c r="AJ128" i="2"/>
  <c r="AO139" i="19"/>
  <c r="R433" i="18"/>
  <c r="S432" i="18"/>
  <c r="AJ129" i="2"/>
  <c r="AG129" i="2"/>
  <c r="AI129" i="2"/>
  <c r="AA130" i="2"/>
  <c r="Q132" i="2"/>
  <c r="F133" i="2"/>
  <c r="G132" i="2"/>
  <c r="I132" i="2" s="1"/>
  <c r="Q133" i="2" s="1"/>
  <c r="K135" i="2"/>
  <c r="L134" i="2"/>
  <c r="AR131" i="2"/>
  <c r="AB130" i="2"/>
  <c r="C134" i="2"/>
  <c r="D133" i="2"/>
  <c r="N135" i="2"/>
  <c r="O134" i="2"/>
  <c r="Y130" i="2"/>
  <c r="T131" i="2"/>
  <c r="U131" i="2" s="1"/>
  <c r="AG130" i="2" s="1"/>
  <c r="BO131" i="2"/>
  <c r="AS131" i="2"/>
  <c r="AK139" i="19"/>
  <c r="E144" i="19"/>
  <c r="AM139" i="19"/>
  <c r="AN139" i="19"/>
  <c r="V127" i="18"/>
  <c r="O302" i="18"/>
  <c r="P301" i="18"/>
  <c r="AE124" i="18"/>
  <c r="AC124" i="18"/>
  <c r="AF124" i="18"/>
  <c r="U142" i="19"/>
  <c r="AB142" i="19" s="1"/>
  <c r="V142" i="19"/>
  <c r="W142" i="19"/>
  <c r="T142" i="19"/>
  <c r="AS142" i="19" s="1"/>
  <c r="AJ139" i="19"/>
  <c r="I143" i="19"/>
  <c r="S143" i="19" s="1"/>
  <c r="BL140" i="19"/>
  <c r="Y141" i="19"/>
  <c r="Z141" i="19"/>
  <c r="AO140" i="19" s="1"/>
  <c r="AT141" i="19"/>
  <c r="AC142" i="19"/>
  <c r="AL139" i="19"/>
  <c r="BG140" i="19"/>
  <c r="BH140" i="19" s="1"/>
  <c r="BI140" i="19" s="1"/>
  <c r="BJ141" i="19" s="1"/>
  <c r="AP139" i="19"/>
  <c r="D145" i="19"/>
  <c r="C146" i="19"/>
  <c r="N169" i="19"/>
  <c r="O168" i="19"/>
  <c r="H144" i="19"/>
  <c r="G145" i="19"/>
  <c r="BB123" i="18"/>
  <c r="BC123" i="18" s="1"/>
  <c r="BE124" i="18" s="1"/>
  <c r="BF124" i="18" s="1"/>
  <c r="AN122" i="18"/>
  <c r="AR122" i="18"/>
  <c r="AQ122" i="18"/>
  <c r="AO122" i="18"/>
  <c r="C130" i="18"/>
  <c r="D130" i="18" s="1"/>
  <c r="F128" i="18"/>
  <c r="G128" i="18" s="1"/>
  <c r="L129" i="18"/>
  <c r="M129" i="18" s="1"/>
  <c r="BS124" i="18"/>
  <c r="AW124" i="18"/>
  <c r="X124" i="18"/>
  <c r="Y124" i="18" s="1"/>
  <c r="AO123" i="18" s="1"/>
  <c r="I128" i="18"/>
  <c r="J128" i="18" s="1"/>
  <c r="AL122" i="18"/>
  <c r="W125" i="18"/>
  <c r="AK122" i="18"/>
  <c r="AM122" i="18"/>
  <c r="AF125" i="18"/>
  <c r="AE125" i="18"/>
  <c r="AV125" i="18"/>
  <c r="BH98" i="11"/>
  <c r="R434" i="18" l="1"/>
  <c r="S433" i="18"/>
  <c r="AJ130" i="2"/>
  <c r="AH130" i="2"/>
  <c r="AI130" i="2"/>
  <c r="R132" i="2"/>
  <c r="S132" i="2" s="1"/>
  <c r="K136" i="2"/>
  <c r="L135" i="2"/>
  <c r="F134" i="2"/>
  <c r="G133" i="2"/>
  <c r="I133" i="2" s="1"/>
  <c r="Q134" i="2" s="1"/>
  <c r="N136" i="2"/>
  <c r="O135" i="2"/>
  <c r="C135" i="2"/>
  <c r="D134" i="2"/>
  <c r="R133" i="2"/>
  <c r="V143" i="19"/>
  <c r="T143" i="19"/>
  <c r="AS143" i="19" s="1"/>
  <c r="E145" i="19"/>
  <c r="O303" i="18"/>
  <c r="P302" i="18"/>
  <c r="V128" i="18"/>
  <c r="X142" i="19"/>
  <c r="Z142" i="19" s="1"/>
  <c r="AO141" i="19" s="1"/>
  <c r="W143" i="19"/>
  <c r="U143" i="19"/>
  <c r="AB143" i="19" s="1"/>
  <c r="AC143" i="19" s="1"/>
  <c r="X143" i="19" s="1"/>
  <c r="AP140" i="19"/>
  <c r="I144" i="19"/>
  <c r="S144" i="19" s="1"/>
  <c r="AN140" i="19"/>
  <c r="AM140" i="19"/>
  <c r="AL140" i="19"/>
  <c r="BL141" i="19"/>
  <c r="AJ140" i="19"/>
  <c r="BG141" i="19"/>
  <c r="BH141" i="19" s="1"/>
  <c r="BI141" i="19" s="1"/>
  <c r="BJ142" i="19" s="1"/>
  <c r="AI140" i="19"/>
  <c r="AK140" i="19"/>
  <c r="N170" i="19"/>
  <c r="O169" i="19"/>
  <c r="D146" i="19"/>
  <c r="C147" i="19"/>
  <c r="G146" i="19"/>
  <c r="H145" i="19"/>
  <c r="BB124" i="18"/>
  <c r="BC124" i="18" s="1"/>
  <c r="BE125" i="18" s="1"/>
  <c r="BF125" i="18" s="1"/>
  <c r="AP123" i="18"/>
  <c r="AR123" i="18"/>
  <c r="AQ123" i="18"/>
  <c r="AC126" i="18"/>
  <c r="L130" i="18"/>
  <c r="M130" i="18" s="1"/>
  <c r="AN123" i="18"/>
  <c r="BS125" i="18"/>
  <c r="AW125" i="18"/>
  <c r="X125" i="18"/>
  <c r="Y125" i="18" s="1"/>
  <c r="I129" i="18"/>
  <c r="J129" i="18" s="1"/>
  <c r="AK123" i="18"/>
  <c r="AV126" i="18"/>
  <c r="F129" i="18"/>
  <c r="G129" i="18" s="1"/>
  <c r="C131" i="18"/>
  <c r="D131" i="18" s="1"/>
  <c r="AC125" i="18"/>
  <c r="AL123" i="18"/>
  <c r="AD125" i="18"/>
  <c r="AM123" i="18"/>
  <c r="W126" i="18"/>
  <c r="BH268" i="11"/>
  <c r="BH269" i="11"/>
  <c r="R435" i="18" l="1"/>
  <c r="S434" i="18"/>
  <c r="AB132" i="2"/>
  <c r="AR132" i="2"/>
  <c r="T132" i="2"/>
  <c r="U132" i="2" s="1"/>
  <c r="AS132" i="2"/>
  <c r="BO132" i="2"/>
  <c r="Y131" i="2"/>
  <c r="AA131" i="2"/>
  <c r="AB131" i="2"/>
  <c r="Z131" i="2"/>
  <c r="AA132" i="2"/>
  <c r="S133" i="2"/>
  <c r="BO133" i="2" s="1"/>
  <c r="F135" i="2"/>
  <c r="G134" i="2"/>
  <c r="I134" i="2" s="1"/>
  <c r="K137" i="2"/>
  <c r="L136" i="2"/>
  <c r="AR133" i="2"/>
  <c r="R134" i="2"/>
  <c r="Y133" i="2" s="1"/>
  <c r="Y132" i="2"/>
  <c r="C136" i="2"/>
  <c r="D135" i="2"/>
  <c r="Z132" i="2"/>
  <c r="N137" i="2"/>
  <c r="O136" i="2"/>
  <c r="W144" i="19"/>
  <c r="V144" i="19"/>
  <c r="AT142" i="19"/>
  <c r="E146" i="19"/>
  <c r="V129" i="18"/>
  <c r="O304" i="18"/>
  <c r="P303" i="18"/>
  <c r="AQ124" i="18"/>
  <c r="BB125" i="18"/>
  <c r="BC125" i="18" s="1"/>
  <c r="BE126" i="18" s="1"/>
  <c r="BF126" i="18" s="1"/>
  <c r="Y142" i="19"/>
  <c r="Y143" i="19" s="1"/>
  <c r="U144" i="19"/>
  <c r="AB144" i="19" s="1"/>
  <c r="T144" i="19"/>
  <c r="AS144" i="19" s="1"/>
  <c r="I145" i="19"/>
  <c r="S145" i="19" s="1"/>
  <c r="AI141" i="19"/>
  <c r="AJ141" i="19"/>
  <c r="AN141" i="19"/>
  <c r="AP141" i="19"/>
  <c r="AL141" i="19"/>
  <c r="AK141" i="19"/>
  <c r="BL142" i="19"/>
  <c r="Z143" i="19"/>
  <c r="AP142" i="19" s="1"/>
  <c r="AT143" i="19"/>
  <c r="AC144" i="19"/>
  <c r="AM141" i="19"/>
  <c r="BG142" i="19"/>
  <c r="BH142" i="19" s="1"/>
  <c r="BI142" i="19" s="1"/>
  <c r="BJ143" i="19" s="1"/>
  <c r="N171" i="19"/>
  <c r="O170" i="19"/>
  <c r="G147" i="19"/>
  <c r="H146" i="19"/>
  <c r="C148" i="19"/>
  <c r="D147" i="19"/>
  <c r="AO124" i="18"/>
  <c r="AP124" i="18"/>
  <c r="AM124" i="18"/>
  <c r="AR124" i="18"/>
  <c r="AD126" i="18"/>
  <c r="AE126" i="18"/>
  <c r="AF126" i="18"/>
  <c r="C132" i="18"/>
  <c r="D132" i="18" s="1"/>
  <c r="AK124" i="18"/>
  <c r="AW126" i="18"/>
  <c r="X126" i="18"/>
  <c r="Y126" i="18" s="1"/>
  <c r="BS126" i="18"/>
  <c r="W127" i="18"/>
  <c r="AL124" i="18"/>
  <c r="L131" i="18"/>
  <c r="M131" i="18" s="1"/>
  <c r="F130" i="18"/>
  <c r="G130" i="18" s="1"/>
  <c r="AF127" i="18"/>
  <c r="AE127" i="18"/>
  <c r="AC127" i="18"/>
  <c r="AV127" i="18"/>
  <c r="I130" i="18"/>
  <c r="J130" i="18" s="1"/>
  <c r="AN124" i="18"/>
  <c r="BH233" i="11"/>
  <c r="Q135" i="2" l="1"/>
  <c r="R436" i="18"/>
  <c r="S435" i="18"/>
  <c r="AH131" i="2"/>
  <c r="AJ131" i="2"/>
  <c r="AG131" i="2"/>
  <c r="AI131" i="2"/>
  <c r="AS133" i="2"/>
  <c r="T133" i="2"/>
  <c r="U133" i="2" s="1"/>
  <c r="AH132" i="2" s="1"/>
  <c r="AA133" i="2"/>
  <c r="AB133" i="2"/>
  <c r="Z133" i="2"/>
  <c r="S134" i="2"/>
  <c r="BO134" i="2" s="1"/>
  <c r="R135" i="2"/>
  <c r="AA134" i="2" s="1"/>
  <c r="S135" i="2"/>
  <c r="AR134" i="2"/>
  <c r="C137" i="2"/>
  <c r="D136" i="2"/>
  <c r="K138" i="2"/>
  <c r="L137" i="2"/>
  <c r="N138" i="2"/>
  <c r="O137" i="2"/>
  <c r="F136" i="2"/>
  <c r="G135" i="2"/>
  <c r="I135" i="2" s="1"/>
  <c r="Q136" i="2" s="1"/>
  <c r="X144" i="19"/>
  <c r="Z144" i="19" s="1"/>
  <c r="AL143" i="19" s="1"/>
  <c r="E147" i="19"/>
  <c r="O305" i="18"/>
  <c r="P304" i="18"/>
  <c r="V130" i="18"/>
  <c r="AP125" i="18"/>
  <c r="BB126" i="18"/>
  <c r="BC126" i="18" s="1"/>
  <c r="BE127" i="18" s="1"/>
  <c r="BF127" i="18" s="1"/>
  <c r="W145" i="19"/>
  <c r="U145" i="19"/>
  <c r="AB145" i="19" s="1"/>
  <c r="AC145" i="19" s="1"/>
  <c r="X145" i="19" s="1"/>
  <c r="T145" i="19"/>
  <c r="AS145" i="19" s="1"/>
  <c r="V145" i="19"/>
  <c r="I146" i="19"/>
  <c r="S146" i="19" s="1"/>
  <c r="AN142" i="19"/>
  <c r="AJ142" i="19"/>
  <c r="AM142" i="19"/>
  <c r="AO142" i="19"/>
  <c r="BL143" i="19"/>
  <c r="AK142" i="19"/>
  <c r="BG143" i="19"/>
  <c r="BH143" i="19" s="1"/>
  <c r="BI143" i="19" s="1"/>
  <c r="BJ144" i="19" s="1"/>
  <c r="AI142" i="19"/>
  <c r="AL142" i="19"/>
  <c r="D148" i="19"/>
  <c r="C149" i="19"/>
  <c r="H147" i="19"/>
  <c r="G148" i="19"/>
  <c r="O171" i="19"/>
  <c r="N172" i="19"/>
  <c r="AO125" i="18"/>
  <c r="AK125" i="18"/>
  <c r="AR125" i="18"/>
  <c r="AQ125" i="18"/>
  <c r="BS127" i="18"/>
  <c r="AW127" i="18"/>
  <c r="X127" i="18"/>
  <c r="Y127" i="18" s="1"/>
  <c r="AR126" i="18" s="1"/>
  <c r="F131" i="18"/>
  <c r="G131" i="18" s="1"/>
  <c r="AN125" i="18"/>
  <c r="AM125" i="18"/>
  <c r="AF128" i="18"/>
  <c r="I131" i="18"/>
  <c r="J131" i="18" s="1"/>
  <c r="AL125" i="18"/>
  <c r="C133" i="18"/>
  <c r="D133" i="18" s="1"/>
  <c r="L132" i="18"/>
  <c r="M132" i="18" s="1"/>
  <c r="AV128" i="18"/>
  <c r="AD127" i="18"/>
  <c r="W128" i="18"/>
  <c r="BH110" i="11"/>
  <c r="AT144" i="19" l="1"/>
  <c r="Y144" i="19"/>
  <c r="R437" i="18"/>
  <c r="S436" i="18"/>
  <c r="U436" i="18" s="1"/>
  <c r="AG132" i="2"/>
  <c r="AJ132" i="2"/>
  <c r="AI132" i="2"/>
  <c r="AB134" i="2"/>
  <c r="Y134" i="2"/>
  <c r="T134" i="2"/>
  <c r="U134" i="2" s="1"/>
  <c r="AI133" i="2" s="1"/>
  <c r="AS134" i="2"/>
  <c r="Z134" i="2"/>
  <c r="R136" i="2"/>
  <c r="Z135" i="2" s="1"/>
  <c r="S136" i="2"/>
  <c r="N139" i="2"/>
  <c r="O138" i="2"/>
  <c r="K139" i="2"/>
  <c r="L138" i="2"/>
  <c r="C138" i="2"/>
  <c r="D137" i="2"/>
  <c r="F137" i="2"/>
  <c r="G136" i="2"/>
  <c r="I136" i="2" s="1"/>
  <c r="Q137" i="2" s="1"/>
  <c r="AS135" i="2"/>
  <c r="BO135" i="2"/>
  <c r="AR135" i="2"/>
  <c r="W146" i="19"/>
  <c r="V146" i="19"/>
  <c r="U146" i="19"/>
  <c r="AB146" i="19" s="1"/>
  <c r="AC146" i="19" s="1"/>
  <c r="X146" i="19" s="1"/>
  <c r="T146" i="19"/>
  <c r="AS146" i="19" s="1"/>
  <c r="S147" i="19"/>
  <c r="E148" i="19"/>
  <c r="V131" i="18"/>
  <c r="O306" i="18"/>
  <c r="P305" i="18"/>
  <c r="AE128" i="18"/>
  <c r="AI143" i="19"/>
  <c r="I147" i="19"/>
  <c r="AP143" i="19"/>
  <c r="AM143" i="19"/>
  <c r="BL144" i="19"/>
  <c r="AO143" i="19"/>
  <c r="BG144" i="19"/>
  <c r="BH144" i="19" s="1"/>
  <c r="BI144" i="19" s="1"/>
  <c r="BJ145" i="19" s="1"/>
  <c r="AN143" i="19"/>
  <c r="AJ143" i="19"/>
  <c r="Z145" i="19"/>
  <c r="AI144" i="19" s="1"/>
  <c r="AT145" i="19"/>
  <c r="Y145" i="19"/>
  <c r="AK143" i="19"/>
  <c r="G149" i="19"/>
  <c r="H148" i="19"/>
  <c r="N173" i="19"/>
  <c r="O172" i="19"/>
  <c r="C150" i="19"/>
  <c r="D149" i="19"/>
  <c r="AN126" i="18"/>
  <c r="AO126" i="18"/>
  <c r="AQ126" i="18"/>
  <c r="AP126" i="18"/>
  <c r="BB127" i="18"/>
  <c r="BC127" i="18" s="1"/>
  <c r="BE128" i="18" s="1"/>
  <c r="BF128" i="18" s="1"/>
  <c r="AF129" i="18"/>
  <c r="AV129" i="18"/>
  <c r="C134" i="18"/>
  <c r="D134" i="18" s="1"/>
  <c r="F132" i="18"/>
  <c r="G132" i="18" s="1"/>
  <c r="L133" i="18"/>
  <c r="M133" i="18" s="1"/>
  <c r="AK126" i="18"/>
  <c r="AC128" i="18"/>
  <c r="AL126" i="18"/>
  <c r="I132" i="18"/>
  <c r="J132" i="18" s="1"/>
  <c r="W129" i="18"/>
  <c r="X128" i="18"/>
  <c r="Y128" i="18" s="1"/>
  <c r="AP127" i="18" s="1"/>
  <c r="BS128" i="18"/>
  <c r="AW128" i="18"/>
  <c r="AD128" i="18"/>
  <c r="AM126" i="18"/>
  <c r="BH68" i="11"/>
  <c r="BH166" i="11"/>
  <c r="T135" i="2" l="1"/>
  <c r="R438" i="18"/>
  <c r="S437" i="18"/>
  <c r="U437" i="18" s="1"/>
  <c r="AA135" i="2"/>
  <c r="AJ133" i="2"/>
  <c r="AG133" i="2"/>
  <c r="AH133" i="2"/>
  <c r="U135" i="2"/>
  <c r="AH134" i="2" s="1"/>
  <c r="AB135" i="2"/>
  <c r="Y135" i="2"/>
  <c r="R137" i="2"/>
  <c r="AA136" i="2" s="1"/>
  <c r="K140" i="2"/>
  <c r="L139" i="2"/>
  <c r="N140" i="2"/>
  <c r="O139" i="2"/>
  <c r="C139" i="2"/>
  <c r="D138" i="2"/>
  <c r="F138" i="2"/>
  <c r="G137" i="2"/>
  <c r="I137" i="2" s="1"/>
  <c r="Q138" i="2" s="1"/>
  <c r="BO136" i="2"/>
  <c r="AS136" i="2"/>
  <c r="T136" i="2"/>
  <c r="U136" i="2" s="1"/>
  <c r="AR136" i="2"/>
  <c r="E149" i="19"/>
  <c r="O307" i="18"/>
  <c r="P306" i="18"/>
  <c r="V132" i="18"/>
  <c r="U147" i="19"/>
  <c r="AB147" i="19" s="1"/>
  <c r="AC147" i="19" s="1"/>
  <c r="W147" i="19"/>
  <c r="V147" i="19"/>
  <c r="T147" i="19"/>
  <c r="AS147" i="19" s="1"/>
  <c r="I148" i="19"/>
  <c r="S148" i="19" s="1"/>
  <c r="W148" i="19" s="1"/>
  <c r="AJ144" i="19"/>
  <c r="AK144" i="19"/>
  <c r="AP144" i="19"/>
  <c r="AO144" i="19"/>
  <c r="BL145" i="19"/>
  <c r="BG145" i="19"/>
  <c r="BH145" i="19" s="1"/>
  <c r="BI145" i="19" s="1"/>
  <c r="BJ146" i="19" s="1"/>
  <c r="AL144" i="19"/>
  <c r="AN144" i="19"/>
  <c r="AT146" i="19"/>
  <c r="Y146" i="19"/>
  <c r="Z146" i="19"/>
  <c r="AO145" i="19" s="1"/>
  <c r="AM144" i="19"/>
  <c r="D150" i="19"/>
  <c r="C151" i="19"/>
  <c r="O173" i="19"/>
  <c r="N174" i="19"/>
  <c r="H149" i="19"/>
  <c r="G150" i="19"/>
  <c r="AC129" i="18"/>
  <c r="AD129" i="18"/>
  <c r="AQ127" i="18"/>
  <c r="AN127" i="18"/>
  <c r="BB128" i="18"/>
  <c r="BC128" i="18" s="1"/>
  <c r="BE129" i="18" s="1"/>
  <c r="BF129" i="18" s="1"/>
  <c r="AO127" i="18"/>
  <c r="AR127" i="18"/>
  <c r="AC130" i="18"/>
  <c r="F133" i="18"/>
  <c r="G133" i="18" s="1"/>
  <c r="AL127" i="18"/>
  <c r="AE129" i="18"/>
  <c r="I133" i="18"/>
  <c r="J133" i="18" s="1"/>
  <c r="C135" i="18"/>
  <c r="D135" i="18" s="1"/>
  <c r="L134" i="18"/>
  <c r="M134" i="18" s="1"/>
  <c r="AM127" i="18"/>
  <c r="BS129" i="18"/>
  <c r="AW129" i="18"/>
  <c r="X129" i="18"/>
  <c r="Y129" i="18" s="1"/>
  <c r="AR128" i="18" s="1"/>
  <c r="AV130" i="18"/>
  <c r="AK127" i="18"/>
  <c r="W130" i="18"/>
  <c r="BH237" i="11"/>
  <c r="S137" i="2" l="1"/>
  <c r="R439" i="18"/>
  <c r="S438" i="18"/>
  <c r="U438" i="18" s="1"/>
  <c r="AJ134" i="2"/>
  <c r="AB136" i="2"/>
  <c r="AI135" i="2"/>
  <c r="AH135" i="2"/>
  <c r="AG135" i="2"/>
  <c r="AJ135" i="2"/>
  <c r="AG134" i="2"/>
  <c r="AI134" i="2"/>
  <c r="Z136" i="2"/>
  <c r="Y136" i="2"/>
  <c r="R138" i="2"/>
  <c r="Y137" i="2" s="1"/>
  <c r="F139" i="2"/>
  <c r="G138" i="2"/>
  <c r="I138" i="2" s="1"/>
  <c r="Q139" i="2" s="1"/>
  <c r="K141" i="2"/>
  <c r="L140" i="2"/>
  <c r="C140" i="2"/>
  <c r="D139" i="2"/>
  <c r="BO137" i="2"/>
  <c r="T137" i="2"/>
  <c r="U137" i="2" s="1"/>
  <c r="AJ136" i="2" s="1"/>
  <c r="AS137" i="2"/>
  <c r="N141" i="2"/>
  <c r="O140" i="2"/>
  <c r="AR137" i="2"/>
  <c r="E150" i="19"/>
  <c r="O308" i="18"/>
  <c r="P307" i="18"/>
  <c r="V133" i="18"/>
  <c r="AE130" i="18"/>
  <c r="AF130" i="18"/>
  <c r="AD130" i="18"/>
  <c r="X147" i="19"/>
  <c r="Y147" i="19" s="1"/>
  <c r="T148" i="19"/>
  <c r="AS148" i="19" s="1"/>
  <c r="V148" i="19"/>
  <c r="AJ145" i="19"/>
  <c r="I149" i="19"/>
  <c r="S149" i="19" s="1"/>
  <c r="U148" i="19"/>
  <c r="AB148" i="19" s="1"/>
  <c r="BL146" i="19"/>
  <c r="AC148" i="19"/>
  <c r="X148" i="19" s="1"/>
  <c r="AL145" i="19"/>
  <c r="BG146" i="19"/>
  <c r="BH146" i="19" s="1"/>
  <c r="BI146" i="19" s="1"/>
  <c r="BJ147" i="19" s="1"/>
  <c r="AP145" i="19"/>
  <c r="AI145" i="19"/>
  <c r="AN145" i="19"/>
  <c r="AM145" i="19"/>
  <c r="AK145" i="19"/>
  <c r="G151" i="19"/>
  <c r="H150" i="19"/>
  <c r="C152" i="19"/>
  <c r="D151" i="19"/>
  <c r="O174" i="19"/>
  <c r="N175" i="19"/>
  <c r="AM128" i="18"/>
  <c r="AO128" i="18"/>
  <c r="AQ128" i="18"/>
  <c r="AN128" i="18"/>
  <c r="AP128" i="18"/>
  <c r="BB129" i="18"/>
  <c r="BC129" i="18" s="1"/>
  <c r="BE130" i="18" s="1"/>
  <c r="BF130" i="18" s="1"/>
  <c r="AE131" i="18"/>
  <c r="BS130" i="18"/>
  <c r="AW130" i="18"/>
  <c r="X130" i="18"/>
  <c r="Y130" i="18" s="1"/>
  <c r="BB130" i="18" s="1"/>
  <c r="F134" i="18"/>
  <c r="G134" i="18" s="1"/>
  <c r="L135" i="18"/>
  <c r="M135" i="18" s="1"/>
  <c r="I134" i="18"/>
  <c r="J134" i="18" s="1"/>
  <c r="AK128" i="18"/>
  <c r="AV131" i="18"/>
  <c r="C136" i="18"/>
  <c r="D136" i="18" s="1"/>
  <c r="AL128" i="18"/>
  <c r="W131" i="18"/>
  <c r="BH262" i="11"/>
  <c r="R440" i="18" l="1"/>
  <c r="S440" i="18" s="1"/>
  <c r="U440" i="18" s="1"/>
  <c r="S439" i="18"/>
  <c r="U439" i="18" s="1"/>
  <c r="AG136" i="2"/>
  <c r="AH136" i="2"/>
  <c r="Z137" i="2"/>
  <c r="AI136" i="2"/>
  <c r="AB137" i="2"/>
  <c r="S138" i="2"/>
  <c r="BO138" i="2" s="1"/>
  <c r="R139" i="2"/>
  <c r="Y138" i="2" s="1"/>
  <c r="F140" i="2"/>
  <c r="G139" i="2"/>
  <c r="I139" i="2" s="1"/>
  <c r="Q140" i="2" s="1"/>
  <c r="K142" i="2"/>
  <c r="L141" i="2"/>
  <c r="C141" i="2"/>
  <c r="D140" i="2"/>
  <c r="N142" i="2"/>
  <c r="O141" i="2"/>
  <c r="AR138" i="2"/>
  <c r="AA137" i="2"/>
  <c r="U149" i="19"/>
  <c r="AB149" i="19" s="1"/>
  <c r="AC149" i="19" s="1"/>
  <c r="X149" i="19" s="1"/>
  <c r="W149" i="19"/>
  <c r="V149" i="19"/>
  <c r="T149" i="19"/>
  <c r="AS149" i="19" s="1"/>
  <c r="E151" i="19"/>
  <c r="AT147" i="19"/>
  <c r="Z147" i="19"/>
  <c r="AK146" i="19" s="1"/>
  <c r="V134" i="18"/>
  <c r="O309" i="18"/>
  <c r="P308" i="18"/>
  <c r="AF131" i="18"/>
  <c r="I150" i="19"/>
  <c r="BL147" i="19"/>
  <c r="Z148" i="19"/>
  <c r="Y148" i="19"/>
  <c r="AT148" i="19"/>
  <c r="D152" i="19"/>
  <c r="C153" i="19"/>
  <c r="N176" i="19"/>
  <c r="O175" i="19"/>
  <c r="G152" i="19"/>
  <c r="H151" i="19"/>
  <c r="AC131" i="18"/>
  <c r="AD131" i="18"/>
  <c r="BC130" i="18"/>
  <c r="BE131" i="18" s="1"/>
  <c r="BF131" i="18" s="1"/>
  <c r="AO129" i="18"/>
  <c r="AP129" i="18"/>
  <c r="AR129" i="18"/>
  <c r="AQ129" i="18"/>
  <c r="AF132" i="18"/>
  <c r="I135" i="18"/>
  <c r="J135" i="18" s="1"/>
  <c r="AK129" i="18"/>
  <c r="AL129" i="18"/>
  <c r="AV132" i="18"/>
  <c r="C137" i="18"/>
  <c r="D137" i="18" s="1"/>
  <c r="L136" i="18"/>
  <c r="M136" i="18" s="1"/>
  <c r="F135" i="18"/>
  <c r="G135" i="18" s="1"/>
  <c r="BS131" i="18"/>
  <c r="AW131" i="18"/>
  <c r="X131" i="18"/>
  <c r="Y131" i="18" s="1"/>
  <c r="AQ130" i="18" s="1"/>
  <c r="AM129" i="18"/>
  <c r="AN129" i="18"/>
  <c r="W132" i="18"/>
  <c r="BH103" i="11"/>
  <c r="BH183" i="11"/>
  <c r="BG147" i="19" l="1"/>
  <c r="BH147" i="19" s="1"/>
  <c r="BI147" i="19" s="1"/>
  <c r="BJ148" i="19" s="1"/>
  <c r="BL148" i="19" s="1"/>
  <c r="AO146" i="19"/>
  <c r="AB138" i="2"/>
  <c r="AA138" i="2"/>
  <c r="T138" i="2"/>
  <c r="U138" i="2" s="1"/>
  <c r="AS138" i="2"/>
  <c r="S139" i="2"/>
  <c r="S140" i="2" s="1"/>
  <c r="K143" i="2"/>
  <c r="L142" i="2"/>
  <c r="F141" i="2"/>
  <c r="G140" i="2"/>
  <c r="I140" i="2" s="1"/>
  <c r="Q141" i="2" s="1"/>
  <c r="C142" i="2"/>
  <c r="D141" i="2"/>
  <c r="N143" i="2"/>
  <c r="O142" i="2"/>
  <c r="R140" i="2"/>
  <c r="AR139" i="2"/>
  <c r="Z138" i="2"/>
  <c r="AN146" i="19"/>
  <c r="AJ146" i="19"/>
  <c r="AM146" i="19"/>
  <c r="AI146" i="19"/>
  <c r="S150" i="19"/>
  <c r="T150" i="19" s="1"/>
  <c r="AS150" i="19" s="1"/>
  <c r="AM147" i="19"/>
  <c r="E152" i="19"/>
  <c r="AL146" i="19"/>
  <c r="AP146" i="19"/>
  <c r="V135" i="18"/>
  <c r="O310" i="18"/>
  <c r="P309" i="18"/>
  <c r="I151" i="19"/>
  <c r="S151" i="19" s="1"/>
  <c r="AL147" i="19"/>
  <c r="AN147" i="19"/>
  <c r="AJ147" i="19"/>
  <c r="BG148" i="19"/>
  <c r="BH148" i="19" s="1"/>
  <c r="BI148" i="19" s="1"/>
  <c r="AI147" i="19"/>
  <c r="AP147" i="19"/>
  <c r="AK147" i="19"/>
  <c r="AT149" i="19"/>
  <c r="Y149" i="19"/>
  <c r="Z149" i="19"/>
  <c r="AO148" i="19" s="1"/>
  <c r="AO147" i="19"/>
  <c r="G153" i="19"/>
  <c r="H152" i="19"/>
  <c r="O176" i="19"/>
  <c r="N177" i="19"/>
  <c r="C154" i="19"/>
  <c r="D153" i="19"/>
  <c r="W133" i="18"/>
  <c r="BS133" i="18" s="1"/>
  <c r="AD132" i="18"/>
  <c r="AC132" i="18"/>
  <c r="AE132" i="18"/>
  <c r="AK130" i="18"/>
  <c r="AL130" i="18"/>
  <c r="AM130" i="18"/>
  <c r="AN130" i="18"/>
  <c r="AR130" i="18"/>
  <c r="AP130" i="18"/>
  <c r="BB131" i="18"/>
  <c r="BC131" i="18" s="1"/>
  <c r="BE132" i="18" s="1"/>
  <c r="BF132" i="18" s="1"/>
  <c r="AO130" i="18"/>
  <c r="F136" i="18"/>
  <c r="G136" i="18" s="1"/>
  <c r="C138" i="18"/>
  <c r="D138" i="18" s="1"/>
  <c r="L137" i="18"/>
  <c r="M137" i="18" s="1"/>
  <c r="X132" i="18"/>
  <c r="Y132" i="18" s="1"/>
  <c r="BS132" i="18"/>
  <c r="AW132" i="18"/>
  <c r="I136" i="18"/>
  <c r="J136" i="18" s="1"/>
  <c r="AE133" i="18"/>
  <c r="AV133" i="18"/>
  <c r="BH207" i="11"/>
  <c r="BH208" i="11"/>
  <c r="V151" i="19" l="1"/>
  <c r="BJ149" i="19"/>
  <c r="BL149" i="19" s="1"/>
  <c r="AH137" i="2"/>
  <c r="AJ137" i="2"/>
  <c r="AG137" i="2"/>
  <c r="AI137" i="2"/>
  <c r="T139" i="2"/>
  <c r="U139" i="2" s="1"/>
  <c r="AS139" i="2"/>
  <c r="BO139" i="2"/>
  <c r="R141" i="2"/>
  <c r="Z140" i="2" s="1"/>
  <c r="S141" i="2"/>
  <c r="N144" i="2"/>
  <c r="O143" i="2"/>
  <c r="AR140" i="2"/>
  <c r="Z139" i="2"/>
  <c r="AA139" i="2"/>
  <c r="AB139" i="2"/>
  <c r="Y139" i="2"/>
  <c r="F142" i="2"/>
  <c r="G141" i="2"/>
  <c r="I141" i="2" s="1"/>
  <c r="C143" i="2"/>
  <c r="D142" i="2"/>
  <c r="BO140" i="2"/>
  <c r="T140" i="2"/>
  <c r="AS140" i="2"/>
  <c r="K144" i="2"/>
  <c r="L143" i="2"/>
  <c r="U150" i="19"/>
  <c r="AB150" i="19" s="1"/>
  <c r="AC150" i="19" s="1"/>
  <c r="X150" i="19" s="1"/>
  <c r="AT150" i="19" s="1"/>
  <c r="W150" i="19"/>
  <c r="V150" i="19"/>
  <c r="E153" i="19"/>
  <c r="O311" i="18"/>
  <c r="P310" i="18"/>
  <c r="V136" i="18"/>
  <c r="W134" i="18"/>
  <c r="BS134" i="18" s="1"/>
  <c r="AF133" i="18"/>
  <c r="AD133" i="18"/>
  <c r="AW133" i="18"/>
  <c r="T151" i="19"/>
  <c r="AS151" i="19" s="1"/>
  <c r="U151" i="19"/>
  <c r="AB151" i="19" s="1"/>
  <c r="W151" i="19"/>
  <c r="I152" i="19"/>
  <c r="S152" i="19" s="1"/>
  <c r="AL148" i="19"/>
  <c r="AK148" i="19"/>
  <c r="AJ148" i="19"/>
  <c r="AI148" i="19"/>
  <c r="AC151" i="19"/>
  <c r="X151" i="19" s="1"/>
  <c r="AP148" i="19"/>
  <c r="BG149" i="19"/>
  <c r="BH149" i="19" s="1"/>
  <c r="BI149" i="19" s="1"/>
  <c r="AM148" i="19"/>
  <c r="AN148" i="19"/>
  <c r="N178" i="19"/>
  <c r="O177" i="19"/>
  <c r="D154" i="19"/>
  <c r="C155" i="19"/>
  <c r="H153" i="19"/>
  <c r="G154" i="19"/>
  <c r="X133" i="18"/>
  <c r="Y133" i="18" s="1"/>
  <c r="AR132" i="18" s="1"/>
  <c r="BB132" i="18"/>
  <c r="BC132" i="18" s="1"/>
  <c r="BE133" i="18" s="1"/>
  <c r="BF133" i="18" s="1"/>
  <c r="AR131" i="18"/>
  <c r="AP131" i="18"/>
  <c r="AO131" i="18"/>
  <c r="AQ131" i="18"/>
  <c r="AD134" i="18"/>
  <c r="AK131" i="18"/>
  <c r="AN131" i="18"/>
  <c r="AV134" i="18"/>
  <c r="AL131" i="18"/>
  <c r="C139" i="18"/>
  <c r="D139" i="18" s="1"/>
  <c r="L138" i="18"/>
  <c r="M138" i="18" s="1"/>
  <c r="AM131" i="18"/>
  <c r="AC133" i="18"/>
  <c r="I137" i="18"/>
  <c r="J137" i="18" s="1"/>
  <c r="F137" i="18"/>
  <c r="G137" i="18" s="1"/>
  <c r="BH284" i="11"/>
  <c r="BH285" i="11"/>
  <c r="BJ150" i="19" l="1"/>
  <c r="BL150" i="19" s="1"/>
  <c r="Z150" i="19"/>
  <c r="AN149" i="19" s="1"/>
  <c r="Y150" i="19"/>
  <c r="U140" i="2"/>
  <c r="AJ139" i="2" s="1"/>
  <c r="AB140" i="2"/>
  <c r="AG138" i="2"/>
  <c r="AA140" i="2"/>
  <c r="AI138" i="2"/>
  <c r="Q142" i="2"/>
  <c r="R142" i="2" s="1"/>
  <c r="AJ138" i="2"/>
  <c r="AH138" i="2"/>
  <c r="Y140" i="2"/>
  <c r="N145" i="2"/>
  <c r="O144" i="2"/>
  <c r="F143" i="2"/>
  <c r="G142" i="2"/>
  <c r="I142" i="2" s="1"/>
  <c r="Q143" i="2" s="1"/>
  <c r="BO141" i="2"/>
  <c r="AS141" i="2"/>
  <c r="T141" i="2"/>
  <c r="U141" i="2" s="1"/>
  <c r="C144" i="2"/>
  <c r="D143" i="2"/>
  <c r="K145" i="2"/>
  <c r="L144" i="2"/>
  <c r="AR141" i="2"/>
  <c r="E154" i="19"/>
  <c r="O312" i="18"/>
  <c r="P311" i="18"/>
  <c r="V137" i="18"/>
  <c r="AW134" i="18"/>
  <c r="X134" i="18"/>
  <c r="Y134" i="18" s="1"/>
  <c r="AM133" i="18" s="1"/>
  <c r="AC134" i="18"/>
  <c r="AF134" i="18"/>
  <c r="AE134" i="18"/>
  <c r="T152" i="19"/>
  <c r="AS152" i="19" s="1"/>
  <c r="V152" i="19"/>
  <c r="W152" i="19"/>
  <c r="I153" i="19"/>
  <c r="S153" i="19" s="1"/>
  <c r="W153" i="19" s="1"/>
  <c r="AP149" i="19"/>
  <c r="U152" i="19"/>
  <c r="AB152" i="19" s="1"/>
  <c r="AC152" i="19" s="1"/>
  <c r="X152" i="19" s="1"/>
  <c r="AK149" i="19"/>
  <c r="AI149" i="19"/>
  <c r="Y151" i="19"/>
  <c r="Z151" i="19"/>
  <c r="AP150" i="19" s="1"/>
  <c r="AT151" i="19"/>
  <c r="AO149" i="19"/>
  <c r="BG150" i="19"/>
  <c r="BH150" i="19" s="1"/>
  <c r="BI150" i="19" s="1"/>
  <c r="AM149" i="19"/>
  <c r="G155" i="19"/>
  <c r="H154" i="19"/>
  <c r="O178" i="19"/>
  <c r="N179" i="19"/>
  <c r="C156" i="19"/>
  <c r="D155" i="19"/>
  <c r="AO132" i="18"/>
  <c r="AQ132" i="18"/>
  <c r="AM132" i="18"/>
  <c r="BB133" i="18"/>
  <c r="BC133" i="18" s="1"/>
  <c r="BE134" i="18" s="1"/>
  <c r="BF134" i="18" s="1"/>
  <c r="AP132" i="18"/>
  <c r="AK132" i="18"/>
  <c r="AL132" i="18"/>
  <c r="AD135" i="18"/>
  <c r="F138" i="18"/>
  <c r="G138" i="18" s="1"/>
  <c r="I138" i="18"/>
  <c r="J138" i="18" s="1"/>
  <c r="L139" i="18"/>
  <c r="M139" i="18" s="1"/>
  <c r="C140" i="18"/>
  <c r="D140" i="18" s="1"/>
  <c r="AN132" i="18"/>
  <c r="AV135" i="18"/>
  <c r="W135" i="18"/>
  <c r="BH73" i="11"/>
  <c r="BJ151" i="19" l="1"/>
  <c r="AJ149" i="19"/>
  <c r="AL149" i="19"/>
  <c r="AB141" i="2"/>
  <c r="AA141" i="2"/>
  <c r="Y141" i="2"/>
  <c r="Z141" i="2"/>
  <c r="AG139" i="2"/>
  <c r="S142" i="2"/>
  <c r="BO142" i="2" s="1"/>
  <c r="AI139" i="2"/>
  <c r="AJ140" i="2"/>
  <c r="AI140" i="2"/>
  <c r="AG140" i="2"/>
  <c r="AH140" i="2"/>
  <c r="AH139" i="2"/>
  <c r="R143" i="2"/>
  <c r="AA142" i="2" s="1"/>
  <c r="C145" i="2"/>
  <c r="D144" i="2"/>
  <c r="N146" i="2"/>
  <c r="O145" i="2"/>
  <c r="F144" i="2"/>
  <c r="G143" i="2"/>
  <c r="I143" i="2" s="1"/>
  <c r="Q144" i="2" s="1"/>
  <c r="K146" i="2"/>
  <c r="L145" i="2"/>
  <c r="AR142" i="2"/>
  <c r="E155" i="19"/>
  <c r="V138" i="18"/>
  <c r="AR133" i="18"/>
  <c r="O313" i="18"/>
  <c r="P312" i="18"/>
  <c r="AQ133" i="18"/>
  <c r="AP133" i="18"/>
  <c r="AK133" i="18"/>
  <c r="AL133" i="18"/>
  <c r="AN133" i="18"/>
  <c r="AO133" i="18"/>
  <c r="BB134" i="18"/>
  <c r="BC134" i="18" s="1"/>
  <c r="BE135" i="18" s="1"/>
  <c r="BF135" i="18" s="1"/>
  <c r="U153" i="19"/>
  <c r="AB153" i="19" s="1"/>
  <c r="AC153" i="19" s="1"/>
  <c r="X153" i="19" s="1"/>
  <c r="T153" i="19"/>
  <c r="AS153" i="19" s="1"/>
  <c r="V153" i="19"/>
  <c r="AM150" i="19"/>
  <c r="AK150" i="19"/>
  <c r="I154" i="19"/>
  <c r="S154" i="19" s="1"/>
  <c r="T154" i="19" s="1"/>
  <c r="AS154" i="19" s="1"/>
  <c r="AO150" i="19"/>
  <c r="AL150" i="19"/>
  <c r="AN150" i="19"/>
  <c r="BL151" i="19"/>
  <c r="Y152" i="19"/>
  <c r="Z152" i="19"/>
  <c r="AI151" i="19" s="1"/>
  <c r="AT152" i="19"/>
  <c r="AI150" i="19"/>
  <c r="BG151" i="19"/>
  <c r="BH151" i="19" s="1"/>
  <c r="BI151" i="19" s="1"/>
  <c r="BJ152" i="19" s="1"/>
  <c r="AJ150" i="19"/>
  <c r="N180" i="19"/>
  <c r="O179" i="19"/>
  <c r="H155" i="19"/>
  <c r="G156" i="19"/>
  <c r="C157" i="19"/>
  <c r="D156" i="19"/>
  <c r="AC135" i="18"/>
  <c r="AE135" i="18"/>
  <c r="W136" i="18"/>
  <c r="BS136" i="18" s="1"/>
  <c r="AE136" i="18"/>
  <c r="X135" i="18"/>
  <c r="Y135" i="18" s="1"/>
  <c r="BB135" i="18" s="1"/>
  <c r="BS135" i="18"/>
  <c r="AW135" i="18"/>
  <c r="F139" i="18"/>
  <c r="G139" i="18" s="1"/>
  <c r="C141" i="18"/>
  <c r="D141" i="18" s="1"/>
  <c r="AV136" i="18"/>
  <c r="L140" i="18"/>
  <c r="M140" i="18" s="1"/>
  <c r="AF135" i="18"/>
  <c r="I139" i="18"/>
  <c r="J139" i="18" s="1"/>
  <c r="BH282" i="11"/>
  <c r="BH283" i="11"/>
  <c r="T142" i="2" l="1"/>
  <c r="U142" i="2" s="1"/>
  <c r="AG141" i="2" s="1"/>
  <c r="Y142" i="2"/>
  <c r="Z142" i="2"/>
  <c r="AS142" i="2"/>
  <c r="AB142" i="2"/>
  <c r="S143" i="2"/>
  <c r="T143" i="2" s="1"/>
  <c r="U143" i="2" s="1"/>
  <c r="K147" i="2"/>
  <c r="L146" i="2"/>
  <c r="C146" i="2"/>
  <c r="D145" i="2"/>
  <c r="F145" i="2"/>
  <c r="G144" i="2"/>
  <c r="I144" i="2" s="1"/>
  <c r="Q145" i="2" s="1"/>
  <c r="N147" i="2"/>
  <c r="O146" i="2"/>
  <c r="AR143" i="2"/>
  <c r="R144" i="2"/>
  <c r="Y143" i="2" s="1"/>
  <c r="E156" i="19"/>
  <c r="V139" i="18"/>
  <c r="O314" i="18"/>
  <c r="P313" i="18"/>
  <c r="AW136" i="18"/>
  <c r="W137" i="18"/>
  <c r="AW137" i="18" s="1"/>
  <c r="AD136" i="18"/>
  <c r="AC136" i="18"/>
  <c r="I155" i="19"/>
  <c r="S155" i="19" s="1"/>
  <c r="U154" i="19"/>
  <c r="AB154" i="19" s="1"/>
  <c r="AC154" i="19" s="1"/>
  <c r="X154" i="19" s="1"/>
  <c r="W154" i="19"/>
  <c r="V154" i="19"/>
  <c r="AK151" i="19"/>
  <c r="AL151" i="19"/>
  <c r="AJ151" i="19"/>
  <c r="BL152" i="19"/>
  <c r="AM151" i="19"/>
  <c r="BG152" i="19"/>
  <c r="BH152" i="19" s="1"/>
  <c r="BI152" i="19" s="1"/>
  <c r="BJ153" i="19" s="1"/>
  <c r="Z153" i="19"/>
  <c r="Y153" i="19"/>
  <c r="AT153" i="19"/>
  <c r="AP151" i="19"/>
  <c r="AN151" i="19"/>
  <c r="AO151" i="19"/>
  <c r="N181" i="19"/>
  <c r="O180" i="19"/>
  <c r="C158" i="19"/>
  <c r="D157" i="19"/>
  <c r="H156" i="19"/>
  <c r="G157" i="19"/>
  <c r="AF136" i="18"/>
  <c r="X136" i="18"/>
  <c r="Y136" i="18" s="1"/>
  <c r="BB136" i="18" s="1"/>
  <c r="BC136" i="18" s="1"/>
  <c r="BE137" i="18" s="1"/>
  <c r="BC135" i="18"/>
  <c r="BE136" i="18" s="1"/>
  <c r="BF136" i="18" s="1"/>
  <c r="AP134" i="18"/>
  <c r="AQ134" i="18"/>
  <c r="AR134" i="18"/>
  <c r="AO134" i="18"/>
  <c r="AF137" i="18"/>
  <c r="C142" i="18"/>
  <c r="D142" i="18" s="1"/>
  <c r="I140" i="18"/>
  <c r="J140" i="18" s="1"/>
  <c r="F140" i="18"/>
  <c r="G140" i="18" s="1"/>
  <c r="L141" i="18"/>
  <c r="M141" i="18" s="1"/>
  <c r="AM134" i="18"/>
  <c r="AL134" i="18"/>
  <c r="AK134" i="18"/>
  <c r="AN134" i="18"/>
  <c r="AV137" i="18"/>
  <c r="BH241" i="11"/>
  <c r="AH141" i="2" l="1"/>
  <c r="AJ141" i="2"/>
  <c r="AI141" i="2"/>
  <c r="AI142" i="2"/>
  <c r="AG142" i="2"/>
  <c r="AH142" i="2"/>
  <c r="AJ142" i="2"/>
  <c r="AS143" i="2"/>
  <c r="BO143" i="2"/>
  <c r="S144" i="2"/>
  <c r="BO144" i="2" s="1"/>
  <c r="R145" i="2"/>
  <c r="AB144" i="2" s="1"/>
  <c r="AR144" i="2"/>
  <c r="Z143" i="2"/>
  <c r="AA143" i="2"/>
  <c r="N148" i="2"/>
  <c r="O147" i="2"/>
  <c r="F146" i="2"/>
  <c r="G145" i="2"/>
  <c r="I145" i="2" s="1"/>
  <c r="Q146" i="2" s="1"/>
  <c r="C147" i="2"/>
  <c r="D146" i="2"/>
  <c r="AB143" i="2"/>
  <c r="K148" i="2"/>
  <c r="L147" i="2"/>
  <c r="U155" i="19"/>
  <c r="AB155" i="19" s="1"/>
  <c r="V155" i="19"/>
  <c r="W155" i="19"/>
  <c r="T155" i="19"/>
  <c r="AS155" i="19" s="1"/>
  <c r="S156" i="19"/>
  <c r="E157" i="19"/>
  <c r="V140" i="18"/>
  <c r="BS137" i="18"/>
  <c r="O315" i="18"/>
  <c r="P314" i="18"/>
  <c r="AO135" i="18"/>
  <c r="AK135" i="18"/>
  <c r="W138" i="18"/>
  <c r="BS138" i="18" s="1"/>
  <c r="AP135" i="18"/>
  <c r="X137" i="18"/>
  <c r="Y137" i="18" s="1"/>
  <c r="I156" i="19"/>
  <c r="BL153" i="19"/>
  <c r="BG153" i="19"/>
  <c r="BH153" i="19" s="1"/>
  <c r="BI153" i="19" s="1"/>
  <c r="BJ154" i="19" s="1"/>
  <c r="AN152" i="19"/>
  <c r="AO152" i="19"/>
  <c r="AM152" i="19"/>
  <c r="Z154" i="19"/>
  <c r="AO153" i="19" s="1"/>
  <c r="AT154" i="19"/>
  <c r="Y154" i="19"/>
  <c r="AC155" i="19"/>
  <c r="X155" i="19" s="1"/>
  <c r="AP152" i="19"/>
  <c r="AI152" i="19"/>
  <c r="AL152" i="19"/>
  <c r="AK152" i="19"/>
  <c r="AJ152" i="19"/>
  <c r="D158" i="19"/>
  <c r="C159" i="19"/>
  <c r="H157" i="19"/>
  <c r="G158" i="19"/>
  <c r="O181" i="19"/>
  <c r="N182" i="19"/>
  <c r="AR135" i="18"/>
  <c r="AL135" i="18"/>
  <c r="AD137" i="18"/>
  <c r="AM135" i="18"/>
  <c r="AQ135" i="18"/>
  <c r="AN135" i="18"/>
  <c r="AC137" i="18"/>
  <c r="AE137" i="18"/>
  <c r="BF137" i="18"/>
  <c r="AD138" i="18"/>
  <c r="L142" i="18"/>
  <c r="M142" i="18" s="1"/>
  <c r="F141" i="18"/>
  <c r="G141" i="18" s="1"/>
  <c r="I141" i="18"/>
  <c r="J141" i="18" s="1"/>
  <c r="C143" i="18"/>
  <c r="D143" i="18" s="1"/>
  <c r="AV138" i="18"/>
  <c r="BH234" i="11"/>
  <c r="BH235" i="11"/>
  <c r="S145" i="2" l="1"/>
  <c r="BO145" i="2" s="1"/>
  <c r="T144" i="2"/>
  <c r="U144" i="2" s="1"/>
  <c r="AS144" i="2"/>
  <c r="Z144" i="2"/>
  <c r="AA144" i="2"/>
  <c r="Y144" i="2"/>
  <c r="S146" i="2"/>
  <c r="R146" i="2"/>
  <c r="AB145" i="2" s="1"/>
  <c r="K149" i="2"/>
  <c r="L148" i="2"/>
  <c r="C148" i="2"/>
  <c r="D147" i="2"/>
  <c r="N149" i="2"/>
  <c r="O148" i="2"/>
  <c r="AR145" i="2"/>
  <c r="F147" i="2"/>
  <c r="G146" i="2"/>
  <c r="I146" i="2" s="1"/>
  <c r="Q147" i="2" s="1"/>
  <c r="E158" i="19"/>
  <c r="V141" i="18"/>
  <c r="O316" i="18"/>
  <c r="P315" i="18"/>
  <c r="AW138" i="18"/>
  <c r="AP136" i="18"/>
  <c r="BB137" i="18"/>
  <c r="BC137" i="18" s="1"/>
  <c r="BE138" i="18" s="1"/>
  <c r="BF138" i="18" s="1"/>
  <c r="AO136" i="18"/>
  <c r="AM136" i="18"/>
  <c r="AL136" i="18"/>
  <c r="AK136" i="18"/>
  <c r="X138" i="18"/>
  <c r="Y138" i="18" s="1"/>
  <c r="AN136" i="18"/>
  <c r="AQ136" i="18"/>
  <c r="AR136" i="18"/>
  <c r="U156" i="19"/>
  <c r="AB156" i="19" s="1"/>
  <c r="AC156" i="19" s="1"/>
  <c r="X156" i="19" s="1"/>
  <c r="T156" i="19"/>
  <c r="AS156" i="19" s="1"/>
  <c r="W156" i="19"/>
  <c r="V156" i="19"/>
  <c r="I157" i="19"/>
  <c r="AK153" i="19"/>
  <c r="AP153" i="19"/>
  <c r="BL154" i="19"/>
  <c r="AT155" i="19"/>
  <c r="Z155" i="19"/>
  <c r="AP154" i="19" s="1"/>
  <c r="Y155" i="19"/>
  <c r="BG154" i="19"/>
  <c r="BH154" i="19" s="1"/>
  <c r="BI154" i="19" s="1"/>
  <c r="BJ155" i="19" s="1"/>
  <c r="BL155" i="19" s="1"/>
  <c r="AJ153" i="19"/>
  <c r="AI153" i="19"/>
  <c r="AL153" i="19"/>
  <c r="AN153" i="19"/>
  <c r="AM153" i="19"/>
  <c r="O182" i="19"/>
  <c r="N183" i="19"/>
  <c r="G159" i="19"/>
  <c r="H158" i="19"/>
  <c r="D159" i="19"/>
  <c r="C160" i="19"/>
  <c r="AC138" i="18"/>
  <c r="AE138" i="18"/>
  <c r="AF138" i="18"/>
  <c r="W139" i="18"/>
  <c r="F142" i="18"/>
  <c r="G142" i="18" s="1"/>
  <c r="L143" i="18"/>
  <c r="M143" i="18" s="1"/>
  <c r="I142" i="18"/>
  <c r="J142" i="18" s="1"/>
  <c r="AV139" i="18"/>
  <c r="C144" i="18"/>
  <c r="D144" i="18" s="1"/>
  <c r="BH266" i="11"/>
  <c r="BH267" i="11"/>
  <c r="AS145" i="2" l="1"/>
  <c r="T145" i="2"/>
  <c r="U145" i="2" s="1"/>
  <c r="AI144" i="2" s="1"/>
  <c r="AH143" i="2"/>
  <c r="AJ143" i="2"/>
  <c r="AG143" i="2"/>
  <c r="AI143" i="2"/>
  <c r="Y145" i="2"/>
  <c r="Z145" i="2"/>
  <c r="AA145" i="2"/>
  <c r="R147" i="2"/>
  <c r="S147" i="2" s="1"/>
  <c r="F148" i="2"/>
  <c r="G147" i="2"/>
  <c r="I147" i="2" s="1"/>
  <c r="Q148" i="2" s="1"/>
  <c r="AR146" i="2"/>
  <c r="C149" i="2"/>
  <c r="D148" i="2"/>
  <c r="K150" i="2"/>
  <c r="L149" i="2"/>
  <c r="N150" i="2"/>
  <c r="O149" i="2"/>
  <c r="T146" i="2"/>
  <c r="U146" i="2" s="1"/>
  <c r="BO146" i="2"/>
  <c r="AS146" i="2"/>
  <c r="S157" i="19"/>
  <c r="W157" i="19" s="1"/>
  <c r="E159" i="19"/>
  <c r="V142" i="18"/>
  <c r="O317" i="18"/>
  <c r="P316" i="18"/>
  <c r="BB138" i="18"/>
  <c r="BC138" i="18" s="1"/>
  <c r="BE139" i="18" s="1"/>
  <c r="BF139" i="18" s="1"/>
  <c r="W140" i="18"/>
  <c r="AW140" i="18" s="1"/>
  <c r="AL137" i="18"/>
  <c r="AQ137" i="18"/>
  <c r="AM137" i="18"/>
  <c r="X139" i="18"/>
  <c r="Y139" i="18" s="1"/>
  <c r="AP137" i="18"/>
  <c r="AR137" i="18"/>
  <c r="AK137" i="18"/>
  <c r="AO137" i="18"/>
  <c r="AN137" i="18"/>
  <c r="AF139" i="18"/>
  <c r="AD139" i="18"/>
  <c r="AO154" i="19"/>
  <c r="AK154" i="19"/>
  <c r="I158" i="19"/>
  <c r="S158" i="19" s="1"/>
  <c r="AI154" i="19"/>
  <c r="AJ154" i="19"/>
  <c r="AM154" i="19"/>
  <c r="AN154" i="19"/>
  <c r="BG155" i="19"/>
  <c r="BH155" i="19" s="1"/>
  <c r="BI155" i="19" s="1"/>
  <c r="BJ156" i="19" s="1"/>
  <c r="AT156" i="19"/>
  <c r="Z156" i="19"/>
  <c r="AM155" i="19" s="1"/>
  <c r="Y156" i="19"/>
  <c r="AL154" i="19"/>
  <c r="C161" i="19"/>
  <c r="D160" i="19"/>
  <c r="G160" i="19"/>
  <c r="H159" i="19"/>
  <c r="N184" i="19"/>
  <c r="O183" i="19"/>
  <c r="AW139" i="18"/>
  <c r="BS139" i="18"/>
  <c r="AF140" i="18"/>
  <c r="I143" i="18"/>
  <c r="J143" i="18" s="1"/>
  <c r="L144" i="18"/>
  <c r="M144" i="18" s="1"/>
  <c r="AV140" i="18"/>
  <c r="F143" i="18"/>
  <c r="G143" i="18" s="1"/>
  <c r="C145" i="18"/>
  <c r="D145" i="18" s="1"/>
  <c r="AC139" i="18"/>
  <c r="AE139" i="18"/>
  <c r="BH163" i="11"/>
  <c r="AG144" i="2" l="1"/>
  <c r="AJ144" i="2"/>
  <c r="V157" i="19"/>
  <c r="U157" i="19"/>
  <c r="AB157" i="19" s="1"/>
  <c r="AC157" i="19" s="1"/>
  <c r="X157" i="19" s="1"/>
  <c r="AT157" i="19" s="1"/>
  <c r="T157" i="19"/>
  <c r="AS157" i="19" s="1"/>
  <c r="AH144" i="2"/>
  <c r="AB146" i="2"/>
  <c r="Y146" i="2"/>
  <c r="Z146" i="2"/>
  <c r="AG145" i="2"/>
  <c r="AH145" i="2"/>
  <c r="AJ145" i="2"/>
  <c r="AI145" i="2"/>
  <c r="AA146" i="2"/>
  <c r="R148" i="2"/>
  <c r="S148" i="2" s="1"/>
  <c r="C150" i="2"/>
  <c r="D149" i="2"/>
  <c r="N151" i="2"/>
  <c r="O150" i="2"/>
  <c r="K151" i="2"/>
  <c r="L150" i="2"/>
  <c r="F149" i="2"/>
  <c r="G148" i="2"/>
  <c r="I148" i="2" s="1"/>
  <c r="BO147" i="2"/>
  <c r="AS147" i="2"/>
  <c r="T147" i="2"/>
  <c r="U147" i="2" s="1"/>
  <c r="AI146" i="2" s="1"/>
  <c r="AR147" i="2"/>
  <c r="U158" i="19"/>
  <c r="AB158" i="19" s="1"/>
  <c r="AC158" i="19" s="1"/>
  <c r="V158" i="19"/>
  <c r="E160" i="19"/>
  <c r="V143" i="18"/>
  <c r="O318" i="18"/>
  <c r="P317" i="18"/>
  <c r="X140" i="18"/>
  <c r="BS140" i="18"/>
  <c r="AP138" i="18"/>
  <c r="BB139" i="18"/>
  <c r="BC139" i="18" s="1"/>
  <c r="BE140" i="18" s="1"/>
  <c r="BF140" i="18" s="1"/>
  <c r="Y140" i="18"/>
  <c r="AP139" i="18" s="1"/>
  <c r="AK138" i="18"/>
  <c r="AQ138" i="18"/>
  <c r="AR138" i="18"/>
  <c r="AM138" i="18"/>
  <c r="AL138" i="18"/>
  <c r="AO138" i="18"/>
  <c r="AN138" i="18"/>
  <c r="W158" i="19"/>
  <c r="T158" i="19"/>
  <c r="AS158" i="19" s="1"/>
  <c r="I159" i="19"/>
  <c r="S159" i="19" s="1"/>
  <c r="AP155" i="19"/>
  <c r="AN155" i="19"/>
  <c r="BL156" i="19"/>
  <c r="AK155" i="19"/>
  <c r="AL155" i="19"/>
  <c r="AJ155" i="19"/>
  <c r="AI155" i="19"/>
  <c r="BG156" i="19"/>
  <c r="BH156" i="19" s="1"/>
  <c r="BI156" i="19" s="1"/>
  <c r="BJ157" i="19" s="1"/>
  <c r="AO155" i="19"/>
  <c r="N185" i="19"/>
  <c r="O184" i="19"/>
  <c r="H160" i="19"/>
  <c r="G161" i="19"/>
  <c r="C162" i="19"/>
  <c r="D161" i="19"/>
  <c r="W141" i="18"/>
  <c r="BS141" i="18" s="1"/>
  <c r="AE140" i="18"/>
  <c r="AC140" i="18"/>
  <c r="AD140" i="18"/>
  <c r="AF141" i="18"/>
  <c r="L145" i="18"/>
  <c r="M145" i="18" s="1"/>
  <c r="I144" i="18"/>
  <c r="J144" i="18" s="1"/>
  <c r="F144" i="18"/>
  <c r="G144" i="18" s="1"/>
  <c r="AV141" i="18"/>
  <c r="C146" i="18"/>
  <c r="D146" i="18" s="1"/>
  <c r="BH127" i="11"/>
  <c r="Y157" i="19" l="1"/>
  <c r="Z157" i="19"/>
  <c r="AJ156" i="19" s="1"/>
  <c r="AA147" i="2"/>
  <c r="AG146" i="2"/>
  <c r="Y147" i="2"/>
  <c r="AJ146" i="2"/>
  <c r="Z147" i="2"/>
  <c r="AB147" i="2"/>
  <c r="AH146" i="2"/>
  <c r="Q149" i="2"/>
  <c r="R149" i="2" s="1"/>
  <c r="K152" i="2"/>
  <c r="L151" i="2"/>
  <c r="N152" i="2"/>
  <c r="O151" i="2"/>
  <c r="AS148" i="2"/>
  <c r="BO148" i="2"/>
  <c r="T148" i="2"/>
  <c r="U148" i="2" s="1"/>
  <c r="AI147" i="2" s="1"/>
  <c r="F150" i="2"/>
  <c r="G149" i="2"/>
  <c r="I149" i="2" s="1"/>
  <c r="Q150" i="2" s="1"/>
  <c r="C151" i="2"/>
  <c r="D150" i="2"/>
  <c r="AR148" i="2"/>
  <c r="X158" i="19"/>
  <c r="Z158" i="19" s="1"/>
  <c r="AN157" i="19" s="1"/>
  <c r="E161" i="19"/>
  <c r="V144" i="18"/>
  <c r="O319" i="18"/>
  <c r="P318" i="18"/>
  <c r="AR139" i="18"/>
  <c r="AQ139" i="18"/>
  <c r="AL139" i="18"/>
  <c r="AN139" i="18"/>
  <c r="AK139" i="18"/>
  <c r="BB140" i="18"/>
  <c r="BC140" i="18" s="1"/>
  <c r="BE141" i="18" s="1"/>
  <c r="BF141" i="18" s="1"/>
  <c r="AM139" i="18"/>
  <c r="AO139" i="18"/>
  <c r="W142" i="18"/>
  <c r="AW142" i="18" s="1"/>
  <c r="U159" i="19"/>
  <c r="AB159" i="19" s="1"/>
  <c r="AC159" i="19" s="1"/>
  <c r="W159" i="19"/>
  <c r="V159" i="19"/>
  <c r="T159" i="19"/>
  <c r="AS159" i="19" s="1"/>
  <c r="AN156" i="19"/>
  <c r="I160" i="19"/>
  <c r="S160" i="19" s="1"/>
  <c r="U160" i="19" s="1"/>
  <c r="AB160" i="19" s="1"/>
  <c r="AM156" i="19"/>
  <c r="AO156" i="19"/>
  <c r="BL157" i="19"/>
  <c r="Y158" i="19"/>
  <c r="AT158" i="19"/>
  <c r="N186" i="19"/>
  <c r="O185" i="19"/>
  <c r="H161" i="19"/>
  <c r="G162" i="19"/>
  <c r="D162" i="19"/>
  <c r="C163" i="19"/>
  <c r="X141" i="18"/>
  <c r="Y141" i="18" s="1"/>
  <c r="AP140" i="18" s="1"/>
  <c r="AW141" i="18"/>
  <c r="AE141" i="18"/>
  <c r="AC141" i="18"/>
  <c r="AD141" i="18"/>
  <c r="AD142" i="18"/>
  <c r="C147" i="18"/>
  <c r="D147" i="18" s="1"/>
  <c r="L146" i="18"/>
  <c r="M146" i="18" s="1"/>
  <c r="AV142" i="18"/>
  <c r="I145" i="18"/>
  <c r="J145" i="18" s="1"/>
  <c r="F145" i="18"/>
  <c r="G145" i="18" s="1"/>
  <c r="BH187" i="11"/>
  <c r="X159" i="19" l="1"/>
  <c r="AI156" i="19"/>
  <c r="AP156" i="19"/>
  <c r="AL156" i="19"/>
  <c r="BG157" i="19"/>
  <c r="BH157" i="19" s="1"/>
  <c r="BI157" i="19" s="1"/>
  <c r="BJ158" i="19" s="1"/>
  <c r="BL158" i="19" s="1"/>
  <c r="AK156" i="19"/>
  <c r="AJ147" i="2"/>
  <c r="AH147" i="2"/>
  <c r="AG147" i="2"/>
  <c r="AB148" i="2"/>
  <c r="Y148" i="2"/>
  <c r="AA148" i="2"/>
  <c r="Z148" i="2"/>
  <c r="S149" i="2"/>
  <c r="BO149" i="2" s="1"/>
  <c r="R150" i="2"/>
  <c r="AB149" i="2" s="1"/>
  <c r="K153" i="2"/>
  <c r="L152" i="2"/>
  <c r="N153" i="2"/>
  <c r="O152" i="2"/>
  <c r="AR149" i="2"/>
  <c r="C152" i="2"/>
  <c r="D151" i="2"/>
  <c r="F151" i="2"/>
  <c r="G150" i="2"/>
  <c r="I150" i="2" s="1"/>
  <c r="Q151" i="2" s="1"/>
  <c r="E162" i="19"/>
  <c r="O320" i="18"/>
  <c r="P319" i="18"/>
  <c r="V145" i="18"/>
  <c r="BS142" i="18"/>
  <c r="X142" i="18"/>
  <c r="Y142" i="18" s="1"/>
  <c r="AP141" i="18" s="1"/>
  <c r="W160" i="19"/>
  <c r="V160" i="19"/>
  <c r="T160" i="19"/>
  <c r="AS160" i="19" s="1"/>
  <c r="AJ157" i="19"/>
  <c r="I161" i="19"/>
  <c r="S161" i="19" s="1"/>
  <c r="AO157" i="19"/>
  <c r="AP157" i="19"/>
  <c r="AK157" i="19"/>
  <c r="AM157" i="19"/>
  <c r="AC160" i="19"/>
  <c r="AL157" i="19"/>
  <c r="Z159" i="19"/>
  <c r="AO158" i="19" s="1"/>
  <c r="AT159" i="19"/>
  <c r="Y159" i="19"/>
  <c r="BG158" i="19"/>
  <c r="BH158" i="19" s="1"/>
  <c r="BI158" i="19" s="1"/>
  <c r="BJ159" i="19" s="1"/>
  <c r="AI157" i="19"/>
  <c r="G163" i="19"/>
  <c r="H162" i="19"/>
  <c r="D163" i="19"/>
  <c r="C164" i="19"/>
  <c r="N187" i="19"/>
  <c r="O186" i="19"/>
  <c r="AN140" i="18"/>
  <c r="AM140" i="18"/>
  <c r="AK140" i="18"/>
  <c r="AQ140" i="18"/>
  <c r="BB141" i="18"/>
  <c r="BC141" i="18" s="1"/>
  <c r="BE142" i="18" s="1"/>
  <c r="BF142" i="18" s="1"/>
  <c r="AR140" i="18"/>
  <c r="AL140" i="18"/>
  <c r="AO140" i="18"/>
  <c r="AC142" i="18"/>
  <c r="AE142" i="18"/>
  <c r="AF142" i="18"/>
  <c r="AC143" i="18"/>
  <c r="C148" i="18"/>
  <c r="D148" i="18" s="1"/>
  <c r="F146" i="18"/>
  <c r="G146" i="18" s="1"/>
  <c r="L147" i="18"/>
  <c r="M147" i="18" s="1"/>
  <c r="AV143" i="18"/>
  <c r="I146" i="18"/>
  <c r="J146" i="18" s="1"/>
  <c r="W143" i="18"/>
  <c r="BH175" i="11"/>
  <c r="AS149" i="2" l="1"/>
  <c r="T149" i="2"/>
  <c r="U149" i="2" s="1"/>
  <c r="AA149" i="2"/>
  <c r="Y149" i="2"/>
  <c r="S150" i="2"/>
  <c r="T150" i="2" s="1"/>
  <c r="R151" i="2"/>
  <c r="AB150" i="2" s="1"/>
  <c r="C153" i="2"/>
  <c r="D152" i="2"/>
  <c r="K154" i="2"/>
  <c r="L153" i="2"/>
  <c r="N154" i="2"/>
  <c r="O153" i="2"/>
  <c r="AR150" i="2"/>
  <c r="F152" i="2"/>
  <c r="G151" i="2"/>
  <c r="I151" i="2" s="1"/>
  <c r="Q152" i="2" s="1"/>
  <c r="Z149" i="2"/>
  <c r="V161" i="19"/>
  <c r="W161" i="19"/>
  <c r="E163" i="19"/>
  <c r="V146" i="18"/>
  <c r="O321" i="18"/>
  <c r="P320" i="18"/>
  <c r="AK141" i="18"/>
  <c r="AR141" i="18"/>
  <c r="AO141" i="18"/>
  <c r="AQ141" i="18"/>
  <c r="AL141" i="18"/>
  <c r="BB142" i="18"/>
  <c r="BC142" i="18" s="1"/>
  <c r="BE143" i="18" s="1"/>
  <c r="BF143" i="18" s="1"/>
  <c r="AN141" i="18"/>
  <c r="AM141" i="18"/>
  <c r="X160" i="19"/>
  <c r="Z160" i="19" s="1"/>
  <c r="AJ159" i="19" s="1"/>
  <c r="U161" i="19"/>
  <c r="AB161" i="19" s="1"/>
  <c r="AC161" i="19" s="1"/>
  <c r="X161" i="19" s="1"/>
  <c r="T161" i="19"/>
  <c r="AS161" i="19" s="1"/>
  <c r="I162" i="19"/>
  <c r="S162" i="19" s="1"/>
  <c r="AL158" i="19"/>
  <c r="AN158" i="19"/>
  <c r="AM158" i="19"/>
  <c r="BL159" i="19"/>
  <c r="AI158" i="19"/>
  <c r="BG159" i="19"/>
  <c r="BH159" i="19" s="1"/>
  <c r="BI159" i="19" s="1"/>
  <c r="BJ160" i="19" s="1"/>
  <c r="AK158" i="19"/>
  <c r="AP158" i="19"/>
  <c r="AJ158" i="19"/>
  <c r="G164" i="19"/>
  <c r="H163" i="19"/>
  <c r="D164" i="19"/>
  <c r="C165" i="19"/>
  <c r="O187" i="19"/>
  <c r="N188" i="19"/>
  <c r="AE143" i="18"/>
  <c r="AF144" i="18"/>
  <c r="C149" i="18"/>
  <c r="D149" i="18" s="1"/>
  <c r="I147" i="18"/>
  <c r="J147" i="18" s="1"/>
  <c r="F147" i="18"/>
  <c r="G147" i="18" s="1"/>
  <c r="AV144" i="18"/>
  <c r="BS143" i="18"/>
  <c r="AW143" i="18"/>
  <c r="X143" i="18"/>
  <c r="Y143" i="18" s="1"/>
  <c r="W144" i="18"/>
  <c r="AD143" i="18"/>
  <c r="AF143" i="18"/>
  <c r="L148" i="18"/>
  <c r="M148" i="18" s="1"/>
  <c r="BH91" i="11"/>
  <c r="U150" i="2" l="1"/>
  <c r="AJ149" i="2" s="1"/>
  <c r="AS150" i="2"/>
  <c r="AH148" i="2"/>
  <c r="AG148" i="2"/>
  <c r="AI148" i="2"/>
  <c r="AJ148" i="2"/>
  <c r="BO150" i="2"/>
  <c r="S151" i="2"/>
  <c r="BO151" i="2" s="1"/>
  <c r="AA150" i="2"/>
  <c r="Y150" i="2"/>
  <c r="Z150" i="2"/>
  <c r="R152" i="2"/>
  <c r="AB151" i="2" s="1"/>
  <c r="K155" i="2"/>
  <c r="L154" i="2"/>
  <c r="N155" i="2"/>
  <c r="O154" i="2"/>
  <c r="C154" i="2"/>
  <c r="D153" i="2"/>
  <c r="AR151" i="2"/>
  <c r="F153" i="2"/>
  <c r="G152" i="2"/>
  <c r="I152" i="2" s="1"/>
  <c r="Q153" i="2" s="1"/>
  <c r="U162" i="19"/>
  <c r="AB162" i="19" s="1"/>
  <c r="V162" i="19"/>
  <c r="W162" i="19"/>
  <c r="Y160" i="19"/>
  <c r="AT160" i="19"/>
  <c r="E164" i="19"/>
  <c r="O322" i="18"/>
  <c r="P321" i="18"/>
  <c r="V147" i="18"/>
  <c r="AE144" i="18"/>
  <c r="AD144" i="18"/>
  <c r="AC144" i="18"/>
  <c r="T162" i="19"/>
  <c r="AS162" i="19" s="1"/>
  <c r="AK159" i="19"/>
  <c r="AL159" i="19"/>
  <c r="I163" i="19"/>
  <c r="S163" i="19" s="1"/>
  <c r="V163" i="19" s="1"/>
  <c r="AP159" i="19"/>
  <c r="AM159" i="19"/>
  <c r="AO159" i="19"/>
  <c r="BL160" i="19"/>
  <c r="AN159" i="19"/>
  <c r="BG160" i="19"/>
  <c r="BH160" i="19" s="1"/>
  <c r="BI160" i="19" s="1"/>
  <c r="BJ161" i="19" s="1"/>
  <c r="Z161" i="19"/>
  <c r="AI160" i="19" s="1"/>
  <c r="AT161" i="19"/>
  <c r="Y161" i="19"/>
  <c r="AC162" i="19"/>
  <c r="X162" i="19" s="1"/>
  <c r="AI159" i="19"/>
  <c r="C166" i="19"/>
  <c r="D165" i="19"/>
  <c r="O188" i="19"/>
  <c r="N189" i="19"/>
  <c r="G165" i="19"/>
  <c r="H164" i="19"/>
  <c r="BB143" i="18"/>
  <c r="BC143" i="18" s="1"/>
  <c r="BE144" i="18" s="1"/>
  <c r="BF144" i="18" s="1"/>
  <c r="AQ142" i="18"/>
  <c r="AR142" i="18"/>
  <c r="AP142" i="18"/>
  <c r="AO142" i="18"/>
  <c r="L149" i="18"/>
  <c r="M149" i="18" s="1"/>
  <c r="F148" i="18"/>
  <c r="G148" i="18" s="1"/>
  <c r="I148" i="18"/>
  <c r="J148" i="18" s="1"/>
  <c r="C150" i="18"/>
  <c r="D150" i="18" s="1"/>
  <c r="AW144" i="18"/>
  <c r="X144" i="18"/>
  <c r="Y144" i="18" s="1"/>
  <c r="BS144" i="18"/>
  <c r="W145" i="18"/>
  <c r="AM142" i="18"/>
  <c r="AK142" i="18"/>
  <c r="AN142" i="18"/>
  <c r="AL142" i="18"/>
  <c r="AV145" i="18"/>
  <c r="BH229" i="11"/>
  <c r="AH149" i="2" l="1"/>
  <c r="AG149" i="2"/>
  <c r="AI149" i="2"/>
  <c r="S152" i="2"/>
  <c r="AS152" i="2" s="1"/>
  <c r="T151" i="2"/>
  <c r="U151" i="2" s="1"/>
  <c r="AG150" i="2" s="1"/>
  <c r="AS151" i="2"/>
  <c r="Z151" i="2"/>
  <c r="Y151" i="2"/>
  <c r="AA151" i="2"/>
  <c r="R153" i="2"/>
  <c r="Y152" i="2" s="1"/>
  <c r="F154" i="2"/>
  <c r="G153" i="2"/>
  <c r="I153" i="2" s="1"/>
  <c r="Q154" i="2" s="1"/>
  <c r="N156" i="2"/>
  <c r="O155" i="2"/>
  <c r="C155" i="2"/>
  <c r="D154" i="2"/>
  <c r="AR152" i="2"/>
  <c r="K156" i="2"/>
  <c r="L155" i="2"/>
  <c r="E165" i="19"/>
  <c r="V148" i="18"/>
  <c r="O323" i="18"/>
  <c r="P322" i="18"/>
  <c r="W146" i="18"/>
  <c r="BS146" i="18" s="1"/>
  <c r="AF145" i="18"/>
  <c r="AE145" i="18"/>
  <c r="W163" i="19"/>
  <c r="U163" i="19"/>
  <c r="AB163" i="19" s="1"/>
  <c r="AC163" i="19" s="1"/>
  <c r="T163" i="19"/>
  <c r="AS163" i="19" s="1"/>
  <c r="I164" i="19"/>
  <c r="S164" i="19" s="1"/>
  <c r="AK160" i="19"/>
  <c r="AN160" i="19"/>
  <c r="AL160" i="19"/>
  <c r="AM160" i="19"/>
  <c r="AO160" i="19"/>
  <c r="AP160" i="19"/>
  <c r="BL161" i="19"/>
  <c r="Y162" i="19"/>
  <c r="AT162" i="19"/>
  <c r="Z162" i="19"/>
  <c r="AM161" i="19" s="1"/>
  <c r="BG161" i="19"/>
  <c r="BH161" i="19" s="1"/>
  <c r="BI161" i="19" s="1"/>
  <c r="BJ162" i="19" s="1"/>
  <c r="AJ160" i="19"/>
  <c r="H165" i="19"/>
  <c r="G166" i="19"/>
  <c r="N190" i="19"/>
  <c r="O189" i="19"/>
  <c r="D166" i="19"/>
  <c r="C167" i="19"/>
  <c r="AL143" i="18"/>
  <c r="BB144" i="18"/>
  <c r="BC144" i="18" s="1"/>
  <c r="BE145" i="18" s="1"/>
  <c r="BF145" i="18" s="1"/>
  <c r="AP143" i="18"/>
  <c r="AR143" i="18"/>
  <c r="AQ143" i="18"/>
  <c r="AO143" i="18"/>
  <c r="AF146" i="18"/>
  <c r="C151" i="18"/>
  <c r="D151" i="18" s="1"/>
  <c r="I149" i="18"/>
  <c r="J149" i="18" s="1"/>
  <c r="AM143" i="18"/>
  <c r="F149" i="18"/>
  <c r="G149" i="18" s="1"/>
  <c r="AK143" i="18"/>
  <c r="AW145" i="18"/>
  <c r="X145" i="18"/>
  <c r="Y145" i="18" s="1"/>
  <c r="BS145" i="18"/>
  <c r="AN143" i="18"/>
  <c r="AV146" i="18"/>
  <c r="AC145" i="18"/>
  <c r="AD145" i="18"/>
  <c r="L150" i="18"/>
  <c r="M150" i="18" s="1"/>
  <c r="BH25" i="11"/>
  <c r="BO152" i="2" l="1"/>
  <c r="T152" i="2"/>
  <c r="U152" i="2" s="1"/>
  <c r="AG151" i="2" s="1"/>
  <c r="AH150" i="2"/>
  <c r="AJ150" i="2"/>
  <c r="AI150" i="2"/>
  <c r="AI151" i="2"/>
  <c r="AJ151" i="2"/>
  <c r="AH151" i="2"/>
  <c r="S153" i="2"/>
  <c r="AS153" i="2" s="1"/>
  <c r="Z152" i="2"/>
  <c r="AB152" i="2"/>
  <c r="N157" i="2"/>
  <c r="O156" i="2"/>
  <c r="C156" i="2"/>
  <c r="D155" i="2"/>
  <c r="F155" i="2"/>
  <c r="G154" i="2"/>
  <c r="I154" i="2" s="1"/>
  <c r="Q155" i="2" s="1"/>
  <c r="R154" i="2"/>
  <c r="AB153" i="2" s="1"/>
  <c r="AR153" i="2"/>
  <c r="K157" i="2"/>
  <c r="L156" i="2"/>
  <c r="AA152" i="2"/>
  <c r="W164" i="19"/>
  <c r="V164" i="19"/>
  <c r="U164" i="19"/>
  <c r="AB164" i="19" s="1"/>
  <c r="AC164" i="19" s="1"/>
  <c r="X164" i="19" s="1"/>
  <c r="T164" i="19"/>
  <c r="AS164" i="19" s="1"/>
  <c r="E166" i="19"/>
  <c r="AW146" i="18"/>
  <c r="O324" i="18"/>
  <c r="P323" i="18"/>
  <c r="V149" i="18"/>
  <c r="AR144" i="18"/>
  <c r="BB145" i="18"/>
  <c r="BC145" i="18" s="1"/>
  <c r="BE146" i="18" s="1"/>
  <c r="BF146" i="18" s="1"/>
  <c r="AC146" i="18"/>
  <c r="AE146" i="18"/>
  <c r="X163" i="19"/>
  <c r="Y163" i="19" s="1"/>
  <c r="I165" i="19"/>
  <c r="S165" i="19" s="1"/>
  <c r="AJ161" i="19"/>
  <c r="BL162" i="19"/>
  <c r="AL161" i="19"/>
  <c r="AN161" i="19"/>
  <c r="AO161" i="19"/>
  <c r="BG162" i="19"/>
  <c r="BH162" i="19" s="1"/>
  <c r="BI162" i="19" s="1"/>
  <c r="BJ163" i="19" s="1"/>
  <c r="AI161" i="19"/>
  <c r="AP161" i="19"/>
  <c r="AK161" i="19"/>
  <c r="N191" i="19"/>
  <c r="O190" i="19"/>
  <c r="C168" i="19"/>
  <c r="D167" i="19"/>
  <c r="G167" i="19"/>
  <c r="H166" i="19"/>
  <c r="W147" i="18"/>
  <c r="BS147" i="18" s="1"/>
  <c r="AD146" i="18"/>
  <c r="AQ144" i="18"/>
  <c r="AN144" i="18"/>
  <c r="AO144" i="18"/>
  <c r="AP144" i="18"/>
  <c r="AD147" i="18"/>
  <c r="W148" i="18"/>
  <c r="F150" i="18"/>
  <c r="G150" i="18" s="1"/>
  <c r="AK144" i="18"/>
  <c r="I150" i="18"/>
  <c r="J150" i="18" s="1"/>
  <c r="X146" i="18"/>
  <c r="Y146" i="18" s="1"/>
  <c r="AR145" i="18" s="1"/>
  <c r="C152" i="18"/>
  <c r="D152" i="18" s="1"/>
  <c r="AL144" i="18"/>
  <c r="AM144" i="18"/>
  <c r="L151" i="18"/>
  <c r="M151" i="18" s="1"/>
  <c r="AV147" i="18"/>
  <c r="BH216" i="11"/>
  <c r="BH217" i="11"/>
  <c r="S154" i="2" l="1"/>
  <c r="BO153" i="2"/>
  <c r="T153" i="2"/>
  <c r="U153" i="2" s="1"/>
  <c r="Y153" i="2"/>
  <c r="Z153" i="2"/>
  <c r="AA153" i="2"/>
  <c r="R155" i="2"/>
  <c r="AA154" i="2" s="1"/>
  <c r="S155" i="2"/>
  <c r="K158" i="2"/>
  <c r="L157" i="2"/>
  <c r="C157" i="2"/>
  <c r="D156" i="2"/>
  <c r="F156" i="2"/>
  <c r="G155" i="2"/>
  <c r="I155" i="2" s="1"/>
  <c r="Q156" i="2" s="1"/>
  <c r="AR154" i="2"/>
  <c r="BO154" i="2"/>
  <c r="AS154" i="2"/>
  <c r="N158" i="2"/>
  <c r="O157" i="2"/>
  <c r="W165" i="19"/>
  <c r="U165" i="19"/>
  <c r="AB165" i="19" s="1"/>
  <c r="AC165" i="19" s="1"/>
  <c r="X165" i="19" s="1"/>
  <c r="V165" i="19"/>
  <c r="T165" i="19"/>
  <c r="AS165" i="19" s="1"/>
  <c r="E167" i="19"/>
  <c r="AT163" i="19"/>
  <c r="Z163" i="19"/>
  <c r="AP162" i="19" s="1"/>
  <c r="V150" i="18"/>
  <c r="O325" i="18"/>
  <c r="P324" i="18"/>
  <c r="AW147" i="18"/>
  <c r="AE147" i="18"/>
  <c r="I166" i="19"/>
  <c r="S166" i="19" s="1"/>
  <c r="BL163" i="19"/>
  <c r="Y164" i="19"/>
  <c r="Z164" i="19"/>
  <c r="AT164" i="19"/>
  <c r="C169" i="19"/>
  <c r="D168" i="19"/>
  <c r="G168" i="19"/>
  <c r="H167" i="19"/>
  <c r="O191" i="19"/>
  <c r="N192" i="19"/>
  <c r="AF147" i="18"/>
  <c r="AC147" i="18"/>
  <c r="AO145" i="18"/>
  <c r="AP145" i="18"/>
  <c r="BB146" i="18"/>
  <c r="BC146" i="18" s="1"/>
  <c r="BE147" i="18" s="1"/>
  <c r="BF147" i="18" s="1"/>
  <c r="AQ145" i="18"/>
  <c r="I151" i="18"/>
  <c r="J151" i="18" s="1"/>
  <c r="AF148" i="18"/>
  <c r="AK145" i="18"/>
  <c r="AN145" i="18"/>
  <c r="X147" i="18"/>
  <c r="Y147" i="18" s="1"/>
  <c r="AQ146" i="18" s="1"/>
  <c r="F151" i="18"/>
  <c r="G151" i="18" s="1"/>
  <c r="BS148" i="18"/>
  <c r="AW148" i="18"/>
  <c r="AL145" i="18"/>
  <c r="L152" i="18"/>
  <c r="M152" i="18" s="1"/>
  <c r="AM145" i="18"/>
  <c r="C153" i="18"/>
  <c r="D153" i="18" s="1"/>
  <c r="AV148" i="18"/>
  <c r="BH151" i="11"/>
  <c r="T154" i="2" l="1"/>
  <c r="AK162" i="19"/>
  <c r="AJ162" i="19"/>
  <c r="U154" i="2"/>
  <c r="AH153" i="2" s="1"/>
  <c r="AJ152" i="2"/>
  <c r="AI152" i="2"/>
  <c r="AH152" i="2"/>
  <c r="AG152" i="2"/>
  <c r="Y154" i="2"/>
  <c r="AB154" i="2"/>
  <c r="Z154" i="2"/>
  <c r="S156" i="2"/>
  <c r="R156" i="2"/>
  <c r="Y155" i="2" s="1"/>
  <c r="K159" i="2"/>
  <c r="L158" i="2"/>
  <c r="F157" i="2"/>
  <c r="G156" i="2"/>
  <c r="I156" i="2" s="1"/>
  <c r="Q157" i="2" s="1"/>
  <c r="C158" i="2"/>
  <c r="D157" i="2"/>
  <c r="BO155" i="2"/>
  <c r="AS155" i="2"/>
  <c r="T155" i="2"/>
  <c r="U155" i="2" s="1"/>
  <c r="N159" i="2"/>
  <c r="O158" i="2"/>
  <c r="AR155" i="2"/>
  <c r="BG163" i="19"/>
  <c r="BH163" i="19" s="1"/>
  <c r="BI163" i="19" s="1"/>
  <c r="BJ164" i="19" s="1"/>
  <c r="BL164" i="19" s="1"/>
  <c r="AM162" i="19"/>
  <c r="AN162" i="19"/>
  <c r="AI162" i="19"/>
  <c r="AN163" i="19"/>
  <c r="AO162" i="19"/>
  <c r="E168" i="19"/>
  <c r="AL162" i="19"/>
  <c r="O326" i="18"/>
  <c r="P325" i="18"/>
  <c r="V151" i="18"/>
  <c r="T166" i="19"/>
  <c r="AS166" i="19" s="1"/>
  <c r="W166" i="19"/>
  <c r="U166" i="19"/>
  <c r="AB166" i="19" s="1"/>
  <c r="AC166" i="19" s="1"/>
  <c r="X166" i="19" s="1"/>
  <c r="V166" i="19"/>
  <c r="I167" i="19"/>
  <c r="S167" i="19" s="1"/>
  <c r="V167" i="19" s="1"/>
  <c r="AO163" i="19"/>
  <c r="AP163" i="19"/>
  <c r="AM163" i="19"/>
  <c r="AK163" i="19"/>
  <c r="AL163" i="19"/>
  <c r="AJ163" i="19"/>
  <c r="Y165" i="19"/>
  <c r="AT165" i="19"/>
  <c r="Z165" i="19"/>
  <c r="AM164" i="19" s="1"/>
  <c r="AI163" i="19"/>
  <c r="BG164" i="19"/>
  <c r="BH164" i="19" s="1"/>
  <c r="BI164" i="19" s="1"/>
  <c r="H168" i="19"/>
  <c r="G169" i="19"/>
  <c r="O192" i="19"/>
  <c r="N193" i="19"/>
  <c r="C170" i="19"/>
  <c r="D169" i="19"/>
  <c r="AO146" i="18"/>
  <c r="AE148" i="18"/>
  <c r="AP146" i="18"/>
  <c r="AR146" i="18"/>
  <c r="AN146" i="18"/>
  <c r="BB147" i="18"/>
  <c r="BC147" i="18" s="1"/>
  <c r="BE148" i="18" s="1"/>
  <c r="BF148" i="18" s="1"/>
  <c r="C154" i="18"/>
  <c r="D154" i="18" s="1"/>
  <c r="L153" i="18"/>
  <c r="M153" i="18" s="1"/>
  <c r="W149" i="18"/>
  <c r="AL146" i="18"/>
  <c r="I152" i="18"/>
  <c r="J152" i="18" s="1"/>
  <c r="AV149" i="18"/>
  <c r="AK146" i="18"/>
  <c r="AM146" i="18"/>
  <c r="AD148" i="18"/>
  <c r="X148" i="18"/>
  <c r="Y148" i="18" s="1"/>
  <c r="AQ147" i="18" s="1"/>
  <c r="AC148" i="18"/>
  <c r="F152" i="18"/>
  <c r="G152" i="18" s="1"/>
  <c r="BH85" i="11"/>
  <c r="AA155" i="2" l="1"/>
  <c r="BJ165" i="19"/>
  <c r="BL165" i="19" s="1"/>
  <c r="AI153" i="2"/>
  <c r="AJ154" i="2"/>
  <c r="AG153" i="2"/>
  <c r="AJ153" i="2"/>
  <c r="Z155" i="2"/>
  <c r="AG154" i="2"/>
  <c r="AI154" i="2"/>
  <c r="AH154" i="2"/>
  <c r="R157" i="2"/>
  <c r="AA156" i="2" s="1"/>
  <c r="S157" i="2"/>
  <c r="K160" i="2"/>
  <c r="L159" i="2"/>
  <c r="F158" i="2"/>
  <c r="G157" i="2"/>
  <c r="I157" i="2" s="1"/>
  <c r="Q158" i="2" s="1"/>
  <c r="N160" i="2"/>
  <c r="O159" i="2"/>
  <c r="AR156" i="2"/>
  <c r="AB155" i="2"/>
  <c r="C159" i="2"/>
  <c r="D158" i="2"/>
  <c r="BO156" i="2"/>
  <c r="AS156" i="2"/>
  <c r="T156" i="2"/>
  <c r="U156" i="2" s="1"/>
  <c r="AJ155" i="2" s="1"/>
  <c r="E169" i="19"/>
  <c r="V152" i="18"/>
  <c r="O327" i="18"/>
  <c r="P326" i="18"/>
  <c r="W167" i="19"/>
  <c r="U167" i="19"/>
  <c r="AB167" i="19" s="1"/>
  <c r="AC167" i="19" s="1"/>
  <c r="X167" i="19" s="1"/>
  <c r="T167" i="19"/>
  <c r="AS167" i="19" s="1"/>
  <c r="I168" i="19"/>
  <c r="S168" i="19" s="1"/>
  <c r="AJ164" i="19"/>
  <c r="AN164" i="19"/>
  <c r="Y166" i="19"/>
  <c r="AT166" i="19"/>
  <c r="Z166" i="19"/>
  <c r="AN165" i="19" s="1"/>
  <c r="AP164" i="19"/>
  <c r="BG165" i="19"/>
  <c r="BH165" i="19" s="1"/>
  <c r="BI165" i="19" s="1"/>
  <c r="AL164" i="19"/>
  <c r="AK164" i="19"/>
  <c r="AO164" i="19"/>
  <c r="AI164" i="19"/>
  <c r="N194" i="19"/>
  <c r="O193" i="19"/>
  <c r="G170" i="19"/>
  <c r="H169" i="19"/>
  <c r="D170" i="19"/>
  <c r="C171" i="19"/>
  <c r="AR147" i="18"/>
  <c r="BB148" i="18"/>
  <c r="BC148" i="18" s="1"/>
  <c r="BE149" i="18" s="1"/>
  <c r="BF149" i="18" s="1"/>
  <c r="AO147" i="18"/>
  <c r="AP147" i="18"/>
  <c r="AF150" i="18"/>
  <c r="AW149" i="18"/>
  <c r="X149" i="18"/>
  <c r="Y149" i="18" s="1"/>
  <c r="AQ148" i="18" s="1"/>
  <c r="BS149" i="18"/>
  <c r="I153" i="18"/>
  <c r="J153" i="18" s="1"/>
  <c r="AL147" i="18"/>
  <c r="F153" i="18"/>
  <c r="G153" i="18" s="1"/>
  <c r="AN147" i="18"/>
  <c r="AK147" i="18"/>
  <c r="AM147" i="18"/>
  <c r="AV150" i="18"/>
  <c r="AF149" i="18"/>
  <c r="L154" i="18"/>
  <c r="M154" i="18" s="1"/>
  <c r="AE149" i="18"/>
  <c r="AD149" i="18"/>
  <c r="W150" i="18"/>
  <c r="AC149" i="18"/>
  <c r="C155" i="18"/>
  <c r="D155" i="18" s="1"/>
  <c r="BH37" i="11"/>
  <c r="BJ166" i="19" l="1"/>
  <c r="AH155" i="2"/>
  <c r="AI155" i="2"/>
  <c r="AG155" i="2"/>
  <c r="Y156" i="2"/>
  <c r="AB156" i="2"/>
  <c r="Z156" i="2"/>
  <c r="S158" i="2"/>
  <c r="R158" i="2"/>
  <c r="K161" i="2"/>
  <c r="L160" i="2"/>
  <c r="F159" i="2"/>
  <c r="G158" i="2"/>
  <c r="I158" i="2" s="1"/>
  <c r="Q159" i="2" s="1"/>
  <c r="T157" i="2"/>
  <c r="U157" i="2" s="1"/>
  <c r="AH156" i="2" s="1"/>
  <c r="BO157" i="2"/>
  <c r="AS157" i="2"/>
  <c r="C160" i="2"/>
  <c r="D159" i="2"/>
  <c r="N161" i="2"/>
  <c r="O160" i="2"/>
  <c r="AR157" i="2"/>
  <c r="V168" i="19"/>
  <c r="U168" i="19"/>
  <c r="AB168" i="19" s="1"/>
  <c r="AC168" i="19" s="1"/>
  <c r="X168" i="19" s="1"/>
  <c r="T168" i="19"/>
  <c r="AS168" i="19" s="1"/>
  <c r="W168" i="19"/>
  <c r="E170" i="19"/>
  <c r="V153" i="18"/>
  <c r="O328" i="18"/>
  <c r="P327" i="18"/>
  <c r="AD150" i="18"/>
  <c r="AE150" i="18"/>
  <c r="W151" i="18"/>
  <c r="BS151" i="18" s="1"/>
  <c r="AC150" i="18"/>
  <c r="I169" i="19"/>
  <c r="S169" i="19" s="1"/>
  <c r="AL165" i="19"/>
  <c r="AM165" i="19"/>
  <c r="AI165" i="19"/>
  <c r="AK165" i="19"/>
  <c r="AO165" i="19"/>
  <c r="AJ165" i="19"/>
  <c r="BL166" i="19"/>
  <c r="AT167" i="19"/>
  <c r="Z167" i="19"/>
  <c r="AK166" i="19" s="1"/>
  <c r="Y167" i="19"/>
  <c r="BG166" i="19"/>
  <c r="BH166" i="19" s="1"/>
  <c r="BI166" i="19" s="1"/>
  <c r="BJ167" i="19" s="1"/>
  <c r="AP165" i="19"/>
  <c r="G171" i="19"/>
  <c r="H170" i="19"/>
  <c r="N195" i="19"/>
  <c r="O194" i="19"/>
  <c r="C172" i="19"/>
  <c r="D171" i="19"/>
  <c r="AO148" i="18"/>
  <c r="AP148" i="18"/>
  <c r="AR148" i="18"/>
  <c r="BB149" i="18"/>
  <c r="BC149" i="18" s="1"/>
  <c r="BE150" i="18" s="1"/>
  <c r="BF150" i="18" s="1"/>
  <c r="AD151" i="18"/>
  <c r="I154" i="18"/>
  <c r="J154" i="18" s="1"/>
  <c r="AW150" i="18"/>
  <c r="X150" i="18"/>
  <c r="Y150" i="18" s="1"/>
  <c r="AR149" i="18" s="1"/>
  <c r="BS150" i="18"/>
  <c r="AM148" i="18"/>
  <c r="C156" i="18"/>
  <c r="D156" i="18" s="1"/>
  <c r="AN148" i="18"/>
  <c r="AK148" i="18"/>
  <c r="AL148" i="18"/>
  <c r="F154" i="18"/>
  <c r="G154" i="18" s="1"/>
  <c r="L155" i="18"/>
  <c r="M155" i="18" s="1"/>
  <c r="AE151" i="18"/>
  <c r="AV151" i="18"/>
  <c r="BH67" i="11"/>
  <c r="AI156" i="2" l="1"/>
  <c r="AG156" i="2"/>
  <c r="AJ156" i="2"/>
  <c r="AR158" i="2"/>
  <c r="Y157" i="2"/>
  <c r="F160" i="2"/>
  <c r="G159" i="2"/>
  <c r="I159" i="2" s="1"/>
  <c r="Q160" i="2" s="1"/>
  <c r="AA157" i="2"/>
  <c r="BO158" i="2"/>
  <c r="AS158" i="2"/>
  <c r="T158" i="2"/>
  <c r="U158" i="2" s="1"/>
  <c r="AH157" i="2" s="1"/>
  <c r="R159" i="2"/>
  <c r="S159" i="2"/>
  <c r="Z157" i="2"/>
  <c r="AB157" i="2"/>
  <c r="K162" i="2"/>
  <c r="L161" i="2"/>
  <c r="N162" i="2"/>
  <c r="O161" i="2"/>
  <c r="C161" i="2"/>
  <c r="D160" i="2"/>
  <c r="E171" i="19"/>
  <c r="V154" i="18"/>
  <c r="O329" i="18"/>
  <c r="P328" i="18"/>
  <c r="AW151" i="18"/>
  <c r="T169" i="19"/>
  <c r="AS169" i="19" s="1"/>
  <c r="U169" i="19"/>
  <c r="AB169" i="19" s="1"/>
  <c r="AC169" i="19" s="1"/>
  <c r="X169" i="19" s="1"/>
  <c r="V169" i="19"/>
  <c r="W169" i="19"/>
  <c r="I170" i="19"/>
  <c r="S170" i="19" s="1"/>
  <c r="AI166" i="19"/>
  <c r="AL166" i="19"/>
  <c r="AJ166" i="19"/>
  <c r="AM166" i="19"/>
  <c r="AO166" i="19"/>
  <c r="AP166" i="19"/>
  <c r="BL167" i="19"/>
  <c r="Z168" i="19"/>
  <c r="Y168" i="19"/>
  <c r="AT168" i="19"/>
  <c r="BG167" i="19"/>
  <c r="BH167" i="19" s="1"/>
  <c r="BI167" i="19" s="1"/>
  <c r="BJ168" i="19" s="1"/>
  <c r="AN166" i="19"/>
  <c r="O195" i="19"/>
  <c r="N196" i="19"/>
  <c r="D172" i="19"/>
  <c r="C173" i="19"/>
  <c r="G172" i="19"/>
  <c r="H171" i="19"/>
  <c r="W152" i="18"/>
  <c r="BS152" i="18" s="1"/>
  <c r="AF151" i="18"/>
  <c r="AC151" i="18"/>
  <c r="AP149" i="18"/>
  <c r="AQ149" i="18"/>
  <c r="AO149" i="18"/>
  <c r="AK149" i="18"/>
  <c r="BB150" i="18"/>
  <c r="BC150" i="18" s="1"/>
  <c r="BE151" i="18" s="1"/>
  <c r="BF151" i="18" s="1"/>
  <c r="F155" i="18"/>
  <c r="G155" i="18" s="1"/>
  <c r="AN149" i="18"/>
  <c r="AL149" i="18"/>
  <c r="AM149" i="18"/>
  <c r="C157" i="18"/>
  <c r="D157" i="18" s="1"/>
  <c r="I155" i="18"/>
  <c r="J155" i="18" s="1"/>
  <c r="L156" i="18"/>
  <c r="M156" i="18" s="1"/>
  <c r="X151" i="18"/>
  <c r="Y151" i="18" s="1"/>
  <c r="AP150" i="18" s="1"/>
  <c r="AV152" i="18"/>
  <c r="BH61" i="11"/>
  <c r="AJ157" i="2" l="1"/>
  <c r="AI157" i="2"/>
  <c r="AG157" i="2"/>
  <c r="S160" i="2"/>
  <c r="R160" i="2"/>
  <c r="Z159" i="2" s="1"/>
  <c r="F161" i="2"/>
  <c r="G160" i="2"/>
  <c r="I160" i="2" s="1"/>
  <c r="Q161" i="2" s="1"/>
  <c r="AB159" i="2"/>
  <c r="AR159" i="2"/>
  <c r="C162" i="2"/>
  <c r="D161" i="2"/>
  <c r="Y158" i="2"/>
  <c r="BO159" i="2"/>
  <c r="AS159" i="2"/>
  <c r="T159" i="2"/>
  <c r="U159" i="2" s="1"/>
  <c r="AB158" i="2"/>
  <c r="N163" i="2"/>
  <c r="O162" i="2"/>
  <c r="Z158" i="2"/>
  <c r="K163" i="2"/>
  <c r="L162" i="2"/>
  <c r="AA158" i="2"/>
  <c r="T170" i="19"/>
  <c r="AS170" i="19" s="1"/>
  <c r="U170" i="19"/>
  <c r="AB170" i="19" s="1"/>
  <c r="AC170" i="19" s="1"/>
  <c r="X170" i="19" s="1"/>
  <c r="W170" i="19"/>
  <c r="V170" i="19"/>
  <c r="S171" i="19"/>
  <c r="W171" i="19" s="1"/>
  <c r="E172" i="19"/>
  <c r="V155" i="18"/>
  <c r="O330" i="18"/>
  <c r="P329" i="18"/>
  <c r="W153" i="18"/>
  <c r="AW153" i="18" s="1"/>
  <c r="AW152" i="18"/>
  <c r="I171" i="19"/>
  <c r="BL168" i="19"/>
  <c r="AJ167" i="19"/>
  <c r="BG168" i="19"/>
  <c r="BH168" i="19" s="1"/>
  <c r="BI168" i="19" s="1"/>
  <c r="BJ169" i="19" s="1"/>
  <c r="BL169" i="19" s="1"/>
  <c r="AK167" i="19"/>
  <c r="Z169" i="19"/>
  <c r="AN168" i="19" s="1"/>
  <c r="AT169" i="19"/>
  <c r="Y169" i="19"/>
  <c r="AM167" i="19"/>
  <c r="AO167" i="19"/>
  <c r="AP167" i="19"/>
  <c r="AL167" i="19"/>
  <c r="AN167" i="19"/>
  <c r="AI167" i="19"/>
  <c r="C174" i="19"/>
  <c r="D173" i="19"/>
  <c r="O196" i="19"/>
  <c r="N197" i="19"/>
  <c r="G173" i="19"/>
  <c r="H172" i="19"/>
  <c r="AD152" i="18"/>
  <c r="AE152" i="18"/>
  <c r="AF152" i="18"/>
  <c r="AC152" i="18"/>
  <c r="AO150" i="18"/>
  <c r="BB151" i="18"/>
  <c r="BC151" i="18" s="1"/>
  <c r="BE152" i="18" s="1"/>
  <c r="BF152" i="18" s="1"/>
  <c r="AQ150" i="18"/>
  <c r="AR150" i="18"/>
  <c r="L157" i="18"/>
  <c r="M157" i="18" s="1"/>
  <c r="I156" i="18"/>
  <c r="J156" i="18" s="1"/>
  <c r="C158" i="18"/>
  <c r="D158" i="18" s="1"/>
  <c r="W154" i="18"/>
  <c r="AM150" i="18"/>
  <c r="AV153" i="18"/>
  <c r="AL150" i="18"/>
  <c r="F156" i="18"/>
  <c r="G156" i="18" s="1"/>
  <c r="AN150" i="18"/>
  <c r="AK150" i="18"/>
  <c r="X152" i="18"/>
  <c r="Y152" i="18" s="1"/>
  <c r="AP151" i="18" s="1"/>
  <c r="BH49" i="11"/>
  <c r="AG158" i="2" l="1"/>
  <c r="AI158" i="2"/>
  <c r="Y159" i="2"/>
  <c r="AJ158" i="2"/>
  <c r="AA159" i="2"/>
  <c r="AH158" i="2"/>
  <c r="R161" i="2"/>
  <c r="S161" i="2" s="1"/>
  <c r="K164" i="2"/>
  <c r="L163" i="2"/>
  <c r="F162" i="2"/>
  <c r="G161" i="2"/>
  <c r="I161" i="2" s="1"/>
  <c r="Q162" i="2" s="1"/>
  <c r="AR160" i="2"/>
  <c r="N164" i="2"/>
  <c r="O163" i="2"/>
  <c r="C163" i="2"/>
  <c r="D162" i="2"/>
  <c r="AS160" i="2"/>
  <c r="T160" i="2"/>
  <c r="U160" i="2" s="1"/>
  <c r="AH159" i="2" s="1"/>
  <c r="BO160" i="2"/>
  <c r="U171" i="19"/>
  <c r="AB171" i="19" s="1"/>
  <c r="T171" i="19"/>
  <c r="AS171" i="19" s="1"/>
  <c r="V171" i="19"/>
  <c r="E173" i="19"/>
  <c r="BS153" i="18"/>
  <c r="O331" i="18"/>
  <c r="P330" i="18"/>
  <c r="V156" i="18"/>
  <c r="X153" i="18"/>
  <c r="Y153" i="18" s="1"/>
  <c r="I172" i="19"/>
  <c r="S172" i="19" s="1"/>
  <c r="W172" i="19" s="1"/>
  <c r="AO168" i="19"/>
  <c r="AL168" i="19"/>
  <c r="AJ168" i="19"/>
  <c r="AP168" i="19"/>
  <c r="BG169" i="19"/>
  <c r="BH169" i="19" s="1"/>
  <c r="BI169" i="19" s="1"/>
  <c r="BJ170" i="19" s="1"/>
  <c r="AI168" i="19"/>
  <c r="AC171" i="19"/>
  <c r="X171" i="19" s="1"/>
  <c r="AM168" i="19"/>
  <c r="AK168" i="19"/>
  <c r="Y170" i="19"/>
  <c r="AT170" i="19"/>
  <c r="Z170" i="19"/>
  <c r="AM169" i="19" s="1"/>
  <c r="D174" i="19"/>
  <c r="C175" i="19"/>
  <c r="H173" i="19"/>
  <c r="G174" i="19"/>
  <c r="N198" i="19"/>
  <c r="O197" i="19"/>
  <c r="AO151" i="18"/>
  <c r="AR151" i="18"/>
  <c r="AM151" i="18"/>
  <c r="BB152" i="18"/>
  <c r="BC152" i="18" s="1"/>
  <c r="BE153" i="18" s="1"/>
  <c r="BF153" i="18" s="1"/>
  <c r="AK151" i="18"/>
  <c r="AQ151" i="18"/>
  <c r="AF154" i="18"/>
  <c r="AD154" i="18"/>
  <c r="AC154" i="18"/>
  <c r="AV154" i="18"/>
  <c r="AE153" i="18"/>
  <c r="L158" i="18"/>
  <c r="M158" i="18" s="1"/>
  <c r="BS154" i="18"/>
  <c r="AW154" i="18"/>
  <c r="X154" i="18"/>
  <c r="F157" i="18"/>
  <c r="G157" i="18" s="1"/>
  <c r="AC153" i="18"/>
  <c r="AD153" i="18"/>
  <c r="C159" i="18"/>
  <c r="D159" i="18" s="1"/>
  <c r="I157" i="18"/>
  <c r="J157" i="18" s="1"/>
  <c r="AF153" i="18"/>
  <c r="AL151" i="18"/>
  <c r="AN151" i="18"/>
  <c r="BH55" i="11"/>
  <c r="AG159" i="2" l="1"/>
  <c r="AJ159" i="2"/>
  <c r="Y160" i="2"/>
  <c r="Z160" i="2"/>
  <c r="AB160" i="2"/>
  <c r="AI159" i="2"/>
  <c r="AA160" i="2"/>
  <c r="S162" i="2"/>
  <c r="R162" i="2"/>
  <c r="Y161" i="2" s="1"/>
  <c r="C164" i="2"/>
  <c r="D163" i="2"/>
  <c r="N165" i="2"/>
  <c r="O164" i="2"/>
  <c r="F163" i="2"/>
  <c r="G162" i="2"/>
  <c r="I162" i="2" s="1"/>
  <c r="Q163" i="2" s="1"/>
  <c r="K165" i="2"/>
  <c r="L164" i="2"/>
  <c r="AR161" i="2"/>
  <c r="BO161" i="2"/>
  <c r="AS161" i="2"/>
  <c r="T161" i="2"/>
  <c r="U161" i="2" s="1"/>
  <c r="U172" i="19"/>
  <c r="AB172" i="19" s="1"/>
  <c r="V172" i="19"/>
  <c r="E174" i="19"/>
  <c r="V157" i="18"/>
  <c r="O332" i="18"/>
  <c r="P331" i="18"/>
  <c r="BB153" i="18"/>
  <c r="BC153" i="18" s="1"/>
  <c r="BE154" i="18" s="1"/>
  <c r="BF154" i="18" s="1"/>
  <c r="Y154" i="18"/>
  <c r="AO153" i="18" s="1"/>
  <c r="I173" i="19"/>
  <c r="S173" i="19" s="1"/>
  <c r="T172" i="19"/>
  <c r="AS172" i="19" s="1"/>
  <c r="BL170" i="19"/>
  <c r="AN169" i="19"/>
  <c r="AJ169" i="19"/>
  <c r="AK169" i="19"/>
  <c r="BG170" i="19"/>
  <c r="BH170" i="19" s="1"/>
  <c r="BI170" i="19" s="1"/>
  <c r="BJ171" i="19" s="1"/>
  <c r="AO169" i="19"/>
  <c r="AP169" i="19"/>
  <c r="AL169" i="19"/>
  <c r="AC172" i="19"/>
  <c r="AT171" i="19"/>
  <c r="Y171" i="19"/>
  <c r="Z171" i="19"/>
  <c r="AO170" i="19" s="1"/>
  <c r="AI169" i="19"/>
  <c r="N199" i="19"/>
  <c r="O198" i="19"/>
  <c r="C176" i="19"/>
  <c r="D175" i="19"/>
  <c r="G175" i="19"/>
  <c r="H174" i="19"/>
  <c r="AE154" i="18"/>
  <c r="AL152" i="18"/>
  <c r="AO152" i="18"/>
  <c r="AQ152" i="18"/>
  <c r="AR152" i="18"/>
  <c r="AP152" i="18"/>
  <c r="AM152" i="18"/>
  <c r="AN152" i="18"/>
  <c r="AK152" i="18"/>
  <c r="F158" i="18"/>
  <c r="G158" i="18" s="1"/>
  <c r="I158" i="18"/>
  <c r="J158" i="18" s="1"/>
  <c r="C160" i="18"/>
  <c r="D160" i="18" s="1"/>
  <c r="L159" i="18"/>
  <c r="M159" i="18" s="1"/>
  <c r="AV155" i="18"/>
  <c r="W155" i="18"/>
  <c r="BH43" i="11"/>
  <c r="AJ160" i="2" l="1"/>
  <c r="AG160" i="2"/>
  <c r="AH160" i="2"/>
  <c r="AI160" i="2"/>
  <c r="Z161" i="2"/>
  <c r="AB161" i="2"/>
  <c r="AA161" i="2"/>
  <c r="R163" i="2"/>
  <c r="S163" i="2" s="1"/>
  <c r="K166" i="2"/>
  <c r="L165" i="2"/>
  <c r="N166" i="2"/>
  <c r="O165" i="2"/>
  <c r="F164" i="2"/>
  <c r="G163" i="2"/>
  <c r="I163" i="2" s="1"/>
  <c r="Q164" i="2" s="1"/>
  <c r="C165" i="2"/>
  <c r="D164" i="2"/>
  <c r="AR162" i="2"/>
  <c r="T162" i="2"/>
  <c r="U162" i="2" s="1"/>
  <c r="BO162" i="2"/>
  <c r="AS162" i="2"/>
  <c r="E175" i="19"/>
  <c r="AK170" i="19"/>
  <c r="AR153" i="18"/>
  <c r="O333" i="18"/>
  <c r="P332" i="18"/>
  <c r="V158" i="18"/>
  <c r="BB154" i="18"/>
  <c r="BC154" i="18" s="1"/>
  <c r="BE155" i="18" s="1"/>
  <c r="BF155" i="18" s="1"/>
  <c r="AM153" i="18"/>
  <c r="AP153" i="18"/>
  <c r="AQ153" i="18"/>
  <c r="AL153" i="18"/>
  <c r="AK153" i="18"/>
  <c r="AN153" i="18"/>
  <c r="W156" i="18"/>
  <c r="BS156" i="18" s="1"/>
  <c r="U173" i="19"/>
  <c r="AB173" i="19" s="1"/>
  <c r="W173" i="19"/>
  <c r="T173" i="19"/>
  <c r="AS173" i="19" s="1"/>
  <c r="V173" i="19"/>
  <c r="X172" i="19"/>
  <c r="Y172" i="19" s="1"/>
  <c r="I174" i="19"/>
  <c r="S174" i="19" s="1"/>
  <c r="U174" i="19" s="1"/>
  <c r="AB174" i="19" s="1"/>
  <c r="AM170" i="19"/>
  <c r="AJ170" i="19"/>
  <c r="AP170" i="19"/>
  <c r="AL170" i="19"/>
  <c r="BL171" i="19"/>
  <c r="AC173" i="19"/>
  <c r="AN170" i="19"/>
  <c r="BG171" i="19"/>
  <c r="BH171" i="19" s="1"/>
  <c r="BI171" i="19" s="1"/>
  <c r="BJ172" i="19" s="1"/>
  <c r="AI170" i="19"/>
  <c r="D176" i="19"/>
  <c r="C177" i="19"/>
  <c r="N200" i="19"/>
  <c r="O199" i="19"/>
  <c r="H175" i="19"/>
  <c r="G176" i="19"/>
  <c r="AC156" i="18"/>
  <c r="AV156" i="18"/>
  <c r="C161" i="18"/>
  <c r="D161" i="18" s="1"/>
  <c r="AD155" i="18"/>
  <c r="L160" i="18"/>
  <c r="M160" i="18" s="1"/>
  <c r="AF155" i="18"/>
  <c r="BS155" i="18"/>
  <c r="AW155" i="18"/>
  <c r="X155" i="18"/>
  <c r="Y155" i="18" s="1"/>
  <c r="BB155" i="18" s="1"/>
  <c r="I159" i="18"/>
  <c r="J159" i="18" s="1"/>
  <c r="AE155" i="18"/>
  <c r="F159" i="18"/>
  <c r="G159" i="18" s="1"/>
  <c r="AC155" i="18"/>
  <c r="BH31" i="11"/>
  <c r="AG161" i="2" l="1"/>
  <c r="AH161" i="2"/>
  <c r="AI161" i="2"/>
  <c r="AJ161" i="2"/>
  <c r="Z162" i="2"/>
  <c r="AA162" i="2"/>
  <c r="Y162" i="2"/>
  <c r="AB162" i="2"/>
  <c r="R164" i="2"/>
  <c r="S164" i="2" s="1"/>
  <c r="C166" i="2"/>
  <c r="D165" i="2"/>
  <c r="N167" i="2"/>
  <c r="O166" i="2"/>
  <c r="K167" i="2"/>
  <c r="L166" i="2"/>
  <c r="BO163" i="2"/>
  <c r="AS163" i="2"/>
  <c r="T163" i="2"/>
  <c r="U163" i="2" s="1"/>
  <c r="AG162" i="2" s="1"/>
  <c r="F165" i="2"/>
  <c r="G164" i="2"/>
  <c r="I164" i="2" s="1"/>
  <c r="Q165" i="2" s="1"/>
  <c r="AR163" i="2"/>
  <c r="E176" i="19"/>
  <c r="O334" i="18"/>
  <c r="P333" i="18"/>
  <c r="V159" i="18"/>
  <c r="AW156" i="18"/>
  <c r="AD156" i="18"/>
  <c r="AE156" i="18"/>
  <c r="AF156" i="18"/>
  <c r="X173" i="19"/>
  <c r="AT173" i="19" s="1"/>
  <c r="V174" i="19"/>
  <c r="Z172" i="19"/>
  <c r="AN171" i="19" s="1"/>
  <c r="AT172" i="19"/>
  <c r="W174" i="19"/>
  <c r="T174" i="19"/>
  <c r="AS174" i="19" s="1"/>
  <c r="I175" i="19"/>
  <c r="S175" i="19" s="1"/>
  <c r="BL172" i="19"/>
  <c r="AC174" i="19"/>
  <c r="C178" i="19"/>
  <c r="D177" i="19"/>
  <c r="G177" i="19"/>
  <c r="H176" i="19"/>
  <c r="N201" i="19"/>
  <c r="O200" i="19"/>
  <c r="W157" i="18"/>
  <c r="AW157" i="18" s="1"/>
  <c r="BC155" i="18"/>
  <c r="BE156" i="18" s="1"/>
  <c r="BF156" i="18" s="1"/>
  <c r="AR154" i="18"/>
  <c r="AO154" i="18"/>
  <c r="AQ154" i="18"/>
  <c r="AP154" i="18"/>
  <c r="AC157" i="18"/>
  <c r="W158" i="18"/>
  <c r="I160" i="18"/>
  <c r="J160" i="18" s="1"/>
  <c r="C162" i="18"/>
  <c r="D162" i="18" s="1"/>
  <c r="F160" i="18"/>
  <c r="G160" i="18" s="1"/>
  <c r="L161" i="18"/>
  <c r="M161" i="18" s="1"/>
  <c r="AM154" i="18"/>
  <c r="AK154" i="18"/>
  <c r="AN154" i="18"/>
  <c r="AL154" i="18"/>
  <c r="X156" i="18"/>
  <c r="Y156" i="18" s="1"/>
  <c r="AQ155" i="18" s="1"/>
  <c r="AV157" i="18"/>
  <c r="AF157" i="18"/>
  <c r="AE157" i="18"/>
  <c r="BH19" i="11"/>
  <c r="BH255" i="11"/>
  <c r="Z163" i="2" l="1"/>
  <c r="AA163" i="2"/>
  <c r="AI162" i="2"/>
  <c r="AJ162" i="2"/>
  <c r="AH162" i="2"/>
  <c r="Y163" i="2"/>
  <c r="R165" i="2"/>
  <c r="Z164" i="2" s="1"/>
  <c r="N168" i="2"/>
  <c r="O167" i="2"/>
  <c r="C167" i="2"/>
  <c r="D166" i="2"/>
  <c r="K168" i="2"/>
  <c r="L167" i="2"/>
  <c r="AR164" i="2"/>
  <c r="F166" i="2"/>
  <c r="G165" i="2"/>
  <c r="I165" i="2" s="1"/>
  <c r="Q166" i="2" s="1"/>
  <c r="AB163" i="2"/>
  <c r="T164" i="2"/>
  <c r="U164" i="2" s="1"/>
  <c r="BO164" i="2"/>
  <c r="AS164" i="2"/>
  <c r="Y173" i="19"/>
  <c r="Z173" i="19"/>
  <c r="AL172" i="19" s="1"/>
  <c r="E177" i="19"/>
  <c r="V160" i="18"/>
  <c r="O335" i="18"/>
  <c r="P334" i="18"/>
  <c r="BS157" i="18"/>
  <c r="AK171" i="19"/>
  <c r="AP171" i="19"/>
  <c r="AO171" i="19"/>
  <c r="AL171" i="19"/>
  <c r="AM171" i="19"/>
  <c r="BG172" i="19"/>
  <c r="BH172" i="19" s="1"/>
  <c r="BI172" i="19" s="1"/>
  <c r="BJ173" i="19" s="1"/>
  <c r="BL173" i="19" s="1"/>
  <c r="AI171" i="19"/>
  <c r="AJ171" i="19"/>
  <c r="X174" i="19"/>
  <c r="Y174" i="19" s="1"/>
  <c r="U175" i="19"/>
  <c r="AB175" i="19" s="1"/>
  <c r="AC175" i="19" s="1"/>
  <c r="X175" i="19" s="1"/>
  <c r="T175" i="19"/>
  <c r="AS175" i="19" s="1"/>
  <c r="W175" i="19"/>
  <c r="V175" i="19"/>
  <c r="I176" i="19"/>
  <c r="S176" i="19" s="1"/>
  <c r="W176" i="19" s="1"/>
  <c r="C179" i="19"/>
  <c r="D178" i="19"/>
  <c r="H177" i="19"/>
  <c r="G178" i="19"/>
  <c r="O201" i="19"/>
  <c r="N202" i="19"/>
  <c r="AD157" i="18"/>
  <c r="AP155" i="18"/>
  <c r="AO155" i="18"/>
  <c r="AR155" i="18"/>
  <c r="AN155" i="18"/>
  <c r="BB156" i="18"/>
  <c r="BC156" i="18" s="1"/>
  <c r="BE157" i="18" s="1"/>
  <c r="BF157" i="18" s="1"/>
  <c r="AM155" i="18"/>
  <c r="F161" i="18"/>
  <c r="G161" i="18" s="1"/>
  <c r="W159" i="18"/>
  <c r="C163" i="18"/>
  <c r="D163" i="18" s="1"/>
  <c r="L162" i="18"/>
  <c r="M162" i="18" s="1"/>
  <c r="X157" i="18"/>
  <c r="Y157" i="18" s="1"/>
  <c r="AR156" i="18" s="1"/>
  <c r="I161" i="18"/>
  <c r="J161" i="18" s="1"/>
  <c r="AK155" i="18"/>
  <c r="BS158" i="18"/>
  <c r="AW158" i="18"/>
  <c r="AL155" i="18"/>
  <c r="AV158" i="18"/>
  <c r="BH210" i="11"/>
  <c r="BH211" i="11"/>
  <c r="AI163" i="2" l="1"/>
  <c r="Y164" i="2"/>
  <c r="AJ163" i="2"/>
  <c r="AG163" i="2"/>
  <c r="AH163" i="2"/>
  <c r="AA164" i="2"/>
  <c r="AB164" i="2"/>
  <c r="S165" i="2"/>
  <c r="AS165" i="2" s="1"/>
  <c r="R166" i="2"/>
  <c r="AA165" i="2" s="1"/>
  <c r="F167" i="2"/>
  <c r="G166" i="2"/>
  <c r="I166" i="2" s="1"/>
  <c r="Q167" i="2" s="1"/>
  <c r="N169" i="2"/>
  <c r="O168" i="2"/>
  <c r="C168" i="2"/>
  <c r="D167" i="2"/>
  <c r="AR165" i="2"/>
  <c r="K169" i="2"/>
  <c r="L168" i="2"/>
  <c r="AM172" i="19"/>
  <c r="BG173" i="19"/>
  <c r="BH173" i="19" s="1"/>
  <c r="BI173" i="19" s="1"/>
  <c r="BJ174" i="19" s="1"/>
  <c r="BL174" i="19" s="1"/>
  <c r="AN172" i="19"/>
  <c r="AK172" i="19"/>
  <c r="AJ172" i="19"/>
  <c r="AO172" i="19"/>
  <c r="AP172" i="19"/>
  <c r="AI172" i="19"/>
  <c r="E178" i="19"/>
  <c r="V161" i="18"/>
  <c r="O336" i="18"/>
  <c r="P335" i="18"/>
  <c r="X158" i="18"/>
  <c r="Y158" i="18" s="1"/>
  <c r="AT174" i="19"/>
  <c r="Z174" i="19"/>
  <c r="AP173" i="19" s="1"/>
  <c r="T176" i="19"/>
  <c r="AS176" i="19" s="1"/>
  <c r="V176" i="19"/>
  <c r="I177" i="19"/>
  <c r="S177" i="19" s="1"/>
  <c r="U176" i="19"/>
  <c r="AB176" i="19" s="1"/>
  <c r="AC176" i="19" s="1"/>
  <c r="X176" i="19" s="1"/>
  <c r="AT175" i="19"/>
  <c r="Z175" i="19"/>
  <c r="Y175" i="19"/>
  <c r="D179" i="19"/>
  <c r="C180" i="19"/>
  <c r="H178" i="19"/>
  <c r="G179" i="19"/>
  <c r="N203" i="19"/>
  <c r="O202" i="19"/>
  <c r="AF158" i="18"/>
  <c r="AE158" i="18"/>
  <c r="AO156" i="18"/>
  <c r="AQ156" i="18"/>
  <c r="AP156" i="18"/>
  <c r="BB157" i="18"/>
  <c r="BC157" i="18" s="1"/>
  <c r="BE158" i="18" s="1"/>
  <c r="BF158" i="18" s="1"/>
  <c r="AF159" i="18"/>
  <c r="L163" i="18"/>
  <c r="M163" i="18" s="1"/>
  <c r="BS159" i="18"/>
  <c r="AW159" i="18"/>
  <c r="C164" i="18"/>
  <c r="D164" i="18" s="1"/>
  <c r="AM156" i="18"/>
  <c r="AN156" i="18"/>
  <c r="AV159" i="18"/>
  <c r="AK156" i="18"/>
  <c r="AC158" i="18"/>
  <c r="AL156" i="18"/>
  <c r="F162" i="18"/>
  <c r="G162" i="18" s="1"/>
  <c r="AD158" i="18"/>
  <c r="I162" i="18"/>
  <c r="J162" i="18" s="1"/>
  <c r="BH279" i="11"/>
  <c r="BH280" i="11"/>
  <c r="BH112" i="11"/>
  <c r="BO165" i="2" l="1"/>
  <c r="T165" i="2"/>
  <c r="U165" i="2" s="1"/>
  <c r="Z165" i="2"/>
  <c r="AB165" i="2"/>
  <c r="S166" i="2"/>
  <c r="BO166" i="2" s="1"/>
  <c r="Y165" i="2"/>
  <c r="R167" i="2"/>
  <c r="Z166" i="2" s="1"/>
  <c r="N170" i="2"/>
  <c r="O169" i="2"/>
  <c r="K170" i="2"/>
  <c r="L169" i="2"/>
  <c r="C169" i="2"/>
  <c r="D168" i="2"/>
  <c r="AR166" i="2"/>
  <c r="F168" i="2"/>
  <c r="G167" i="2"/>
  <c r="I167" i="2" s="1"/>
  <c r="AM173" i="19"/>
  <c r="AJ173" i="19"/>
  <c r="AI173" i="19"/>
  <c r="BG174" i="19"/>
  <c r="BH174" i="19" s="1"/>
  <c r="BI174" i="19" s="1"/>
  <c r="BJ175" i="19" s="1"/>
  <c r="BL175" i="19" s="1"/>
  <c r="AO173" i="19"/>
  <c r="AN173" i="19"/>
  <c r="AL173" i="19"/>
  <c r="E179" i="19"/>
  <c r="V162" i="18"/>
  <c r="X159" i="18"/>
  <c r="Y159" i="18" s="1"/>
  <c r="O337" i="18"/>
  <c r="P336" i="18"/>
  <c r="AK173" i="19"/>
  <c r="AM174" i="19"/>
  <c r="T177" i="19"/>
  <c r="AS177" i="19" s="1"/>
  <c r="V177" i="19"/>
  <c r="U177" i="19"/>
  <c r="AB177" i="19" s="1"/>
  <c r="AC177" i="19" s="1"/>
  <c r="X177" i="19" s="1"/>
  <c r="W177" i="19"/>
  <c r="I178" i="19"/>
  <c r="S178" i="19" s="1"/>
  <c r="U178" i="19" s="1"/>
  <c r="AB178" i="19" s="1"/>
  <c r="AI174" i="19"/>
  <c r="AP174" i="19"/>
  <c r="AK174" i="19"/>
  <c r="AJ174" i="19"/>
  <c r="AO174" i="19"/>
  <c r="AN174" i="19"/>
  <c r="AL174" i="19"/>
  <c r="BG175" i="19"/>
  <c r="BH175" i="19" s="1"/>
  <c r="BI175" i="19" s="1"/>
  <c r="AT176" i="19"/>
  <c r="Y176" i="19"/>
  <c r="Z176" i="19"/>
  <c r="AN175" i="19" s="1"/>
  <c r="G180" i="19"/>
  <c r="H179" i="19"/>
  <c r="C181" i="19"/>
  <c r="D180" i="19"/>
  <c r="N204" i="19"/>
  <c r="O203" i="19"/>
  <c r="W160" i="18"/>
  <c r="BS160" i="18" s="1"/>
  <c r="AC159" i="18"/>
  <c r="AD159" i="18"/>
  <c r="AE159" i="18"/>
  <c r="AK157" i="18"/>
  <c r="BB158" i="18"/>
  <c r="BC158" i="18" s="1"/>
  <c r="BE159" i="18" s="1"/>
  <c r="BF159" i="18" s="1"/>
  <c r="AO157" i="18"/>
  <c r="AP157" i="18"/>
  <c r="AQ157" i="18"/>
  <c r="AR157" i="18"/>
  <c r="W161" i="18"/>
  <c r="C165" i="18"/>
  <c r="D165" i="18" s="1"/>
  <c r="L164" i="18"/>
  <c r="M164" i="18" s="1"/>
  <c r="I163" i="18"/>
  <c r="J163" i="18" s="1"/>
  <c r="AL157" i="18"/>
  <c r="AN157" i="18"/>
  <c r="AM157" i="18"/>
  <c r="AE160" i="18"/>
  <c r="AD160" i="18"/>
  <c r="AC160" i="18"/>
  <c r="AF160" i="18"/>
  <c r="AV160" i="18"/>
  <c r="F163" i="18"/>
  <c r="G163" i="18" s="1"/>
  <c r="BH13" i="11"/>
  <c r="T166" i="2" l="1"/>
  <c r="U166" i="2" s="1"/>
  <c r="AH165" i="2" s="1"/>
  <c r="AS166" i="2"/>
  <c r="AJ164" i="2"/>
  <c r="AI164" i="2"/>
  <c r="AH164" i="2"/>
  <c r="AG164" i="2"/>
  <c r="S167" i="2"/>
  <c r="T167" i="2" s="1"/>
  <c r="AB166" i="2"/>
  <c r="AA166" i="2"/>
  <c r="Q168" i="2"/>
  <c r="R168" i="2" s="1"/>
  <c r="K171" i="2"/>
  <c r="L170" i="2"/>
  <c r="C170" i="2"/>
  <c r="D169" i="2"/>
  <c r="AR167" i="2"/>
  <c r="F169" i="2"/>
  <c r="G168" i="2"/>
  <c r="I168" i="2" s="1"/>
  <c r="Q169" i="2" s="1"/>
  <c r="N171" i="2"/>
  <c r="O170" i="2"/>
  <c r="Y166" i="2"/>
  <c r="BJ176" i="19"/>
  <c r="BL176" i="19" s="1"/>
  <c r="E180" i="19"/>
  <c r="V163" i="18"/>
  <c r="AQ158" i="18"/>
  <c r="AL158" i="18"/>
  <c r="AN158" i="18"/>
  <c r="AM158" i="18"/>
  <c r="AP158" i="18"/>
  <c r="BB159" i="18"/>
  <c r="BC159" i="18" s="1"/>
  <c r="BE160" i="18" s="1"/>
  <c r="BF160" i="18" s="1"/>
  <c r="AK158" i="18"/>
  <c r="AO158" i="18"/>
  <c r="AR158" i="18"/>
  <c r="O338" i="18"/>
  <c r="P337" i="18"/>
  <c r="AW160" i="18"/>
  <c r="X160" i="18"/>
  <c r="Y160" i="18" s="1"/>
  <c r="AO159" i="18" s="1"/>
  <c r="W178" i="19"/>
  <c r="T178" i="19"/>
  <c r="AS178" i="19" s="1"/>
  <c r="V178" i="19"/>
  <c r="I179" i="19"/>
  <c r="S179" i="19" s="1"/>
  <c r="AL175" i="19"/>
  <c r="AK175" i="19"/>
  <c r="AP175" i="19"/>
  <c r="AO175" i="19"/>
  <c r="Z177" i="19"/>
  <c r="AJ176" i="19" s="1"/>
  <c r="Y177" i="19"/>
  <c r="AT177" i="19"/>
  <c r="AC178" i="19"/>
  <c r="AM175" i="19"/>
  <c r="AI175" i="19"/>
  <c r="BG176" i="19"/>
  <c r="BH176" i="19" s="1"/>
  <c r="BI176" i="19" s="1"/>
  <c r="AJ175" i="19"/>
  <c r="D181" i="19"/>
  <c r="C182" i="19"/>
  <c r="N205" i="19"/>
  <c r="O204" i="19"/>
  <c r="H180" i="19"/>
  <c r="G181" i="19"/>
  <c r="AC161" i="18"/>
  <c r="I164" i="18"/>
  <c r="J164" i="18" s="1"/>
  <c r="C166" i="18"/>
  <c r="D166" i="18" s="1"/>
  <c r="F164" i="18"/>
  <c r="G164" i="18" s="1"/>
  <c r="BS161" i="18"/>
  <c r="X161" i="18"/>
  <c r="AW161" i="18"/>
  <c r="L165" i="18"/>
  <c r="M165" i="18" s="1"/>
  <c r="AV161" i="18"/>
  <c r="BH7" i="11"/>
  <c r="U167" i="2" l="1"/>
  <c r="BJ177" i="19"/>
  <c r="BL177" i="19" s="1"/>
  <c r="AG165" i="2"/>
  <c r="AI165" i="2"/>
  <c r="AJ165" i="2"/>
  <c r="AJ166" i="2"/>
  <c r="AH166" i="2"/>
  <c r="AG166" i="2"/>
  <c r="BO167" i="2"/>
  <c r="AS167" i="2"/>
  <c r="AI166" i="2"/>
  <c r="S168" i="2"/>
  <c r="T168" i="2" s="1"/>
  <c r="U168" i="2" s="1"/>
  <c r="AJ167" i="2" s="1"/>
  <c r="Y167" i="2"/>
  <c r="Z167" i="2"/>
  <c r="AB167" i="2"/>
  <c r="AA167" i="2"/>
  <c r="R169" i="2"/>
  <c r="S169" i="2" s="1"/>
  <c r="N172" i="2"/>
  <c r="O171" i="2"/>
  <c r="F170" i="2"/>
  <c r="G169" i="2"/>
  <c r="I169" i="2" s="1"/>
  <c r="Q170" i="2" s="1"/>
  <c r="K172" i="2"/>
  <c r="L171" i="2"/>
  <c r="C171" i="2"/>
  <c r="D170" i="2"/>
  <c r="AR168" i="2"/>
  <c r="E181" i="19"/>
  <c r="V164" i="18"/>
  <c r="O339" i="18"/>
  <c r="P338" i="18"/>
  <c r="Y161" i="18"/>
  <c r="AK160" i="18" s="1"/>
  <c r="AD161" i="18"/>
  <c r="AE161" i="18"/>
  <c r="AL159" i="18"/>
  <c r="AR159" i="18"/>
  <c r="AP159" i="18"/>
  <c r="BB160" i="18"/>
  <c r="BC160" i="18" s="1"/>
  <c r="BE161" i="18" s="1"/>
  <c r="BF161" i="18" s="1"/>
  <c r="AM159" i="18"/>
  <c r="AQ159" i="18"/>
  <c r="AK159" i="18"/>
  <c r="AN159" i="18"/>
  <c r="X178" i="19"/>
  <c r="Z178" i="19" s="1"/>
  <c r="T179" i="19"/>
  <c r="AS179" i="19" s="1"/>
  <c r="V179" i="19"/>
  <c r="U179" i="19"/>
  <c r="AB179" i="19" s="1"/>
  <c r="AC179" i="19" s="1"/>
  <c r="X179" i="19" s="1"/>
  <c r="W179" i="19"/>
  <c r="I180" i="19"/>
  <c r="S180" i="19" s="1"/>
  <c r="AI176" i="19"/>
  <c r="AM176" i="19"/>
  <c r="AO176" i="19"/>
  <c r="AP176" i="19"/>
  <c r="BG177" i="19"/>
  <c r="BH177" i="19" s="1"/>
  <c r="BI177" i="19" s="1"/>
  <c r="AL176" i="19"/>
  <c r="AN176" i="19"/>
  <c r="AK176" i="19"/>
  <c r="D182" i="19"/>
  <c r="C183" i="19"/>
  <c r="N206" i="19"/>
  <c r="O205" i="19"/>
  <c r="G182" i="19"/>
  <c r="H181" i="19"/>
  <c r="AF161" i="18"/>
  <c r="W162" i="18"/>
  <c r="AW162" i="18" s="1"/>
  <c r="AC162" i="18"/>
  <c r="C167" i="18"/>
  <c r="D167" i="18" s="1"/>
  <c r="I165" i="18"/>
  <c r="J165" i="18" s="1"/>
  <c r="AV162" i="18"/>
  <c r="L166" i="18"/>
  <c r="M166" i="18" s="1"/>
  <c r="F165" i="18"/>
  <c r="G165" i="18" s="1"/>
  <c r="BH292" i="11"/>
  <c r="BH293" i="11"/>
  <c r="BJ178" i="19" l="1"/>
  <c r="BL178" i="19" s="1"/>
  <c r="BO168" i="2"/>
  <c r="AS168" i="2"/>
  <c r="AB168" i="2"/>
  <c r="AI167" i="2"/>
  <c r="AH167" i="2"/>
  <c r="AG167" i="2"/>
  <c r="Z168" i="2"/>
  <c r="AA168" i="2"/>
  <c r="S170" i="2"/>
  <c r="R170" i="2"/>
  <c r="AA169" i="2" s="1"/>
  <c r="C172" i="2"/>
  <c r="D171" i="2"/>
  <c r="F171" i="2"/>
  <c r="G170" i="2"/>
  <c r="I170" i="2" s="1"/>
  <c r="Q171" i="2" s="1"/>
  <c r="N173" i="2"/>
  <c r="O172" i="2"/>
  <c r="AR169" i="2"/>
  <c r="K173" i="2"/>
  <c r="L172" i="2"/>
  <c r="Y168" i="2"/>
  <c r="AS169" i="2"/>
  <c r="T169" i="2"/>
  <c r="U169" i="2" s="1"/>
  <c r="BO169" i="2"/>
  <c r="T180" i="19"/>
  <c r="AS180" i="19" s="1"/>
  <c r="W180" i="19"/>
  <c r="Y178" i="19"/>
  <c r="Y179" i="19" s="1"/>
  <c r="AT178" i="19"/>
  <c r="E182" i="19"/>
  <c r="V165" i="18"/>
  <c r="AQ160" i="18"/>
  <c r="AR160" i="18"/>
  <c r="AP160" i="18"/>
  <c r="AO160" i="18"/>
  <c r="AN160" i="18"/>
  <c r="BB161" i="18"/>
  <c r="BC161" i="18" s="1"/>
  <c r="BE162" i="18" s="1"/>
  <c r="BF162" i="18" s="1"/>
  <c r="AM160" i="18"/>
  <c r="AL160" i="18"/>
  <c r="O340" i="18"/>
  <c r="P339" i="18"/>
  <c r="U180" i="19"/>
  <c r="AB180" i="19" s="1"/>
  <c r="AC180" i="19" s="1"/>
  <c r="X180" i="19" s="1"/>
  <c r="V180" i="19"/>
  <c r="I181" i="19"/>
  <c r="S181" i="19" s="1"/>
  <c r="BG178" i="19"/>
  <c r="BH178" i="19" s="1"/>
  <c r="BI178" i="19" s="1"/>
  <c r="AL177" i="19"/>
  <c r="AM177" i="19"/>
  <c r="AT179" i="19"/>
  <c r="Z179" i="19"/>
  <c r="AI178" i="19" s="1"/>
  <c r="AJ177" i="19"/>
  <c r="AN177" i="19"/>
  <c r="AI177" i="19"/>
  <c r="AO177" i="19"/>
  <c r="AP177" i="19"/>
  <c r="AK177" i="19"/>
  <c r="N207" i="19"/>
  <c r="O206" i="19"/>
  <c r="H182" i="19"/>
  <c r="G183" i="19"/>
  <c r="C184" i="19"/>
  <c r="D183" i="19"/>
  <c r="X162" i="18"/>
  <c r="Y162" i="18" s="1"/>
  <c r="AD162" i="18"/>
  <c r="AE162" i="18"/>
  <c r="AF162" i="18"/>
  <c r="BS162" i="18"/>
  <c r="AE163" i="18"/>
  <c r="L167" i="18"/>
  <c r="M167" i="18" s="1"/>
  <c r="F166" i="18"/>
  <c r="G166" i="18" s="1"/>
  <c r="C168" i="18"/>
  <c r="D168" i="18" s="1"/>
  <c r="AV163" i="18"/>
  <c r="I166" i="18"/>
  <c r="J166" i="18" s="1"/>
  <c r="W163" i="18"/>
  <c r="BH197" i="11"/>
  <c r="BH130" i="11"/>
  <c r="BJ179" i="19" l="1"/>
  <c r="AH168" i="2"/>
  <c r="AG168" i="2"/>
  <c r="AB169" i="2"/>
  <c r="AJ168" i="2"/>
  <c r="AI168" i="2"/>
  <c r="Z169" i="2"/>
  <c r="Y169" i="2"/>
  <c r="R171" i="2"/>
  <c r="AB170" i="2" s="1"/>
  <c r="S171" i="2"/>
  <c r="N174" i="2"/>
  <c r="O173" i="2"/>
  <c r="F172" i="2"/>
  <c r="G171" i="2"/>
  <c r="I171" i="2" s="1"/>
  <c r="Q172" i="2" s="1"/>
  <c r="K174" i="2"/>
  <c r="L173" i="2"/>
  <c r="C173" i="2"/>
  <c r="D172" i="2"/>
  <c r="AR170" i="2"/>
  <c r="T170" i="2"/>
  <c r="U170" i="2" s="1"/>
  <c r="AJ169" i="2" s="1"/>
  <c r="BO170" i="2"/>
  <c r="AS170" i="2"/>
  <c r="U181" i="19"/>
  <c r="AB181" i="19" s="1"/>
  <c r="W181" i="19"/>
  <c r="T181" i="19"/>
  <c r="AS181" i="19" s="1"/>
  <c r="V181" i="19"/>
  <c r="E183" i="19"/>
  <c r="V166" i="18"/>
  <c r="O341" i="18"/>
  <c r="P340" i="18"/>
  <c r="AO161" i="18"/>
  <c r="BB162" i="18"/>
  <c r="BC162" i="18" s="1"/>
  <c r="BE163" i="18" s="1"/>
  <c r="BF163" i="18" s="1"/>
  <c r="I182" i="19"/>
  <c r="S182" i="19" s="1"/>
  <c r="AK178" i="19"/>
  <c r="AP178" i="19"/>
  <c r="AM178" i="19"/>
  <c r="AL178" i="19"/>
  <c r="AJ178" i="19"/>
  <c r="AO178" i="19"/>
  <c r="BL179" i="19"/>
  <c r="Z180" i="19"/>
  <c r="AK179" i="19" s="1"/>
  <c r="Y180" i="19"/>
  <c r="AT180" i="19"/>
  <c r="AN178" i="19"/>
  <c r="BG179" i="19"/>
  <c r="BH179" i="19" s="1"/>
  <c r="BI179" i="19" s="1"/>
  <c r="BJ180" i="19" s="1"/>
  <c r="AC181" i="19"/>
  <c r="X181" i="19" s="1"/>
  <c r="H183" i="19"/>
  <c r="G184" i="19"/>
  <c r="C185" i="19"/>
  <c r="D184" i="19"/>
  <c r="O207" i="19"/>
  <c r="N208" i="19"/>
  <c r="AM161" i="18"/>
  <c r="AK161" i="18"/>
  <c r="AP161" i="18"/>
  <c r="AQ161" i="18"/>
  <c r="AR161" i="18"/>
  <c r="AN161" i="18"/>
  <c r="AL161" i="18"/>
  <c r="AD163" i="18"/>
  <c r="AC163" i="18"/>
  <c r="AD164" i="18"/>
  <c r="BS163" i="18"/>
  <c r="AW163" i="18"/>
  <c r="X163" i="18"/>
  <c r="Y163" i="18" s="1"/>
  <c r="C169" i="18"/>
  <c r="D169" i="18" s="1"/>
  <c r="F167" i="18"/>
  <c r="G167" i="18" s="1"/>
  <c r="I167" i="18"/>
  <c r="J167" i="18" s="1"/>
  <c r="L168" i="18"/>
  <c r="M168" i="18" s="1"/>
  <c r="AV164" i="18"/>
  <c r="AF163" i="18"/>
  <c r="W164" i="18"/>
  <c r="BH147" i="11"/>
  <c r="BH148" i="11"/>
  <c r="Z170" i="2" l="1"/>
  <c r="AG169" i="2"/>
  <c r="Y170" i="2"/>
  <c r="AH169" i="2"/>
  <c r="AI169" i="2"/>
  <c r="AA170" i="2"/>
  <c r="R172" i="2"/>
  <c r="S172" i="2" s="1"/>
  <c r="K175" i="2"/>
  <c r="L174" i="2"/>
  <c r="F173" i="2"/>
  <c r="G172" i="2"/>
  <c r="I172" i="2" s="1"/>
  <c r="Q173" i="2" s="1"/>
  <c r="N175" i="2"/>
  <c r="O174" i="2"/>
  <c r="AS171" i="2"/>
  <c r="T171" i="2"/>
  <c r="U171" i="2" s="1"/>
  <c r="AI170" i="2" s="1"/>
  <c r="BO171" i="2"/>
  <c r="C174" i="2"/>
  <c r="D173" i="2"/>
  <c r="AR171" i="2"/>
  <c r="V182" i="19"/>
  <c r="T182" i="19"/>
  <c r="AS182" i="19" s="1"/>
  <c r="U182" i="19"/>
  <c r="AB182" i="19" s="1"/>
  <c r="AC182" i="19" s="1"/>
  <c r="X182" i="19" s="1"/>
  <c r="W182" i="19"/>
  <c r="E184" i="19"/>
  <c r="V167" i="18"/>
  <c r="O342" i="18"/>
  <c r="P341" i="18"/>
  <c r="I183" i="19"/>
  <c r="S183" i="19" s="1"/>
  <c r="W183" i="19" s="1"/>
  <c r="AJ179" i="19"/>
  <c r="AO179" i="19"/>
  <c r="AL179" i="19"/>
  <c r="BL180" i="19"/>
  <c r="BG180" i="19"/>
  <c r="BH180" i="19" s="1"/>
  <c r="BI180" i="19" s="1"/>
  <c r="BJ181" i="19" s="1"/>
  <c r="AI179" i="19"/>
  <c r="AP179" i="19"/>
  <c r="AM179" i="19"/>
  <c r="Z181" i="19"/>
  <c r="AN180" i="19" s="1"/>
  <c r="AT181" i="19"/>
  <c r="Y181" i="19"/>
  <c r="AN179" i="19"/>
  <c r="O208" i="19"/>
  <c r="N209" i="19"/>
  <c r="G185" i="19"/>
  <c r="H184" i="19"/>
  <c r="C186" i="19"/>
  <c r="D185" i="19"/>
  <c r="AE164" i="18"/>
  <c r="AF164" i="18"/>
  <c r="AC164" i="18"/>
  <c r="BB163" i="18"/>
  <c r="BC163" i="18" s="1"/>
  <c r="BE164" i="18" s="1"/>
  <c r="BF164" i="18" s="1"/>
  <c r="AO162" i="18"/>
  <c r="AR162" i="18"/>
  <c r="AP162" i="18"/>
  <c r="AQ162" i="18"/>
  <c r="AD165" i="18"/>
  <c r="X164" i="18"/>
  <c r="Y164" i="18" s="1"/>
  <c r="BS164" i="18"/>
  <c r="AW164" i="18"/>
  <c r="AN162" i="18"/>
  <c r="AK162" i="18"/>
  <c r="AL162" i="18"/>
  <c r="AM162" i="18"/>
  <c r="I168" i="18"/>
  <c r="J168" i="18" s="1"/>
  <c r="C170" i="18"/>
  <c r="D170" i="18" s="1"/>
  <c r="AV165" i="18"/>
  <c r="F168" i="18"/>
  <c r="G168" i="18" s="1"/>
  <c r="L169" i="18"/>
  <c r="M169" i="18" s="1"/>
  <c r="W165" i="18"/>
  <c r="BH248" i="11"/>
  <c r="BH249" i="11"/>
  <c r="Z171" i="2" l="1"/>
  <c r="AG170" i="2"/>
  <c r="AH170" i="2"/>
  <c r="AA171" i="2"/>
  <c r="Y171" i="2"/>
  <c r="AJ170" i="2"/>
  <c r="R173" i="2"/>
  <c r="S173" i="2" s="1"/>
  <c r="N176" i="2"/>
  <c r="O175" i="2"/>
  <c r="C175" i="2"/>
  <c r="D174" i="2"/>
  <c r="K176" i="2"/>
  <c r="L175" i="2"/>
  <c r="F174" i="2"/>
  <c r="G173" i="2"/>
  <c r="I173" i="2" s="1"/>
  <c r="Q174" i="2" s="1"/>
  <c r="AR172" i="2"/>
  <c r="AB171" i="2"/>
  <c r="BO172" i="2"/>
  <c r="AS172" i="2"/>
  <c r="T172" i="2"/>
  <c r="U172" i="2" s="1"/>
  <c r="AI171" i="2" s="1"/>
  <c r="E185" i="19"/>
  <c r="AK180" i="19"/>
  <c r="AM180" i="19"/>
  <c r="V168" i="18"/>
  <c r="O343" i="18"/>
  <c r="P342" i="18"/>
  <c r="U183" i="19"/>
  <c r="AB183" i="19" s="1"/>
  <c r="AC183" i="19" s="1"/>
  <c r="X183" i="19" s="1"/>
  <c r="T183" i="19"/>
  <c r="AS183" i="19" s="1"/>
  <c r="V183" i="19"/>
  <c r="I184" i="19"/>
  <c r="S184" i="19" s="1"/>
  <c r="BL181" i="19"/>
  <c r="AJ180" i="19"/>
  <c r="BG181" i="19"/>
  <c r="BH181" i="19" s="1"/>
  <c r="BI181" i="19" s="1"/>
  <c r="BJ182" i="19" s="1"/>
  <c r="AP180" i="19"/>
  <c r="AL180" i="19"/>
  <c r="Y182" i="19"/>
  <c r="AT182" i="19"/>
  <c r="Z182" i="19"/>
  <c r="AP181" i="19" s="1"/>
  <c r="AI180" i="19"/>
  <c r="AO180" i="19"/>
  <c r="O209" i="19"/>
  <c r="N210" i="19"/>
  <c r="H185" i="19"/>
  <c r="G186" i="19"/>
  <c r="C187" i="19"/>
  <c r="D186" i="19"/>
  <c r="AC165" i="18"/>
  <c r="AF165" i="18"/>
  <c r="AE165" i="18"/>
  <c r="BB164" i="18"/>
  <c r="BC164" i="18" s="1"/>
  <c r="BE165" i="18" s="1"/>
  <c r="BF165" i="18" s="1"/>
  <c r="AP163" i="18"/>
  <c r="AL163" i="18"/>
  <c r="AO163" i="18"/>
  <c r="AM163" i="18"/>
  <c r="AR163" i="18"/>
  <c r="AN163" i="18"/>
  <c r="AK163" i="18"/>
  <c r="AQ163" i="18"/>
  <c r="AD166" i="18"/>
  <c r="F169" i="18"/>
  <c r="G169" i="18" s="1"/>
  <c r="BS165" i="18"/>
  <c r="X165" i="18"/>
  <c r="Y165" i="18" s="1"/>
  <c r="BB165" i="18" s="1"/>
  <c r="AW165" i="18"/>
  <c r="AC166" i="18"/>
  <c r="AV166" i="18"/>
  <c r="AF166" i="18"/>
  <c r="C171" i="18"/>
  <c r="D171" i="18" s="1"/>
  <c r="L170" i="18"/>
  <c r="M170" i="18" s="1"/>
  <c r="I169" i="18"/>
  <c r="J169" i="18" s="1"/>
  <c r="W166" i="18"/>
  <c r="BH231" i="11"/>
  <c r="BH232" i="11"/>
  <c r="BH184" i="11"/>
  <c r="AG171" i="2" l="1"/>
  <c r="AJ171" i="2"/>
  <c r="AB172" i="2"/>
  <c r="Y172" i="2"/>
  <c r="AH171" i="2"/>
  <c r="AA172" i="2"/>
  <c r="Z172" i="2"/>
  <c r="R174" i="2"/>
  <c r="AB173" i="2" s="1"/>
  <c r="S174" i="2"/>
  <c r="C176" i="2"/>
  <c r="D175" i="2"/>
  <c r="N177" i="2"/>
  <c r="O176" i="2"/>
  <c r="AR173" i="2"/>
  <c r="F175" i="2"/>
  <c r="G174" i="2"/>
  <c r="I174" i="2" s="1"/>
  <c r="Q175" i="2" s="1"/>
  <c r="K177" i="2"/>
  <c r="L176" i="2"/>
  <c r="AS173" i="2"/>
  <c r="T173" i="2"/>
  <c r="U173" i="2" s="1"/>
  <c r="BO173" i="2"/>
  <c r="V184" i="19"/>
  <c r="T184" i="19"/>
  <c r="AS184" i="19" s="1"/>
  <c r="W184" i="19"/>
  <c r="U184" i="19"/>
  <c r="AB184" i="19" s="1"/>
  <c r="E186" i="19"/>
  <c r="V169" i="18"/>
  <c r="O344" i="18"/>
  <c r="P343" i="18"/>
  <c r="I185" i="19"/>
  <c r="S185" i="19" s="1"/>
  <c r="AJ181" i="19"/>
  <c r="AL181" i="19"/>
  <c r="BL182" i="19"/>
  <c r="AT183" i="19"/>
  <c r="Z183" i="19"/>
  <c r="AM182" i="19" s="1"/>
  <c r="Y183" i="19"/>
  <c r="AI181" i="19"/>
  <c r="AN181" i="19"/>
  <c r="AK181" i="19"/>
  <c r="AM181" i="19"/>
  <c r="BG182" i="19"/>
  <c r="BH182" i="19" s="1"/>
  <c r="BI182" i="19" s="1"/>
  <c r="BJ183" i="19" s="1"/>
  <c r="AO181" i="19"/>
  <c r="AC184" i="19"/>
  <c r="X184" i="19" s="1"/>
  <c r="D187" i="19"/>
  <c r="C188" i="19"/>
  <c r="N211" i="19"/>
  <c r="O210" i="19"/>
  <c r="G187" i="19"/>
  <c r="H186" i="19"/>
  <c r="AN164" i="18"/>
  <c r="BC165" i="18"/>
  <c r="BE166" i="18" s="1"/>
  <c r="BF166" i="18" s="1"/>
  <c r="AO164" i="18"/>
  <c r="AR164" i="18"/>
  <c r="AQ164" i="18"/>
  <c r="AP164" i="18"/>
  <c r="AF167" i="18"/>
  <c r="L171" i="18"/>
  <c r="M171" i="18" s="1"/>
  <c r="AL164" i="18"/>
  <c r="F170" i="18"/>
  <c r="G170" i="18" s="1"/>
  <c r="BS166" i="18"/>
  <c r="X166" i="18"/>
  <c r="Y166" i="18" s="1"/>
  <c r="BB166" i="18" s="1"/>
  <c r="AW166" i="18"/>
  <c r="I170" i="18"/>
  <c r="J170" i="18" s="1"/>
  <c r="AK164" i="18"/>
  <c r="C172" i="18"/>
  <c r="D172" i="18" s="1"/>
  <c r="AM164" i="18"/>
  <c r="AV167" i="18"/>
  <c r="AE166" i="18"/>
  <c r="W167" i="18"/>
  <c r="BH270" i="11"/>
  <c r="BH271" i="11"/>
  <c r="AG172" i="2" l="1"/>
  <c r="AI172" i="2"/>
  <c r="AH172" i="2"/>
  <c r="AA173" i="2"/>
  <c r="AJ172" i="2"/>
  <c r="Z173" i="2"/>
  <c r="Y173" i="2"/>
  <c r="F176" i="2"/>
  <c r="G175" i="2"/>
  <c r="I175" i="2" s="1"/>
  <c r="S175" i="2"/>
  <c r="R175" i="2"/>
  <c r="Y174" i="2" s="1"/>
  <c r="C177" i="2"/>
  <c r="D176" i="2"/>
  <c r="N178" i="2"/>
  <c r="O177" i="2"/>
  <c r="K178" i="2"/>
  <c r="L177" i="2"/>
  <c r="AS174" i="2"/>
  <c r="BO174" i="2"/>
  <c r="T174" i="2"/>
  <c r="U174" i="2" s="1"/>
  <c r="AI173" i="2" s="1"/>
  <c r="AR174" i="2"/>
  <c r="E187" i="19"/>
  <c r="V170" i="18"/>
  <c r="O345" i="18"/>
  <c r="P344" i="18"/>
  <c r="AE167" i="18"/>
  <c r="AC167" i="18"/>
  <c r="AD167" i="18"/>
  <c r="T185" i="19"/>
  <c r="AS185" i="19" s="1"/>
  <c r="V185" i="19"/>
  <c r="U185" i="19"/>
  <c r="AB185" i="19" s="1"/>
  <c r="AC185" i="19" s="1"/>
  <c r="X185" i="19" s="1"/>
  <c r="AO182" i="19"/>
  <c r="AI182" i="19"/>
  <c r="AL182" i="19"/>
  <c r="AP182" i="19"/>
  <c r="AK182" i="19"/>
  <c r="AJ182" i="19"/>
  <c r="I186" i="19"/>
  <c r="S186" i="19" s="1"/>
  <c r="U186" i="19" s="1"/>
  <c r="AB186" i="19" s="1"/>
  <c r="W185" i="19"/>
  <c r="BL183" i="19"/>
  <c r="AN182" i="19"/>
  <c r="BG183" i="19"/>
  <c r="BH183" i="19" s="1"/>
  <c r="BI183" i="19" s="1"/>
  <c r="BJ184" i="19" s="1"/>
  <c r="AT184" i="19"/>
  <c r="Z184" i="19"/>
  <c r="AL183" i="19" s="1"/>
  <c r="Y184" i="19"/>
  <c r="N212" i="19"/>
  <c r="O211" i="19"/>
  <c r="C189" i="19"/>
  <c r="D188" i="19"/>
  <c r="G188" i="19"/>
  <c r="H187" i="19"/>
  <c r="BC166" i="18"/>
  <c r="BE167" i="18" s="1"/>
  <c r="BF167" i="18" s="1"/>
  <c r="AO165" i="18"/>
  <c r="AP165" i="18"/>
  <c r="AR165" i="18"/>
  <c r="AK165" i="18"/>
  <c r="AL165" i="18"/>
  <c r="AQ165" i="18"/>
  <c r="AM165" i="18"/>
  <c r="AN165" i="18"/>
  <c r="F171" i="18"/>
  <c r="G171" i="18" s="1"/>
  <c r="AC168" i="18"/>
  <c r="C173" i="18"/>
  <c r="D173" i="18" s="1"/>
  <c r="BS167" i="18"/>
  <c r="AW167" i="18"/>
  <c r="X167" i="18"/>
  <c r="Y167" i="18" s="1"/>
  <c r="BB167" i="18" s="1"/>
  <c r="AV168" i="18"/>
  <c r="L172" i="18"/>
  <c r="M172" i="18" s="1"/>
  <c r="I171" i="18"/>
  <c r="J171" i="18" s="1"/>
  <c r="W168" i="18"/>
  <c r="BH181" i="11"/>
  <c r="Q176" i="2" l="1"/>
  <c r="R176" i="2" s="1"/>
  <c r="S176" i="2" s="1"/>
  <c r="AG173" i="2"/>
  <c r="AH173" i="2"/>
  <c r="AJ173" i="2"/>
  <c r="AB174" i="2"/>
  <c r="AA174" i="2"/>
  <c r="C178" i="2"/>
  <c r="D177" i="2"/>
  <c r="AR175" i="2"/>
  <c r="BO175" i="2"/>
  <c r="T175" i="2"/>
  <c r="U175" i="2" s="1"/>
  <c r="AI174" i="2" s="1"/>
  <c r="AS175" i="2"/>
  <c r="K179" i="2"/>
  <c r="L178" i="2"/>
  <c r="N179" i="2"/>
  <c r="O178" i="2"/>
  <c r="Z174" i="2"/>
  <c r="F177" i="2"/>
  <c r="G176" i="2"/>
  <c r="I176" i="2" s="1"/>
  <c r="Q177" i="2" s="1"/>
  <c r="E188" i="19"/>
  <c r="V171" i="18"/>
  <c r="O346" i="18"/>
  <c r="P345" i="18"/>
  <c r="V186" i="19"/>
  <c r="T186" i="19"/>
  <c r="AS186" i="19" s="1"/>
  <c r="W186" i="19"/>
  <c r="AO183" i="19"/>
  <c r="AK183" i="19"/>
  <c r="AJ183" i="19"/>
  <c r="I187" i="19"/>
  <c r="S187" i="19" s="1"/>
  <c r="T187" i="19" s="1"/>
  <c r="AS187" i="19" s="1"/>
  <c r="AI183" i="19"/>
  <c r="BL184" i="19"/>
  <c r="AT185" i="19"/>
  <c r="Y185" i="19"/>
  <c r="Z185" i="19"/>
  <c r="AM184" i="19" s="1"/>
  <c r="AM183" i="19"/>
  <c r="AC186" i="19"/>
  <c r="AP183" i="19"/>
  <c r="BG184" i="19"/>
  <c r="BH184" i="19" s="1"/>
  <c r="BI184" i="19" s="1"/>
  <c r="BJ185" i="19" s="1"/>
  <c r="AN183" i="19"/>
  <c r="N213" i="19"/>
  <c r="O212" i="19"/>
  <c r="G189" i="19"/>
  <c r="H188" i="19"/>
  <c r="C190" i="19"/>
  <c r="D189" i="19"/>
  <c r="AM166" i="18"/>
  <c r="BC167" i="18"/>
  <c r="BE168" i="18" s="1"/>
  <c r="BF168" i="18" s="1"/>
  <c r="AO166" i="18"/>
  <c r="AP166" i="18"/>
  <c r="AR166" i="18"/>
  <c r="AQ166" i="18"/>
  <c r="AD169" i="18"/>
  <c r="BS168" i="18"/>
  <c r="AW168" i="18"/>
  <c r="X168" i="18"/>
  <c r="Y168" i="18" s="1"/>
  <c r="AQ167" i="18" s="1"/>
  <c r="AK166" i="18"/>
  <c r="C174" i="18"/>
  <c r="D174" i="18" s="1"/>
  <c r="AN166" i="18"/>
  <c r="I172" i="18"/>
  <c r="J172" i="18" s="1"/>
  <c r="L173" i="18"/>
  <c r="M173" i="18" s="1"/>
  <c r="AL166" i="18"/>
  <c r="AV169" i="18"/>
  <c r="AE169" i="18"/>
  <c r="W169" i="18"/>
  <c r="AD168" i="18"/>
  <c r="AE168" i="18"/>
  <c r="F172" i="18"/>
  <c r="G172" i="18" s="1"/>
  <c r="AF168" i="18"/>
  <c r="BH302" i="11"/>
  <c r="AH174" i="2" l="1"/>
  <c r="AG174" i="2"/>
  <c r="AJ174" i="2"/>
  <c r="AB175" i="2"/>
  <c r="Y175" i="2"/>
  <c r="AA175" i="2"/>
  <c r="Z175" i="2"/>
  <c r="C179" i="2"/>
  <c r="D178" i="2"/>
  <c r="N180" i="2"/>
  <c r="O179" i="2"/>
  <c r="K180" i="2"/>
  <c r="L179" i="2"/>
  <c r="S177" i="2"/>
  <c r="R177" i="2"/>
  <c r="Y176" i="2" s="1"/>
  <c r="F178" i="2"/>
  <c r="G177" i="2"/>
  <c r="I177" i="2" s="1"/>
  <c r="Q178" i="2" s="1"/>
  <c r="AR176" i="2"/>
  <c r="AS176" i="2"/>
  <c r="BO176" i="2"/>
  <c r="T176" i="2"/>
  <c r="U176" i="2" s="1"/>
  <c r="AH175" i="2" s="1"/>
  <c r="E189" i="19"/>
  <c r="V172" i="18"/>
  <c r="O347" i="18"/>
  <c r="P346" i="18"/>
  <c r="AF169" i="18"/>
  <c r="AC169" i="18"/>
  <c r="X186" i="19"/>
  <c r="AT186" i="19" s="1"/>
  <c r="U187" i="19"/>
  <c r="AB187" i="19" s="1"/>
  <c r="AC187" i="19" s="1"/>
  <c r="X187" i="19" s="1"/>
  <c r="V187" i="19"/>
  <c r="W187" i="19"/>
  <c r="I188" i="19"/>
  <c r="AP184" i="19"/>
  <c r="AI184" i="19"/>
  <c r="AO184" i="19"/>
  <c r="AJ184" i="19"/>
  <c r="AN184" i="19"/>
  <c r="AL184" i="19"/>
  <c r="BL185" i="19"/>
  <c r="AK184" i="19"/>
  <c r="BG185" i="19"/>
  <c r="BH185" i="19" s="1"/>
  <c r="BI185" i="19" s="1"/>
  <c r="BJ186" i="19" s="1"/>
  <c r="H189" i="19"/>
  <c r="G190" i="19"/>
  <c r="C191" i="19"/>
  <c r="D190" i="19"/>
  <c r="O213" i="19"/>
  <c r="N214" i="19"/>
  <c r="AO167" i="18"/>
  <c r="AP167" i="18"/>
  <c r="AR167" i="18"/>
  <c r="AK167" i="18"/>
  <c r="BB168" i="18"/>
  <c r="BC168" i="18" s="1"/>
  <c r="BE169" i="18" s="1"/>
  <c r="BF169" i="18" s="1"/>
  <c r="C175" i="18"/>
  <c r="D175" i="18" s="1"/>
  <c r="AF170" i="18"/>
  <c r="AV170" i="18"/>
  <c r="AD170" i="18"/>
  <c r="AL167" i="18"/>
  <c r="AM167" i="18"/>
  <c r="AN167" i="18"/>
  <c r="F173" i="18"/>
  <c r="G173" i="18" s="1"/>
  <c r="L174" i="18"/>
  <c r="M174" i="18" s="1"/>
  <c r="I173" i="18"/>
  <c r="J173" i="18" s="1"/>
  <c r="AW169" i="18"/>
  <c r="X169" i="18"/>
  <c r="Y169" i="18" s="1"/>
  <c r="AR168" i="18" s="1"/>
  <c r="BS169" i="18"/>
  <c r="W170" i="18"/>
  <c r="W171" i="18" s="1"/>
  <c r="BH213" i="11"/>
  <c r="BH214" i="11"/>
  <c r="Z186" i="19" l="1"/>
  <c r="AI185" i="19" s="1"/>
  <c r="AG175" i="2"/>
  <c r="AI175" i="2"/>
  <c r="AJ175" i="2"/>
  <c r="S178" i="2"/>
  <c r="R178" i="2"/>
  <c r="AB177" i="2" s="1"/>
  <c r="AR177" i="2"/>
  <c r="AA176" i="2"/>
  <c r="N181" i="2"/>
  <c r="O180" i="2"/>
  <c r="BO177" i="2"/>
  <c r="T177" i="2"/>
  <c r="U177" i="2" s="1"/>
  <c r="AG176" i="2" s="1"/>
  <c r="AS177" i="2"/>
  <c r="K181" i="2"/>
  <c r="L180" i="2"/>
  <c r="Z176" i="2"/>
  <c r="F179" i="2"/>
  <c r="G178" i="2"/>
  <c r="I178" i="2" s="1"/>
  <c r="Q179" i="2" s="1"/>
  <c r="AB176" i="2"/>
  <c r="C180" i="2"/>
  <c r="D179" i="2"/>
  <c r="S188" i="19"/>
  <c r="T188" i="19" s="1"/>
  <c r="AS188" i="19" s="1"/>
  <c r="Y186" i="19"/>
  <c r="E190" i="19"/>
  <c r="O348" i="18"/>
  <c r="P347" i="18"/>
  <c r="V173" i="18"/>
  <c r="AE170" i="18"/>
  <c r="I189" i="19"/>
  <c r="S189" i="19" s="1"/>
  <c r="U188" i="19"/>
  <c r="AB188" i="19" s="1"/>
  <c r="AC188" i="19" s="1"/>
  <c r="X188" i="19" s="1"/>
  <c r="V188" i="19"/>
  <c r="AK185" i="19"/>
  <c r="AM185" i="19"/>
  <c r="BL186" i="19"/>
  <c r="BG186" i="19"/>
  <c r="BH186" i="19" s="1"/>
  <c r="BI186" i="19" s="1"/>
  <c r="BJ187" i="19" s="1"/>
  <c r="Z187" i="19"/>
  <c r="Y187" i="19"/>
  <c r="AT187" i="19"/>
  <c r="AP185" i="19"/>
  <c r="H190" i="19"/>
  <c r="G191" i="19"/>
  <c r="D191" i="19"/>
  <c r="C192" i="19"/>
  <c r="O214" i="19"/>
  <c r="N215" i="19"/>
  <c r="AQ168" i="18"/>
  <c r="AO168" i="18"/>
  <c r="BB169" i="18"/>
  <c r="BC169" i="18" s="1"/>
  <c r="BE170" i="18" s="1"/>
  <c r="BF170" i="18" s="1"/>
  <c r="AP168" i="18"/>
  <c r="AK168" i="18"/>
  <c r="AL168" i="18"/>
  <c r="AM168" i="18"/>
  <c r="AN168" i="18"/>
  <c r="AW171" i="18"/>
  <c r="BS171" i="18"/>
  <c r="AF171" i="18"/>
  <c r="F174" i="18"/>
  <c r="G174" i="18" s="1"/>
  <c r="L175" i="18"/>
  <c r="M175" i="18" s="1"/>
  <c r="AV171" i="18"/>
  <c r="I174" i="18"/>
  <c r="J174" i="18" s="1"/>
  <c r="AW170" i="18"/>
  <c r="X170" i="18"/>
  <c r="Y170" i="18" s="1"/>
  <c r="AQ169" i="18" s="1"/>
  <c r="BS170" i="18"/>
  <c r="AC170" i="18"/>
  <c r="C176" i="18"/>
  <c r="D176" i="18" s="1"/>
  <c r="BH297" i="11"/>
  <c r="AN185" i="19" l="1"/>
  <c r="AO185" i="19"/>
  <c r="AL185" i="19"/>
  <c r="AJ185" i="19"/>
  <c r="AH176" i="2"/>
  <c r="AI176" i="2"/>
  <c r="AJ176" i="2"/>
  <c r="Y177" i="2"/>
  <c r="Z177" i="2"/>
  <c r="AA177" i="2"/>
  <c r="S179" i="2"/>
  <c r="R179" i="2"/>
  <c r="Y178" i="2" s="1"/>
  <c r="K182" i="2"/>
  <c r="L181" i="2"/>
  <c r="C181" i="2"/>
  <c r="D180" i="2"/>
  <c r="N182" i="2"/>
  <c r="O181" i="2"/>
  <c r="F180" i="2"/>
  <c r="G179" i="2"/>
  <c r="I179" i="2" s="1"/>
  <c r="AR178" i="2"/>
  <c r="AS178" i="2"/>
  <c r="BO178" i="2"/>
  <c r="T178" i="2"/>
  <c r="U178" i="2" s="1"/>
  <c r="AI177" i="2" s="1"/>
  <c r="W188" i="19"/>
  <c r="E191" i="19"/>
  <c r="V174" i="18"/>
  <c r="O349" i="18"/>
  <c r="P348" i="18"/>
  <c r="T189" i="19"/>
  <c r="AS189" i="19" s="1"/>
  <c r="V189" i="19"/>
  <c r="W189" i="19"/>
  <c r="U189" i="19"/>
  <c r="AB189" i="19" s="1"/>
  <c r="AC189" i="19" s="1"/>
  <c r="X189" i="19" s="1"/>
  <c r="I190" i="19"/>
  <c r="S190" i="19" s="1"/>
  <c r="BL187" i="19"/>
  <c r="AO186" i="19"/>
  <c r="BG187" i="19"/>
  <c r="BH187" i="19" s="1"/>
  <c r="BI187" i="19" s="1"/>
  <c r="BJ188" i="19" s="1"/>
  <c r="AJ186" i="19"/>
  <c r="AL186" i="19"/>
  <c r="AI186" i="19"/>
  <c r="AK186" i="19"/>
  <c r="AM186" i="19"/>
  <c r="AP186" i="19"/>
  <c r="AN186" i="19"/>
  <c r="Z188" i="19"/>
  <c r="AO187" i="19" s="1"/>
  <c r="Y188" i="19"/>
  <c r="AT188" i="19"/>
  <c r="G192" i="19"/>
  <c r="H191" i="19"/>
  <c r="D192" i="19"/>
  <c r="C193" i="19"/>
  <c r="O215" i="19"/>
  <c r="N216" i="19"/>
  <c r="W172" i="18"/>
  <c r="AW172" i="18" s="1"/>
  <c r="AO169" i="18"/>
  <c r="AR169" i="18"/>
  <c r="AP169" i="18"/>
  <c r="AK169" i="18"/>
  <c r="BB170" i="18"/>
  <c r="BC170" i="18" s="1"/>
  <c r="BE171" i="18" s="1"/>
  <c r="BF171" i="18" s="1"/>
  <c r="AL169" i="18"/>
  <c r="L176" i="18"/>
  <c r="M176" i="18" s="1"/>
  <c r="F175" i="18"/>
  <c r="G175" i="18" s="1"/>
  <c r="I175" i="18"/>
  <c r="J175" i="18" s="1"/>
  <c r="AF172" i="18"/>
  <c r="AM169" i="18"/>
  <c r="AN169" i="18"/>
  <c r="AE172" i="18"/>
  <c r="AD172" i="18"/>
  <c r="AC172" i="18"/>
  <c r="AV172" i="18"/>
  <c r="AC171" i="18"/>
  <c r="C177" i="18"/>
  <c r="D177" i="18" s="1"/>
  <c r="AD171" i="18"/>
  <c r="AE171" i="18"/>
  <c r="X171" i="18"/>
  <c r="Y171" i="18" s="1"/>
  <c r="BH169" i="11"/>
  <c r="AH177" i="2" l="1"/>
  <c r="AG177" i="2"/>
  <c r="Q180" i="2"/>
  <c r="R180" i="2" s="1"/>
  <c r="Z179" i="2" s="1"/>
  <c r="AJ177" i="2"/>
  <c r="AA178" i="2"/>
  <c r="AB178" i="2"/>
  <c r="Z178" i="2"/>
  <c r="N183" i="2"/>
  <c r="O182" i="2"/>
  <c r="C182" i="2"/>
  <c r="D181" i="2"/>
  <c r="K183" i="2"/>
  <c r="L182" i="2"/>
  <c r="AR179" i="2"/>
  <c r="F181" i="2"/>
  <c r="G180" i="2"/>
  <c r="I180" i="2" s="1"/>
  <c r="Q181" i="2" s="1"/>
  <c r="BO179" i="2"/>
  <c r="AS179" i="2"/>
  <c r="T179" i="2"/>
  <c r="U179" i="2" s="1"/>
  <c r="AH178" i="2" s="1"/>
  <c r="E192" i="19"/>
  <c r="AM187" i="19"/>
  <c r="V175" i="18"/>
  <c r="O350" i="18"/>
  <c r="P349" i="18"/>
  <c r="AP170" i="18"/>
  <c r="BB171" i="18"/>
  <c r="BC171" i="18" s="1"/>
  <c r="BE172" i="18" s="1"/>
  <c r="BF172" i="18" s="1"/>
  <c r="BS172" i="18"/>
  <c r="W173" i="18"/>
  <c r="BS173" i="18" s="1"/>
  <c r="T190" i="19"/>
  <c r="AS190" i="19" s="1"/>
  <c r="W190" i="19"/>
  <c r="U190" i="19"/>
  <c r="AB190" i="19" s="1"/>
  <c r="AC190" i="19" s="1"/>
  <c r="X190" i="19" s="1"/>
  <c r="V190" i="19"/>
  <c r="I191" i="19"/>
  <c r="S191" i="19" s="1"/>
  <c r="V191" i="19" s="1"/>
  <c r="AK187" i="19"/>
  <c r="AP187" i="19"/>
  <c r="AI187" i="19"/>
  <c r="AL187" i="19"/>
  <c r="AJ187" i="19"/>
  <c r="BL188" i="19"/>
  <c r="Z189" i="19"/>
  <c r="AM188" i="19" s="1"/>
  <c r="Y189" i="19"/>
  <c r="AT189" i="19"/>
  <c r="AN187" i="19"/>
  <c r="BG188" i="19"/>
  <c r="BH188" i="19" s="1"/>
  <c r="BI188" i="19" s="1"/>
  <c r="BJ189" i="19" s="1"/>
  <c r="C194" i="19"/>
  <c r="D193" i="19"/>
  <c r="O216" i="19"/>
  <c r="N217" i="19"/>
  <c r="G193" i="19"/>
  <c r="H192" i="19"/>
  <c r="X172" i="18"/>
  <c r="Y172" i="18" s="1"/>
  <c r="AQ170" i="18"/>
  <c r="AR170" i="18"/>
  <c r="AK170" i="18"/>
  <c r="AO170" i="18"/>
  <c r="AM170" i="18"/>
  <c r="AD173" i="18"/>
  <c r="AL170" i="18"/>
  <c r="AN170" i="18"/>
  <c r="I176" i="18"/>
  <c r="J176" i="18" s="1"/>
  <c r="C178" i="18"/>
  <c r="D178" i="18" s="1"/>
  <c r="L177" i="18"/>
  <c r="M177" i="18" s="1"/>
  <c r="F176" i="18"/>
  <c r="G176" i="18" s="1"/>
  <c r="AV173" i="18"/>
  <c r="BH139" i="11"/>
  <c r="S180" i="2" l="1"/>
  <c r="AI178" i="2"/>
  <c r="AG178" i="2"/>
  <c r="AJ178" i="2"/>
  <c r="AA179" i="2"/>
  <c r="Y179" i="2"/>
  <c r="AB179" i="2"/>
  <c r="R181" i="2"/>
  <c r="AB180" i="2" s="1"/>
  <c r="S181" i="2"/>
  <c r="K184" i="2"/>
  <c r="L183" i="2"/>
  <c r="N184" i="2"/>
  <c r="O183" i="2"/>
  <c r="F182" i="2"/>
  <c r="G181" i="2"/>
  <c r="I181" i="2" s="1"/>
  <c r="Q182" i="2" s="1"/>
  <c r="AR180" i="2"/>
  <c r="C183" i="2"/>
  <c r="D182" i="2"/>
  <c r="BO180" i="2"/>
  <c r="AS180" i="2"/>
  <c r="T180" i="2"/>
  <c r="U180" i="2" s="1"/>
  <c r="E193" i="19"/>
  <c r="V176" i="18"/>
  <c r="X173" i="18"/>
  <c r="Y173" i="18" s="1"/>
  <c r="AR172" i="18" s="1"/>
  <c r="AW173" i="18"/>
  <c r="O351" i="18"/>
  <c r="P350" i="18"/>
  <c r="AQ171" i="18"/>
  <c r="BB172" i="18"/>
  <c r="BC172" i="18" s="1"/>
  <c r="BE173" i="18" s="1"/>
  <c r="BF173" i="18" s="1"/>
  <c r="U191" i="19"/>
  <c r="AB191" i="19" s="1"/>
  <c r="AC191" i="19" s="1"/>
  <c r="W191" i="19"/>
  <c r="T191" i="19"/>
  <c r="AS191" i="19" s="1"/>
  <c r="I192" i="19"/>
  <c r="S192" i="19" s="1"/>
  <c r="W192" i="19" s="1"/>
  <c r="AK188" i="19"/>
  <c r="AO188" i="19"/>
  <c r="AN188" i="19"/>
  <c r="AP188" i="19"/>
  <c r="AI188" i="19"/>
  <c r="AJ188" i="19"/>
  <c r="AL188" i="19"/>
  <c r="BL189" i="19"/>
  <c r="BG189" i="19"/>
  <c r="BH189" i="19" s="1"/>
  <c r="BI189" i="19" s="1"/>
  <c r="BJ190" i="19" s="1"/>
  <c r="Y190" i="19"/>
  <c r="AT190" i="19"/>
  <c r="Z190" i="19"/>
  <c r="AK189" i="19" s="1"/>
  <c r="O217" i="19"/>
  <c r="N218" i="19"/>
  <c r="C195" i="19"/>
  <c r="D194" i="19"/>
  <c r="H193" i="19"/>
  <c r="G194" i="19"/>
  <c r="AO171" i="18"/>
  <c r="AK171" i="18"/>
  <c r="AN171" i="18"/>
  <c r="AP171" i="18"/>
  <c r="AR171" i="18"/>
  <c r="AC173" i="18"/>
  <c r="AE173" i="18"/>
  <c r="AL171" i="18"/>
  <c r="AM171" i="18"/>
  <c r="AC174" i="18"/>
  <c r="I177" i="18"/>
  <c r="J177" i="18" s="1"/>
  <c r="AV174" i="18"/>
  <c r="C179" i="18"/>
  <c r="D179" i="18" s="1"/>
  <c r="F177" i="18"/>
  <c r="G177" i="18" s="1"/>
  <c r="AF173" i="18"/>
  <c r="L178" i="18"/>
  <c r="M178" i="18" s="1"/>
  <c r="W174" i="18"/>
  <c r="BH193" i="11"/>
  <c r="AI179" i="2" l="1"/>
  <c r="AG179" i="2"/>
  <c r="AH179" i="2"/>
  <c r="AJ179" i="2"/>
  <c r="Y180" i="2"/>
  <c r="AA180" i="2"/>
  <c r="Z180" i="2"/>
  <c r="R182" i="2"/>
  <c r="S182" i="2" s="1"/>
  <c r="N185" i="2"/>
  <c r="O184" i="2"/>
  <c r="C184" i="2"/>
  <c r="D183" i="2"/>
  <c r="K185" i="2"/>
  <c r="L184" i="2"/>
  <c r="F183" i="2"/>
  <c r="G182" i="2"/>
  <c r="I182" i="2" s="1"/>
  <c r="Q183" i="2" s="1"/>
  <c r="BO181" i="2"/>
  <c r="AS181" i="2"/>
  <c r="T181" i="2"/>
  <c r="U181" i="2" s="1"/>
  <c r="AR181" i="2"/>
  <c r="E194" i="19"/>
  <c r="V177" i="18"/>
  <c r="O352" i="18"/>
  <c r="P351" i="18"/>
  <c r="X191" i="19"/>
  <c r="AT191" i="19" s="1"/>
  <c r="U192" i="19"/>
  <c r="AB192" i="19" s="1"/>
  <c r="AC192" i="19" s="1"/>
  <c r="X192" i="19" s="1"/>
  <c r="T192" i="19"/>
  <c r="AS192" i="19" s="1"/>
  <c r="V192" i="19"/>
  <c r="I193" i="19"/>
  <c r="S193" i="19" s="1"/>
  <c r="AM189" i="19"/>
  <c r="AI189" i="19"/>
  <c r="AN189" i="19"/>
  <c r="AJ189" i="19"/>
  <c r="AO189" i="19"/>
  <c r="AL189" i="19"/>
  <c r="BL190" i="19"/>
  <c r="AP189" i="19"/>
  <c r="BG190" i="19"/>
  <c r="BH190" i="19" s="1"/>
  <c r="BI190" i="19" s="1"/>
  <c r="BJ191" i="19" s="1"/>
  <c r="N219" i="19"/>
  <c r="O218" i="19"/>
  <c r="D195" i="19"/>
  <c r="C196" i="19"/>
  <c r="H194" i="19"/>
  <c r="G195" i="19"/>
  <c r="AL172" i="18"/>
  <c r="AM172" i="18"/>
  <c r="AQ172" i="18"/>
  <c r="BB173" i="18"/>
  <c r="BC173" i="18" s="1"/>
  <c r="BE174" i="18" s="1"/>
  <c r="BF174" i="18" s="1"/>
  <c r="AK172" i="18"/>
  <c r="AN172" i="18"/>
  <c r="AP172" i="18"/>
  <c r="AO172" i="18"/>
  <c r="AD174" i="18"/>
  <c r="AE174" i="18"/>
  <c r="AF174" i="18"/>
  <c r="L179" i="18"/>
  <c r="M179" i="18" s="1"/>
  <c r="AF175" i="18"/>
  <c r="AE175" i="18"/>
  <c r="AD175" i="18"/>
  <c r="AC175" i="18"/>
  <c r="AV175" i="18"/>
  <c r="F178" i="18"/>
  <c r="G178" i="18" s="1"/>
  <c r="C180" i="18"/>
  <c r="D180" i="18" s="1"/>
  <c r="I178" i="18"/>
  <c r="J178" i="18" s="1"/>
  <c r="AW174" i="18"/>
  <c r="BS174" i="18"/>
  <c r="X174" i="18"/>
  <c r="Y174" i="18" s="1"/>
  <c r="W175" i="18"/>
  <c r="BH246" i="11"/>
  <c r="BH247" i="11"/>
  <c r="AG180" i="2" l="1"/>
  <c r="AH180" i="2"/>
  <c r="AJ180" i="2"/>
  <c r="AI180" i="2"/>
  <c r="Y181" i="2"/>
  <c r="Z181" i="2"/>
  <c r="AA181" i="2"/>
  <c r="AB181" i="2"/>
  <c r="S183" i="2"/>
  <c r="R183" i="2"/>
  <c r="Z182" i="2" s="1"/>
  <c r="C185" i="2"/>
  <c r="D184" i="2"/>
  <c r="AR182" i="2"/>
  <c r="F184" i="2"/>
  <c r="G183" i="2"/>
  <c r="I183" i="2" s="1"/>
  <c r="K186" i="2"/>
  <c r="L185" i="2"/>
  <c r="N186" i="2"/>
  <c r="O185" i="2"/>
  <c r="BO182" i="2"/>
  <c r="AS182" i="2"/>
  <c r="T182" i="2"/>
  <c r="U182" i="2" s="1"/>
  <c r="AH181" i="2" s="1"/>
  <c r="W193" i="19"/>
  <c r="U193" i="19"/>
  <c r="AB193" i="19" s="1"/>
  <c r="AC193" i="19" s="1"/>
  <c r="Y191" i="19"/>
  <c r="Z191" i="19"/>
  <c r="AI190" i="19" s="1"/>
  <c r="E195" i="19"/>
  <c r="V178" i="18"/>
  <c r="O353" i="18"/>
  <c r="P352" i="18"/>
  <c r="T193" i="19"/>
  <c r="AS193" i="19" s="1"/>
  <c r="V193" i="19"/>
  <c r="I194" i="19"/>
  <c r="S194" i="19" s="1"/>
  <c r="BL191" i="19"/>
  <c r="Z192" i="19"/>
  <c r="AT192" i="19"/>
  <c r="Y192" i="19"/>
  <c r="D196" i="19"/>
  <c r="C197" i="19"/>
  <c r="O219" i="19"/>
  <c r="N220" i="19"/>
  <c r="G196" i="19"/>
  <c r="H195" i="19"/>
  <c r="BB174" i="18"/>
  <c r="BC174" i="18" s="1"/>
  <c r="BE175" i="18" s="1"/>
  <c r="BF175" i="18" s="1"/>
  <c r="AQ173" i="18"/>
  <c r="AR173" i="18"/>
  <c r="AO173" i="18"/>
  <c r="AP173" i="18"/>
  <c r="AF176" i="18"/>
  <c r="F179" i="18"/>
  <c r="G179" i="18" s="1"/>
  <c r="AK173" i="18"/>
  <c r="AN173" i="18"/>
  <c r="AL173" i="18"/>
  <c r="AM173" i="18"/>
  <c r="I179" i="18"/>
  <c r="J179" i="18" s="1"/>
  <c r="BS175" i="18"/>
  <c r="AW175" i="18"/>
  <c r="X175" i="18"/>
  <c r="Y175" i="18" s="1"/>
  <c r="AQ174" i="18" s="1"/>
  <c r="AV176" i="18"/>
  <c r="W176" i="18"/>
  <c r="L180" i="18"/>
  <c r="M180" i="18" s="1"/>
  <c r="C181" i="18"/>
  <c r="D181" i="18" s="1"/>
  <c r="BH301" i="11"/>
  <c r="BG191" i="19" l="1"/>
  <c r="BH191" i="19" s="1"/>
  <c r="BI191" i="19" s="1"/>
  <c r="BJ192" i="19" s="1"/>
  <c r="AO190" i="19"/>
  <c r="AI191" i="19"/>
  <c r="AP190" i="19"/>
  <c r="Y182" i="2"/>
  <c r="AA182" i="2"/>
  <c r="AB182" i="2"/>
  <c r="AG181" i="2"/>
  <c r="AJ181" i="2"/>
  <c r="AI181" i="2"/>
  <c r="Q184" i="2"/>
  <c r="S184" i="2" s="1"/>
  <c r="F185" i="2"/>
  <c r="G184" i="2"/>
  <c r="I184" i="2" s="1"/>
  <c r="Q185" i="2" s="1"/>
  <c r="C186" i="2"/>
  <c r="D185" i="2"/>
  <c r="K187" i="2"/>
  <c r="L186" i="2"/>
  <c r="AR183" i="2"/>
  <c r="N187" i="2"/>
  <c r="O186" i="2"/>
  <c r="T183" i="2"/>
  <c r="U183" i="2" s="1"/>
  <c r="AJ182" i="2" s="1"/>
  <c r="BO183" i="2"/>
  <c r="AS183" i="2"/>
  <c r="T194" i="19"/>
  <c r="AS194" i="19" s="1"/>
  <c r="U194" i="19"/>
  <c r="AB194" i="19" s="1"/>
  <c r="AC194" i="19" s="1"/>
  <c r="X194" i="19" s="1"/>
  <c r="W194" i="19"/>
  <c r="V194" i="19"/>
  <c r="X193" i="19"/>
  <c r="Y193" i="19" s="1"/>
  <c r="AN190" i="19"/>
  <c r="AK190" i="19"/>
  <c r="AJ190" i="19"/>
  <c r="AM190" i="19"/>
  <c r="AL190" i="19"/>
  <c r="E196" i="19"/>
  <c r="O354" i="18"/>
  <c r="P353" i="18"/>
  <c r="V179" i="18"/>
  <c r="AC176" i="18"/>
  <c r="AD176" i="18"/>
  <c r="AE176" i="18"/>
  <c r="I195" i="19"/>
  <c r="S195" i="19" s="1"/>
  <c r="AM191" i="19"/>
  <c r="BL192" i="19"/>
  <c r="AK191" i="19"/>
  <c r="BG192" i="19"/>
  <c r="BH192" i="19" s="1"/>
  <c r="BI192" i="19" s="1"/>
  <c r="BJ193" i="19" s="1"/>
  <c r="AL191" i="19"/>
  <c r="AP191" i="19"/>
  <c r="AJ191" i="19"/>
  <c r="AN191" i="19"/>
  <c r="AO191" i="19"/>
  <c r="G197" i="19"/>
  <c r="H196" i="19"/>
  <c r="O220" i="19"/>
  <c r="N221" i="19"/>
  <c r="C198" i="19"/>
  <c r="D197" i="19"/>
  <c r="AO174" i="18"/>
  <c r="AP174" i="18"/>
  <c r="AN174" i="18"/>
  <c r="BB175" i="18"/>
  <c r="BC175" i="18" s="1"/>
  <c r="BE176" i="18" s="1"/>
  <c r="BF176" i="18" s="1"/>
  <c r="AR174" i="18"/>
  <c r="L181" i="18"/>
  <c r="M181" i="18" s="1"/>
  <c r="AM174" i="18"/>
  <c r="AF177" i="18"/>
  <c r="AV177" i="18"/>
  <c r="X176" i="18"/>
  <c r="Y176" i="18" s="1"/>
  <c r="AL175" i="18" s="1"/>
  <c r="BS176" i="18"/>
  <c r="AW176" i="18"/>
  <c r="AK174" i="18"/>
  <c r="AL174" i="18"/>
  <c r="C182" i="18"/>
  <c r="D182" i="18" s="1"/>
  <c r="F180" i="18"/>
  <c r="G180" i="18" s="1"/>
  <c r="I180" i="18"/>
  <c r="J180" i="18" s="1"/>
  <c r="W177" i="18"/>
  <c r="BH205" i="11"/>
  <c r="AT193" i="19" l="1"/>
  <c r="Z193" i="19"/>
  <c r="AI192" i="19" s="1"/>
  <c r="R184" i="2"/>
  <c r="Y183" i="2" s="1"/>
  <c r="AI182" i="2"/>
  <c r="AG182" i="2"/>
  <c r="AH182" i="2"/>
  <c r="R185" i="2"/>
  <c r="S185" i="2"/>
  <c r="K188" i="2"/>
  <c r="L187" i="2"/>
  <c r="C187" i="2"/>
  <c r="D186" i="2"/>
  <c r="F186" i="2"/>
  <c r="G185" i="2"/>
  <c r="I185" i="2" s="1"/>
  <c r="Q186" i="2" s="1"/>
  <c r="N188" i="2"/>
  <c r="O187" i="2"/>
  <c r="BO184" i="2"/>
  <c r="AS184" i="2"/>
  <c r="T184" i="2"/>
  <c r="U184" i="2" s="1"/>
  <c r="AI183" i="2" s="1"/>
  <c r="W195" i="19"/>
  <c r="T195" i="19"/>
  <c r="AS195" i="19" s="1"/>
  <c r="V195" i="19"/>
  <c r="U195" i="19"/>
  <c r="AB195" i="19" s="1"/>
  <c r="E197" i="19"/>
  <c r="AJ192" i="19"/>
  <c r="AL192" i="19"/>
  <c r="V180" i="18"/>
  <c r="O355" i="18"/>
  <c r="P354" i="18"/>
  <c r="W178" i="18"/>
  <c r="BS178" i="18" s="1"/>
  <c r="I196" i="19"/>
  <c r="S196" i="19" s="1"/>
  <c r="V196" i="19" s="1"/>
  <c r="BL193" i="19"/>
  <c r="Y194" i="19"/>
  <c r="Z194" i="19"/>
  <c r="AT194" i="19"/>
  <c r="AP192" i="19"/>
  <c r="BG193" i="19"/>
  <c r="BH193" i="19" s="1"/>
  <c r="BI193" i="19" s="1"/>
  <c r="BJ194" i="19" s="1"/>
  <c r="AC195" i="19"/>
  <c r="X195" i="19" s="1"/>
  <c r="N222" i="19"/>
  <c r="O221" i="19"/>
  <c r="H197" i="19"/>
  <c r="G198" i="19"/>
  <c r="C199" i="19"/>
  <c r="D198" i="19"/>
  <c r="AD177" i="18"/>
  <c r="AP175" i="18"/>
  <c r="AO175" i="18"/>
  <c r="AR175" i="18"/>
  <c r="AQ175" i="18"/>
  <c r="AN175" i="18"/>
  <c r="BB176" i="18"/>
  <c r="BC176" i="18" s="1"/>
  <c r="BE177" i="18" s="1"/>
  <c r="BF177" i="18" s="1"/>
  <c r="AM175" i="18"/>
  <c r="AV178" i="18"/>
  <c r="F181" i="18"/>
  <c r="G181" i="18" s="1"/>
  <c r="C183" i="18"/>
  <c r="D183" i="18" s="1"/>
  <c r="BS177" i="18"/>
  <c r="X177" i="18"/>
  <c r="Y177" i="18" s="1"/>
  <c r="AW177" i="18"/>
  <c r="AE178" i="18"/>
  <c r="AE177" i="18"/>
  <c r="AK175" i="18"/>
  <c r="I181" i="18"/>
  <c r="J181" i="18" s="1"/>
  <c r="L182" i="18"/>
  <c r="M182" i="18" s="1"/>
  <c r="AC177" i="18"/>
  <c r="BH289" i="11"/>
  <c r="AO193" i="19" l="1"/>
  <c r="AA184" i="2"/>
  <c r="AO192" i="19"/>
  <c r="T196" i="19"/>
  <c r="AS196" i="19" s="1"/>
  <c r="Z183" i="2"/>
  <c r="AB183" i="2"/>
  <c r="AM192" i="19"/>
  <c r="AA183" i="2"/>
  <c r="W196" i="19"/>
  <c r="U196" i="19"/>
  <c r="AB196" i="19" s="1"/>
  <c r="AC196" i="19" s="1"/>
  <c r="X196" i="19" s="1"/>
  <c r="AK192" i="19"/>
  <c r="AN192" i="19"/>
  <c r="AR184" i="2"/>
  <c r="AH183" i="2"/>
  <c r="AG183" i="2"/>
  <c r="AJ183" i="2"/>
  <c r="Z184" i="2"/>
  <c r="Y184" i="2"/>
  <c r="AB184" i="2"/>
  <c r="R186" i="2"/>
  <c r="AA185" i="2" s="1"/>
  <c r="C188" i="2"/>
  <c r="D187" i="2"/>
  <c r="K189" i="2"/>
  <c r="L188" i="2"/>
  <c r="F187" i="2"/>
  <c r="G186" i="2"/>
  <c r="I186" i="2" s="1"/>
  <c r="Q187" i="2" s="1"/>
  <c r="N189" i="2"/>
  <c r="O188" i="2"/>
  <c r="BO185" i="2"/>
  <c r="AS185" i="2"/>
  <c r="T185" i="2"/>
  <c r="U185" i="2" s="1"/>
  <c r="AI184" i="2" s="1"/>
  <c r="AR185" i="2"/>
  <c r="E198" i="19"/>
  <c r="O356" i="18"/>
  <c r="P355" i="18"/>
  <c r="V181" i="18"/>
  <c r="AW178" i="18"/>
  <c r="I197" i="19"/>
  <c r="S197" i="19" s="1"/>
  <c r="BL194" i="19"/>
  <c r="AT195" i="19"/>
  <c r="Y195" i="19"/>
  <c r="Z195" i="19"/>
  <c r="AO194" i="19" s="1"/>
  <c r="AP193" i="19"/>
  <c r="BG194" i="19"/>
  <c r="BH194" i="19" s="1"/>
  <c r="BI194" i="19" s="1"/>
  <c r="BJ195" i="19" s="1"/>
  <c r="AM193" i="19"/>
  <c r="AJ193" i="19"/>
  <c r="AN193" i="19"/>
  <c r="AL193" i="19"/>
  <c r="AI193" i="19"/>
  <c r="AK193" i="19"/>
  <c r="O222" i="19"/>
  <c r="N223" i="19"/>
  <c r="C200" i="19"/>
  <c r="D199" i="19"/>
  <c r="H198" i="19"/>
  <c r="G199" i="19"/>
  <c r="X178" i="18"/>
  <c r="Y178" i="18" s="1"/>
  <c r="W179" i="18"/>
  <c r="BS179" i="18" s="1"/>
  <c r="BB177" i="18"/>
  <c r="BC177" i="18" s="1"/>
  <c r="BE178" i="18" s="1"/>
  <c r="BF178" i="18" s="1"/>
  <c r="AP176" i="18"/>
  <c r="AM176" i="18"/>
  <c r="AK176" i="18"/>
  <c r="AQ176" i="18"/>
  <c r="AN176" i="18"/>
  <c r="AO176" i="18"/>
  <c r="AR176" i="18"/>
  <c r="AL176" i="18"/>
  <c r="I182" i="18"/>
  <c r="J182" i="18" s="1"/>
  <c r="AF179" i="18"/>
  <c r="F182" i="18"/>
  <c r="G182" i="18" s="1"/>
  <c r="AD178" i="18"/>
  <c r="C184" i="18"/>
  <c r="D184" i="18" s="1"/>
  <c r="AV179" i="18"/>
  <c r="AC178" i="18"/>
  <c r="L183" i="18"/>
  <c r="M183" i="18" s="1"/>
  <c r="AF178" i="18"/>
  <c r="BH198" i="11"/>
  <c r="BH199" i="11"/>
  <c r="AJ184" i="2" l="1"/>
  <c r="AG184" i="2"/>
  <c r="AH184" i="2"/>
  <c r="Z185" i="2"/>
  <c r="Y185" i="2"/>
  <c r="S186" i="2"/>
  <c r="T186" i="2" s="1"/>
  <c r="U186" i="2" s="1"/>
  <c r="AH185" i="2" s="1"/>
  <c r="AB185" i="2"/>
  <c r="R187" i="2"/>
  <c r="Y186" i="2" s="1"/>
  <c r="S187" i="2"/>
  <c r="C189" i="2"/>
  <c r="D188" i="2"/>
  <c r="F188" i="2"/>
  <c r="G187" i="2"/>
  <c r="I187" i="2" s="1"/>
  <c r="Q188" i="2" s="1"/>
  <c r="AR186" i="2"/>
  <c r="N190" i="2"/>
  <c r="O189" i="2"/>
  <c r="K190" i="2"/>
  <c r="L189" i="2"/>
  <c r="U197" i="19"/>
  <c r="AB197" i="19" s="1"/>
  <c r="T197" i="19"/>
  <c r="AS197" i="19" s="1"/>
  <c r="W197" i="19"/>
  <c r="V197" i="19"/>
  <c r="E199" i="19"/>
  <c r="AJ194" i="19"/>
  <c r="AP194" i="19"/>
  <c r="AK194" i="19"/>
  <c r="V182" i="18"/>
  <c r="O357" i="18"/>
  <c r="P356" i="18"/>
  <c r="X179" i="18"/>
  <c r="Y179" i="18" s="1"/>
  <c r="AP178" i="18" s="1"/>
  <c r="AW179" i="18"/>
  <c r="AC179" i="18"/>
  <c r="AD179" i="18"/>
  <c r="I198" i="19"/>
  <c r="S198" i="19" s="1"/>
  <c r="AI194" i="19"/>
  <c r="BL195" i="19"/>
  <c r="AC197" i="19"/>
  <c r="X197" i="19" s="1"/>
  <c r="Z196" i="19"/>
  <c r="AM195" i="19" s="1"/>
  <c r="AT196" i="19"/>
  <c r="Y196" i="19"/>
  <c r="AM194" i="19"/>
  <c r="BG195" i="19"/>
  <c r="BH195" i="19" s="1"/>
  <c r="BI195" i="19" s="1"/>
  <c r="BJ196" i="19" s="1"/>
  <c r="AL194" i="19"/>
  <c r="AN194" i="19"/>
  <c r="G200" i="19"/>
  <c r="H199" i="19"/>
  <c r="D200" i="19"/>
  <c r="C201" i="19"/>
  <c r="N224" i="19"/>
  <c r="O223" i="19"/>
  <c r="W180" i="18"/>
  <c r="BS180" i="18" s="1"/>
  <c r="AE179" i="18"/>
  <c r="BB178" i="18"/>
  <c r="BC178" i="18" s="1"/>
  <c r="BE179" i="18" s="1"/>
  <c r="BF179" i="18" s="1"/>
  <c r="AO177" i="18"/>
  <c r="AN177" i="18"/>
  <c r="AP177" i="18"/>
  <c r="AK177" i="18"/>
  <c r="AR177" i="18"/>
  <c r="AL177" i="18"/>
  <c r="AQ177" i="18"/>
  <c r="AM177" i="18"/>
  <c r="C185" i="18"/>
  <c r="D185" i="18" s="1"/>
  <c r="L184" i="18"/>
  <c r="M184" i="18" s="1"/>
  <c r="AV180" i="18"/>
  <c r="F183" i="18"/>
  <c r="G183" i="18" s="1"/>
  <c r="AF180" i="18"/>
  <c r="I183" i="18"/>
  <c r="J183" i="18" s="1"/>
  <c r="BH223" i="11"/>
  <c r="AI185" i="2" l="1"/>
  <c r="AJ185" i="2"/>
  <c r="AG185" i="2"/>
  <c r="AB186" i="2"/>
  <c r="AS186" i="2"/>
  <c r="BO186" i="2"/>
  <c r="Z186" i="2"/>
  <c r="AA186" i="2"/>
  <c r="S188" i="2"/>
  <c r="R188" i="2"/>
  <c r="Y187" i="2" s="1"/>
  <c r="K191" i="2"/>
  <c r="L190" i="2"/>
  <c r="F189" i="2"/>
  <c r="G188" i="2"/>
  <c r="I188" i="2" s="1"/>
  <c r="Q189" i="2" s="1"/>
  <c r="BO187" i="2"/>
  <c r="T187" i="2"/>
  <c r="U187" i="2" s="1"/>
  <c r="AS187" i="2"/>
  <c r="N191" i="2"/>
  <c r="O190" i="2"/>
  <c r="C190" i="2"/>
  <c r="D189" i="2"/>
  <c r="AR187" i="2"/>
  <c r="E200" i="19"/>
  <c r="V183" i="18"/>
  <c r="O358" i="18"/>
  <c r="P357" i="18"/>
  <c r="AR178" i="18"/>
  <c r="AQ178" i="18"/>
  <c r="AN178" i="18"/>
  <c r="AL178" i="18"/>
  <c r="BB179" i="18"/>
  <c r="BC179" i="18" s="1"/>
  <c r="BE180" i="18" s="1"/>
  <c r="BF180" i="18" s="1"/>
  <c r="AM178" i="18"/>
  <c r="AK178" i="18"/>
  <c r="AO178" i="18"/>
  <c r="X180" i="18"/>
  <c r="Y180" i="18" s="1"/>
  <c r="AP179" i="18" s="1"/>
  <c r="AW180" i="18"/>
  <c r="V198" i="19"/>
  <c r="T198" i="19"/>
  <c r="AS198" i="19" s="1"/>
  <c r="W198" i="19"/>
  <c r="U198" i="19"/>
  <c r="AB198" i="19" s="1"/>
  <c r="AC198" i="19" s="1"/>
  <c r="X198" i="19" s="1"/>
  <c r="I199" i="19"/>
  <c r="S199" i="19" s="1"/>
  <c r="V199" i="19" s="1"/>
  <c r="AP195" i="19"/>
  <c r="AI195" i="19"/>
  <c r="AJ195" i="19"/>
  <c r="AL195" i="19"/>
  <c r="BL196" i="19"/>
  <c r="Z197" i="19"/>
  <c r="AN196" i="19" s="1"/>
  <c r="Y197" i="19"/>
  <c r="AT197" i="19"/>
  <c r="AO195" i="19"/>
  <c r="BG196" i="19"/>
  <c r="BH196" i="19" s="1"/>
  <c r="BI196" i="19" s="1"/>
  <c r="BJ197" i="19" s="1"/>
  <c r="AK195" i="19"/>
  <c r="AN195" i="19"/>
  <c r="N225" i="19"/>
  <c r="O224" i="19"/>
  <c r="D201" i="19"/>
  <c r="C202" i="19"/>
  <c r="H200" i="19"/>
  <c r="G201" i="19"/>
  <c r="W181" i="18"/>
  <c r="BS181" i="18" s="1"/>
  <c r="AF181" i="18"/>
  <c r="AD180" i="18"/>
  <c r="L185" i="18"/>
  <c r="M185" i="18" s="1"/>
  <c r="AV181" i="18"/>
  <c r="AC180" i="18"/>
  <c r="I184" i="18"/>
  <c r="J184" i="18" s="1"/>
  <c r="AE180" i="18"/>
  <c r="F184" i="18"/>
  <c r="G184" i="18" s="1"/>
  <c r="C186" i="18"/>
  <c r="D186" i="18" s="1"/>
  <c r="BH133" i="11"/>
  <c r="AB187" i="2" l="1"/>
  <c r="AA187" i="2"/>
  <c r="AG186" i="2"/>
  <c r="AH186" i="2"/>
  <c r="AI186" i="2"/>
  <c r="AJ186" i="2"/>
  <c r="Z187" i="2"/>
  <c r="R189" i="2"/>
  <c r="Y188" i="2" s="1"/>
  <c r="S189" i="2"/>
  <c r="F190" i="2"/>
  <c r="G189" i="2"/>
  <c r="I189" i="2" s="1"/>
  <c r="Q190" i="2" s="1"/>
  <c r="C191" i="2"/>
  <c r="D190" i="2"/>
  <c r="N192" i="2"/>
  <c r="O191" i="2"/>
  <c r="AR188" i="2"/>
  <c r="K192" i="2"/>
  <c r="L191" i="2"/>
  <c r="BO188" i="2"/>
  <c r="AS188" i="2"/>
  <c r="T188" i="2"/>
  <c r="U188" i="2" s="1"/>
  <c r="AG187" i="2" s="1"/>
  <c r="E201" i="19"/>
  <c r="O359" i="18"/>
  <c r="P358" i="18"/>
  <c r="V184" i="18"/>
  <c r="AM179" i="18"/>
  <c r="AL179" i="18"/>
  <c r="AR179" i="18"/>
  <c r="AQ179" i="18"/>
  <c r="AO179" i="18"/>
  <c r="AK179" i="18"/>
  <c r="AN179" i="18"/>
  <c r="BB180" i="18"/>
  <c r="BC180" i="18" s="1"/>
  <c r="BE181" i="18" s="1"/>
  <c r="BF181" i="18" s="1"/>
  <c r="AW181" i="18"/>
  <c r="X181" i="18"/>
  <c r="Y181" i="18" s="1"/>
  <c r="AQ180" i="18" s="1"/>
  <c r="T199" i="19"/>
  <c r="AS199" i="19" s="1"/>
  <c r="W199" i="19"/>
  <c r="U199" i="19"/>
  <c r="AB199" i="19" s="1"/>
  <c r="AC199" i="19" s="1"/>
  <c r="X199" i="19" s="1"/>
  <c r="I200" i="19"/>
  <c r="S200" i="19" s="1"/>
  <c r="AP196" i="19"/>
  <c r="AI196" i="19"/>
  <c r="AK196" i="19"/>
  <c r="AM196" i="19"/>
  <c r="AL196" i="19"/>
  <c r="AJ196" i="19"/>
  <c r="BL197" i="19"/>
  <c r="AO196" i="19"/>
  <c r="BG197" i="19"/>
  <c r="BH197" i="19" s="1"/>
  <c r="BI197" i="19" s="1"/>
  <c r="BJ198" i="19" s="1"/>
  <c r="AT198" i="19"/>
  <c r="Z198" i="19"/>
  <c r="AM197" i="19" s="1"/>
  <c r="Y198" i="19"/>
  <c r="D202" i="19"/>
  <c r="C203" i="19"/>
  <c r="G202" i="19"/>
  <c r="H201" i="19"/>
  <c r="N226" i="19"/>
  <c r="O225" i="19"/>
  <c r="AD181" i="18"/>
  <c r="AE181" i="18"/>
  <c r="I185" i="18"/>
  <c r="J185" i="18" s="1"/>
  <c r="C187" i="18"/>
  <c r="D187" i="18" s="1"/>
  <c r="AF182" i="18"/>
  <c r="L186" i="18"/>
  <c r="M186" i="18" s="1"/>
  <c r="AV182" i="18"/>
  <c r="F185" i="18"/>
  <c r="G185" i="18" s="1"/>
  <c r="AC181" i="18"/>
  <c r="W182" i="18"/>
  <c r="BH157" i="11"/>
  <c r="AI187" i="2" l="1"/>
  <c r="AH187" i="2"/>
  <c r="AJ187" i="2"/>
  <c r="AA188" i="2"/>
  <c r="AB188" i="2"/>
  <c r="Z188" i="2"/>
  <c r="R190" i="2"/>
  <c r="AB189" i="2" s="1"/>
  <c r="K193" i="2"/>
  <c r="L192" i="2"/>
  <c r="C192" i="2"/>
  <c r="D191" i="2"/>
  <c r="N193" i="2"/>
  <c r="O192" i="2"/>
  <c r="F191" i="2"/>
  <c r="G190" i="2"/>
  <c r="I190" i="2" s="1"/>
  <c r="Q191" i="2" s="1"/>
  <c r="T189" i="2"/>
  <c r="U189" i="2" s="1"/>
  <c r="BO189" i="2"/>
  <c r="AS189" i="2"/>
  <c r="AR189" i="2"/>
  <c r="E202" i="19"/>
  <c r="V185" i="18"/>
  <c r="O360" i="18"/>
  <c r="P359" i="18"/>
  <c r="W183" i="18"/>
  <c r="AW183" i="18" s="1"/>
  <c r="AK180" i="18"/>
  <c r="AN180" i="18"/>
  <c r="AR180" i="18"/>
  <c r="AD182" i="18"/>
  <c r="AC182" i="18"/>
  <c r="AE182" i="18"/>
  <c r="AP180" i="18"/>
  <c r="BB181" i="18"/>
  <c r="BC181" i="18" s="1"/>
  <c r="BE182" i="18" s="1"/>
  <c r="BF182" i="18" s="1"/>
  <c r="AO180" i="18"/>
  <c r="AL180" i="18"/>
  <c r="AM180" i="18"/>
  <c r="U200" i="19"/>
  <c r="AB200" i="19" s="1"/>
  <c r="V200" i="19"/>
  <c r="T200" i="19"/>
  <c r="AS200" i="19" s="1"/>
  <c r="W200" i="19"/>
  <c r="AP197" i="19"/>
  <c r="I201" i="19"/>
  <c r="S201" i="19" s="1"/>
  <c r="AJ197" i="19"/>
  <c r="AI197" i="19"/>
  <c r="AN197" i="19"/>
  <c r="AO197" i="19"/>
  <c r="AL197" i="19"/>
  <c r="BL198" i="19"/>
  <c r="AC200" i="19"/>
  <c r="X200" i="19" s="1"/>
  <c r="Y199" i="19"/>
  <c r="AT199" i="19"/>
  <c r="Z199" i="19"/>
  <c r="AK198" i="19" s="1"/>
  <c r="BG198" i="19"/>
  <c r="BH198" i="19" s="1"/>
  <c r="BI198" i="19" s="1"/>
  <c r="BJ199" i="19" s="1"/>
  <c r="AK197" i="19"/>
  <c r="G203" i="19"/>
  <c r="H202" i="19"/>
  <c r="N227" i="19"/>
  <c r="O226" i="19"/>
  <c r="C204" i="19"/>
  <c r="D203" i="19"/>
  <c r="F186" i="18"/>
  <c r="G186" i="18" s="1"/>
  <c r="C188" i="18"/>
  <c r="D188" i="18" s="1"/>
  <c r="AC183" i="18"/>
  <c r="I186" i="18"/>
  <c r="J186" i="18" s="1"/>
  <c r="L187" i="18"/>
  <c r="M187" i="18" s="1"/>
  <c r="AV183" i="18"/>
  <c r="BS182" i="18"/>
  <c r="X182" i="18"/>
  <c r="Y182" i="18" s="1"/>
  <c r="BB182" i="18" s="1"/>
  <c r="AW182" i="18"/>
  <c r="BH145" i="11"/>
  <c r="AG188" i="2" l="1"/>
  <c r="AH188" i="2"/>
  <c r="AI188" i="2"/>
  <c r="AJ188" i="2"/>
  <c r="Z189" i="2"/>
  <c r="Y189" i="2"/>
  <c r="AA189" i="2"/>
  <c r="S190" i="2"/>
  <c r="BO190" i="2" s="1"/>
  <c r="R191" i="2"/>
  <c r="AB190" i="2" s="1"/>
  <c r="S191" i="2"/>
  <c r="F192" i="2"/>
  <c r="G191" i="2"/>
  <c r="I191" i="2" s="1"/>
  <c r="N194" i="2"/>
  <c r="O193" i="2"/>
  <c r="K194" i="2"/>
  <c r="L193" i="2"/>
  <c r="C193" i="2"/>
  <c r="D192" i="2"/>
  <c r="AR190" i="2"/>
  <c r="E203" i="19"/>
  <c r="O361" i="18"/>
  <c r="P360" i="18"/>
  <c r="V186" i="18"/>
  <c r="BS183" i="18"/>
  <c r="W184" i="18"/>
  <c r="AW184" i="18" s="1"/>
  <c r="T201" i="19"/>
  <c r="AS201" i="19" s="1"/>
  <c r="W201" i="19"/>
  <c r="U201" i="19"/>
  <c r="AB201" i="19" s="1"/>
  <c r="AC201" i="19" s="1"/>
  <c r="X201" i="19" s="1"/>
  <c r="V201" i="19"/>
  <c r="I202" i="19"/>
  <c r="S202" i="19" s="1"/>
  <c r="W202" i="19" s="1"/>
  <c r="AN198" i="19"/>
  <c r="AL198" i="19"/>
  <c r="AO198" i="19"/>
  <c r="AJ198" i="19"/>
  <c r="BL199" i="19"/>
  <c r="AP198" i="19"/>
  <c r="BG199" i="19"/>
  <c r="BH199" i="19" s="1"/>
  <c r="BI199" i="19" s="1"/>
  <c r="BJ200" i="19" s="1"/>
  <c r="AT200" i="19"/>
  <c r="Y200" i="19"/>
  <c r="Z200" i="19"/>
  <c r="AN199" i="19" s="1"/>
  <c r="AI198" i="19"/>
  <c r="AM198" i="19"/>
  <c r="N228" i="19"/>
  <c r="O227" i="19"/>
  <c r="G204" i="19"/>
  <c r="H203" i="19"/>
  <c r="D204" i="19"/>
  <c r="C205" i="19"/>
  <c r="BC182" i="18"/>
  <c r="BE183" i="18" s="1"/>
  <c r="BF183" i="18" s="1"/>
  <c r="AR181" i="18"/>
  <c r="AQ181" i="18"/>
  <c r="AP181" i="18"/>
  <c r="AO181" i="18"/>
  <c r="AD184" i="18"/>
  <c r="I187" i="18"/>
  <c r="J187" i="18" s="1"/>
  <c r="AK181" i="18"/>
  <c r="AN181" i="18"/>
  <c r="AM181" i="18"/>
  <c r="AL181" i="18"/>
  <c r="AE183" i="18"/>
  <c r="C189" i="18"/>
  <c r="D189" i="18" s="1"/>
  <c r="AV184" i="18"/>
  <c r="X183" i="18"/>
  <c r="Y183" i="18" s="1"/>
  <c r="AD183" i="18"/>
  <c r="AF183" i="18"/>
  <c r="L188" i="18"/>
  <c r="M188" i="18" s="1"/>
  <c r="F187" i="18"/>
  <c r="G187" i="18" s="1"/>
  <c r="BH115" i="11"/>
  <c r="T190" i="2" l="1"/>
  <c r="U190" i="2" s="1"/>
  <c r="AS190" i="2"/>
  <c r="Q192" i="2"/>
  <c r="R192" i="2" s="1"/>
  <c r="AA191" i="2" s="1"/>
  <c r="Z190" i="2"/>
  <c r="AA190" i="2"/>
  <c r="Y190" i="2"/>
  <c r="N195" i="2"/>
  <c r="O194" i="2"/>
  <c r="C194" i="2"/>
  <c r="D193" i="2"/>
  <c r="F193" i="2"/>
  <c r="G192" i="2"/>
  <c r="I192" i="2" s="1"/>
  <c r="Q193" i="2" s="1"/>
  <c r="K195" i="2"/>
  <c r="L194" i="2"/>
  <c r="T191" i="2"/>
  <c r="AS191" i="2"/>
  <c r="BO191" i="2"/>
  <c r="AR191" i="2"/>
  <c r="E204" i="19"/>
  <c r="V187" i="18"/>
  <c r="O362" i="18"/>
  <c r="P361" i="18"/>
  <c r="BS184" i="18"/>
  <c r="AQ182" i="18"/>
  <c r="BB183" i="18"/>
  <c r="BC183" i="18" s="1"/>
  <c r="BE184" i="18" s="1"/>
  <c r="BF184" i="18" s="1"/>
  <c r="U202" i="19"/>
  <c r="AB202" i="19" s="1"/>
  <c r="AC202" i="19" s="1"/>
  <c r="X202" i="19" s="1"/>
  <c r="T202" i="19"/>
  <c r="AS202" i="19" s="1"/>
  <c r="V202" i="19"/>
  <c r="AJ199" i="19"/>
  <c r="I203" i="19"/>
  <c r="S203" i="19" s="1"/>
  <c r="T203" i="19" s="1"/>
  <c r="AS203" i="19" s="1"/>
  <c r="AO199" i="19"/>
  <c r="AL199" i="19"/>
  <c r="AK199" i="19"/>
  <c r="AI199" i="19"/>
  <c r="BL200" i="19"/>
  <c r="Z201" i="19"/>
  <c r="AJ200" i="19" s="1"/>
  <c r="Y201" i="19"/>
  <c r="AT201" i="19"/>
  <c r="BG200" i="19"/>
  <c r="BH200" i="19" s="1"/>
  <c r="BI200" i="19" s="1"/>
  <c r="BJ201" i="19" s="1"/>
  <c r="AP199" i="19"/>
  <c r="AM199" i="19"/>
  <c r="G205" i="19"/>
  <c r="H204" i="19"/>
  <c r="O228" i="19"/>
  <c r="N229" i="19"/>
  <c r="C206" i="19"/>
  <c r="D205" i="19"/>
  <c r="AC184" i="18"/>
  <c r="AE184" i="18"/>
  <c r="AF184" i="18"/>
  <c r="AL182" i="18"/>
  <c r="AP182" i="18"/>
  <c r="AO182" i="18"/>
  <c r="AR182" i="18"/>
  <c r="AF185" i="18"/>
  <c r="AN182" i="18"/>
  <c r="C190" i="18"/>
  <c r="D190" i="18" s="1"/>
  <c r="AK182" i="18"/>
  <c r="I188" i="18"/>
  <c r="J188" i="18" s="1"/>
  <c r="F188" i="18"/>
  <c r="G188" i="18" s="1"/>
  <c r="AV185" i="18"/>
  <c r="AM182" i="18"/>
  <c r="L189" i="18"/>
  <c r="M189" i="18" s="1"/>
  <c r="X184" i="18"/>
  <c r="Y184" i="18" s="1"/>
  <c r="AR183" i="18" s="1"/>
  <c r="W185" i="18"/>
  <c r="BH121" i="11"/>
  <c r="U191" i="2" l="1"/>
  <c r="AJ190" i="2" s="1"/>
  <c r="AJ189" i="2"/>
  <c r="AI189" i="2"/>
  <c r="AG189" i="2"/>
  <c r="AH189" i="2"/>
  <c r="Z191" i="2"/>
  <c r="AB191" i="2"/>
  <c r="S192" i="2"/>
  <c r="BO192" i="2" s="1"/>
  <c r="Y191" i="2"/>
  <c r="R193" i="2"/>
  <c r="Z192" i="2" s="1"/>
  <c r="C195" i="2"/>
  <c r="D194" i="2"/>
  <c r="F194" i="2"/>
  <c r="G193" i="2"/>
  <c r="I193" i="2" s="1"/>
  <c r="Q194" i="2" s="1"/>
  <c r="N196" i="2"/>
  <c r="O195" i="2"/>
  <c r="AR192" i="2"/>
  <c r="K196" i="2"/>
  <c r="L195" i="2"/>
  <c r="E205" i="19"/>
  <c r="V188" i="18"/>
  <c r="O363" i="18"/>
  <c r="P362" i="18"/>
  <c r="V203" i="19"/>
  <c r="AP200" i="19"/>
  <c r="U203" i="19"/>
  <c r="AB203" i="19" s="1"/>
  <c r="W203" i="19"/>
  <c r="I204" i="19"/>
  <c r="S204" i="19" s="1"/>
  <c r="W204" i="19" s="1"/>
  <c r="AN200" i="19"/>
  <c r="AO200" i="19"/>
  <c r="BL201" i="19"/>
  <c r="AK200" i="19"/>
  <c r="BG201" i="19"/>
  <c r="BH201" i="19" s="1"/>
  <c r="BI201" i="19" s="1"/>
  <c r="BJ202" i="19" s="1"/>
  <c r="Z202" i="19"/>
  <c r="AM201" i="19" s="1"/>
  <c r="AT202" i="19"/>
  <c r="Y202" i="19"/>
  <c r="AM200" i="19"/>
  <c r="AL200" i="19"/>
  <c r="AI200" i="19"/>
  <c r="AC203" i="19"/>
  <c r="X203" i="19" s="1"/>
  <c r="C207" i="19"/>
  <c r="D206" i="19"/>
  <c r="O229" i="19"/>
  <c r="N230" i="19"/>
  <c r="H205" i="19"/>
  <c r="G206" i="19"/>
  <c r="AC185" i="18"/>
  <c r="AN183" i="18"/>
  <c r="BB184" i="18"/>
  <c r="BC184" i="18" s="1"/>
  <c r="BE185" i="18" s="1"/>
  <c r="BF185" i="18" s="1"/>
  <c r="AQ183" i="18"/>
  <c r="AO183" i="18"/>
  <c r="AP183" i="18"/>
  <c r="F189" i="18"/>
  <c r="G189" i="18" s="1"/>
  <c r="AF186" i="18"/>
  <c r="AK183" i="18"/>
  <c r="I189" i="18"/>
  <c r="J189" i="18" s="1"/>
  <c r="AL183" i="18"/>
  <c r="AM183" i="18"/>
  <c r="C191" i="18"/>
  <c r="D191" i="18" s="1"/>
  <c r="AV186" i="18"/>
  <c r="L190" i="18"/>
  <c r="M190" i="18" s="1"/>
  <c r="AD185" i="18"/>
  <c r="X185" i="18"/>
  <c r="Y185" i="18" s="1"/>
  <c r="AQ184" i="18" s="1"/>
  <c r="BS185" i="18"/>
  <c r="AW185" i="18"/>
  <c r="AE185" i="18"/>
  <c r="W186" i="18"/>
  <c r="BH109" i="11"/>
  <c r="AH190" i="2" l="1"/>
  <c r="AG190" i="2"/>
  <c r="AI190" i="2"/>
  <c r="AS192" i="2"/>
  <c r="T192" i="2"/>
  <c r="U192" i="2" s="1"/>
  <c r="AI191" i="2" s="1"/>
  <c r="S193" i="2"/>
  <c r="AA192" i="2"/>
  <c r="Y192" i="2"/>
  <c r="AB192" i="2"/>
  <c r="R194" i="2"/>
  <c r="Z193" i="2" s="1"/>
  <c r="F195" i="2"/>
  <c r="G194" i="2"/>
  <c r="I194" i="2" s="1"/>
  <c r="Q195" i="2" s="1"/>
  <c r="C196" i="2"/>
  <c r="D195" i="2"/>
  <c r="N197" i="2"/>
  <c r="O196" i="2"/>
  <c r="AR193" i="2"/>
  <c r="K197" i="2"/>
  <c r="L196" i="2"/>
  <c r="E206" i="19"/>
  <c r="V189" i="18"/>
  <c r="O364" i="18"/>
  <c r="P363" i="18"/>
  <c r="W187" i="18"/>
  <c r="AW187" i="18" s="1"/>
  <c r="U204" i="19"/>
  <c r="AB204" i="19" s="1"/>
  <c r="AC204" i="19" s="1"/>
  <c r="X204" i="19" s="1"/>
  <c r="V204" i="19"/>
  <c r="T204" i="19"/>
  <c r="AS204" i="19" s="1"/>
  <c r="I205" i="19"/>
  <c r="S205" i="19" s="1"/>
  <c r="BL202" i="19"/>
  <c r="AI201" i="19"/>
  <c r="AO201" i="19"/>
  <c r="BG202" i="19"/>
  <c r="BH202" i="19" s="1"/>
  <c r="BI202" i="19" s="1"/>
  <c r="BJ203" i="19" s="1"/>
  <c r="AL201" i="19"/>
  <c r="AJ201" i="19"/>
  <c r="AK201" i="19"/>
  <c r="AP201" i="19"/>
  <c r="AN201" i="19"/>
  <c r="Y203" i="19"/>
  <c r="Z203" i="19"/>
  <c r="AO202" i="19" s="1"/>
  <c r="AT203" i="19"/>
  <c r="H206" i="19"/>
  <c r="G207" i="19"/>
  <c r="N231" i="19"/>
  <c r="O230" i="19"/>
  <c r="D207" i="19"/>
  <c r="C208" i="19"/>
  <c r="AM184" i="18"/>
  <c r="AN184" i="18"/>
  <c r="AP184" i="18"/>
  <c r="AR184" i="18"/>
  <c r="BB185" i="18"/>
  <c r="BC185" i="18" s="1"/>
  <c r="BE186" i="18" s="1"/>
  <c r="BF186" i="18" s="1"/>
  <c r="AO184" i="18"/>
  <c r="AK184" i="18"/>
  <c r="AL184" i="18"/>
  <c r="AF187" i="18"/>
  <c r="C192" i="18"/>
  <c r="D192" i="18" s="1"/>
  <c r="L191" i="18"/>
  <c r="M191" i="18" s="1"/>
  <c r="I190" i="18"/>
  <c r="J190" i="18" s="1"/>
  <c r="AV187" i="18"/>
  <c r="AC186" i="18"/>
  <c r="AD186" i="18"/>
  <c r="F190" i="18"/>
  <c r="G190" i="18" s="1"/>
  <c r="BS186" i="18"/>
  <c r="AW186" i="18"/>
  <c r="X186" i="18"/>
  <c r="Y186" i="18" s="1"/>
  <c r="AQ185" i="18" s="1"/>
  <c r="AE186" i="18"/>
  <c r="BH195" i="11"/>
  <c r="BH196" i="11"/>
  <c r="BH238" i="11"/>
  <c r="T193" i="2" l="1"/>
  <c r="AS193" i="2"/>
  <c r="BO193" i="2"/>
  <c r="U193" i="2"/>
  <c r="AI192" i="2" s="1"/>
  <c r="AH191" i="2"/>
  <c r="AJ191" i="2"/>
  <c r="AG191" i="2"/>
  <c r="S194" i="2"/>
  <c r="BO194" i="2" s="1"/>
  <c r="Y193" i="2"/>
  <c r="AB193" i="2"/>
  <c r="R195" i="2"/>
  <c r="AB194" i="2" s="1"/>
  <c r="N198" i="2"/>
  <c r="O197" i="2"/>
  <c r="F196" i="2"/>
  <c r="G195" i="2"/>
  <c r="I195" i="2" s="1"/>
  <c r="Q196" i="2" s="1"/>
  <c r="K198" i="2"/>
  <c r="L197" i="2"/>
  <c r="C197" i="2"/>
  <c r="D196" i="2"/>
  <c r="AR194" i="2"/>
  <c r="AA193" i="2"/>
  <c r="W205" i="19"/>
  <c r="U205" i="19"/>
  <c r="AB205" i="19" s="1"/>
  <c r="V205" i="19"/>
  <c r="T205" i="19"/>
  <c r="AS205" i="19" s="1"/>
  <c r="E207" i="19"/>
  <c r="V190" i="18"/>
  <c r="BS187" i="18"/>
  <c r="O365" i="18"/>
  <c r="P364" i="18"/>
  <c r="I206" i="19"/>
  <c r="S206" i="19" s="1"/>
  <c r="AL202" i="19"/>
  <c r="BL203" i="19"/>
  <c r="Y204" i="19"/>
  <c r="Z204" i="19"/>
  <c r="AK203" i="19" s="1"/>
  <c r="AT204" i="19"/>
  <c r="AC205" i="19"/>
  <c r="X205" i="19" s="1"/>
  <c r="AP202" i="19"/>
  <c r="AI202" i="19"/>
  <c r="AM202" i="19"/>
  <c r="AN202" i="19"/>
  <c r="AK202" i="19"/>
  <c r="BG203" i="19"/>
  <c r="BH203" i="19" s="1"/>
  <c r="BI203" i="19" s="1"/>
  <c r="BJ204" i="19" s="1"/>
  <c r="AJ202" i="19"/>
  <c r="D208" i="19"/>
  <c r="C209" i="19"/>
  <c r="H207" i="19"/>
  <c r="G208" i="19"/>
  <c r="N232" i="19"/>
  <c r="O231" i="19"/>
  <c r="W188" i="18"/>
  <c r="AW188" i="18" s="1"/>
  <c r="AP185" i="18"/>
  <c r="AR185" i="18"/>
  <c r="BB186" i="18"/>
  <c r="BC186" i="18" s="1"/>
  <c r="BE187" i="18" s="1"/>
  <c r="BF187" i="18" s="1"/>
  <c r="AO185" i="18"/>
  <c r="AF188" i="18"/>
  <c r="I191" i="18"/>
  <c r="J191" i="18" s="1"/>
  <c r="F191" i="18"/>
  <c r="G191" i="18" s="1"/>
  <c r="AK185" i="18"/>
  <c r="AV188" i="18"/>
  <c r="AL185" i="18"/>
  <c r="AC187" i="18"/>
  <c r="C193" i="18"/>
  <c r="D193" i="18" s="1"/>
  <c r="L192" i="18"/>
  <c r="M192" i="18" s="1"/>
  <c r="X187" i="18"/>
  <c r="Y187" i="18" s="1"/>
  <c r="AP186" i="18" s="1"/>
  <c r="AM185" i="18"/>
  <c r="AD187" i="18"/>
  <c r="AN185" i="18"/>
  <c r="AE187" i="18"/>
  <c r="BH97" i="11"/>
  <c r="AH192" i="2" l="1"/>
  <c r="AJ192" i="2"/>
  <c r="AG192" i="2"/>
  <c r="AS194" i="2"/>
  <c r="T194" i="2"/>
  <c r="U194" i="2" s="1"/>
  <c r="AI193" i="2" s="1"/>
  <c r="AA194" i="2"/>
  <c r="S195" i="2"/>
  <c r="T195" i="2" s="1"/>
  <c r="U195" i="2" s="1"/>
  <c r="Y194" i="2"/>
  <c r="Z194" i="2"/>
  <c r="R196" i="2"/>
  <c r="AB195" i="2" s="1"/>
  <c r="C198" i="2"/>
  <c r="D197" i="2"/>
  <c r="N199" i="2"/>
  <c r="O198" i="2"/>
  <c r="K199" i="2"/>
  <c r="L198" i="2"/>
  <c r="AR195" i="2"/>
  <c r="F197" i="2"/>
  <c r="G196" i="2"/>
  <c r="I196" i="2" s="1"/>
  <c r="Q197" i="2" s="1"/>
  <c r="E208" i="19"/>
  <c r="V191" i="18"/>
  <c r="O366" i="18"/>
  <c r="P365" i="18"/>
  <c r="U206" i="19"/>
  <c r="AB206" i="19" s="1"/>
  <c r="T206" i="19"/>
  <c r="AS206" i="19" s="1"/>
  <c r="W206" i="19"/>
  <c r="V206" i="19"/>
  <c r="I207" i="19"/>
  <c r="S207" i="19" s="1"/>
  <c r="AO203" i="19"/>
  <c r="AM203" i="19"/>
  <c r="AJ203" i="19"/>
  <c r="AN203" i="19"/>
  <c r="AI203" i="19"/>
  <c r="AP203" i="19"/>
  <c r="BL204" i="19"/>
  <c r="AL203" i="19"/>
  <c r="BG204" i="19"/>
  <c r="BH204" i="19" s="1"/>
  <c r="BI204" i="19" s="1"/>
  <c r="BJ205" i="19" s="1"/>
  <c r="AT205" i="19"/>
  <c r="Y205" i="19"/>
  <c r="Z205" i="19"/>
  <c r="AP204" i="19" s="1"/>
  <c r="AC206" i="19"/>
  <c r="X206" i="19" s="1"/>
  <c r="G209" i="19"/>
  <c r="H208" i="19"/>
  <c r="D209" i="19"/>
  <c r="C210" i="19"/>
  <c r="N233" i="19"/>
  <c r="O232" i="19"/>
  <c r="BS188" i="18"/>
  <c r="X188" i="18"/>
  <c r="Y188" i="18" s="1"/>
  <c r="AQ187" i="18" s="1"/>
  <c r="W189" i="18"/>
  <c r="AD188" i="18"/>
  <c r="AE188" i="18"/>
  <c r="AO186" i="18"/>
  <c r="AR186" i="18"/>
  <c r="AL186" i="18"/>
  <c r="BB187" i="18"/>
  <c r="BC187" i="18" s="1"/>
  <c r="BE188" i="18" s="1"/>
  <c r="BF188" i="18" s="1"/>
  <c r="AQ186" i="18"/>
  <c r="AK186" i="18"/>
  <c r="F192" i="18"/>
  <c r="G192" i="18" s="1"/>
  <c r="AE189" i="18"/>
  <c r="L193" i="18"/>
  <c r="M193" i="18" s="1"/>
  <c r="I192" i="18"/>
  <c r="J192" i="18" s="1"/>
  <c r="AD189" i="18"/>
  <c r="AC189" i="18"/>
  <c r="AV189" i="18"/>
  <c r="C194" i="18"/>
  <c r="D194" i="18" s="1"/>
  <c r="AM186" i="18"/>
  <c r="AN186" i="18"/>
  <c r="AC188" i="18"/>
  <c r="BH256" i="11"/>
  <c r="BH257" i="11"/>
  <c r="S196" i="2" l="1"/>
  <c r="T196" i="2" s="1"/>
  <c r="U196" i="2" s="1"/>
  <c r="AS195" i="2"/>
  <c r="AJ193" i="2"/>
  <c r="AG193" i="2"/>
  <c r="AH193" i="2"/>
  <c r="AJ194" i="2"/>
  <c r="AI194" i="2"/>
  <c r="AG194" i="2"/>
  <c r="AH194" i="2"/>
  <c r="BO195" i="2"/>
  <c r="Y195" i="2"/>
  <c r="Z195" i="2"/>
  <c r="AA195" i="2"/>
  <c r="R197" i="2"/>
  <c r="S197" i="2" s="1"/>
  <c r="C199" i="2"/>
  <c r="D198" i="2"/>
  <c r="N200" i="2"/>
  <c r="O199" i="2"/>
  <c r="AS196" i="2"/>
  <c r="F198" i="2"/>
  <c r="G197" i="2"/>
  <c r="I197" i="2" s="1"/>
  <c r="Q198" i="2" s="1"/>
  <c r="K200" i="2"/>
  <c r="L199" i="2"/>
  <c r="AR196" i="2"/>
  <c r="E209" i="19"/>
  <c r="V192" i="18"/>
  <c r="O367" i="18"/>
  <c r="P366" i="18"/>
  <c r="W190" i="18"/>
  <c r="AW190" i="18" s="1"/>
  <c r="W207" i="19"/>
  <c r="U207" i="19"/>
  <c r="AB207" i="19" s="1"/>
  <c r="T207" i="19"/>
  <c r="AS207" i="19" s="1"/>
  <c r="V207" i="19"/>
  <c r="I208" i="19"/>
  <c r="S208" i="19" s="1"/>
  <c r="T208" i="19" s="1"/>
  <c r="AS208" i="19" s="1"/>
  <c r="AN204" i="19"/>
  <c r="BL205" i="19"/>
  <c r="Z206" i="19"/>
  <c r="AM205" i="19" s="1"/>
  <c r="AT206" i="19"/>
  <c r="Y206" i="19"/>
  <c r="BG205" i="19"/>
  <c r="BH205" i="19" s="1"/>
  <c r="BI205" i="19" s="1"/>
  <c r="BJ206" i="19" s="1"/>
  <c r="AO204" i="19"/>
  <c r="AL204" i="19"/>
  <c r="AC207" i="19"/>
  <c r="X207" i="19" s="1"/>
  <c r="AJ204" i="19"/>
  <c r="AM204" i="19"/>
  <c r="AK204" i="19"/>
  <c r="AI204" i="19"/>
  <c r="O233" i="19"/>
  <c r="N234" i="19"/>
  <c r="G210" i="19"/>
  <c r="H209" i="19"/>
  <c r="D210" i="19"/>
  <c r="C211" i="19"/>
  <c r="X189" i="18"/>
  <c r="BS189" i="18"/>
  <c r="AW189" i="18"/>
  <c r="AP187" i="18"/>
  <c r="AO187" i="18"/>
  <c r="AR187" i="18"/>
  <c r="AM187" i="18"/>
  <c r="BB188" i="18"/>
  <c r="BC188" i="18" s="1"/>
  <c r="BE189" i="18" s="1"/>
  <c r="BF189" i="18" s="1"/>
  <c r="AK187" i="18"/>
  <c r="AC190" i="18"/>
  <c r="AL187" i="18"/>
  <c r="C195" i="18"/>
  <c r="D195" i="18" s="1"/>
  <c r="L194" i="18"/>
  <c r="M194" i="18" s="1"/>
  <c r="AV190" i="18"/>
  <c r="AF189" i="18"/>
  <c r="F193" i="18"/>
  <c r="G193" i="18" s="1"/>
  <c r="I193" i="18"/>
  <c r="J193" i="18" s="1"/>
  <c r="AN187" i="18"/>
  <c r="BH79" i="11"/>
  <c r="BO196" i="2" l="1"/>
  <c r="AG195" i="2"/>
  <c r="AJ195" i="2"/>
  <c r="AH195" i="2"/>
  <c r="AI195" i="2"/>
  <c r="Y196" i="2"/>
  <c r="Z196" i="2"/>
  <c r="AA196" i="2"/>
  <c r="AB196" i="2"/>
  <c r="S198" i="2"/>
  <c r="R198" i="2"/>
  <c r="Z197" i="2" s="1"/>
  <c r="C200" i="2"/>
  <c r="D199" i="2"/>
  <c r="F199" i="2"/>
  <c r="G198" i="2"/>
  <c r="I198" i="2" s="1"/>
  <c r="Q199" i="2" s="1"/>
  <c r="K201" i="2"/>
  <c r="L200" i="2"/>
  <c r="T197" i="2"/>
  <c r="U197" i="2" s="1"/>
  <c r="BO197" i="2"/>
  <c r="AS197" i="2"/>
  <c r="N201" i="2"/>
  <c r="O200" i="2"/>
  <c r="AR197" i="2"/>
  <c r="E210" i="19"/>
  <c r="O368" i="18"/>
  <c r="P367" i="18"/>
  <c r="V193" i="18"/>
  <c r="BS190" i="18"/>
  <c r="X190" i="18"/>
  <c r="W208" i="19"/>
  <c r="U208" i="19"/>
  <c r="AB208" i="19" s="1"/>
  <c r="AC208" i="19" s="1"/>
  <c r="X208" i="19" s="1"/>
  <c r="V208" i="19"/>
  <c r="AN205" i="19"/>
  <c r="AK205" i="19"/>
  <c r="AL205" i="19"/>
  <c r="I209" i="19"/>
  <c r="S209" i="19" s="1"/>
  <c r="T209" i="19" s="1"/>
  <c r="AS209" i="19" s="1"/>
  <c r="AI205" i="19"/>
  <c r="BL206" i="19"/>
  <c r="Z207" i="19"/>
  <c r="AJ206" i="19" s="1"/>
  <c r="AT207" i="19"/>
  <c r="Y207" i="19"/>
  <c r="AO205" i="19"/>
  <c r="BG206" i="19"/>
  <c r="BH206" i="19" s="1"/>
  <c r="BI206" i="19" s="1"/>
  <c r="BJ207" i="19" s="1"/>
  <c r="AJ205" i="19"/>
  <c r="AP205" i="19"/>
  <c r="O234" i="19"/>
  <c r="N235" i="19"/>
  <c r="H210" i="19"/>
  <c r="G211" i="19"/>
  <c r="C212" i="19"/>
  <c r="D211" i="19"/>
  <c r="Y189" i="18"/>
  <c r="AP188" i="18" s="1"/>
  <c r="AE190" i="18"/>
  <c r="W191" i="18"/>
  <c r="AW191" i="18" s="1"/>
  <c r="AD190" i="18"/>
  <c r="AF190" i="18"/>
  <c r="AD191" i="18"/>
  <c r="F194" i="18"/>
  <c r="G194" i="18" s="1"/>
  <c r="I194" i="18"/>
  <c r="J194" i="18" s="1"/>
  <c r="AV191" i="18"/>
  <c r="L195" i="18"/>
  <c r="M195" i="18" s="1"/>
  <c r="C196" i="18"/>
  <c r="D196" i="18" s="1"/>
  <c r="BH303" i="11"/>
  <c r="BH304" i="11"/>
  <c r="BH226" i="11"/>
  <c r="AA197" i="2" l="1"/>
  <c r="AB197" i="2"/>
  <c r="Y197" i="2"/>
  <c r="AG196" i="2"/>
  <c r="AJ196" i="2"/>
  <c r="AH196" i="2"/>
  <c r="AI196" i="2"/>
  <c r="R199" i="2"/>
  <c r="AA198" i="2" s="1"/>
  <c r="K202" i="2"/>
  <c r="L201" i="2"/>
  <c r="C201" i="2"/>
  <c r="D200" i="2"/>
  <c r="N202" i="2"/>
  <c r="O201" i="2"/>
  <c r="AR198" i="2"/>
  <c r="F200" i="2"/>
  <c r="G199" i="2"/>
  <c r="I199" i="2" s="1"/>
  <c r="Q200" i="2" s="1"/>
  <c r="BO198" i="2"/>
  <c r="AS198" i="2"/>
  <c r="T198" i="2"/>
  <c r="U198" i="2" s="1"/>
  <c r="AH197" i="2" s="1"/>
  <c r="E211" i="19"/>
  <c r="V194" i="18"/>
  <c r="O369" i="18"/>
  <c r="P368" i="18"/>
  <c r="Y190" i="18"/>
  <c r="BB190" i="18" s="1"/>
  <c r="BC190" i="18" s="1"/>
  <c r="BE191" i="18" s="1"/>
  <c r="AM188" i="18"/>
  <c r="AL188" i="18"/>
  <c r="AO188" i="18"/>
  <c r="AK188" i="18"/>
  <c r="AR188" i="18"/>
  <c r="BS191" i="18"/>
  <c r="AQ188" i="18"/>
  <c r="AN188" i="18"/>
  <c r="X191" i="18"/>
  <c r="Y191" i="18" s="1"/>
  <c r="U209" i="19"/>
  <c r="AB209" i="19" s="1"/>
  <c r="V209" i="19"/>
  <c r="W209" i="19"/>
  <c r="AI206" i="19"/>
  <c r="I210" i="19"/>
  <c r="S210" i="19" s="1"/>
  <c r="T210" i="19" s="1"/>
  <c r="AS210" i="19" s="1"/>
  <c r="AL206" i="19"/>
  <c r="AP206" i="19"/>
  <c r="AM206" i="19"/>
  <c r="AN206" i="19"/>
  <c r="BL207" i="19"/>
  <c r="AT208" i="19"/>
  <c r="Z208" i="19"/>
  <c r="AM207" i="19" s="1"/>
  <c r="Y208" i="19"/>
  <c r="BG207" i="19"/>
  <c r="BH207" i="19" s="1"/>
  <c r="BI207" i="19" s="1"/>
  <c r="BJ208" i="19" s="1"/>
  <c r="AO206" i="19"/>
  <c r="AC209" i="19"/>
  <c r="X209" i="19" s="1"/>
  <c r="AK206" i="19"/>
  <c r="H211" i="19"/>
  <c r="G212" i="19"/>
  <c r="C213" i="19"/>
  <c r="D212" i="19"/>
  <c r="O235" i="19"/>
  <c r="N236" i="19"/>
  <c r="BB189" i="18"/>
  <c r="BC189" i="18" s="1"/>
  <c r="BE190" i="18" s="1"/>
  <c r="BF190" i="18" s="1"/>
  <c r="AC191" i="18"/>
  <c r="AE191" i="18"/>
  <c r="AF191" i="18"/>
  <c r="AF192" i="18"/>
  <c r="I195" i="18"/>
  <c r="J195" i="18" s="1"/>
  <c r="F195" i="18"/>
  <c r="G195" i="18" s="1"/>
  <c r="C197" i="18"/>
  <c r="D197" i="18" s="1"/>
  <c r="AV192" i="18"/>
  <c r="L196" i="18"/>
  <c r="M196" i="18" s="1"/>
  <c r="W192" i="18"/>
  <c r="BH287" i="11"/>
  <c r="BH288" i="11"/>
  <c r="AG197" i="2" l="1"/>
  <c r="AI197" i="2"/>
  <c r="AJ197" i="2"/>
  <c r="Z198" i="2"/>
  <c r="S199" i="2"/>
  <c r="BO199" i="2" s="1"/>
  <c r="Y198" i="2"/>
  <c r="AB198" i="2"/>
  <c r="R200" i="2"/>
  <c r="Z199" i="2" s="1"/>
  <c r="F201" i="2"/>
  <c r="G200" i="2"/>
  <c r="I200" i="2" s="1"/>
  <c r="Q201" i="2" s="1"/>
  <c r="K203" i="2"/>
  <c r="L202" i="2"/>
  <c r="AR199" i="2"/>
  <c r="C202" i="2"/>
  <c r="D201" i="2"/>
  <c r="N203" i="2"/>
  <c r="O202" i="2"/>
  <c r="E212" i="19"/>
  <c r="AQ189" i="18"/>
  <c r="AM189" i="18"/>
  <c r="AQ190" i="18"/>
  <c r="AR189" i="18"/>
  <c r="AO189" i="18"/>
  <c r="AP189" i="18"/>
  <c r="AN189" i="18"/>
  <c r="AK189" i="18"/>
  <c r="O370" i="18"/>
  <c r="P369" i="18"/>
  <c r="V195" i="18"/>
  <c r="AL189" i="18"/>
  <c r="BF191" i="18"/>
  <c r="BB191" i="18"/>
  <c r="BC191" i="18" s="1"/>
  <c r="BE192" i="18" s="1"/>
  <c r="AL190" i="18"/>
  <c r="AM190" i="18"/>
  <c r="AN190" i="18"/>
  <c r="AR190" i="18"/>
  <c r="AP190" i="18"/>
  <c r="AO190" i="18"/>
  <c r="AK190" i="18"/>
  <c r="V210" i="19"/>
  <c r="W210" i="19"/>
  <c r="U210" i="19"/>
  <c r="AB210" i="19" s="1"/>
  <c r="AC210" i="19" s="1"/>
  <c r="X210" i="19" s="1"/>
  <c r="I211" i="19"/>
  <c r="S211" i="19" s="1"/>
  <c r="W211" i="19" s="1"/>
  <c r="AO207" i="19"/>
  <c r="AJ207" i="19"/>
  <c r="BL208" i="19"/>
  <c r="Z209" i="19"/>
  <c r="AL208" i="19" s="1"/>
  <c r="AT209" i="19"/>
  <c r="Y209" i="19"/>
  <c r="AI207" i="19"/>
  <c r="BG208" i="19"/>
  <c r="BH208" i="19" s="1"/>
  <c r="BI208" i="19" s="1"/>
  <c r="BJ209" i="19" s="1"/>
  <c r="AN207" i="19"/>
  <c r="AL207" i="19"/>
  <c r="AP207" i="19"/>
  <c r="AK207" i="19"/>
  <c r="D213" i="19"/>
  <c r="C214" i="19"/>
  <c r="H212" i="19"/>
  <c r="G213" i="19"/>
  <c r="N237" i="19"/>
  <c r="O236" i="19"/>
  <c r="AE192" i="18"/>
  <c r="BS192" i="18"/>
  <c r="AW192" i="18"/>
  <c r="X192" i="18"/>
  <c r="Y192" i="18" s="1"/>
  <c r="C198" i="18"/>
  <c r="D198" i="18" s="1"/>
  <c r="L197" i="18"/>
  <c r="M197" i="18" s="1"/>
  <c r="AV193" i="18"/>
  <c r="F196" i="18"/>
  <c r="G196" i="18" s="1"/>
  <c r="I196" i="18"/>
  <c r="J196" i="18" s="1"/>
  <c r="AC192" i="18"/>
  <c r="AD192" i="18"/>
  <c r="W193" i="18"/>
  <c r="BH290" i="11"/>
  <c r="BH291" i="11"/>
  <c r="AS199" i="2" l="1"/>
  <c r="T199" i="2"/>
  <c r="U199" i="2" s="1"/>
  <c r="AI198" i="2" s="1"/>
  <c r="S200" i="2"/>
  <c r="AS200" i="2" s="1"/>
  <c r="AB199" i="2"/>
  <c r="AA199" i="2"/>
  <c r="Y199" i="2"/>
  <c r="K204" i="2"/>
  <c r="L203" i="2"/>
  <c r="F202" i="2"/>
  <c r="G201" i="2"/>
  <c r="I201" i="2" s="1"/>
  <c r="Q202" i="2" s="1"/>
  <c r="N204" i="2"/>
  <c r="O203" i="2"/>
  <c r="AR200" i="2"/>
  <c r="R201" i="2"/>
  <c r="AB200" i="2" s="1"/>
  <c r="S201" i="2"/>
  <c r="C203" i="2"/>
  <c r="D202" i="2"/>
  <c r="E213" i="19"/>
  <c r="BF192" i="18"/>
  <c r="V196" i="18"/>
  <c r="O371" i="18"/>
  <c r="P370" i="18"/>
  <c r="W194" i="18"/>
  <c r="BS194" i="18" s="1"/>
  <c r="AE193" i="18"/>
  <c r="AF193" i="18"/>
  <c r="AC193" i="18"/>
  <c r="AD193" i="18"/>
  <c r="U211" i="19"/>
  <c r="AB211" i="19" s="1"/>
  <c r="T211" i="19"/>
  <c r="AS211" i="19" s="1"/>
  <c r="V211" i="19"/>
  <c r="AI208" i="19"/>
  <c r="AN208" i="19"/>
  <c r="AK208" i="19"/>
  <c r="AP208" i="19"/>
  <c r="I212" i="19"/>
  <c r="S212" i="19" s="1"/>
  <c r="U212" i="19" s="1"/>
  <c r="AB212" i="19" s="1"/>
  <c r="BL209" i="19"/>
  <c r="AC211" i="19"/>
  <c r="X211" i="19" s="1"/>
  <c r="AO208" i="19"/>
  <c r="BG209" i="19"/>
  <c r="BH209" i="19" s="1"/>
  <c r="BI209" i="19" s="1"/>
  <c r="BJ210" i="19" s="1"/>
  <c r="AM208" i="19"/>
  <c r="Y210" i="19"/>
  <c r="AT210" i="19"/>
  <c r="Z210" i="19"/>
  <c r="AM209" i="19" s="1"/>
  <c r="AJ208" i="19"/>
  <c r="D214" i="19"/>
  <c r="C215" i="19"/>
  <c r="O237" i="19"/>
  <c r="N238" i="19"/>
  <c r="H213" i="19"/>
  <c r="G214" i="19"/>
  <c r="BB192" i="18"/>
  <c r="BC192" i="18" s="1"/>
  <c r="BE193" i="18" s="1"/>
  <c r="AQ191" i="18"/>
  <c r="AR191" i="18"/>
  <c r="AP191" i="18"/>
  <c r="AO191" i="18"/>
  <c r="AE194" i="18"/>
  <c r="BS193" i="18"/>
  <c r="AW193" i="18"/>
  <c r="X193" i="18"/>
  <c r="Y193" i="18" s="1"/>
  <c r="AO192" i="18" s="1"/>
  <c r="L198" i="18"/>
  <c r="M198" i="18" s="1"/>
  <c r="C199" i="18"/>
  <c r="D199" i="18" s="1"/>
  <c r="AM191" i="18"/>
  <c r="AL191" i="18"/>
  <c r="AN191" i="18"/>
  <c r="AK191" i="18"/>
  <c r="F197" i="18"/>
  <c r="G197" i="18" s="1"/>
  <c r="I197" i="18"/>
  <c r="J197" i="18" s="1"/>
  <c r="AV194" i="18"/>
  <c r="BH252" i="11"/>
  <c r="BH253" i="11"/>
  <c r="BF193" i="18" l="1"/>
  <c r="T200" i="2"/>
  <c r="U200" i="2" s="1"/>
  <c r="AI199" i="2" s="1"/>
  <c r="BO200" i="2"/>
  <c r="AG198" i="2"/>
  <c r="AJ198" i="2"/>
  <c r="AH198" i="2"/>
  <c r="S202" i="2"/>
  <c r="R202" i="2"/>
  <c r="AB201" i="2" s="1"/>
  <c r="N205" i="2"/>
  <c r="O204" i="2"/>
  <c r="T201" i="2"/>
  <c r="BO201" i="2"/>
  <c r="AS201" i="2"/>
  <c r="Y200" i="2"/>
  <c r="C204" i="2"/>
  <c r="D203" i="2"/>
  <c r="Z200" i="2"/>
  <c r="AA200" i="2"/>
  <c r="K205" i="2"/>
  <c r="L204" i="2"/>
  <c r="F203" i="2"/>
  <c r="G202" i="2"/>
  <c r="I202" i="2" s="1"/>
  <c r="AR201" i="2"/>
  <c r="E214" i="19"/>
  <c r="AW194" i="18"/>
  <c r="O372" i="18"/>
  <c r="P371" i="18"/>
  <c r="V197" i="18"/>
  <c r="AF194" i="18"/>
  <c r="AP209" i="19"/>
  <c r="AI209" i="19"/>
  <c r="T212" i="19"/>
  <c r="AS212" i="19" s="1"/>
  <c r="W212" i="19"/>
  <c r="V212" i="19"/>
  <c r="I213" i="19"/>
  <c r="S213" i="19" s="1"/>
  <c r="W213" i="19" s="1"/>
  <c r="AK209" i="19"/>
  <c r="BL210" i="19"/>
  <c r="AC212" i="19"/>
  <c r="X212" i="19" s="1"/>
  <c r="Z211" i="19"/>
  <c r="AN210" i="19" s="1"/>
  <c r="Y211" i="19"/>
  <c r="AT211" i="19"/>
  <c r="AL209" i="19"/>
  <c r="BG210" i="19"/>
  <c r="BH210" i="19" s="1"/>
  <c r="BI210" i="19" s="1"/>
  <c r="BJ211" i="19" s="1"/>
  <c r="AN209" i="19"/>
  <c r="AO209" i="19"/>
  <c r="AJ209" i="19"/>
  <c r="G215" i="19"/>
  <c r="H214" i="19"/>
  <c r="N239" i="19"/>
  <c r="O238" i="19"/>
  <c r="D215" i="19"/>
  <c r="C216" i="19"/>
  <c r="W195" i="18"/>
  <c r="BS195" i="18" s="1"/>
  <c r="AC194" i="18"/>
  <c r="AD194" i="18"/>
  <c r="BB193" i="18"/>
  <c r="BC193" i="18" s="1"/>
  <c r="BE194" i="18" s="1"/>
  <c r="AP192" i="18"/>
  <c r="AQ192" i="18"/>
  <c r="AR192" i="18"/>
  <c r="AE195" i="18"/>
  <c r="L199" i="18"/>
  <c r="M199" i="18" s="1"/>
  <c r="C200" i="18"/>
  <c r="D200" i="18" s="1"/>
  <c r="X194" i="18"/>
  <c r="Y194" i="18" s="1"/>
  <c r="AQ193" i="18" s="1"/>
  <c r="AL192" i="18"/>
  <c r="AM192" i="18"/>
  <c r="AV195" i="18"/>
  <c r="F198" i="18"/>
  <c r="G198" i="18" s="1"/>
  <c r="AK192" i="18"/>
  <c r="I198" i="18"/>
  <c r="J198" i="18" s="1"/>
  <c r="AN192" i="18"/>
  <c r="BH219" i="11"/>
  <c r="BH220" i="11"/>
  <c r="U201" i="2" l="1"/>
  <c r="AI200" i="2" s="1"/>
  <c r="BF194" i="18"/>
  <c r="AJ199" i="2"/>
  <c r="AH199" i="2"/>
  <c r="AG199" i="2"/>
  <c r="Y201" i="2"/>
  <c r="Z201" i="2"/>
  <c r="AG200" i="2"/>
  <c r="AH200" i="2"/>
  <c r="AA201" i="2"/>
  <c r="AJ200" i="2"/>
  <c r="Q203" i="2"/>
  <c r="N206" i="2"/>
  <c r="O205" i="2"/>
  <c r="F204" i="2"/>
  <c r="G203" i="2"/>
  <c r="I203" i="2" s="1"/>
  <c r="Q204" i="2" s="1"/>
  <c r="K206" i="2"/>
  <c r="L205" i="2"/>
  <c r="AR202" i="2"/>
  <c r="C205" i="2"/>
  <c r="D204" i="2"/>
  <c r="BO202" i="2"/>
  <c r="AS202" i="2"/>
  <c r="T202" i="2"/>
  <c r="U202" i="2" s="1"/>
  <c r="AI201" i="2" s="1"/>
  <c r="E215" i="19"/>
  <c r="V198" i="18"/>
  <c r="AW195" i="18"/>
  <c r="O373" i="18"/>
  <c r="P372" i="18"/>
  <c r="AJ210" i="19"/>
  <c r="T213" i="19"/>
  <c r="AS213" i="19" s="1"/>
  <c r="V213" i="19"/>
  <c r="U213" i="19"/>
  <c r="AB213" i="19" s="1"/>
  <c r="AC213" i="19" s="1"/>
  <c r="X213" i="19" s="1"/>
  <c r="I214" i="19"/>
  <c r="S214" i="19" s="1"/>
  <c r="V214" i="19" s="1"/>
  <c r="BL211" i="19"/>
  <c r="AO210" i="19"/>
  <c r="BG211" i="19"/>
  <c r="BH211" i="19" s="1"/>
  <c r="BI211" i="19" s="1"/>
  <c r="BJ212" i="19" s="1"/>
  <c r="AK210" i="19"/>
  <c r="AP210" i="19"/>
  <c r="AT212" i="19"/>
  <c r="Z212" i="19"/>
  <c r="AM211" i="19" s="1"/>
  <c r="Y212" i="19"/>
  <c r="AL210" i="19"/>
  <c r="AI210" i="19"/>
  <c r="AM210" i="19"/>
  <c r="D216" i="19"/>
  <c r="C217" i="19"/>
  <c r="N240" i="19"/>
  <c r="O239" i="19"/>
  <c r="G216" i="19"/>
  <c r="H215" i="19"/>
  <c r="AD195" i="18"/>
  <c r="AF195" i="18"/>
  <c r="AC195" i="18"/>
  <c r="AP193" i="18"/>
  <c r="AO193" i="18"/>
  <c r="AK193" i="18"/>
  <c r="BB194" i="18"/>
  <c r="BC194" i="18" s="1"/>
  <c r="BE195" i="18" s="1"/>
  <c r="BF195" i="18" s="1"/>
  <c r="AR193" i="18"/>
  <c r="AE196" i="18"/>
  <c r="L200" i="18"/>
  <c r="M200" i="18" s="1"/>
  <c r="F199" i="18"/>
  <c r="G199" i="18" s="1"/>
  <c r="AM193" i="18"/>
  <c r="AN193" i="18"/>
  <c r="AL193" i="18"/>
  <c r="AV196" i="18"/>
  <c r="I199" i="18"/>
  <c r="J199" i="18" s="1"/>
  <c r="C201" i="18"/>
  <c r="D201" i="18" s="1"/>
  <c r="X195" i="18"/>
  <c r="Y195" i="18" s="1"/>
  <c r="AQ194" i="18" s="1"/>
  <c r="W196" i="18"/>
  <c r="BH277" i="11"/>
  <c r="BH142" i="11"/>
  <c r="AJ201" i="2" l="1"/>
  <c r="AG201" i="2"/>
  <c r="AH201" i="2"/>
  <c r="R203" i="2"/>
  <c r="S203" i="2" s="1"/>
  <c r="R204" i="2"/>
  <c r="F205" i="2"/>
  <c r="G204" i="2"/>
  <c r="I204" i="2" s="1"/>
  <c r="Q205" i="2" s="1"/>
  <c r="N207" i="2"/>
  <c r="O206" i="2"/>
  <c r="C206" i="2"/>
  <c r="D205" i="2"/>
  <c r="K207" i="2"/>
  <c r="L206" i="2"/>
  <c r="E216" i="19"/>
  <c r="V199" i="18"/>
  <c r="O374" i="18"/>
  <c r="P373" i="18"/>
  <c r="U214" i="19"/>
  <c r="AB214" i="19" s="1"/>
  <c r="W214" i="19"/>
  <c r="T214" i="19"/>
  <c r="AS214" i="19" s="1"/>
  <c r="I215" i="19"/>
  <c r="S215" i="19" s="1"/>
  <c r="V215" i="19" s="1"/>
  <c r="AJ211" i="19"/>
  <c r="AI211" i="19"/>
  <c r="BL212" i="19"/>
  <c r="AK211" i="19"/>
  <c r="AO211" i="19"/>
  <c r="AN211" i="19"/>
  <c r="AP211" i="19"/>
  <c r="AC214" i="19"/>
  <c r="X214" i="19" s="1"/>
  <c r="BG212" i="19"/>
  <c r="BH212" i="19" s="1"/>
  <c r="BI212" i="19" s="1"/>
  <c r="BJ213" i="19" s="1"/>
  <c r="Y213" i="19"/>
  <c r="AT213" i="19"/>
  <c r="Z213" i="19"/>
  <c r="AN212" i="19" s="1"/>
  <c r="AL211" i="19"/>
  <c r="O240" i="19"/>
  <c r="N241" i="19"/>
  <c r="C218" i="19"/>
  <c r="D217" i="19"/>
  <c r="H216" i="19"/>
  <c r="G217" i="19"/>
  <c r="AF196" i="18"/>
  <c r="AL194" i="18"/>
  <c r="BB195" i="18"/>
  <c r="BC195" i="18" s="1"/>
  <c r="BE196" i="18" s="1"/>
  <c r="BF196" i="18" s="1"/>
  <c r="AO194" i="18"/>
  <c r="AP194" i="18"/>
  <c r="AR194" i="18"/>
  <c r="AF197" i="18"/>
  <c r="I200" i="18"/>
  <c r="J200" i="18" s="1"/>
  <c r="AM194" i="18"/>
  <c r="AN194" i="18"/>
  <c r="AC196" i="18"/>
  <c r="AK194" i="18"/>
  <c r="AD196" i="18"/>
  <c r="L201" i="18"/>
  <c r="M201" i="18" s="1"/>
  <c r="AV197" i="18"/>
  <c r="C202" i="18"/>
  <c r="D202" i="18" s="1"/>
  <c r="F200" i="18"/>
  <c r="G200" i="18" s="1"/>
  <c r="BS196" i="18"/>
  <c r="AW196" i="18"/>
  <c r="X196" i="18"/>
  <c r="Y196" i="18" s="1"/>
  <c r="AQ195" i="18" s="1"/>
  <c r="W197" i="18"/>
  <c r="BH260" i="11"/>
  <c r="BH261" i="11"/>
  <c r="AR203" i="2" l="1"/>
  <c r="AB203" i="2"/>
  <c r="Z202" i="2"/>
  <c r="T203" i="2"/>
  <c r="U203" i="2" s="1"/>
  <c r="S204" i="2"/>
  <c r="T204" i="2" s="1"/>
  <c r="AS203" i="2"/>
  <c r="BO203" i="2"/>
  <c r="Y202" i="2"/>
  <c r="AA203" i="2"/>
  <c r="AB202" i="2"/>
  <c r="AA202" i="2"/>
  <c r="Z203" i="2"/>
  <c r="Y203" i="2"/>
  <c r="R205" i="2"/>
  <c r="AB204" i="2" s="1"/>
  <c r="C207" i="2"/>
  <c r="D206" i="2"/>
  <c r="F206" i="2"/>
  <c r="G205" i="2"/>
  <c r="I205" i="2" s="1"/>
  <c r="Q206" i="2" s="1"/>
  <c r="AR204" i="2"/>
  <c r="N208" i="2"/>
  <c r="O207" i="2"/>
  <c r="K208" i="2"/>
  <c r="L207" i="2"/>
  <c r="E217" i="19"/>
  <c r="V200" i="18"/>
  <c r="O375" i="18"/>
  <c r="P374" i="18"/>
  <c r="W215" i="19"/>
  <c r="T215" i="19"/>
  <c r="AS215" i="19" s="1"/>
  <c r="U215" i="19"/>
  <c r="AB215" i="19" s="1"/>
  <c r="I216" i="19"/>
  <c r="S216" i="19" s="1"/>
  <c r="W216" i="19" s="1"/>
  <c r="AL212" i="19"/>
  <c r="AP212" i="19"/>
  <c r="AJ212" i="19"/>
  <c r="AK212" i="19"/>
  <c r="AI212" i="19"/>
  <c r="AO212" i="19"/>
  <c r="BL213" i="19"/>
  <c r="AT214" i="19"/>
  <c r="Z214" i="19"/>
  <c r="AL213" i="19" s="1"/>
  <c r="Y214" i="19"/>
  <c r="AM212" i="19"/>
  <c r="BG213" i="19"/>
  <c r="BH213" i="19" s="1"/>
  <c r="BI213" i="19" s="1"/>
  <c r="BJ214" i="19" s="1"/>
  <c r="AC215" i="19"/>
  <c r="X215" i="19" s="1"/>
  <c r="C219" i="19"/>
  <c r="D218" i="19"/>
  <c r="O241" i="19"/>
  <c r="N242" i="19"/>
  <c r="H217" i="19"/>
  <c r="G218" i="19"/>
  <c r="AD197" i="18"/>
  <c r="AC197" i="18"/>
  <c r="AE197" i="18"/>
  <c r="AO195" i="18"/>
  <c r="AP195" i="18"/>
  <c r="AR195" i="18"/>
  <c r="AK195" i="18"/>
  <c r="BB196" i="18"/>
  <c r="BC196" i="18" s="1"/>
  <c r="BE197" i="18" s="1"/>
  <c r="BF197" i="18" s="1"/>
  <c r="AN195" i="18"/>
  <c r="L202" i="18"/>
  <c r="M202" i="18" s="1"/>
  <c r="F201" i="18"/>
  <c r="G201" i="18" s="1"/>
  <c r="C203" i="18"/>
  <c r="D203" i="18" s="1"/>
  <c r="X197" i="18"/>
  <c r="Y197" i="18" s="1"/>
  <c r="AO196" i="18" s="1"/>
  <c r="BS197" i="18"/>
  <c r="AW197" i="18"/>
  <c r="I201" i="18"/>
  <c r="J201" i="18" s="1"/>
  <c r="AC198" i="18"/>
  <c r="AV198" i="18"/>
  <c r="AL195" i="18"/>
  <c r="AM195" i="18"/>
  <c r="W198" i="18"/>
  <c r="BH265" i="11"/>
  <c r="BO204" i="2" l="1"/>
  <c r="U204" i="2"/>
  <c r="AJ203" i="2" s="1"/>
  <c r="AG202" i="2"/>
  <c r="AJ202" i="2"/>
  <c r="AH202" i="2"/>
  <c r="AI202" i="2"/>
  <c r="AS204" i="2"/>
  <c r="S205" i="2"/>
  <c r="BO205" i="2" s="1"/>
  <c r="Z204" i="2"/>
  <c r="Y204" i="2"/>
  <c r="AA204" i="2"/>
  <c r="R206" i="2"/>
  <c r="AA205" i="2" s="1"/>
  <c r="S206" i="2"/>
  <c r="K209" i="2"/>
  <c r="L208" i="2"/>
  <c r="C208" i="2"/>
  <c r="D207" i="2"/>
  <c r="F207" i="2"/>
  <c r="G206" i="2"/>
  <c r="I206" i="2" s="1"/>
  <c r="Q207" i="2" s="1"/>
  <c r="AR205" i="2"/>
  <c r="N209" i="2"/>
  <c r="O208" i="2"/>
  <c r="E218" i="19"/>
  <c r="V201" i="18"/>
  <c r="O376" i="18"/>
  <c r="P375" i="18"/>
  <c r="W199" i="18"/>
  <c r="BS199" i="18" s="1"/>
  <c r="AD198" i="18"/>
  <c r="AE198" i="18"/>
  <c r="T216" i="19"/>
  <c r="AS216" i="19" s="1"/>
  <c r="V216" i="19"/>
  <c r="U216" i="19"/>
  <c r="AB216" i="19" s="1"/>
  <c r="AC216" i="19" s="1"/>
  <c r="X216" i="19" s="1"/>
  <c r="I217" i="19"/>
  <c r="S217" i="19" s="1"/>
  <c r="BL214" i="19"/>
  <c r="AM213" i="19"/>
  <c r="AT215" i="19"/>
  <c r="Y215" i="19"/>
  <c r="Z215" i="19"/>
  <c r="AM214" i="19" s="1"/>
  <c r="AP213" i="19"/>
  <c r="BG214" i="19"/>
  <c r="BH214" i="19" s="1"/>
  <c r="BI214" i="19" s="1"/>
  <c r="BJ215" i="19" s="1"/>
  <c r="AK213" i="19"/>
  <c r="AN213" i="19"/>
  <c r="AJ213" i="19"/>
  <c r="AO213" i="19"/>
  <c r="AI213" i="19"/>
  <c r="O242" i="19"/>
  <c r="N243" i="19"/>
  <c r="H218" i="19"/>
  <c r="G219" i="19"/>
  <c r="D219" i="19"/>
  <c r="C220" i="19"/>
  <c r="AF198" i="18"/>
  <c r="AR196" i="18"/>
  <c r="BB197" i="18"/>
  <c r="BC197" i="18" s="1"/>
  <c r="BE198" i="18" s="1"/>
  <c r="BF198" i="18" s="1"/>
  <c r="AP196" i="18"/>
  <c r="AQ196" i="18"/>
  <c r="BS198" i="18"/>
  <c r="AW198" i="18"/>
  <c r="X198" i="18"/>
  <c r="Y198" i="18" s="1"/>
  <c r="AQ197" i="18" s="1"/>
  <c r="L203" i="18"/>
  <c r="M203" i="18" s="1"/>
  <c r="F202" i="18"/>
  <c r="G202" i="18" s="1"/>
  <c r="AL196" i="18"/>
  <c r="AN196" i="18"/>
  <c r="I202" i="18"/>
  <c r="J202" i="18" s="1"/>
  <c r="C204" i="18"/>
  <c r="D204" i="18" s="1"/>
  <c r="AF199" i="18"/>
  <c r="AE199" i="18"/>
  <c r="AV199" i="18"/>
  <c r="AK196" i="18"/>
  <c r="W200" i="18"/>
  <c r="AM196" i="18"/>
  <c r="BH221" i="11"/>
  <c r="BH222" i="11"/>
  <c r="BH294" i="11"/>
  <c r="AI203" i="2" l="1"/>
  <c r="AH203" i="2"/>
  <c r="AG203" i="2"/>
  <c r="T205" i="2"/>
  <c r="U205" i="2" s="1"/>
  <c r="AH204" i="2" s="1"/>
  <c r="AS205" i="2"/>
  <c r="AB205" i="2"/>
  <c r="Z205" i="2"/>
  <c r="Y205" i="2"/>
  <c r="R207" i="2"/>
  <c r="Y206" i="2" s="1"/>
  <c r="F208" i="2"/>
  <c r="G207" i="2"/>
  <c r="I207" i="2" s="1"/>
  <c r="C209" i="2"/>
  <c r="D208" i="2"/>
  <c r="K210" i="2"/>
  <c r="L209" i="2"/>
  <c r="BO206" i="2"/>
  <c r="AS206" i="2"/>
  <c r="N210" i="2"/>
  <c r="O209" i="2"/>
  <c r="AR206" i="2"/>
  <c r="W217" i="19"/>
  <c r="T217" i="19"/>
  <c r="AS217" i="19" s="1"/>
  <c r="E219" i="19"/>
  <c r="AW199" i="18"/>
  <c r="O377" i="18"/>
  <c r="P376" i="18"/>
  <c r="V202" i="18"/>
  <c r="AD199" i="18"/>
  <c r="V217" i="19"/>
  <c r="U217" i="19"/>
  <c r="AB217" i="19" s="1"/>
  <c r="AC217" i="19" s="1"/>
  <c r="X217" i="19" s="1"/>
  <c r="I218" i="19"/>
  <c r="S218" i="19" s="1"/>
  <c r="V218" i="19" s="1"/>
  <c r="BL215" i="19"/>
  <c r="AI214" i="19"/>
  <c r="AP214" i="19"/>
  <c r="AO214" i="19"/>
  <c r="AK214" i="19"/>
  <c r="Y216" i="19"/>
  <c r="AT216" i="19"/>
  <c r="Z216" i="19"/>
  <c r="AL215" i="19" s="1"/>
  <c r="AL214" i="19"/>
  <c r="BG215" i="19"/>
  <c r="BH215" i="19" s="1"/>
  <c r="BI215" i="19" s="1"/>
  <c r="BJ216" i="19" s="1"/>
  <c r="AN214" i="19"/>
  <c r="AJ214" i="19"/>
  <c r="D220" i="19"/>
  <c r="C221" i="19"/>
  <c r="H219" i="19"/>
  <c r="G220" i="19"/>
  <c r="O243" i="19"/>
  <c r="N244" i="19"/>
  <c r="AO197" i="18"/>
  <c r="AP197" i="18"/>
  <c r="AR197" i="18"/>
  <c r="AM197" i="18"/>
  <c r="BB198" i="18"/>
  <c r="BC198" i="18" s="1"/>
  <c r="BE199" i="18" s="1"/>
  <c r="BF199" i="18" s="1"/>
  <c r="AF200" i="18"/>
  <c r="C205" i="18"/>
  <c r="D205" i="18" s="1"/>
  <c r="AL197" i="18"/>
  <c r="AK197" i="18"/>
  <c r="AV200" i="18"/>
  <c r="L204" i="18"/>
  <c r="M204" i="18" s="1"/>
  <c r="I203" i="18"/>
  <c r="J203" i="18" s="1"/>
  <c r="AW200" i="18"/>
  <c r="BS200" i="18"/>
  <c r="X199" i="18"/>
  <c r="Y199" i="18" s="1"/>
  <c r="AR198" i="18" s="1"/>
  <c r="AN197" i="18"/>
  <c r="AC199" i="18"/>
  <c r="F203" i="18"/>
  <c r="G203" i="18" s="1"/>
  <c r="BH263" i="11"/>
  <c r="BH264" i="11"/>
  <c r="T206" i="2" l="1"/>
  <c r="U206" i="2" s="1"/>
  <c r="AJ205" i="2" s="1"/>
  <c r="W218" i="19"/>
  <c r="T218" i="19"/>
  <c r="AS218" i="19" s="1"/>
  <c r="U218" i="19"/>
  <c r="AB218" i="19" s="1"/>
  <c r="AJ204" i="2"/>
  <c r="AI204" i="2"/>
  <c r="AG204" i="2"/>
  <c r="Q208" i="2"/>
  <c r="R208" i="2" s="1"/>
  <c r="AB207" i="2" s="1"/>
  <c r="S207" i="2"/>
  <c r="BO207" i="2" s="1"/>
  <c r="Z206" i="2"/>
  <c r="AA206" i="2"/>
  <c r="AB206" i="2"/>
  <c r="C210" i="2"/>
  <c r="D209" i="2"/>
  <c r="F209" i="2"/>
  <c r="G208" i="2"/>
  <c r="I208" i="2" s="1"/>
  <c r="Q209" i="2" s="1"/>
  <c r="K211" i="2"/>
  <c r="L210" i="2"/>
  <c r="AR207" i="2"/>
  <c r="N211" i="2"/>
  <c r="O210" i="2"/>
  <c r="E220" i="19"/>
  <c r="AP215" i="19"/>
  <c r="V203" i="18"/>
  <c r="O378" i="18"/>
  <c r="P377" i="18"/>
  <c r="AC200" i="18"/>
  <c r="AI215" i="19"/>
  <c r="I219" i="19"/>
  <c r="S219" i="19" s="1"/>
  <c r="BL216" i="19"/>
  <c r="AC218" i="19"/>
  <c r="X218" i="19" s="1"/>
  <c r="Z217" i="19"/>
  <c r="AN216" i="19" s="1"/>
  <c r="Y217" i="19"/>
  <c r="AT217" i="19"/>
  <c r="AK215" i="19"/>
  <c r="AM215" i="19"/>
  <c r="AN215" i="19"/>
  <c r="BG216" i="19"/>
  <c r="BH216" i="19" s="1"/>
  <c r="BI216" i="19" s="1"/>
  <c r="BJ217" i="19" s="1"/>
  <c r="AO215" i="19"/>
  <c r="AJ215" i="19"/>
  <c r="G221" i="19"/>
  <c r="H220" i="19"/>
  <c r="N245" i="19"/>
  <c r="O244" i="19"/>
  <c r="D221" i="19"/>
  <c r="C222" i="19"/>
  <c r="W201" i="18"/>
  <c r="BS201" i="18" s="1"/>
  <c r="AD200" i="18"/>
  <c r="AE200" i="18"/>
  <c r="AO198" i="18"/>
  <c r="AP198" i="18"/>
  <c r="AQ198" i="18"/>
  <c r="AN198" i="18"/>
  <c r="BB199" i="18"/>
  <c r="BC199" i="18" s="1"/>
  <c r="BE200" i="18" s="1"/>
  <c r="BF200" i="18" s="1"/>
  <c r="AK198" i="18"/>
  <c r="AL198" i="18"/>
  <c r="X200" i="18"/>
  <c r="Y200" i="18" s="1"/>
  <c r="AQ199" i="18" s="1"/>
  <c r="F204" i="18"/>
  <c r="G204" i="18" s="1"/>
  <c r="I204" i="18"/>
  <c r="J204" i="18" s="1"/>
  <c r="C206" i="18"/>
  <c r="D206" i="18" s="1"/>
  <c r="AM198" i="18"/>
  <c r="AV201" i="18"/>
  <c r="L205" i="18"/>
  <c r="M205" i="18" s="1"/>
  <c r="BH239" i="11"/>
  <c r="BH240" i="11"/>
  <c r="AG205" i="2" l="1"/>
  <c r="AI205" i="2"/>
  <c r="AH205" i="2"/>
  <c r="S208" i="2"/>
  <c r="BO208" i="2" s="1"/>
  <c r="AS207" i="2"/>
  <c r="T207" i="2"/>
  <c r="U207" i="2" s="1"/>
  <c r="AI206" i="2" s="1"/>
  <c r="AA207" i="2"/>
  <c r="Y207" i="2"/>
  <c r="Z207" i="2"/>
  <c r="S209" i="2"/>
  <c r="R209" i="2"/>
  <c r="AB208" i="2" s="1"/>
  <c r="C211" i="2"/>
  <c r="D210" i="2"/>
  <c r="F210" i="2"/>
  <c r="G209" i="2"/>
  <c r="I209" i="2" s="1"/>
  <c r="Q210" i="2" s="1"/>
  <c r="T208" i="2"/>
  <c r="N212" i="2"/>
  <c r="O211" i="2"/>
  <c r="K212" i="2"/>
  <c r="L211" i="2"/>
  <c r="AR208" i="2"/>
  <c r="U219" i="19"/>
  <c r="AB219" i="19" s="1"/>
  <c r="V219" i="19"/>
  <c r="W219" i="19"/>
  <c r="E221" i="19"/>
  <c r="O379" i="18"/>
  <c r="P378" i="18"/>
  <c r="V204" i="18"/>
  <c r="W202" i="18"/>
  <c r="BS202" i="18" s="1"/>
  <c r="AW201" i="18"/>
  <c r="T219" i="19"/>
  <c r="AS219" i="19" s="1"/>
  <c r="I220" i="19"/>
  <c r="S220" i="19" s="1"/>
  <c r="AK216" i="19"/>
  <c r="AJ216" i="19"/>
  <c r="AI216" i="19"/>
  <c r="AM216" i="19"/>
  <c r="AO216" i="19"/>
  <c r="AP216" i="19"/>
  <c r="BL217" i="19"/>
  <c r="AC219" i="19"/>
  <c r="X219" i="19" s="1"/>
  <c r="AT218" i="19"/>
  <c r="Y218" i="19"/>
  <c r="Z218" i="19"/>
  <c r="AL217" i="19" s="1"/>
  <c r="AL216" i="19"/>
  <c r="BG217" i="19"/>
  <c r="BH217" i="19" s="1"/>
  <c r="BI217" i="19" s="1"/>
  <c r="BJ218" i="19" s="1"/>
  <c r="N246" i="19"/>
  <c r="O245" i="19"/>
  <c r="D222" i="19"/>
  <c r="C223" i="19"/>
  <c r="G222" i="19"/>
  <c r="H221" i="19"/>
  <c r="AO199" i="18"/>
  <c r="AP199" i="18"/>
  <c r="AR199" i="18"/>
  <c r="AL199" i="18"/>
  <c r="BB200" i="18"/>
  <c r="BC200" i="18" s="1"/>
  <c r="BE201" i="18" s="1"/>
  <c r="BF201" i="18" s="1"/>
  <c r="AF202" i="18"/>
  <c r="I205" i="18"/>
  <c r="J205" i="18" s="1"/>
  <c r="AM199" i="18"/>
  <c r="C207" i="18"/>
  <c r="D207" i="18" s="1"/>
  <c r="L206" i="18"/>
  <c r="M206" i="18" s="1"/>
  <c r="AN199" i="18"/>
  <c r="AK199" i="18"/>
  <c r="F205" i="18"/>
  <c r="G205" i="18" s="1"/>
  <c r="AV202" i="18"/>
  <c r="X201" i="18"/>
  <c r="Y201" i="18" s="1"/>
  <c r="AR200" i="18" s="1"/>
  <c r="AE201" i="18"/>
  <c r="AF201" i="18"/>
  <c r="AC201" i="18"/>
  <c r="AD201" i="18"/>
  <c r="BH305" i="11"/>
  <c r="BH306" i="11"/>
  <c r="AS208" i="2" l="1"/>
  <c r="AJ206" i="2"/>
  <c r="U208" i="2"/>
  <c r="AH207" i="2" s="1"/>
  <c r="AG206" i="2"/>
  <c r="AH206" i="2"/>
  <c r="Y208" i="2"/>
  <c r="Z208" i="2"/>
  <c r="AA208" i="2"/>
  <c r="R210" i="2"/>
  <c r="AB209" i="2" s="1"/>
  <c r="S210" i="2"/>
  <c r="K213" i="2"/>
  <c r="L212" i="2"/>
  <c r="N213" i="2"/>
  <c r="O212" i="2"/>
  <c r="C212" i="2"/>
  <c r="D211" i="2"/>
  <c r="AR209" i="2"/>
  <c r="F211" i="2"/>
  <c r="G210" i="2"/>
  <c r="I210" i="2" s="1"/>
  <c r="Q211" i="2" s="1"/>
  <c r="AS209" i="2"/>
  <c r="BO209" i="2"/>
  <c r="T209" i="2"/>
  <c r="U209" i="2" s="1"/>
  <c r="E222" i="19"/>
  <c r="V205" i="18"/>
  <c r="O380" i="18"/>
  <c r="P379" i="18"/>
  <c r="AW202" i="18"/>
  <c r="AC202" i="18"/>
  <c r="V220" i="19"/>
  <c r="W220" i="19"/>
  <c r="T220" i="19"/>
  <c r="AS220" i="19" s="1"/>
  <c r="U220" i="19"/>
  <c r="AB220" i="19" s="1"/>
  <c r="AC220" i="19" s="1"/>
  <c r="X220" i="19" s="1"/>
  <c r="I221" i="19"/>
  <c r="S221" i="19" s="1"/>
  <c r="W221" i="19" s="1"/>
  <c r="AJ217" i="19"/>
  <c r="AK217" i="19"/>
  <c r="AO217" i="19"/>
  <c r="AP217" i="19"/>
  <c r="AN217" i="19"/>
  <c r="BL218" i="19"/>
  <c r="BG218" i="19"/>
  <c r="BH218" i="19" s="1"/>
  <c r="BI218" i="19" s="1"/>
  <c r="BJ219" i="19" s="1"/>
  <c r="BL219" i="19" s="1"/>
  <c r="AM217" i="19"/>
  <c r="AI217" i="19"/>
  <c r="AT219" i="19"/>
  <c r="Y219" i="19"/>
  <c r="Z219" i="19"/>
  <c r="AN218" i="19" s="1"/>
  <c r="G223" i="19"/>
  <c r="H222" i="19"/>
  <c r="D223" i="19"/>
  <c r="C224" i="19"/>
  <c r="O246" i="19"/>
  <c r="N247" i="19"/>
  <c r="AD202" i="18"/>
  <c r="AP200" i="18"/>
  <c r="AO200" i="18"/>
  <c r="X202" i="18"/>
  <c r="Y202" i="18" s="1"/>
  <c r="AK201" i="18" s="1"/>
  <c r="AQ200" i="18"/>
  <c r="AK200" i="18"/>
  <c r="BB201" i="18"/>
  <c r="BC201" i="18" s="1"/>
  <c r="BE202" i="18" s="1"/>
  <c r="BF202" i="18" s="1"/>
  <c r="AC203" i="18"/>
  <c r="C208" i="18"/>
  <c r="D208" i="18" s="1"/>
  <c r="L207" i="18"/>
  <c r="M207" i="18" s="1"/>
  <c r="I206" i="18"/>
  <c r="J206" i="18" s="1"/>
  <c r="AV203" i="18"/>
  <c r="AE202" i="18"/>
  <c r="AL200" i="18"/>
  <c r="AM200" i="18"/>
  <c r="AN200" i="18"/>
  <c r="F206" i="18"/>
  <c r="G206" i="18" s="1"/>
  <c r="W203" i="18"/>
  <c r="BH275" i="11"/>
  <c r="BH276" i="11"/>
  <c r="AH208" i="2" l="1"/>
  <c r="AG207" i="2"/>
  <c r="AI207" i="2"/>
  <c r="AJ207" i="2"/>
  <c r="AG208" i="2"/>
  <c r="AJ208" i="2"/>
  <c r="AI208" i="2"/>
  <c r="Y209" i="2"/>
  <c r="Z209" i="2"/>
  <c r="AA209" i="2"/>
  <c r="R211" i="2"/>
  <c r="AB210" i="2" s="1"/>
  <c r="C213" i="2"/>
  <c r="D212" i="2"/>
  <c r="N214" i="2"/>
  <c r="O213" i="2"/>
  <c r="BO210" i="2"/>
  <c r="T210" i="2"/>
  <c r="U210" i="2" s="1"/>
  <c r="AS210" i="2"/>
  <c r="F212" i="2"/>
  <c r="G211" i="2"/>
  <c r="I211" i="2" s="1"/>
  <c r="Q212" i="2" s="1"/>
  <c r="K214" i="2"/>
  <c r="L213" i="2"/>
  <c r="AR210" i="2"/>
  <c r="E223" i="19"/>
  <c r="V206" i="18"/>
  <c r="O381" i="18"/>
  <c r="P380" i="18"/>
  <c r="AO201" i="18"/>
  <c r="U221" i="19"/>
  <c r="AB221" i="19" s="1"/>
  <c r="AC221" i="19" s="1"/>
  <c r="X221" i="19" s="1"/>
  <c r="V221" i="19"/>
  <c r="T221" i="19"/>
  <c r="AS221" i="19" s="1"/>
  <c r="I222" i="19"/>
  <c r="S222" i="19" s="1"/>
  <c r="W222" i="19" s="1"/>
  <c r="AP218" i="19"/>
  <c r="AI218" i="19"/>
  <c r="AM218" i="19"/>
  <c r="AK218" i="19"/>
  <c r="AL218" i="19"/>
  <c r="AT220" i="19"/>
  <c r="Z220" i="19"/>
  <c r="AJ219" i="19" s="1"/>
  <c r="Y220" i="19"/>
  <c r="AJ218" i="19"/>
  <c r="BG219" i="19"/>
  <c r="BH219" i="19" s="1"/>
  <c r="BI219" i="19" s="1"/>
  <c r="BJ220" i="19" s="1"/>
  <c r="BL220" i="19" s="1"/>
  <c r="AO218" i="19"/>
  <c r="C225" i="19"/>
  <c r="D224" i="19"/>
  <c r="O247" i="19"/>
  <c r="N248" i="19"/>
  <c r="G224" i="19"/>
  <c r="H223" i="19"/>
  <c r="AP201" i="18"/>
  <c r="AQ201" i="18"/>
  <c r="AR201" i="18"/>
  <c r="AF203" i="18"/>
  <c r="AD203" i="18"/>
  <c r="AE203" i="18"/>
  <c r="BB202" i="18"/>
  <c r="BC202" i="18" s="1"/>
  <c r="BE203" i="18" s="1"/>
  <c r="BF203" i="18" s="1"/>
  <c r="AL201" i="18"/>
  <c r="AM201" i="18"/>
  <c r="AN201" i="18"/>
  <c r="L208" i="18"/>
  <c r="M208" i="18" s="1"/>
  <c r="AC204" i="18"/>
  <c r="I207" i="18"/>
  <c r="J207" i="18" s="1"/>
  <c r="F207" i="18"/>
  <c r="G207" i="18" s="1"/>
  <c r="AV204" i="18"/>
  <c r="BS203" i="18"/>
  <c r="AW203" i="18"/>
  <c r="X203" i="18"/>
  <c r="Y203" i="18" s="1"/>
  <c r="BB203" i="18" s="1"/>
  <c r="C209" i="18"/>
  <c r="D209" i="18" s="1"/>
  <c r="W204" i="18"/>
  <c r="BH242" i="11"/>
  <c r="BH243" i="11"/>
  <c r="Z210" i="2" l="1"/>
  <c r="AH209" i="2"/>
  <c r="AJ209" i="2"/>
  <c r="AG209" i="2"/>
  <c r="AI209" i="2"/>
  <c r="Y210" i="2"/>
  <c r="AA210" i="2"/>
  <c r="S211" i="2"/>
  <c r="AS211" i="2" s="1"/>
  <c r="R212" i="2"/>
  <c r="AB211" i="2" s="1"/>
  <c r="C214" i="2"/>
  <c r="D213" i="2"/>
  <c r="N215" i="2"/>
  <c r="O214" i="2"/>
  <c r="K215" i="2"/>
  <c r="L214" i="2"/>
  <c r="AR211" i="2"/>
  <c r="F213" i="2"/>
  <c r="G212" i="2"/>
  <c r="I212" i="2" s="1"/>
  <c r="Q213" i="2" s="1"/>
  <c r="E224" i="19"/>
  <c r="V207" i="18"/>
  <c r="O382" i="18"/>
  <c r="P381" i="18"/>
  <c r="I223" i="19"/>
  <c r="S223" i="19" s="1"/>
  <c r="V222" i="19"/>
  <c r="T222" i="19"/>
  <c r="AS222" i="19" s="1"/>
  <c r="U222" i="19"/>
  <c r="AB222" i="19" s="1"/>
  <c r="AC222" i="19" s="1"/>
  <c r="X222" i="19" s="1"/>
  <c r="AK219" i="19"/>
  <c r="AI219" i="19"/>
  <c r="AO219" i="19"/>
  <c r="AP219" i="19"/>
  <c r="AL219" i="19"/>
  <c r="AM219" i="19"/>
  <c r="AT221" i="19"/>
  <c r="Y221" i="19"/>
  <c r="Z221" i="19"/>
  <c r="AL220" i="19" s="1"/>
  <c r="BG220" i="19"/>
  <c r="BH220" i="19" s="1"/>
  <c r="BI220" i="19" s="1"/>
  <c r="BJ221" i="19" s="1"/>
  <c r="AN219" i="19"/>
  <c r="H224" i="19"/>
  <c r="G225" i="19"/>
  <c r="D225" i="19"/>
  <c r="C226" i="19"/>
  <c r="O248" i="19"/>
  <c r="N249" i="19"/>
  <c r="BC203" i="18"/>
  <c r="BE204" i="18" s="1"/>
  <c r="BF204" i="18" s="1"/>
  <c r="AP202" i="18"/>
  <c r="AQ202" i="18"/>
  <c r="AO202" i="18"/>
  <c r="AR202" i="18"/>
  <c r="AD205" i="18"/>
  <c r="BS204" i="18"/>
  <c r="AW204" i="18"/>
  <c r="X204" i="18"/>
  <c r="Y204" i="18" s="1"/>
  <c r="AQ203" i="18" s="1"/>
  <c r="F208" i="18"/>
  <c r="G208" i="18" s="1"/>
  <c r="C210" i="18"/>
  <c r="D210" i="18" s="1"/>
  <c r="I208" i="18"/>
  <c r="J208" i="18" s="1"/>
  <c r="AV205" i="18"/>
  <c r="AM202" i="18"/>
  <c r="AK202" i="18"/>
  <c r="AL202" i="18"/>
  <c r="AN202" i="18"/>
  <c r="AD204" i="18"/>
  <c r="AE204" i="18"/>
  <c r="AF204" i="18"/>
  <c r="W205" i="18"/>
  <c r="L209" i="18"/>
  <c r="M209" i="18" s="1"/>
  <c r="BH299" i="11"/>
  <c r="BH300" i="11"/>
  <c r="Z211" i="2" l="1"/>
  <c r="AA211" i="2"/>
  <c r="BO211" i="2"/>
  <c r="T211" i="2"/>
  <c r="U211" i="2" s="1"/>
  <c r="S212" i="2"/>
  <c r="AS212" i="2" s="1"/>
  <c r="Y211" i="2"/>
  <c r="R213" i="2"/>
  <c r="S213" i="2" s="1"/>
  <c r="N216" i="2"/>
  <c r="O215" i="2"/>
  <c r="F214" i="2"/>
  <c r="G213" i="2"/>
  <c r="I213" i="2" s="1"/>
  <c r="Q214" i="2" s="1"/>
  <c r="C215" i="2"/>
  <c r="D214" i="2"/>
  <c r="K216" i="2"/>
  <c r="L215" i="2"/>
  <c r="AR212" i="2"/>
  <c r="E225" i="19"/>
  <c r="V208" i="18"/>
  <c r="O383" i="18"/>
  <c r="P382" i="18"/>
  <c r="U223" i="19"/>
  <c r="AB223" i="19" s="1"/>
  <c r="T223" i="19"/>
  <c r="AS223" i="19" s="1"/>
  <c r="W223" i="19"/>
  <c r="V223" i="19"/>
  <c r="I224" i="19"/>
  <c r="S224" i="19" s="1"/>
  <c r="AM220" i="19"/>
  <c r="BL221" i="19"/>
  <c r="AK220" i="19"/>
  <c r="BG221" i="19"/>
  <c r="BH221" i="19" s="1"/>
  <c r="BI221" i="19" s="1"/>
  <c r="BJ222" i="19" s="1"/>
  <c r="AT222" i="19"/>
  <c r="Z222" i="19"/>
  <c r="AI221" i="19" s="1"/>
  <c r="Y222" i="19"/>
  <c r="AP220" i="19"/>
  <c r="AN220" i="19"/>
  <c r="AJ220" i="19"/>
  <c r="AC223" i="19"/>
  <c r="X223" i="19" s="1"/>
  <c r="AO220" i="19"/>
  <c r="AI220" i="19"/>
  <c r="C227" i="19"/>
  <c r="D226" i="19"/>
  <c r="O249" i="19"/>
  <c r="N250" i="19"/>
  <c r="H225" i="19"/>
  <c r="G226" i="19"/>
  <c r="AC205" i="18"/>
  <c r="AE205" i="18"/>
  <c r="AF205" i="18"/>
  <c r="AP203" i="18"/>
  <c r="AO203" i="18"/>
  <c r="AR203" i="18"/>
  <c r="BB204" i="18"/>
  <c r="BC204" i="18" s="1"/>
  <c r="BE205" i="18" s="1"/>
  <c r="BF205" i="18" s="1"/>
  <c r="AE206" i="18"/>
  <c r="BS205" i="18"/>
  <c r="AW205" i="18"/>
  <c r="X205" i="18"/>
  <c r="Y205" i="18" s="1"/>
  <c r="AP204" i="18" s="1"/>
  <c r="AL203" i="18"/>
  <c r="L210" i="18"/>
  <c r="M210" i="18" s="1"/>
  <c r="AN203" i="18"/>
  <c r="I209" i="18"/>
  <c r="J209" i="18" s="1"/>
  <c r="AV206" i="18"/>
  <c r="C211" i="18"/>
  <c r="D211" i="18" s="1"/>
  <c r="AK203" i="18"/>
  <c r="F209" i="18"/>
  <c r="G209" i="18" s="1"/>
  <c r="AM203" i="18"/>
  <c r="W206" i="18"/>
  <c r="BH295" i="11"/>
  <c r="BH296" i="11"/>
  <c r="AB212" i="2" l="1"/>
  <c r="Z212" i="2"/>
  <c r="BO212" i="2"/>
  <c r="Y212" i="2"/>
  <c r="T212" i="2"/>
  <c r="U212" i="2" s="1"/>
  <c r="AJ211" i="2" s="1"/>
  <c r="AG210" i="2"/>
  <c r="AJ210" i="2"/>
  <c r="AI210" i="2"/>
  <c r="AH210" i="2"/>
  <c r="AA212" i="2"/>
  <c r="R214" i="2"/>
  <c r="Y213" i="2" s="1"/>
  <c r="C216" i="2"/>
  <c r="D215" i="2"/>
  <c r="F215" i="2"/>
  <c r="G214" i="2"/>
  <c r="I214" i="2" s="1"/>
  <c r="Q215" i="2" s="1"/>
  <c r="N217" i="2"/>
  <c r="O216" i="2"/>
  <c r="AR213" i="2"/>
  <c r="K217" i="2"/>
  <c r="L216" i="2"/>
  <c r="T213" i="2"/>
  <c r="AS213" i="2"/>
  <c r="BO213" i="2"/>
  <c r="E226" i="19"/>
  <c r="AJ221" i="19"/>
  <c r="AN221" i="19"/>
  <c r="AP221" i="19"/>
  <c r="O384" i="18"/>
  <c r="P383" i="18"/>
  <c r="V209" i="18"/>
  <c r="T224" i="19"/>
  <c r="AS224" i="19" s="1"/>
  <c r="V224" i="19"/>
  <c r="U224" i="19"/>
  <c r="AB224" i="19" s="1"/>
  <c r="AC224" i="19" s="1"/>
  <c r="X224" i="19" s="1"/>
  <c r="W224" i="19"/>
  <c r="AM221" i="19"/>
  <c r="AL221" i="19"/>
  <c r="I225" i="19"/>
  <c r="S225" i="19" s="1"/>
  <c r="AK221" i="19"/>
  <c r="BL222" i="19"/>
  <c r="Y223" i="19"/>
  <c r="Z223" i="19"/>
  <c r="AK222" i="19" s="1"/>
  <c r="AT223" i="19"/>
  <c r="AO221" i="19"/>
  <c r="BG222" i="19"/>
  <c r="BH222" i="19" s="1"/>
  <c r="BI222" i="19" s="1"/>
  <c r="BJ223" i="19" s="1"/>
  <c r="N251" i="19"/>
  <c r="O250" i="19"/>
  <c r="H226" i="19"/>
  <c r="G227" i="19"/>
  <c r="D227" i="19"/>
  <c r="C228" i="19"/>
  <c r="AC206" i="18"/>
  <c r="AD206" i="18"/>
  <c r="AF206" i="18"/>
  <c r="AO204" i="18"/>
  <c r="AR204" i="18"/>
  <c r="AN204" i="18"/>
  <c r="BB205" i="18"/>
  <c r="BC205" i="18" s="1"/>
  <c r="BE206" i="18" s="1"/>
  <c r="BF206" i="18" s="1"/>
  <c r="AQ204" i="18"/>
  <c r="AK204" i="18"/>
  <c r="AL204" i="18"/>
  <c r="BS206" i="18"/>
  <c r="AW206" i="18"/>
  <c r="X206" i="18"/>
  <c r="Y206" i="18" s="1"/>
  <c r="AO205" i="18" s="1"/>
  <c r="I210" i="18"/>
  <c r="J210" i="18" s="1"/>
  <c r="AM204" i="18"/>
  <c r="C212" i="18"/>
  <c r="D212" i="18" s="1"/>
  <c r="L211" i="18"/>
  <c r="M211" i="18" s="1"/>
  <c r="AE207" i="18"/>
  <c r="AV207" i="18"/>
  <c r="F210" i="18"/>
  <c r="G210" i="18" s="1"/>
  <c r="W207" i="18"/>
  <c r="W208" i="18" s="1"/>
  <c r="BH227" i="11"/>
  <c r="BH228" i="11"/>
  <c r="AA213" i="2" l="1"/>
  <c r="AG211" i="2"/>
  <c r="AH211" i="2"/>
  <c r="AI211" i="2"/>
  <c r="U213" i="2"/>
  <c r="AI212" i="2" s="1"/>
  <c r="Z213" i="2"/>
  <c r="AB213" i="2"/>
  <c r="S214" i="2"/>
  <c r="AS214" i="2" s="1"/>
  <c r="R215" i="2"/>
  <c r="AB214" i="2" s="1"/>
  <c r="N218" i="2"/>
  <c r="O217" i="2"/>
  <c r="C217" i="2"/>
  <c r="D216" i="2"/>
  <c r="F216" i="2"/>
  <c r="G215" i="2"/>
  <c r="I215" i="2" s="1"/>
  <c r="AR214" i="2"/>
  <c r="K218" i="2"/>
  <c r="L217" i="2"/>
  <c r="T225" i="19"/>
  <c r="AS225" i="19" s="1"/>
  <c r="V225" i="19"/>
  <c r="E227" i="19"/>
  <c r="V210" i="18"/>
  <c r="O385" i="18"/>
  <c r="P384" i="18"/>
  <c r="U225" i="19"/>
  <c r="AB225" i="19" s="1"/>
  <c r="AC225" i="19" s="1"/>
  <c r="X225" i="19" s="1"/>
  <c r="W225" i="19"/>
  <c r="AM222" i="19"/>
  <c r="I226" i="19"/>
  <c r="S226" i="19" s="1"/>
  <c r="U226" i="19" s="1"/>
  <c r="AB226" i="19" s="1"/>
  <c r="AJ222" i="19"/>
  <c r="AL222" i="19"/>
  <c r="BL223" i="19"/>
  <c r="AI222" i="19"/>
  <c r="BG223" i="19"/>
  <c r="BH223" i="19" s="1"/>
  <c r="BI223" i="19" s="1"/>
  <c r="BJ224" i="19" s="1"/>
  <c r="AT224" i="19"/>
  <c r="Y224" i="19"/>
  <c r="Z224" i="19"/>
  <c r="AN222" i="19"/>
  <c r="AO222" i="19"/>
  <c r="AP222" i="19"/>
  <c r="G228" i="19"/>
  <c r="H227" i="19"/>
  <c r="D228" i="19"/>
  <c r="C229" i="19"/>
  <c r="N252" i="19"/>
  <c r="O251" i="19"/>
  <c r="AQ205" i="18"/>
  <c r="AP205" i="18"/>
  <c r="AR205" i="18"/>
  <c r="AM205" i="18"/>
  <c r="BB206" i="18"/>
  <c r="BC206" i="18" s="1"/>
  <c r="BE207" i="18" s="1"/>
  <c r="BF207" i="18" s="1"/>
  <c r="AF208" i="18"/>
  <c r="AF207" i="18"/>
  <c r="AC207" i="18"/>
  <c r="AD207" i="18"/>
  <c r="AV208" i="18"/>
  <c r="I211" i="18"/>
  <c r="J211" i="18" s="1"/>
  <c r="AW207" i="18"/>
  <c r="X207" i="18"/>
  <c r="Y207" i="18" s="1"/>
  <c r="AR206" i="18" s="1"/>
  <c r="BS207" i="18"/>
  <c r="L212" i="18"/>
  <c r="M212" i="18" s="1"/>
  <c r="AW208" i="18"/>
  <c r="BS208" i="18"/>
  <c r="AN205" i="18"/>
  <c r="C213" i="18"/>
  <c r="D213" i="18" s="1"/>
  <c r="AK205" i="18"/>
  <c r="F211" i="18"/>
  <c r="G211" i="18" s="1"/>
  <c r="AL205" i="18"/>
  <c r="BH203" i="11"/>
  <c r="BH204" i="11"/>
  <c r="AJ212" i="2" l="1"/>
  <c r="AG212" i="2"/>
  <c r="AH212" i="2"/>
  <c r="AA214" i="2"/>
  <c r="Y214" i="2"/>
  <c r="BO214" i="2"/>
  <c r="T214" i="2"/>
  <c r="U214" i="2" s="1"/>
  <c r="Z214" i="2"/>
  <c r="S215" i="2"/>
  <c r="BO215" i="2" s="1"/>
  <c r="Q216" i="2"/>
  <c r="F217" i="2"/>
  <c r="G216" i="2"/>
  <c r="I216" i="2" s="1"/>
  <c r="Q217" i="2" s="1"/>
  <c r="K219" i="2"/>
  <c r="L218" i="2"/>
  <c r="C218" i="2"/>
  <c r="D217" i="2"/>
  <c r="N219" i="2"/>
  <c r="O218" i="2"/>
  <c r="AR215" i="2"/>
  <c r="E228" i="19"/>
  <c r="O386" i="18"/>
  <c r="P385" i="18"/>
  <c r="V211" i="18"/>
  <c r="AD208" i="18"/>
  <c r="AE208" i="18"/>
  <c r="T226" i="19"/>
  <c r="AS226" i="19" s="1"/>
  <c r="V226" i="19"/>
  <c r="I227" i="19"/>
  <c r="S227" i="19" s="1"/>
  <c r="W226" i="19"/>
  <c r="BL224" i="19"/>
  <c r="AM223" i="19"/>
  <c r="BG224" i="19"/>
  <c r="BH224" i="19" s="1"/>
  <c r="BI224" i="19" s="1"/>
  <c r="BJ225" i="19" s="1"/>
  <c r="AI223" i="19"/>
  <c r="AO223" i="19"/>
  <c r="AL223" i="19"/>
  <c r="Z225" i="19"/>
  <c r="AO224" i="19" s="1"/>
  <c r="AT225" i="19"/>
  <c r="Y225" i="19"/>
  <c r="AJ223" i="19"/>
  <c r="AP223" i="19"/>
  <c r="AN223" i="19"/>
  <c r="AC226" i="19"/>
  <c r="AK223" i="19"/>
  <c r="O252" i="19"/>
  <c r="N253" i="19"/>
  <c r="D229" i="19"/>
  <c r="C230" i="19"/>
  <c r="H228" i="19"/>
  <c r="G229" i="19"/>
  <c r="W209" i="18"/>
  <c r="X209" i="18" s="1"/>
  <c r="AC208" i="18"/>
  <c r="AK206" i="18"/>
  <c r="AL206" i="18"/>
  <c r="AQ206" i="18"/>
  <c r="X208" i="18"/>
  <c r="Y208" i="18" s="1"/>
  <c r="AM207" i="18" s="1"/>
  <c r="AO206" i="18"/>
  <c r="AP206" i="18"/>
  <c r="BB207" i="18"/>
  <c r="BC207" i="18" s="1"/>
  <c r="BE208" i="18" s="1"/>
  <c r="BF208" i="18" s="1"/>
  <c r="AD209" i="18"/>
  <c r="L213" i="18"/>
  <c r="M213" i="18" s="1"/>
  <c r="C214" i="18"/>
  <c r="D214" i="18" s="1"/>
  <c r="AM206" i="18"/>
  <c r="AV209" i="18"/>
  <c r="F212" i="18"/>
  <c r="G212" i="18" s="1"/>
  <c r="I212" i="18"/>
  <c r="J212" i="18" s="1"/>
  <c r="AN206" i="18"/>
  <c r="BH11" i="11"/>
  <c r="BH12" i="11"/>
  <c r="AJ213" i="2" l="1"/>
  <c r="AI213" i="2"/>
  <c r="AG213" i="2"/>
  <c r="AH213" i="2"/>
  <c r="AS215" i="2"/>
  <c r="T215" i="2"/>
  <c r="U215" i="2" s="1"/>
  <c r="AH214" i="2" s="1"/>
  <c r="R216" i="2"/>
  <c r="S216" i="2" s="1"/>
  <c r="R217" i="2"/>
  <c r="S217" i="2" s="1"/>
  <c r="K220" i="2"/>
  <c r="L219" i="2"/>
  <c r="F218" i="2"/>
  <c r="G217" i="2"/>
  <c r="I217" i="2" s="1"/>
  <c r="Q218" i="2" s="1"/>
  <c r="N220" i="2"/>
  <c r="O219" i="2"/>
  <c r="C219" i="2"/>
  <c r="D218" i="2"/>
  <c r="U227" i="19"/>
  <c r="AB227" i="19" s="1"/>
  <c r="T227" i="19"/>
  <c r="AS227" i="19" s="1"/>
  <c r="V227" i="19"/>
  <c r="W227" i="19"/>
  <c r="X226" i="19"/>
  <c r="Y226" i="19" s="1"/>
  <c r="AJ224" i="19"/>
  <c r="AM224" i="19"/>
  <c r="AP224" i="19"/>
  <c r="AN224" i="19"/>
  <c r="E229" i="19"/>
  <c r="V212" i="18"/>
  <c r="O387" i="18"/>
  <c r="P386" i="18"/>
  <c r="AW209" i="18"/>
  <c r="BS209" i="18"/>
  <c r="AI224" i="19"/>
  <c r="I228" i="19"/>
  <c r="S228" i="19" s="1"/>
  <c r="AK224" i="19"/>
  <c r="BL225" i="19"/>
  <c r="AC227" i="19"/>
  <c r="X227" i="19" s="1"/>
  <c r="AL224" i="19"/>
  <c r="BG225" i="19"/>
  <c r="BH225" i="19" s="1"/>
  <c r="BI225" i="19" s="1"/>
  <c r="BJ226" i="19" s="1"/>
  <c r="O253" i="19"/>
  <c r="N254" i="19"/>
  <c r="C231" i="19"/>
  <c r="D230" i="19"/>
  <c r="G230" i="19"/>
  <c r="H229" i="19"/>
  <c r="W210" i="18"/>
  <c r="BS210" i="18" s="1"/>
  <c r="AO207" i="18"/>
  <c r="AC209" i="18"/>
  <c r="AE209" i="18"/>
  <c r="Y209" i="18"/>
  <c r="AQ208" i="18" s="1"/>
  <c r="AQ207" i="18"/>
  <c r="AK207" i="18"/>
  <c r="AL207" i="18"/>
  <c r="AR207" i="18"/>
  <c r="BB208" i="18"/>
  <c r="BC208" i="18" s="1"/>
  <c r="BE209" i="18" s="1"/>
  <c r="BF209" i="18" s="1"/>
  <c r="AN207" i="18"/>
  <c r="AP207" i="18"/>
  <c r="F213" i="18"/>
  <c r="G213" i="18" s="1"/>
  <c r="C215" i="18"/>
  <c r="D215" i="18" s="1"/>
  <c r="I213" i="18"/>
  <c r="J213" i="18" s="1"/>
  <c r="AV210" i="18"/>
  <c r="L214" i="18"/>
  <c r="M214" i="18" s="1"/>
  <c r="AF209" i="18"/>
  <c r="BH77" i="11"/>
  <c r="BH78" i="11"/>
  <c r="Z226" i="19" l="1"/>
  <c r="AK225" i="19" s="1"/>
  <c r="AT226" i="19"/>
  <c r="AG214" i="2"/>
  <c r="AI214" i="2"/>
  <c r="AJ214" i="2"/>
  <c r="AR216" i="2"/>
  <c r="Y216" i="2"/>
  <c r="AS216" i="2"/>
  <c r="T216" i="2"/>
  <c r="U216" i="2" s="1"/>
  <c r="BO216" i="2"/>
  <c r="Z216" i="2"/>
  <c r="AA216" i="2"/>
  <c r="AB216" i="2"/>
  <c r="Z215" i="2"/>
  <c r="Y215" i="2"/>
  <c r="AA215" i="2"/>
  <c r="AB215" i="2"/>
  <c r="R218" i="2"/>
  <c r="Y217" i="2" s="1"/>
  <c r="C220" i="2"/>
  <c r="D219" i="2"/>
  <c r="K221" i="2"/>
  <c r="L220" i="2"/>
  <c r="BO217" i="2"/>
  <c r="AS217" i="2"/>
  <c r="T217" i="2"/>
  <c r="F219" i="2"/>
  <c r="G218" i="2"/>
  <c r="I218" i="2" s="1"/>
  <c r="Q219" i="2" s="1"/>
  <c r="N221" i="2"/>
  <c r="O220" i="2"/>
  <c r="AR217" i="2"/>
  <c r="AP225" i="19"/>
  <c r="E230" i="19"/>
  <c r="O388" i="18"/>
  <c r="P387" i="18"/>
  <c r="V213" i="18"/>
  <c r="W211" i="18"/>
  <c r="X211" i="18" s="1"/>
  <c r="X210" i="18"/>
  <c r="Y210" i="18" s="1"/>
  <c r="AQ209" i="18" s="1"/>
  <c r="AW210" i="18"/>
  <c r="W228" i="19"/>
  <c r="V228" i="19"/>
  <c r="U228" i="19"/>
  <c r="AB228" i="19" s="1"/>
  <c r="AC228" i="19" s="1"/>
  <c r="T228" i="19"/>
  <c r="AS228" i="19" s="1"/>
  <c r="I229" i="19"/>
  <c r="S229" i="19" s="1"/>
  <c r="AL225" i="19"/>
  <c r="AO225" i="19"/>
  <c r="AJ225" i="19"/>
  <c r="BL226" i="19"/>
  <c r="AT227" i="19"/>
  <c r="Z227" i="19"/>
  <c r="Y227" i="19"/>
  <c r="O254" i="19"/>
  <c r="N255" i="19"/>
  <c r="C232" i="19"/>
  <c r="D231" i="19"/>
  <c r="H230" i="19"/>
  <c r="G231" i="19"/>
  <c r="AR208" i="18"/>
  <c r="AO208" i="18"/>
  <c r="AN208" i="18"/>
  <c r="AL208" i="18"/>
  <c r="BB209" i="18"/>
  <c r="BC209" i="18" s="1"/>
  <c r="BE210" i="18" s="1"/>
  <c r="BF210" i="18" s="1"/>
  <c r="AP208" i="18"/>
  <c r="AK208" i="18"/>
  <c r="AM208" i="18"/>
  <c r="AE211" i="18"/>
  <c r="L215" i="18"/>
  <c r="M215" i="18" s="1"/>
  <c r="AV211" i="18"/>
  <c r="AD210" i="18"/>
  <c r="AC210" i="18"/>
  <c r="AW211" i="18"/>
  <c r="I214" i="18"/>
  <c r="J214" i="18" s="1"/>
  <c r="C216" i="18"/>
  <c r="D216" i="18" s="1"/>
  <c r="AE210" i="18"/>
  <c r="AF210" i="18"/>
  <c r="F214" i="18"/>
  <c r="G214" i="18" s="1"/>
  <c r="BH113" i="11"/>
  <c r="BH114" i="11"/>
  <c r="AN225" i="19" l="1"/>
  <c r="AI225" i="19"/>
  <c r="BG226" i="19"/>
  <c r="BH226" i="19" s="1"/>
  <c r="BI226" i="19" s="1"/>
  <c r="BJ227" i="19" s="1"/>
  <c r="AM225" i="19"/>
  <c r="AI226" i="19"/>
  <c r="AI215" i="2"/>
  <c r="U217" i="2"/>
  <c r="AG216" i="2" s="1"/>
  <c r="AG215" i="2"/>
  <c r="AJ215" i="2"/>
  <c r="AH215" i="2"/>
  <c r="S218" i="2"/>
  <c r="BO218" i="2" s="1"/>
  <c r="AB217" i="2"/>
  <c r="Z217" i="2"/>
  <c r="AA217" i="2"/>
  <c r="R219" i="2"/>
  <c r="AB218" i="2" s="1"/>
  <c r="F220" i="2"/>
  <c r="G219" i="2"/>
  <c r="I219" i="2" s="1"/>
  <c r="Q220" i="2" s="1"/>
  <c r="C221" i="2"/>
  <c r="D220" i="2"/>
  <c r="N222" i="2"/>
  <c r="O221" i="2"/>
  <c r="AR218" i="2"/>
  <c r="K222" i="2"/>
  <c r="L221" i="2"/>
  <c r="U229" i="19"/>
  <c r="AB229" i="19" s="1"/>
  <c r="V229" i="19"/>
  <c r="E231" i="19"/>
  <c r="V214" i="18"/>
  <c r="BS211" i="18"/>
  <c r="O389" i="18"/>
  <c r="P388" i="18"/>
  <c r="Y211" i="18"/>
  <c r="AR210" i="18" s="1"/>
  <c r="W212" i="18"/>
  <c r="AW212" i="18" s="1"/>
  <c r="AK209" i="18"/>
  <c r="AN209" i="18"/>
  <c r="AM209" i="18"/>
  <c r="AR209" i="18"/>
  <c r="AP209" i="18"/>
  <c r="AL209" i="18"/>
  <c r="AO209" i="18"/>
  <c r="BB210" i="18"/>
  <c r="BC210" i="18" s="1"/>
  <c r="BE211" i="18" s="1"/>
  <c r="BF211" i="18" s="1"/>
  <c r="X228" i="19"/>
  <c r="Z228" i="19" s="1"/>
  <c r="AO227" i="19" s="1"/>
  <c r="T229" i="19"/>
  <c r="AS229" i="19" s="1"/>
  <c r="W229" i="19"/>
  <c r="I230" i="19"/>
  <c r="S230" i="19" s="1"/>
  <c r="U230" i="19" s="1"/>
  <c r="AB230" i="19" s="1"/>
  <c r="BL227" i="19"/>
  <c r="AO226" i="19"/>
  <c r="AM226" i="19"/>
  <c r="AP226" i="19"/>
  <c r="AK226" i="19"/>
  <c r="AL226" i="19"/>
  <c r="BG227" i="19"/>
  <c r="BH227" i="19" s="1"/>
  <c r="BI227" i="19" s="1"/>
  <c r="BJ228" i="19" s="1"/>
  <c r="AJ226" i="19"/>
  <c r="AN226" i="19"/>
  <c r="AC229" i="19"/>
  <c r="X229" i="19" s="1"/>
  <c r="N256" i="19"/>
  <c r="O255" i="19"/>
  <c r="C233" i="19"/>
  <c r="D232" i="19"/>
  <c r="H231" i="19"/>
  <c r="G232" i="19"/>
  <c r="AF211" i="18"/>
  <c r="AC211" i="18"/>
  <c r="AD211" i="18"/>
  <c r="AD212" i="18"/>
  <c r="I215" i="18"/>
  <c r="J215" i="18" s="1"/>
  <c r="F215" i="18"/>
  <c r="G215" i="18" s="1"/>
  <c r="L216" i="18"/>
  <c r="M216" i="18" s="1"/>
  <c r="C217" i="18"/>
  <c r="D217" i="18" s="1"/>
  <c r="AV212" i="18"/>
  <c r="BH173" i="11"/>
  <c r="BH174" i="11"/>
  <c r="S219" i="2" l="1"/>
  <c r="AH216" i="2"/>
  <c r="T218" i="2"/>
  <c r="U218" i="2" s="1"/>
  <c r="AJ217" i="2" s="1"/>
  <c r="AJ216" i="2"/>
  <c r="AS218" i="2"/>
  <c r="AI216" i="2"/>
  <c r="AA218" i="2"/>
  <c r="Y218" i="2"/>
  <c r="Z218" i="2"/>
  <c r="R220" i="2"/>
  <c r="S220" i="2" s="1"/>
  <c r="C222" i="2"/>
  <c r="D221" i="2"/>
  <c r="K223" i="2"/>
  <c r="L222" i="2"/>
  <c r="F221" i="2"/>
  <c r="G220" i="2"/>
  <c r="I220" i="2" s="1"/>
  <c r="Q221" i="2" s="1"/>
  <c r="N223" i="2"/>
  <c r="O222" i="2"/>
  <c r="AS219" i="2"/>
  <c r="BO219" i="2"/>
  <c r="T219" i="2"/>
  <c r="AR219" i="2"/>
  <c r="AT228" i="19"/>
  <c r="Y228" i="19"/>
  <c r="E232" i="19"/>
  <c r="BS212" i="18"/>
  <c r="X212" i="18"/>
  <c r="Y212" i="18" s="1"/>
  <c r="AM211" i="18" s="1"/>
  <c r="O390" i="18"/>
  <c r="P389" i="18"/>
  <c r="V215" i="18"/>
  <c r="AM210" i="18"/>
  <c r="AK210" i="18"/>
  <c r="BB211" i="18"/>
  <c r="BC211" i="18" s="1"/>
  <c r="BE212" i="18" s="1"/>
  <c r="BF212" i="18" s="1"/>
  <c r="AQ210" i="18"/>
  <c r="AP210" i="18"/>
  <c r="AN210" i="18"/>
  <c r="AO210" i="18"/>
  <c r="AL210" i="18"/>
  <c r="W213" i="18"/>
  <c r="AW213" i="18" s="1"/>
  <c r="W230" i="19"/>
  <c r="T230" i="19"/>
  <c r="AS230" i="19" s="1"/>
  <c r="V230" i="19"/>
  <c r="I231" i="19"/>
  <c r="S231" i="19" s="1"/>
  <c r="W231" i="19" s="1"/>
  <c r="AJ227" i="19"/>
  <c r="BL228" i="19"/>
  <c r="AN227" i="19"/>
  <c r="BG228" i="19"/>
  <c r="BH228" i="19" s="1"/>
  <c r="BI228" i="19" s="1"/>
  <c r="BJ229" i="19" s="1"/>
  <c r="AM227" i="19"/>
  <c r="AC230" i="19"/>
  <c r="X230" i="19" s="1"/>
  <c r="AK227" i="19"/>
  <c r="AL227" i="19"/>
  <c r="Y229" i="19"/>
  <c r="Z229" i="19"/>
  <c r="AL228" i="19" s="1"/>
  <c r="AT229" i="19"/>
  <c r="AP227" i="19"/>
  <c r="AI227" i="19"/>
  <c r="H232" i="19"/>
  <c r="G233" i="19"/>
  <c r="D233" i="19"/>
  <c r="C234" i="19"/>
  <c r="O256" i="19"/>
  <c r="N257" i="19"/>
  <c r="AE212" i="18"/>
  <c r="AC212" i="18"/>
  <c r="AF212" i="18"/>
  <c r="AE213" i="18"/>
  <c r="C218" i="18"/>
  <c r="D218" i="18" s="1"/>
  <c r="F216" i="18"/>
  <c r="G216" i="18" s="1"/>
  <c r="L217" i="18"/>
  <c r="M217" i="18" s="1"/>
  <c r="I216" i="18"/>
  <c r="J216" i="18" s="1"/>
  <c r="AV213" i="18"/>
  <c r="BH185" i="11"/>
  <c r="BH186" i="11"/>
  <c r="U219" i="2" l="1"/>
  <c r="AJ218" i="2" s="1"/>
  <c r="AH217" i="2"/>
  <c r="AI217" i="2"/>
  <c r="AG217" i="2"/>
  <c r="Y219" i="2"/>
  <c r="AB219" i="2"/>
  <c r="AA219" i="2"/>
  <c r="Z219" i="2"/>
  <c r="R221" i="2"/>
  <c r="Z220" i="2" s="1"/>
  <c r="K224" i="2"/>
  <c r="L223" i="2"/>
  <c r="F222" i="2"/>
  <c r="G221" i="2"/>
  <c r="I221" i="2" s="1"/>
  <c r="Q222" i="2" s="1"/>
  <c r="C223" i="2"/>
  <c r="D222" i="2"/>
  <c r="AR220" i="2"/>
  <c r="N224" i="2"/>
  <c r="O223" i="2"/>
  <c r="T220" i="2"/>
  <c r="U220" i="2" s="1"/>
  <c r="AI219" i="2" s="1"/>
  <c r="BO220" i="2"/>
  <c r="AS220" i="2"/>
  <c r="E233" i="19"/>
  <c r="AR211" i="18"/>
  <c r="AQ211" i="18"/>
  <c r="AP211" i="18"/>
  <c r="AK211" i="18"/>
  <c r="AO211" i="18"/>
  <c r="BB212" i="18"/>
  <c r="BC212" i="18" s="1"/>
  <c r="BE213" i="18" s="1"/>
  <c r="BF213" i="18" s="1"/>
  <c r="AN211" i="18"/>
  <c r="AL211" i="18"/>
  <c r="V216" i="18"/>
  <c r="O391" i="18"/>
  <c r="P390" i="18"/>
  <c r="X213" i="18"/>
  <c r="Y213" i="18" s="1"/>
  <c r="AR212" i="18" s="1"/>
  <c r="BS213" i="18"/>
  <c r="V231" i="19"/>
  <c r="T231" i="19"/>
  <c r="AS231" i="19" s="1"/>
  <c r="U231" i="19"/>
  <c r="AB231" i="19" s="1"/>
  <c r="AC231" i="19" s="1"/>
  <c r="X231" i="19" s="1"/>
  <c r="I232" i="19"/>
  <c r="S232" i="19" s="1"/>
  <c r="AM228" i="19"/>
  <c r="BL229" i="19"/>
  <c r="AI228" i="19"/>
  <c r="AT230" i="19"/>
  <c r="Y230" i="19"/>
  <c r="Z230" i="19"/>
  <c r="AI229" i="19" s="1"/>
  <c r="AJ228" i="19"/>
  <c r="AN228" i="19"/>
  <c r="AO228" i="19"/>
  <c r="BG229" i="19"/>
  <c r="BH229" i="19" s="1"/>
  <c r="BI229" i="19" s="1"/>
  <c r="BJ230" i="19" s="1"/>
  <c r="AK228" i="19"/>
  <c r="AP228" i="19"/>
  <c r="N258" i="19"/>
  <c r="O257" i="19"/>
  <c r="H233" i="19"/>
  <c r="G234" i="19"/>
  <c r="D234" i="19"/>
  <c r="C235" i="19"/>
  <c r="AC213" i="18"/>
  <c r="AD213" i="18"/>
  <c r="AF213" i="18"/>
  <c r="AE214" i="18"/>
  <c r="F217" i="18"/>
  <c r="G217" i="18" s="1"/>
  <c r="I217" i="18"/>
  <c r="J217" i="18" s="1"/>
  <c r="C219" i="18"/>
  <c r="D219" i="18" s="1"/>
  <c r="L218" i="18"/>
  <c r="M218" i="18" s="1"/>
  <c r="AV214" i="18"/>
  <c r="W214" i="18"/>
  <c r="BH119" i="11"/>
  <c r="BH120" i="11"/>
  <c r="AH218" i="2" l="1"/>
  <c r="AG218" i="2"/>
  <c r="AI218" i="2"/>
  <c r="AG219" i="2"/>
  <c r="AJ219" i="2"/>
  <c r="AH219" i="2"/>
  <c r="S221" i="2"/>
  <c r="BO221" i="2" s="1"/>
  <c r="AB220" i="2"/>
  <c r="AA220" i="2"/>
  <c r="F223" i="2"/>
  <c r="G222" i="2"/>
  <c r="I222" i="2" s="1"/>
  <c r="Q223" i="2" s="1"/>
  <c r="R222" i="2"/>
  <c r="AA221" i="2" s="1"/>
  <c r="S222" i="2"/>
  <c r="N225" i="2"/>
  <c r="O224" i="2"/>
  <c r="AR221" i="2"/>
  <c r="C224" i="2"/>
  <c r="D223" i="2"/>
  <c r="K225" i="2"/>
  <c r="L224" i="2"/>
  <c r="Y220" i="2"/>
  <c r="E234" i="19"/>
  <c r="O392" i="18"/>
  <c r="P391" i="18"/>
  <c r="V217" i="18"/>
  <c r="AM212" i="18"/>
  <c r="AQ212" i="18"/>
  <c r="BB213" i="18"/>
  <c r="BC213" i="18" s="1"/>
  <c r="BE214" i="18" s="1"/>
  <c r="BF214" i="18" s="1"/>
  <c r="AO212" i="18"/>
  <c r="AP212" i="18"/>
  <c r="AL212" i="18"/>
  <c r="AN212" i="18"/>
  <c r="AK212" i="18"/>
  <c r="U232" i="19"/>
  <c r="AB232" i="19" s="1"/>
  <c r="AC232" i="19" s="1"/>
  <c r="X232" i="19" s="1"/>
  <c r="T232" i="19"/>
  <c r="AS232" i="19" s="1"/>
  <c r="V232" i="19"/>
  <c r="W232" i="19"/>
  <c r="I233" i="19"/>
  <c r="S233" i="19" s="1"/>
  <c r="W233" i="19" s="1"/>
  <c r="AP229" i="19"/>
  <c r="AN229" i="19"/>
  <c r="AO229" i="19"/>
  <c r="BL230" i="19"/>
  <c r="Z231" i="19"/>
  <c r="AP230" i="19" s="1"/>
  <c r="AT231" i="19"/>
  <c r="Y231" i="19"/>
  <c r="AL229" i="19"/>
  <c r="BG230" i="19"/>
  <c r="BH230" i="19" s="1"/>
  <c r="BI230" i="19" s="1"/>
  <c r="BJ231" i="19" s="1"/>
  <c r="AM229" i="19"/>
  <c r="AK229" i="19"/>
  <c r="AJ229" i="19"/>
  <c r="D235" i="19"/>
  <c r="C236" i="19"/>
  <c r="G235" i="19"/>
  <c r="H234" i="19"/>
  <c r="O258" i="19"/>
  <c r="N259" i="19"/>
  <c r="AD214" i="18"/>
  <c r="AF214" i="18"/>
  <c r="AC214" i="18"/>
  <c r="AD215" i="18"/>
  <c r="AW214" i="18"/>
  <c r="X214" i="18"/>
  <c r="Y214" i="18" s="1"/>
  <c r="BS214" i="18"/>
  <c r="I218" i="18"/>
  <c r="J218" i="18" s="1"/>
  <c r="L219" i="18"/>
  <c r="M219" i="18" s="1"/>
  <c r="AV215" i="18"/>
  <c r="W215" i="18"/>
  <c r="F218" i="18"/>
  <c r="G218" i="18" s="1"/>
  <c r="C220" i="18"/>
  <c r="D220" i="18" s="1"/>
  <c r="BH83" i="11"/>
  <c r="BH84" i="11"/>
  <c r="T221" i="2" l="1"/>
  <c r="U221" i="2" s="1"/>
  <c r="AH220" i="2" s="1"/>
  <c r="AS221" i="2"/>
  <c r="K226" i="2"/>
  <c r="L225" i="2"/>
  <c r="AR222" i="2"/>
  <c r="N226" i="2"/>
  <c r="O225" i="2"/>
  <c r="S223" i="2"/>
  <c r="R223" i="2"/>
  <c r="Z222" i="2" s="1"/>
  <c r="C225" i="2"/>
  <c r="D224" i="2"/>
  <c r="Z221" i="2"/>
  <c r="Y221" i="2"/>
  <c r="AB221" i="2"/>
  <c r="AS222" i="2"/>
  <c r="T222" i="2"/>
  <c r="BO222" i="2"/>
  <c r="F224" i="2"/>
  <c r="G223" i="2"/>
  <c r="I223" i="2" s="1"/>
  <c r="Q224" i="2" s="1"/>
  <c r="E235" i="19"/>
  <c r="O393" i="18"/>
  <c r="P392" i="18"/>
  <c r="V218" i="18"/>
  <c r="AF215" i="18"/>
  <c r="V233" i="19"/>
  <c r="U233" i="19"/>
  <c r="AB233" i="19" s="1"/>
  <c r="T233" i="19"/>
  <c r="AS233" i="19" s="1"/>
  <c r="AO230" i="19"/>
  <c r="I234" i="19"/>
  <c r="S234" i="19" s="1"/>
  <c r="U234" i="19" s="1"/>
  <c r="AB234" i="19" s="1"/>
  <c r="AN230" i="19"/>
  <c r="AJ230" i="19"/>
  <c r="BL231" i="19"/>
  <c r="BG231" i="19"/>
  <c r="BH231" i="19" s="1"/>
  <c r="BI231" i="19" s="1"/>
  <c r="BJ232" i="19" s="1"/>
  <c r="AM230" i="19"/>
  <c r="Z232" i="19"/>
  <c r="AJ231" i="19" s="1"/>
  <c r="Y232" i="19"/>
  <c r="AT232" i="19"/>
  <c r="AK230" i="19"/>
  <c r="AI230" i="19"/>
  <c r="AC233" i="19"/>
  <c r="X233" i="19" s="1"/>
  <c r="AL230" i="19"/>
  <c r="O259" i="19"/>
  <c r="N260" i="19"/>
  <c r="C237" i="19"/>
  <c r="D236" i="19"/>
  <c r="G236" i="19"/>
  <c r="H235" i="19"/>
  <c r="AE215" i="18"/>
  <c r="AC215" i="18"/>
  <c r="BB214" i="18"/>
  <c r="BC214" i="18" s="1"/>
  <c r="BE215" i="18" s="1"/>
  <c r="BF215" i="18" s="1"/>
  <c r="AR213" i="18"/>
  <c r="AP213" i="18"/>
  <c r="AQ213" i="18"/>
  <c r="AO213" i="18"/>
  <c r="AF216" i="18"/>
  <c r="L220" i="18"/>
  <c r="M220" i="18" s="1"/>
  <c r="AM213" i="18"/>
  <c r="AK213" i="18"/>
  <c r="AL213" i="18"/>
  <c r="AN213" i="18"/>
  <c r="C221" i="18"/>
  <c r="D221" i="18" s="1"/>
  <c r="I219" i="18"/>
  <c r="J219" i="18" s="1"/>
  <c r="BS215" i="18"/>
  <c r="X215" i="18"/>
  <c r="Y215" i="18" s="1"/>
  <c r="AW215" i="18"/>
  <c r="AV216" i="18"/>
  <c r="F219" i="18"/>
  <c r="G219" i="18" s="1"/>
  <c r="W216" i="18"/>
  <c r="BH59" i="11"/>
  <c r="BH60" i="11"/>
  <c r="AI220" i="2" l="1"/>
  <c r="AJ220" i="2"/>
  <c r="U222" i="2"/>
  <c r="AG221" i="2" s="1"/>
  <c r="AG220" i="2"/>
  <c r="Y222" i="2"/>
  <c r="AA222" i="2"/>
  <c r="R224" i="2"/>
  <c r="Y223" i="2" s="1"/>
  <c r="AR223" i="2"/>
  <c r="F225" i="2"/>
  <c r="G224" i="2"/>
  <c r="I224" i="2" s="1"/>
  <c r="Q225" i="2" s="1"/>
  <c r="T223" i="2"/>
  <c r="U223" i="2" s="1"/>
  <c r="AG222" i="2" s="1"/>
  <c r="BO223" i="2"/>
  <c r="AS223" i="2"/>
  <c r="K227" i="2"/>
  <c r="L226" i="2"/>
  <c r="C226" i="2"/>
  <c r="D225" i="2"/>
  <c r="AB222" i="2"/>
  <c r="N227" i="2"/>
  <c r="O226" i="2"/>
  <c r="AL231" i="19"/>
  <c r="E236" i="19"/>
  <c r="AI231" i="19"/>
  <c r="O394" i="18"/>
  <c r="P393" i="18"/>
  <c r="V219" i="18"/>
  <c r="AD216" i="18"/>
  <c r="AE216" i="18"/>
  <c r="W234" i="19"/>
  <c r="T234" i="19"/>
  <c r="AS234" i="19" s="1"/>
  <c r="V234" i="19"/>
  <c r="AK231" i="19"/>
  <c r="AP231" i="19"/>
  <c r="AO231" i="19"/>
  <c r="I235" i="19"/>
  <c r="S235" i="19" s="1"/>
  <c r="U235" i="19" s="1"/>
  <c r="AB235" i="19" s="1"/>
  <c r="AN231" i="19"/>
  <c r="AM231" i="19"/>
  <c r="BL232" i="19"/>
  <c r="AC234" i="19"/>
  <c r="X234" i="19" s="1"/>
  <c r="Y233" i="19"/>
  <c r="AT233" i="19"/>
  <c r="Z233" i="19"/>
  <c r="AL232" i="19" s="1"/>
  <c r="BG232" i="19"/>
  <c r="BH232" i="19" s="1"/>
  <c r="BI232" i="19" s="1"/>
  <c r="BJ233" i="19" s="1"/>
  <c r="C238" i="19"/>
  <c r="D237" i="19"/>
  <c r="H236" i="19"/>
  <c r="G237" i="19"/>
  <c r="O260" i="19"/>
  <c r="N261" i="19"/>
  <c r="BB215" i="18"/>
  <c r="BC215" i="18" s="1"/>
  <c r="BE216" i="18" s="1"/>
  <c r="BF216" i="18" s="1"/>
  <c r="AR214" i="18"/>
  <c r="AO214" i="18"/>
  <c r="AP214" i="18"/>
  <c r="AQ214" i="18"/>
  <c r="AC217" i="18"/>
  <c r="AL214" i="18"/>
  <c r="AK214" i="18"/>
  <c r="L221" i="18"/>
  <c r="M221" i="18" s="1"/>
  <c r="AN214" i="18"/>
  <c r="AM214" i="18"/>
  <c r="X216" i="18"/>
  <c r="Y216" i="18" s="1"/>
  <c r="AW216" i="18"/>
  <c r="BS216" i="18"/>
  <c r="I220" i="18"/>
  <c r="J220" i="18" s="1"/>
  <c r="C222" i="18"/>
  <c r="D222" i="18" s="1"/>
  <c r="F220" i="18"/>
  <c r="G220" i="18" s="1"/>
  <c r="AF217" i="18"/>
  <c r="AE217" i="18"/>
  <c r="AD217" i="18"/>
  <c r="AV217" i="18"/>
  <c r="AC216" i="18"/>
  <c r="W217" i="18"/>
  <c r="BH6" i="11"/>
  <c r="AJ221" i="2" l="1"/>
  <c r="AI221" i="2"/>
  <c r="AH221" i="2"/>
  <c r="Z223" i="2"/>
  <c r="AH222" i="2"/>
  <c r="AI222" i="2"/>
  <c r="AJ222" i="2"/>
  <c r="S224" i="2"/>
  <c r="AS224" i="2" s="1"/>
  <c r="AB223" i="2"/>
  <c r="AA223" i="2"/>
  <c r="F226" i="2"/>
  <c r="G225" i="2"/>
  <c r="I225" i="2" s="1"/>
  <c r="Q226" i="2" s="1"/>
  <c r="R225" i="2"/>
  <c r="S225" i="2" s="1"/>
  <c r="N228" i="2"/>
  <c r="O227" i="2"/>
  <c r="C227" i="2"/>
  <c r="D226" i="2"/>
  <c r="K228" i="2"/>
  <c r="L227" i="2"/>
  <c r="AR224" i="2"/>
  <c r="E237" i="19"/>
  <c r="V220" i="18"/>
  <c r="O395" i="18"/>
  <c r="P394" i="18"/>
  <c r="W235" i="19"/>
  <c r="V235" i="19"/>
  <c r="T235" i="19"/>
  <c r="AS235" i="19" s="1"/>
  <c r="I236" i="19"/>
  <c r="S236" i="19" s="1"/>
  <c r="AO232" i="19"/>
  <c r="AP232" i="19"/>
  <c r="AM232" i="19"/>
  <c r="AK232" i="19"/>
  <c r="AJ232" i="19"/>
  <c r="BL233" i="19"/>
  <c r="BG233" i="19"/>
  <c r="BH233" i="19" s="1"/>
  <c r="BI233" i="19" s="1"/>
  <c r="BJ234" i="19" s="1"/>
  <c r="AT234" i="19"/>
  <c r="Z234" i="19"/>
  <c r="Y234" i="19"/>
  <c r="AN232" i="19"/>
  <c r="AC235" i="19"/>
  <c r="X235" i="19" s="1"/>
  <c r="AI232" i="19"/>
  <c r="C239" i="19"/>
  <c r="D238" i="19"/>
  <c r="N262" i="19"/>
  <c r="O261" i="19"/>
  <c r="H237" i="19"/>
  <c r="G238" i="19"/>
  <c r="AK215" i="18"/>
  <c r="BB216" i="18"/>
  <c r="BC216" i="18" s="1"/>
  <c r="BE217" i="18" s="1"/>
  <c r="BF217" i="18" s="1"/>
  <c r="AM215" i="18"/>
  <c r="AO215" i="18"/>
  <c r="AP215" i="18"/>
  <c r="AR215" i="18"/>
  <c r="AQ215" i="18"/>
  <c r="C223" i="18"/>
  <c r="D223" i="18" s="1"/>
  <c r="L222" i="18"/>
  <c r="M222" i="18" s="1"/>
  <c r="AN215" i="18"/>
  <c r="F221" i="18"/>
  <c r="G221" i="18" s="1"/>
  <c r="I221" i="18"/>
  <c r="J221" i="18" s="1"/>
  <c r="AV218" i="18"/>
  <c r="BS217" i="18"/>
  <c r="X217" i="18"/>
  <c r="Y217" i="18" s="1"/>
  <c r="AP216" i="18" s="1"/>
  <c r="AW217" i="18"/>
  <c r="AL215" i="18"/>
  <c r="W218" i="18"/>
  <c r="BH191" i="11"/>
  <c r="BH192" i="11"/>
  <c r="BO224" i="2" l="1"/>
  <c r="T224" i="2"/>
  <c r="U224" i="2" s="1"/>
  <c r="Y224" i="2"/>
  <c r="AB224" i="2"/>
  <c r="AR225" i="2"/>
  <c r="K229" i="2"/>
  <c r="L228" i="2"/>
  <c r="N229" i="2"/>
  <c r="O228" i="2"/>
  <c r="F227" i="2"/>
  <c r="G226" i="2"/>
  <c r="I226" i="2" s="1"/>
  <c r="Q227" i="2" s="1"/>
  <c r="Z224" i="2"/>
  <c r="R226" i="2"/>
  <c r="Y225" i="2" s="1"/>
  <c r="BO225" i="2"/>
  <c r="T225" i="2"/>
  <c r="AS225" i="2"/>
  <c r="C228" i="2"/>
  <c r="D227" i="2"/>
  <c r="AA224" i="2"/>
  <c r="E238" i="19"/>
  <c r="O396" i="18"/>
  <c r="P395" i="18"/>
  <c r="V221" i="18"/>
  <c r="W219" i="18"/>
  <c r="AW219" i="18" s="1"/>
  <c r="W236" i="19"/>
  <c r="U236" i="19"/>
  <c r="AB236" i="19" s="1"/>
  <c r="T236" i="19"/>
  <c r="AS236" i="19" s="1"/>
  <c r="V236" i="19"/>
  <c r="I237" i="19"/>
  <c r="S237" i="19" s="1"/>
  <c r="U237" i="19" s="1"/>
  <c r="AB237" i="19" s="1"/>
  <c r="BL234" i="19"/>
  <c r="AI233" i="19"/>
  <c r="BG234" i="19"/>
  <c r="BH234" i="19" s="1"/>
  <c r="BI234" i="19" s="1"/>
  <c r="BJ235" i="19" s="1"/>
  <c r="AJ233" i="19"/>
  <c r="AK233" i="19"/>
  <c r="AM233" i="19"/>
  <c r="AN233" i="19"/>
  <c r="AC236" i="19"/>
  <c r="X236" i="19" s="1"/>
  <c r="AO233" i="19"/>
  <c r="AT235" i="19"/>
  <c r="Y235" i="19"/>
  <c r="Z235" i="19"/>
  <c r="AJ234" i="19" s="1"/>
  <c r="AL233" i="19"/>
  <c r="AP233" i="19"/>
  <c r="D239" i="19"/>
  <c r="C240" i="19"/>
  <c r="O262" i="19"/>
  <c r="N263" i="19"/>
  <c r="G239" i="19"/>
  <c r="H238" i="19"/>
  <c r="AC218" i="18"/>
  <c r="AF218" i="18"/>
  <c r="AD218" i="18"/>
  <c r="AE218" i="18"/>
  <c r="AO216" i="18"/>
  <c r="BB217" i="18"/>
  <c r="BC217" i="18" s="1"/>
  <c r="BE218" i="18" s="1"/>
  <c r="BF218" i="18" s="1"/>
  <c r="AQ216" i="18"/>
  <c r="AR216" i="18"/>
  <c r="AD219" i="18"/>
  <c r="I222" i="18"/>
  <c r="J222" i="18" s="1"/>
  <c r="F222" i="18"/>
  <c r="G222" i="18" s="1"/>
  <c r="C224" i="18"/>
  <c r="D224" i="18" s="1"/>
  <c r="L223" i="18"/>
  <c r="M223" i="18" s="1"/>
  <c r="AK216" i="18"/>
  <c r="AL216" i="18"/>
  <c r="BS218" i="18"/>
  <c r="X218" i="18"/>
  <c r="Y218" i="18" s="1"/>
  <c r="AR217" i="18" s="1"/>
  <c r="AW218" i="18"/>
  <c r="AM216" i="18"/>
  <c r="AN216" i="18"/>
  <c r="AV219" i="18"/>
  <c r="BH23" i="11"/>
  <c r="BH24" i="11"/>
  <c r="U225" i="2" l="1"/>
  <c r="AI224" i="2" s="1"/>
  <c r="AJ223" i="2"/>
  <c r="AH223" i="2"/>
  <c r="AI223" i="2"/>
  <c r="AG223" i="2"/>
  <c r="S226" i="2"/>
  <c r="BO226" i="2" s="1"/>
  <c r="R227" i="2"/>
  <c r="S227" i="2" s="1"/>
  <c r="F228" i="2"/>
  <c r="G227" i="2"/>
  <c r="I227" i="2" s="1"/>
  <c r="Q228" i="2" s="1"/>
  <c r="N230" i="2"/>
  <c r="O229" i="2"/>
  <c r="K230" i="2"/>
  <c r="L229" i="2"/>
  <c r="AR226" i="2"/>
  <c r="Z225" i="2"/>
  <c r="C229" i="2"/>
  <c r="D228" i="2"/>
  <c r="AB225" i="2"/>
  <c r="AA225" i="2"/>
  <c r="E239" i="19"/>
  <c r="V222" i="18"/>
  <c r="O397" i="18"/>
  <c r="P396" i="18"/>
  <c r="BS219" i="18"/>
  <c r="T237" i="19"/>
  <c r="AS237" i="19" s="1"/>
  <c r="W237" i="19"/>
  <c r="I238" i="19"/>
  <c r="S238" i="19" s="1"/>
  <c r="V237" i="19"/>
  <c r="AP234" i="19"/>
  <c r="BL235" i="19"/>
  <c r="AK234" i="19"/>
  <c r="BG235" i="19"/>
  <c r="BH235" i="19" s="1"/>
  <c r="BI235" i="19" s="1"/>
  <c r="BJ236" i="19" s="1"/>
  <c r="AC237" i="19"/>
  <c r="X237" i="19" s="1"/>
  <c r="AT236" i="19"/>
  <c r="Y236" i="19"/>
  <c r="Z236" i="19"/>
  <c r="AP235" i="19" s="1"/>
  <c r="AO234" i="19"/>
  <c r="AM234" i="19"/>
  <c r="AN234" i="19"/>
  <c r="AL234" i="19"/>
  <c r="AI234" i="19"/>
  <c r="N264" i="19"/>
  <c r="O263" i="19"/>
  <c r="D240" i="19"/>
  <c r="C241" i="19"/>
  <c r="G240" i="19"/>
  <c r="H239" i="19"/>
  <c r="AE219" i="18"/>
  <c r="AF219" i="18"/>
  <c r="AC219" i="18"/>
  <c r="AO217" i="18"/>
  <c r="AQ217" i="18"/>
  <c r="AP217" i="18"/>
  <c r="AM217" i="18"/>
  <c r="BB218" i="18"/>
  <c r="BC218" i="18" s="1"/>
  <c r="BE219" i="18" s="1"/>
  <c r="BF219" i="18" s="1"/>
  <c r="C225" i="18"/>
  <c r="D225" i="18" s="1"/>
  <c r="L224" i="18"/>
  <c r="M224" i="18" s="1"/>
  <c r="F223" i="18"/>
  <c r="G223" i="18" s="1"/>
  <c r="AE220" i="18"/>
  <c r="I223" i="18"/>
  <c r="J223" i="18" s="1"/>
  <c r="AV220" i="18"/>
  <c r="X219" i="18"/>
  <c r="Y219" i="18" s="1"/>
  <c r="AR218" i="18" s="1"/>
  <c r="AK217" i="18"/>
  <c r="AL217" i="18"/>
  <c r="AN217" i="18"/>
  <c r="W220" i="18"/>
  <c r="BH89" i="11"/>
  <c r="BH90" i="11"/>
  <c r="AG224" i="2" l="1"/>
  <c r="AH224" i="2"/>
  <c r="AJ224" i="2"/>
  <c r="AB226" i="2"/>
  <c r="T226" i="2"/>
  <c r="U226" i="2" s="1"/>
  <c r="Y226" i="2"/>
  <c r="Z226" i="2"/>
  <c r="AS226" i="2"/>
  <c r="AA226" i="2"/>
  <c r="R228" i="2"/>
  <c r="Y227" i="2" s="1"/>
  <c r="F229" i="2"/>
  <c r="G228" i="2"/>
  <c r="I228" i="2" s="1"/>
  <c r="Q229" i="2" s="1"/>
  <c r="K231" i="2"/>
  <c r="L230" i="2"/>
  <c r="C230" i="2"/>
  <c r="D229" i="2"/>
  <c r="AR227" i="2"/>
  <c r="N231" i="2"/>
  <c r="O230" i="2"/>
  <c r="BO227" i="2"/>
  <c r="AS227" i="2"/>
  <c r="T227" i="2"/>
  <c r="U238" i="19"/>
  <c r="AB238" i="19" s="1"/>
  <c r="V238" i="19"/>
  <c r="T238" i="19"/>
  <c r="AS238" i="19" s="1"/>
  <c r="W238" i="19"/>
  <c r="E240" i="19"/>
  <c r="V223" i="18"/>
  <c r="O398" i="18"/>
  <c r="P397" i="18"/>
  <c r="I239" i="19"/>
  <c r="S239" i="19" s="1"/>
  <c r="AJ235" i="19"/>
  <c r="BL236" i="19"/>
  <c r="AC238" i="19"/>
  <c r="X238" i="19" s="1"/>
  <c r="BG236" i="19"/>
  <c r="BH236" i="19" s="1"/>
  <c r="BI236" i="19" s="1"/>
  <c r="BJ237" i="19" s="1"/>
  <c r="Y237" i="19"/>
  <c r="AT237" i="19"/>
  <c r="Z237" i="19"/>
  <c r="AL235" i="19"/>
  <c r="AI235" i="19"/>
  <c r="AN235" i="19"/>
  <c r="AM235" i="19"/>
  <c r="AO235" i="19"/>
  <c r="AK235" i="19"/>
  <c r="D241" i="19"/>
  <c r="C242" i="19"/>
  <c r="H240" i="19"/>
  <c r="G241" i="19"/>
  <c r="O264" i="19"/>
  <c r="N265" i="19"/>
  <c r="AC220" i="18"/>
  <c r="AO218" i="18"/>
  <c r="BB219" i="18"/>
  <c r="BC219" i="18" s="1"/>
  <c r="BE220" i="18" s="1"/>
  <c r="BF220" i="18" s="1"/>
  <c r="AQ218" i="18"/>
  <c r="AP218" i="18"/>
  <c r="AD221" i="18"/>
  <c r="I224" i="18"/>
  <c r="J224" i="18" s="1"/>
  <c r="F224" i="18"/>
  <c r="G224" i="18" s="1"/>
  <c r="W221" i="18"/>
  <c r="L225" i="18"/>
  <c r="M225" i="18" s="1"/>
  <c r="AV221" i="18"/>
  <c r="AF220" i="18"/>
  <c r="AK218" i="18"/>
  <c r="AL218" i="18"/>
  <c r="AM218" i="18"/>
  <c r="AN218" i="18"/>
  <c r="AD220" i="18"/>
  <c r="AW220" i="18"/>
  <c r="BS220" i="18"/>
  <c r="X220" i="18"/>
  <c r="Y220" i="18" s="1"/>
  <c r="C226" i="18"/>
  <c r="D226" i="18" s="1"/>
  <c r="BH161" i="11"/>
  <c r="BH162" i="11"/>
  <c r="U227" i="2" l="1"/>
  <c r="AH226" i="2" s="1"/>
  <c r="AJ225" i="2"/>
  <c r="AH225" i="2"/>
  <c r="AI225" i="2"/>
  <c r="AG225" i="2"/>
  <c r="Z227" i="2"/>
  <c r="AA227" i="2"/>
  <c r="S228" i="2"/>
  <c r="BO228" i="2" s="1"/>
  <c r="AB227" i="2"/>
  <c r="R229" i="2"/>
  <c r="AA228" i="2" s="1"/>
  <c r="C231" i="2"/>
  <c r="D230" i="2"/>
  <c r="K232" i="2"/>
  <c r="L231" i="2"/>
  <c r="AR228" i="2"/>
  <c r="N232" i="2"/>
  <c r="O231" i="2"/>
  <c r="F230" i="2"/>
  <c r="G229" i="2"/>
  <c r="I229" i="2" s="1"/>
  <c r="Q230" i="2" s="1"/>
  <c r="E241" i="19"/>
  <c r="V224" i="18"/>
  <c r="O399" i="18"/>
  <c r="P398" i="18"/>
  <c r="U239" i="19"/>
  <c r="AB239" i="19" s="1"/>
  <c r="W239" i="19"/>
  <c r="V239" i="19"/>
  <c r="T239" i="19"/>
  <c r="AS239" i="19" s="1"/>
  <c r="I240" i="19"/>
  <c r="S240" i="19" s="1"/>
  <c r="V240" i="19" s="1"/>
  <c r="BL237" i="19"/>
  <c r="BG237" i="19"/>
  <c r="BH237" i="19" s="1"/>
  <c r="BI237" i="19" s="1"/>
  <c r="BJ238" i="19" s="1"/>
  <c r="AI236" i="19"/>
  <c r="AT238" i="19"/>
  <c r="Y238" i="19"/>
  <c r="Z238" i="19"/>
  <c r="AI237" i="19" s="1"/>
  <c r="AC239" i="19"/>
  <c r="X239" i="19" s="1"/>
  <c r="AL236" i="19"/>
  <c r="AN236" i="19"/>
  <c r="AJ236" i="19"/>
  <c r="AP236" i="19"/>
  <c r="AO236" i="19"/>
  <c r="AK236" i="19"/>
  <c r="AM236" i="19"/>
  <c r="O265" i="19"/>
  <c r="N266" i="19"/>
  <c r="G242" i="19"/>
  <c r="H241" i="19"/>
  <c r="C243" i="19"/>
  <c r="D242" i="19"/>
  <c r="AC221" i="18"/>
  <c r="AF221" i="18"/>
  <c r="AK219" i="18"/>
  <c r="BB220" i="18"/>
  <c r="BC220" i="18" s="1"/>
  <c r="BE221" i="18" s="1"/>
  <c r="BF221" i="18" s="1"/>
  <c r="AP219" i="18"/>
  <c r="AO219" i="18"/>
  <c r="AR219" i="18"/>
  <c r="AQ219" i="18"/>
  <c r="BS221" i="18"/>
  <c r="AW221" i="18"/>
  <c r="X221" i="18"/>
  <c r="Y221" i="18" s="1"/>
  <c r="AQ220" i="18" s="1"/>
  <c r="AL219" i="18"/>
  <c r="C227" i="18"/>
  <c r="D227" i="18" s="1"/>
  <c r="L226" i="18"/>
  <c r="M226" i="18" s="1"/>
  <c r="AN219" i="18"/>
  <c r="AM219" i="18"/>
  <c r="AD222" i="18"/>
  <c r="I225" i="18"/>
  <c r="J225" i="18" s="1"/>
  <c r="F225" i="18"/>
  <c r="G225" i="18" s="1"/>
  <c r="AV222" i="18"/>
  <c r="AE221" i="18"/>
  <c r="W222" i="18"/>
  <c r="BH125" i="11"/>
  <c r="BH126" i="11"/>
  <c r="AG226" i="2" l="1"/>
  <c r="AI226" i="2"/>
  <c r="AJ226" i="2"/>
  <c r="T228" i="2"/>
  <c r="U228" i="2" s="1"/>
  <c r="AH227" i="2" s="1"/>
  <c r="AS228" i="2"/>
  <c r="Y228" i="2"/>
  <c r="Z228" i="2"/>
  <c r="AB228" i="2"/>
  <c r="S229" i="2"/>
  <c r="AS229" i="2" s="1"/>
  <c r="R230" i="2"/>
  <c r="Z229" i="2" s="1"/>
  <c r="K233" i="2"/>
  <c r="L232" i="2"/>
  <c r="F231" i="2"/>
  <c r="G230" i="2"/>
  <c r="I230" i="2" s="1"/>
  <c r="Q231" i="2" s="1"/>
  <c r="C232" i="2"/>
  <c r="D231" i="2"/>
  <c r="AR229" i="2"/>
  <c r="N233" i="2"/>
  <c r="O232" i="2"/>
  <c r="E242" i="19"/>
  <c r="O400" i="18"/>
  <c r="P399" i="18"/>
  <c r="V225" i="18"/>
  <c r="W240" i="19"/>
  <c r="U240" i="19"/>
  <c r="AB240" i="19" s="1"/>
  <c r="T240" i="19"/>
  <c r="AS240" i="19" s="1"/>
  <c r="I241" i="19"/>
  <c r="S241" i="19" s="1"/>
  <c r="AN237" i="19"/>
  <c r="AJ237" i="19"/>
  <c r="AO237" i="19"/>
  <c r="AK237" i="19"/>
  <c r="AP237" i="19"/>
  <c r="BL238" i="19"/>
  <c r="AL237" i="19"/>
  <c r="BG238" i="19"/>
  <c r="BH238" i="19" s="1"/>
  <c r="BI238" i="19" s="1"/>
  <c r="BJ239" i="19" s="1"/>
  <c r="AM237" i="19"/>
  <c r="AT239" i="19"/>
  <c r="Z239" i="19"/>
  <c r="AI238" i="19" s="1"/>
  <c r="Y239" i="19"/>
  <c r="AC240" i="19"/>
  <c r="X240" i="19" s="1"/>
  <c r="N267" i="19"/>
  <c r="O266" i="19"/>
  <c r="C244" i="19"/>
  <c r="D243" i="19"/>
  <c r="H242" i="19"/>
  <c r="G243" i="19"/>
  <c r="AO220" i="18"/>
  <c r="AK220" i="18"/>
  <c r="AL220" i="18"/>
  <c r="AR220" i="18"/>
  <c r="BB221" i="18"/>
  <c r="BC221" i="18" s="1"/>
  <c r="BE222" i="18" s="1"/>
  <c r="BF222" i="18" s="1"/>
  <c r="AP220" i="18"/>
  <c r="L227" i="18"/>
  <c r="M227" i="18" s="1"/>
  <c r="AE223" i="18"/>
  <c r="C228" i="18"/>
  <c r="D228" i="18" s="1"/>
  <c r="F226" i="18"/>
  <c r="G226" i="18" s="1"/>
  <c r="AV223" i="18"/>
  <c r="BS222" i="18"/>
  <c r="X222" i="18"/>
  <c r="Y222" i="18" s="1"/>
  <c r="AQ221" i="18" s="1"/>
  <c r="AW222" i="18"/>
  <c r="I226" i="18"/>
  <c r="J226" i="18" s="1"/>
  <c r="AC222" i="18"/>
  <c r="AE222" i="18"/>
  <c r="AF222" i="18"/>
  <c r="AM220" i="18"/>
  <c r="AN220" i="18"/>
  <c r="W223" i="18"/>
  <c r="W224" i="18" s="1"/>
  <c r="BH155" i="11"/>
  <c r="BH156" i="11"/>
  <c r="AG227" i="2" l="1"/>
  <c r="AJ227" i="2"/>
  <c r="AI227" i="2"/>
  <c r="T229" i="2"/>
  <c r="U229" i="2" s="1"/>
  <c r="BO229" i="2"/>
  <c r="Y229" i="2"/>
  <c r="S230" i="2"/>
  <c r="BO230" i="2" s="1"/>
  <c r="AA229" i="2"/>
  <c r="AB229" i="2"/>
  <c r="R231" i="2"/>
  <c r="AA230" i="2" s="1"/>
  <c r="C233" i="2"/>
  <c r="D232" i="2"/>
  <c r="N234" i="2"/>
  <c r="O233" i="2"/>
  <c r="K234" i="2"/>
  <c r="L233" i="2"/>
  <c r="F232" i="2"/>
  <c r="G231" i="2"/>
  <c r="I231" i="2" s="1"/>
  <c r="Q232" i="2" s="1"/>
  <c r="AR230" i="2"/>
  <c r="E243" i="19"/>
  <c r="V226" i="18"/>
  <c r="O401" i="18"/>
  <c r="P400" i="18"/>
  <c r="W241" i="19"/>
  <c r="V241" i="19"/>
  <c r="T241" i="19"/>
  <c r="AS241" i="19" s="1"/>
  <c r="U241" i="19"/>
  <c r="AB241" i="19" s="1"/>
  <c r="AP238" i="19"/>
  <c r="I242" i="19"/>
  <c r="S242" i="19" s="1"/>
  <c r="AM238" i="19"/>
  <c r="AJ238" i="19"/>
  <c r="AN238" i="19"/>
  <c r="AK238" i="19"/>
  <c r="AO238" i="19"/>
  <c r="BL239" i="19"/>
  <c r="Y240" i="19"/>
  <c r="AT240" i="19"/>
  <c r="Z240" i="19"/>
  <c r="AJ239" i="19" s="1"/>
  <c r="AL238" i="19"/>
  <c r="BG239" i="19"/>
  <c r="BH239" i="19" s="1"/>
  <c r="BI239" i="19" s="1"/>
  <c r="BJ240" i="19" s="1"/>
  <c r="AC241" i="19"/>
  <c r="X241" i="19" s="1"/>
  <c r="H243" i="19"/>
  <c r="G244" i="19"/>
  <c r="O267" i="19"/>
  <c r="N268" i="19"/>
  <c r="C245" i="19"/>
  <c r="D244" i="19"/>
  <c r="AF223" i="18"/>
  <c r="AC223" i="18"/>
  <c r="AD223" i="18"/>
  <c r="AO221" i="18"/>
  <c r="AP221" i="18"/>
  <c r="AR221" i="18"/>
  <c r="AK221" i="18"/>
  <c r="BB222" i="18"/>
  <c r="BC222" i="18" s="1"/>
  <c r="BE223" i="18" s="1"/>
  <c r="BF223" i="18" s="1"/>
  <c r="AF224" i="18"/>
  <c r="AM221" i="18"/>
  <c r="C229" i="18"/>
  <c r="D229" i="18" s="1"/>
  <c r="I227" i="18"/>
  <c r="J227" i="18" s="1"/>
  <c r="F227" i="18"/>
  <c r="G227" i="18" s="1"/>
  <c r="AW224" i="18"/>
  <c r="BS224" i="18"/>
  <c r="BS223" i="18"/>
  <c r="AW223" i="18"/>
  <c r="X223" i="18"/>
  <c r="Y223" i="18" s="1"/>
  <c r="AR222" i="18" s="1"/>
  <c r="AV224" i="18"/>
  <c r="AN221" i="18"/>
  <c r="L228" i="18"/>
  <c r="M228" i="18" s="1"/>
  <c r="AL221" i="18"/>
  <c r="BH131" i="11"/>
  <c r="BH132" i="11"/>
  <c r="T230" i="2" l="1"/>
  <c r="U230" i="2" s="1"/>
  <c r="AI229" i="2" s="1"/>
  <c r="AS230" i="2"/>
  <c r="AI228" i="2"/>
  <c r="AJ228" i="2"/>
  <c r="AH228" i="2"/>
  <c r="AG228" i="2"/>
  <c r="S231" i="2"/>
  <c r="BO231" i="2" s="1"/>
  <c r="AB230" i="2"/>
  <c r="Y230" i="2"/>
  <c r="Z230" i="2"/>
  <c r="R232" i="2"/>
  <c r="Z231" i="2" s="1"/>
  <c r="F233" i="2"/>
  <c r="G232" i="2"/>
  <c r="I232" i="2" s="1"/>
  <c r="Q233" i="2" s="1"/>
  <c r="K235" i="2"/>
  <c r="L234" i="2"/>
  <c r="C234" i="2"/>
  <c r="D233" i="2"/>
  <c r="N235" i="2"/>
  <c r="O234" i="2"/>
  <c r="AR231" i="2"/>
  <c r="E244" i="19"/>
  <c r="O402" i="18"/>
  <c r="P401" i="18"/>
  <c r="V227" i="18"/>
  <c r="AD224" i="18"/>
  <c r="AE224" i="18"/>
  <c r="W242" i="19"/>
  <c r="U242" i="19"/>
  <c r="AB242" i="19" s="1"/>
  <c r="AC242" i="19" s="1"/>
  <c r="X242" i="19" s="1"/>
  <c r="T242" i="19"/>
  <c r="AS242" i="19" s="1"/>
  <c r="V242" i="19"/>
  <c r="I243" i="19"/>
  <c r="S243" i="19" s="1"/>
  <c r="AI239" i="19"/>
  <c r="AN239" i="19"/>
  <c r="BL240" i="19"/>
  <c r="AO239" i="19"/>
  <c r="BG240" i="19"/>
  <c r="BH240" i="19" s="1"/>
  <c r="BI240" i="19" s="1"/>
  <c r="BJ241" i="19" s="1"/>
  <c r="AP239" i="19"/>
  <c r="AM239" i="19"/>
  <c r="AL239" i="19"/>
  <c r="Y241" i="19"/>
  <c r="Z241" i="19"/>
  <c r="AN240" i="19" s="1"/>
  <c r="AT241" i="19"/>
  <c r="AK239" i="19"/>
  <c r="D245" i="19"/>
  <c r="C246" i="19"/>
  <c r="H244" i="19"/>
  <c r="G245" i="19"/>
  <c r="O268" i="19"/>
  <c r="N269" i="19"/>
  <c r="AC224" i="18"/>
  <c r="AN222" i="18"/>
  <c r="BB223" i="18"/>
  <c r="BC223" i="18" s="1"/>
  <c r="BE224" i="18" s="1"/>
  <c r="BF224" i="18" s="1"/>
  <c r="X224" i="18"/>
  <c r="Y224" i="18" s="1"/>
  <c r="AN223" i="18" s="1"/>
  <c r="AQ222" i="18"/>
  <c r="AO222" i="18"/>
  <c r="AP222" i="18"/>
  <c r="AC225" i="18"/>
  <c r="F228" i="18"/>
  <c r="G228" i="18" s="1"/>
  <c r="I228" i="18"/>
  <c r="J228" i="18" s="1"/>
  <c r="AK222" i="18"/>
  <c r="C230" i="18"/>
  <c r="D230" i="18" s="1"/>
  <c r="L229" i="18"/>
  <c r="M229" i="18" s="1"/>
  <c r="AV225" i="18"/>
  <c r="AM222" i="18"/>
  <c r="AL222" i="18"/>
  <c r="W225" i="18"/>
  <c r="BH65" i="11"/>
  <c r="BH66" i="11"/>
  <c r="AG229" i="2" l="1"/>
  <c r="S232" i="2"/>
  <c r="BO232" i="2" s="1"/>
  <c r="AH229" i="2"/>
  <c r="AJ229" i="2"/>
  <c r="T231" i="2"/>
  <c r="U231" i="2" s="1"/>
  <c r="AH230" i="2" s="1"/>
  <c r="AS231" i="2"/>
  <c r="AB231" i="2"/>
  <c r="Y231" i="2"/>
  <c r="AA231" i="2"/>
  <c r="S233" i="2"/>
  <c r="R233" i="2"/>
  <c r="Y232" i="2" s="1"/>
  <c r="F234" i="2"/>
  <c r="G233" i="2"/>
  <c r="I233" i="2" s="1"/>
  <c r="Q234" i="2" s="1"/>
  <c r="C235" i="2"/>
  <c r="D234" i="2"/>
  <c r="K236" i="2"/>
  <c r="L235" i="2"/>
  <c r="N236" i="2"/>
  <c r="O235" i="2"/>
  <c r="AR232" i="2"/>
  <c r="T243" i="19"/>
  <c r="AS243" i="19" s="1"/>
  <c r="U243" i="19"/>
  <c r="AB243" i="19" s="1"/>
  <c r="W243" i="19"/>
  <c r="V243" i="19"/>
  <c r="E245" i="19"/>
  <c r="V228" i="18"/>
  <c r="O403" i="18"/>
  <c r="P402" i="18"/>
  <c r="AO240" i="19"/>
  <c r="AL240" i="19"/>
  <c r="I244" i="19"/>
  <c r="S244" i="19" s="1"/>
  <c r="W244" i="19" s="1"/>
  <c r="BL241" i="19"/>
  <c r="AK240" i="19"/>
  <c r="Z242" i="19"/>
  <c r="AN241" i="19" s="1"/>
  <c r="AT242" i="19"/>
  <c r="Y242" i="19"/>
  <c r="AC243" i="19"/>
  <c r="X243" i="19" s="1"/>
  <c r="AM240" i="19"/>
  <c r="AI240" i="19"/>
  <c r="AJ240" i="19"/>
  <c r="BG241" i="19"/>
  <c r="BH241" i="19" s="1"/>
  <c r="BI241" i="19" s="1"/>
  <c r="BJ242" i="19" s="1"/>
  <c r="AP240" i="19"/>
  <c r="D246" i="19"/>
  <c r="C247" i="19"/>
  <c r="N270" i="19"/>
  <c r="O269" i="19"/>
  <c r="G246" i="19"/>
  <c r="H245" i="19"/>
  <c r="AD225" i="18"/>
  <c r="AE225" i="18"/>
  <c r="AF225" i="18"/>
  <c r="BB224" i="18"/>
  <c r="BC224" i="18" s="1"/>
  <c r="BE225" i="18" s="1"/>
  <c r="BF225" i="18" s="1"/>
  <c r="AL223" i="18"/>
  <c r="AO223" i="18"/>
  <c r="AK223" i="18"/>
  <c r="AP223" i="18"/>
  <c r="AR223" i="18"/>
  <c r="AM223" i="18"/>
  <c r="AQ223" i="18"/>
  <c r="F229" i="18"/>
  <c r="G229" i="18" s="1"/>
  <c r="AE226" i="18"/>
  <c r="C231" i="18"/>
  <c r="D231" i="18" s="1"/>
  <c r="I229" i="18"/>
  <c r="J229" i="18" s="1"/>
  <c r="AV226" i="18"/>
  <c r="BS225" i="18"/>
  <c r="AW225" i="18"/>
  <c r="X225" i="18"/>
  <c r="Y225" i="18" s="1"/>
  <c r="L230" i="18"/>
  <c r="M230" i="18" s="1"/>
  <c r="W226" i="18"/>
  <c r="BH107" i="11"/>
  <c r="BH108" i="11"/>
  <c r="U244" i="19" l="1"/>
  <c r="AB244" i="19" s="1"/>
  <c r="T244" i="19"/>
  <c r="AS244" i="19" s="1"/>
  <c r="V244" i="19"/>
  <c r="AS232" i="2"/>
  <c r="T232" i="2"/>
  <c r="U232" i="2" s="1"/>
  <c r="AG231" i="2" s="1"/>
  <c r="AJ230" i="2"/>
  <c r="AI230" i="2"/>
  <c r="AG230" i="2"/>
  <c r="Z232" i="2"/>
  <c r="AA232" i="2"/>
  <c r="AB232" i="2"/>
  <c r="AH231" i="2"/>
  <c r="AI231" i="2"/>
  <c r="R234" i="2"/>
  <c r="AA233" i="2" s="1"/>
  <c r="F235" i="2"/>
  <c r="G234" i="2"/>
  <c r="I234" i="2" s="1"/>
  <c r="Q235" i="2" s="1"/>
  <c r="N237" i="2"/>
  <c r="O236" i="2"/>
  <c r="C236" i="2"/>
  <c r="D235" i="2"/>
  <c r="K237" i="2"/>
  <c r="L236" i="2"/>
  <c r="AR233" i="2"/>
  <c r="BO233" i="2"/>
  <c r="AS233" i="2"/>
  <c r="T233" i="2"/>
  <c r="U233" i="2" s="1"/>
  <c r="E246" i="19"/>
  <c r="O404" i="18"/>
  <c r="P403" i="18"/>
  <c r="V229" i="18"/>
  <c r="AF226" i="18"/>
  <c r="AL241" i="19"/>
  <c r="I245" i="19"/>
  <c r="S245" i="19" s="1"/>
  <c r="BL242" i="19"/>
  <c r="Y243" i="19"/>
  <c r="AT243" i="19"/>
  <c r="Z243" i="19"/>
  <c r="AL242" i="19" s="1"/>
  <c r="AC244" i="19"/>
  <c r="X244" i="19" s="1"/>
  <c r="AM241" i="19"/>
  <c r="BG242" i="19"/>
  <c r="BH242" i="19" s="1"/>
  <c r="BI242" i="19" s="1"/>
  <c r="BJ243" i="19" s="1"/>
  <c r="AI241" i="19"/>
  <c r="AK241" i="19"/>
  <c r="AP241" i="19"/>
  <c r="AO241" i="19"/>
  <c r="AJ241" i="19"/>
  <c r="O270" i="19"/>
  <c r="N271" i="19"/>
  <c r="H246" i="19"/>
  <c r="G247" i="19"/>
  <c r="D247" i="19"/>
  <c r="C248" i="19"/>
  <c r="BB225" i="18"/>
  <c r="BC225" i="18" s="1"/>
  <c r="BE226" i="18" s="1"/>
  <c r="BF226" i="18" s="1"/>
  <c r="AQ224" i="18"/>
  <c r="AR224" i="18"/>
  <c r="AO224" i="18"/>
  <c r="AP224" i="18"/>
  <c r="AF227" i="18"/>
  <c r="I230" i="18"/>
  <c r="J230" i="18" s="1"/>
  <c r="L231" i="18"/>
  <c r="M231" i="18" s="1"/>
  <c r="AL224" i="18"/>
  <c r="AK224" i="18"/>
  <c r="AM224" i="18"/>
  <c r="AN224" i="18"/>
  <c r="C232" i="18"/>
  <c r="D232" i="18" s="1"/>
  <c r="BS226" i="18"/>
  <c r="X226" i="18"/>
  <c r="Y226" i="18" s="1"/>
  <c r="AW226" i="18"/>
  <c r="AV227" i="18"/>
  <c r="AD227" i="18"/>
  <c r="AC227" i="18"/>
  <c r="AE227" i="18"/>
  <c r="W227" i="18"/>
  <c r="AC226" i="18"/>
  <c r="AD226" i="18"/>
  <c r="F230" i="18"/>
  <c r="G230" i="18" s="1"/>
  <c r="BH143" i="11"/>
  <c r="BH144" i="11"/>
  <c r="AJ231" i="2" l="1"/>
  <c r="AJ232" i="2"/>
  <c r="AB233" i="2"/>
  <c r="AH232" i="2"/>
  <c r="AI232" i="2"/>
  <c r="Y233" i="2"/>
  <c r="AG232" i="2"/>
  <c r="S234" i="2"/>
  <c r="T234" i="2" s="1"/>
  <c r="U234" i="2" s="1"/>
  <c r="Z233" i="2"/>
  <c r="R235" i="2"/>
  <c r="AB234" i="2" s="1"/>
  <c r="C237" i="2"/>
  <c r="D236" i="2"/>
  <c r="K238" i="2"/>
  <c r="L237" i="2"/>
  <c r="F236" i="2"/>
  <c r="G235" i="2"/>
  <c r="I235" i="2" s="1"/>
  <c r="Q236" i="2" s="1"/>
  <c r="N238" i="2"/>
  <c r="O237" i="2"/>
  <c r="AR234" i="2"/>
  <c r="T245" i="19"/>
  <c r="AS245" i="19" s="1"/>
  <c r="U245" i="19"/>
  <c r="AB245" i="19" s="1"/>
  <c r="W245" i="19"/>
  <c r="V245" i="19"/>
  <c r="E247" i="19"/>
  <c r="V230" i="18"/>
  <c r="O405" i="18"/>
  <c r="P404" i="18"/>
  <c r="AO242" i="19"/>
  <c r="I246" i="19"/>
  <c r="S246" i="19" s="1"/>
  <c r="AM242" i="19"/>
  <c r="BL243" i="19"/>
  <c r="AK242" i="19"/>
  <c r="Z244" i="19"/>
  <c r="AM243" i="19" s="1"/>
  <c r="AT244" i="19"/>
  <c r="Y244" i="19"/>
  <c r="AJ242" i="19"/>
  <c r="BG243" i="19"/>
  <c r="BH243" i="19" s="1"/>
  <c r="BI243" i="19" s="1"/>
  <c r="BJ244" i="19" s="1"/>
  <c r="AC245" i="19"/>
  <c r="X245" i="19" s="1"/>
  <c r="AN242" i="19"/>
  <c r="AP242" i="19"/>
  <c r="AI242" i="19"/>
  <c r="C249" i="19"/>
  <c r="D248" i="19"/>
  <c r="O271" i="19"/>
  <c r="N272" i="19"/>
  <c r="G248" i="19"/>
  <c r="H247" i="19"/>
  <c r="AK225" i="18"/>
  <c r="BB226" i="18"/>
  <c r="BC226" i="18" s="1"/>
  <c r="BE227" i="18" s="1"/>
  <c r="BF227" i="18" s="1"/>
  <c r="AO225" i="18"/>
  <c r="AQ225" i="18"/>
  <c r="AP225" i="18"/>
  <c r="AN225" i="18"/>
  <c r="AR225" i="18"/>
  <c r="AE228" i="18"/>
  <c r="AL225" i="18"/>
  <c r="L232" i="18"/>
  <c r="M232" i="18" s="1"/>
  <c r="C233" i="18"/>
  <c r="D233" i="18" s="1"/>
  <c r="I231" i="18"/>
  <c r="J231" i="18" s="1"/>
  <c r="AV228" i="18"/>
  <c r="AM225" i="18"/>
  <c r="F231" i="18"/>
  <c r="G231" i="18" s="1"/>
  <c r="BS227" i="18"/>
  <c r="X227" i="18"/>
  <c r="Y227" i="18" s="1"/>
  <c r="AW227" i="18"/>
  <c r="W228" i="18"/>
  <c r="BH71" i="11"/>
  <c r="BH72" i="11"/>
  <c r="AJ233" i="2" l="1"/>
  <c r="AI233" i="2"/>
  <c r="AH233" i="2"/>
  <c r="AG233" i="2"/>
  <c r="AS234" i="2"/>
  <c r="BO234" i="2"/>
  <c r="S235" i="2"/>
  <c r="BO235" i="2" s="1"/>
  <c r="Y234" i="2"/>
  <c r="Z234" i="2"/>
  <c r="AA234" i="2"/>
  <c r="R236" i="2"/>
  <c r="AB235" i="2" s="1"/>
  <c r="C238" i="2"/>
  <c r="D237" i="2"/>
  <c r="F237" i="2"/>
  <c r="G236" i="2"/>
  <c r="I236" i="2" s="1"/>
  <c r="Q237" i="2" s="1"/>
  <c r="K239" i="2"/>
  <c r="L238" i="2"/>
  <c r="AR235" i="2"/>
  <c r="N239" i="2"/>
  <c r="O238" i="2"/>
  <c r="T246" i="19"/>
  <c r="AS246" i="19" s="1"/>
  <c r="V246" i="19"/>
  <c r="W246" i="19"/>
  <c r="E248" i="19"/>
  <c r="V231" i="18"/>
  <c r="O406" i="18"/>
  <c r="P405" i="18"/>
  <c r="I247" i="19"/>
  <c r="S247" i="19" s="1"/>
  <c r="U246" i="19"/>
  <c r="AB246" i="19" s="1"/>
  <c r="AC246" i="19" s="1"/>
  <c r="X246" i="19" s="1"/>
  <c r="AP243" i="19"/>
  <c r="AN243" i="19"/>
  <c r="AJ243" i="19"/>
  <c r="AI243" i="19"/>
  <c r="AL243" i="19"/>
  <c r="BL244" i="19"/>
  <c r="Z245" i="19"/>
  <c r="AO244" i="19" s="1"/>
  <c r="Y245" i="19"/>
  <c r="AT245" i="19"/>
  <c r="AK243" i="19"/>
  <c r="AO243" i="19"/>
  <c r="BG244" i="19"/>
  <c r="BH244" i="19" s="1"/>
  <c r="BI244" i="19" s="1"/>
  <c r="BJ245" i="19" s="1"/>
  <c r="N273" i="19"/>
  <c r="O272" i="19"/>
  <c r="C250" i="19"/>
  <c r="D249" i="19"/>
  <c r="H248" i="19"/>
  <c r="G249" i="19"/>
  <c r="AC228" i="18"/>
  <c r="AF228" i="18"/>
  <c r="AD228" i="18"/>
  <c r="AN226" i="18"/>
  <c r="BB227" i="18"/>
  <c r="BC227" i="18" s="1"/>
  <c r="BE228" i="18" s="1"/>
  <c r="BF228" i="18" s="1"/>
  <c r="AP226" i="18"/>
  <c r="AO226" i="18"/>
  <c r="AR226" i="18"/>
  <c r="AQ226" i="18"/>
  <c r="AC229" i="18"/>
  <c r="F232" i="18"/>
  <c r="G232" i="18" s="1"/>
  <c r="AK226" i="18"/>
  <c r="I232" i="18"/>
  <c r="J232" i="18" s="1"/>
  <c r="BS228" i="18"/>
  <c r="AW228" i="18"/>
  <c r="X228" i="18"/>
  <c r="Y228" i="18" s="1"/>
  <c r="AL226" i="18"/>
  <c r="AV229" i="18"/>
  <c r="C234" i="18"/>
  <c r="D234" i="18" s="1"/>
  <c r="L233" i="18"/>
  <c r="M233" i="18" s="1"/>
  <c r="AM226" i="18"/>
  <c r="W229" i="18"/>
  <c r="W230" i="18" s="1"/>
  <c r="BH17" i="11"/>
  <c r="BH18" i="11"/>
  <c r="AS235" i="2" l="1"/>
  <c r="T235" i="2"/>
  <c r="U235" i="2" s="1"/>
  <c r="Z235" i="2"/>
  <c r="S236" i="2"/>
  <c r="BO236" i="2" s="1"/>
  <c r="Y235" i="2"/>
  <c r="AA235" i="2"/>
  <c r="F238" i="2"/>
  <c r="G237" i="2"/>
  <c r="I237" i="2" s="1"/>
  <c r="Q238" i="2" s="1"/>
  <c r="C239" i="2"/>
  <c r="D238" i="2"/>
  <c r="K240" i="2"/>
  <c r="L239" i="2"/>
  <c r="AR236" i="2"/>
  <c r="R237" i="2"/>
  <c r="AA236" i="2" s="1"/>
  <c r="N240" i="2"/>
  <c r="O239" i="2"/>
  <c r="E249" i="19"/>
  <c r="V232" i="18"/>
  <c r="O407" i="18"/>
  <c r="P406" i="18"/>
  <c r="U247" i="19"/>
  <c r="AB247" i="19" s="1"/>
  <c r="AC247" i="19" s="1"/>
  <c r="X247" i="19" s="1"/>
  <c r="T247" i="19"/>
  <c r="AS247" i="19" s="1"/>
  <c r="V247" i="19"/>
  <c r="W247" i="19"/>
  <c r="I248" i="19"/>
  <c r="S248" i="19" s="1"/>
  <c r="AM244" i="19"/>
  <c r="AK244" i="19"/>
  <c r="AI244" i="19"/>
  <c r="AN244" i="19"/>
  <c r="BL245" i="19"/>
  <c r="AP244" i="19"/>
  <c r="BG245" i="19"/>
  <c r="BH245" i="19" s="1"/>
  <c r="BI245" i="19" s="1"/>
  <c r="BJ246" i="19" s="1"/>
  <c r="AL244" i="19"/>
  <c r="Z246" i="19"/>
  <c r="AI245" i="19" s="1"/>
  <c r="Y246" i="19"/>
  <c r="AT246" i="19"/>
  <c r="AJ244" i="19"/>
  <c r="D250" i="19"/>
  <c r="C251" i="19"/>
  <c r="H249" i="19"/>
  <c r="G250" i="19"/>
  <c r="O273" i="19"/>
  <c r="N274" i="19"/>
  <c r="AE229" i="18"/>
  <c r="AF229" i="18"/>
  <c r="AD229" i="18"/>
  <c r="BB228" i="18"/>
  <c r="BC228" i="18" s="1"/>
  <c r="BE229" i="18" s="1"/>
  <c r="BF229" i="18" s="1"/>
  <c r="AO227" i="18"/>
  <c r="AP227" i="18"/>
  <c r="AR227" i="18"/>
  <c r="AQ227" i="18"/>
  <c r="AD230" i="18"/>
  <c r="L234" i="18"/>
  <c r="M234" i="18" s="1"/>
  <c r="C235" i="18"/>
  <c r="D235" i="18" s="1"/>
  <c r="I233" i="18"/>
  <c r="J233" i="18" s="1"/>
  <c r="AM227" i="18"/>
  <c r="AN227" i="18"/>
  <c r="F233" i="18"/>
  <c r="G233" i="18" s="1"/>
  <c r="BS230" i="18"/>
  <c r="AW230" i="18"/>
  <c r="AK227" i="18"/>
  <c r="AL227" i="18"/>
  <c r="BS229" i="18"/>
  <c r="AW229" i="18"/>
  <c r="X229" i="18"/>
  <c r="Y229" i="18" s="1"/>
  <c r="AR228" i="18" s="1"/>
  <c r="AV230" i="18"/>
  <c r="BH149" i="11"/>
  <c r="BH150" i="11"/>
  <c r="AS236" i="2" l="1"/>
  <c r="T236" i="2"/>
  <c r="U236" i="2" s="1"/>
  <c r="AJ235" i="2" s="1"/>
  <c r="AJ234" i="2"/>
  <c r="AI234" i="2"/>
  <c r="AG234" i="2"/>
  <c r="AH234" i="2"/>
  <c r="S237" i="2"/>
  <c r="T237" i="2" s="1"/>
  <c r="U237" i="2" s="1"/>
  <c r="R238" i="2"/>
  <c r="Z237" i="2" s="1"/>
  <c r="S238" i="2"/>
  <c r="K241" i="2"/>
  <c r="L240" i="2"/>
  <c r="N241" i="2"/>
  <c r="O240" i="2"/>
  <c r="F239" i="2"/>
  <c r="G238" i="2"/>
  <c r="I238" i="2" s="1"/>
  <c r="Q239" i="2" s="1"/>
  <c r="AR237" i="2"/>
  <c r="Y236" i="2"/>
  <c r="C240" i="2"/>
  <c r="D239" i="2"/>
  <c r="AB236" i="2"/>
  <c r="Z236" i="2"/>
  <c r="E250" i="19"/>
  <c r="V233" i="18"/>
  <c r="O408" i="18"/>
  <c r="P407" i="18"/>
  <c r="V248" i="19"/>
  <c r="W248" i="19"/>
  <c r="U248" i="19"/>
  <c r="AB248" i="19" s="1"/>
  <c r="T248" i="19"/>
  <c r="AS248" i="19" s="1"/>
  <c r="I249" i="19"/>
  <c r="S249" i="19" s="1"/>
  <c r="BL246" i="19"/>
  <c r="AT247" i="19"/>
  <c r="Z247" i="19"/>
  <c r="AK246" i="19" s="1"/>
  <c r="Y247" i="19"/>
  <c r="AN245" i="19"/>
  <c r="AO245" i="19"/>
  <c r="AM245" i="19"/>
  <c r="AP245" i="19"/>
  <c r="AC248" i="19"/>
  <c r="X248" i="19" s="1"/>
  <c r="AL245" i="19"/>
  <c r="BG246" i="19"/>
  <c r="BH246" i="19" s="1"/>
  <c r="BI246" i="19" s="1"/>
  <c r="BJ247" i="19" s="1"/>
  <c r="AK245" i="19"/>
  <c r="AJ245" i="19"/>
  <c r="G251" i="19"/>
  <c r="H250" i="19"/>
  <c r="C252" i="19"/>
  <c r="D251" i="19"/>
  <c r="O274" i="19"/>
  <c r="N275" i="19"/>
  <c r="AC230" i="18"/>
  <c r="AE230" i="18"/>
  <c r="AF230" i="18"/>
  <c r="AQ228" i="18"/>
  <c r="AO228" i="18"/>
  <c r="AP228" i="18"/>
  <c r="BB229" i="18"/>
  <c r="BC229" i="18" s="1"/>
  <c r="BE230" i="18" s="1"/>
  <c r="BF230" i="18" s="1"/>
  <c r="AE231" i="18"/>
  <c r="I234" i="18"/>
  <c r="J234" i="18" s="1"/>
  <c r="AM228" i="18"/>
  <c r="AK228" i="18"/>
  <c r="F234" i="18"/>
  <c r="G234" i="18" s="1"/>
  <c r="AN228" i="18"/>
  <c r="L235" i="18"/>
  <c r="M235" i="18" s="1"/>
  <c r="X230" i="18"/>
  <c r="Y230" i="18" s="1"/>
  <c r="AV231" i="18"/>
  <c r="AL228" i="18"/>
  <c r="C236" i="18"/>
  <c r="D236" i="18" s="1"/>
  <c r="W231" i="18"/>
  <c r="BH41" i="11"/>
  <c r="BH42" i="11"/>
  <c r="AI236" i="2" l="1"/>
  <c r="AG235" i="2"/>
  <c r="AI235" i="2"/>
  <c r="AH235" i="2"/>
  <c r="AB237" i="2"/>
  <c r="AA237" i="2"/>
  <c r="AS237" i="2"/>
  <c r="BO237" i="2"/>
  <c r="Y237" i="2"/>
  <c r="AG236" i="2"/>
  <c r="AH236" i="2"/>
  <c r="AJ236" i="2"/>
  <c r="R239" i="2"/>
  <c r="S239" i="2" s="1"/>
  <c r="N242" i="2"/>
  <c r="O241" i="2"/>
  <c r="BO238" i="2"/>
  <c r="AS238" i="2"/>
  <c r="T238" i="2"/>
  <c r="U238" i="2" s="1"/>
  <c r="AJ237" i="2" s="1"/>
  <c r="F240" i="2"/>
  <c r="G239" i="2"/>
  <c r="I239" i="2" s="1"/>
  <c r="Q240" i="2" s="1"/>
  <c r="K242" i="2"/>
  <c r="L241" i="2"/>
  <c r="C241" i="2"/>
  <c r="D240" i="2"/>
  <c r="AR238" i="2"/>
  <c r="U249" i="19"/>
  <c r="AB249" i="19" s="1"/>
  <c r="T249" i="19"/>
  <c r="AS249" i="19" s="1"/>
  <c r="V249" i="19"/>
  <c r="E251" i="19"/>
  <c r="V234" i="18"/>
  <c r="O409" i="18"/>
  <c r="P408" i="18"/>
  <c r="W249" i="19"/>
  <c r="I250" i="19"/>
  <c r="S250" i="19" s="1"/>
  <c r="W250" i="19" s="1"/>
  <c r="BL247" i="19"/>
  <c r="AM246" i="19"/>
  <c r="BG247" i="19"/>
  <c r="BH247" i="19" s="1"/>
  <c r="BI247" i="19" s="1"/>
  <c r="BJ248" i="19" s="1"/>
  <c r="Z248" i="19"/>
  <c r="AM247" i="19" s="1"/>
  <c r="AT248" i="19"/>
  <c r="Y248" i="19"/>
  <c r="AI246" i="19"/>
  <c r="AC249" i="19"/>
  <c r="X249" i="19" s="1"/>
  <c r="AO246" i="19"/>
  <c r="AP246" i="19"/>
  <c r="AL246" i="19"/>
  <c r="AN246" i="19"/>
  <c r="AJ246" i="19"/>
  <c r="N276" i="19"/>
  <c r="O275" i="19"/>
  <c r="D252" i="19"/>
  <c r="C253" i="19"/>
  <c r="H251" i="19"/>
  <c r="G252" i="19"/>
  <c r="AD231" i="18"/>
  <c r="AC231" i="18"/>
  <c r="AF231" i="18"/>
  <c r="BB230" i="18"/>
  <c r="BC230" i="18" s="1"/>
  <c r="BE231" i="18" s="1"/>
  <c r="BF231" i="18" s="1"/>
  <c r="AQ229" i="18"/>
  <c r="AO229" i="18"/>
  <c r="AP229" i="18"/>
  <c r="AR229" i="18"/>
  <c r="AF232" i="18"/>
  <c r="F235" i="18"/>
  <c r="G235" i="18" s="1"/>
  <c r="AN229" i="18"/>
  <c r="AM229" i="18"/>
  <c r="AW231" i="18"/>
  <c r="BS231" i="18"/>
  <c r="X231" i="18"/>
  <c r="Y231" i="18" s="1"/>
  <c r="AN230" i="18" s="1"/>
  <c r="AV232" i="18"/>
  <c r="C237" i="18"/>
  <c r="D237" i="18" s="1"/>
  <c r="I235" i="18"/>
  <c r="J235" i="18" s="1"/>
  <c r="AK229" i="18"/>
  <c r="AL229" i="18"/>
  <c r="L236" i="18"/>
  <c r="M236" i="18" s="1"/>
  <c r="W232" i="18"/>
  <c r="BH95" i="11"/>
  <c r="BH96" i="11"/>
  <c r="AG237" i="2" l="1"/>
  <c r="AI237" i="2"/>
  <c r="AH237" i="2"/>
  <c r="Y238" i="2"/>
  <c r="Z238" i="2"/>
  <c r="AA238" i="2"/>
  <c r="AB238" i="2"/>
  <c r="R240" i="2"/>
  <c r="S240" i="2" s="1"/>
  <c r="N243" i="2"/>
  <c r="O242" i="2"/>
  <c r="K243" i="2"/>
  <c r="L242" i="2"/>
  <c r="F241" i="2"/>
  <c r="G240" i="2"/>
  <c r="I240" i="2" s="1"/>
  <c r="Q241" i="2" s="1"/>
  <c r="AR239" i="2"/>
  <c r="C242" i="2"/>
  <c r="D241" i="2"/>
  <c r="BO239" i="2"/>
  <c r="AS239" i="2"/>
  <c r="T239" i="2"/>
  <c r="U239" i="2" s="1"/>
  <c r="AJ238" i="2" s="1"/>
  <c r="E252" i="19"/>
  <c r="V235" i="18"/>
  <c r="O410" i="18"/>
  <c r="P409" i="18"/>
  <c r="U250" i="19"/>
  <c r="AB250" i="19" s="1"/>
  <c r="AC250" i="19" s="1"/>
  <c r="X250" i="19" s="1"/>
  <c r="V250" i="19"/>
  <c r="T250" i="19"/>
  <c r="AS250" i="19" s="1"/>
  <c r="I251" i="19"/>
  <c r="S251" i="19" s="1"/>
  <c r="AJ247" i="19"/>
  <c r="AK247" i="19"/>
  <c r="AO247" i="19"/>
  <c r="AN247" i="19"/>
  <c r="AL247" i="19"/>
  <c r="BL248" i="19"/>
  <c r="Z249" i="19"/>
  <c r="AO248" i="19" s="1"/>
  <c r="AT249" i="19"/>
  <c r="Y249" i="19"/>
  <c r="AI247" i="19"/>
  <c r="BG248" i="19"/>
  <c r="BH248" i="19" s="1"/>
  <c r="BI248" i="19" s="1"/>
  <c r="BJ249" i="19" s="1"/>
  <c r="AP247" i="19"/>
  <c r="O276" i="19"/>
  <c r="N277" i="19"/>
  <c r="D253" i="19"/>
  <c r="C254" i="19"/>
  <c r="G253" i="19"/>
  <c r="H252" i="19"/>
  <c r="AE232" i="18"/>
  <c r="AC232" i="18"/>
  <c r="AD232" i="18"/>
  <c r="BB231" i="18"/>
  <c r="BC231" i="18" s="1"/>
  <c r="BE232" i="18" s="1"/>
  <c r="BF232" i="18" s="1"/>
  <c r="AO230" i="18"/>
  <c r="AK230" i="18"/>
  <c r="AP230" i="18"/>
  <c r="AM230" i="18"/>
  <c r="AR230" i="18"/>
  <c r="AQ230" i="18"/>
  <c r="AL230" i="18"/>
  <c r="AF233" i="18"/>
  <c r="C238" i="18"/>
  <c r="D238" i="18" s="1"/>
  <c r="F236" i="18"/>
  <c r="G236" i="18" s="1"/>
  <c r="AW232" i="18"/>
  <c r="BS232" i="18"/>
  <c r="X232" i="18"/>
  <c r="Y232" i="18" s="1"/>
  <c r="AV233" i="18"/>
  <c r="I236" i="18"/>
  <c r="J236" i="18" s="1"/>
  <c r="L237" i="18"/>
  <c r="M237" i="18" s="1"/>
  <c r="W233" i="18"/>
  <c r="BH35" i="11"/>
  <c r="BH36" i="11"/>
  <c r="AG238" i="2" l="1"/>
  <c r="Y239" i="2"/>
  <c r="AI238" i="2"/>
  <c r="AB239" i="2"/>
  <c r="Z239" i="2"/>
  <c r="AA239" i="2"/>
  <c r="AH238" i="2"/>
  <c r="R241" i="2"/>
  <c r="Y240" i="2" s="1"/>
  <c r="C243" i="2"/>
  <c r="D242" i="2"/>
  <c r="K244" i="2"/>
  <c r="L243" i="2"/>
  <c r="N244" i="2"/>
  <c r="O243" i="2"/>
  <c r="BO240" i="2"/>
  <c r="AS240" i="2"/>
  <c r="T240" i="2"/>
  <c r="U240" i="2" s="1"/>
  <c r="F242" i="2"/>
  <c r="G241" i="2"/>
  <c r="I241" i="2" s="1"/>
  <c r="Q242" i="2" s="1"/>
  <c r="AR240" i="2"/>
  <c r="E253" i="19"/>
  <c r="V236" i="18"/>
  <c r="O411" i="18"/>
  <c r="P410" i="18"/>
  <c r="AR231" i="18"/>
  <c r="BB232" i="18"/>
  <c r="BC232" i="18" s="1"/>
  <c r="BE233" i="18" s="1"/>
  <c r="BF233" i="18" s="1"/>
  <c r="U251" i="19"/>
  <c r="AB251" i="19" s="1"/>
  <c r="AC251" i="19" s="1"/>
  <c r="X251" i="19" s="1"/>
  <c r="V251" i="19"/>
  <c r="W251" i="19"/>
  <c r="T251" i="19"/>
  <c r="AS251" i="19" s="1"/>
  <c r="I252" i="19"/>
  <c r="S252" i="19" s="1"/>
  <c r="W252" i="19" s="1"/>
  <c r="AJ248" i="19"/>
  <c r="BL249" i="19"/>
  <c r="AI248" i="19"/>
  <c r="BG249" i="19"/>
  <c r="BH249" i="19" s="1"/>
  <c r="BI249" i="19" s="1"/>
  <c r="BJ250" i="19" s="1"/>
  <c r="AK248" i="19"/>
  <c r="AM248" i="19"/>
  <c r="AN248" i="19"/>
  <c r="AL248" i="19"/>
  <c r="AT250" i="19"/>
  <c r="Y250" i="19"/>
  <c r="Z250" i="19"/>
  <c r="AK249" i="19" s="1"/>
  <c r="AP248" i="19"/>
  <c r="G254" i="19"/>
  <c r="H253" i="19"/>
  <c r="D254" i="19"/>
  <c r="C255" i="19"/>
  <c r="O277" i="19"/>
  <c r="N278" i="19"/>
  <c r="AD233" i="18"/>
  <c r="AP231" i="18"/>
  <c r="AN231" i="18"/>
  <c r="AM231" i="18"/>
  <c r="AO231" i="18"/>
  <c r="AQ231" i="18"/>
  <c r="X233" i="18"/>
  <c r="Y233" i="18" s="1"/>
  <c r="AQ232" i="18" s="1"/>
  <c r="AW233" i="18"/>
  <c r="BS233" i="18"/>
  <c r="AL231" i="18"/>
  <c r="I237" i="18"/>
  <c r="J237" i="18" s="1"/>
  <c r="AV234" i="18"/>
  <c r="AK231" i="18"/>
  <c r="L238" i="18"/>
  <c r="M238" i="18" s="1"/>
  <c r="F237" i="18"/>
  <c r="G237" i="18" s="1"/>
  <c r="C239" i="18"/>
  <c r="D239" i="18" s="1"/>
  <c r="AC233" i="18"/>
  <c r="AE233" i="18"/>
  <c r="W234" i="18"/>
  <c r="BH179" i="11"/>
  <c r="BH180" i="11"/>
  <c r="S241" i="2" l="1"/>
  <c r="BO241" i="2" s="1"/>
  <c r="AG239" i="2"/>
  <c r="AB240" i="2"/>
  <c r="AH239" i="2"/>
  <c r="Z240" i="2"/>
  <c r="AA240" i="2"/>
  <c r="AI239" i="2"/>
  <c r="AJ239" i="2"/>
  <c r="R242" i="2"/>
  <c r="S242" i="2" s="1"/>
  <c r="F243" i="2"/>
  <c r="G242" i="2"/>
  <c r="I242" i="2" s="1"/>
  <c r="N245" i="2"/>
  <c r="O244" i="2"/>
  <c r="C244" i="2"/>
  <c r="D243" i="2"/>
  <c r="K245" i="2"/>
  <c r="L244" i="2"/>
  <c r="AR241" i="2"/>
  <c r="E254" i="19"/>
  <c r="O412" i="18"/>
  <c r="P411" i="18"/>
  <c r="V237" i="18"/>
  <c r="W235" i="18"/>
  <c r="BS235" i="18" s="1"/>
  <c r="V252" i="19"/>
  <c r="T252" i="19"/>
  <c r="AS252" i="19" s="1"/>
  <c r="I253" i="19"/>
  <c r="S253" i="19" s="1"/>
  <c r="V253" i="19" s="1"/>
  <c r="U252" i="19"/>
  <c r="AB252" i="19" s="1"/>
  <c r="AC252" i="19" s="1"/>
  <c r="X252" i="19" s="1"/>
  <c r="BL250" i="19"/>
  <c r="AI249" i="19"/>
  <c r="AO249" i="19"/>
  <c r="BG250" i="19"/>
  <c r="BH250" i="19" s="1"/>
  <c r="BI250" i="19" s="1"/>
  <c r="BJ251" i="19" s="1"/>
  <c r="AN249" i="19"/>
  <c r="AP249" i="19"/>
  <c r="AJ249" i="19"/>
  <c r="AM249" i="19"/>
  <c r="Y251" i="19"/>
  <c r="Z251" i="19"/>
  <c r="AM250" i="19" s="1"/>
  <c r="AT251" i="19"/>
  <c r="AL249" i="19"/>
  <c r="G255" i="19"/>
  <c r="H254" i="19"/>
  <c r="N279" i="19"/>
  <c r="O278" i="19"/>
  <c r="C256" i="19"/>
  <c r="D255" i="19"/>
  <c r="AK232" i="18"/>
  <c r="AL232" i="18"/>
  <c r="AM232" i="18"/>
  <c r="AO232" i="18"/>
  <c r="AN232" i="18"/>
  <c r="BB233" i="18"/>
  <c r="BC233" i="18" s="1"/>
  <c r="BE234" i="18" s="1"/>
  <c r="BF234" i="18" s="1"/>
  <c r="AR232" i="18"/>
  <c r="AP232" i="18"/>
  <c r="C240" i="18"/>
  <c r="D240" i="18" s="1"/>
  <c r="AF235" i="18"/>
  <c r="AV235" i="18"/>
  <c r="L239" i="18"/>
  <c r="M239" i="18" s="1"/>
  <c r="AC234" i="18"/>
  <c r="AF234" i="18"/>
  <c r="I238" i="18"/>
  <c r="J238" i="18" s="1"/>
  <c r="F238" i="18"/>
  <c r="G238" i="18" s="1"/>
  <c r="X234" i="18"/>
  <c r="Y234" i="18" s="1"/>
  <c r="AO233" i="18" s="1"/>
  <c r="BS234" i="18"/>
  <c r="AW234" i="18"/>
  <c r="AD234" i="18"/>
  <c r="AE234" i="18"/>
  <c r="BH47" i="11"/>
  <c r="BH48" i="11"/>
  <c r="T241" i="2" l="1"/>
  <c r="U241" i="2" s="1"/>
  <c r="AJ240" i="2" s="1"/>
  <c r="AS241" i="2"/>
  <c r="Q243" i="2"/>
  <c r="AB241" i="2"/>
  <c r="Y241" i="2"/>
  <c r="Z241" i="2"/>
  <c r="AA241" i="2"/>
  <c r="R243" i="2"/>
  <c r="S243" i="2" s="1"/>
  <c r="K246" i="2"/>
  <c r="L245" i="2"/>
  <c r="F244" i="2"/>
  <c r="G243" i="2"/>
  <c r="I243" i="2" s="1"/>
  <c r="Q244" i="2" s="1"/>
  <c r="C245" i="2"/>
  <c r="D244" i="2"/>
  <c r="N246" i="2"/>
  <c r="O245" i="2"/>
  <c r="AR242" i="2"/>
  <c r="BO242" i="2"/>
  <c r="T242" i="2"/>
  <c r="AS242" i="2"/>
  <c r="AP250" i="19"/>
  <c r="E255" i="19"/>
  <c r="V238" i="18"/>
  <c r="O413" i="18"/>
  <c r="P412" i="18"/>
  <c r="AW235" i="18"/>
  <c r="T253" i="19"/>
  <c r="AS253" i="19" s="1"/>
  <c r="W253" i="19"/>
  <c r="U253" i="19"/>
  <c r="AB253" i="19" s="1"/>
  <c r="AC253" i="19" s="1"/>
  <c r="X253" i="19" s="1"/>
  <c r="I254" i="19"/>
  <c r="S254" i="19" s="1"/>
  <c r="AN250" i="19"/>
  <c r="BL251" i="19"/>
  <c r="AJ250" i="19"/>
  <c r="AT252" i="19"/>
  <c r="Y252" i="19"/>
  <c r="Z252" i="19"/>
  <c r="AP251" i="19" s="1"/>
  <c r="AL250" i="19"/>
  <c r="BG251" i="19"/>
  <c r="BH251" i="19" s="1"/>
  <c r="BI251" i="19" s="1"/>
  <c r="BJ252" i="19" s="1"/>
  <c r="AO250" i="19"/>
  <c r="AI250" i="19"/>
  <c r="AK250" i="19"/>
  <c r="G256" i="19"/>
  <c r="H255" i="19"/>
  <c r="O279" i="19"/>
  <c r="N280" i="19"/>
  <c r="D256" i="19"/>
  <c r="C257" i="19"/>
  <c r="AE235" i="18"/>
  <c r="W236" i="18"/>
  <c r="BS236" i="18" s="1"/>
  <c r="AD235" i="18"/>
  <c r="AC235" i="18"/>
  <c r="BB234" i="18"/>
  <c r="BC234" i="18" s="1"/>
  <c r="BE235" i="18" s="1"/>
  <c r="BF235" i="18" s="1"/>
  <c r="AP233" i="18"/>
  <c r="AR233" i="18"/>
  <c r="AQ233" i="18"/>
  <c r="AC236" i="18"/>
  <c r="AK233" i="18"/>
  <c r="AV236" i="18"/>
  <c r="AL233" i="18"/>
  <c r="AN233" i="18"/>
  <c r="AM233" i="18"/>
  <c r="C241" i="18"/>
  <c r="D241" i="18" s="1"/>
  <c r="L240" i="18"/>
  <c r="M240" i="18" s="1"/>
  <c r="F239" i="18"/>
  <c r="G239" i="18" s="1"/>
  <c r="I239" i="18"/>
  <c r="J239" i="18" s="1"/>
  <c r="X235" i="18"/>
  <c r="Y235" i="18" s="1"/>
  <c r="BH53" i="11"/>
  <c r="BH54" i="11"/>
  <c r="AH240" i="2" l="1"/>
  <c r="AG240" i="2"/>
  <c r="U242" i="2"/>
  <c r="AJ241" i="2" s="1"/>
  <c r="AI240" i="2"/>
  <c r="Y242" i="2"/>
  <c r="AA242" i="2"/>
  <c r="AB242" i="2"/>
  <c r="Z242" i="2"/>
  <c r="R244" i="2"/>
  <c r="Z243" i="2" s="1"/>
  <c r="C246" i="2"/>
  <c r="D245" i="2"/>
  <c r="AR243" i="2"/>
  <c r="F245" i="2"/>
  <c r="G244" i="2"/>
  <c r="I244" i="2" s="1"/>
  <c r="Q245" i="2" s="1"/>
  <c r="K247" i="2"/>
  <c r="L246" i="2"/>
  <c r="N247" i="2"/>
  <c r="O246" i="2"/>
  <c r="BO243" i="2"/>
  <c r="AS243" i="2"/>
  <c r="T243" i="2"/>
  <c r="U243" i="2" s="1"/>
  <c r="E256" i="19"/>
  <c r="O414" i="18"/>
  <c r="P413" i="18"/>
  <c r="V239" i="18"/>
  <c r="W237" i="18"/>
  <c r="BS237" i="18" s="1"/>
  <c r="U254" i="19"/>
  <c r="AB254" i="19" s="1"/>
  <c r="AC254" i="19" s="1"/>
  <c r="T254" i="19"/>
  <c r="AS254" i="19" s="1"/>
  <c r="W254" i="19"/>
  <c r="V254" i="19"/>
  <c r="I255" i="19"/>
  <c r="AJ251" i="19"/>
  <c r="AO251" i="19"/>
  <c r="AN251" i="19"/>
  <c r="BL252" i="19"/>
  <c r="Y253" i="19"/>
  <c r="Z253" i="19"/>
  <c r="AN252" i="19" s="1"/>
  <c r="AT253" i="19"/>
  <c r="BG252" i="19"/>
  <c r="BH252" i="19" s="1"/>
  <c r="BI252" i="19" s="1"/>
  <c r="BJ253" i="19" s="1"/>
  <c r="AI251" i="19"/>
  <c r="AK251" i="19"/>
  <c r="AL251" i="19"/>
  <c r="AM251" i="19"/>
  <c r="O280" i="19"/>
  <c r="N281" i="19"/>
  <c r="C258" i="19"/>
  <c r="D257" i="19"/>
  <c r="H256" i="19"/>
  <c r="G257" i="19"/>
  <c r="X236" i="18"/>
  <c r="Y236" i="18" s="1"/>
  <c r="AW236" i="18"/>
  <c r="AD236" i="18"/>
  <c r="AE236" i="18"/>
  <c r="AF236" i="18"/>
  <c r="AL234" i="18"/>
  <c r="BB235" i="18"/>
  <c r="BC235" i="18" s="1"/>
  <c r="BE236" i="18" s="1"/>
  <c r="BF236" i="18" s="1"/>
  <c r="AR234" i="18"/>
  <c r="AO234" i="18"/>
  <c r="AP234" i="18"/>
  <c r="AQ234" i="18"/>
  <c r="AE237" i="18"/>
  <c r="C242" i="18"/>
  <c r="D242" i="18" s="1"/>
  <c r="F240" i="18"/>
  <c r="G240" i="18" s="1"/>
  <c r="L241" i="18"/>
  <c r="M241" i="18" s="1"/>
  <c r="AN234" i="18"/>
  <c r="AK234" i="18"/>
  <c r="AM234" i="18"/>
  <c r="I240" i="18"/>
  <c r="J240" i="18" s="1"/>
  <c r="AV237" i="18"/>
  <c r="BH137" i="11"/>
  <c r="BH138" i="11"/>
  <c r="AI242" i="2" l="1"/>
  <c r="AH241" i="2"/>
  <c r="AG241" i="2"/>
  <c r="AI241" i="2"/>
  <c r="AA243" i="2"/>
  <c r="AG242" i="2"/>
  <c r="AH242" i="2"/>
  <c r="AJ242" i="2"/>
  <c r="Y243" i="2"/>
  <c r="S244" i="2"/>
  <c r="BO244" i="2" s="1"/>
  <c r="K248" i="2"/>
  <c r="L247" i="2"/>
  <c r="N248" i="2"/>
  <c r="O247" i="2"/>
  <c r="C247" i="2"/>
  <c r="D246" i="2"/>
  <c r="F246" i="2"/>
  <c r="G245" i="2"/>
  <c r="I245" i="2" s="1"/>
  <c r="Q246" i="2" s="1"/>
  <c r="AR244" i="2"/>
  <c r="R245" i="2"/>
  <c r="Y244" i="2" s="1"/>
  <c r="AB243" i="2"/>
  <c r="S255" i="19"/>
  <c r="U255" i="19" s="1"/>
  <c r="AB255" i="19" s="1"/>
  <c r="AC255" i="19" s="1"/>
  <c r="X255" i="19" s="1"/>
  <c r="E257" i="19"/>
  <c r="V240" i="18"/>
  <c r="O415" i="18"/>
  <c r="P414" i="18"/>
  <c r="AW237" i="18"/>
  <c r="AO235" i="18"/>
  <c r="BB236" i="18"/>
  <c r="BC236" i="18" s="1"/>
  <c r="BE237" i="18" s="1"/>
  <c r="BF237" i="18" s="1"/>
  <c r="AR235" i="18"/>
  <c r="AQ235" i="18"/>
  <c r="AC237" i="18"/>
  <c r="AK235" i="18"/>
  <c r="AL235" i="18"/>
  <c r="X237" i="18"/>
  <c r="Y237" i="18" s="1"/>
  <c r="AM236" i="18" s="1"/>
  <c r="AM235" i="18"/>
  <c r="AN235" i="18"/>
  <c r="AP235" i="18"/>
  <c r="AF237" i="18"/>
  <c r="X254" i="19"/>
  <c r="AT254" i="19" s="1"/>
  <c r="I256" i="19"/>
  <c r="S256" i="19" s="1"/>
  <c r="AP252" i="19"/>
  <c r="AO252" i="19"/>
  <c r="AL252" i="19"/>
  <c r="AI252" i="19"/>
  <c r="BL253" i="19"/>
  <c r="AM252" i="19"/>
  <c r="BG253" i="19"/>
  <c r="BH253" i="19" s="1"/>
  <c r="BI253" i="19" s="1"/>
  <c r="BJ254" i="19" s="1"/>
  <c r="AK252" i="19"/>
  <c r="AJ252" i="19"/>
  <c r="C259" i="19"/>
  <c r="D258" i="19"/>
  <c r="N282" i="19"/>
  <c r="O281" i="19"/>
  <c r="H257" i="19"/>
  <c r="G258" i="19"/>
  <c r="AD237" i="18"/>
  <c r="AF238" i="18"/>
  <c r="AV238" i="18"/>
  <c r="L242" i="18"/>
  <c r="M242" i="18" s="1"/>
  <c r="F241" i="18"/>
  <c r="G241" i="18" s="1"/>
  <c r="C243" i="18"/>
  <c r="D243" i="18" s="1"/>
  <c r="I241" i="18"/>
  <c r="J241" i="18" s="1"/>
  <c r="W238" i="18"/>
  <c r="BH29" i="11"/>
  <c r="BH30" i="11"/>
  <c r="W255" i="19" l="1"/>
  <c r="T255" i="19"/>
  <c r="AS255" i="19" s="1"/>
  <c r="T244" i="2"/>
  <c r="U244" i="2" s="1"/>
  <c r="AS244" i="2"/>
  <c r="S245" i="2"/>
  <c r="T245" i="2" s="1"/>
  <c r="Z244" i="2"/>
  <c r="AB244" i="2"/>
  <c r="R246" i="2"/>
  <c r="AB245" i="2" s="1"/>
  <c r="N249" i="2"/>
  <c r="O248" i="2"/>
  <c r="F247" i="2"/>
  <c r="G246" i="2"/>
  <c r="I246" i="2" s="1"/>
  <c r="Q247" i="2" s="1"/>
  <c r="C248" i="2"/>
  <c r="D247" i="2"/>
  <c r="AR245" i="2"/>
  <c r="AA244" i="2"/>
  <c r="K249" i="2"/>
  <c r="L248" i="2"/>
  <c r="V255" i="19"/>
  <c r="Y254" i="19"/>
  <c r="Z254" i="19"/>
  <c r="AO253" i="19" s="1"/>
  <c r="E258" i="19"/>
  <c r="V241" i="18"/>
  <c r="O416" i="18"/>
  <c r="P415" i="18"/>
  <c r="AO236" i="18"/>
  <c r="AR236" i="18"/>
  <c r="AL236" i="18"/>
  <c r="AQ236" i="18"/>
  <c r="AK236" i="18"/>
  <c r="BB237" i="18"/>
  <c r="BC237" i="18" s="1"/>
  <c r="BE238" i="18" s="1"/>
  <c r="BF238" i="18" s="1"/>
  <c r="AP236" i="18"/>
  <c r="AN236" i="18"/>
  <c r="AD238" i="18"/>
  <c r="AC238" i="18"/>
  <c r="AE238" i="18"/>
  <c r="U256" i="19"/>
  <c r="AB256" i="19" s="1"/>
  <c r="W256" i="19"/>
  <c r="V256" i="19"/>
  <c r="T256" i="19"/>
  <c r="AS256" i="19" s="1"/>
  <c r="I257" i="19"/>
  <c r="BL254" i="19"/>
  <c r="AT255" i="19"/>
  <c r="Y255" i="19"/>
  <c r="Z255" i="19"/>
  <c r="AK253" i="19"/>
  <c r="BG254" i="19"/>
  <c r="BH254" i="19" s="1"/>
  <c r="BI254" i="19" s="1"/>
  <c r="BJ255" i="19" s="1"/>
  <c r="AC256" i="19"/>
  <c r="O282" i="19"/>
  <c r="N283" i="19"/>
  <c r="H258" i="19"/>
  <c r="G259" i="19"/>
  <c r="D259" i="19"/>
  <c r="C260" i="19"/>
  <c r="AD239" i="18"/>
  <c r="I242" i="18"/>
  <c r="J242" i="18" s="1"/>
  <c r="C244" i="18"/>
  <c r="D244" i="18" s="1"/>
  <c r="AF239" i="18"/>
  <c r="AV239" i="18"/>
  <c r="BS238" i="18"/>
  <c r="X238" i="18"/>
  <c r="Y238" i="18" s="1"/>
  <c r="AW238" i="18"/>
  <c r="F242" i="18"/>
  <c r="G242" i="18" s="1"/>
  <c r="L243" i="18"/>
  <c r="M243" i="18" s="1"/>
  <c r="W239" i="18"/>
  <c r="BH101" i="11"/>
  <c r="BH102" i="11"/>
  <c r="U245" i="2" l="1"/>
  <c r="AL253" i="19"/>
  <c r="AP253" i="19"/>
  <c r="AN253" i="19"/>
  <c r="AS245" i="2"/>
  <c r="BO245" i="2"/>
  <c r="AI244" i="2"/>
  <c r="AH244" i="2"/>
  <c r="AJ244" i="2"/>
  <c r="AG244" i="2"/>
  <c r="AJ243" i="2"/>
  <c r="AI243" i="2"/>
  <c r="AH243" i="2"/>
  <c r="AG243" i="2"/>
  <c r="Y245" i="2"/>
  <c r="Z245" i="2"/>
  <c r="S246" i="2"/>
  <c r="S247" i="2" s="1"/>
  <c r="AA245" i="2"/>
  <c r="R247" i="2"/>
  <c r="AB246" i="2" s="1"/>
  <c r="C249" i="2"/>
  <c r="D248" i="2"/>
  <c r="F248" i="2"/>
  <c r="G247" i="2"/>
  <c r="I247" i="2" s="1"/>
  <c r="Q248" i="2" s="1"/>
  <c r="N250" i="2"/>
  <c r="O249" i="2"/>
  <c r="K250" i="2"/>
  <c r="L249" i="2"/>
  <c r="AR246" i="2"/>
  <c r="AM253" i="19"/>
  <c r="AI253" i="19"/>
  <c r="S257" i="19"/>
  <c r="W257" i="19" s="1"/>
  <c r="AP254" i="19"/>
  <c r="AJ253" i="19"/>
  <c r="E259" i="19"/>
  <c r="O417" i="18"/>
  <c r="P416" i="18"/>
  <c r="V242" i="18"/>
  <c r="AC239" i="18"/>
  <c r="AE239" i="18"/>
  <c r="X256" i="19"/>
  <c r="Z256" i="19" s="1"/>
  <c r="AK255" i="19" s="1"/>
  <c r="AO254" i="19"/>
  <c r="I258" i="19"/>
  <c r="S258" i="19" s="1"/>
  <c r="AK254" i="19"/>
  <c r="AN254" i="19"/>
  <c r="AJ254" i="19"/>
  <c r="BL255" i="19"/>
  <c r="AM254" i="19"/>
  <c r="AL254" i="19"/>
  <c r="BG255" i="19"/>
  <c r="BH255" i="19" s="1"/>
  <c r="BI255" i="19" s="1"/>
  <c r="BJ256" i="19" s="1"/>
  <c r="AI254" i="19"/>
  <c r="G260" i="19"/>
  <c r="H259" i="19"/>
  <c r="N284" i="19"/>
  <c r="O283" i="19"/>
  <c r="D260" i="19"/>
  <c r="C261" i="19"/>
  <c r="BB238" i="18"/>
  <c r="BC238" i="18" s="1"/>
  <c r="BE239" i="18" s="1"/>
  <c r="BF239" i="18" s="1"/>
  <c r="AO237" i="18"/>
  <c r="AR237" i="18"/>
  <c r="AP237" i="18"/>
  <c r="AQ237" i="18"/>
  <c r="AW239" i="18"/>
  <c r="X239" i="18"/>
  <c r="Y239" i="18" s="1"/>
  <c r="AO238" i="18" s="1"/>
  <c r="BS239" i="18"/>
  <c r="I243" i="18"/>
  <c r="J243" i="18" s="1"/>
  <c r="AF240" i="18"/>
  <c r="F243" i="18"/>
  <c r="G243" i="18" s="1"/>
  <c r="AV240" i="18"/>
  <c r="L244" i="18"/>
  <c r="M244" i="18" s="1"/>
  <c r="C245" i="18"/>
  <c r="D245" i="18" s="1"/>
  <c r="AM237" i="18"/>
  <c r="AL237" i="18"/>
  <c r="AK237" i="18"/>
  <c r="AN237" i="18"/>
  <c r="W240" i="18"/>
  <c r="BH167" i="11"/>
  <c r="BH168" i="11"/>
  <c r="BH5" i="11"/>
  <c r="T257" i="19" l="1"/>
  <c r="AS257" i="19" s="1"/>
  <c r="U257" i="19"/>
  <c r="AB257" i="19" s="1"/>
  <c r="AC257" i="19" s="1"/>
  <c r="X257" i="19" s="1"/>
  <c r="Z257" i="19" s="1"/>
  <c r="AI256" i="19" s="1"/>
  <c r="BO246" i="2"/>
  <c r="T246" i="2"/>
  <c r="U246" i="2" s="1"/>
  <c r="AI245" i="2" s="1"/>
  <c r="AS246" i="2"/>
  <c r="Z246" i="2"/>
  <c r="AA246" i="2"/>
  <c r="Y246" i="2"/>
  <c r="R248" i="2"/>
  <c r="AB247" i="2" s="1"/>
  <c r="F249" i="2"/>
  <c r="G248" i="2"/>
  <c r="I248" i="2" s="1"/>
  <c r="Q249" i="2" s="1"/>
  <c r="C250" i="2"/>
  <c r="D249" i="2"/>
  <c r="K251" i="2"/>
  <c r="L250" i="2"/>
  <c r="BO247" i="2"/>
  <c r="AS247" i="2"/>
  <c r="N251" i="2"/>
  <c r="O250" i="2"/>
  <c r="AR247" i="2"/>
  <c r="V257" i="19"/>
  <c r="Y256" i="19"/>
  <c r="AT256" i="19"/>
  <c r="E260" i="19"/>
  <c r="V243" i="18"/>
  <c r="O418" i="18"/>
  <c r="P417" i="18"/>
  <c r="V258" i="19"/>
  <c r="W258" i="19"/>
  <c r="T258" i="19"/>
  <c r="AS258" i="19" s="1"/>
  <c r="AL255" i="19"/>
  <c r="I259" i="19"/>
  <c r="S259" i="19" s="1"/>
  <c r="T259" i="19" s="1"/>
  <c r="AS259" i="19" s="1"/>
  <c r="AN255" i="19"/>
  <c r="AJ255" i="19"/>
  <c r="U258" i="19"/>
  <c r="AB258" i="19" s="1"/>
  <c r="AC258" i="19" s="1"/>
  <c r="AP255" i="19"/>
  <c r="AI255" i="19"/>
  <c r="BL256" i="19"/>
  <c r="AO255" i="19"/>
  <c r="BG256" i="19"/>
  <c r="BH256" i="19" s="1"/>
  <c r="BI256" i="19" s="1"/>
  <c r="BJ257" i="19" s="1"/>
  <c r="AM255" i="19"/>
  <c r="N285" i="19"/>
  <c r="O284" i="19"/>
  <c r="H260" i="19"/>
  <c r="G261" i="19"/>
  <c r="C262" i="19"/>
  <c r="D261" i="19"/>
  <c r="AL238" i="18"/>
  <c r="BB239" i="18"/>
  <c r="BC239" i="18" s="1"/>
  <c r="BE240" i="18" s="1"/>
  <c r="BF240" i="18" s="1"/>
  <c r="AP238" i="18"/>
  <c r="AN238" i="18"/>
  <c r="AR238" i="18"/>
  <c r="AM238" i="18"/>
  <c r="AK238" i="18"/>
  <c r="AQ238" i="18"/>
  <c r="AD241" i="18"/>
  <c r="F244" i="18"/>
  <c r="G244" i="18" s="1"/>
  <c r="C246" i="18"/>
  <c r="D246" i="18" s="1"/>
  <c r="L245" i="18"/>
  <c r="M245" i="18" s="1"/>
  <c r="AV241" i="18"/>
  <c r="W241" i="18"/>
  <c r="I244" i="18"/>
  <c r="J244" i="18" s="1"/>
  <c r="BS240" i="18"/>
  <c r="AW240" i="18"/>
  <c r="X240" i="18"/>
  <c r="Y240" i="18" s="1"/>
  <c r="AQ239" i="18" s="1"/>
  <c r="AC240" i="18"/>
  <c r="AD240" i="18"/>
  <c r="AE240" i="18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" i="14"/>
  <c r="M2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83" i="14"/>
  <c r="I57" i="14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S248" i="2" l="1"/>
  <c r="T248" i="2" s="1"/>
  <c r="T247" i="2"/>
  <c r="U247" i="2" s="1"/>
  <c r="AG246" i="2" s="1"/>
  <c r="AT257" i="19"/>
  <c r="Y257" i="19"/>
  <c r="AJ245" i="2"/>
  <c r="AH245" i="2"/>
  <c r="AG245" i="2"/>
  <c r="AA247" i="2"/>
  <c r="Y247" i="2"/>
  <c r="Z247" i="2"/>
  <c r="R249" i="2"/>
  <c r="AA248" i="2" s="1"/>
  <c r="K252" i="2"/>
  <c r="L251" i="2"/>
  <c r="C251" i="2"/>
  <c r="D250" i="2"/>
  <c r="F250" i="2"/>
  <c r="G249" i="2"/>
  <c r="I249" i="2" s="1"/>
  <c r="Q250" i="2" s="1"/>
  <c r="N252" i="2"/>
  <c r="O251" i="2"/>
  <c r="AR248" i="2"/>
  <c r="X258" i="19"/>
  <c r="AT258" i="19" s="1"/>
  <c r="E261" i="19"/>
  <c r="V244" i="18"/>
  <c r="O419" i="18"/>
  <c r="P418" i="18"/>
  <c r="W259" i="19"/>
  <c r="U259" i="19"/>
  <c r="AB259" i="19" s="1"/>
  <c r="AC259" i="19" s="1"/>
  <c r="X259" i="19" s="1"/>
  <c r="V259" i="19"/>
  <c r="AK256" i="19"/>
  <c r="I260" i="19"/>
  <c r="S260" i="19" s="1"/>
  <c r="V260" i="19" s="1"/>
  <c r="AL256" i="19"/>
  <c r="AO256" i="19"/>
  <c r="AJ256" i="19"/>
  <c r="AM256" i="19"/>
  <c r="BL257" i="19"/>
  <c r="AP256" i="19"/>
  <c r="BG257" i="19"/>
  <c r="BH257" i="19" s="1"/>
  <c r="BI257" i="19" s="1"/>
  <c r="BJ258" i="19" s="1"/>
  <c r="AN256" i="19"/>
  <c r="H261" i="19"/>
  <c r="G262" i="19"/>
  <c r="D262" i="19"/>
  <c r="C263" i="19"/>
  <c r="O285" i="19"/>
  <c r="N286" i="19"/>
  <c r="AE241" i="18"/>
  <c r="AF241" i="18"/>
  <c r="AO239" i="18"/>
  <c r="AP239" i="18"/>
  <c r="AR239" i="18"/>
  <c r="BB240" i="18"/>
  <c r="BC240" i="18" s="1"/>
  <c r="BE241" i="18" s="1"/>
  <c r="BF241" i="18" s="1"/>
  <c r="AC242" i="18"/>
  <c r="BS241" i="18"/>
  <c r="X241" i="18"/>
  <c r="Y241" i="18" s="1"/>
  <c r="AP240" i="18" s="1"/>
  <c r="AW241" i="18"/>
  <c r="L246" i="18"/>
  <c r="M246" i="18" s="1"/>
  <c r="C247" i="18"/>
  <c r="D247" i="18" s="1"/>
  <c r="AK239" i="18"/>
  <c r="I245" i="18"/>
  <c r="J245" i="18" s="1"/>
  <c r="AN239" i="18"/>
  <c r="AL239" i="18"/>
  <c r="F245" i="18"/>
  <c r="G245" i="18" s="1"/>
  <c r="AM239" i="18"/>
  <c r="AF242" i="18"/>
  <c r="AE242" i="18"/>
  <c r="AV242" i="18"/>
  <c r="AC241" i="18"/>
  <c r="W242" i="18"/>
  <c r="M182" i="11"/>
  <c r="M183" i="11" s="1"/>
  <c r="M184" i="11" s="1"/>
  <c r="M185" i="11" s="1"/>
  <c r="M186" i="11" s="1"/>
  <c r="M187" i="11" s="1"/>
  <c r="M188" i="11" s="1"/>
  <c r="M189" i="11" s="1"/>
  <c r="M190" i="11" s="1"/>
  <c r="M191" i="11" s="1"/>
  <c r="M192" i="11" s="1"/>
  <c r="M193" i="11" s="1"/>
  <c r="M194" i="11" s="1"/>
  <c r="M195" i="11" s="1"/>
  <c r="M196" i="11" s="1"/>
  <c r="M197" i="11" s="1"/>
  <c r="M198" i="11" s="1"/>
  <c r="M199" i="11" s="1"/>
  <c r="M200" i="11" s="1"/>
  <c r="M201" i="11" s="1"/>
  <c r="M202" i="11" s="1"/>
  <c r="U248" i="2" l="1"/>
  <c r="AG247" i="2" s="1"/>
  <c r="AS248" i="2"/>
  <c r="BO248" i="2"/>
  <c r="AJ246" i="2"/>
  <c r="AI246" i="2"/>
  <c r="AH246" i="2"/>
  <c r="Y258" i="19"/>
  <c r="Z258" i="19"/>
  <c r="AL257" i="19" s="1"/>
  <c r="Y248" i="2"/>
  <c r="AB248" i="2"/>
  <c r="Z248" i="2"/>
  <c r="S249" i="2"/>
  <c r="BO249" i="2" s="1"/>
  <c r="R250" i="2"/>
  <c r="Y249" i="2" s="1"/>
  <c r="F251" i="2"/>
  <c r="G250" i="2"/>
  <c r="I250" i="2" s="1"/>
  <c r="AR249" i="2"/>
  <c r="N253" i="2"/>
  <c r="O252" i="2"/>
  <c r="C252" i="2"/>
  <c r="D251" i="2"/>
  <c r="K253" i="2"/>
  <c r="L252" i="2"/>
  <c r="E262" i="19"/>
  <c r="V245" i="18"/>
  <c r="O420" i="18"/>
  <c r="P419" i="18"/>
  <c r="I261" i="19"/>
  <c r="S261" i="19" s="1"/>
  <c r="W260" i="19"/>
  <c r="T260" i="19"/>
  <c r="AS260" i="19" s="1"/>
  <c r="U260" i="19"/>
  <c r="AB260" i="19" s="1"/>
  <c r="AC260" i="19" s="1"/>
  <c r="X260" i="19" s="1"/>
  <c r="BL258" i="19"/>
  <c r="AT259" i="19"/>
  <c r="Z259" i="19"/>
  <c r="Y259" i="19"/>
  <c r="O286" i="19"/>
  <c r="N287" i="19"/>
  <c r="G263" i="19"/>
  <c r="H262" i="19"/>
  <c r="D263" i="19"/>
  <c r="C264" i="19"/>
  <c r="AQ240" i="18"/>
  <c r="AO240" i="18"/>
  <c r="AR240" i="18"/>
  <c r="BB241" i="18"/>
  <c r="BC241" i="18" s="1"/>
  <c r="BE242" i="18" s="1"/>
  <c r="BF242" i="18" s="1"/>
  <c r="F246" i="18"/>
  <c r="G246" i="18" s="1"/>
  <c r="AD243" i="18"/>
  <c r="AL240" i="18"/>
  <c r="AM240" i="18"/>
  <c r="AN240" i="18"/>
  <c r="BS242" i="18"/>
  <c r="X242" i="18"/>
  <c r="Y242" i="18" s="1"/>
  <c r="AR241" i="18" s="1"/>
  <c r="AW242" i="18"/>
  <c r="AV243" i="18"/>
  <c r="L247" i="18"/>
  <c r="M247" i="18" s="1"/>
  <c r="I246" i="18"/>
  <c r="J246" i="18" s="1"/>
  <c r="AK240" i="18"/>
  <c r="C248" i="18"/>
  <c r="D248" i="18" s="1"/>
  <c r="AD242" i="18"/>
  <c r="W243" i="18"/>
  <c r="M203" i="11"/>
  <c r="N202" i="11"/>
  <c r="AH247" i="2" l="1"/>
  <c r="AJ247" i="2"/>
  <c r="AI247" i="2"/>
  <c r="AJ257" i="19"/>
  <c r="AK257" i="19"/>
  <c r="AO257" i="19"/>
  <c r="AP257" i="19"/>
  <c r="AI257" i="19"/>
  <c r="AN257" i="19"/>
  <c r="AM257" i="19"/>
  <c r="AN258" i="19"/>
  <c r="AB249" i="2"/>
  <c r="BG258" i="19"/>
  <c r="BH258" i="19" s="1"/>
  <c r="BI258" i="19" s="1"/>
  <c r="BJ259" i="19" s="1"/>
  <c r="BL259" i="19" s="1"/>
  <c r="Z249" i="2"/>
  <c r="AA249" i="2"/>
  <c r="AS249" i="2"/>
  <c r="T249" i="2"/>
  <c r="U249" i="2" s="1"/>
  <c r="S250" i="2"/>
  <c r="AS250" i="2" s="1"/>
  <c r="Q251" i="2"/>
  <c r="R251" i="2" s="1"/>
  <c r="AB250" i="2" s="1"/>
  <c r="K254" i="2"/>
  <c r="L253" i="2"/>
  <c r="C253" i="2"/>
  <c r="D252" i="2"/>
  <c r="N254" i="2"/>
  <c r="O253" i="2"/>
  <c r="F252" i="2"/>
  <c r="G251" i="2"/>
  <c r="I251" i="2" s="1"/>
  <c r="Q252" i="2" s="1"/>
  <c r="AR250" i="2"/>
  <c r="V261" i="19"/>
  <c r="W261" i="19"/>
  <c r="E263" i="19"/>
  <c r="V246" i="18"/>
  <c r="O421" i="18"/>
  <c r="P420" i="18"/>
  <c r="U261" i="19"/>
  <c r="AB261" i="19" s="1"/>
  <c r="AC261" i="19" s="1"/>
  <c r="X261" i="19" s="1"/>
  <c r="T261" i="19"/>
  <c r="AS261" i="19" s="1"/>
  <c r="I262" i="19"/>
  <c r="S262" i="19" s="1"/>
  <c r="AI258" i="19"/>
  <c r="AM258" i="19"/>
  <c r="AJ258" i="19"/>
  <c r="AO258" i="19"/>
  <c r="AP258" i="19"/>
  <c r="AL258" i="19"/>
  <c r="Y260" i="19"/>
  <c r="AT260" i="19"/>
  <c r="Z260" i="19"/>
  <c r="AJ259" i="19" s="1"/>
  <c r="AK258" i="19"/>
  <c r="BG259" i="19"/>
  <c r="BH259" i="19" s="1"/>
  <c r="BI259" i="19" s="1"/>
  <c r="H263" i="19"/>
  <c r="G264" i="19"/>
  <c r="O287" i="19"/>
  <c r="N288" i="19"/>
  <c r="C265" i="19"/>
  <c r="D264" i="19"/>
  <c r="AK241" i="18"/>
  <c r="AM241" i="18"/>
  <c r="BB242" i="18"/>
  <c r="BC242" i="18" s="1"/>
  <c r="BE243" i="18" s="1"/>
  <c r="BF243" i="18" s="1"/>
  <c r="AQ241" i="18"/>
  <c r="AO241" i="18"/>
  <c r="AP241" i="18"/>
  <c r="AE244" i="18"/>
  <c r="W244" i="18"/>
  <c r="F247" i="18"/>
  <c r="G247" i="18" s="1"/>
  <c r="AE243" i="18"/>
  <c r="AW243" i="18"/>
  <c r="BS243" i="18"/>
  <c r="X243" i="18"/>
  <c r="Y243" i="18" s="1"/>
  <c r="I247" i="18"/>
  <c r="J247" i="18" s="1"/>
  <c r="L248" i="18"/>
  <c r="M248" i="18" s="1"/>
  <c r="AF243" i="18"/>
  <c r="AL241" i="18"/>
  <c r="C249" i="18"/>
  <c r="D249" i="18" s="1"/>
  <c r="AD244" i="18"/>
  <c r="AV244" i="18"/>
  <c r="AC243" i="18"/>
  <c r="AN241" i="18"/>
  <c r="M204" i="11"/>
  <c r="N203" i="11"/>
  <c r="BJ260" i="19" l="1"/>
  <c r="BL260" i="19" s="1"/>
  <c r="BO250" i="2"/>
  <c r="T250" i="2"/>
  <c r="U250" i="2" s="1"/>
  <c r="AJ249" i="2" s="1"/>
  <c r="AH248" i="2"/>
  <c r="AJ248" i="2"/>
  <c r="AG248" i="2"/>
  <c r="AI248" i="2"/>
  <c r="S251" i="2"/>
  <c r="BO251" i="2" s="1"/>
  <c r="Z250" i="2"/>
  <c r="AA250" i="2"/>
  <c r="R252" i="2"/>
  <c r="AA251" i="2" s="1"/>
  <c r="F253" i="2"/>
  <c r="G252" i="2"/>
  <c r="I252" i="2" s="1"/>
  <c r="N255" i="2"/>
  <c r="O254" i="2"/>
  <c r="C254" i="2"/>
  <c r="D253" i="2"/>
  <c r="AR251" i="2"/>
  <c r="K255" i="2"/>
  <c r="L254" i="2"/>
  <c r="Y250" i="2"/>
  <c r="AK259" i="19"/>
  <c r="AM259" i="19"/>
  <c r="E264" i="19"/>
  <c r="V247" i="18"/>
  <c r="O422" i="18"/>
  <c r="P421" i="18"/>
  <c r="AC244" i="18"/>
  <c r="AF244" i="18"/>
  <c r="V262" i="19"/>
  <c r="U262" i="19"/>
  <c r="AB262" i="19" s="1"/>
  <c r="AC262" i="19" s="1"/>
  <c r="X262" i="19" s="1"/>
  <c r="W262" i="19"/>
  <c r="T262" i="19"/>
  <c r="AS262" i="19" s="1"/>
  <c r="I263" i="19"/>
  <c r="S263" i="19" s="1"/>
  <c r="U263" i="19" s="1"/>
  <c r="AB263" i="19" s="1"/>
  <c r="AN259" i="19"/>
  <c r="BG260" i="19"/>
  <c r="BH260" i="19" s="1"/>
  <c r="BI260" i="19" s="1"/>
  <c r="Y261" i="19"/>
  <c r="AT261" i="19"/>
  <c r="Z261" i="19"/>
  <c r="AJ260" i="19" s="1"/>
  <c r="AI259" i="19"/>
  <c r="AP259" i="19"/>
  <c r="AL259" i="19"/>
  <c r="AO259" i="19"/>
  <c r="N289" i="19"/>
  <c r="O288" i="19"/>
  <c r="H264" i="19"/>
  <c r="G265" i="19"/>
  <c r="C266" i="19"/>
  <c r="D265" i="19"/>
  <c r="AM242" i="18"/>
  <c r="BB243" i="18"/>
  <c r="BC243" i="18" s="1"/>
  <c r="BE244" i="18" s="1"/>
  <c r="BF244" i="18" s="1"/>
  <c r="AP242" i="18"/>
  <c r="AR242" i="18"/>
  <c r="AQ242" i="18"/>
  <c r="AO242" i="18"/>
  <c r="AF245" i="18"/>
  <c r="F248" i="18"/>
  <c r="G248" i="18" s="1"/>
  <c r="I248" i="18"/>
  <c r="J248" i="18" s="1"/>
  <c r="BS244" i="18"/>
  <c r="AW244" i="18"/>
  <c r="X244" i="18"/>
  <c r="Y244" i="18" s="1"/>
  <c r="AR243" i="18" s="1"/>
  <c r="L249" i="18"/>
  <c r="M249" i="18" s="1"/>
  <c r="AV245" i="18"/>
  <c r="C250" i="18"/>
  <c r="D250" i="18" s="1"/>
  <c r="AK242" i="18"/>
  <c r="AN242" i="18"/>
  <c r="AL242" i="18"/>
  <c r="W245" i="18"/>
  <c r="M205" i="11"/>
  <c r="N204" i="11"/>
  <c r="BJ261" i="19" l="1"/>
  <c r="BL261" i="19" s="1"/>
  <c r="AH249" i="2"/>
  <c r="AG249" i="2"/>
  <c r="AI249" i="2"/>
  <c r="AB251" i="2"/>
  <c r="T251" i="2"/>
  <c r="U251" i="2" s="1"/>
  <c r="AS251" i="2"/>
  <c r="S252" i="2"/>
  <c r="T252" i="2" s="1"/>
  <c r="Y251" i="2"/>
  <c r="Q253" i="2"/>
  <c r="S253" i="2" s="1"/>
  <c r="K256" i="2"/>
  <c r="L255" i="2"/>
  <c r="C255" i="2"/>
  <c r="D254" i="2"/>
  <c r="N256" i="2"/>
  <c r="O255" i="2"/>
  <c r="F254" i="2"/>
  <c r="G253" i="2"/>
  <c r="I253" i="2" s="1"/>
  <c r="Q254" i="2" s="1"/>
  <c r="AR252" i="2"/>
  <c r="Z251" i="2"/>
  <c r="AN260" i="19"/>
  <c r="AI260" i="19"/>
  <c r="AK260" i="19"/>
  <c r="E265" i="19"/>
  <c r="V248" i="18"/>
  <c r="O423" i="18"/>
  <c r="P422" i="18"/>
  <c r="T263" i="19"/>
  <c r="AS263" i="19" s="1"/>
  <c r="V263" i="19"/>
  <c r="W263" i="19"/>
  <c r="AP260" i="19"/>
  <c r="I264" i="19"/>
  <c r="S264" i="19" s="1"/>
  <c r="W264" i="19" s="1"/>
  <c r="AL260" i="19"/>
  <c r="AM260" i="19"/>
  <c r="AO260" i="19"/>
  <c r="BG261" i="19"/>
  <c r="BH261" i="19" s="1"/>
  <c r="BI261" i="19" s="1"/>
  <c r="Z262" i="19"/>
  <c r="AM261" i="19" s="1"/>
  <c r="AT262" i="19"/>
  <c r="Y262" i="19"/>
  <c r="AC263" i="19"/>
  <c r="X263" i="19" s="1"/>
  <c r="O289" i="19"/>
  <c r="N290" i="19"/>
  <c r="H265" i="19"/>
  <c r="G266" i="19"/>
  <c r="C267" i="19"/>
  <c r="D266" i="19"/>
  <c r="BB244" i="18"/>
  <c r="BC244" i="18" s="1"/>
  <c r="BE245" i="18" s="1"/>
  <c r="BF245" i="18" s="1"/>
  <c r="AQ243" i="18"/>
  <c r="AO243" i="18"/>
  <c r="AP243" i="18"/>
  <c r="AD246" i="18"/>
  <c r="AL243" i="18"/>
  <c r="C251" i="18"/>
  <c r="D251" i="18" s="1"/>
  <c r="AK243" i="18"/>
  <c r="AM243" i="18"/>
  <c r="F249" i="18"/>
  <c r="G249" i="18" s="1"/>
  <c r="AE246" i="18"/>
  <c r="AV246" i="18"/>
  <c r="L250" i="18"/>
  <c r="M250" i="18" s="1"/>
  <c r="I249" i="18"/>
  <c r="J249" i="18" s="1"/>
  <c r="AN243" i="18"/>
  <c r="X245" i="18"/>
  <c r="Y245" i="18" s="1"/>
  <c r="AR244" i="18" s="1"/>
  <c r="BS245" i="18"/>
  <c r="AW245" i="18"/>
  <c r="AC245" i="18"/>
  <c r="AD245" i="18"/>
  <c r="AE245" i="18"/>
  <c r="W246" i="18"/>
  <c r="M206" i="11"/>
  <c r="N205" i="11"/>
  <c r="BJ262" i="19" l="1"/>
  <c r="BL262" i="19" s="1"/>
  <c r="U252" i="2"/>
  <c r="AJ251" i="2" s="1"/>
  <c r="AS252" i="2"/>
  <c r="BO252" i="2"/>
  <c r="AH250" i="2"/>
  <c r="AI250" i="2"/>
  <c r="AG250" i="2"/>
  <c r="AJ250" i="2"/>
  <c r="R253" i="2"/>
  <c r="Z252" i="2" s="1"/>
  <c r="F255" i="2"/>
  <c r="G254" i="2"/>
  <c r="I254" i="2" s="1"/>
  <c r="N257" i="2"/>
  <c r="O256" i="2"/>
  <c r="K257" i="2"/>
  <c r="L256" i="2"/>
  <c r="R254" i="2"/>
  <c r="C256" i="2"/>
  <c r="D255" i="2"/>
  <c r="AS253" i="2"/>
  <c r="T253" i="2"/>
  <c r="BO253" i="2"/>
  <c r="AJ261" i="19"/>
  <c r="E266" i="19"/>
  <c r="O424" i="18"/>
  <c r="P423" i="18"/>
  <c r="V249" i="18"/>
  <c r="U264" i="19"/>
  <c r="AB264" i="19" s="1"/>
  <c r="V264" i="19"/>
  <c r="AK261" i="19"/>
  <c r="AO261" i="19"/>
  <c r="AI261" i="19"/>
  <c r="T264" i="19"/>
  <c r="AS264" i="19" s="1"/>
  <c r="AN261" i="19"/>
  <c r="I265" i="19"/>
  <c r="S265" i="19" s="1"/>
  <c r="V265" i="19" s="1"/>
  <c r="AL261" i="19"/>
  <c r="AC264" i="19"/>
  <c r="X264" i="19" s="1"/>
  <c r="AT263" i="19"/>
  <c r="Z263" i="19"/>
  <c r="AN262" i="19" s="1"/>
  <c r="Y263" i="19"/>
  <c r="AP261" i="19"/>
  <c r="BG262" i="19"/>
  <c r="BH262" i="19" s="1"/>
  <c r="BI262" i="19" s="1"/>
  <c r="BJ263" i="19" s="1"/>
  <c r="O290" i="19"/>
  <c r="N291" i="19"/>
  <c r="D267" i="19"/>
  <c r="C268" i="19"/>
  <c r="G267" i="19"/>
  <c r="H266" i="19"/>
  <c r="AC246" i="18"/>
  <c r="AF246" i="18"/>
  <c r="AN244" i="18"/>
  <c r="AM244" i="18"/>
  <c r="BB245" i="18"/>
  <c r="BC245" i="18" s="1"/>
  <c r="BE246" i="18" s="1"/>
  <c r="BF246" i="18" s="1"/>
  <c r="AQ244" i="18"/>
  <c r="AO244" i="18"/>
  <c r="AP244" i="18"/>
  <c r="AE247" i="18"/>
  <c r="I250" i="18"/>
  <c r="J250" i="18" s="1"/>
  <c r="AK244" i="18"/>
  <c r="F250" i="18"/>
  <c r="G250" i="18" s="1"/>
  <c r="AW246" i="18"/>
  <c r="X246" i="18"/>
  <c r="Y246" i="18" s="1"/>
  <c r="AP245" i="18" s="1"/>
  <c r="BS246" i="18"/>
  <c r="L251" i="18"/>
  <c r="M251" i="18" s="1"/>
  <c r="C252" i="18"/>
  <c r="D252" i="18" s="1"/>
  <c r="AL244" i="18"/>
  <c r="W247" i="18"/>
  <c r="AV247" i="18"/>
  <c r="M207" i="11"/>
  <c r="N206" i="11"/>
  <c r="AH251" i="2" l="1"/>
  <c r="U253" i="2"/>
  <c r="AH252" i="2" s="1"/>
  <c r="AI251" i="2"/>
  <c r="AG251" i="2"/>
  <c r="AB252" i="2"/>
  <c r="AB253" i="2"/>
  <c r="AR253" i="2"/>
  <c r="AG252" i="2"/>
  <c r="AJ252" i="2"/>
  <c r="AI252" i="2"/>
  <c r="AA252" i="2"/>
  <c r="S254" i="2"/>
  <c r="T254" i="2" s="1"/>
  <c r="U254" i="2" s="1"/>
  <c r="Y252" i="2"/>
  <c r="Z253" i="2"/>
  <c r="Y253" i="2"/>
  <c r="AA253" i="2"/>
  <c r="Q255" i="2"/>
  <c r="R255" i="2" s="1"/>
  <c r="Y254" i="2" s="1"/>
  <c r="N258" i="2"/>
  <c r="O257" i="2"/>
  <c r="K258" i="2"/>
  <c r="L257" i="2"/>
  <c r="AR254" i="2"/>
  <c r="C257" i="2"/>
  <c r="D256" i="2"/>
  <c r="F256" i="2"/>
  <c r="G255" i="2"/>
  <c r="I255" i="2" s="1"/>
  <c r="Q256" i="2" s="1"/>
  <c r="E267" i="19"/>
  <c r="V250" i="18"/>
  <c r="O425" i="18"/>
  <c r="P424" i="18"/>
  <c r="AF247" i="18"/>
  <c r="W265" i="19"/>
  <c r="T265" i="19"/>
  <c r="AS265" i="19" s="1"/>
  <c r="I266" i="19"/>
  <c r="S266" i="19" s="1"/>
  <c r="U265" i="19"/>
  <c r="AB265" i="19" s="1"/>
  <c r="AC265" i="19" s="1"/>
  <c r="AL262" i="19"/>
  <c r="AP262" i="19"/>
  <c r="AJ262" i="19"/>
  <c r="BL263" i="19"/>
  <c r="Z264" i="19"/>
  <c r="AM263" i="19" s="1"/>
  <c r="AT264" i="19"/>
  <c r="Y264" i="19"/>
  <c r="AI262" i="19"/>
  <c r="BG263" i="19"/>
  <c r="BH263" i="19" s="1"/>
  <c r="BI263" i="19" s="1"/>
  <c r="BJ264" i="19" s="1"/>
  <c r="AM262" i="19"/>
  <c r="AO262" i="19"/>
  <c r="AK262" i="19"/>
  <c r="G268" i="19"/>
  <c r="H267" i="19"/>
  <c r="C269" i="19"/>
  <c r="D268" i="19"/>
  <c r="N292" i="19"/>
  <c r="O291" i="19"/>
  <c r="AD247" i="18"/>
  <c r="AR245" i="18"/>
  <c r="AL245" i="18"/>
  <c r="BB246" i="18"/>
  <c r="BC246" i="18" s="1"/>
  <c r="BE247" i="18" s="1"/>
  <c r="BF247" i="18" s="1"/>
  <c r="AQ245" i="18"/>
  <c r="AO245" i="18"/>
  <c r="AF248" i="18"/>
  <c r="AK245" i="18"/>
  <c r="I251" i="18"/>
  <c r="J251" i="18" s="1"/>
  <c r="AM245" i="18"/>
  <c r="AN245" i="18"/>
  <c r="F251" i="18"/>
  <c r="G251" i="18" s="1"/>
  <c r="AV248" i="18"/>
  <c r="BS247" i="18"/>
  <c r="X247" i="18"/>
  <c r="Y247" i="18" s="1"/>
  <c r="AQ246" i="18" s="1"/>
  <c r="AW247" i="18"/>
  <c r="C253" i="18"/>
  <c r="D253" i="18" s="1"/>
  <c r="AC247" i="18"/>
  <c r="L252" i="18"/>
  <c r="M252" i="18" s="1"/>
  <c r="W248" i="18"/>
  <c r="M208" i="11"/>
  <c r="N207" i="11"/>
  <c r="BO254" i="2" l="1"/>
  <c r="AS254" i="2"/>
  <c r="S255" i="2"/>
  <c r="T255" i="2" s="1"/>
  <c r="U255" i="2" s="1"/>
  <c r="AI254" i="2" s="1"/>
  <c r="AI253" i="2"/>
  <c r="AJ253" i="2"/>
  <c r="AH253" i="2"/>
  <c r="AG253" i="2"/>
  <c r="Z254" i="2"/>
  <c r="AB254" i="2"/>
  <c r="AA254" i="2"/>
  <c r="S256" i="2"/>
  <c r="R256" i="2"/>
  <c r="AB255" i="2" s="1"/>
  <c r="F257" i="2"/>
  <c r="G256" i="2"/>
  <c r="I256" i="2" s="1"/>
  <c r="Q257" i="2" s="1"/>
  <c r="K259" i="2"/>
  <c r="L258" i="2"/>
  <c r="N259" i="2"/>
  <c r="O258" i="2"/>
  <c r="C258" i="2"/>
  <c r="D257" i="2"/>
  <c r="AR255" i="2"/>
  <c r="E268" i="19"/>
  <c r="O426" i="18"/>
  <c r="P425" i="18"/>
  <c r="V251" i="18"/>
  <c r="X265" i="19"/>
  <c r="AT265" i="19" s="1"/>
  <c r="V266" i="19"/>
  <c r="U266" i="19"/>
  <c r="AB266" i="19" s="1"/>
  <c r="AC266" i="19" s="1"/>
  <c r="X266" i="19" s="1"/>
  <c r="T266" i="19"/>
  <c r="AS266" i="19" s="1"/>
  <c r="W266" i="19"/>
  <c r="AN263" i="19"/>
  <c r="I267" i="19"/>
  <c r="S267" i="19" s="1"/>
  <c r="W267" i="19" s="1"/>
  <c r="AO263" i="19"/>
  <c r="AP263" i="19"/>
  <c r="AL263" i="19"/>
  <c r="BL264" i="19"/>
  <c r="AJ263" i="19"/>
  <c r="BG264" i="19"/>
  <c r="BH264" i="19" s="1"/>
  <c r="BI264" i="19" s="1"/>
  <c r="BJ265" i="19" s="1"/>
  <c r="AK263" i="19"/>
  <c r="AI263" i="19"/>
  <c r="O292" i="19"/>
  <c r="N293" i="19"/>
  <c r="C270" i="19"/>
  <c r="D269" i="19"/>
  <c r="H268" i="19"/>
  <c r="G269" i="19"/>
  <c r="AE248" i="18"/>
  <c r="AC248" i="18"/>
  <c r="AD248" i="18"/>
  <c r="AO246" i="18"/>
  <c r="AP246" i="18"/>
  <c r="AR246" i="18"/>
  <c r="AL246" i="18"/>
  <c r="BB247" i="18"/>
  <c r="BC247" i="18" s="1"/>
  <c r="BE248" i="18" s="1"/>
  <c r="BF248" i="18" s="1"/>
  <c r="AF249" i="18"/>
  <c r="C254" i="18"/>
  <c r="D254" i="18" s="1"/>
  <c r="AM246" i="18"/>
  <c r="I252" i="18"/>
  <c r="J252" i="18" s="1"/>
  <c r="AK246" i="18"/>
  <c r="X248" i="18"/>
  <c r="Y248" i="18" s="1"/>
  <c r="BS248" i="18"/>
  <c r="AW248" i="18"/>
  <c r="L253" i="18"/>
  <c r="M253" i="18" s="1"/>
  <c r="AV249" i="18"/>
  <c r="AN246" i="18"/>
  <c r="F252" i="18"/>
  <c r="G252" i="18" s="1"/>
  <c r="W249" i="18"/>
  <c r="M209" i="11"/>
  <c r="N208" i="11"/>
  <c r="Y265" i="19" l="1"/>
  <c r="Z265" i="19"/>
  <c r="AK264" i="19" s="1"/>
  <c r="BO255" i="2"/>
  <c r="AS255" i="2"/>
  <c r="AH254" i="2"/>
  <c r="AG254" i="2"/>
  <c r="AJ254" i="2"/>
  <c r="Z255" i="2"/>
  <c r="Y255" i="2"/>
  <c r="AA255" i="2"/>
  <c r="N260" i="2"/>
  <c r="O259" i="2"/>
  <c r="F258" i="2"/>
  <c r="G257" i="2"/>
  <c r="I257" i="2" s="1"/>
  <c r="Q258" i="2" s="1"/>
  <c r="R257" i="2"/>
  <c r="Z256" i="2" s="1"/>
  <c r="AR256" i="2"/>
  <c r="C259" i="2"/>
  <c r="D258" i="2"/>
  <c r="K260" i="2"/>
  <c r="L259" i="2"/>
  <c r="AS256" i="2"/>
  <c r="T256" i="2"/>
  <c r="U256" i="2" s="1"/>
  <c r="AG255" i="2" s="1"/>
  <c r="BO256" i="2"/>
  <c r="E269" i="19"/>
  <c r="V252" i="18"/>
  <c r="O427" i="18"/>
  <c r="P426" i="18"/>
  <c r="AR247" i="18"/>
  <c r="BB248" i="18"/>
  <c r="BC248" i="18" s="1"/>
  <c r="BE249" i="18" s="1"/>
  <c r="BF249" i="18" s="1"/>
  <c r="W250" i="18"/>
  <c r="AW250" i="18" s="1"/>
  <c r="AD249" i="18"/>
  <c r="AE249" i="18"/>
  <c r="AC249" i="18"/>
  <c r="U267" i="19"/>
  <c r="AB267" i="19" s="1"/>
  <c r="V267" i="19"/>
  <c r="T267" i="19"/>
  <c r="AS267" i="19" s="1"/>
  <c r="I268" i="19"/>
  <c r="S268" i="19" s="1"/>
  <c r="AP264" i="19"/>
  <c r="AO264" i="19"/>
  <c r="BL265" i="19"/>
  <c r="AJ264" i="19"/>
  <c r="AL264" i="19"/>
  <c r="AN264" i="19"/>
  <c r="BG265" i="19"/>
  <c r="BH265" i="19" s="1"/>
  <c r="BI265" i="19" s="1"/>
  <c r="BJ266" i="19" s="1"/>
  <c r="AC267" i="19"/>
  <c r="AT266" i="19"/>
  <c r="Z266" i="19"/>
  <c r="AP265" i="19" s="1"/>
  <c r="Y266" i="19"/>
  <c r="O293" i="19"/>
  <c r="N294" i="19"/>
  <c r="G270" i="19"/>
  <c r="H269" i="19"/>
  <c r="D270" i="19"/>
  <c r="C271" i="19"/>
  <c r="AO247" i="18"/>
  <c r="AP247" i="18"/>
  <c r="AL247" i="18"/>
  <c r="AQ247" i="18"/>
  <c r="I253" i="18"/>
  <c r="J253" i="18" s="1"/>
  <c r="C255" i="18"/>
  <c r="D255" i="18" s="1"/>
  <c r="AM247" i="18"/>
  <c r="BS249" i="18"/>
  <c r="X249" i="18"/>
  <c r="Y249" i="18" s="1"/>
  <c r="AP248" i="18" s="1"/>
  <c r="AW249" i="18"/>
  <c r="F253" i="18"/>
  <c r="G253" i="18" s="1"/>
  <c r="AF250" i="18"/>
  <c r="AK247" i="18"/>
  <c r="AN247" i="18"/>
  <c r="L254" i="18"/>
  <c r="M254" i="18" s="1"/>
  <c r="AV250" i="18"/>
  <c r="M210" i="11"/>
  <c r="N209" i="11"/>
  <c r="AI264" i="19" l="1"/>
  <c r="AM264" i="19"/>
  <c r="AJ255" i="2"/>
  <c r="AH255" i="2"/>
  <c r="AI255" i="2"/>
  <c r="S257" i="2"/>
  <c r="BO257" i="2" s="1"/>
  <c r="R258" i="2"/>
  <c r="Y257" i="2" s="1"/>
  <c r="AR257" i="2"/>
  <c r="C260" i="2"/>
  <c r="D259" i="2"/>
  <c r="F259" i="2"/>
  <c r="G258" i="2"/>
  <c r="I258" i="2" s="1"/>
  <c r="Q259" i="2" s="1"/>
  <c r="AB256" i="2"/>
  <c r="N261" i="2"/>
  <c r="O260" i="2"/>
  <c r="K261" i="2"/>
  <c r="L260" i="2"/>
  <c r="Y256" i="2"/>
  <c r="AA256" i="2"/>
  <c r="W268" i="19"/>
  <c r="V268" i="19"/>
  <c r="U268" i="19"/>
  <c r="AB268" i="19" s="1"/>
  <c r="T268" i="19"/>
  <c r="AS268" i="19" s="1"/>
  <c r="E270" i="19"/>
  <c r="O428" i="18"/>
  <c r="P427" i="18"/>
  <c r="BS250" i="18"/>
  <c r="V253" i="18"/>
  <c r="X250" i="18"/>
  <c r="Y250" i="18" s="1"/>
  <c r="AQ249" i="18" s="1"/>
  <c r="W251" i="18"/>
  <c r="BS251" i="18" s="1"/>
  <c r="X267" i="19"/>
  <c r="AT267" i="19" s="1"/>
  <c r="I269" i="19"/>
  <c r="S269" i="19" s="1"/>
  <c r="AL265" i="19"/>
  <c r="BL266" i="19"/>
  <c r="AK265" i="19"/>
  <c r="BG266" i="19"/>
  <c r="BH266" i="19" s="1"/>
  <c r="BI266" i="19" s="1"/>
  <c r="BJ267" i="19" s="1"/>
  <c r="AJ265" i="19"/>
  <c r="AO265" i="19"/>
  <c r="AI265" i="19"/>
  <c r="AM265" i="19"/>
  <c r="AC268" i="19"/>
  <c r="X268" i="19" s="1"/>
  <c r="AN265" i="19"/>
  <c r="O294" i="19"/>
  <c r="N295" i="19"/>
  <c r="D271" i="19"/>
  <c r="C272" i="19"/>
  <c r="G271" i="19"/>
  <c r="H270" i="19"/>
  <c r="AR248" i="18"/>
  <c r="AO248" i="18"/>
  <c r="AQ248" i="18"/>
  <c r="AN248" i="18"/>
  <c r="BB249" i="18"/>
  <c r="BC249" i="18" s="1"/>
  <c r="BE250" i="18" s="1"/>
  <c r="BF250" i="18" s="1"/>
  <c r="AD251" i="18"/>
  <c r="C256" i="18"/>
  <c r="D256" i="18" s="1"/>
  <c r="I254" i="18"/>
  <c r="J254" i="18" s="1"/>
  <c r="AK248" i="18"/>
  <c r="AL248" i="18"/>
  <c r="AC250" i="18"/>
  <c r="AD250" i="18"/>
  <c r="F254" i="18"/>
  <c r="G254" i="18" s="1"/>
  <c r="L255" i="18"/>
  <c r="M255" i="18" s="1"/>
  <c r="AF251" i="18"/>
  <c r="AC251" i="18"/>
  <c r="AV251" i="18"/>
  <c r="AE251" i="18"/>
  <c r="AM248" i="18"/>
  <c r="AE250" i="18"/>
  <c r="M211" i="11"/>
  <c r="N210" i="11"/>
  <c r="T257" i="2" l="1"/>
  <c r="U257" i="2" s="1"/>
  <c r="AS257" i="2"/>
  <c r="Z257" i="2"/>
  <c r="AA257" i="2"/>
  <c r="S258" i="2"/>
  <c r="AS258" i="2" s="1"/>
  <c r="AB257" i="2"/>
  <c r="R259" i="2"/>
  <c r="AA258" i="2" s="1"/>
  <c r="S259" i="2"/>
  <c r="N262" i="2"/>
  <c r="O261" i="2"/>
  <c r="C261" i="2"/>
  <c r="D260" i="2"/>
  <c r="F260" i="2"/>
  <c r="G259" i="2"/>
  <c r="I259" i="2" s="1"/>
  <c r="Q260" i="2" s="1"/>
  <c r="K262" i="2"/>
  <c r="L261" i="2"/>
  <c r="AR258" i="2"/>
  <c r="Z267" i="19"/>
  <c r="AN266" i="19" s="1"/>
  <c r="Y267" i="19"/>
  <c r="E271" i="19"/>
  <c r="V254" i="18"/>
  <c r="O429" i="18"/>
  <c r="P428" i="18"/>
  <c r="X251" i="18"/>
  <c r="Y251" i="18" s="1"/>
  <c r="AN250" i="18" s="1"/>
  <c r="AW251" i="18"/>
  <c r="V269" i="19"/>
  <c r="T269" i="19"/>
  <c r="AS269" i="19" s="1"/>
  <c r="W269" i="19"/>
  <c r="U269" i="19"/>
  <c r="AB269" i="19" s="1"/>
  <c r="I270" i="19"/>
  <c r="S270" i="19" s="1"/>
  <c r="AL266" i="19"/>
  <c r="AO266" i="19"/>
  <c r="BL267" i="19"/>
  <c r="AT268" i="19"/>
  <c r="Z268" i="19"/>
  <c r="Y268" i="19"/>
  <c r="AC269" i="19"/>
  <c r="X269" i="19" s="1"/>
  <c r="C273" i="19"/>
  <c r="D272" i="19"/>
  <c r="N296" i="19"/>
  <c r="O295" i="19"/>
  <c r="H271" i="19"/>
  <c r="G272" i="19"/>
  <c r="AP249" i="18"/>
  <c r="AO249" i="18"/>
  <c r="AR249" i="18"/>
  <c r="AM249" i="18"/>
  <c r="AN249" i="18"/>
  <c r="BB250" i="18"/>
  <c r="BC250" i="18" s="1"/>
  <c r="BE251" i="18" s="1"/>
  <c r="BF251" i="18" s="1"/>
  <c r="AC252" i="18"/>
  <c r="AK249" i="18"/>
  <c r="I255" i="18"/>
  <c r="J255" i="18" s="1"/>
  <c r="L256" i="18"/>
  <c r="M256" i="18" s="1"/>
  <c r="F255" i="18"/>
  <c r="G255" i="18" s="1"/>
  <c r="C257" i="18"/>
  <c r="D257" i="18" s="1"/>
  <c r="AV252" i="18"/>
  <c r="AL249" i="18"/>
  <c r="W252" i="18"/>
  <c r="M212" i="11"/>
  <c r="N211" i="11"/>
  <c r="AJ266" i="19" l="1"/>
  <c r="BG267" i="19"/>
  <c r="BH267" i="19" s="1"/>
  <c r="BI267" i="19" s="1"/>
  <c r="BJ268" i="19" s="1"/>
  <c r="BL268" i="19" s="1"/>
  <c r="AM267" i="19"/>
  <c r="T258" i="2"/>
  <c r="U258" i="2" s="1"/>
  <c r="AJ257" i="2" s="1"/>
  <c r="BO258" i="2"/>
  <c r="AI256" i="2"/>
  <c r="AH256" i="2"/>
  <c r="AJ256" i="2"/>
  <c r="AG256" i="2"/>
  <c r="Z258" i="2"/>
  <c r="Y258" i="2"/>
  <c r="AB258" i="2"/>
  <c r="S260" i="2"/>
  <c r="R260" i="2"/>
  <c r="Y259" i="2" s="1"/>
  <c r="K263" i="2"/>
  <c r="L262" i="2"/>
  <c r="BO259" i="2"/>
  <c r="AS259" i="2"/>
  <c r="F261" i="2"/>
  <c r="G260" i="2"/>
  <c r="I260" i="2" s="1"/>
  <c r="Q261" i="2" s="1"/>
  <c r="C262" i="2"/>
  <c r="D261" i="2"/>
  <c r="N263" i="2"/>
  <c r="O262" i="2"/>
  <c r="AR259" i="2"/>
  <c r="AP266" i="19"/>
  <c r="AK266" i="19"/>
  <c r="AI266" i="19"/>
  <c r="AM266" i="19"/>
  <c r="E272" i="19"/>
  <c r="AM250" i="18"/>
  <c r="V255" i="18"/>
  <c r="BB251" i="18"/>
  <c r="BC251" i="18" s="1"/>
  <c r="BE252" i="18" s="1"/>
  <c r="BF252" i="18" s="1"/>
  <c r="AK250" i="18"/>
  <c r="AP250" i="18"/>
  <c r="O430" i="18"/>
  <c r="P429" i="18"/>
  <c r="AO250" i="18"/>
  <c r="AL250" i="18"/>
  <c r="AR250" i="18"/>
  <c r="AQ250" i="18"/>
  <c r="V270" i="19"/>
  <c r="W270" i="19"/>
  <c r="U270" i="19"/>
  <c r="AB270" i="19" s="1"/>
  <c r="T270" i="19"/>
  <c r="AS270" i="19" s="1"/>
  <c r="I271" i="19"/>
  <c r="S271" i="19" s="1"/>
  <c r="AO267" i="19"/>
  <c r="AL267" i="19"/>
  <c r="AK267" i="19"/>
  <c r="AP267" i="19"/>
  <c r="AJ267" i="19"/>
  <c r="Z269" i="19"/>
  <c r="AO268" i="19" s="1"/>
  <c r="Y269" i="19"/>
  <c r="AT269" i="19"/>
  <c r="AC270" i="19"/>
  <c r="X270" i="19" s="1"/>
  <c r="AI267" i="19"/>
  <c r="BG268" i="19"/>
  <c r="BH268" i="19" s="1"/>
  <c r="BI268" i="19" s="1"/>
  <c r="AN267" i="19"/>
  <c r="D273" i="19"/>
  <c r="C274" i="19"/>
  <c r="H272" i="19"/>
  <c r="G273" i="19"/>
  <c r="O296" i="19"/>
  <c r="N297" i="19"/>
  <c r="AE252" i="18"/>
  <c r="AF252" i="18"/>
  <c r="AD252" i="18"/>
  <c r="F256" i="18"/>
  <c r="G256" i="18" s="1"/>
  <c r="I256" i="18"/>
  <c r="J256" i="18" s="1"/>
  <c r="AW252" i="18"/>
  <c r="X252" i="18"/>
  <c r="Y252" i="18" s="1"/>
  <c r="BS252" i="18"/>
  <c r="C258" i="18"/>
  <c r="D258" i="18" s="1"/>
  <c r="L257" i="18"/>
  <c r="M257" i="18" s="1"/>
  <c r="AD253" i="18"/>
  <c r="AV253" i="18"/>
  <c r="W253" i="18"/>
  <c r="M213" i="11"/>
  <c r="N212" i="11"/>
  <c r="T259" i="2" l="1"/>
  <c r="U259" i="2" s="1"/>
  <c r="AG258" i="2" s="1"/>
  <c r="BJ269" i="19"/>
  <c r="BL269" i="19" s="1"/>
  <c r="AA259" i="2"/>
  <c r="AG257" i="2"/>
  <c r="AH257" i="2"/>
  <c r="AI257" i="2"/>
  <c r="Z259" i="2"/>
  <c r="AB259" i="2"/>
  <c r="K264" i="2"/>
  <c r="L263" i="2"/>
  <c r="R261" i="2"/>
  <c r="AA260" i="2" s="1"/>
  <c r="C263" i="2"/>
  <c r="D262" i="2"/>
  <c r="F262" i="2"/>
  <c r="G261" i="2"/>
  <c r="I261" i="2" s="1"/>
  <c r="Q262" i="2" s="1"/>
  <c r="AR260" i="2"/>
  <c r="N264" i="2"/>
  <c r="O263" i="2"/>
  <c r="AS260" i="2"/>
  <c r="BO260" i="2"/>
  <c r="T260" i="2"/>
  <c r="E273" i="19"/>
  <c r="V256" i="18"/>
  <c r="O431" i="18"/>
  <c r="P430" i="18"/>
  <c r="AC253" i="18"/>
  <c r="AE253" i="18"/>
  <c r="AF253" i="18"/>
  <c r="W254" i="18"/>
  <c r="BS254" i="18" s="1"/>
  <c r="V271" i="19"/>
  <c r="W271" i="19"/>
  <c r="U271" i="19"/>
  <c r="AB271" i="19" s="1"/>
  <c r="T271" i="19"/>
  <c r="AS271" i="19" s="1"/>
  <c r="I272" i="19"/>
  <c r="S272" i="19" s="1"/>
  <c r="AI268" i="19"/>
  <c r="AP268" i="19"/>
  <c r="AM268" i="19"/>
  <c r="AJ268" i="19"/>
  <c r="AK268" i="19"/>
  <c r="AL268" i="19"/>
  <c r="Z270" i="19"/>
  <c r="AM269" i="19" s="1"/>
  <c r="AT270" i="19"/>
  <c r="Y270" i="19"/>
  <c r="AN268" i="19"/>
  <c r="BG269" i="19"/>
  <c r="BH269" i="19" s="1"/>
  <c r="BI269" i="19" s="1"/>
  <c r="BJ270" i="19" s="1"/>
  <c r="AC271" i="19"/>
  <c r="X271" i="19" s="1"/>
  <c r="D274" i="19"/>
  <c r="C275" i="19"/>
  <c r="N298" i="19"/>
  <c r="O297" i="19"/>
  <c r="G274" i="19"/>
  <c r="H273" i="19"/>
  <c r="BB252" i="18"/>
  <c r="BC252" i="18" s="1"/>
  <c r="BE253" i="18" s="1"/>
  <c r="BF253" i="18" s="1"/>
  <c r="AQ251" i="18"/>
  <c r="AR251" i="18"/>
  <c r="AO251" i="18"/>
  <c r="AP251" i="18"/>
  <c r="BS253" i="18"/>
  <c r="AW253" i="18"/>
  <c r="X253" i="18"/>
  <c r="Y253" i="18" s="1"/>
  <c r="C259" i="18"/>
  <c r="D259" i="18" s="1"/>
  <c r="I257" i="18"/>
  <c r="J257" i="18" s="1"/>
  <c r="AM251" i="18"/>
  <c r="AN251" i="18"/>
  <c r="AK251" i="18"/>
  <c r="AL251" i="18"/>
  <c r="AV254" i="18"/>
  <c r="F257" i="18"/>
  <c r="G257" i="18" s="1"/>
  <c r="L258" i="18"/>
  <c r="M258" i="18" s="1"/>
  <c r="M214" i="11"/>
  <c r="N213" i="11"/>
  <c r="U260" i="2" l="1"/>
  <c r="AH259" i="2" s="1"/>
  <c r="AH258" i="2"/>
  <c r="AJ258" i="2"/>
  <c r="AI258" i="2"/>
  <c r="AB260" i="2"/>
  <c r="S261" i="2"/>
  <c r="T261" i="2" s="1"/>
  <c r="U261" i="2" s="1"/>
  <c r="R262" i="2"/>
  <c r="Z261" i="2" s="1"/>
  <c r="F263" i="2"/>
  <c r="G262" i="2"/>
  <c r="I262" i="2" s="1"/>
  <c r="Q263" i="2" s="1"/>
  <c r="AR261" i="2"/>
  <c r="N265" i="2"/>
  <c r="O264" i="2"/>
  <c r="C264" i="2"/>
  <c r="D263" i="2"/>
  <c r="Y260" i="2"/>
  <c r="Z260" i="2"/>
  <c r="K265" i="2"/>
  <c r="L264" i="2"/>
  <c r="E274" i="19"/>
  <c r="V257" i="18"/>
  <c r="O432" i="18"/>
  <c r="P431" i="18"/>
  <c r="W255" i="18"/>
  <c r="AW254" i="18"/>
  <c r="T272" i="19"/>
  <c r="AS272" i="19" s="1"/>
  <c r="U272" i="19"/>
  <c r="AB272" i="19" s="1"/>
  <c r="V272" i="19"/>
  <c r="W272" i="19"/>
  <c r="I273" i="19"/>
  <c r="S273" i="19" s="1"/>
  <c r="AJ269" i="19"/>
  <c r="AO269" i="19"/>
  <c r="AN269" i="19"/>
  <c r="AP269" i="19"/>
  <c r="BL270" i="19"/>
  <c r="AT271" i="19"/>
  <c r="Z271" i="19"/>
  <c r="AP270" i="19" s="1"/>
  <c r="Y271" i="19"/>
  <c r="AC272" i="19"/>
  <c r="X272" i="19" s="1"/>
  <c r="AI269" i="19"/>
  <c r="BG270" i="19"/>
  <c r="BH270" i="19" s="1"/>
  <c r="BI270" i="19" s="1"/>
  <c r="BJ271" i="19" s="1"/>
  <c r="AK269" i="19"/>
  <c r="AL269" i="19"/>
  <c r="C276" i="19"/>
  <c r="D275" i="19"/>
  <c r="N299" i="19"/>
  <c r="O298" i="19"/>
  <c r="H274" i="19"/>
  <c r="G275" i="19"/>
  <c r="X254" i="18"/>
  <c r="BB253" i="18"/>
  <c r="BC253" i="18" s="1"/>
  <c r="BE254" i="18" s="1"/>
  <c r="BF254" i="18" s="1"/>
  <c r="AL252" i="18"/>
  <c r="AN252" i="18"/>
  <c r="AO252" i="18"/>
  <c r="AP252" i="18"/>
  <c r="AR252" i="18"/>
  <c r="AQ252" i="18"/>
  <c r="AF255" i="18"/>
  <c r="AV255" i="18"/>
  <c r="AC254" i="18"/>
  <c r="AD254" i="18"/>
  <c r="C260" i="18"/>
  <c r="D260" i="18" s="1"/>
  <c r="L259" i="18"/>
  <c r="M259" i="18" s="1"/>
  <c r="AW255" i="18"/>
  <c r="BS255" i="18"/>
  <c r="I258" i="18"/>
  <c r="J258" i="18" s="1"/>
  <c r="AE254" i="18"/>
  <c r="AF254" i="18"/>
  <c r="AM252" i="18"/>
  <c r="F258" i="18"/>
  <c r="G258" i="18" s="1"/>
  <c r="AK252" i="18"/>
  <c r="M215" i="11"/>
  <c r="N214" i="11"/>
  <c r="AG259" i="2" l="1"/>
  <c r="AJ259" i="2"/>
  <c r="AI259" i="2"/>
  <c r="AG260" i="2"/>
  <c r="AJ260" i="2"/>
  <c r="AI260" i="2"/>
  <c r="AH260" i="2"/>
  <c r="BO261" i="2"/>
  <c r="AS261" i="2"/>
  <c r="AA261" i="2"/>
  <c r="AB261" i="2"/>
  <c r="S262" i="2"/>
  <c r="AS262" i="2" s="1"/>
  <c r="Y261" i="2"/>
  <c r="R263" i="2"/>
  <c r="S263" i="2" s="1"/>
  <c r="C265" i="2"/>
  <c r="D264" i="2"/>
  <c r="N266" i="2"/>
  <c r="O265" i="2"/>
  <c r="F264" i="2"/>
  <c r="G263" i="2"/>
  <c r="I263" i="2" s="1"/>
  <c r="Q264" i="2" s="1"/>
  <c r="K266" i="2"/>
  <c r="L265" i="2"/>
  <c r="AR262" i="2"/>
  <c r="E275" i="19"/>
  <c r="V258" i="18"/>
  <c r="O433" i="18"/>
  <c r="P432" i="18"/>
  <c r="X255" i="18"/>
  <c r="Y254" i="18"/>
  <c r="AR253" i="18" s="1"/>
  <c r="V273" i="19"/>
  <c r="W273" i="19"/>
  <c r="T273" i="19"/>
  <c r="AS273" i="19" s="1"/>
  <c r="U273" i="19"/>
  <c r="AB273" i="19" s="1"/>
  <c r="AC273" i="19" s="1"/>
  <c r="X273" i="19" s="1"/>
  <c r="I274" i="19"/>
  <c r="S274" i="19" s="1"/>
  <c r="BL271" i="19"/>
  <c r="Z272" i="19"/>
  <c r="AN271" i="19" s="1"/>
  <c r="Y272" i="19"/>
  <c r="AT272" i="19"/>
  <c r="AJ270" i="19"/>
  <c r="BG271" i="19"/>
  <c r="BH271" i="19" s="1"/>
  <c r="BI271" i="19" s="1"/>
  <c r="BJ272" i="19" s="1"/>
  <c r="AM270" i="19"/>
  <c r="AK270" i="19"/>
  <c r="AI270" i="19"/>
  <c r="AL270" i="19"/>
  <c r="AN270" i="19"/>
  <c r="AO270" i="19"/>
  <c r="H275" i="19"/>
  <c r="G276" i="19"/>
  <c r="O299" i="19"/>
  <c r="N300" i="19"/>
  <c r="D276" i="19"/>
  <c r="C277" i="19"/>
  <c r="W256" i="18"/>
  <c r="BS256" i="18" s="1"/>
  <c r="AC255" i="18"/>
  <c r="AE255" i="18"/>
  <c r="AD255" i="18"/>
  <c r="AE256" i="18"/>
  <c r="L260" i="18"/>
  <c r="M260" i="18" s="1"/>
  <c r="C261" i="18"/>
  <c r="D261" i="18" s="1"/>
  <c r="AV256" i="18"/>
  <c r="I259" i="18"/>
  <c r="J259" i="18" s="1"/>
  <c r="F259" i="18"/>
  <c r="G259" i="18" s="1"/>
  <c r="M216" i="11"/>
  <c r="N215" i="11"/>
  <c r="Y262" i="2" l="1"/>
  <c r="BO262" i="2"/>
  <c r="T262" i="2"/>
  <c r="U262" i="2" s="1"/>
  <c r="AG261" i="2" s="1"/>
  <c r="Z262" i="2"/>
  <c r="AA262" i="2"/>
  <c r="AB262" i="2"/>
  <c r="R264" i="2"/>
  <c r="AB263" i="2" s="1"/>
  <c r="F265" i="2"/>
  <c r="G264" i="2"/>
  <c r="I264" i="2" s="1"/>
  <c r="N267" i="2"/>
  <c r="O266" i="2"/>
  <c r="K267" i="2"/>
  <c r="L266" i="2"/>
  <c r="C266" i="2"/>
  <c r="D265" i="2"/>
  <c r="AR263" i="2"/>
  <c r="BO263" i="2"/>
  <c r="AS263" i="2"/>
  <c r="T263" i="2"/>
  <c r="E276" i="19"/>
  <c r="Y255" i="18"/>
  <c r="BB255" i="18" s="1"/>
  <c r="BC255" i="18" s="1"/>
  <c r="BE256" i="18" s="1"/>
  <c r="O434" i="18"/>
  <c r="P433" i="18"/>
  <c r="V259" i="18"/>
  <c r="AN254" i="18"/>
  <c r="AO254" i="18"/>
  <c r="AR254" i="18"/>
  <c r="BB254" i="18"/>
  <c r="BC254" i="18" s="1"/>
  <c r="BE255" i="18" s="1"/>
  <c r="BF255" i="18" s="1"/>
  <c r="BF256" i="18" s="1"/>
  <c r="AQ254" i="18"/>
  <c r="AO253" i="18"/>
  <c r="AK254" i="18"/>
  <c r="AM253" i="18"/>
  <c r="AW256" i="18"/>
  <c r="X256" i="18"/>
  <c r="AL253" i="18"/>
  <c r="AK253" i="18"/>
  <c r="AQ253" i="18"/>
  <c r="AL254" i="18"/>
  <c r="AP253" i="18"/>
  <c r="AM254" i="18"/>
  <c r="AN253" i="18"/>
  <c r="T274" i="19"/>
  <c r="AS274" i="19" s="1"/>
  <c r="U274" i="19"/>
  <c r="AB274" i="19" s="1"/>
  <c r="V274" i="19"/>
  <c r="W274" i="19"/>
  <c r="I275" i="19"/>
  <c r="S275" i="19" s="1"/>
  <c r="W275" i="19" s="1"/>
  <c r="BL272" i="19"/>
  <c r="AM271" i="19"/>
  <c r="BG272" i="19"/>
  <c r="BH272" i="19" s="1"/>
  <c r="BI272" i="19" s="1"/>
  <c r="BJ273" i="19" s="1"/>
  <c r="AK271" i="19"/>
  <c r="AJ271" i="19"/>
  <c r="Y273" i="19"/>
  <c r="AT273" i="19"/>
  <c r="Z273" i="19"/>
  <c r="AJ272" i="19" s="1"/>
  <c r="AI271" i="19"/>
  <c r="AP271" i="19"/>
  <c r="AO271" i="19"/>
  <c r="AC274" i="19"/>
  <c r="X274" i="19" s="1"/>
  <c r="AL271" i="19"/>
  <c r="D277" i="19"/>
  <c r="C278" i="19"/>
  <c r="N301" i="19"/>
  <c r="O300" i="19"/>
  <c r="G277" i="19"/>
  <c r="H276" i="19"/>
  <c r="AD256" i="18"/>
  <c r="AF256" i="18"/>
  <c r="AC256" i="18"/>
  <c r="AE257" i="18"/>
  <c r="C262" i="18"/>
  <c r="D262" i="18" s="1"/>
  <c r="I260" i="18"/>
  <c r="J260" i="18" s="1"/>
  <c r="AV257" i="18"/>
  <c r="F260" i="18"/>
  <c r="G260" i="18" s="1"/>
  <c r="L261" i="18"/>
  <c r="M261" i="18" s="1"/>
  <c r="W257" i="18"/>
  <c r="M217" i="11"/>
  <c r="N216" i="11"/>
  <c r="U263" i="2" l="1"/>
  <c r="AJ262" i="2" s="1"/>
  <c r="AK272" i="19"/>
  <c r="Q265" i="2"/>
  <c r="R265" i="2" s="1"/>
  <c r="Y264" i="2" s="1"/>
  <c r="AJ261" i="2"/>
  <c r="AH261" i="2"/>
  <c r="AI261" i="2"/>
  <c r="S264" i="2"/>
  <c r="AS264" i="2" s="1"/>
  <c r="AA263" i="2"/>
  <c r="Z263" i="2"/>
  <c r="Y263" i="2"/>
  <c r="F266" i="2"/>
  <c r="G265" i="2"/>
  <c r="I265" i="2" s="1"/>
  <c r="Q266" i="2" s="1"/>
  <c r="C267" i="2"/>
  <c r="D266" i="2"/>
  <c r="K268" i="2"/>
  <c r="L267" i="2"/>
  <c r="AR264" i="2"/>
  <c r="N268" i="2"/>
  <c r="O267" i="2"/>
  <c r="E277" i="19"/>
  <c r="Y256" i="18"/>
  <c r="AP254" i="18"/>
  <c r="AQ255" i="18"/>
  <c r="V260" i="18"/>
  <c r="O435" i="18"/>
  <c r="P434" i="18"/>
  <c r="AL255" i="18"/>
  <c r="AK255" i="18"/>
  <c r="AM255" i="18"/>
  <c r="BB256" i="18"/>
  <c r="BC256" i="18" s="1"/>
  <c r="BE257" i="18" s="1"/>
  <c r="BF257" i="18" s="1"/>
  <c r="AN255" i="18"/>
  <c r="AP255" i="18"/>
  <c r="AO255" i="18"/>
  <c r="AR255" i="18"/>
  <c r="T275" i="19"/>
  <c r="AS275" i="19" s="1"/>
  <c r="U275" i="19"/>
  <c r="AB275" i="19" s="1"/>
  <c r="AC275" i="19" s="1"/>
  <c r="X275" i="19" s="1"/>
  <c r="V275" i="19"/>
  <c r="I276" i="19"/>
  <c r="S276" i="19" s="1"/>
  <c r="AN272" i="19"/>
  <c r="BL273" i="19"/>
  <c r="AM272" i="19"/>
  <c r="AL272" i="19"/>
  <c r="AI272" i="19"/>
  <c r="AP272" i="19"/>
  <c r="AO272" i="19"/>
  <c r="BG273" i="19"/>
  <c r="BH273" i="19" s="1"/>
  <c r="BI273" i="19" s="1"/>
  <c r="BJ274" i="19" s="1"/>
  <c r="Z274" i="19"/>
  <c r="AL273" i="19" s="1"/>
  <c r="AT274" i="19"/>
  <c r="Y274" i="19"/>
  <c r="C279" i="19"/>
  <c r="D278" i="19"/>
  <c r="H277" i="19"/>
  <c r="G278" i="19"/>
  <c r="O301" i="19"/>
  <c r="N302" i="19"/>
  <c r="AF257" i="18"/>
  <c r="AD258" i="18"/>
  <c r="X257" i="18"/>
  <c r="Y257" i="18" s="1"/>
  <c r="BS257" i="18"/>
  <c r="AW257" i="18"/>
  <c r="L262" i="18"/>
  <c r="M262" i="18" s="1"/>
  <c r="C263" i="18"/>
  <c r="D263" i="18" s="1"/>
  <c r="I261" i="18"/>
  <c r="J261" i="18" s="1"/>
  <c r="AV258" i="18"/>
  <c r="F261" i="18"/>
  <c r="G261" i="18" s="1"/>
  <c r="AC257" i="18"/>
  <c r="AD257" i="18"/>
  <c r="W258" i="18"/>
  <c r="M218" i="11"/>
  <c r="N217" i="11"/>
  <c r="AH262" i="2" l="1"/>
  <c r="AI262" i="2"/>
  <c r="AG262" i="2"/>
  <c r="S265" i="2"/>
  <c r="BO265" i="2" s="1"/>
  <c r="BO264" i="2"/>
  <c r="T264" i="2"/>
  <c r="U264" i="2" s="1"/>
  <c r="AB264" i="2"/>
  <c r="Z264" i="2"/>
  <c r="S266" i="2"/>
  <c r="R266" i="2"/>
  <c r="AB265" i="2" s="1"/>
  <c r="N269" i="2"/>
  <c r="O268" i="2"/>
  <c r="K269" i="2"/>
  <c r="L268" i="2"/>
  <c r="C268" i="2"/>
  <c r="D267" i="2"/>
  <c r="AR265" i="2"/>
  <c r="F267" i="2"/>
  <c r="G266" i="2"/>
  <c r="I266" i="2" s="1"/>
  <c r="Q267" i="2" s="1"/>
  <c r="AA264" i="2"/>
  <c r="U276" i="19"/>
  <c r="AB276" i="19" s="1"/>
  <c r="W276" i="19"/>
  <c r="V276" i="19"/>
  <c r="T276" i="19"/>
  <c r="AS276" i="19" s="1"/>
  <c r="E278" i="19"/>
  <c r="O436" i="18"/>
  <c r="P435" i="18"/>
  <c r="V261" i="18"/>
  <c r="AE258" i="18"/>
  <c r="I277" i="19"/>
  <c r="S277" i="19" s="1"/>
  <c r="T277" i="19" s="1"/>
  <c r="AS277" i="19" s="1"/>
  <c r="AN273" i="19"/>
  <c r="AO273" i="19"/>
  <c r="AJ273" i="19"/>
  <c r="AP273" i="19"/>
  <c r="AM273" i="19"/>
  <c r="AI273" i="19"/>
  <c r="BL274" i="19"/>
  <c r="AC276" i="19"/>
  <c r="X276" i="19" s="1"/>
  <c r="AK273" i="19"/>
  <c r="BG274" i="19"/>
  <c r="BH274" i="19" s="1"/>
  <c r="BI274" i="19" s="1"/>
  <c r="BJ275" i="19" s="1"/>
  <c r="AT275" i="19"/>
  <c r="Y275" i="19"/>
  <c r="Z275" i="19"/>
  <c r="AI274" i="19" s="1"/>
  <c r="H278" i="19"/>
  <c r="G279" i="19"/>
  <c r="D279" i="19"/>
  <c r="C280" i="19"/>
  <c r="N303" i="19"/>
  <c r="O302" i="19"/>
  <c r="AF258" i="18"/>
  <c r="AC258" i="18"/>
  <c r="BB257" i="18"/>
  <c r="BC257" i="18" s="1"/>
  <c r="BE258" i="18" s="1"/>
  <c r="BF258" i="18" s="1"/>
  <c r="AQ256" i="18"/>
  <c r="AR256" i="18"/>
  <c r="AP256" i="18"/>
  <c r="AO256" i="18"/>
  <c r="AF259" i="18"/>
  <c r="BS258" i="18"/>
  <c r="AW258" i="18"/>
  <c r="X258" i="18"/>
  <c r="Y258" i="18" s="1"/>
  <c r="AP257" i="18" s="1"/>
  <c r="C264" i="18"/>
  <c r="D264" i="18" s="1"/>
  <c r="AN256" i="18"/>
  <c r="AL256" i="18"/>
  <c r="AM256" i="18"/>
  <c r="AK256" i="18"/>
  <c r="W259" i="18"/>
  <c r="I262" i="18"/>
  <c r="J262" i="18" s="1"/>
  <c r="L263" i="18"/>
  <c r="M263" i="18" s="1"/>
  <c r="F262" i="18"/>
  <c r="G262" i="18" s="1"/>
  <c r="AV259" i="18"/>
  <c r="M219" i="11"/>
  <c r="N218" i="11"/>
  <c r="AS265" i="2" l="1"/>
  <c r="T265" i="2"/>
  <c r="U265" i="2" s="1"/>
  <c r="AJ264" i="2" s="1"/>
  <c r="AJ263" i="2"/>
  <c r="AI263" i="2"/>
  <c r="AG263" i="2"/>
  <c r="AH263" i="2"/>
  <c r="Y265" i="2"/>
  <c r="R267" i="2"/>
  <c r="AB266" i="2" s="1"/>
  <c r="F268" i="2"/>
  <c r="G267" i="2"/>
  <c r="I267" i="2" s="1"/>
  <c r="Q268" i="2" s="1"/>
  <c r="K270" i="2"/>
  <c r="L269" i="2"/>
  <c r="C269" i="2"/>
  <c r="D268" i="2"/>
  <c r="AR266" i="2"/>
  <c r="N270" i="2"/>
  <c r="O269" i="2"/>
  <c r="Z265" i="2"/>
  <c r="AA265" i="2"/>
  <c r="BO266" i="2"/>
  <c r="T266" i="2"/>
  <c r="AS266" i="2"/>
  <c r="E279" i="19"/>
  <c r="V262" i="18"/>
  <c r="O437" i="18"/>
  <c r="P436" i="18"/>
  <c r="W277" i="19"/>
  <c r="U277" i="19"/>
  <c r="AB277" i="19" s="1"/>
  <c r="AC277" i="19" s="1"/>
  <c r="X277" i="19" s="1"/>
  <c r="V277" i="19"/>
  <c r="I278" i="19"/>
  <c r="S278" i="19" s="1"/>
  <c r="W278" i="19" s="1"/>
  <c r="AK274" i="19"/>
  <c r="AJ274" i="19"/>
  <c r="AO274" i="19"/>
  <c r="BL275" i="19"/>
  <c r="AT276" i="19"/>
  <c r="Z276" i="19"/>
  <c r="AJ275" i="19" s="1"/>
  <c r="Y276" i="19"/>
  <c r="AN274" i="19"/>
  <c r="AP274" i="19"/>
  <c r="AM274" i="19"/>
  <c r="BG275" i="19"/>
  <c r="BH275" i="19" s="1"/>
  <c r="BI275" i="19" s="1"/>
  <c r="BJ276" i="19" s="1"/>
  <c r="AL274" i="19"/>
  <c r="G280" i="19"/>
  <c r="H279" i="19"/>
  <c r="D280" i="19"/>
  <c r="C281" i="19"/>
  <c r="O303" i="19"/>
  <c r="N304" i="19"/>
  <c r="AC259" i="18"/>
  <c r="AD259" i="18"/>
  <c r="AE259" i="18"/>
  <c r="AO257" i="18"/>
  <c r="AR257" i="18"/>
  <c r="BB258" i="18"/>
  <c r="BC258" i="18" s="1"/>
  <c r="BE259" i="18" s="1"/>
  <c r="BF259" i="18" s="1"/>
  <c r="AQ257" i="18"/>
  <c r="C265" i="18"/>
  <c r="D265" i="18" s="1"/>
  <c r="AL257" i="18"/>
  <c r="AM257" i="18"/>
  <c r="I263" i="18"/>
  <c r="J263" i="18" s="1"/>
  <c r="AN257" i="18"/>
  <c r="AV260" i="18"/>
  <c r="AK257" i="18"/>
  <c r="F263" i="18"/>
  <c r="G263" i="18" s="1"/>
  <c r="L264" i="18"/>
  <c r="M264" i="18" s="1"/>
  <c r="BS259" i="18"/>
  <c r="AW259" i="18"/>
  <c r="X259" i="18"/>
  <c r="Y259" i="18" s="1"/>
  <c r="AP258" i="18" s="1"/>
  <c r="W260" i="18"/>
  <c r="M220" i="11"/>
  <c r="N219" i="11"/>
  <c r="U266" i="2" l="1"/>
  <c r="AG265" i="2" s="1"/>
  <c r="AI264" i="2"/>
  <c r="AH264" i="2"/>
  <c r="AG264" i="2"/>
  <c r="AH265" i="2"/>
  <c r="AJ265" i="2"/>
  <c r="AI265" i="2"/>
  <c r="AA266" i="2"/>
  <c r="Z266" i="2"/>
  <c r="S267" i="2"/>
  <c r="T267" i="2" s="1"/>
  <c r="U267" i="2" s="1"/>
  <c r="Y266" i="2"/>
  <c r="C270" i="2"/>
  <c r="D269" i="2"/>
  <c r="K271" i="2"/>
  <c r="L270" i="2"/>
  <c r="R268" i="2"/>
  <c r="AA267" i="2" s="1"/>
  <c r="AR267" i="2"/>
  <c r="N271" i="2"/>
  <c r="O270" i="2"/>
  <c r="F269" i="2"/>
  <c r="G268" i="2"/>
  <c r="I268" i="2" s="1"/>
  <c r="Q269" i="2" s="1"/>
  <c r="E280" i="19"/>
  <c r="O438" i="18"/>
  <c r="P437" i="18"/>
  <c r="V263" i="18"/>
  <c r="U278" i="19"/>
  <c r="AB278" i="19" s="1"/>
  <c r="AC278" i="19" s="1"/>
  <c r="X278" i="19" s="1"/>
  <c r="T278" i="19"/>
  <c r="AS278" i="19" s="1"/>
  <c r="V278" i="19"/>
  <c r="I279" i="19"/>
  <c r="S279" i="19" s="1"/>
  <c r="AO275" i="19"/>
  <c r="BL276" i="19"/>
  <c r="Y277" i="19"/>
  <c r="Z277" i="19"/>
  <c r="AL276" i="19" s="1"/>
  <c r="AT277" i="19"/>
  <c r="AN275" i="19"/>
  <c r="AI275" i="19"/>
  <c r="AK275" i="19"/>
  <c r="BG276" i="19"/>
  <c r="BH276" i="19" s="1"/>
  <c r="BI276" i="19" s="1"/>
  <c r="BJ277" i="19" s="1"/>
  <c r="AM275" i="19"/>
  <c r="AP275" i="19"/>
  <c r="AL275" i="19"/>
  <c r="C282" i="19"/>
  <c r="D281" i="19"/>
  <c r="N305" i="19"/>
  <c r="O304" i="19"/>
  <c r="H280" i="19"/>
  <c r="G281" i="19"/>
  <c r="W261" i="18"/>
  <c r="BS261" i="18" s="1"/>
  <c r="AO258" i="18"/>
  <c r="AR258" i="18"/>
  <c r="AQ258" i="18"/>
  <c r="AK258" i="18"/>
  <c r="BB259" i="18"/>
  <c r="BC259" i="18" s="1"/>
  <c r="BE260" i="18" s="1"/>
  <c r="BF260" i="18" s="1"/>
  <c r="L265" i="18"/>
  <c r="M265" i="18" s="1"/>
  <c r="C266" i="18"/>
  <c r="D266" i="18" s="1"/>
  <c r="AW260" i="18"/>
  <c r="X260" i="18"/>
  <c r="Y260" i="18" s="1"/>
  <c r="AQ259" i="18" s="1"/>
  <c r="BS260" i="18"/>
  <c r="AL258" i="18"/>
  <c r="AV261" i="18"/>
  <c r="AM258" i="18"/>
  <c r="I264" i="18"/>
  <c r="J264" i="18" s="1"/>
  <c r="F264" i="18"/>
  <c r="G264" i="18" s="1"/>
  <c r="AF260" i="18"/>
  <c r="AD260" i="18"/>
  <c r="AE260" i="18"/>
  <c r="AF261" i="18"/>
  <c r="AC260" i="18"/>
  <c r="AN258" i="18"/>
  <c r="M221" i="11"/>
  <c r="N220" i="11"/>
  <c r="S268" i="2" l="1"/>
  <c r="T268" i="2" s="1"/>
  <c r="U268" i="2" s="1"/>
  <c r="AJ267" i="2" s="1"/>
  <c r="AS267" i="2"/>
  <c r="BO267" i="2"/>
  <c r="AJ266" i="2"/>
  <c r="AI266" i="2"/>
  <c r="AG266" i="2"/>
  <c r="AH266" i="2"/>
  <c r="AB267" i="2"/>
  <c r="R269" i="2"/>
  <c r="AB268" i="2" s="1"/>
  <c r="F270" i="2"/>
  <c r="G269" i="2"/>
  <c r="I269" i="2" s="1"/>
  <c r="Q270" i="2" s="1"/>
  <c r="N272" i="2"/>
  <c r="O271" i="2"/>
  <c r="K272" i="2"/>
  <c r="L271" i="2"/>
  <c r="AR268" i="2"/>
  <c r="Y267" i="2"/>
  <c r="Z267" i="2"/>
  <c r="C271" i="2"/>
  <c r="D270" i="2"/>
  <c r="V279" i="19"/>
  <c r="W279" i="19"/>
  <c r="U279" i="19"/>
  <c r="AB279" i="19" s="1"/>
  <c r="AC279" i="19" s="1"/>
  <c r="X279" i="19" s="1"/>
  <c r="T279" i="19"/>
  <c r="AS279" i="19" s="1"/>
  <c r="E281" i="19"/>
  <c r="V264" i="18"/>
  <c r="O439" i="18"/>
  <c r="P438" i="18"/>
  <c r="X261" i="18"/>
  <c r="AW261" i="18"/>
  <c r="I280" i="19"/>
  <c r="S280" i="19" s="1"/>
  <c r="AP276" i="19"/>
  <c r="BL277" i="19"/>
  <c r="AN276" i="19"/>
  <c r="AK276" i="19"/>
  <c r="BG277" i="19"/>
  <c r="BH277" i="19" s="1"/>
  <c r="BI277" i="19" s="1"/>
  <c r="BJ278" i="19" s="1"/>
  <c r="AM276" i="19"/>
  <c r="Z278" i="19"/>
  <c r="AK277" i="19" s="1"/>
  <c r="AT278" i="19"/>
  <c r="Y278" i="19"/>
  <c r="AI276" i="19"/>
  <c r="AO276" i="19"/>
  <c r="AJ276" i="19"/>
  <c r="H281" i="19"/>
  <c r="G282" i="19"/>
  <c r="O305" i="19"/>
  <c r="BP5" i="19" s="1"/>
  <c r="N306" i="19"/>
  <c r="D282" i="19"/>
  <c r="C283" i="19"/>
  <c r="AP259" i="18"/>
  <c r="AR259" i="18"/>
  <c r="AO259" i="18"/>
  <c r="BB260" i="18"/>
  <c r="BC260" i="18" s="1"/>
  <c r="BE261" i="18" s="1"/>
  <c r="BF261" i="18" s="1"/>
  <c r="AC262" i="18"/>
  <c r="I265" i="18"/>
  <c r="J265" i="18" s="1"/>
  <c r="AC261" i="18"/>
  <c r="Y261" i="18"/>
  <c r="AP260" i="18" s="1"/>
  <c r="C267" i="18"/>
  <c r="D267" i="18" s="1"/>
  <c r="W262" i="18"/>
  <c r="AE261" i="18"/>
  <c r="AN259" i="18"/>
  <c r="AM259" i="18"/>
  <c r="F265" i="18"/>
  <c r="G265" i="18" s="1"/>
  <c r="AK259" i="18"/>
  <c r="L266" i="18"/>
  <c r="M266" i="18" s="1"/>
  <c r="AV262" i="18"/>
  <c r="AE262" i="18"/>
  <c r="AD262" i="18"/>
  <c r="AD261" i="18"/>
  <c r="AL259" i="18"/>
  <c r="M222" i="11"/>
  <c r="N221" i="11"/>
  <c r="AS268" i="2" l="1"/>
  <c r="BO268" i="2"/>
  <c r="AG267" i="2"/>
  <c r="AH267" i="2"/>
  <c r="AI267" i="2"/>
  <c r="S269" i="2"/>
  <c r="BO269" i="2" s="1"/>
  <c r="Y268" i="2"/>
  <c r="AA268" i="2"/>
  <c r="C272" i="2"/>
  <c r="D271" i="2"/>
  <c r="AR269" i="2"/>
  <c r="R270" i="2"/>
  <c r="Z269" i="2" s="1"/>
  <c r="K273" i="2"/>
  <c r="L272" i="2"/>
  <c r="N273" i="2"/>
  <c r="O272" i="2"/>
  <c r="F271" i="2"/>
  <c r="G270" i="2"/>
  <c r="I270" i="2" s="1"/>
  <c r="Q271" i="2" s="1"/>
  <c r="Z268" i="2"/>
  <c r="E282" i="19"/>
  <c r="O440" i="18"/>
  <c r="P440" i="18" s="1"/>
  <c r="P439" i="18"/>
  <c r="V265" i="18"/>
  <c r="AF262" i="18"/>
  <c r="U280" i="19"/>
  <c r="AB280" i="19" s="1"/>
  <c r="AC280" i="19" s="1"/>
  <c r="X280" i="19" s="1"/>
  <c r="V280" i="19"/>
  <c r="W280" i="19"/>
  <c r="T280" i="19"/>
  <c r="AS280" i="19" s="1"/>
  <c r="I281" i="19"/>
  <c r="S281" i="19" s="1"/>
  <c r="T281" i="19" s="1"/>
  <c r="AS281" i="19" s="1"/>
  <c r="AM277" i="19"/>
  <c r="BL278" i="19"/>
  <c r="AO277" i="19"/>
  <c r="BG278" i="19"/>
  <c r="BH278" i="19" s="1"/>
  <c r="BI278" i="19" s="1"/>
  <c r="BJ279" i="19" s="1"/>
  <c r="AP277" i="19"/>
  <c r="AT279" i="19"/>
  <c r="Z279" i="19"/>
  <c r="AL278" i="19" s="1"/>
  <c r="Y279" i="19"/>
  <c r="AJ277" i="19"/>
  <c r="AN277" i="19"/>
  <c r="AI277" i="19"/>
  <c r="AL277" i="19"/>
  <c r="N307" i="19"/>
  <c r="O307" i="19" s="1"/>
  <c r="O306" i="19"/>
  <c r="G283" i="19"/>
  <c r="H282" i="19"/>
  <c r="D283" i="19"/>
  <c r="C284" i="19"/>
  <c r="AO260" i="18"/>
  <c r="AQ260" i="18"/>
  <c r="AR260" i="18"/>
  <c r="BB261" i="18"/>
  <c r="BC261" i="18" s="1"/>
  <c r="BE262" i="18" s="1"/>
  <c r="BF262" i="18" s="1"/>
  <c r="AF263" i="18"/>
  <c r="I266" i="18"/>
  <c r="J266" i="18" s="1"/>
  <c r="AL260" i="18"/>
  <c r="L267" i="18"/>
  <c r="M267" i="18" s="1"/>
  <c r="F266" i="18"/>
  <c r="G266" i="18" s="1"/>
  <c r="AM260" i="18"/>
  <c r="C268" i="18"/>
  <c r="D268" i="18" s="1"/>
  <c r="AV263" i="18"/>
  <c r="AK260" i="18"/>
  <c r="AN260" i="18"/>
  <c r="X262" i="18"/>
  <c r="Y262" i="18" s="1"/>
  <c r="AQ261" i="18" s="1"/>
  <c r="BS262" i="18"/>
  <c r="AW262" i="18"/>
  <c r="W263" i="18"/>
  <c r="M223" i="11"/>
  <c r="N222" i="11"/>
  <c r="AS269" i="2" l="1"/>
  <c r="T269" i="2"/>
  <c r="U269" i="2" s="1"/>
  <c r="AJ268" i="2" s="1"/>
  <c r="S270" i="2"/>
  <c r="BO270" i="2" s="1"/>
  <c r="AA269" i="2"/>
  <c r="Y269" i="2"/>
  <c r="AB269" i="2"/>
  <c r="R271" i="2"/>
  <c r="Z270" i="2" s="1"/>
  <c r="F272" i="2"/>
  <c r="G271" i="2"/>
  <c r="I271" i="2" s="1"/>
  <c r="Q272" i="2" s="1"/>
  <c r="N274" i="2"/>
  <c r="O273" i="2"/>
  <c r="K274" i="2"/>
  <c r="L273" i="2"/>
  <c r="AR270" i="2"/>
  <c r="C273" i="2"/>
  <c r="D272" i="2"/>
  <c r="V281" i="19"/>
  <c r="AP278" i="19"/>
  <c r="E283" i="19"/>
  <c r="V266" i="18"/>
  <c r="W281" i="19"/>
  <c r="U281" i="19"/>
  <c r="AB281" i="19" s="1"/>
  <c r="AC281" i="19" s="1"/>
  <c r="X281" i="19" s="1"/>
  <c r="AJ278" i="19"/>
  <c r="AM278" i="19"/>
  <c r="AK278" i="19"/>
  <c r="I282" i="19"/>
  <c r="S282" i="19" s="1"/>
  <c r="U282" i="19" s="1"/>
  <c r="AB282" i="19" s="1"/>
  <c r="AI278" i="19"/>
  <c r="BL279" i="19"/>
  <c r="Z280" i="19"/>
  <c r="AK279" i="19" s="1"/>
  <c r="Y280" i="19"/>
  <c r="AT280" i="19"/>
  <c r="AN278" i="19"/>
  <c r="BG279" i="19"/>
  <c r="BH279" i="19" s="1"/>
  <c r="BI279" i="19" s="1"/>
  <c r="BJ280" i="19" s="1"/>
  <c r="AO278" i="19"/>
  <c r="C285" i="19"/>
  <c r="D284" i="19"/>
  <c r="G284" i="19"/>
  <c r="H283" i="19"/>
  <c r="AC263" i="18"/>
  <c r="AD263" i="18"/>
  <c r="AE263" i="18"/>
  <c r="AL261" i="18"/>
  <c r="AO261" i="18"/>
  <c r="AN261" i="18"/>
  <c r="AP261" i="18"/>
  <c r="AK261" i="18"/>
  <c r="BB262" i="18"/>
  <c r="BC262" i="18" s="1"/>
  <c r="BE263" i="18" s="1"/>
  <c r="BF263" i="18" s="1"/>
  <c r="AR261" i="18"/>
  <c r="AE264" i="18"/>
  <c r="I267" i="18"/>
  <c r="J267" i="18" s="1"/>
  <c r="C269" i="18"/>
  <c r="D269" i="18" s="1"/>
  <c r="AM261" i="18"/>
  <c r="BS263" i="18"/>
  <c r="AW263" i="18"/>
  <c r="X263" i="18"/>
  <c r="Y263" i="18" s="1"/>
  <c r="BB263" i="18" s="1"/>
  <c r="L268" i="18"/>
  <c r="M268" i="18" s="1"/>
  <c r="AV264" i="18"/>
  <c r="F267" i="18"/>
  <c r="G267" i="18" s="1"/>
  <c r="W264" i="18"/>
  <c r="M224" i="11"/>
  <c r="N223" i="11"/>
  <c r="AG268" i="2" l="1"/>
  <c r="AI268" i="2"/>
  <c r="AH268" i="2"/>
  <c r="T270" i="2"/>
  <c r="U270" i="2" s="1"/>
  <c r="AS270" i="2"/>
  <c r="S271" i="2"/>
  <c r="BO271" i="2" s="1"/>
  <c r="AA270" i="2"/>
  <c r="Y270" i="2"/>
  <c r="R272" i="2"/>
  <c r="S272" i="2" s="1"/>
  <c r="K275" i="2"/>
  <c r="L274" i="2"/>
  <c r="C274" i="2"/>
  <c r="D273" i="2"/>
  <c r="N275" i="2"/>
  <c r="O274" i="2"/>
  <c r="F273" i="2"/>
  <c r="G272" i="2"/>
  <c r="I272" i="2" s="1"/>
  <c r="Q273" i="2" s="1"/>
  <c r="AR271" i="2"/>
  <c r="AB270" i="2"/>
  <c r="E284" i="19"/>
  <c r="V267" i="18"/>
  <c r="V282" i="19"/>
  <c r="T282" i="19"/>
  <c r="AS282" i="19" s="1"/>
  <c r="W282" i="19"/>
  <c r="AO279" i="19"/>
  <c r="AJ279" i="19"/>
  <c r="AL279" i="19"/>
  <c r="AP279" i="19"/>
  <c r="I283" i="19"/>
  <c r="S283" i="19" s="1"/>
  <c r="W283" i="19" s="1"/>
  <c r="AI279" i="19"/>
  <c r="AM279" i="19"/>
  <c r="BL280" i="19"/>
  <c r="AT281" i="19"/>
  <c r="Y281" i="19"/>
  <c r="Z281" i="19"/>
  <c r="AN280" i="19" s="1"/>
  <c r="AN279" i="19"/>
  <c r="BG280" i="19"/>
  <c r="BH280" i="19" s="1"/>
  <c r="BI280" i="19" s="1"/>
  <c r="BJ281" i="19" s="1"/>
  <c r="AC282" i="19"/>
  <c r="X282" i="19" s="1"/>
  <c r="C286" i="19"/>
  <c r="D285" i="19"/>
  <c r="H284" i="19"/>
  <c r="G285" i="19"/>
  <c r="AC264" i="18"/>
  <c r="AF264" i="18"/>
  <c r="AD264" i="18"/>
  <c r="BC263" i="18"/>
  <c r="BE264" i="18" s="1"/>
  <c r="BF264" i="18" s="1"/>
  <c r="AP262" i="18"/>
  <c r="AR262" i="18"/>
  <c r="AQ262" i="18"/>
  <c r="AO262" i="18"/>
  <c r="AC265" i="18"/>
  <c r="L269" i="18"/>
  <c r="M269" i="18" s="1"/>
  <c r="AN262" i="18"/>
  <c r="F268" i="18"/>
  <c r="G268" i="18" s="1"/>
  <c r="AM262" i="18"/>
  <c r="C270" i="18"/>
  <c r="D270" i="18" s="1"/>
  <c r="I268" i="18"/>
  <c r="J268" i="18" s="1"/>
  <c r="AV265" i="18"/>
  <c r="AL262" i="18"/>
  <c r="BS264" i="18"/>
  <c r="AW264" i="18"/>
  <c r="X264" i="18"/>
  <c r="Y264" i="18" s="1"/>
  <c r="AQ263" i="18" s="1"/>
  <c r="AK262" i="18"/>
  <c r="W265" i="18"/>
  <c r="M225" i="11"/>
  <c r="N224" i="11"/>
  <c r="T271" i="2" l="1"/>
  <c r="U271" i="2" s="1"/>
  <c r="AI270" i="2" s="1"/>
  <c r="AS271" i="2"/>
  <c r="AJ269" i="2"/>
  <c r="AI269" i="2"/>
  <c r="AH269" i="2"/>
  <c r="AG269" i="2"/>
  <c r="AA271" i="2"/>
  <c r="Z271" i="2"/>
  <c r="AB271" i="2"/>
  <c r="Y271" i="2"/>
  <c r="R273" i="2"/>
  <c r="Y272" i="2" s="1"/>
  <c r="C275" i="2"/>
  <c r="D274" i="2"/>
  <c r="K276" i="2"/>
  <c r="L275" i="2"/>
  <c r="F274" i="2"/>
  <c r="G273" i="2"/>
  <c r="I273" i="2" s="1"/>
  <c r="Q274" i="2" s="1"/>
  <c r="N276" i="2"/>
  <c r="O275" i="2"/>
  <c r="AR272" i="2"/>
  <c r="BO272" i="2"/>
  <c r="AS272" i="2"/>
  <c r="T272" i="2"/>
  <c r="E285" i="19"/>
  <c r="V268" i="18"/>
  <c r="U283" i="19"/>
  <c r="AB283" i="19" s="1"/>
  <c r="AC283" i="19" s="1"/>
  <c r="X283" i="19" s="1"/>
  <c r="T283" i="19"/>
  <c r="AS283" i="19" s="1"/>
  <c r="V283" i="19"/>
  <c r="AM280" i="19"/>
  <c r="I284" i="19"/>
  <c r="S284" i="19" s="1"/>
  <c r="V284" i="19" s="1"/>
  <c r="AK280" i="19"/>
  <c r="AL280" i="19"/>
  <c r="AJ280" i="19"/>
  <c r="BL281" i="19"/>
  <c r="AP280" i="19"/>
  <c r="BG281" i="19"/>
  <c r="BH281" i="19" s="1"/>
  <c r="BI281" i="19" s="1"/>
  <c r="BJ282" i="19" s="1"/>
  <c r="AI280" i="19"/>
  <c r="Z282" i="19"/>
  <c r="AO281" i="19" s="1"/>
  <c r="AT282" i="19"/>
  <c r="Y282" i="19"/>
  <c r="AO280" i="19"/>
  <c r="H285" i="19"/>
  <c r="G286" i="19"/>
  <c r="D286" i="19"/>
  <c r="C287" i="19"/>
  <c r="AE265" i="18"/>
  <c r="AF265" i="18"/>
  <c r="AD265" i="18"/>
  <c r="AO263" i="18"/>
  <c r="AP263" i="18"/>
  <c r="AR263" i="18"/>
  <c r="AM263" i="18"/>
  <c r="BB264" i="18"/>
  <c r="BC264" i="18" s="1"/>
  <c r="BE265" i="18" s="1"/>
  <c r="BF265" i="18" s="1"/>
  <c r="AC266" i="18"/>
  <c r="AN263" i="18"/>
  <c r="L270" i="18"/>
  <c r="M270" i="18" s="1"/>
  <c r="F269" i="18"/>
  <c r="G269" i="18" s="1"/>
  <c r="AK263" i="18"/>
  <c r="AL263" i="18"/>
  <c r="BS265" i="18"/>
  <c r="AW265" i="18"/>
  <c r="X265" i="18"/>
  <c r="Y265" i="18" s="1"/>
  <c r="AR264" i="18" s="1"/>
  <c r="I269" i="18"/>
  <c r="J269" i="18" s="1"/>
  <c r="C271" i="18"/>
  <c r="D271" i="18" s="1"/>
  <c r="AV266" i="18"/>
  <c r="W266" i="18"/>
  <c r="M226" i="11"/>
  <c r="N225" i="11"/>
  <c r="U272" i="2" l="1"/>
  <c r="AH270" i="2"/>
  <c r="AG270" i="2"/>
  <c r="AJ271" i="2"/>
  <c r="AH271" i="2"/>
  <c r="AI271" i="2"/>
  <c r="AG271" i="2"/>
  <c r="AJ270" i="2"/>
  <c r="S273" i="2"/>
  <c r="AS273" i="2" s="1"/>
  <c r="AA272" i="2"/>
  <c r="Z272" i="2"/>
  <c r="AB272" i="2"/>
  <c r="S274" i="2"/>
  <c r="R274" i="2"/>
  <c r="Z273" i="2" s="1"/>
  <c r="F275" i="2"/>
  <c r="G274" i="2"/>
  <c r="I274" i="2" s="1"/>
  <c r="Q275" i="2" s="1"/>
  <c r="C276" i="2"/>
  <c r="D275" i="2"/>
  <c r="AR273" i="2"/>
  <c r="K277" i="2"/>
  <c r="L276" i="2"/>
  <c r="N277" i="2"/>
  <c r="O276" i="2"/>
  <c r="E286" i="19"/>
  <c r="V269" i="18"/>
  <c r="AF266" i="18"/>
  <c r="U284" i="19"/>
  <c r="AB284" i="19" s="1"/>
  <c r="T284" i="19"/>
  <c r="AS284" i="19" s="1"/>
  <c r="W284" i="19"/>
  <c r="AL281" i="19"/>
  <c r="AI281" i="19"/>
  <c r="AN281" i="19"/>
  <c r="I285" i="19"/>
  <c r="S285" i="19" s="1"/>
  <c r="AJ281" i="19"/>
  <c r="AP281" i="19"/>
  <c r="BL282" i="19"/>
  <c r="Y283" i="19"/>
  <c r="Z283" i="19"/>
  <c r="AL282" i="19" s="1"/>
  <c r="AT283" i="19"/>
  <c r="AC284" i="19"/>
  <c r="X284" i="19" s="1"/>
  <c r="AM281" i="19"/>
  <c r="BG282" i="19"/>
  <c r="BH282" i="19" s="1"/>
  <c r="BI282" i="19" s="1"/>
  <c r="BJ283" i="19" s="1"/>
  <c r="AK281" i="19"/>
  <c r="G287" i="19"/>
  <c r="H286" i="19"/>
  <c r="D287" i="19"/>
  <c r="C288" i="19"/>
  <c r="AD266" i="18"/>
  <c r="AE266" i="18"/>
  <c r="AK264" i="18"/>
  <c r="AL264" i="18"/>
  <c r="AM264" i="18"/>
  <c r="AP264" i="18"/>
  <c r="BB265" i="18"/>
  <c r="BC265" i="18" s="1"/>
  <c r="BE266" i="18" s="1"/>
  <c r="BF266" i="18" s="1"/>
  <c r="AQ264" i="18"/>
  <c r="AO264" i="18"/>
  <c r="AN264" i="18"/>
  <c r="L271" i="18"/>
  <c r="M271" i="18" s="1"/>
  <c r="C272" i="18"/>
  <c r="D272" i="18" s="1"/>
  <c r="AD267" i="18"/>
  <c r="AV267" i="18"/>
  <c r="F270" i="18"/>
  <c r="G270" i="18" s="1"/>
  <c r="BS266" i="18"/>
  <c r="AW266" i="18"/>
  <c r="X266" i="18"/>
  <c r="Y266" i="18" s="1"/>
  <c r="AQ265" i="18" s="1"/>
  <c r="I270" i="18"/>
  <c r="J270" i="18" s="1"/>
  <c r="W267" i="18"/>
  <c r="M227" i="11"/>
  <c r="N226" i="11"/>
  <c r="T273" i="2" l="1"/>
  <c r="U273" i="2" s="1"/>
  <c r="BO273" i="2"/>
  <c r="AB273" i="2"/>
  <c r="Y273" i="2"/>
  <c r="AA273" i="2"/>
  <c r="R275" i="2"/>
  <c r="Y274" i="2" s="1"/>
  <c r="N278" i="2"/>
  <c r="O277" i="2"/>
  <c r="C277" i="2"/>
  <c r="D276" i="2"/>
  <c r="K278" i="2"/>
  <c r="L277" i="2"/>
  <c r="F276" i="2"/>
  <c r="G275" i="2"/>
  <c r="I275" i="2" s="1"/>
  <c r="Q276" i="2" s="1"/>
  <c r="AR274" i="2"/>
  <c r="AS274" i="2"/>
  <c r="BO274" i="2"/>
  <c r="T274" i="2"/>
  <c r="E287" i="19"/>
  <c r="V270" i="18"/>
  <c r="U285" i="19"/>
  <c r="AB285" i="19" s="1"/>
  <c r="AC285" i="19" s="1"/>
  <c r="X285" i="19" s="1"/>
  <c r="W285" i="19"/>
  <c r="V285" i="19"/>
  <c r="T285" i="19"/>
  <c r="AS285" i="19" s="1"/>
  <c r="I286" i="19"/>
  <c r="S286" i="19" s="1"/>
  <c r="AM282" i="19"/>
  <c r="AN282" i="19"/>
  <c r="BL283" i="19"/>
  <c r="AJ282" i="19"/>
  <c r="AI282" i="19"/>
  <c r="Z284" i="19"/>
  <c r="AM283" i="19" s="1"/>
  <c r="Y284" i="19"/>
  <c r="AT284" i="19"/>
  <c r="AK282" i="19"/>
  <c r="BG283" i="19"/>
  <c r="BH283" i="19" s="1"/>
  <c r="BI283" i="19" s="1"/>
  <c r="BJ284" i="19" s="1"/>
  <c r="AO282" i="19"/>
  <c r="AP282" i="19"/>
  <c r="C289" i="19"/>
  <c r="D288" i="19"/>
  <c r="H287" i="19"/>
  <c r="G288" i="19"/>
  <c r="AE267" i="18"/>
  <c r="AF267" i="18"/>
  <c r="AC267" i="18"/>
  <c r="W268" i="18"/>
  <c r="BS268" i="18" s="1"/>
  <c r="AO265" i="18"/>
  <c r="AP265" i="18"/>
  <c r="AK265" i="18"/>
  <c r="AL265" i="18"/>
  <c r="AM265" i="18"/>
  <c r="AR265" i="18"/>
  <c r="AN265" i="18"/>
  <c r="BB266" i="18"/>
  <c r="BC266" i="18" s="1"/>
  <c r="BE267" i="18" s="1"/>
  <c r="BF267" i="18" s="1"/>
  <c r="W269" i="18"/>
  <c r="AV268" i="18"/>
  <c r="C273" i="18"/>
  <c r="D273" i="18" s="1"/>
  <c r="AW267" i="18"/>
  <c r="X267" i="18"/>
  <c r="Y267" i="18" s="1"/>
  <c r="AQ266" i="18" s="1"/>
  <c r="BS267" i="18"/>
  <c r="I271" i="18"/>
  <c r="J271" i="18" s="1"/>
  <c r="F271" i="18"/>
  <c r="G271" i="18" s="1"/>
  <c r="L272" i="18"/>
  <c r="M272" i="18" s="1"/>
  <c r="M228" i="11"/>
  <c r="N227" i="11"/>
  <c r="U274" i="2" l="1"/>
  <c r="AI273" i="2" s="1"/>
  <c r="AJ272" i="2"/>
  <c r="AG272" i="2"/>
  <c r="AI272" i="2"/>
  <c r="AH272" i="2"/>
  <c r="S275" i="2"/>
  <c r="BO275" i="2" s="1"/>
  <c r="Z274" i="2"/>
  <c r="AA274" i="2"/>
  <c r="AB274" i="2"/>
  <c r="R276" i="2"/>
  <c r="S276" i="2" s="1"/>
  <c r="F277" i="2"/>
  <c r="G276" i="2"/>
  <c r="I276" i="2" s="1"/>
  <c r="Q277" i="2" s="1"/>
  <c r="AR275" i="2"/>
  <c r="C278" i="2"/>
  <c r="D277" i="2"/>
  <c r="N279" i="2"/>
  <c r="O278" i="2"/>
  <c r="K279" i="2"/>
  <c r="L278" i="2"/>
  <c r="E288" i="19"/>
  <c r="V271" i="18"/>
  <c r="AF268" i="18"/>
  <c r="AC268" i="18"/>
  <c r="U286" i="19"/>
  <c r="AB286" i="19" s="1"/>
  <c r="AC286" i="19" s="1"/>
  <c r="X286" i="19" s="1"/>
  <c r="W286" i="19"/>
  <c r="V286" i="19"/>
  <c r="T286" i="19"/>
  <c r="AS286" i="19" s="1"/>
  <c r="I287" i="19"/>
  <c r="S287" i="19" s="1"/>
  <c r="U287" i="19" s="1"/>
  <c r="AB287" i="19" s="1"/>
  <c r="AJ283" i="19"/>
  <c r="AI283" i="19"/>
  <c r="AP283" i="19"/>
  <c r="AK283" i="19"/>
  <c r="BL284" i="19"/>
  <c r="AT285" i="19"/>
  <c r="Y285" i="19"/>
  <c r="Z285" i="19"/>
  <c r="AI284" i="19" s="1"/>
  <c r="AO283" i="19"/>
  <c r="BG284" i="19"/>
  <c r="BH284" i="19" s="1"/>
  <c r="BI284" i="19" s="1"/>
  <c r="BJ285" i="19" s="1"/>
  <c r="AL283" i="19"/>
  <c r="AN283" i="19"/>
  <c r="G289" i="19"/>
  <c r="H288" i="19"/>
  <c r="D289" i="19"/>
  <c r="C290" i="19"/>
  <c r="AD268" i="18"/>
  <c r="AE268" i="18"/>
  <c r="AW268" i="18"/>
  <c r="AR266" i="18"/>
  <c r="AO266" i="18"/>
  <c r="AP266" i="18"/>
  <c r="BB267" i="18"/>
  <c r="BC267" i="18" s="1"/>
  <c r="BE268" i="18" s="1"/>
  <c r="BF268" i="18" s="1"/>
  <c r="AD269" i="18"/>
  <c r="F272" i="18"/>
  <c r="G272" i="18" s="1"/>
  <c r="AV269" i="18"/>
  <c r="BS269" i="18"/>
  <c r="AW269" i="18"/>
  <c r="AN266" i="18"/>
  <c r="I272" i="18"/>
  <c r="J272" i="18" s="1"/>
  <c r="X268" i="18"/>
  <c r="Y268" i="18" s="1"/>
  <c r="BB268" i="18" s="1"/>
  <c r="C274" i="18"/>
  <c r="D274" i="18" s="1"/>
  <c r="AM266" i="18"/>
  <c r="AK266" i="18"/>
  <c r="L273" i="18"/>
  <c r="M273" i="18" s="1"/>
  <c r="AL266" i="18"/>
  <c r="M229" i="11"/>
  <c r="N228" i="11"/>
  <c r="AJ273" i="2" l="1"/>
  <c r="AH273" i="2"/>
  <c r="AG273" i="2"/>
  <c r="AA275" i="2"/>
  <c r="AS275" i="2"/>
  <c r="T275" i="2"/>
  <c r="U275" i="2" s="1"/>
  <c r="AH274" i="2" s="1"/>
  <c r="AB275" i="2"/>
  <c r="Z275" i="2"/>
  <c r="R277" i="2"/>
  <c r="Y276" i="2" s="1"/>
  <c r="F278" i="2"/>
  <c r="G277" i="2"/>
  <c r="I277" i="2" s="1"/>
  <c r="Q278" i="2" s="1"/>
  <c r="C279" i="2"/>
  <c r="D278" i="2"/>
  <c r="K280" i="2"/>
  <c r="L279" i="2"/>
  <c r="AR276" i="2"/>
  <c r="N280" i="2"/>
  <c r="O279" i="2"/>
  <c r="Y275" i="2"/>
  <c r="AS276" i="2"/>
  <c r="BO276" i="2"/>
  <c r="E289" i="19"/>
  <c r="V272" i="18"/>
  <c r="AE269" i="18"/>
  <c r="W287" i="19"/>
  <c r="V287" i="19"/>
  <c r="T287" i="19"/>
  <c r="AS287" i="19" s="1"/>
  <c r="AL284" i="19"/>
  <c r="I288" i="19"/>
  <c r="S288" i="19" s="1"/>
  <c r="BL285" i="19"/>
  <c r="AM284" i="19"/>
  <c r="BG285" i="19"/>
  <c r="BH285" i="19" s="1"/>
  <c r="BI285" i="19" s="1"/>
  <c r="BJ286" i="19" s="1"/>
  <c r="AT286" i="19"/>
  <c r="Z286" i="19"/>
  <c r="AK285" i="19" s="1"/>
  <c r="Y286" i="19"/>
  <c r="AC287" i="19"/>
  <c r="X287" i="19" s="1"/>
  <c r="AJ284" i="19"/>
  <c r="AK284" i="19"/>
  <c r="AP284" i="19"/>
  <c r="AN284" i="19"/>
  <c r="AO284" i="19"/>
  <c r="D290" i="19"/>
  <c r="C291" i="19"/>
  <c r="G290" i="19"/>
  <c r="H289" i="19"/>
  <c r="AC269" i="18"/>
  <c r="AF269" i="18"/>
  <c r="AL267" i="18"/>
  <c r="BC268" i="18"/>
  <c r="BE269" i="18" s="1"/>
  <c r="BF269" i="18" s="1"/>
  <c r="AO267" i="18"/>
  <c r="AR267" i="18"/>
  <c r="AP267" i="18"/>
  <c r="AQ267" i="18"/>
  <c r="AK267" i="18"/>
  <c r="F273" i="18"/>
  <c r="G273" i="18" s="1"/>
  <c r="AM267" i="18"/>
  <c r="AN267" i="18"/>
  <c r="X269" i="18"/>
  <c r="Y269" i="18" s="1"/>
  <c r="AV270" i="18"/>
  <c r="C275" i="18"/>
  <c r="D275" i="18" s="1"/>
  <c r="I273" i="18"/>
  <c r="J273" i="18" s="1"/>
  <c r="L274" i="18"/>
  <c r="M274" i="18" s="1"/>
  <c r="W270" i="18"/>
  <c r="M230" i="11"/>
  <c r="N229" i="11"/>
  <c r="T276" i="2" l="1"/>
  <c r="U276" i="2" s="1"/>
  <c r="AH275" i="2" s="1"/>
  <c r="AI274" i="2"/>
  <c r="AJ274" i="2"/>
  <c r="AG274" i="2"/>
  <c r="AA276" i="2"/>
  <c r="AB276" i="2"/>
  <c r="S277" i="2"/>
  <c r="AS277" i="2" s="1"/>
  <c r="K281" i="2"/>
  <c r="L280" i="2"/>
  <c r="AR277" i="2"/>
  <c r="N281" i="2"/>
  <c r="O280" i="2"/>
  <c r="R278" i="2"/>
  <c r="Z277" i="2" s="1"/>
  <c r="C280" i="2"/>
  <c r="D279" i="2"/>
  <c r="F279" i="2"/>
  <c r="G278" i="2"/>
  <c r="I278" i="2" s="1"/>
  <c r="Q279" i="2" s="1"/>
  <c r="Z276" i="2"/>
  <c r="U288" i="19"/>
  <c r="AB288" i="19" s="1"/>
  <c r="T288" i="19"/>
  <c r="AS288" i="19" s="1"/>
  <c r="V288" i="19"/>
  <c r="W288" i="19"/>
  <c r="E290" i="19"/>
  <c r="V273" i="18"/>
  <c r="W271" i="18"/>
  <c r="BS271" i="18" s="1"/>
  <c r="I289" i="19"/>
  <c r="S289" i="19" s="1"/>
  <c r="BL286" i="19"/>
  <c r="AC288" i="19"/>
  <c r="X288" i="19" s="1"/>
  <c r="AM285" i="19"/>
  <c r="BG286" i="19"/>
  <c r="BH286" i="19" s="1"/>
  <c r="BI286" i="19" s="1"/>
  <c r="BJ287" i="19" s="1"/>
  <c r="AP285" i="19"/>
  <c r="AN285" i="19"/>
  <c r="AO285" i="19"/>
  <c r="Z287" i="19"/>
  <c r="AT287" i="19"/>
  <c r="Y287" i="19"/>
  <c r="AL285" i="19"/>
  <c r="AI285" i="19"/>
  <c r="AJ285" i="19"/>
  <c r="C292" i="19"/>
  <c r="D291" i="19"/>
  <c r="H290" i="19"/>
  <c r="G291" i="19"/>
  <c r="AM268" i="18"/>
  <c r="BB269" i="18"/>
  <c r="BC269" i="18" s="1"/>
  <c r="BE270" i="18" s="1"/>
  <c r="BF270" i="18" s="1"/>
  <c r="AP268" i="18"/>
  <c r="AR268" i="18"/>
  <c r="AQ268" i="18"/>
  <c r="AO268" i="18"/>
  <c r="AF271" i="18"/>
  <c r="AN268" i="18"/>
  <c r="AV271" i="18"/>
  <c r="I274" i="18"/>
  <c r="J274" i="18" s="1"/>
  <c r="C276" i="18"/>
  <c r="D276" i="18" s="1"/>
  <c r="AK268" i="18"/>
  <c r="AF270" i="18"/>
  <c r="AL268" i="18"/>
  <c r="AC270" i="18"/>
  <c r="AD270" i="18"/>
  <c r="AE270" i="18"/>
  <c r="L275" i="18"/>
  <c r="M275" i="18" s="1"/>
  <c r="F274" i="18"/>
  <c r="G274" i="18" s="1"/>
  <c r="BS270" i="18"/>
  <c r="AW270" i="18"/>
  <c r="X270" i="18"/>
  <c r="Y270" i="18" s="1"/>
  <c r="M231" i="11"/>
  <c r="N230" i="11"/>
  <c r="AJ275" i="2" l="1"/>
  <c r="AI275" i="2"/>
  <c r="AG275" i="2"/>
  <c r="BO277" i="2"/>
  <c r="T277" i="2"/>
  <c r="U277" i="2" s="1"/>
  <c r="S278" i="2"/>
  <c r="AS278" i="2" s="1"/>
  <c r="Y277" i="2"/>
  <c r="AA277" i="2"/>
  <c r="AB277" i="2"/>
  <c r="R279" i="2"/>
  <c r="AA278" i="2" s="1"/>
  <c r="C281" i="2"/>
  <c r="D280" i="2"/>
  <c r="AR278" i="2"/>
  <c r="K282" i="2"/>
  <c r="L281" i="2"/>
  <c r="F280" i="2"/>
  <c r="G279" i="2"/>
  <c r="I279" i="2" s="1"/>
  <c r="Q280" i="2" s="1"/>
  <c r="N282" i="2"/>
  <c r="O281" i="2"/>
  <c r="T289" i="19"/>
  <c r="AS289" i="19" s="1"/>
  <c r="V289" i="19"/>
  <c r="W289" i="19"/>
  <c r="U289" i="19"/>
  <c r="AB289" i="19" s="1"/>
  <c r="E291" i="19"/>
  <c r="V274" i="18"/>
  <c r="X271" i="18"/>
  <c r="Y271" i="18" s="1"/>
  <c r="AR270" i="18" s="1"/>
  <c r="AW271" i="18"/>
  <c r="AR269" i="18"/>
  <c r="BB270" i="18"/>
  <c r="BC270" i="18" s="1"/>
  <c r="BE271" i="18" s="1"/>
  <c r="BF271" i="18" s="1"/>
  <c r="I290" i="19"/>
  <c r="S290" i="19" s="1"/>
  <c r="BL287" i="19"/>
  <c r="AK286" i="19"/>
  <c r="BG287" i="19"/>
  <c r="BH287" i="19" s="1"/>
  <c r="BI287" i="19" s="1"/>
  <c r="BJ288" i="19" s="1"/>
  <c r="AP286" i="19"/>
  <c r="AM286" i="19"/>
  <c r="AL286" i="19"/>
  <c r="AO286" i="19"/>
  <c r="AT288" i="19"/>
  <c r="Z288" i="19"/>
  <c r="AP287" i="19" s="1"/>
  <c r="AJ286" i="19"/>
  <c r="AN286" i="19"/>
  <c r="AC289" i="19"/>
  <c r="X289" i="19" s="1"/>
  <c r="AI286" i="19"/>
  <c r="D292" i="19"/>
  <c r="C293" i="19"/>
  <c r="H291" i="19"/>
  <c r="G292" i="19"/>
  <c r="AC271" i="18"/>
  <c r="AE271" i="18"/>
  <c r="AD271" i="18"/>
  <c r="AP269" i="18"/>
  <c r="AK269" i="18"/>
  <c r="AQ269" i="18"/>
  <c r="AO269" i="18"/>
  <c r="AN269" i="18"/>
  <c r="C277" i="18"/>
  <c r="D277" i="18" s="1"/>
  <c r="AV272" i="18"/>
  <c r="L276" i="18"/>
  <c r="M276" i="18" s="1"/>
  <c r="AL269" i="18"/>
  <c r="AM269" i="18"/>
  <c r="F275" i="18"/>
  <c r="G275" i="18" s="1"/>
  <c r="I275" i="18"/>
  <c r="J275" i="18" s="1"/>
  <c r="W272" i="18"/>
  <c r="W273" i="18" s="1"/>
  <c r="M232" i="11"/>
  <c r="N231" i="11"/>
  <c r="AI276" i="2" l="1"/>
  <c r="AJ276" i="2"/>
  <c r="AH276" i="2"/>
  <c r="AG276" i="2"/>
  <c r="T278" i="2"/>
  <c r="U278" i="2" s="1"/>
  <c r="AJ277" i="2" s="1"/>
  <c r="BO278" i="2"/>
  <c r="S279" i="2"/>
  <c r="BO279" i="2" s="1"/>
  <c r="AB278" i="2"/>
  <c r="Z278" i="2"/>
  <c r="Y278" i="2"/>
  <c r="R280" i="2"/>
  <c r="AB279" i="2" s="1"/>
  <c r="C282" i="2"/>
  <c r="D281" i="2"/>
  <c r="K283" i="2"/>
  <c r="L282" i="2"/>
  <c r="AR279" i="2"/>
  <c r="N283" i="2"/>
  <c r="O282" i="2"/>
  <c r="F281" i="2"/>
  <c r="G280" i="2"/>
  <c r="I280" i="2" s="1"/>
  <c r="Q281" i="2" s="1"/>
  <c r="V290" i="19"/>
  <c r="W290" i="19"/>
  <c r="U290" i="19"/>
  <c r="AB290" i="19" s="1"/>
  <c r="T290" i="19"/>
  <c r="AS290" i="19" s="1"/>
  <c r="E292" i="19"/>
  <c r="AM287" i="19"/>
  <c r="AN287" i="19"/>
  <c r="V275" i="18"/>
  <c r="I291" i="19"/>
  <c r="S291" i="19" s="1"/>
  <c r="AJ287" i="19"/>
  <c r="AL287" i="19"/>
  <c r="AO287" i="19"/>
  <c r="BL288" i="19"/>
  <c r="AK287" i="19"/>
  <c r="BG288" i="19"/>
  <c r="BH288" i="19" s="1"/>
  <c r="BI288" i="19" s="1"/>
  <c r="BJ289" i="19" s="1"/>
  <c r="AC290" i="19"/>
  <c r="X290" i="19" s="1"/>
  <c r="Y289" i="19"/>
  <c r="Z289" i="19"/>
  <c r="AT289" i="19"/>
  <c r="AI287" i="19"/>
  <c r="G293" i="19"/>
  <c r="H292" i="19"/>
  <c r="D293" i="19"/>
  <c r="C294" i="19"/>
  <c r="AN270" i="18"/>
  <c r="BB271" i="18"/>
  <c r="BC271" i="18" s="1"/>
  <c r="BE272" i="18" s="1"/>
  <c r="BF272" i="18" s="1"/>
  <c r="AO270" i="18"/>
  <c r="AQ270" i="18"/>
  <c r="AP270" i="18"/>
  <c r="AK270" i="18"/>
  <c r="AL270" i="18"/>
  <c r="AM270" i="18"/>
  <c r="AD273" i="18"/>
  <c r="BS273" i="18"/>
  <c r="AW273" i="18"/>
  <c r="AV273" i="18"/>
  <c r="C278" i="18"/>
  <c r="D278" i="18" s="1"/>
  <c r="AC272" i="18"/>
  <c r="I276" i="18"/>
  <c r="J276" i="18" s="1"/>
  <c r="L277" i="18"/>
  <c r="M277" i="18" s="1"/>
  <c r="BS272" i="18"/>
  <c r="AW272" i="18"/>
  <c r="X272" i="18"/>
  <c r="Y272" i="18" s="1"/>
  <c r="AF272" i="18"/>
  <c r="AE272" i="18"/>
  <c r="F276" i="18"/>
  <c r="G276" i="18" s="1"/>
  <c r="AD272" i="18"/>
  <c r="M233" i="11"/>
  <c r="N232" i="11"/>
  <c r="AG277" i="2" l="1"/>
  <c r="T279" i="2"/>
  <c r="U279" i="2" s="1"/>
  <c r="AI278" i="2" s="1"/>
  <c r="AH277" i="2"/>
  <c r="AS279" i="2"/>
  <c r="AI277" i="2"/>
  <c r="S280" i="2"/>
  <c r="T280" i="2" s="1"/>
  <c r="AA279" i="2"/>
  <c r="Z279" i="2"/>
  <c r="S281" i="2"/>
  <c r="R281" i="2"/>
  <c r="Y280" i="2" s="1"/>
  <c r="F282" i="2"/>
  <c r="G281" i="2"/>
  <c r="I281" i="2" s="1"/>
  <c r="Q282" i="2" s="1"/>
  <c r="C283" i="2"/>
  <c r="D282" i="2"/>
  <c r="K284" i="2"/>
  <c r="L283" i="2"/>
  <c r="AR280" i="2"/>
  <c r="N284" i="2"/>
  <c r="O283" i="2"/>
  <c r="Y279" i="2"/>
  <c r="T291" i="19"/>
  <c r="AS291" i="19" s="1"/>
  <c r="W291" i="19"/>
  <c r="U291" i="19"/>
  <c r="AB291" i="19" s="1"/>
  <c r="AC291" i="19" s="1"/>
  <c r="X291" i="19" s="1"/>
  <c r="AT291" i="19" s="1"/>
  <c r="V291" i="19"/>
  <c r="E293" i="19"/>
  <c r="V276" i="18"/>
  <c r="W274" i="18"/>
  <c r="AW274" i="18" s="1"/>
  <c r="I292" i="19"/>
  <c r="S292" i="19" s="1"/>
  <c r="BL289" i="19"/>
  <c r="AN288" i="19"/>
  <c r="BG289" i="19"/>
  <c r="BH289" i="19" s="1"/>
  <c r="BI289" i="19" s="1"/>
  <c r="BJ290" i="19" s="1"/>
  <c r="AP288" i="19"/>
  <c r="AL288" i="19"/>
  <c r="Z290" i="19"/>
  <c r="AP289" i="19" s="1"/>
  <c r="AT290" i="19"/>
  <c r="Y290" i="19"/>
  <c r="AK288" i="19"/>
  <c r="AM288" i="19"/>
  <c r="AI288" i="19"/>
  <c r="AJ288" i="19"/>
  <c r="AO288" i="19"/>
  <c r="D294" i="19"/>
  <c r="C295" i="19"/>
  <c r="G294" i="19"/>
  <c r="H293" i="19"/>
  <c r="AE273" i="18"/>
  <c r="AC273" i="18"/>
  <c r="AF273" i="18"/>
  <c r="BB272" i="18"/>
  <c r="BC272" i="18" s="1"/>
  <c r="BE273" i="18" s="1"/>
  <c r="BF273" i="18" s="1"/>
  <c r="AR271" i="18"/>
  <c r="AO271" i="18"/>
  <c r="AP271" i="18"/>
  <c r="AQ271" i="18"/>
  <c r="AE274" i="18"/>
  <c r="X273" i="18"/>
  <c r="Y273" i="18" s="1"/>
  <c r="I277" i="18"/>
  <c r="J277" i="18" s="1"/>
  <c r="L278" i="18"/>
  <c r="M278" i="18" s="1"/>
  <c r="AK271" i="18"/>
  <c r="AM271" i="18"/>
  <c r="AL271" i="18"/>
  <c r="AN271" i="18"/>
  <c r="AV274" i="18"/>
  <c r="F277" i="18"/>
  <c r="G277" i="18" s="1"/>
  <c r="C279" i="18"/>
  <c r="D279" i="18" s="1"/>
  <c r="M234" i="11"/>
  <c r="N233" i="11"/>
  <c r="U280" i="2" l="1"/>
  <c r="AI279" i="2" s="1"/>
  <c r="BO280" i="2"/>
  <c r="AS280" i="2"/>
  <c r="AG278" i="2"/>
  <c r="AH278" i="2"/>
  <c r="AJ278" i="2"/>
  <c r="Z280" i="2"/>
  <c r="AA280" i="2"/>
  <c r="AB280" i="2"/>
  <c r="S282" i="2"/>
  <c r="R282" i="2"/>
  <c r="AA281" i="2" s="1"/>
  <c r="F283" i="2"/>
  <c r="G282" i="2"/>
  <c r="I282" i="2" s="1"/>
  <c r="Q283" i="2" s="1"/>
  <c r="K285" i="2"/>
  <c r="L284" i="2"/>
  <c r="C284" i="2"/>
  <c r="D283" i="2"/>
  <c r="AR281" i="2"/>
  <c r="N285" i="2"/>
  <c r="O284" i="2"/>
  <c r="BO281" i="2"/>
  <c r="AS281" i="2"/>
  <c r="T281" i="2"/>
  <c r="U281" i="2" s="1"/>
  <c r="Z291" i="19"/>
  <c r="AJ290" i="19" s="1"/>
  <c r="Y291" i="19"/>
  <c r="E294" i="19"/>
  <c r="BS274" i="18"/>
  <c r="V277" i="18"/>
  <c r="AR272" i="18"/>
  <c r="BB273" i="18"/>
  <c r="AN289" i="19"/>
  <c r="AL289" i="19"/>
  <c r="AM289" i="19"/>
  <c r="T292" i="19"/>
  <c r="AS292" i="19" s="1"/>
  <c r="V292" i="19"/>
  <c r="U292" i="19"/>
  <c r="AB292" i="19" s="1"/>
  <c r="AC292" i="19" s="1"/>
  <c r="X292" i="19" s="1"/>
  <c r="W292" i="19"/>
  <c r="I293" i="19"/>
  <c r="S293" i="19" s="1"/>
  <c r="U293" i="19" s="1"/>
  <c r="AB293" i="19" s="1"/>
  <c r="AI289" i="19"/>
  <c r="AJ289" i="19"/>
  <c r="BL290" i="19"/>
  <c r="AK289" i="19"/>
  <c r="BG290" i="19"/>
  <c r="BH290" i="19" s="1"/>
  <c r="BI290" i="19" s="1"/>
  <c r="BJ291" i="19" s="1"/>
  <c r="AO289" i="19"/>
  <c r="H294" i="19"/>
  <c r="G295" i="19"/>
  <c r="C296" i="19"/>
  <c r="D295" i="19"/>
  <c r="AC274" i="18"/>
  <c r="W275" i="18"/>
  <c r="AW275" i="18" s="1"/>
  <c r="AF274" i="18"/>
  <c r="AD274" i="18"/>
  <c r="X274" i="18"/>
  <c r="Y274" i="18" s="1"/>
  <c r="AL273" i="18" s="1"/>
  <c r="AK272" i="18"/>
  <c r="AL272" i="18"/>
  <c r="AM272" i="18"/>
  <c r="AO272" i="18"/>
  <c r="AP272" i="18"/>
  <c r="AQ272" i="18"/>
  <c r="BC273" i="18"/>
  <c r="BE274" i="18" s="1"/>
  <c r="BF274" i="18" s="1"/>
  <c r="AD275" i="18"/>
  <c r="C280" i="18"/>
  <c r="D280" i="18" s="1"/>
  <c r="I278" i="18"/>
  <c r="J278" i="18" s="1"/>
  <c r="F278" i="18"/>
  <c r="G278" i="18" s="1"/>
  <c r="AN272" i="18"/>
  <c r="AV275" i="18"/>
  <c r="L279" i="18"/>
  <c r="M279" i="18" s="1"/>
  <c r="M235" i="11"/>
  <c r="N234" i="11"/>
  <c r="AM290" i="19" l="1"/>
  <c r="AP290" i="19"/>
  <c r="BG291" i="19"/>
  <c r="BH291" i="19" s="1"/>
  <c r="BI291" i="19" s="1"/>
  <c r="BJ292" i="19" s="1"/>
  <c r="BL292" i="19" s="1"/>
  <c r="AO290" i="19"/>
  <c r="AI290" i="19"/>
  <c r="AK290" i="19"/>
  <c r="AL290" i="19"/>
  <c r="AN290" i="19"/>
  <c r="AJ279" i="2"/>
  <c r="AG279" i="2"/>
  <c r="AH279" i="2"/>
  <c r="AG280" i="2"/>
  <c r="AH280" i="2"/>
  <c r="AJ280" i="2"/>
  <c r="AI280" i="2"/>
  <c r="AB281" i="2"/>
  <c r="Y281" i="2"/>
  <c r="R283" i="2"/>
  <c r="AA282" i="2" s="1"/>
  <c r="K286" i="2"/>
  <c r="L285" i="2"/>
  <c r="N286" i="2"/>
  <c r="O285" i="2"/>
  <c r="F284" i="2"/>
  <c r="G283" i="2"/>
  <c r="I283" i="2" s="1"/>
  <c r="Q284" i="2" s="1"/>
  <c r="AR282" i="2"/>
  <c r="C285" i="2"/>
  <c r="D284" i="2"/>
  <c r="Z281" i="2"/>
  <c r="AS282" i="2"/>
  <c r="BO282" i="2"/>
  <c r="T282" i="2"/>
  <c r="U282" i="2" s="1"/>
  <c r="E295" i="19"/>
  <c r="V278" i="18"/>
  <c r="BS275" i="18"/>
  <c r="AQ273" i="18"/>
  <c r="AF275" i="18"/>
  <c r="AE275" i="18"/>
  <c r="W293" i="19"/>
  <c r="V293" i="19"/>
  <c r="T293" i="19"/>
  <c r="AS293" i="19" s="1"/>
  <c r="I294" i="19"/>
  <c r="S294" i="19" s="1"/>
  <c r="BL291" i="19"/>
  <c r="AC293" i="19"/>
  <c r="Z292" i="19"/>
  <c r="Y292" i="19"/>
  <c r="AT292" i="19"/>
  <c r="D296" i="19"/>
  <c r="C297" i="19"/>
  <c r="H295" i="19"/>
  <c r="G296" i="19"/>
  <c r="X275" i="18"/>
  <c r="Y275" i="18" s="1"/>
  <c r="AR274" i="18" s="1"/>
  <c r="AK273" i="18"/>
  <c r="AM273" i="18"/>
  <c r="AR273" i="18"/>
  <c r="AC275" i="18"/>
  <c r="AO273" i="18"/>
  <c r="AP273" i="18"/>
  <c r="BB274" i="18"/>
  <c r="BC274" i="18" s="1"/>
  <c r="BE275" i="18" s="1"/>
  <c r="BF275" i="18" s="1"/>
  <c r="AN273" i="18"/>
  <c r="AF276" i="18"/>
  <c r="I279" i="18"/>
  <c r="J279" i="18" s="1"/>
  <c r="F279" i="18"/>
  <c r="G279" i="18" s="1"/>
  <c r="C281" i="18"/>
  <c r="D281" i="18" s="1"/>
  <c r="AV276" i="18"/>
  <c r="L280" i="18"/>
  <c r="M280" i="18" s="1"/>
  <c r="W276" i="18"/>
  <c r="M236" i="11"/>
  <c r="N235" i="11"/>
  <c r="AH281" i="2" l="1"/>
  <c r="AI281" i="2"/>
  <c r="AG281" i="2"/>
  <c r="AJ281" i="2"/>
  <c r="S283" i="2"/>
  <c r="T283" i="2" s="1"/>
  <c r="U283" i="2" s="1"/>
  <c r="Y282" i="2"/>
  <c r="Z282" i="2"/>
  <c r="AB282" i="2"/>
  <c r="N287" i="2"/>
  <c r="O286" i="2"/>
  <c r="K287" i="2"/>
  <c r="L286" i="2"/>
  <c r="R284" i="2"/>
  <c r="AB283" i="2" s="1"/>
  <c r="F285" i="2"/>
  <c r="G284" i="2"/>
  <c r="I284" i="2" s="1"/>
  <c r="Q285" i="2" s="1"/>
  <c r="AR283" i="2"/>
  <c r="C286" i="2"/>
  <c r="D285" i="2"/>
  <c r="U294" i="19"/>
  <c r="AB294" i="19" s="1"/>
  <c r="AC294" i="19" s="1"/>
  <c r="V294" i="19"/>
  <c r="T294" i="19"/>
  <c r="AS294" i="19" s="1"/>
  <c r="W294" i="19"/>
  <c r="X293" i="19"/>
  <c r="Z293" i="19" s="1"/>
  <c r="AJ292" i="19" s="1"/>
  <c r="E296" i="19"/>
  <c r="V279" i="18"/>
  <c r="AM274" i="18"/>
  <c r="AN274" i="18"/>
  <c r="AK274" i="18"/>
  <c r="AO274" i="18"/>
  <c r="I295" i="19"/>
  <c r="S295" i="19" s="1"/>
  <c r="AM291" i="19"/>
  <c r="BG292" i="19"/>
  <c r="BH292" i="19" s="1"/>
  <c r="BI292" i="19" s="1"/>
  <c r="BJ293" i="19" s="1"/>
  <c r="AL291" i="19"/>
  <c r="AN291" i="19"/>
  <c r="AP291" i="19"/>
  <c r="AK291" i="19"/>
  <c r="AI291" i="19"/>
  <c r="AO291" i="19"/>
  <c r="AJ291" i="19"/>
  <c r="G297" i="19"/>
  <c r="H296" i="19"/>
  <c r="D297" i="19"/>
  <c r="C298" i="19"/>
  <c r="AL274" i="18"/>
  <c r="AQ274" i="18"/>
  <c r="BB275" i="18"/>
  <c r="BC275" i="18" s="1"/>
  <c r="BE276" i="18" s="1"/>
  <c r="BF276" i="18" s="1"/>
  <c r="AP274" i="18"/>
  <c r="AC276" i="18"/>
  <c r="AD276" i="18"/>
  <c r="AE276" i="18"/>
  <c r="X276" i="18"/>
  <c r="Y276" i="18" s="1"/>
  <c r="BB276" i="18" s="1"/>
  <c r="AW276" i="18"/>
  <c r="BS276" i="18"/>
  <c r="F280" i="18"/>
  <c r="G280" i="18" s="1"/>
  <c r="I280" i="18"/>
  <c r="J280" i="18" s="1"/>
  <c r="AV277" i="18"/>
  <c r="L281" i="18"/>
  <c r="M281" i="18" s="1"/>
  <c r="C282" i="18"/>
  <c r="D282" i="18" s="1"/>
  <c r="W277" i="18"/>
  <c r="M237" i="11"/>
  <c r="N236" i="11"/>
  <c r="T295" i="19" l="1"/>
  <c r="AS295" i="19" s="1"/>
  <c r="V295" i="19"/>
  <c r="AT293" i="19"/>
  <c r="Y293" i="19"/>
  <c r="U295" i="19"/>
  <c r="AB295" i="19" s="1"/>
  <c r="AC295" i="19" s="1"/>
  <c r="W295" i="19"/>
  <c r="AS283" i="2"/>
  <c r="S284" i="2"/>
  <c r="T284" i="2" s="1"/>
  <c r="U284" i="2" s="1"/>
  <c r="AJ282" i="2"/>
  <c r="AH282" i="2"/>
  <c r="AI282" i="2"/>
  <c r="AG282" i="2"/>
  <c r="C287" i="2"/>
  <c r="D286" i="2"/>
  <c r="AR284" i="2"/>
  <c r="K288" i="2"/>
  <c r="L287" i="2"/>
  <c r="N288" i="2"/>
  <c r="O287" i="2"/>
  <c r="R285" i="2"/>
  <c r="Z284" i="2" s="1"/>
  <c r="S285" i="2"/>
  <c r="Y283" i="2"/>
  <c r="Z283" i="2"/>
  <c r="AA283" i="2"/>
  <c r="F286" i="2"/>
  <c r="G285" i="2"/>
  <c r="I285" i="2" s="1"/>
  <c r="Q286" i="2" s="1"/>
  <c r="X294" i="19"/>
  <c r="E297" i="19"/>
  <c r="AL292" i="19"/>
  <c r="V280" i="18"/>
  <c r="W278" i="18"/>
  <c r="BS278" i="18" s="1"/>
  <c r="I296" i="19"/>
  <c r="S296" i="19" s="1"/>
  <c r="AI292" i="19"/>
  <c r="AP292" i="19"/>
  <c r="AM292" i="19"/>
  <c r="BL293" i="19"/>
  <c r="AK292" i="19"/>
  <c r="AN292" i="19"/>
  <c r="BG293" i="19"/>
  <c r="BH293" i="19" s="1"/>
  <c r="BI293" i="19" s="1"/>
  <c r="BJ294" i="19" s="1"/>
  <c r="AO292" i="19"/>
  <c r="C299" i="19"/>
  <c r="D298" i="19"/>
  <c r="H297" i="19"/>
  <c r="G298" i="19"/>
  <c r="AF277" i="18"/>
  <c r="AD277" i="18"/>
  <c r="AC277" i="18"/>
  <c r="AE277" i="18"/>
  <c r="BC276" i="18"/>
  <c r="BE277" i="18" s="1"/>
  <c r="BF277" i="18" s="1"/>
  <c r="AQ275" i="18"/>
  <c r="AR275" i="18"/>
  <c r="AP275" i="18"/>
  <c r="AO275" i="18"/>
  <c r="AF278" i="18"/>
  <c r="I281" i="18"/>
  <c r="J281" i="18" s="1"/>
  <c r="L282" i="18"/>
  <c r="M282" i="18" s="1"/>
  <c r="AK275" i="18"/>
  <c r="AN275" i="18"/>
  <c r="AM275" i="18"/>
  <c r="AL275" i="18"/>
  <c r="X277" i="18"/>
  <c r="Y277" i="18" s="1"/>
  <c r="BS277" i="18"/>
  <c r="AW277" i="18"/>
  <c r="F281" i="18"/>
  <c r="G281" i="18" s="1"/>
  <c r="C283" i="18"/>
  <c r="D283" i="18" s="1"/>
  <c r="AV278" i="18"/>
  <c r="M238" i="11"/>
  <c r="N237" i="11"/>
  <c r="AS284" i="2" l="1"/>
  <c r="AI283" i="2"/>
  <c r="AG283" i="2"/>
  <c r="AH283" i="2"/>
  <c r="AJ283" i="2"/>
  <c r="R286" i="2"/>
  <c r="S286" i="2" s="1"/>
  <c r="AR285" i="2"/>
  <c r="AA284" i="2"/>
  <c r="AB284" i="2"/>
  <c r="N289" i="2"/>
  <c r="O288" i="2"/>
  <c r="F287" i="2"/>
  <c r="G286" i="2"/>
  <c r="I286" i="2" s="1"/>
  <c r="Q287" i="2" s="1"/>
  <c r="AS285" i="2"/>
  <c r="T285" i="2"/>
  <c r="U285" i="2" s="1"/>
  <c r="AG284" i="2" s="1"/>
  <c r="K289" i="2"/>
  <c r="L288" i="2"/>
  <c r="Y284" i="2"/>
  <c r="C288" i="2"/>
  <c r="D287" i="2"/>
  <c r="U296" i="19"/>
  <c r="AB296" i="19" s="1"/>
  <c r="AC296" i="19" s="1"/>
  <c r="T296" i="19"/>
  <c r="W296" i="19"/>
  <c r="V296" i="19"/>
  <c r="Z294" i="19"/>
  <c r="AT294" i="19"/>
  <c r="Y294" i="19"/>
  <c r="X295" i="19"/>
  <c r="E298" i="19"/>
  <c r="AW278" i="18"/>
  <c r="V281" i="18"/>
  <c r="W279" i="18"/>
  <c r="AW279" i="18" s="1"/>
  <c r="I297" i="19"/>
  <c r="S297" i="19" s="1"/>
  <c r="V297" i="19" s="1"/>
  <c r="BL294" i="19"/>
  <c r="D299" i="19"/>
  <c r="C300" i="19"/>
  <c r="G299" i="19"/>
  <c r="H298" i="19"/>
  <c r="AD278" i="18"/>
  <c r="AE278" i="18"/>
  <c r="AC278" i="18"/>
  <c r="AK276" i="18"/>
  <c r="BB277" i="18"/>
  <c r="BC277" i="18" s="1"/>
  <c r="BE278" i="18" s="1"/>
  <c r="BF278" i="18" s="1"/>
  <c r="AO276" i="18"/>
  <c r="AP276" i="18"/>
  <c r="AR276" i="18"/>
  <c r="AQ276" i="18"/>
  <c r="AM276" i="18"/>
  <c r="F282" i="18"/>
  <c r="G282" i="18" s="1"/>
  <c r="L283" i="18"/>
  <c r="M283" i="18" s="1"/>
  <c r="I282" i="18"/>
  <c r="J282" i="18" s="1"/>
  <c r="X278" i="18"/>
  <c r="Y278" i="18" s="1"/>
  <c r="AQ277" i="18" s="1"/>
  <c r="AN276" i="18"/>
  <c r="C284" i="18"/>
  <c r="D284" i="18" s="1"/>
  <c r="AC279" i="18"/>
  <c r="BS279" i="18"/>
  <c r="AL276" i="18"/>
  <c r="AV279" i="18"/>
  <c r="M239" i="11"/>
  <c r="N238" i="11"/>
  <c r="T297" i="19" l="1"/>
  <c r="U297" i="19"/>
  <c r="AB297" i="19" s="1"/>
  <c r="AC297" i="19" s="1"/>
  <c r="X297" i="19" s="1"/>
  <c r="Y297" i="19" s="1"/>
  <c r="W297" i="19"/>
  <c r="AH284" i="2"/>
  <c r="AI284" i="2"/>
  <c r="AJ284" i="2"/>
  <c r="Y285" i="2"/>
  <c r="Z285" i="2"/>
  <c r="AA285" i="2"/>
  <c r="AB285" i="2"/>
  <c r="R287" i="2"/>
  <c r="S287" i="2" s="1"/>
  <c r="F288" i="2"/>
  <c r="G287" i="2"/>
  <c r="I287" i="2" s="1"/>
  <c r="N290" i="2"/>
  <c r="O289" i="2"/>
  <c r="C289" i="2"/>
  <c r="D288" i="2"/>
  <c r="AS286" i="2"/>
  <c r="T286" i="2"/>
  <c r="U286" i="2" s="1"/>
  <c r="K290" i="2"/>
  <c r="L289" i="2"/>
  <c r="AR286" i="2"/>
  <c r="AT295" i="19"/>
  <c r="Z295" i="19"/>
  <c r="AI294" i="19" s="1"/>
  <c r="Y295" i="19"/>
  <c r="AP293" i="19"/>
  <c r="AO293" i="19"/>
  <c r="BG294" i="19"/>
  <c r="BH294" i="19" s="1"/>
  <c r="BI294" i="19" s="1"/>
  <c r="BJ295" i="19" s="1"/>
  <c r="BL295" i="19" s="1"/>
  <c r="AL293" i="19"/>
  <c r="AM293" i="19"/>
  <c r="AN293" i="19"/>
  <c r="AJ293" i="19"/>
  <c r="AI293" i="19"/>
  <c r="AK293" i="19"/>
  <c r="X296" i="19"/>
  <c r="E299" i="19"/>
  <c r="X279" i="18"/>
  <c r="V282" i="18"/>
  <c r="I298" i="19"/>
  <c r="S298" i="19" s="1"/>
  <c r="C301" i="19"/>
  <c r="D300" i="19"/>
  <c r="G300" i="19"/>
  <c r="H299" i="19"/>
  <c r="AD279" i="18"/>
  <c r="AE279" i="18"/>
  <c r="AO277" i="18"/>
  <c r="AP277" i="18"/>
  <c r="AR277" i="18"/>
  <c r="AL277" i="18"/>
  <c r="BB278" i="18"/>
  <c r="BC278" i="18" s="1"/>
  <c r="BE279" i="18" s="1"/>
  <c r="BF279" i="18" s="1"/>
  <c r="AF280" i="18"/>
  <c r="C285" i="18"/>
  <c r="D285" i="18" s="1"/>
  <c r="AK277" i="18"/>
  <c r="AM277" i="18"/>
  <c r="Y279" i="18"/>
  <c r="AR278" i="18" s="1"/>
  <c r="AN277" i="18"/>
  <c r="F283" i="18"/>
  <c r="G283" i="18" s="1"/>
  <c r="I283" i="18"/>
  <c r="J283" i="18" s="1"/>
  <c r="L284" i="18"/>
  <c r="M284" i="18" s="1"/>
  <c r="AV280" i="18"/>
  <c r="AF279" i="18"/>
  <c r="W280" i="18"/>
  <c r="M240" i="11"/>
  <c r="N239" i="11"/>
  <c r="Z297" i="19" l="1"/>
  <c r="BG297" i="19" s="1"/>
  <c r="BH297" i="19" s="1"/>
  <c r="BI297" i="19" s="1"/>
  <c r="AG285" i="2"/>
  <c r="AI285" i="2"/>
  <c r="AH285" i="2"/>
  <c r="AJ285" i="2"/>
  <c r="Z286" i="2"/>
  <c r="AB286" i="2"/>
  <c r="Y286" i="2"/>
  <c r="AA286" i="2"/>
  <c r="Q288" i="2"/>
  <c r="S288" i="2" s="1"/>
  <c r="N291" i="2"/>
  <c r="O290" i="2"/>
  <c r="AS287" i="2"/>
  <c r="T287" i="2"/>
  <c r="U287" i="2" s="1"/>
  <c r="AI286" i="2" s="1"/>
  <c r="K291" i="2"/>
  <c r="L290" i="2"/>
  <c r="C290" i="2"/>
  <c r="D289" i="2"/>
  <c r="F289" i="2"/>
  <c r="G288" i="2"/>
  <c r="I288" i="2" s="1"/>
  <c r="Q289" i="2" s="1"/>
  <c r="AR287" i="2"/>
  <c r="W298" i="19"/>
  <c r="T298" i="19"/>
  <c r="V298" i="19"/>
  <c r="U298" i="19"/>
  <c r="AB298" i="19" s="1"/>
  <c r="AC298" i="19" s="1"/>
  <c r="X298" i="19" s="1"/>
  <c r="Y298" i="19" s="1"/>
  <c r="AN294" i="19"/>
  <c r="BG295" i="19"/>
  <c r="BH295" i="19" s="1"/>
  <c r="BI295" i="19" s="1"/>
  <c r="BJ296" i="19" s="1"/>
  <c r="AJ294" i="19"/>
  <c r="AP294" i="19"/>
  <c r="AM294" i="19"/>
  <c r="AK294" i="19"/>
  <c r="Y296" i="19"/>
  <c r="Z296" i="19"/>
  <c r="AL296" i="19" s="1"/>
  <c r="AL294" i="19"/>
  <c r="AO294" i="19"/>
  <c r="E300" i="19"/>
  <c r="V283" i="18"/>
  <c r="AD280" i="18"/>
  <c r="I299" i="19"/>
  <c r="S299" i="19" s="1"/>
  <c r="G301" i="19"/>
  <c r="H300" i="19"/>
  <c r="D301" i="19"/>
  <c r="C302" i="19"/>
  <c r="AE280" i="18"/>
  <c r="AC280" i="18"/>
  <c r="AO278" i="18"/>
  <c r="AQ278" i="18"/>
  <c r="AP278" i="18"/>
  <c r="BB279" i="18"/>
  <c r="BC279" i="18" s="1"/>
  <c r="BE280" i="18" s="1"/>
  <c r="BF280" i="18" s="1"/>
  <c r="F284" i="18"/>
  <c r="G284" i="18" s="1"/>
  <c r="AF281" i="18"/>
  <c r="AL278" i="18"/>
  <c r="C286" i="18"/>
  <c r="D286" i="18" s="1"/>
  <c r="AM278" i="18"/>
  <c r="L285" i="18"/>
  <c r="M285" i="18" s="1"/>
  <c r="I284" i="18"/>
  <c r="J284" i="18" s="1"/>
  <c r="BS280" i="18"/>
  <c r="X280" i="18"/>
  <c r="Y280" i="18" s="1"/>
  <c r="AW280" i="18"/>
  <c r="AN278" i="18"/>
  <c r="AV281" i="18"/>
  <c r="AK278" i="18"/>
  <c r="W281" i="18"/>
  <c r="M241" i="11"/>
  <c r="N240" i="11"/>
  <c r="Z298" i="19" l="1"/>
  <c r="AO297" i="19" s="1"/>
  <c r="AP296" i="19"/>
  <c r="AN296" i="19"/>
  <c r="AI296" i="19"/>
  <c r="AM296" i="19"/>
  <c r="AJ296" i="19"/>
  <c r="AO296" i="19"/>
  <c r="AK296" i="19"/>
  <c r="AJ295" i="19"/>
  <c r="AG286" i="2"/>
  <c r="AH286" i="2"/>
  <c r="AJ286" i="2"/>
  <c r="R288" i="2"/>
  <c r="AR288" i="2" s="1"/>
  <c r="R289" i="2"/>
  <c r="C291" i="2"/>
  <c r="D290" i="2"/>
  <c r="K292" i="2"/>
  <c r="L291" i="2"/>
  <c r="F290" i="2"/>
  <c r="G289" i="2"/>
  <c r="I289" i="2" s="1"/>
  <c r="Q290" i="2" s="1"/>
  <c r="N292" i="2"/>
  <c r="O291" i="2"/>
  <c r="T288" i="2"/>
  <c r="U288" i="2" s="1"/>
  <c r="AJ287" i="2" s="1"/>
  <c r="AS288" i="2"/>
  <c r="BL296" i="19"/>
  <c r="AO295" i="19"/>
  <c r="AM295" i="19"/>
  <c r="BG296" i="19"/>
  <c r="BH296" i="19" s="1"/>
  <c r="BI296" i="19" s="1"/>
  <c r="BJ297" i="19" s="1"/>
  <c r="AI295" i="19"/>
  <c r="AL295" i="19"/>
  <c r="AN295" i="19"/>
  <c r="AP295" i="19"/>
  <c r="AK295" i="19"/>
  <c r="E301" i="19"/>
  <c r="E305" i="19"/>
  <c r="V284" i="18"/>
  <c r="AR279" i="18"/>
  <c r="BB280" i="18"/>
  <c r="AE281" i="18"/>
  <c r="T299" i="19"/>
  <c r="W299" i="19"/>
  <c r="V299" i="19"/>
  <c r="U299" i="19"/>
  <c r="AB299" i="19" s="1"/>
  <c r="AC299" i="19" s="1"/>
  <c r="X299" i="19" s="1"/>
  <c r="Z299" i="19" s="1"/>
  <c r="I300" i="19"/>
  <c r="S300" i="19" s="1"/>
  <c r="AL297" i="19"/>
  <c r="AK297" i="19"/>
  <c r="AP297" i="19"/>
  <c r="AM297" i="19"/>
  <c r="AN297" i="19"/>
  <c r="C303" i="19"/>
  <c r="D302" i="19"/>
  <c r="G302" i="19"/>
  <c r="H301" i="19"/>
  <c r="AQ279" i="18"/>
  <c r="AO279" i="18"/>
  <c r="AK279" i="18"/>
  <c r="BC280" i="18"/>
  <c r="BE281" i="18" s="1"/>
  <c r="BF281" i="18" s="1"/>
  <c r="AP279" i="18"/>
  <c r="AE282" i="18"/>
  <c r="C287" i="18"/>
  <c r="D287" i="18" s="1"/>
  <c r="AF282" i="18"/>
  <c r="AD282" i="18"/>
  <c r="AV282" i="18"/>
  <c r="AN279" i="18"/>
  <c r="BS281" i="18"/>
  <c r="X281" i="18"/>
  <c r="Y281" i="18" s="1"/>
  <c r="AO280" i="18" s="1"/>
  <c r="AW281" i="18"/>
  <c r="W282" i="18"/>
  <c r="I285" i="18"/>
  <c r="J285" i="18" s="1"/>
  <c r="AL279" i="18"/>
  <c r="AM279" i="18"/>
  <c r="L286" i="18"/>
  <c r="M286" i="18" s="1"/>
  <c r="AC281" i="18"/>
  <c r="F285" i="18"/>
  <c r="G285" i="18" s="1"/>
  <c r="AD281" i="18"/>
  <c r="M242" i="11"/>
  <c r="N241" i="11"/>
  <c r="AI297" i="19" l="1"/>
  <c r="BG298" i="19"/>
  <c r="BH298" i="19" s="1"/>
  <c r="BI298" i="19" s="1"/>
  <c r="AJ297" i="19"/>
  <c r="AH287" i="2"/>
  <c r="AI287" i="2"/>
  <c r="AG287" i="2"/>
  <c r="AB288" i="2"/>
  <c r="Z288" i="2"/>
  <c r="S289" i="2"/>
  <c r="T289" i="2" s="1"/>
  <c r="U289" i="2" s="1"/>
  <c r="AA288" i="2"/>
  <c r="AA287" i="2"/>
  <c r="Y287" i="2"/>
  <c r="AB287" i="2"/>
  <c r="Z287" i="2"/>
  <c r="R290" i="2"/>
  <c r="AB289" i="2" s="1"/>
  <c r="F291" i="2"/>
  <c r="G290" i="2"/>
  <c r="I290" i="2" s="1"/>
  <c r="Q291" i="2" s="1"/>
  <c r="K293" i="2"/>
  <c r="L292" i="2"/>
  <c r="N293" i="2"/>
  <c r="O292" i="2"/>
  <c r="C292" i="2"/>
  <c r="D291" i="2"/>
  <c r="AR289" i="2"/>
  <c r="Y288" i="2"/>
  <c r="T300" i="19"/>
  <c r="U300" i="19"/>
  <c r="AB300" i="19" s="1"/>
  <c r="AC300" i="19" s="1"/>
  <c r="X300" i="19" s="1"/>
  <c r="Z300" i="19" s="1"/>
  <c r="W300" i="19"/>
  <c r="V300" i="19"/>
  <c r="BL297" i="19"/>
  <c r="BJ298" i="19"/>
  <c r="BL298" i="19" s="1"/>
  <c r="E302" i="19"/>
  <c r="E306" i="19"/>
  <c r="V285" i="18"/>
  <c r="AC282" i="18"/>
  <c r="Y299" i="19"/>
  <c r="AP298" i="19"/>
  <c r="AO298" i="19"/>
  <c r="I301" i="19"/>
  <c r="S301" i="19" s="1"/>
  <c r="AM298" i="19"/>
  <c r="AL298" i="19"/>
  <c r="BG299" i="19"/>
  <c r="BH299" i="19" s="1"/>
  <c r="BI299" i="19" s="1"/>
  <c r="AN298" i="19"/>
  <c r="AJ298" i="19"/>
  <c r="AI298" i="19"/>
  <c r="AK298" i="19"/>
  <c r="D303" i="19"/>
  <c r="C304" i="19"/>
  <c r="G303" i="19"/>
  <c r="H302" i="19"/>
  <c r="AK280" i="18"/>
  <c r="BB281" i="18"/>
  <c r="BC281" i="18" s="1"/>
  <c r="BE282" i="18" s="1"/>
  <c r="BF282" i="18" s="1"/>
  <c r="AP280" i="18"/>
  <c r="AR280" i="18"/>
  <c r="AQ280" i="18"/>
  <c r="AF283" i="18"/>
  <c r="L287" i="18"/>
  <c r="M287" i="18" s="1"/>
  <c r="AL280" i="18"/>
  <c r="F286" i="18"/>
  <c r="G286" i="18" s="1"/>
  <c r="C288" i="18"/>
  <c r="D288" i="18" s="1"/>
  <c r="BS282" i="18"/>
  <c r="X282" i="18"/>
  <c r="Y282" i="18" s="1"/>
  <c r="AW282" i="18"/>
  <c r="AV283" i="18"/>
  <c r="I286" i="18"/>
  <c r="J286" i="18" s="1"/>
  <c r="AM280" i="18"/>
  <c r="AN280" i="18"/>
  <c r="W283" i="18"/>
  <c r="W284" i="18" s="1"/>
  <c r="M243" i="11"/>
  <c r="N242" i="11"/>
  <c r="BJ299" i="19" l="1"/>
  <c r="BL299" i="19" s="1"/>
  <c r="Y300" i="19"/>
  <c r="AI288" i="2"/>
  <c r="AH288" i="2"/>
  <c r="AJ288" i="2"/>
  <c r="AG288" i="2"/>
  <c r="AS289" i="2"/>
  <c r="Y289" i="2"/>
  <c r="S290" i="2"/>
  <c r="AS290" i="2" s="1"/>
  <c r="Z289" i="2"/>
  <c r="R291" i="2"/>
  <c r="AA290" i="2" s="1"/>
  <c r="AA289" i="2"/>
  <c r="K294" i="2"/>
  <c r="L293" i="2"/>
  <c r="C293" i="2"/>
  <c r="D292" i="2"/>
  <c r="F292" i="2"/>
  <c r="G291" i="2"/>
  <c r="I291" i="2" s="1"/>
  <c r="Q292" i="2" s="1"/>
  <c r="AR290" i="2"/>
  <c r="N294" i="2"/>
  <c r="O293" i="2"/>
  <c r="V301" i="19"/>
  <c r="W301" i="19"/>
  <c r="U301" i="19"/>
  <c r="AB301" i="19" s="1"/>
  <c r="AC301" i="19" s="1"/>
  <c r="X301" i="19" s="1"/>
  <c r="Z301" i="19" s="1"/>
  <c r="T301" i="19"/>
  <c r="E303" i="19"/>
  <c r="E307" i="19"/>
  <c r="V286" i="18"/>
  <c r="I302" i="19"/>
  <c r="S302" i="19" s="1"/>
  <c r="AP299" i="19"/>
  <c r="AM299" i="19"/>
  <c r="AO299" i="19"/>
  <c r="AJ299" i="19"/>
  <c r="AN299" i="19"/>
  <c r="AK299" i="19"/>
  <c r="AL299" i="19"/>
  <c r="BG300" i="19"/>
  <c r="BH300" i="19" s="1"/>
  <c r="BI300" i="19" s="1"/>
  <c r="AI299" i="19"/>
  <c r="G304" i="19"/>
  <c r="H303" i="19"/>
  <c r="C305" i="19"/>
  <c r="C306" i="19" s="1"/>
  <c r="C307" i="19" s="1"/>
  <c r="D304" i="19"/>
  <c r="AC283" i="18"/>
  <c r="AD283" i="18"/>
  <c r="AE283" i="18"/>
  <c r="BB282" i="18"/>
  <c r="BC282" i="18" s="1"/>
  <c r="BE283" i="18" s="1"/>
  <c r="BF283" i="18" s="1"/>
  <c r="AO281" i="18"/>
  <c r="AP281" i="18"/>
  <c r="AQ281" i="18"/>
  <c r="AR281" i="18"/>
  <c r="AW284" i="18"/>
  <c r="AD284" i="18"/>
  <c r="C289" i="18"/>
  <c r="D289" i="18" s="1"/>
  <c r="AM281" i="18"/>
  <c r="AN281" i="18"/>
  <c r="AL281" i="18"/>
  <c r="AK281" i="18"/>
  <c r="F287" i="18"/>
  <c r="G287" i="18" s="1"/>
  <c r="L288" i="18"/>
  <c r="M288" i="18" s="1"/>
  <c r="I287" i="18"/>
  <c r="J287" i="18" s="1"/>
  <c r="X283" i="18"/>
  <c r="Y283" i="18" s="1"/>
  <c r="AP282" i="18" s="1"/>
  <c r="AW283" i="18"/>
  <c r="AV284" i="18"/>
  <c r="M244" i="11"/>
  <c r="N243" i="11"/>
  <c r="Y301" i="19" l="1"/>
  <c r="BJ300" i="19"/>
  <c r="BL300" i="19" s="1"/>
  <c r="T290" i="2"/>
  <c r="U290" i="2" s="1"/>
  <c r="Z290" i="2"/>
  <c r="Y290" i="2"/>
  <c r="S291" i="2"/>
  <c r="AS291" i="2" s="1"/>
  <c r="AB290" i="2"/>
  <c r="R292" i="2"/>
  <c r="AA291" i="2" s="1"/>
  <c r="S292" i="2"/>
  <c r="N295" i="2"/>
  <c r="O294" i="2"/>
  <c r="F293" i="2"/>
  <c r="G292" i="2"/>
  <c r="I292" i="2" s="1"/>
  <c r="Q293" i="2" s="1"/>
  <c r="AR291" i="2"/>
  <c r="C294" i="2"/>
  <c r="D293" i="2"/>
  <c r="K295" i="2"/>
  <c r="L294" i="2"/>
  <c r="V302" i="19"/>
  <c r="W302" i="19"/>
  <c r="U302" i="19"/>
  <c r="AB302" i="19" s="1"/>
  <c r="AC302" i="19" s="1"/>
  <c r="X302" i="19" s="1"/>
  <c r="Y302" i="19" s="1"/>
  <c r="T302" i="19"/>
  <c r="E304" i="19"/>
  <c r="V287" i="18"/>
  <c r="W285" i="18"/>
  <c r="AW285" i="18" s="1"/>
  <c r="I303" i="19"/>
  <c r="S303" i="19" s="1"/>
  <c r="W303" i="19" s="1"/>
  <c r="AM300" i="19"/>
  <c r="AP300" i="19"/>
  <c r="AL300" i="19"/>
  <c r="AJ300" i="19"/>
  <c r="AI300" i="19"/>
  <c r="BG301" i="19"/>
  <c r="BH301" i="19" s="1"/>
  <c r="BI301" i="19" s="1"/>
  <c r="AO300" i="19"/>
  <c r="AF2" i="19"/>
  <c r="AN300" i="19"/>
  <c r="AK300" i="19"/>
  <c r="BP2" i="19"/>
  <c r="G305" i="19"/>
  <c r="H304" i="19"/>
  <c r="AC284" i="18"/>
  <c r="AE284" i="18"/>
  <c r="AO282" i="18"/>
  <c r="AQ282" i="18"/>
  <c r="AL282" i="18"/>
  <c r="BB283" i="18"/>
  <c r="BC283" i="18" s="1"/>
  <c r="BE284" i="18" s="1"/>
  <c r="BF284" i="18" s="1"/>
  <c r="AR282" i="18"/>
  <c r="AC285" i="18"/>
  <c r="L289" i="18"/>
  <c r="M289" i="18" s="1"/>
  <c r="AN282" i="18"/>
  <c r="AM282" i="18"/>
  <c r="AK282" i="18"/>
  <c r="F288" i="18"/>
  <c r="G288" i="18" s="1"/>
  <c r="X284" i="18"/>
  <c r="Y284" i="18" s="1"/>
  <c r="I288" i="18"/>
  <c r="J288" i="18" s="1"/>
  <c r="C290" i="18"/>
  <c r="D290" i="18" s="1"/>
  <c r="AV285" i="18"/>
  <c r="AF285" i="18"/>
  <c r="AF284" i="18"/>
  <c r="M245" i="11"/>
  <c r="N244" i="11"/>
  <c r="Z302" i="19" l="1"/>
  <c r="AP301" i="19" s="1"/>
  <c r="BJ301" i="19"/>
  <c r="BL301" i="19" s="1"/>
  <c r="AB291" i="2"/>
  <c r="T291" i="2"/>
  <c r="U291" i="2" s="1"/>
  <c r="AJ290" i="2" s="1"/>
  <c r="AI289" i="2"/>
  <c r="AG289" i="2"/>
  <c r="AJ289" i="2"/>
  <c r="AH289" i="2"/>
  <c r="Z291" i="2"/>
  <c r="Y291" i="2"/>
  <c r="R293" i="2"/>
  <c r="AB292" i="2" s="1"/>
  <c r="F294" i="2"/>
  <c r="G293" i="2"/>
  <c r="I293" i="2" s="1"/>
  <c r="Q294" i="2" s="1"/>
  <c r="C295" i="2"/>
  <c r="D294" i="2"/>
  <c r="N296" i="2"/>
  <c r="O295" i="2"/>
  <c r="K296" i="2"/>
  <c r="L295" i="2"/>
  <c r="AS292" i="2"/>
  <c r="T292" i="2"/>
  <c r="AR292" i="2"/>
  <c r="V303" i="19"/>
  <c r="T303" i="19"/>
  <c r="U303" i="19"/>
  <c r="AB303" i="19" s="1"/>
  <c r="AC303" i="19" s="1"/>
  <c r="X303" i="19" s="1"/>
  <c r="Y303" i="19" s="1"/>
  <c r="V288" i="18"/>
  <c r="I304" i="19"/>
  <c r="S304" i="19" s="1"/>
  <c r="AG2" i="19"/>
  <c r="G306" i="19"/>
  <c r="H305" i="19"/>
  <c r="X285" i="18"/>
  <c r="Y285" i="18" s="1"/>
  <c r="AL283" i="18"/>
  <c r="BB284" i="18"/>
  <c r="BC284" i="18" s="1"/>
  <c r="BE285" i="18" s="1"/>
  <c r="BF285" i="18" s="1"/>
  <c r="AP283" i="18"/>
  <c r="AO283" i="18"/>
  <c r="AR283" i="18"/>
  <c r="AQ283" i="18"/>
  <c r="AE286" i="18"/>
  <c r="AM283" i="18"/>
  <c r="AV286" i="18"/>
  <c r="C291" i="18"/>
  <c r="D291" i="18" s="1"/>
  <c r="AK283" i="18"/>
  <c r="I289" i="18"/>
  <c r="J289" i="18" s="1"/>
  <c r="AN283" i="18"/>
  <c r="L290" i="18"/>
  <c r="M290" i="18" s="1"/>
  <c r="AD285" i="18"/>
  <c r="AE285" i="18"/>
  <c r="F289" i="18"/>
  <c r="G289" i="18" s="1"/>
  <c r="W286" i="18"/>
  <c r="M246" i="11"/>
  <c r="N245" i="11"/>
  <c r="AI301" i="19" l="1"/>
  <c r="BG302" i="19"/>
  <c r="BH302" i="19" s="1"/>
  <c r="BI302" i="19" s="1"/>
  <c r="AO301" i="19"/>
  <c r="AL301" i="19"/>
  <c r="AN301" i="19"/>
  <c r="AK301" i="19"/>
  <c r="AM301" i="19"/>
  <c r="U292" i="2"/>
  <c r="AI291" i="2" s="1"/>
  <c r="AJ301" i="19"/>
  <c r="BJ302" i="19"/>
  <c r="BL302" i="19" s="1"/>
  <c r="Z303" i="19"/>
  <c r="AO302" i="19" s="1"/>
  <c r="AG290" i="2"/>
  <c r="AI290" i="2"/>
  <c r="AH290" i="2"/>
  <c r="AG291" i="2"/>
  <c r="AJ291" i="2"/>
  <c r="S293" i="2"/>
  <c r="AS293" i="2" s="1"/>
  <c r="Y292" i="2"/>
  <c r="Z292" i="2"/>
  <c r="AA292" i="2"/>
  <c r="R294" i="2"/>
  <c r="AB293" i="2" s="1"/>
  <c r="C296" i="2"/>
  <c r="D295" i="2"/>
  <c r="F295" i="2"/>
  <c r="G294" i="2"/>
  <c r="I294" i="2" s="1"/>
  <c r="Q295" i="2" s="1"/>
  <c r="K297" i="2"/>
  <c r="L296" i="2"/>
  <c r="AR293" i="2"/>
  <c r="N297" i="2"/>
  <c r="O296" i="2"/>
  <c r="V304" i="19"/>
  <c r="U304" i="19"/>
  <c r="AB304" i="19" s="1"/>
  <c r="AC304" i="19" s="1"/>
  <c r="W304" i="19"/>
  <c r="T304" i="19"/>
  <c r="V289" i="18"/>
  <c r="AF286" i="18"/>
  <c r="W287" i="18"/>
  <c r="AW287" i="18" s="1"/>
  <c r="I305" i="19"/>
  <c r="S305" i="19" s="1"/>
  <c r="BP3" i="19"/>
  <c r="AH2" i="19"/>
  <c r="G307" i="19"/>
  <c r="H307" i="19" s="1"/>
  <c r="H306" i="19"/>
  <c r="AD286" i="18"/>
  <c r="AC286" i="18"/>
  <c r="BB285" i="18"/>
  <c r="BC285" i="18" s="1"/>
  <c r="BE286" i="18" s="1"/>
  <c r="BF286" i="18" s="1"/>
  <c r="AO284" i="18"/>
  <c r="AP284" i="18"/>
  <c r="AR284" i="18"/>
  <c r="AQ284" i="18"/>
  <c r="L291" i="18"/>
  <c r="M291" i="18" s="1"/>
  <c r="I290" i="18"/>
  <c r="J290" i="18" s="1"/>
  <c r="AL284" i="18"/>
  <c r="AM284" i="18"/>
  <c r="AN284" i="18"/>
  <c r="AK284" i="18"/>
  <c r="X286" i="18"/>
  <c r="Y286" i="18" s="1"/>
  <c r="AQ285" i="18" s="1"/>
  <c r="AW286" i="18"/>
  <c r="C292" i="18"/>
  <c r="D292" i="18" s="1"/>
  <c r="F290" i="18"/>
  <c r="G290" i="18" s="1"/>
  <c r="AV287" i="18"/>
  <c r="M247" i="11"/>
  <c r="N246" i="11"/>
  <c r="AH291" i="2" l="1"/>
  <c r="AJ302" i="19"/>
  <c r="BJ303" i="19"/>
  <c r="BL303" i="19" s="1"/>
  <c r="AP302" i="19"/>
  <c r="AN302" i="19"/>
  <c r="AM302" i="19"/>
  <c r="AL302" i="19"/>
  <c r="AI302" i="19"/>
  <c r="BG303" i="19"/>
  <c r="BH303" i="19" s="1"/>
  <c r="BI303" i="19" s="1"/>
  <c r="BJ304" i="19" s="1"/>
  <c r="BL304" i="19" s="1"/>
  <c r="AK302" i="19"/>
  <c r="T293" i="2"/>
  <c r="U293" i="2" s="1"/>
  <c r="S294" i="2"/>
  <c r="AS294" i="2" s="1"/>
  <c r="Z293" i="2"/>
  <c r="Y293" i="2"/>
  <c r="AA293" i="2"/>
  <c r="F296" i="2"/>
  <c r="G295" i="2"/>
  <c r="I295" i="2" s="1"/>
  <c r="Q296" i="2" s="1"/>
  <c r="N298" i="2"/>
  <c r="O297" i="2"/>
  <c r="K298" i="2"/>
  <c r="L297" i="2"/>
  <c r="R295" i="2"/>
  <c r="Z294" i="2" s="1"/>
  <c r="C297" i="2"/>
  <c r="D296" i="2"/>
  <c r="AR294" i="2"/>
  <c r="X304" i="19"/>
  <c r="V290" i="18"/>
  <c r="W288" i="18"/>
  <c r="AW288" i="18" s="1"/>
  <c r="I306" i="19"/>
  <c r="S306" i="19" s="1"/>
  <c r="I307" i="19"/>
  <c r="S307" i="19" s="1"/>
  <c r="V305" i="19"/>
  <c r="U305" i="19"/>
  <c r="AB305" i="19" s="1"/>
  <c r="AC305" i="19" s="1"/>
  <c r="X305" i="19" s="1"/>
  <c r="T305" i="19"/>
  <c r="W305" i="19"/>
  <c r="AI2" i="19"/>
  <c r="AE287" i="18"/>
  <c r="AM285" i="18"/>
  <c r="BB286" i="18"/>
  <c r="BC286" i="18" s="1"/>
  <c r="BE287" i="18" s="1"/>
  <c r="BF287" i="18" s="1"/>
  <c r="AO285" i="18"/>
  <c r="AP285" i="18"/>
  <c r="AR285" i="18"/>
  <c r="AC288" i="18"/>
  <c r="AV288" i="18"/>
  <c r="AD288" i="18"/>
  <c r="AF288" i="18"/>
  <c r="I291" i="18"/>
  <c r="J291" i="18" s="1"/>
  <c r="C293" i="18"/>
  <c r="D293" i="18" s="1"/>
  <c r="AD287" i="18"/>
  <c r="F291" i="18"/>
  <c r="G291" i="18" s="1"/>
  <c r="AL285" i="18"/>
  <c r="AF287" i="18"/>
  <c r="AN285" i="18"/>
  <c r="L292" i="18"/>
  <c r="M292" i="18" s="1"/>
  <c r="X287" i="18"/>
  <c r="Y287" i="18" s="1"/>
  <c r="AK285" i="18"/>
  <c r="AC287" i="18"/>
  <c r="M248" i="11"/>
  <c r="N247" i="11"/>
  <c r="AI292" i="2" l="1"/>
  <c r="AH292" i="2"/>
  <c r="AJ292" i="2"/>
  <c r="AG292" i="2"/>
  <c r="S295" i="2"/>
  <c r="AS295" i="2" s="1"/>
  <c r="T294" i="2"/>
  <c r="U294" i="2" s="1"/>
  <c r="AG293" i="2" s="1"/>
  <c r="AB294" i="2"/>
  <c r="Y294" i="2"/>
  <c r="AA294" i="2"/>
  <c r="K299" i="2"/>
  <c r="L298" i="2"/>
  <c r="N299" i="2"/>
  <c r="O298" i="2"/>
  <c r="R296" i="2"/>
  <c r="Z295" i="2" s="1"/>
  <c r="C298" i="2"/>
  <c r="D297" i="2"/>
  <c r="AR295" i="2"/>
  <c r="F297" i="2"/>
  <c r="G296" i="2"/>
  <c r="I296" i="2" s="1"/>
  <c r="Q297" i="2" s="1"/>
  <c r="W307" i="19"/>
  <c r="T307" i="19"/>
  <c r="V307" i="19"/>
  <c r="V306" i="19"/>
  <c r="W306" i="19"/>
  <c r="U306" i="19"/>
  <c r="AB306" i="19" s="1"/>
  <c r="T306" i="19"/>
  <c r="Z304" i="19"/>
  <c r="Y304" i="19"/>
  <c r="V291" i="18"/>
  <c r="AE288" i="18"/>
  <c r="AC306" i="19"/>
  <c r="X306" i="19" s="1"/>
  <c r="Z306" i="19" s="1"/>
  <c r="U307" i="19"/>
  <c r="AB307" i="19" s="1"/>
  <c r="Y1" i="19"/>
  <c r="AC307" i="19"/>
  <c r="X307" i="19" s="1"/>
  <c r="Z307" i="19" s="1"/>
  <c r="Z305" i="19"/>
  <c r="Y305" i="19"/>
  <c r="BB287" i="18"/>
  <c r="BC287" i="18" s="1"/>
  <c r="BE288" i="18" s="1"/>
  <c r="BF288" i="18" s="1"/>
  <c r="AP286" i="18"/>
  <c r="AR286" i="18"/>
  <c r="AL286" i="18"/>
  <c r="AO286" i="18"/>
  <c r="AM286" i="18"/>
  <c r="AK286" i="18"/>
  <c r="AQ286" i="18"/>
  <c r="AN286" i="18"/>
  <c r="AF289" i="18"/>
  <c r="L293" i="18"/>
  <c r="M293" i="18" s="1"/>
  <c r="C294" i="18"/>
  <c r="D294" i="18" s="1"/>
  <c r="AV289" i="18"/>
  <c r="I292" i="18"/>
  <c r="J292" i="18" s="1"/>
  <c r="X288" i="18"/>
  <c r="Y288" i="18" s="1"/>
  <c r="AP287" i="18" s="1"/>
  <c r="F292" i="18"/>
  <c r="G292" i="18" s="1"/>
  <c r="W289" i="18"/>
  <c r="M249" i="11"/>
  <c r="N248" i="11"/>
  <c r="S296" i="2" l="1"/>
  <c r="AS296" i="2" s="1"/>
  <c r="T295" i="2"/>
  <c r="U295" i="2" s="1"/>
  <c r="AI294" i="2" s="1"/>
  <c r="AH293" i="2"/>
  <c r="AI293" i="2"/>
  <c r="AJ293" i="2"/>
  <c r="Y295" i="2"/>
  <c r="S297" i="2"/>
  <c r="R297" i="2"/>
  <c r="Z296" i="2" s="1"/>
  <c r="AR296" i="2"/>
  <c r="F298" i="2"/>
  <c r="G297" i="2"/>
  <c r="I297" i="2" s="1"/>
  <c r="Q298" i="2" s="1"/>
  <c r="AB295" i="2"/>
  <c r="N300" i="2"/>
  <c r="O299" i="2"/>
  <c r="K300" i="2"/>
  <c r="L299" i="2"/>
  <c r="C299" i="2"/>
  <c r="D298" i="2"/>
  <c r="AA295" i="2"/>
  <c r="AM303" i="19"/>
  <c r="AK303" i="19"/>
  <c r="AJ303" i="19"/>
  <c r="AL303" i="19"/>
  <c r="AN303" i="19"/>
  <c r="BG304" i="19"/>
  <c r="BH304" i="19" s="1"/>
  <c r="BI304" i="19" s="1"/>
  <c r="BJ305" i="19" s="1"/>
  <c r="BL305" i="19" s="1"/>
  <c r="AO303" i="19"/>
  <c r="AP303" i="19"/>
  <c r="AI303" i="19"/>
  <c r="Y306" i="19"/>
  <c r="Y307" i="19" s="1"/>
  <c r="AL2" i="19" s="1"/>
  <c r="V292" i="18"/>
  <c r="AM307" i="19"/>
  <c r="AK307" i="19"/>
  <c r="AN307" i="19"/>
  <c r="AO307" i="19"/>
  <c r="AP307" i="19"/>
  <c r="BG307" i="19"/>
  <c r="BH307" i="19" s="1"/>
  <c r="BI307" i="19" s="1"/>
  <c r="AI307" i="19"/>
  <c r="AL307" i="19"/>
  <c r="AJ307" i="19"/>
  <c r="AN304" i="19"/>
  <c r="AJ304" i="19"/>
  <c r="AK304" i="19"/>
  <c r="AM304" i="19"/>
  <c r="AL304" i="19"/>
  <c r="BG305" i="19"/>
  <c r="BH305" i="19" s="1"/>
  <c r="BI305" i="19" s="1"/>
  <c r="AI304" i="19"/>
  <c r="AJ2" i="19"/>
  <c r="AP304" i="19"/>
  <c r="AO304" i="19"/>
  <c r="AM305" i="19"/>
  <c r="AO306" i="19"/>
  <c r="AL305" i="19"/>
  <c r="AM306" i="19"/>
  <c r="AL306" i="19"/>
  <c r="AN305" i="19"/>
  <c r="AP306" i="19"/>
  <c r="AN306" i="19"/>
  <c r="AK305" i="19"/>
  <c r="AJ305" i="19"/>
  <c r="AI305" i="19"/>
  <c r="AK306" i="19"/>
  <c r="AJ306" i="19"/>
  <c r="AP305" i="19"/>
  <c r="AI306" i="19"/>
  <c r="AO305" i="19"/>
  <c r="BG306" i="19"/>
  <c r="BH306" i="19" s="1"/>
  <c r="BI306" i="19" s="1"/>
  <c r="AK2" i="19"/>
  <c r="AC289" i="18"/>
  <c r="AO287" i="18"/>
  <c r="AR287" i="18"/>
  <c r="AQ287" i="18"/>
  <c r="BB288" i="18"/>
  <c r="BC288" i="18" s="1"/>
  <c r="BE289" i="18" s="1"/>
  <c r="BF289" i="18" s="1"/>
  <c r="AF290" i="18"/>
  <c r="AL287" i="18"/>
  <c r="X289" i="18"/>
  <c r="Y289" i="18" s="1"/>
  <c r="AW289" i="18"/>
  <c r="C295" i="18"/>
  <c r="D295" i="18" s="1"/>
  <c r="I293" i="18"/>
  <c r="J293" i="18" s="1"/>
  <c r="L294" i="18"/>
  <c r="M294" i="18" s="1"/>
  <c r="AV290" i="18"/>
  <c r="AK287" i="18"/>
  <c r="F293" i="18"/>
  <c r="G293" i="18" s="1"/>
  <c r="AM287" i="18"/>
  <c r="AN287" i="18"/>
  <c r="AD289" i="18"/>
  <c r="AE289" i="18"/>
  <c r="W290" i="18"/>
  <c r="M250" i="11"/>
  <c r="N249" i="11"/>
  <c r="T296" i="2" l="1"/>
  <c r="U296" i="2" s="1"/>
  <c r="AG295" i="2" s="1"/>
  <c r="AG294" i="2"/>
  <c r="AH294" i="2"/>
  <c r="AJ294" i="2"/>
  <c r="AA296" i="2"/>
  <c r="AB296" i="2"/>
  <c r="Y296" i="2"/>
  <c r="N301" i="2"/>
  <c r="O300" i="2"/>
  <c r="F299" i="2"/>
  <c r="G298" i="2"/>
  <c r="I298" i="2" s="1"/>
  <c r="Q299" i="2" s="1"/>
  <c r="C300" i="2"/>
  <c r="D299" i="2"/>
  <c r="K301" i="2"/>
  <c r="L300" i="2"/>
  <c r="AR297" i="2"/>
  <c r="R298" i="2"/>
  <c r="AA297" i="2" s="1"/>
  <c r="S298" i="2"/>
  <c r="AS297" i="2"/>
  <c r="T297" i="2"/>
  <c r="BJ306" i="19"/>
  <c r="BJ307" i="19" s="1"/>
  <c r="BL307" i="19" s="1"/>
  <c r="V293" i="18"/>
  <c r="AD290" i="18"/>
  <c r="AC290" i="18"/>
  <c r="AE290" i="18"/>
  <c r="BB289" i="18"/>
  <c r="BC289" i="18" s="1"/>
  <c r="BE290" i="18" s="1"/>
  <c r="BF290" i="18" s="1"/>
  <c r="AR288" i="18"/>
  <c r="AO288" i="18"/>
  <c r="AP288" i="18"/>
  <c r="AQ288" i="18"/>
  <c r="C296" i="18"/>
  <c r="D296" i="18" s="1"/>
  <c r="F294" i="18"/>
  <c r="G294" i="18" s="1"/>
  <c r="AW290" i="18"/>
  <c r="X290" i="18"/>
  <c r="Y290" i="18" s="1"/>
  <c r="AP289" i="18" s="1"/>
  <c r="AN288" i="18"/>
  <c r="I294" i="18"/>
  <c r="J294" i="18" s="1"/>
  <c r="AK288" i="18"/>
  <c r="AD291" i="18"/>
  <c r="L295" i="18"/>
  <c r="M295" i="18" s="1"/>
  <c r="AC291" i="18"/>
  <c r="AV291" i="18"/>
  <c r="AL288" i="18"/>
  <c r="AM288" i="18"/>
  <c r="W291" i="18"/>
  <c r="M251" i="11"/>
  <c r="N250" i="11"/>
  <c r="U297" i="2" l="1"/>
  <c r="AJ296" i="2" s="1"/>
  <c r="BL306" i="19"/>
  <c r="AI295" i="2"/>
  <c r="AH295" i="2"/>
  <c r="AJ295" i="2"/>
  <c r="S299" i="2"/>
  <c r="R299" i="2"/>
  <c r="Z298" i="2" s="1"/>
  <c r="AS298" i="2"/>
  <c r="T298" i="2"/>
  <c r="U298" i="2" s="1"/>
  <c r="C301" i="2"/>
  <c r="D300" i="2"/>
  <c r="F300" i="2"/>
  <c r="G299" i="2"/>
  <c r="I299" i="2" s="1"/>
  <c r="Q300" i="2" s="1"/>
  <c r="AR298" i="2"/>
  <c r="AB297" i="2"/>
  <c r="K302" i="2"/>
  <c r="L301" i="2"/>
  <c r="Y297" i="2"/>
  <c r="Z297" i="2"/>
  <c r="N302" i="2"/>
  <c r="O301" i="2"/>
  <c r="V294" i="18"/>
  <c r="AF291" i="18"/>
  <c r="AE291" i="18"/>
  <c r="AO289" i="18"/>
  <c r="AM289" i="18"/>
  <c r="BB290" i="18"/>
  <c r="BC290" i="18" s="1"/>
  <c r="BE291" i="18" s="1"/>
  <c r="BF291" i="18" s="1"/>
  <c r="AQ289" i="18"/>
  <c r="AR289" i="18"/>
  <c r="F295" i="18"/>
  <c r="G295" i="18" s="1"/>
  <c r="AC292" i="18"/>
  <c r="AV292" i="18"/>
  <c r="C297" i="18"/>
  <c r="D297" i="18" s="1"/>
  <c r="AK289" i="18"/>
  <c r="I295" i="18"/>
  <c r="J295" i="18" s="1"/>
  <c r="L296" i="18"/>
  <c r="M296" i="18" s="1"/>
  <c r="W292" i="18"/>
  <c r="AW291" i="18"/>
  <c r="X291" i="18"/>
  <c r="Y291" i="18" s="1"/>
  <c r="AL289" i="18"/>
  <c r="AN289" i="18"/>
  <c r="M252" i="11"/>
  <c r="N251" i="11"/>
  <c r="AI297" i="2" l="1"/>
  <c r="AH296" i="2"/>
  <c r="AG296" i="2"/>
  <c r="AI296" i="2"/>
  <c r="AG297" i="2"/>
  <c r="AH297" i="2"/>
  <c r="AJ297" i="2"/>
  <c r="AB298" i="2"/>
  <c r="Y298" i="2"/>
  <c r="R300" i="2"/>
  <c r="AA299" i="2" s="1"/>
  <c r="F301" i="2"/>
  <c r="G300" i="2"/>
  <c r="I300" i="2" s="1"/>
  <c r="Q301" i="2" s="1"/>
  <c r="C302" i="2"/>
  <c r="D301" i="2"/>
  <c r="N303" i="2"/>
  <c r="O302" i="2"/>
  <c r="AR299" i="2"/>
  <c r="K303" i="2"/>
  <c r="L302" i="2"/>
  <c r="AA298" i="2"/>
  <c r="AS299" i="2"/>
  <c r="T299" i="2"/>
  <c r="U299" i="2" s="1"/>
  <c r="AG298" i="2" s="1"/>
  <c r="V295" i="18"/>
  <c r="AE292" i="18"/>
  <c r="AF292" i="18"/>
  <c r="AD292" i="18"/>
  <c r="AN290" i="18"/>
  <c r="BB291" i="18"/>
  <c r="BC291" i="18" s="1"/>
  <c r="BE292" i="18" s="1"/>
  <c r="BF292" i="18" s="1"/>
  <c r="AO290" i="18"/>
  <c r="AQ290" i="18"/>
  <c r="AP290" i="18"/>
  <c r="AR290" i="18"/>
  <c r="AE293" i="18"/>
  <c r="AK290" i="18"/>
  <c r="AW292" i="18"/>
  <c r="X292" i="18"/>
  <c r="Y292" i="18" s="1"/>
  <c r="AM290" i="18"/>
  <c r="C298" i="18"/>
  <c r="D298" i="18" s="1"/>
  <c r="L297" i="18"/>
  <c r="M297" i="18" s="1"/>
  <c r="AL290" i="18"/>
  <c r="AV293" i="18"/>
  <c r="W293" i="18"/>
  <c r="F296" i="18"/>
  <c r="G296" i="18" s="1"/>
  <c r="I296" i="18"/>
  <c r="J296" i="18" s="1"/>
  <c r="M253" i="11"/>
  <c r="N252" i="11"/>
  <c r="AI298" i="2" l="1"/>
  <c r="AH298" i="2"/>
  <c r="AJ298" i="2"/>
  <c r="S300" i="2"/>
  <c r="S301" i="2" s="1"/>
  <c r="R301" i="2"/>
  <c r="Y300" i="2" s="1"/>
  <c r="N304" i="2"/>
  <c r="O303" i="2"/>
  <c r="Z299" i="2"/>
  <c r="F302" i="2"/>
  <c r="G301" i="2"/>
  <c r="I301" i="2" s="1"/>
  <c r="Q302" i="2" s="1"/>
  <c r="AR300" i="2"/>
  <c r="K304" i="2"/>
  <c r="L303" i="2"/>
  <c r="C303" i="2"/>
  <c r="D302" i="2"/>
  <c r="Y299" i="2"/>
  <c r="AB299" i="2"/>
  <c r="V296" i="18"/>
  <c r="AQ291" i="18"/>
  <c r="BB292" i="18"/>
  <c r="BC292" i="18" s="1"/>
  <c r="BE293" i="18" s="1"/>
  <c r="BF293" i="18" s="1"/>
  <c r="AD293" i="18"/>
  <c r="AF293" i="18"/>
  <c r="AC293" i="18"/>
  <c r="AO291" i="18"/>
  <c r="AP291" i="18"/>
  <c r="AR291" i="18"/>
  <c r="AL291" i="18"/>
  <c r="AF294" i="18"/>
  <c r="F297" i="18"/>
  <c r="G297" i="18" s="1"/>
  <c r="C299" i="18"/>
  <c r="D299" i="18" s="1"/>
  <c r="AK291" i="18"/>
  <c r="AV294" i="18"/>
  <c r="AW293" i="18"/>
  <c r="X293" i="18"/>
  <c r="Y293" i="18" s="1"/>
  <c r="AK292" i="18" s="1"/>
  <c r="AM291" i="18"/>
  <c r="AN291" i="18"/>
  <c r="L298" i="18"/>
  <c r="M298" i="18" s="1"/>
  <c r="I297" i="18"/>
  <c r="J297" i="18" s="1"/>
  <c r="W294" i="18"/>
  <c r="M254" i="11"/>
  <c r="N253" i="11"/>
  <c r="AB300" i="2" l="1"/>
  <c r="AA300" i="2"/>
  <c r="AS300" i="2"/>
  <c r="T300" i="2"/>
  <c r="U300" i="2" s="1"/>
  <c r="Z300" i="2"/>
  <c r="R302" i="2"/>
  <c r="AA301" i="2" s="1"/>
  <c r="N305" i="2"/>
  <c r="O304" i="2"/>
  <c r="F303" i="2"/>
  <c r="G302" i="2"/>
  <c r="I302" i="2" s="1"/>
  <c r="Q303" i="2" s="1"/>
  <c r="C304" i="2"/>
  <c r="D303" i="2"/>
  <c r="AR301" i="2"/>
  <c r="K305" i="2"/>
  <c r="L304" i="2"/>
  <c r="AS301" i="2"/>
  <c r="V297" i="18"/>
  <c r="AD294" i="18"/>
  <c r="AE294" i="18"/>
  <c r="AC294" i="18"/>
  <c r="AO292" i="18"/>
  <c r="AP292" i="18"/>
  <c r="AR292" i="18"/>
  <c r="AN292" i="18"/>
  <c r="BB293" i="18"/>
  <c r="BC293" i="18" s="1"/>
  <c r="BE294" i="18" s="1"/>
  <c r="BF294" i="18" s="1"/>
  <c r="AQ292" i="18"/>
  <c r="AF295" i="18"/>
  <c r="L299" i="18"/>
  <c r="M299" i="18" s="1"/>
  <c r="AM292" i="18"/>
  <c r="C300" i="18"/>
  <c r="D300" i="18" s="1"/>
  <c r="F298" i="18"/>
  <c r="G298" i="18" s="1"/>
  <c r="AW294" i="18"/>
  <c r="X294" i="18"/>
  <c r="Y294" i="18" s="1"/>
  <c r="AV295" i="18"/>
  <c r="AL292" i="18"/>
  <c r="I298" i="18"/>
  <c r="J298" i="18" s="1"/>
  <c r="W295" i="18"/>
  <c r="M255" i="11"/>
  <c r="N254" i="11"/>
  <c r="S302" i="2" l="1"/>
  <c r="T302" i="2" s="1"/>
  <c r="T301" i="2"/>
  <c r="U301" i="2" s="1"/>
  <c r="AI300" i="2" s="1"/>
  <c r="AJ299" i="2"/>
  <c r="AH299" i="2"/>
  <c r="AG299" i="2"/>
  <c r="AI299" i="2"/>
  <c r="AB301" i="2"/>
  <c r="Y301" i="2"/>
  <c r="Z301" i="2"/>
  <c r="C305" i="2"/>
  <c r="D304" i="2"/>
  <c r="N306" i="2"/>
  <c r="O305" i="2"/>
  <c r="K306" i="2"/>
  <c r="L305" i="2"/>
  <c r="R303" i="2"/>
  <c r="S303" i="2" s="1"/>
  <c r="F304" i="2"/>
  <c r="G303" i="2"/>
  <c r="I303" i="2" s="1"/>
  <c r="Q304" i="2" s="1"/>
  <c r="AR302" i="2"/>
  <c r="V298" i="18"/>
  <c r="AC295" i="18"/>
  <c r="AD295" i="18"/>
  <c r="AE295" i="18"/>
  <c r="BB294" i="18"/>
  <c r="BC294" i="18" s="1"/>
  <c r="BE295" i="18" s="1"/>
  <c r="BF295" i="18" s="1"/>
  <c r="AP293" i="18"/>
  <c r="AM293" i="18"/>
  <c r="AR293" i="18"/>
  <c r="AQ293" i="18"/>
  <c r="AK293" i="18"/>
  <c r="AO293" i="18"/>
  <c r="AL293" i="18"/>
  <c r="AE296" i="18"/>
  <c r="I299" i="18"/>
  <c r="J299" i="18" s="1"/>
  <c r="AV296" i="18"/>
  <c r="F299" i="18"/>
  <c r="G299" i="18" s="1"/>
  <c r="C301" i="18"/>
  <c r="D301" i="18" s="1"/>
  <c r="L300" i="18"/>
  <c r="M300" i="18" s="1"/>
  <c r="AW295" i="18"/>
  <c r="X295" i="18"/>
  <c r="Y295" i="18" s="1"/>
  <c r="AO294" i="18" s="1"/>
  <c r="AN293" i="18"/>
  <c r="W296" i="18"/>
  <c r="M256" i="11"/>
  <c r="N255" i="11"/>
  <c r="AS302" i="2" l="1"/>
  <c r="U302" i="2"/>
  <c r="AJ301" i="2" s="1"/>
  <c r="AG300" i="2"/>
  <c r="AJ300" i="2"/>
  <c r="AH300" i="2"/>
  <c r="R304" i="2"/>
  <c r="S304" i="2" s="1"/>
  <c r="AS303" i="2"/>
  <c r="T303" i="2"/>
  <c r="U303" i="2" s="1"/>
  <c r="AI302" i="2" s="1"/>
  <c r="AR303" i="2"/>
  <c r="C306" i="2"/>
  <c r="D305" i="2"/>
  <c r="Y302" i="2"/>
  <c r="Z302" i="2"/>
  <c r="AA302" i="2"/>
  <c r="AB302" i="2"/>
  <c r="K307" i="2"/>
  <c r="L306" i="2"/>
  <c r="N307" i="2"/>
  <c r="O306" i="2"/>
  <c r="F305" i="2"/>
  <c r="G304" i="2"/>
  <c r="I304" i="2" s="1"/>
  <c r="V299" i="18"/>
  <c r="AD296" i="18"/>
  <c r="AC296" i="18"/>
  <c r="AF296" i="18"/>
  <c r="BB295" i="18"/>
  <c r="BC295" i="18" s="1"/>
  <c r="BE296" i="18" s="1"/>
  <c r="BF296" i="18" s="1"/>
  <c r="AP294" i="18"/>
  <c r="AR294" i="18"/>
  <c r="AQ294" i="18"/>
  <c r="AD297" i="18"/>
  <c r="F300" i="18"/>
  <c r="G300" i="18" s="1"/>
  <c r="AW296" i="18"/>
  <c r="X296" i="18"/>
  <c r="Y296" i="18" s="1"/>
  <c r="AQ295" i="18" s="1"/>
  <c r="AL294" i="18"/>
  <c r="I300" i="18"/>
  <c r="J300" i="18" s="1"/>
  <c r="AM294" i="18"/>
  <c r="AV297" i="18"/>
  <c r="L301" i="18"/>
  <c r="M301" i="18" s="1"/>
  <c r="AK294" i="18"/>
  <c r="AN294" i="18"/>
  <c r="C302" i="18"/>
  <c r="D302" i="18" s="1"/>
  <c r="W297" i="18"/>
  <c r="M257" i="11"/>
  <c r="N256" i="11"/>
  <c r="AI301" i="2" l="1"/>
  <c r="AG301" i="2"/>
  <c r="AH301" i="2"/>
  <c r="AA303" i="2"/>
  <c r="Z303" i="2"/>
  <c r="Y303" i="2"/>
  <c r="AB303" i="2"/>
  <c r="Q305" i="2"/>
  <c r="R305" i="2" s="1"/>
  <c r="AB304" i="2" s="1"/>
  <c r="AG302" i="2"/>
  <c r="AH302" i="2"/>
  <c r="AJ302" i="2"/>
  <c r="C307" i="2"/>
  <c r="D306" i="2"/>
  <c r="K308" i="2"/>
  <c r="L307" i="2"/>
  <c r="F306" i="2"/>
  <c r="G305" i="2"/>
  <c r="I305" i="2" s="1"/>
  <c r="Q306" i="2" s="1"/>
  <c r="N308" i="2"/>
  <c r="O307" i="2"/>
  <c r="T304" i="2"/>
  <c r="U304" i="2" s="1"/>
  <c r="AI303" i="2" s="1"/>
  <c r="AS304" i="2"/>
  <c r="AR304" i="2"/>
  <c r="V300" i="18"/>
  <c r="AE297" i="18"/>
  <c r="AF297" i="18"/>
  <c r="AC297" i="18"/>
  <c r="AP295" i="18"/>
  <c r="AO295" i="18"/>
  <c r="AR295" i="18"/>
  <c r="AN295" i="18"/>
  <c r="BB296" i="18"/>
  <c r="BC296" i="18" s="1"/>
  <c r="BE297" i="18" s="1"/>
  <c r="BF297" i="18" s="1"/>
  <c r="AF298" i="18"/>
  <c r="AK295" i="18"/>
  <c r="L302" i="18"/>
  <c r="M302" i="18" s="1"/>
  <c r="AL295" i="18"/>
  <c r="F301" i="18"/>
  <c r="G301" i="18" s="1"/>
  <c r="AM295" i="18"/>
  <c r="AW297" i="18"/>
  <c r="X297" i="18"/>
  <c r="Y297" i="18" s="1"/>
  <c r="AO296" i="18" s="1"/>
  <c r="AV298" i="18"/>
  <c r="C303" i="18"/>
  <c r="D303" i="18" s="1"/>
  <c r="I301" i="18"/>
  <c r="J301" i="18" s="1"/>
  <c r="W298" i="18"/>
  <c r="M258" i="11"/>
  <c r="N257" i="11"/>
  <c r="AH303" i="2" l="1"/>
  <c r="AG303" i="2"/>
  <c r="AJ303" i="2"/>
  <c r="S305" i="2"/>
  <c r="S306" i="2" s="1"/>
  <c r="Y304" i="2"/>
  <c r="Z304" i="2"/>
  <c r="AA304" i="2"/>
  <c r="F307" i="2"/>
  <c r="G306" i="2"/>
  <c r="I306" i="2" s="1"/>
  <c r="Q307" i="2" s="1"/>
  <c r="K309" i="2"/>
  <c r="L308" i="2"/>
  <c r="C308" i="2"/>
  <c r="D307" i="2"/>
  <c r="R306" i="2"/>
  <c r="Z305" i="2" s="1"/>
  <c r="N309" i="2"/>
  <c r="O308" i="2"/>
  <c r="AR305" i="2"/>
  <c r="V301" i="18"/>
  <c r="AC298" i="18"/>
  <c r="AD298" i="18"/>
  <c r="AE298" i="18"/>
  <c r="AP296" i="18"/>
  <c r="AN296" i="18"/>
  <c r="BB297" i="18"/>
  <c r="BC297" i="18" s="1"/>
  <c r="BE298" i="18" s="1"/>
  <c r="BF298" i="18" s="1"/>
  <c r="AR296" i="18"/>
  <c r="AQ296" i="18"/>
  <c r="AD299" i="18"/>
  <c r="C304" i="18"/>
  <c r="D304" i="18" s="1"/>
  <c r="F302" i="18"/>
  <c r="G302" i="18" s="1"/>
  <c r="AM296" i="18"/>
  <c r="AV299" i="18"/>
  <c r="I302" i="18"/>
  <c r="J302" i="18" s="1"/>
  <c r="L303" i="18"/>
  <c r="M303" i="18" s="1"/>
  <c r="AK296" i="18"/>
  <c r="AL296" i="18"/>
  <c r="AW298" i="18"/>
  <c r="X298" i="18"/>
  <c r="Y298" i="18" s="1"/>
  <c r="W299" i="18"/>
  <c r="M259" i="11"/>
  <c r="N258" i="11"/>
  <c r="AS305" i="2" l="1"/>
  <c r="T305" i="2"/>
  <c r="U305" i="2" s="1"/>
  <c r="AH304" i="2" s="1"/>
  <c r="AA305" i="2"/>
  <c r="Y305" i="2"/>
  <c r="AB305" i="2"/>
  <c r="R307" i="2"/>
  <c r="S307" i="2"/>
  <c r="AS306" i="2"/>
  <c r="T306" i="2"/>
  <c r="C309" i="2"/>
  <c r="D308" i="2"/>
  <c r="N310" i="2"/>
  <c r="O309" i="2"/>
  <c r="F308" i="2"/>
  <c r="G307" i="2"/>
  <c r="I307" i="2" s="1"/>
  <c r="Q308" i="2" s="1"/>
  <c r="AR306" i="2"/>
  <c r="K310" i="2"/>
  <c r="L309" i="2"/>
  <c r="V302" i="18"/>
  <c r="AR297" i="18"/>
  <c r="BB298" i="18"/>
  <c r="BC298" i="18" s="1"/>
  <c r="BE299" i="18" s="1"/>
  <c r="BF299" i="18" s="1"/>
  <c r="AE299" i="18"/>
  <c r="AC299" i="18"/>
  <c r="AM297" i="18"/>
  <c r="AK297" i="18"/>
  <c r="AO297" i="18"/>
  <c r="AL297" i="18"/>
  <c r="AN297" i="18"/>
  <c r="AP297" i="18"/>
  <c r="AQ297" i="18"/>
  <c r="AC300" i="18"/>
  <c r="F303" i="18"/>
  <c r="G303" i="18" s="1"/>
  <c r="C305" i="18"/>
  <c r="D305" i="18" s="1"/>
  <c r="AV300" i="18"/>
  <c r="L304" i="18"/>
  <c r="M304" i="18" s="1"/>
  <c r="I303" i="18"/>
  <c r="J303" i="18" s="1"/>
  <c r="AW299" i="18"/>
  <c r="X299" i="18"/>
  <c r="Y299" i="18" s="1"/>
  <c r="AP298" i="18" s="1"/>
  <c r="AF299" i="18"/>
  <c r="W300" i="18"/>
  <c r="M260" i="11"/>
  <c r="N259" i="11"/>
  <c r="U306" i="2" l="1"/>
  <c r="AH305" i="2" s="1"/>
  <c r="AJ304" i="2"/>
  <c r="AI304" i="2"/>
  <c r="AG304" i="2"/>
  <c r="K311" i="2"/>
  <c r="L310" i="2"/>
  <c r="AS307" i="2"/>
  <c r="T307" i="2"/>
  <c r="U307" i="2" s="1"/>
  <c r="AR307" i="2"/>
  <c r="R308" i="2"/>
  <c r="AB307" i="2" s="1"/>
  <c r="Z306" i="2"/>
  <c r="AA306" i="2"/>
  <c r="AB306" i="2"/>
  <c r="F309" i="2"/>
  <c r="G308" i="2"/>
  <c r="I308" i="2" s="1"/>
  <c r="Q309" i="2" s="1"/>
  <c r="C310" i="2"/>
  <c r="D309" i="2"/>
  <c r="Y306" i="2"/>
  <c r="N311" i="2"/>
  <c r="O310" i="2"/>
  <c r="V303" i="18"/>
  <c r="AF300" i="18"/>
  <c r="AD300" i="18"/>
  <c r="AE300" i="18"/>
  <c r="AO298" i="18"/>
  <c r="AK298" i="18"/>
  <c r="BB299" i="18"/>
  <c r="BC299" i="18" s="1"/>
  <c r="BE300" i="18" s="1"/>
  <c r="BF300" i="18" s="1"/>
  <c r="AR298" i="18"/>
  <c r="AQ298" i="18"/>
  <c r="AF301" i="18"/>
  <c r="AL298" i="18"/>
  <c r="AW300" i="18"/>
  <c r="X300" i="18"/>
  <c r="Y300" i="18" s="1"/>
  <c r="AR299" i="18" s="1"/>
  <c r="AM298" i="18"/>
  <c r="AN298" i="18"/>
  <c r="C306" i="18"/>
  <c r="D306" i="18" s="1"/>
  <c r="I304" i="18"/>
  <c r="J304" i="18" s="1"/>
  <c r="F304" i="18"/>
  <c r="G304" i="18" s="1"/>
  <c r="AV301" i="18"/>
  <c r="L305" i="18"/>
  <c r="M305" i="18" s="1"/>
  <c r="W301" i="18"/>
  <c r="M261" i="11"/>
  <c r="N260" i="11"/>
  <c r="AJ305" i="2" l="1"/>
  <c r="AI305" i="2"/>
  <c r="AG305" i="2"/>
  <c r="AI306" i="2"/>
  <c r="AH306" i="2"/>
  <c r="AG306" i="2"/>
  <c r="AJ306" i="2"/>
  <c r="S308" i="2"/>
  <c r="T308" i="2" s="1"/>
  <c r="U308" i="2" s="1"/>
  <c r="AH307" i="2" s="1"/>
  <c r="Y307" i="2"/>
  <c r="AR308" i="2"/>
  <c r="N312" i="2"/>
  <c r="O311" i="2"/>
  <c r="Z307" i="2"/>
  <c r="F310" i="2"/>
  <c r="G309" i="2"/>
  <c r="I309" i="2" s="1"/>
  <c r="Q310" i="2" s="1"/>
  <c r="R309" i="2"/>
  <c r="AB308" i="2" s="1"/>
  <c r="C311" i="2"/>
  <c r="D310" i="2"/>
  <c r="AA307" i="2"/>
  <c r="K312" i="2"/>
  <c r="L311" i="2"/>
  <c r="V304" i="18"/>
  <c r="AC301" i="18"/>
  <c r="AD301" i="18"/>
  <c r="AE301" i="18"/>
  <c r="AQ299" i="18"/>
  <c r="AO299" i="18"/>
  <c r="AP299" i="18"/>
  <c r="AL299" i="18"/>
  <c r="BB300" i="18"/>
  <c r="BC300" i="18" s="1"/>
  <c r="BE301" i="18" s="1"/>
  <c r="BF301" i="18" s="1"/>
  <c r="L306" i="18"/>
  <c r="M306" i="18" s="1"/>
  <c r="AK299" i="18"/>
  <c r="AN299" i="18"/>
  <c r="AW301" i="18"/>
  <c r="X301" i="18"/>
  <c r="Y301" i="18" s="1"/>
  <c r="AO300" i="18" s="1"/>
  <c r="AV302" i="18"/>
  <c r="F305" i="18"/>
  <c r="G305" i="18" s="1"/>
  <c r="AM299" i="18"/>
  <c r="I305" i="18"/>
  <c r="J305" i="18" s="1"/>
  <c r="C307" i="18"/>
  <c r="D307" i="18" s="1"/>
  <c r="W302" i="18"/>
  <c r="M262" i="11"/>
  <c r="N261" i="11"/>
  <c r="S309" i="2" l="1"/>
  <c r="T309" i="2" s="1"/>
  <c r="U309" i="2" s="1"/>
  <c r="AI308" i="2" s="1"/>
  <c r="AI307" i="2"/>
  <c r="AG307" i="2"/>
  <c r="AJ307" i="2"/>
  <c r="AS308" i="2"/>
  <c r="Y308" i="2"/>
  <c r="Z308" i="2"/>
  <c r="AA308" i="2"/>
  <c r="R310" i="2"/>
  <c r="AB309" i="2" s="1"/>
  <c r="N313" i="2"/>
  <c r="O312" i="2"/>
  <c r="AR309" i="2"/>
  <c r="F311" i="2"/>
  <c r="G310" i="2"/>
  <c r="I310" i="2" s="1"/>
  <c r="Q311" i="2" s="1"/>
  <c r="C312" i="2"/>
  <c r="D311" i="2"/>
  <c r="K313" i="2"/>
  <c r="L312" i="2"/>
  <c r="V305" i="18"/>
  <c r="W303" i="18"/>
  <c r="AW303" i="18" s="1"/>
  <c r="AE302" i="18"/>
  <c r="AC302" i="18"/>
  <c r="AD302" i="18"/>
  <c r="AQ300" i="18"/>
  <c r="AN300" i="18"/>
  <c r="AR300" i="18"/>
  <c r="AP300" i="18"/>
  <c r="BB301" i="18"/>
  <c r="BC301" i="18" s="1"/>
  <c r="BE302" i="18" s="1"/>
  <c r="BF302" i="18" s="1"/>
  <c r="W304" i="18"/>
  <c r="C308" i="18"/>
  <c r="D308" i="18" s="1"/>
  <c r="AF302" i="18"/>
  <c r="AK300" i="18"/>
  <c r="F306" i="18"/>
  <c r="G306" i="18" s="1"/>
  <c r="AW302" i="18"/>
  <c r="X302" i="18"/>
  <c r="Y302" i="18" s="1"/>
  <c r="AO301" i="18" s="1"/>
  <c r="AL300" i="18"/>
  <c r="I306" i="18"/>
  <c r="J306" i="18" s="1"/>
  <c r="AV303" i="18"/>
  <c r="AM300" i="18"/>
  <c r="L307" i="18"/>
  <c r="M307" i="18" s="1"/>
  <c r="M263" i="11"/>
  <c r="N262" i="11"/>
  <c r="AS309" i="2" l="1"/>
  <c r="AJ308" i="2"/>
  <c r="AH308" i="2"/>
  <c r="AG308" i="2"/>
  <c r="S310" i="2"/>
  <c r="AS310" i="2" s="1"/>
  <c r="R311" i="2"/>
  <c r="AB310" i="2" s="1"/>
  <c r="N314" i="2"/>
  <c r="O313" i="2"/>
  <c r="C313" i="2"/>
  <c r="D312" i="2"/>
  <c r="F312" i="2"/>
  <c r="G311" i="2"/>
  <c r="I311" i="2" s="1"/>
  <c r="Q312" i="2" s="1"/>
  <c r="AR310" i="2"/>
  <c r="K314" i="2"/>
  <c r="L313" i="2"/>
  <c r="AA309" i="2"/>
  <c r="Y309" i="2"/>
  <c r="Z309" i="2"/>
  <c r="V306" i="18"/>
  <c r="AD303" i="18"/>
  <c r="AE303" i="18"/>
  <c r="AF303" i="18"/>
  <c r="AC303" i="18"/>
  <c r="BB302" i="18"/>
  <c r="BC302" i="18" s="1"/>
  <c r="BE303" i="18" s="1"/>
  <c r="BF303" i="18" s="1"/>
  <c r="AP301" i="18"/>
  <c r="AR301" i="18"/>
  <c r="AK301" i="18"/>
  <c r="AQ301" i="18"/>
  <c r="AL301" i="18"/>
  <c r="AM301" i="18"/>
  <c r="AN301" i="18"/>
  <c r="AE304" i="18"/>
  <c r="AW304" i="18"/>
  <c r="C309" i="18"/>
  <c r="D309" i="18" s="1"/>
  <c r="I307" i="18"/>
  <c r="J307" i="18" s="1"/>
  <c r="AV304" i="18"/>
  <c r="X303" i="18"/>
  <c r="Y303" i="18" s="1"/>
  <c r="L308" i="18"/>
  <c r="M308" i="18" s="1"/>
  <c r="F307" i="18"/>
  <c r="G307" i="18" s="1"/>
  <c r="M264" i="11"/>
  <c r="N263" i="11"/>
  <c r="T310" i="2" l="1"/>
  <c r="U310" i="2" s="1"/>
  <c r="AG309" i="2" s="1"/>
  <c r="S311" i="2"/>
  <c r="T311" i="2" s="1"/>
  <c r="Y310" i="2"/>
  <c r="AA310" i="2"/>
  <c r="R312" i="2"/>
  <c r="AB311" i="2" s="1"/>
  <c r="F313" i="2"/>
  <c r="G312" i="2"/>
  <c r="I312" i="2" s="1"/>
  <c r="Q313" i="2" s="1"/>
  <c r="N315" i="2"/>
  <c r="O314" i="2"/>
  <c r="K315" i="2"/>
  <c r="L314" i="2"/>
  <c r="C314" i="2"/>
  <c r="D313" i="2"/>
  <c r="AR311" i="2"/>
  <c r="Z310" i="2"/>
  <c r="V307" i="18"/>
  <c r="AR302" i="18"/>
  <c r="BB303" i="18"/>
  <c r="W305" i="18"/>
  <c r="AD304" i="18"/>
  <c r="AF304" i="18"/>
  <c r="X304" i="18"/>
  <c r="Y304" i="18" s="1"/>
  <c r="AP302" i="18"/>
  <c r="AO302" i="18"/>
  <c r="AK302" i="18"/>
  <c r="BC303" i="18"/>
  <c r="BE304" i="18" s="1"/>
  <c r="BF304" i="18" s="1"/>
  <c r="AQ302" i="18"/>
  <c r="L309" i="18"/>
  <c r="M309" i="18" s="1"/>
  <c r="F308" i="18"/>
  <c r="G308" i="18" s="1"/>
  <c r="AD305" i="18"/>
  <c r="AV305" i="18"/>
  <c r="I308" i="18"/>
  <c r="J308" i="18" s="1"/>
  <c r="AL302" i="18"/>
  <c r="AM302" i="18"/>
  <c r="C310" i="18"/>
  <c r="D310" i="18" s="1"/>
  <c r="AN302" i="18"/>
  <c r="AC304" i="18"/>
  <c r="AW305" i="18"/>
  <c r="M265" i="11"/>
  <c r="N264" i="11"/>
  <c r="U311" i="2" l="1"/>
  <c r="AI310" i="2" s="1"/>
  <c r="AJ309" i="2"/>
  <c r="AI309" i="2"/>
  <c r="AH309" i="2"/>
  <c r="AG310" i="2"/>
  <c r="AS311" i="2"/>
  <c r="S312" i="2"/>
  <c r="AS312" i="2" s="1"/>
  <c r="Z311" i="2"/>
  <c r="AA311" i="2"/>
  <c r="Y311" i="2"/>
  <c r="R313" i="2"/>
  <c r="AB312" i="2" s="1"/>
  <c r="K316" i="2"/>
  <c r="L315" i="2"/>
  <c r="N316" i="2"/>
  <c r="O315" i="2"/>
  <c r="F314" i="2"/>
  <c r="G313" i="2"/>
  <c r="I313" i="2" s="1"/>
  <c r="Q314" i="2" s="1"/>
  <c r="C315" i="2"/>
  <c r="D314" i="2"/>
  <c r="AR312" i="2"/>
  <c r="V308" i="18"/>
  <c r="BB304" i="18"/>
  <c r="BC304" i="18" s="1"/>
  <c r="BE305" i="18" s="1"/>
  <c r="BF305" i="18" s="1"/>
  <c r="AP303" i="18"/>
  <c r="AR303" i="18"/>
  <c r="AK303" i="18"/>
  <c r="AL303" i="18"/>
  <c r="X305" i="18"/>
  <c r="Y305" i="18" s="1"/>
  <c r="AO303" i="18"/>
  <c r="AM303" i="18"/>
  <c r="AN303" i="18"/>
  <c r="AQ303" i="18"/>
  <c r="W306" i="18"/>
  <c r="AE306" i="18"/>
  <c r="AE305" i="18"/>
  <c r="AF305" i="18"/>
  <c r="F309" i="18"/>
  <c r="G309" i="18" s="1"/>
  <c r="I309" i="18"/>
  <c r="J309" i="18" s="1"/>
  <c r="AC305" i="18"/>
  <c r="L310" i="18"/>
  <c r="M310" i="18" s="1"/>
  <c r="AV306" i="18"/>
  <c r="C311" i="18"/>
  <c r="D311" i="18" s="1"/>
  <c r="M266" i="11"/>
  <c r="N265" i="11"/>
  <c r="AJ310" i="2" l="1"/>
  <c r="AH310" i="2"/>
  <c r="T312" i="2"/>
  <c r="U312" i="2" s="1"/>
  <c r="Z312" i="2"/>
  <c r="S313" i="2"/>
  <c r="AS313" i="2" s="1"/>
  <c r="AA312" i="2"/>
  <c r="Y312" i="2"/>
  <c r="S314" i="2"/>
  <c r="R314" i="2"/>
  <c r="Z313" i="2" s="1"/>
  <c r="K317" i="2"/>
  <c r="L316" i="2"/>
  <c r="N317" i="2"/>
  <c r="O316" i="2"/>
  <c r="F315" i="2"/>
  <c r="G314" i="2"/>
  <c r="I314" i="2" s="1"/>
  <c r="Q315" i="2" s="1"/>
  <c r="AR313" i="2"/>
  <c r="C316" i="2"/>
  <c r="D315" i="2"/>
  <c r="V309" i="18"/>
  <c r="X306" i="18"/>
  <c r="Y306" i="18" s="1"/>
  <c r="AP304" i="18"/>
  <c r="BB305" i="18"/>
  <c r="BC305" i="18" s="1"/>
  <c r="BE306" i="18" s="1"/>
  <c r="BF306" i="18" s="1"/>
  <c r="AL304" i="18"/>
  <c r="AQ304" i="18"/>
  <c r="AO304" i="18"/>
  <c r="AN304" i="18"/>
  <c r="AM304" i="18"/>
  <c r="AK304" i="18"/>
  <c r="AR304" i="18"/>
  <c r="AW306" i="18"/>
  <c r="AC306" i="18"/>
  <c r="AF306" i="18"/>
  <c r="AD306" i="18"/>
  <c r="W307" i="18"/>
  <c r="X307" i="18" s="1"/>
  <c r="Y307" i="18" s="1"/>
  <c r="AF307" i="18"/>
  <c r="I310" i="18"/>
  <c r="J310" i="18" s="1"/>
  <c r="AV307" i="18"/>
  <c r="F310" i="18"/>
  <c r="G310" i="18" s="1"/>
  <c r="L311" i="18"/>
  <c r="M311" i="18" s="1"/>
  <c r="C312" i="18"/>
  <c r="D312" i="18" s="1"/>
  <c r="M267" i="11"/>
  <c r="N266" i="11"/>
  <c r="AJ311" i="2" l="1"/>
  <c r="AH311" i="2"/>
  <c r="AI311" i="2"/>
  <c r="AG311" i="2"/>
  <c r="T313" i="2"/>
  <c r="U313" i="2" s="1"/>
  <c r="AG312" i="2" s="1"/>
  <c r="AA313" i="2"/>
  <c r="AB313" i="2"/>
  <c r="S315" i="2"/>
  <c r="R315" i="2"/>
  <c r="Z314" i="2" s="1"/>
  <c r="F316" i="2"/>
  <c r="G315" i="2"/>
  <c r="I315" i="2" s="1"/>
  <c r="Q316" i="2" s="1"/>
  <c r="AR314" i="2"/>
  <c r="C317" i="2"/>
  <c r="D316" i="2"/>
  <c r="N318" i="2"/>
  <c r="O317" i="2"/>
  <c r="K318" i="2"/>
  <c r="L317" i="2"/>
  <c r="Y313" i="2"/>
  <c r="AS314" i="2"/>
  <c r="T314" i="2"/>
  <c r="BB306" i="18"/>
  <c r="BC306" i="18" s="1"/>
  <c r="BE307" i="18" s="1"/>
  <c r="AQ305" i="18"/>
  <c r="AR305" i="18"/>
  <c r="AO305" i="18"/>
  <c r="V310" i="18"/>
  <c r="AN305" i="18"/>
  <c r="AM305" i="18"/>
  <c r="AL305" i="18"/>
  <c r="AP305" i="18"/>
  <c r="AK305" i="18"/>
  <c r="BF307" i="18"/>
  <c r="AW307" i="18"/>
  <c r="W308" i="18"/>
  <c r="AW308" i="18" s="1"/>
  <c r="AC307" i="18"/>
  <c r="AD307" i="18"/>
  <c r="AE307" i="18"/>
  <c r="AN306" i="18"/>
  <c r="BB307" i="18"/>
  <c r="BC307" i="18" s="1"/>
  <c r="BE308" i="18" s="1"/>
  <c r="AO306" i="18"/>
  <c r="AR306" i="18"/>
  <c r="AQ306" i="18"/>
  <c r="AP306" i="18"/>
  <c r="C313" i="18"/>
  <c r="D313" i="18" s="1"/>
  <c r="AL306" i="18"/>
  <c r="I311" i="18"/>
  <c r="J311" i="18" s="1"/>
  <c r="AK306" i="18"/>
  <c r="AM306" i="18"/>
  <c r="L312" i="18"/>
  <c r="M312" i="18" s="1"/>
  <c r="F311" i="18"/>
  <c r="G311" i="18" s="1"/>
  <c r="AV308" i="18"/>
  <c r="AE308" i="18"/>
  <c r="M268" i="11"/>
  <c r="N267" i="11"/>
  <c r="AH312" i="2" l="1"/>
  <c r="U314" i="2"/>
  <c r="AH313" i="2" s="1"/>
  <c r="AJ312" i="2"/>
  <c r="AI312" i="2"/>
  <c r="AA314" i="2"/>
  <c r="AB314" i="2"/>
  <c r="Y314" i="2"/>
  <c r="C318" i="2"/>
  <c r="D317" i="2"/>
  <c r="F317" i="2"/>
  <c r="G316" i="2"/>
  <c r="I316" i="2" s="1"/>
  <c r="Q317" i="2" s="1"/>
  <c r="AR315" i="2"/>
  <c r="R316" i="2"/>
  <c r="S316" i="2" s="1"/>
  <c r="K319" i="2"/>
  <c r="L318" i="2"/>
  <c r="N319" i="2"/>
  <c r="O318" i="2"/>
  <c r="AS315" i="2"/>
  <c r="T315" i="2"/>
  <c r="U315" i="2" s="1"/>
  <c r="V311" i="18"/>
  <c r="BF308" i="18"/>
  <c r="W309" i="18"/>
  <c r="X308" i="18"/>
  <c r="Y308" i="18" s="1"/>
  <c r="BB308" i="18" s="1"/>
  <c r="BC308" i="18" s="1"/>
  <c r="BE309" i="18" s="1"/>
  <c r="AD308" i="18"/>
  <c r="AF308" i="18"/>
  <c r="F312" i="18"/>
  <c r="G312" i="18" s="1"/>
  <c r="AF309" i="18"/>
  <c r="AV309" i="18"/>
  <c r="AW309" i="18"/>
  <c r="I312" i="18"/>
  <c r="J312" i="18" s="1"/>
  <c r="L313" i="18"/>
  <c r="M313" i="18" s="1"/>
  <c r="AC308" i="18"/>
  <c r="C314" i="18"/>
  <c r="D314" i="18" s="1"/>
  <c r="M269" i="11"/>
  <c r="N268" i="11"/>
  <c r="AG313" i="2" l="1"/>
  <c r="AJ314" i="2"/>
  <c r="AI314" i="2"/>
  <c r="AH314" i="2"/>
  <c r="AG314" i="2"/>
  <c r="AJ313" i="2"/>
  <c r="AI313" i="2"/>
  <c r="N320" i="2"/>
  <c r="O319" i="2"/>
  <c r="K320" i="2"/>
  <c r="L319" i="2"/>
  <c r="AR316" i="2"/>
  <c r="AS316" i="2"/>
  <c r="T316" i="2"/>
  <c r="U316" i="2" s="1"/>
  <c r="AI315" i="2" s="1"/>
  <c r="F318" i="2"/>
  <c r="G317" i="2"/>
  <c r="I317" i="2" s="1"/>
  <c r="Q318" i="2" s="1"/>
  <c r="Y315" i="2"/>
  <c r="S317" i="2"/>
  <c r="R317" i="2"/>
  <c r="Z315" i="2"/>
  <c r="C319" i="2"/>
  <c r="D318" i="2"/>
  <c r="AA315" i="2"/>
  <c r="AB315" i="2"/>
  <c r="V312" i="18"/>
  <c r="BF309" i="18"/>
  <c r="AN307" i="18"/>
  <c r="AM307" i="18"/>
  <c r="AK307" i="18"/>
  <c r="AL307" i="18"/>
  <c r="AR307" i="18"/>
  <c r="AQ307" i="18"/>
  <c r="X309" i="18"/>
  <c r="Y309" i="18" s="1"/>
  <c r="AO308" i="18" s="1"/>
  <c r="AP307" i="18"/>
  <c r="AO307" i="18"/>
  <c r="W310" i="18"/>
  <c r="AD309" i="18"/>
  <c r="AE309" i="18"/>
  <c r="AC310" i="18"/>
  <c r="L314" i="18"/>
  <c r="M314" i="18" s="1"/>
  <c r="I313" i="18"/>
  <c r="J313" i="18" s="1"/>
  <c r="AV310" i="18"/>
  <c r="F313" i="18"/>
  <c r="G313" i="18" s="1"/>
  <c r="C315" i="18"/>
  <c r="D315" i="18" s="1"/>
  <c r="AC309" i="18"/>
  <c r="M270" i="11"/>
  <c r="N269" i="11"/>
  <c r="AG315" i="2" l="1"/>
  <c r="AJ315" i="2"/>
  <c r="AH315" i="2"/>
  <c r="S318" i="2"/>
  <c r="R318" i="2"/>
  <c r="AB317" i="2" s="1"/>
  <c r="C320" i="2"/>
  <c r="D319" i="2"/>
  <c r="AR317" i="2"/>
  <c r="AB316" i="2"/>
  <c r="K321" i="2"/>
  <c r="L320" i="2"/>
  <c r="Z316" i="2"/>
  <c r="N321" i="2"/>
  <c r="O320" i="2"/>
  <c r="AS317" i="2"/>
  <c r="T317" i="2"/>
  <c r="U317" i="2" s="1"/>
  <c r="AI316" i="2" s="1"/>
  <c r="Y316" i="2"/>
  <c r="AA316" i="2"/>
  <c r="F319" i="2"/>
  <c r="G318" i="2"/>
  <c r="I318" i="2" s="1"/>
  <c r="Q319" i="2" s="1"/>
  <c r="X310" i="18"/>
  <c r="Y310" i="18" s="1"/>
  <c r="AK309" i="18" s="1"/>
  <c r="V313" i="18"/>
  <c r="AP308" i="18"/>
  <c r="AM308" i="18"/>
  <c r="BB309" i="18"/>
  <c r="BC309" i="18" s="1"/>
  <c r="BE310" i="18" s="1"/>
  <c r="BF310" i="18" s="1"/>
  <c r="AL308" i="18"/>
  <c r="AN308" i="18"/>
  <c r="AQ308" i="18"/>
  <c r="AW310" i="18"/>
  <c r="AR308" i="18"/>
  <c r="AK308" i="18"/>
  <c r="AF310" i="18"/>
  <c r="AE310" i="18"/>
  <c r="AD310" i="18"/>
  <c r="AE311" i="18"/>
  <c r="I314" i="18"/>
  <c r="J314" i="18" s="1"/>
  <c r="L315" i="18"/>
  <c r="M315" i="18" s="1"/>
  <c r="C316" i="18"/>
  <c r="D316" i="18" s="1"/>
  <c r="AV311" i="18"/>
  <c r="F314" i="18"/>
  <c r="G314" i="18" s="1"/>
  <c r="W311" i="18"/>
  <c r="M271" i="11"/>
  <c r="N270" i="11"/>
  <c r="AG316" i="2" l="1"/>
  <c r="AJ316" i="2"/>
  <c r="AH316" i="2"/>
  <c r="Y317" i="2"/>
  <c r="Z317" i="2"/>
  <c r="AA317" i="2"/>
  <c r="S319" i="2"/>
  <c r="R319" i="2"/>
  <c r="Y318" i="2" s="1"/>
  <c r="C321" i="2"/>
  <c r="D320" i="2"/>
  <c r="F320" i="2"/>
  <c r="G319" i="2"/>
  <c r="I319" i="2" s="1"/>
  <c r="Q320" i="2" s="1"/>
  <c r="AR318" i="2"/>
  <c r="N322" i="2"/>
  <c r="O321" i="2"/>
  <c r="K322" i="2"/>
  <c r="L321" i="2"/>
  <c r="AS318" i="2"/>
  <c r="T318" i="2"/>
  <c r="U318" i="2" s="1"/>
  <c r="AN309" i="18"/>
  <c r="AQ309" i="18"/>
  <c r="BB310" i="18"/>
  <c r="BC310" i="18" s="1"/>
  <c r="BE311" i="18" s="1"/>
  <c r="BF311" i="18" s="1"/>
  <c r="AO309" i="18"/>
  <c r="AL309" i="18"/>
  <c r="AP309" i="18"/>
  <c r="AR309" i="18"/>
  <c r="AM309" i="18"/>
  <c r="V314" i="18"/>
  <c r="AF311" i="18"/>
  <c r="AD311" i="18"/>
  <c r="AC311" i="18"/>
  <c r="AF312" i="18"/>
  <c r="I315" i="18"/>
  <c r="J315" i="18" s="1"/>
  <c r="C317" i="18"/>
  <c r="D317" i="18" s="1"/>
  <c r="F315" i="18"/>
  <c r="G315" i="18" s="1"/>
  <c r="AE312" i="18"/>
  <c r="AD312" i="18"/>
  <c r="AV312" i="18"/>
  <c r="L316" i="18"/>
  <c r="M316" i="18" s="1"/>
  <c r="X311" i="18"/>
  <c r="Y311" i="18" s="1"/>
  <c r="AW311" i="18"/>
  <c r="W312" i="18"/>
  <c r="M272" i="11"/>
  <c r="N271" i="11"/>
  <c r="AA318" i="2" l="1"/>
  <c r="AI317" i="2"/>
  <c r="Z318" i="2"/>
  <c r="AB318" i="2"/>
  <c r="AG317" i="2"/>
  <c r="AH317" i="2"/>
  <c r="AJ317" i="2"/>
  <c r="S320" i="2"/>
  <c r="R320" i="2"/>
  <c r="AB319" i="2" s="1"/>
  <c r="K323" i="2"/>
  <c r="L322" i="2"/>
  <c r="C322" i="2"/>
  <c r="D321" i="2"/>
  <c r="F321" i="2"/>
  <c r="G320" i="2"/>
  <c r="I320" i="2" s="1"/>
  <c r="Q321" i="2" s="1"/>
  <c r="N323" i="2"/>
  <c r="O322" i="2"/>
  <c r="AR319" i="2"/>
  <c r="AS319" i="2"/>
  <c r="T319" i="2"/>
  <c r="U319" i="2" s="1"/>
  <c r="AI318" i="2" s="1"/>
  <c r="V315" i="18"/>
  <c r="AC312" i="18"/>
  <c r="BB311" i="18"/>
  <c r="BC311" i="18" s="1"/>
  <c r="BE312" i="18" s="1"/>
  <c r="BF312" i="18" s="1"/>
  <c r="AP310" i="18"/>
  <c r="AQ310" i="18"/>
  <c r="AO310" i="18"/>
  <c r="AR310" i="18"/>
  <c r="AD313" i="18"/>
  <c r="F316" i="18"/>
  <c r="G316" i="18" s="1"/>
  <c r="AK310" i="18"/>
  <c r="AN310" i="18"/>
  <c r="AL310" i="18"/>
  <c r="AM310" i="18"/>
  <c r="L317" i="18"/>
  <c r="M317" i="18" s="1"/>
  <c r="AW312" i="18"/>
  <c r="X312" i="18"/>
  <c r="Y312" i="18" s="1"/>
  <c r="AP311" i="18" s="1"/>
  <c r="C318" i="18"/>
  <c r="D318" i="18" s="1"/>
  <c r="I316" i="18"/>
  <c r="J316" i="18" s="1"/>
  <c r="AV313" i="18"/>
  <c r="AF313" i="18"/>
  <c r="W313" i="18"/>
  <c r="M273" i="11"/>
  <c r="N272" i="11"/>
  <c r="AH318" i="2" l="1"/>
  <c r="AG318" i="2"/>
  <c r="AJ318" i="2"/>
  <c r="AA319" i="2"/>
  <c r="Z319" i="2"/>
  <c r="Y319" i="2"/>
  <c r="S321" i="2"/>
  <c r="R321" i="2"/>
  <c r="Y320" i="2" s="1"/>
  <c r="N324" i="2"/>
  <c r="O323" i="2"/>
  <c r="C323" i="2"/>
  <c r="D322" i="2"/>
  <c r="F322" i="2"/>
  <c r="G321" i="2"/>
  <c r="I321" i="2" s="1"/>
  <c r="Q322" i="2" s="1"/>
  <c r="AR320" i="2"/>
  <c r="K324" i="2"/>
  <c r="L323" i="2"/>
  <c r="AS320" i="2"/>
  <c r="T320" i="2"/>
  <c r="U320" i="2" s="1"/>
  <c r="V316" i="18"/>
  <c r="AE313" i="18"/>
  <c r="AC313" i="18"/>
  <c r="AO311" i="18"/>
  <c r="AL311" i="18"/>
  <c r="BB312" i="18"/>
  <c r="BC312" i="18" s="1"/>
  <c r="BE313" i="18" s="1"/>
  <c r="BF313" i="18" s="1"/>
  <c r="AR311" i="18"/>
  <c r="AQ311" i="18"/>
  <c r="AF314" i="18"/>
  <c r="AM311" i="18"/>
  <c r="AK311" i="18"/>
  <c r="I317" i="18"/>
  <c r="J317" i="18" s="1"/>
  <c r="AW313" i="18"/>
  <c r="X313" i="18"/>
  <c r="Y313" i="18" s="1"/>
  <c r="AR312" i="18" s="1"/>
  <c r="F317" i="18"/>
  <c r="G317" i="18" s="1"/>
  <c r="AN311" i="18"/>
  <c r="C319" i="18"/>
  <c r="D319" i="18" s="1"/>
  <c r="W314" i="18"/>
  <c r="L318" i="18"/>
  <c r="M318" i="18" s="1"/>
  <c r="AV314" i="18"/>
  <c r="M274" i="11"/>
  <c r="N273" i="11"/>
  <c r="AG319" i="2" l="1"/>
  <c r="AI319" i="2"/>
  <c r="AH319" i="2"/>
  <c r="AJ319" i="2"/>
  <c r="Z320" i="2"/>
  <c r="AA320" i="2"/>
  <c r="AB320" i="2"/>
  <c r="R322" i="2"/>
  <c r="S322" i="2" s="1"/>
  <c r="F323" i="2"/>
  <c r="G322" i="2"/>
  <c r="I322" i="2" s="1"/>
  <c r="Q323" i="2" s="1"/>
  <c r="C324" i="2"/>
  <c r="D323" i="2"/>
  <c r="K325" i="2"/>
  <c r="L324" i="2"/>
  <c r="N325" i="2"/>
  <c r="O324" i="2"/>
  <c r="AR321" i="2"/>
  <c r="AS321" i="2"/>
  <c r="T321" i="2"/>
  <c r="U321" i="2" s="1"/>
  <c r="AH320" i="2" s="1"/>
  <c r="V317" i="18"/>
  <c r="AD314" i="18"/>
  <c r="AC314" i="18"/>
  <c r="AO312" i="18"/>
  <c r="AP312" i="18"/>
  <c r="BB313" i="18"/>
  <c r="BC313" i="18" s="1"/>
  <c r="BE314" i="18" s="1"/>
  <c r="BF314" i="18" s="1"/>
  <c r="AQ312" i="18"/>
  <c r="AE315" i="18"/>
  <c r="C320" i="18"/>
  <c r="D320" i="18" s="1"/>
  <c r="AL312" i="18"/>
  <c r="F318" i="18"/>
  <c r="G318" i="18" s="1"/>
  <c r="L319" i="18"/>
  <c r="M319" i="18" s="1"/>
  <c r="AV315" i="18"/>
  <c r="AK312" i="18"/>
  <c r="AM312" i="18"/>
  <c r="I318" i="18"/>
  <c r="J318" i="18" s="1"/>
  <c r="AN312" i="18"/>
  <c r="AE314" i="18"/>
  <c r="AW314" i="18"/>
  <c r="X314" i="18"/>
  <c r="Y314" i="18" s="1"/>
  <c r="W315" i="18"/>
  <c r="M275" i="11"/>
  <c r="N274" i="11"/>
  <c r="Y321" i="2" l="1"/>
  <c r="AB321" i="2"/>
  <c r="AG320" i="2"/>
  <c r="AA321" i="2"/>
  <c r="Z321" i="2"/>
  <c r="AI320" i="2"/>
  <c r="AJ320" i="2"/>
  <c r="F324" i="2"/>
  <c r="G323" i="2"/>
  <c r="I323" i="2" s="1"/>
  <c r="Q324" i="2" s="1"/>
  <c r="N326" i="2"/>
  <c r="O325" i="2"/>
  <c r="K326" i="2"/>
  <c r="L325" i="2"/>
  <c r="C325" i="2"/>
  <c r="D324" i="2"/>
  <c r="T322" i="2"/>
  <c r="U322" i="2" s="1"/>
  <c r="AJ321" i="2" s="1"/>
  <c r="AS322" i="2"/>
  <c r="S323" i="2"/>
  <c r="R323" i="2"/>
  <c r="AA322" i="2" s="1"/>
  <c r="AR322" i="2"/>
  <c r="V318" i="18"/>
  <c r="AF315" i="18"/>
  <c r="AC315" i="18"/>
  <c r="AD315" i="18"/>
  <c r="AN313" i="18"/>
  <c r="BB314" i="18"/>
  <c r="BC314" i="18" s="1"/>
  <c r="BE315" i="18" s="1"/>
  <c r="BF315" i="18" s="1"/>
  <c r="AP313" i="18"/>
  <c r="AO313" i="18"/>
  <c r="AR313" i="18"/>
  <c r="AQ313" i="18"/>
  <c r="AL313" i="18"/>
  <c r="AK313" i="18"/>
  <c r="AM313" i="18"/>
  <c r="AC316" i="18"/>
  <c r="I319" i="18"/>
  <c r="J319" i="18" s="1"/>
  <c r="AW315" i="18"/>
  <c r="X315" i="18"/>
  <c r="Y315" i="18" s="1"/>
  <c r="BB315" i="18" s="1"/>
  <c r="AV316" i="18"/>
  <c r="F319" i="18"/>
  <c r="G319" i="18" s="1"/>
  <c r="C321" i="18"/>
  <c r="D321" i="18" s="1"/>
  <c r="L320" i="18"/>
  <c r="M320" i="18" s="1"/>
  <c r="W316" i="18"/>
  <c r="M276" i="11"/>
  <c r="N275" i="11"/>
  <c r="AI321" i="2" l="1"/>
  <c r="AH321" i="2"/>
  <c r="AG321" i="2"/>
  <c r="Y322" i="2"/>
  <c r="AS323" i="2"/>
  <c r="T323" i="2"/>
  <c r="U323" i="2" s="1"/>
  <c r="AR323" i="2"/>
  <c r="R324" i="2"/>
  <c r="Z323" i="2" s="1"/>
  <c r="N327" i="2"/>
  <c r="O326" i="2"/>
  <c r="K327" i="2"/>
  <c r="L326" i="2"/>
  <c r="AB322" i="2"/>
  <c r="C326" i="2"/>
  <c r="D325" i="2"/>
  <c r="Z322" i="2"/>
  <c r="F325" i="2"/>
  <c r="G324" i="2"/>
  <c r="I324" i="2" s="1"/>
  <c r="V319" i="18"/>
  <c r="AE316" i="18"/>
  <c r="AD316" i="18"/>
  <c r="AF316" i="18"/>
  <c r="BC315" i="18"/>
  <c r="BE316" i="18" s="1"/>
  <c r="BF316" i="18" s="1"/>
  <c r="AO314" i="18"/>
  <c r="AP314" i="18"/>
  <c r="AR314" i="18"/>
  <c r="AQ314" i="18"/>
  <c r="F320" i="18"/>
  <c r="G320" i="18" s="1"/>
  <c r="AW316" i="18"/>
  <c r="X316" i="18"/>
  <c r="Y316" i="18" s="1"/>
  <c r="C322" i="18"/>
  <c r="D322" i="18" s="1"/>
  <c r="AN314" i="18"/>
  <c r="I320" i="18"/>
  <c r="J320" i="18" s="1"/>
  <c r="AL314" i="18"/>
  <c r="AM314" i="18"/>
  <c r="L321" i="18"/>
  <c r="M321" i="18" s="1"/>
  <c r="AE317" i="18"/>
  <c r="AK314" i="18"/>
  <c r="AV317" i="18"/>
  <c r="W317" i="18"/>
  <c r="M277" i="11"/>
  <c r="N276" i="11"/>
  <c r="AH322" i="2" l="1"/>
  <c r="AI322" i="2"/>
  <c r="AG322" i="2"/>
  <c r="AJ322" i="2"/>
  <c r="S324" i="2"/>
  <c r="AS324" i="2" s="1"/>
  <c r="Q325" i="2"/>
  <c r="AA323" i="2"/>
  <c r="C327" i="2"/>
  <c r="D326" i="2"/>
  <c r="AB323" i="2"/>
  <c r="K328" i="2"/>
  <c r="L327" i="2"/>
  <c r="N328" i="2"/>
  <c r="O327" i="2"/>
  <c r="AR324" i="2"/>
  <c r="Y323" i="2"/>
  <c r="F326" i="2"/>
  <c r="G325" i="2"/>
  <c r="I325" i="2" s="1"/>
  <c r="V320" i="18"/>
  <c r="AP315" i="18"/>
  <c r="BB316" i="18"/>
  <c r="BC316" i="18" s="1"/>
  <c r="BE317" i="18" s="1"/>
  <c r="BF317" i="18" s="1"/>
  <c r="AF317" i="18"/>
  <c r="W318" i="18"/>
  <c r="AW318" i="18" s="1"/>
  <c r="AD317" i="18"/>
  <c r="AK315" i="18"/>
  <c r="AM315" i="18"/>
  <c r="AO315" i="18"/>
  <c r="AL315" i="18"/>
  <c r="AQ315" i="18"/>
  <c r="AN315" i="18"/>
  <c r="AR315" i="18"/>
  <c r="I321" i="18"/>
  <c r="J321" i="18" s="1"/>
  <c r="AV318" i="18"/>
  <c r="L322" i="18"/>
  <c r="M322" i="18" s="1"/>
  <c r="AC318" i="18"/>
  <c r="C323" i="18"/>
  <c r="D323" i="18" s="1"/>
  <c r="AW317" i="18"/>
  <c r="X317" i="18"/>
  <c r="Y317" i="18" s="1"/>
  <c r="BB317" i="18" s="1"/>
  <c r="F321" i="18"/>
  <c r="G321" i="18" s="1"/>
  <c r="AC317" i="18"/>
  <c r="M278" i="11"/>
  <c r="N277" i="11"/>
  <c r="T324" i="2" l="1"/>
  <c r="U324" i="2" s="1"/>
  <c r="Q326" i="2"/>
  <c r="R326" i="2" s="1"/>
  <c r="R325" i="2"/>
  <c r="S325" i="2" s="1"/>
  <c r="C328" i="2"/>
  <c r="D327" i="2"/>
  <c r="F327" i="2"/>
  <c r="G326" i="2"/>
  <c r="I326" i="2" s="1"/>
  <c r="Q327" i="2" s="1"/>
  <c r="K329" i="2"/>
  <c r="L328" i="2"/>
  <c r="N329" i="2"/>
  <c r="O328" i="2"/>
  <c r="V321" i="18"/>
  <c r="W319" i="18"/>
  <c r="AW319" i="18" s="1"/>
  <c r="BC317" i="18"/>
  <c r="BE318" i="18" s="1"/>
  <c r="BF318" i="18" s="1"/>
  <c r="AO316" i="18"/>
  <c r="AQ316" i="18"/>
  <c r="AP316" i="18"/>
  <c r="AR316" i="18"/>
  <c r="L323" i="18"/>
  <c r="M323" i="18" s="1"/>
  <c r="AV319" i="18"/>
  <c r="F322" i="18"/>
  <c r="G322" i="18" s="1"/>
  <c r="AK316" i="18"/>
  <c r="AL316" i="18"/>
  <c r="AM316" i="18"/>
  <c r="AE319" i="18"/>
  <c r="AN316" i="18"/>
  <c r="AD318" i="18"/>
  <c r="AE318" i="18"/>
  <c r="C324" i="18"/>
  <c r="D324" i="18" s="1"/>
  <c r="AF318" i="18"/>
  <c r="X318" i="18"/>
  <c r="Y318" i="18" s="1"/>
  <c r="AP317" i="18" s="1"/>
  <c r="I322" i="18"/>
  <c r="J322" i="18" s="1"/>
  <c r="M279" i="11"/>
  <c r="N278" i="11"/>
  <c r="AJ323" i="2" l="1"/>
  <c r="AH323" i="2"/>
  <c r="AG323" i="2"/>
  <c r="AI323" i="2"/>
  <c r="AA325" i="2"/>
  <c r="AR325" i="2"/>
  <c r="AS325" i="2"/>
  <c r="T325" i="2"/>
  <c r="U325" i="2" s="1"/>
  <c r="AJ324" i="2" s="1"/>
  <c r="S326" i="2"/>
  <c r="T326" i="2" s="1"/>
  <c r="Y325" i="2"/>
  <c r="Z325" i="2"/>
  <c r="AB325" i="2"/>
  <c r="AB324" i="2"/>
  <c r="AA324" i="2"/>
  <c r="Y324" i="2"/>
  <c r="Z324" i="2"/>
  <c r="N330" i="2"/>
  <c r="O329" i="2"/>
  <c r="F328" i="2"/>
  <c r="G327" i="2"/>
  <c r="I327" i="2" s="1"/>
  <c r="Q328" i="2" s="1"/>
  <c r="C329" i="2"/>
  <c r="D328" i="2"/>
  <c r="R327" i="2"/>
  <c r="S327" i="2" s="1"/>
  <c r="AR326" i="2"/>
  <c r="K330" i="2"/>
  <c r="L329" i="2"/>
  <c r="V322" i="18"/>
  <c r="W320" i="18"/>
  <c r="AW320" i="18" s="1"/>
  <c r="X319" i="18"/>
  <c r="Y319" i="18" s="1"/>
  <c r="AK318" i="18" s="1"/>
  <c r="AC319" i="18"/>
  <c r="AN317" i="18"/>
  <c r="BB318" i="18"/>
  <c r="BC318" i="18" s="1"/>
  <c r="BE319" i="18" s="1"/>
  <c r="BF319" i="18" s="1"/>
  <c r="AQ317" i="18"/>
  <c r="AO317" i="18"/>
  <c r="AR317" i="18"/>
  <c r="AF320" i="18"/>
  <c r="L324" i="18"/>
  <c r="M324" i="18" s="1"/>
  <c r="I323" i="18"/>
  <c r="J323" i="18" s="1"/>
  <c r="AK317" i="18"/>
  <c r="AL317" i="18"/>
  <c r="AV320" i="18"/>
  <c r="F323" i="18"/>
  <c r="G323" i="18" s="1"/>
  <c r="AM317" i="18"/>
  <c r="AD319" i="18"/>
  <c r="C325" i="18"/>
  <c r="D325" i="18" s="1"/>
  <c r="AF319" i="18"/>
  <c r="M280" i="11"/>
  <c r="N279" i="11"/>
  <c r="AH324" i="2" l="1"/>
  <c r="AG324" i="2"/>
  <c r="AI324" i="2"/>
  <c r="U326" i="2"/>
  <c r="AH325" i="2" s="1"/>
  <c r="Z326" i="2"/>
  <c r="AB326" i="2"/>
  <c r="AS326" i="2"/>
  <c r="S328" i="2"/>
  <c r="R328" i="2"/>
  <c r="Y327" i="2" s="1"/>
  <c r="F329" i="2"/>
  <c r="G328" i="2"/>
  <c r="I328" i="2" s="1"/>
  <c r="Q329" i="2" s="1"/>
  <c r="AR327" i="2"/>
  <c r="C330" i="2"/>
  <c r="D329" i="2"/>
  <c r="K331" i="2"/>
  <c r="L330" i="2"/>
  <c r="Y326" i="2"/>
  <c r="AS327" i="2"/>
  <c r="T327" i="2"/>
  <c r="AA326" i="2"/>
  <c r="N331" i="2"/>
  <c r="O330" i="2"/>
  <c r="V323" i="18"/>
  <c r="AO318" i="18"/>
  <c r="X320" i="18"/>
  <c r="Y320" i="18" s="1"/>
  <c r="AQ319" i="18" s="1"/>
  <c r="AP318" i="18"/>
  <c r="AR318" i="18"/>
  <c r="AQ318" i="18"/>
  <c r="AL318" i="18"/>
  <c r="AN318" i="18"/>
  <c r="AM318" i="18"/>
  <c r="BB319" i="18"/>
  <c r="BC319" i="18" s="1"/>
  <c r="BE320" i="18" s="1"/>
  <c r="BF320" i="18" s="1"/>
  <c r="AC320" i="18"/>
  <c r="AD320" i="18"/>
  <c r="AE320" i="18"/>
  <c r="AF321" i="18"/>
  <c r="I324" i="18"/>
  <c r="J324" i="18" s="1"/>
  <c r="C326" i="18"/>
  <c r="D326" i="18" s="1"/>
  <c r="F324" i="18"/>
  <c r="G324" i="18" s="1"/>
  <c r="AV321" i="18"/>
  <c r="L325" i="18"/>
  <c r="M325" i="18" s="1"/>
  <c r="W321" i="18"/>
  <c r="M281" i="11"/>
  <c r="N280" i="11"/>
  <c r="U327" i="2" l="1"/>
  <c r="AJ326" i="2" s="1"/>
  <c r="AA327" i="2"/>
  <c r="Z327" i="2"/>
  <c r="AG325" i="2"/>
  <c r="AG326" i="2"/>
  <c r="AJ325" i="2"/>
  <c r="AI325" i="2"/>
  <c r="AB327" i="2"/>
  <c r="F330" i="2"/>
  <c r="G329" i="2"/>
  <c r="I329" i="2" s="1"/>
  <c r="R329" i="2"/>
  <c r="AB328" i="2" s="1"/>
  <c r="K332" i="2"/>
  <c r="L331" i="2"/>
  <c r="C331" i="2"/>
  <c r="D330" i="2"/>
  <c r="AR328" i="2"/>
  <c r="N332" i="2"/>
  <c r="O331" i="2"/>
  <c r="AS328" i="2"/>
  <c r="T328" i="2"/>
  <c r="U328" i="2" s="1"/>
  <c r="AG327" i="2" s="1"/>
  <c r="V324" i="18"/>
  <c r="AO319" i="18"/>
  <c r="AM319" i="18"/>
  <c r="BB320" i="18"/>
  <c r="BC320" i="18" s="1"/>
  <c r="BE321" i="18" s="1"/>
  <c r="BF321" i="18" s="1"/>
  <c r="AN319" i="18"/>
  <c r="AL319" i="18"/>
  <c r="AR319" i="18"/>
  <c r="AK319" i="18"/>
  <c r="AP319" i="18"/>
  <c r="AD321" i="18"/>
  <c r="AE321" i="18"/>
  <c r="AC321" i="18"/>
  <c r="AD322" i="18"/>
  <c r="AW321" i="18"/>
  <c r="X321" i="18"/>
  <c r="Y321" i="18" s="1"/>
  <c r="BB321" i="18" s="1"/>
  <c r="F325" i="18"/>
  <c r="G325" i="18" s="1"/>
  <c r="AC322" i="18"/>
  <c r="AV322" i="18"/>
  <c r="C327" i="18"/>
  <c r="D327" i="18" s="1"/>
  <c r="L326" i="18"/>
  <c r="M326" i="18" s="1"/>
  <c r="I325" i="18"/>
  <c r="J325" i="18" s="1"/>
  <c r="W322" i="18"/>
  <c r="M282" i="11"/>
  <c r="N281" i="11"/>
  <c r="AH326" i="2" l="1"/>
  <c r="AI326" i="2"/>
  <c r="Q330" i="2"/>
  <c r="AI327" i="2"/>
  <c r="AJ327" i="2"/>
  <c r="AH327" i="2"/>
  <c r="Y328" i="2"/>
  <c r="AA328" i="2"/>
  <c r="S329" i="2"/>
  <c r="AS329" i="2" s="1"/>
  <c r="Z328" i="2"/>
  <c r="R330" i="2"/>
  <c r="AB329" i="2" s="1"/>
  <c r="N333" i="2"/>
  <c r="O332" i="2"/>
  <c r="C332" i="2"/>
  <c r="D331" i="2"/>
  <c r="K333" i="2"/>
  <c r="L332" i="2"/>
  <c r="AR329" i="2"/>
  <c r="F331" i="2"/>
  <c r="G330" i="2"/>
  <c r="I330" i="2" s="1"/>
  <c r="Q331" i="2" s="1"/>
  <c r="V325" i="18"/>
  <c r="AE322" i="18"/>
  <c r="AF322" i="18"/>
  <c r="BC321" i="18"/>
  <c r="BE322" i="18" s="1"/>
  <c r="BF322" i="18" s="1"/>
  <c r="AO320" i="18"/>
  <c r="AQ320" i="18"/>
  <c r="AR320" i="18"/>
  <c r="AP320" i="18"/>
  <c r="AF323" i="18"/>
  <c r="I326" i="18"/>
  <c r="J326" i="18" s="1"/>
  <c r="AW322" i="18"/>
  <c r="X322" i="18"/>
  <c r="Y322" i="18" s="1"/>
  <c r="AR321" i="18" s="1"/>
  <c r="L327" i="18"/>
  <c r="M327" i="18" s="1"/>
  <c r="F326" i="18"/>
  <c r="G326" i="18" s="1"/>
  <c r="AN320" i="18"/>
  <c r="AK320" i="18"/>
  <c r="AM320" i="18"/>
  <c r="AL320" i="18"/>
  <c r="C328" i="18"/>
  <c r="D328" i="18" s="1"/>
  <c r="AV323" i="18"/>
  <c r="W323" i="18"/>
  <c r="M283" i="11"/>
  <c r="N282" i="11"/>
  <c r="T329" i="2" l="1"/>
  <c r="U329" i="2" s="1"/>
  <c r="S330" i="2"/>
  <c r="AS330" i="2" s="1"/>
  <c r="Z329" i="2"/>
  <c r="AA329" i="2"/>
  <c r="Y329" i="2"/>
  <c r="R331" i="2"/>
  <c r="AA330" i="2" s="1"/>
  <c r="N334" i="2"/>
  <c r="O333" i="2"/>
  <c r="F332" i="2"/>
  <c r="G331" i="2"/>
  <c r="I331" i="2" s="1"/>
  <c r="Q332" i="2" s="1"/>
  <c r="C333" i="2"/>
  <c r="D332" i="2"/>
  <c r="K334" i="2"/>
  <c r="L333" i="2"/>
  <c r="AR330" i="2"/>
  <c r="V326" i="18"/>
  <c r="AD323" i="18"/>
  <c r="AE323" i="18"/>
  <c r="AN321" i="18"/>
  <c r="AO321" i="18"/>
  <c r="AP321" i="18"/>
  <c r="BB322" i="18"/>
  <c r="BC322" i="18" s="1"/>
  <c r="BE323" i="18" s="1"/>
  <c r="BF323" i="18" s="1"/>
  <c r="AQ321" i="18"/>
  <c r="C329" i="18"/>
  <c r="D329" i="18" s="1"/>
  <c r="L328" i="18"/>
  <c r="M328" i="18" s="1"/>
  <c r="AK321" i="18"/>
  <c r="F327" i="18"/>
  <c r="G327" i="18" s="1"/>
  <c r="W325" i="18"/>
  <c r="AW323" i="18"/>
  <c r="X323" i="18"/>
  <c r="Y323" i="18" s="1"/>
  <c r="I327" i="18"/>
  <c r="J327" i="18" s="1"/>
  <c r="AM321" i="18"/>
  <c r="AF324" i="18"/>
  <c r="AE324" i="18"/>
  <c r="AD324" i="18"/>
  <c r="AC324" i="18"/>
  <c r="AV324" i="18"/>
  <c r="AC323" i="18"/>
  <c r="AL321" i="18"/>
  <c r="W324" i="18"/>
  <c r="M284" i="11"/>
  <c r="N283" i="11"/>
  <c r="T330" i="2" l="1"/>
  <c r="U330" i="2" s="1"/>
  <c r="AJ329" i="2" s="1"/>
  <c r="AI328" i="2"/>
  <c r="AJ328" i="2"/>
  <c r="AG328" i="2"/>
  <c r="AH328" i="2"/>
  <c r="S331" i="2"/>
  <c r="AS331" i="2" s="1"/>
  <c r="Z330" i="2"/>
  <c r="Y330" i="2"/>
  <c r="AB330" i="2"/>
  <c r="S332" i="2"/>
  <c r="R332" i="2"/>
  <c r="AA331" i="2" s="1"/>
  <c r="K335" i="2"/>
  <c r="L334" i="2"/>
  <c r="F333" i="2"/>
  <c r="G332" i="2"/>
  <c r="I332" i="2" s="1"/>
  <c r="Q333" i="2" s="1"/>
  <c r="N335" i="2"/>
  <c r="O334" i="2"/>
  <c r="AR331" i="2"/>
  <c r="C334" i="2"/>
  <c r="D333" i="2"/>
  <c r="V327" i="18"/>
  <c r="AM322" i="18"/>
  <c r="BB323" i="18"/>
  <c r="BC323" i="18" s="1"/>
  <c r="BE324" i="18" s="1"/>
  <c r="BF324" i="18" s="1"/>
  <c r="AP322" i="18"/>
  <c r="AO322" i="18"/>
  <c r="AQ322" i="18"/>
  <c r="AR322" i="18"/>
  <c r="AC325" i="18"/>
  <c r="AW325" i="18"/>
  <c r="X325" i="18"/>
  <c r="F328" i="18"/>
  <c r="G328" i="18" s="1"/>
  <c r="C330" i="18"/>
  <c r="D330" i="18" s="1"/>
  <c r="I328" i="18"/>
  <c r="J328" i="18" s="1"/>
  <c r="AW324" i="18"/>
  <c r="X324" i="18"/>
  <c r="Y324" i="18" s="1"/>
  <c r="AP323" i="18" s="1"/>
  <c r="L329" i="18"/>
  <c r="M329" i="18" s="1"/>
  <c r="AK322" i="18"/>
  <c r="AL322" i="18"/>
  <c r="AV325" i="18"/>
  <c r="AN322" i="18"/>
  <c r="M285" i="11"/>
  <c r="N284" i="11"/>
  <c r="AG329" i="2" l="1"/>
  <c r="AI329" i="2"/>
  <c r="AH329" i="2"/>
  <c r="T331" i="2"/>
  <c r="U331" i="2" s="1"/>
  <c r="AH330" i="2" s="1"/>
  <c r="Z331" i="2"/>
  <c r="AB331" i="2"/>
  <c r="Y331" i="2"/>
  <c r="R333" i="2"/>
  <c r="AB332" i="2" s="1"/>
  <c r="S333" i="2"/>
  <c r="F334" i="2"/>
  <c r="G333" i="2"/>
  <c r="I333" i="2" s="1"/>
  <c r="Q334" i="2" s="1"/>
  <c r="N336" i="2"/>
  <c r="O335" i="2"/>
  <c r="K336" i="2"/>
  <c r="L335" i="2"/>
  <c r="C335" i="2"/>
  <c r="D334" i="2"/>
  <c r="AR332" i="2"/>
  <c r="AS332" i="2"/>
  <c r="T332" i="2"/>
  <c r="V328" i="18"/>
  <c r="AE325" i="18"/>
  <c r="AF325" i="18"/>
  <c r="AD325" i="18"/>
  <c r="W326" i="18"/>
  <c r="X326" i="18" s="1"/>
  <c r="AO323" i="18"/>
  <c r="AR323" i="18"/>
  <c r="AQ323" i="18"/>
  <c r="BB324" i="18"/>
  <c r="BC324" i="18" s="1"/>
  <c r="BE325" i="18" s="1"/>
  <c r="BF325" i="18" s="1"/>
  <c r="AK323" i="18"/>
  <c r="AL323" i="18"/>
  <c r="AM323" i="18"/>
  <c r="Y325" i="18"/>
  <c r="AK324" i="18" s="1"/>
  <c r="AN323" i="18"/>
  <c r="AE326" i="18"/>
  <c r="C331" i="18"/>
  <c r="D331" i="18" s="1"/>
  <c r="I329" i="18"/>
  <c r="J329" i="18" s="1"/>
  <c r="F329" i="18"/>
  <c r="G329" i="18" s="1"/>
  <c r="L330" i="18"/>
  <c r="M330" i="18" s="1"/>
  <c r="AV326" i="18"/>
  <c r="M286" i="11"/>
  <c r="N285" i="11"/>
  <c r="U332" i="2" l="1"/>
  <c r="AH331" i="2" s="1"/>
  <c r="AJ330" i="2"/>
  <c r="AI330" i="2"/>
  <c r="AG330" i="2"/>
  <c r="Y332" i="2"/>
  <c r="Z332" i="2"/>
  <c r="AA332" i="2"/>
  <c r="C336" i="2"/>
  <c r="D335" i="2"/>
  <c r="R334" i="2"/>
  <c r="Y333" i="2" s="1"/>
  <c r="N337" i="2"/>
  <c r="O336" i="2"/>
  <c r="AS333" i="2"/>
  <c r="T333" i="2"/>
  <c r="U333" i="2" s="1"/>
  <c r="F335" i="2"/>
  <c r="G334" i="2"/>
  <c r="I334" i="2" s="1"/>
  <c r="Q335" i="2" s="1"/>
  <c r="K337" i="2"/>
  <c r="L336" i="2"/>
  <c r="AR333" i="2"/>
  <c r="V329" i="18"/>
  <c r="AW326" i="18"/>
  <c r="AD326" i="18"/>
  <c r="AF326" i="18"/>
  <c r="Y326" i="18"/>
  <c r="AL324" i="18"/>
  <c r="AM324" i="18"/>
  <c r="AN324" i="18"/>
  <c r="AR324" i="18"/>
  <c r="AO324" i="18"/>
  <c r="AP324" i="18"/>
  <c r="AQ324" i="18"/>
  <c r="BB325" i="18"/>
  <c r="BC325" i="18" s="1"/>
  <c r="BE326" i="18" s="1"/>
  <c r="BF326" i="18" s="1"/>
  <c r="I330" i="18"/>
  <c r="J330" i="18" s="1"/>
  <c r="C332" i="18"/>
  <c r="D332" i="18" s="1"/>
  <c r="AF327" i="18"/>
  <c r="L331" i="18"/>
  <c r="M331" i="18" s="1"/>
  <c r="F330" i="18"/>
  <c r="G330" i="18" s="1"/>
  <c r="AV327" i="18"/>
  <c r="AC326" i="18"/>
  <c r="W327" i="18"/>
  <c r="M287" i="11"/>
  <c r="N286" i="11"/>
  <c r="AI331" i="2" l="1"/>
  <c r="AI332" i="2"/>
  <c r="AJ331" i="2"/>
  <c r="AG331" i="2"/>
  <c r="AH332" i="2"/>
  <c r="AG332" i="2"/>
  <c r="AJ332" i="2"/>
  <c r="Z333" i="2"/>
  <c r="AA333" i="2"/>
  <c r="AB333" i="2"/>
  <c r="S334" i="2"/>
  <c r="T334" i="2" s="1"/>
  <c r="U334" i="2" s="1"/>
  <c r="AG333" i="2" s="1"/>
  <c r="K338" i="2"/>
  <c r="L337" i="2"/>
  <c r="R335" i="2"/>
  <c r="Y334" i="2" s="1"/>
  <c r="AR334" i="2"/>
  <c r="F336" i="2"/>
  <c r="G335" i="2"/>
  <c r="I335" i="2" s="1"/>
  <c r="Q336" i="2" s="1"/>
  <c r="N338" i="2"/>
  <c r="O337" i="2"/>
  <c r="C337" i="2"/>
  <c r="D336" i="2"/>
  <c r="V330" i="18"/>
  <c r="AN325" i="18"/>
  <c r="BB326" i="18"/>
  <c r="BC326" i="18" s="1"/>
  <c r="BE327" i="18" s="1"/>
  <c r="BF327" i="18" s="1"/>
  <c r="AR325" i="18"/>
  <c r="W328" i="18"/>
  <c r="AW328" i="18" s="1"/>
  <c r="AM325" i="18"/>
  <c r="AL325" i="18"/>
  <c r="AC327" i="18"/>
  <c r="AP325" i="18"/>
  <c r="AK325" i="18"/>
  <c r="AQ325" i="18"/>
  <c r="AO325" i="18"/>
  <c r="AD327" i="18"/>
  <c r="C333" i="18"/>
  <c r="D333" i="18" s="1"/>
  <c r="L332" i="18"/>
  <c r="M332" i="18" s="1"/>
  <c r="AE327" i="18"/>
  <c r="F331" i="18"/>
  <c r="G331" i="18" s="1"/>
  <c r="AV328" i="18"/>
  <c r="AD328" i="18"/>
  <c r="X327" i="18"/>
  <c r="Y327" i="18" s="1"/>
  <c r="BB327" i="18" s="1"/>
  <c r="AW327" i="18"/>
  <c r="I331" i="18"/>
  <c r="J331" i="18" s="1"/>
  <c r="M288" i="11"/>
  <c r="N287" i="11"/>
  <c r="AJ333" i="2" l="1"/>
  <c r="AH333" i="2"/>
  <c r="AI333" i="2"/>
  <c r="AA334" i="2"/>
  <c r="AS334" i="2"/>
  <c r="Z334" i="2"/>
  <c r="AB334" i="2"/>
  <c r="S335" i="2"/>
  <c r="AS335" i="2" s="1"/>
  <c r="R336" i="2"/>
  <c r="Y335" i="2" s="1"/>
  <c r="S336" i="2"/>
  <c r="F337" i="2"/>
  <c r="G336" i="2"/>
  <c r="I336" i="2" s="1"/>
  <c r="AR335" i="2"/>
  <c r="C338" i="2"/>
  <c r="D337" i="2"/>
  <c r="N339" i="2"/>
  <c r="O338" i="2"/>
  <c r="K339" i="2"/>
  <c r="L338" i="2"/>
  <c r="V331" i="18"/>
  <c r="W329" i="18"/>
  <c r="AW329" i="18" s="1"/>
  <c r="BC327" i="18"/>
  <c r="BE328" i="18" s="1"/>
  <c r="BF328" i="18" s="1"/>
  <c r="AR326" i="18"/>
  <c r="AQ326" i="18"/>
  <c r="AO326" i="18"/>
  <c r="AP326" i="18"/>
  <c r="AD329" i="18"/>
  <c r="I332" i="18"/>
  <c r="J332" i="18" s="1"/>
  <c r="AM326" i="18"/>
  <c r="AN326" i="18"/>
  <c r="AL326" i="18"/>
  <c r="AK326" i="18"/>
  <c r="L333" i="18"/>
  <c r="M333" i="18" s="1"/>
  <c r="AV329" i="18"/>
  <c r="F332" i="18"/>
  <c r="G332" i="18" s="1"/>
  <c r="C334" i="18"/>
  <c r="D334" i="18" s="1"/>
  <c r="AC328" i="18"/>
  <c r="X328" i="18"/>
  <c r="Y328" i="18" s="1"/>
  <c r="BB328" i="18" s="1"/>
  <c r="AE328" i="18"/>
  <c r="AF328" i="18"/>
  <c r="M289" i="11"/>
  <c r="N288" i="11"/>
  <c r="AB335" i="2" l="1"/>
  <c r="T335" i="2"/>
  <c r="U335" i="2" s="1"/>
  <c r="AA335" i="2"/>
  <c r="Z335" i="2"/>
  <c r="Q337" i="2"/>
  <c r="R337" i="2" s="1"/>
  <c r="K340" i="2"/>
  <c r="L339" i="2"/>
  <c r="AS336" i="2"/>
  <c r="T336" i="2"/>
  <c r="U336" i="2" s="1"/>
  <c r="C339" i="2"/>
  <c r="D338" i="2"/>
  <c r="N340" i="2"/>
  <c r="O339" i="2"/>
  <c r="F338" i="2"/>
  <c r="G337" i="2"/>
  <c r="I337" i="2" s="1"/>
  <c r="Q338" i="2" s="1"/>
  <c r="AR336" i="2"/>
  <c r="V332" i="18"/>
  <c r="AC329" i="18"/>
  <c r="AE329" i="18"/>
  <c r="AF329" i="18"/>
  <c r="X329" i="18"/>
  <c r="Y329" i="18" s="1"/>
  <c r="AR328" i="18" s="1"/>
  <c r="AK327" i="18"/>
  <c r="BC328" i="18"/>
  <c r="BE329" i="18" s="1"/>
  <c r="AO327" i="18"/>
  <c r="AR327" i="18"/>
  <c r="AP327" i="18"/>
  <c r="AL327" i="18"/>
  <c r="AQ327" i="18"/>
  <c r="AM327" i="18"/>
  <c r="AN327" i="18"/>
  <c r="AF330" i="18"/>
  <c r="I333" i="18"/>
  <c r="J333" i="18" s="1"/>
  <c r="F333" i="18"/>
  <c r="G333" i="18" s="1"/>
  <c r="L334" i="18"/>
  <c r="M334" i="18" s="1"/>
  <c r="C335" i="18"/>
  <c r="D335" i="18" s="1"/>
  <c r="AE330" i="18"/>
  <c r="AV330" i="18"/>
  <c r="W330" i="18"/>
  <c r="M290" i="11"/>
  <c r="N289" i="11"/>
  <c r="AJ335" i="2" l="1"/>
  <c r="AG335" i="2"/>
  <c r="AI335" i="2"/>
  <c r="AH335" i="2"/>
  <c r="AJ334" i="2"/>
  <c r="AI334" i="2"/>
  <c r="AG334" i="2"/>
  <c r="AH334" i="2"/>
  <c r="AB336" i="2"/>
  <c r="Y336" i="2"/>
  <c r="AA336" i="2"/>
  <c r="Z336" i="2"/>
  <c r="S337" i="2"/>
  <c r="T337" i="2" s="1"/>
  <c r="U337" i="2" s="1"/>
  <c r="R338" i="2"/>
  <c r="AA337" i="2" s="1"/>
  <c r="F339" i="2"/>
  <c r="G338" i="2"/>
  <c r="I338" i="2" s="1"/>
  <c r="K341" i="2"/>
  <c r="L340" i="2"/>
  <c r="C340" i="2"/>
  <c r="D339" i="2"/>
  <c r="AR337" i="2"/>
  <c r="N341" i="2"/>
  <c r="O340" i="2"/>
  <c r="V333" i="18"/>
  <c r="AK328" i="18"/>
  <c r="AN328" i="18"/>
  <c r="AD330" i="18"/>
  <c r="AL328" i="18"/>
  <c r="AO328" i="18"/>
  <c r="AM328" i="18"/>
  <c r="AQ328" i="18"/>
  <c r="AP328" i="18"/>
  <c r="BB329" i="18"/>
  <c r="BC329" i="18" s="1"/>
  <c r="BE330" i="18" s="1"/>
  <c r="BF330" i="18" s="1"/>
  <c r="AD331" i="18"/>
  <c r="I334" i="18"/>
  <c r="J334" i="18" s="1"/>
  <c r="AV331" i="18"/>
  <c r="W331" i="18"/>
  <c r="AW330" i="18"/>
  <c r="X330" i="18"/>
  <c r="Y330" i="18" s="1"/>
  <c r="AP329" i="18" s="1"/>
  <c r="F334" i="18"/>
  <c r="G334" i="18" s="1"/>
  <c r="C336" i="18"/>
  <c r="D336" i="18" s="1"/>
  <c r="L335" i="18"/>
  <c r="M335" i="18" s="1"/>
  <c r="AC330" i="18"/>
  <c r="M291" i="11"/>
  <c r="N290" i="11"/>
  <c r="S338" i="2" l="1"/>
  <c r="AS337" i="2"/>
  <c r="AI336" i="2"/>
  <c r="AH336" i="2"/>
  <c r="AJ336" i="2"/>
  <c r="AG336" i="2"/>
  <c r="AB337" i="2"/>
  <c r="Q339" i="2"/>
  <c r="R339" i="2" s="1"/>
  <c r="Y338" i="2" s="1"/>
  <c r="Y337" i="2"/>
  <c r="Z337" i="2"/>
  <c r="C341" i="2"/>
  <c r="D340" i="2"/>
  <c r="F340" i="2"/>
  <c r="G339" i="2"/>
  <c r="I339" i="2" s="1"/>
  <c r="Q340" i="2" s="1"/>
  <c r="N342" i="2"/>
  <c r="O341" i="2"/>
  <c r="AR338" i="2"/>
  <c r="K342" i="2"/>
  <c r="L341" i="2"/>
  <c r="T338" i="2"/>
  <c r="U338" i="2" s="1"/>
  <c r="AJ337" i="2" s="1"/>
  <c r="AS338" i="2"/>
  <c r="V334" i="18"/>
  <c r="AC331" i="18"/>
  <c r="AE331" i="18"/>
  <c r="W332" i="18"/>
  <c r="AW332" i="18" s="1"/>
  <c r="AF331" i="18"/>
  <c r="AR329" i="18"/>
  <c r="AQ329" i="18"/>
  <c r="BB330" i="18"/>
  <c r="BC330" i="18" s="1"/>
  <c r="BE331" i="18" s="1"/>
  <c r="BF331" i="18" s="1"/>
  <c r="AO329" i="18"/>
  <c r="AM329" i="18"/>
  <c r="AN329" i="18"/>
  <c r="AL329" i="18"/>
  <c r="AK329" i="18"/>
  <c r="L336" i="18"/>
  <c r="M336" i="18" s="1"/>
  <c r="AW331" i="18"/>
  <c r="X331" i="18"/>
  <c r="Y331" i="18" s="1"/>
  <c r="AP330" i="18" s="1"/>
  <c r="C337" i="18"/>
  <c r="D337" i="18" s="1"/>
  <c r="I335" i="18"/>
  <c r="J335" i="18" s="1"/>
  <c r="F335" i="18"/>
  <c r="G335" i="18" s="1"/>
  <c r="AV332" i="18"/>
  <c r="M292" i="11"/>
  <c r="N291" i="11"/>
  <c r="X332" i="18" l="1"/>
  <c r="Y332" i="18" s="1"/>
  <c r="BB332" i="18" s="1"/>
  <c r="AH337" i="2"/>
  <c r="AG337" i="2"/>
  <c r="AI337" i="2"/>
  <c r="S339" i="2"/>
  <c r="AS339" i="2" s="1"/>
  <c r="Z338" i="2"/>
  <c r="AA338" i="2"/>
  <c r="AB338" i="2"/>
  <c r="S340" i="2"/>
  <c r="R340" i="2"/>
  <c r="AA339" i="2" s="1"/>
  <c r="K343" i="2"/>
  <c r="L342" i="2"/>
  <c r="C342" i="2"/>
  <c r="D341" i="2"/>
  <c r="F341" i="2"/>
  <c r="G340" i="2"/>
  <c r="I340" i="2" s="1"/>
  <c r="Q341" i="2" s="1"/>
  <c r="AR339" i="2"/>
  <c r="N343" i="2"/>
  <c r="O342" i="2"/>
  <c r="V335" i="18"/>
  <c r="W333" i="18"/>
  <c r="X333" i="18" s="1"/>
  <c r="Y333" i="18" s="1"/>
  <c r="AQ332" i="18" s="1"/>
  <c r="AC332" i="18"/>
  <c r="AF332" i="18"/>
  <c r="AN330" i="18"/>
  <c r="AM330" i="18"/>
  <c r="BC332" i="18"/>
  <c r="BE333" i="18" s="1"/>
  <c r="BB331" i="18"/>
  <c r="BC331" i="18" s="1"/>
  <c r="BE332" i="18" s="1"/>
  <c r="BF332" i="18" s="1"/>
  <c r="AQ331" i="18"/>
  <c r="AP331" i="18"/>
  <c r="AO331" i="18"/>
  <c r="AR331" i="18"/>
  <c r="AR330" i="18"/>
  <c r="AO330" i="18"/>
  <c r="AQ330" i="18"/>
  <c r="AL330" i="18"/>
  <c r="L337" i="18"/>
  <c r="M337" i="18" s="1"/>
  <c r="I336" i="18"/>
  <c r="J336" i="18" s="1"/>
  <c r="AE333" i="18"/>
  <c r="F336" i="18"/>
  <c r="G336" i="18" s="1"/>
  <c r="C338" i="18"/>
  <c r="D338" i="18" s="1"/>
  <c r="AV333" i="18"/>
  <c r="AD332" i="18"/>
  <c r="AE332" i="18"/>
  <c r="AM331" i="18"/>
  <c r="AL331" i="18"/>
  <c r="AK331" i="18"/>
  <c r="AN331" i="18"/>
  <c r="AK330" i="18"/>
  <c r="M293" i="11"/>
  <c r="N292" i="11"/>
  <c r="T339" i="2" l="1"/>
  <c r="U339" i="2" s="1"/>
  <c r="AB339" i="2"/>
  <c r="Y339" i="2"/>
  <c r="Z339" i="2"/>
  <c r="R341" i="2"/>
  <c r="AB340" i="2" s="1"/>
  <c r="N344" i="2"/>
  <c r="O343" i="2"/>
  <c r="K344" i="2"/>
  <c r="L343" i="2"/>
  <c r="F342" i="2"/>
  <c r="G341" i="2"/>
  <c r="I341" i="2" s="1"/>
  <c r="Q342" i="2" s="1"/>
  <c r="C343" i="2"/>
  <c r="D342" i="2"/>
  <c r="AR340" i="2"/>
  <c r="AS340" i="2"/>
  <c r="T340" i="2"/>
  <c r="V336" i="18"/>
  <c r="AW333" i="18"/>
  <c r="W334" i="18"/>
  <c r="X334" i="18" s="1"/>
  <c r="Y334" i="18" s="1"/>
  <c r="BB334" i="18" s="1"/>
  <c r="BF333" i="18"/>
  <c r="BB333" i="18"/>
  <c r="BC333" i="18" s="1"/>
  <c r="BE334" i="18" s="1"/>
  <c r="AK332" i="18"/>
  <c r="AL332" i="18"/>
  <c r="AP332" i="18"/>
  <c r="AN332" i="18"/>
  <c r="AM332" i="18"/>
  <c r="AO332" i="18"/>
  <c r="AR332" i="18"/>
  <c r="AF334" i="18"/>
  <c r="F337" i="18"/>
  <c r="G337" i="18" s="1"/>
  <c r="AC333" i="18"/>
  <c r="AV334" i="18"/>
  <c r="AD333" i="18"/>
  <c r="I337" i="18"/>
  <c r="J337" i="18" s="1"/>
  <c r="AF333" i="18"/>
  <c r="C339" i="18"/>
  <c r="D339" i="18" s="1"/>
  <c r="L338" i="18"/>
  <c r="M338" i="18" s="1"/>
  <c r="M294" i="11"/>
  <c r="N293" i="11"/>
  <c r="U340" i="2" l="1"/>
  <c r="AI339" i="2" s="1"/>
  <c r="AJ338" i="2"/>
  <c r="AH338" i="2"/>
  <c r="AI338" i="2"/>
  <c r="AG338" i="2"/>
  <c r="Z340" i="2"/>
  <c r="S341" i="2"/>
  <c r="T341" i="2" s="1"/>
  <c r="U341" i="2" s="1"/>
  <c r="AA340" i="2"/>
  <c r="Y340" i="2"/>
  <c r="R342" i="2"/>
  <c r="AB341" i="2" s="1"/>
  <c r="S342" i="2"/>
  <c r="C344" i="2"/>
  <c r="D343" i="2"/>
  <c r="K345" i="2"/>
  <c r="L344" i="2"/>
  <c r="N345" i="2"/>
  <c r="O344" i="2"/>
  <c r="F343" i="2"/>
  <c r="G342" i="2"/>
  <c r="I342" i="2" s="1"/>
  <c r="Q343" i="2" s="1"/>
  <c r="AR341" i="2"/>
  <c r="V337" i="18"/>
  <c r="W335" i="18"/>
  <c r="X335" i="18" s="1"/>
  <c r="Y335" i="18" s="1"/>
  <c r="AW334" i="18"/>
  <c r="AE334" i="18"/>
  <c r="AC334" i="18"/>
  <c r="AD334" i="18"/>
  <c r="BF334" i="18"/>
  <c r="AK333" i="18"/>
  <c r="BC334" i="18"/>
  <c r="BE335" i="18" s="1"/>
  <c r="AR333" i="18"/>
  <c r="AQ333" i="18"/>
  <c r="AO333" i="18"/>
  <c r="AP333" i="18"/>
  <c r="AE335" i="18"/>
  <c r="L339" i="18"/>
  <c r="M339" i="18" s="1"/>
  <c r="AL333" i="18"/>
  <c r="AM333" i="18"/>
  <c r="AN333" i="18"/>
  <c r="C340" i="18"/>
  <c r="D340" i="18" s="1"/>
  <c r="F338" i="18"/>
  <c r="G338" i="18" s="1"/>
  <c r="I338" i="18"/>
  <c r="J338" i="18" s="1"/>
  <c r="AV335" i="18"/>
  <c r="M295" i="11"/>
  <c r="N294" i="11"/>
  <c r="AJ340" i="2" l="1"/>
  <c r="AG339" i="2"/>
  <c r="AJ339" i="2"/>
  <c r="AH339" i="2"/>
  <c r="AG340" i="2"/>
  <c r="AH340" i="2"/>
  <c r="AI340" i="2"/>
  <c r="AS341" i="2"/>
  <c r="Y341" i="2"/>
  <c r="AA341" i="2"/>
  <c r="Z341" i="2"/>
  <c r="R343" i="2"/>
  <c r="Y342" i="2" s="1"/>
  <c r="F344" i="2"/>
  <c r="G343" i="2"/>
  <c r="I343" i="2" s="1"/>
  <c r="Q344" i="2" s="1"/>
  <c r="C345" i="2"/>
  <c r="D344" i="2"/>
  <c r="K346" i="2"/>
  <c r="L345" i="2"/>
  <c r="T342" i="2"/>
  <c r="U342" i="2" s="1"/>
  <c r="AI341" i="2" s="1"/>
  <c r="AS342" i="2"/>
  <c r="N346" i="2"/>
  <c r="O345" i="2"/>
  <c r="AR342" i="2"/>
  <c r="V338" i="18"/>
  <c r="AW335" i="18"/>
  <c r="AF335" i="18"/>
  <c r="BF335" i="18"/>
  <c r="AC335" i="18"/>
  <c r="AD335" i="18"/>
  <c r="AL334" i="18"/>
  <c r="BB335" i="18"/>
  <c r="BC335" i="18" s="1"/>
  <c r="BE336" i="18" s="1"/>
  <c r="AO334" i="18"/>
  <c r="AQ334" i="18"/>
  <c r="AP334" i="18"/>
  <c r="AR334" i="18"/>
  <c r="AE336" i="18"/>
  <c r="AN334" i="18"/>
  <c r="AK334" i="18"/>
  <c r="I339" i="18"/>
  <c r="J339" i="18" s="1"/>
  <c r="AM334" i="18"/>
  <c r="F339" i="18"/>
  <c r="G339" i="18" s="1"/>
  <c r="L340" i="18"/>
  <c r="M340" i="18" s="1"/>
  <c r="AV336" i="18"/>
  <c r="C341" i="18"/>
  <c r="D341" i="18" s="1"/>
  <c r="W336" i="18"/>
  <c r="M296" i="11"/>
  <c r="N295" i="11"/>
  <c r="AH341" i="2" l="1"/>
  <c r="AG341" i="2"/>
  <c r="AJ341" i="2"/>
  <c r="AB342" i="2"/>
  <c r="S343" i="2"/>
  <c r="AS343" i="2" s="1"/>
  <c r="AA342" i="2"/>
  <c r="N347" i="2"/>
  <c r="O346" i="2"/>
  <c r="F345" i="2"/>
  <c r="G344" i="2"/>
  <c r="I344" i="2" s="1"/>
  <c r="Q345" i="2" s="1"/>
  <c r="R344" i="2"/>
  <c r="K347" i="2"/>
  <c r="L346" i="2"/>
  <c r="AR343" i="2"/>
  <c r="C346" i="2"/>
  <c r="D345" i="2"/>
  <c r="Z342" i="2"/>
  <c r="V339" i="18"/>
  <c r="BF336" i="18"/>
  <c r="AD336" i="18"/>
  <c r="AF336" i="18"/>
  <c r="AC336" i="18"/>
  <c r="AW336" i="18"/>
  <c r="X336" i="18"/>
  <c r="Y336" i="18" s="1"/>
  <c r="BB336" i="18" s="1"/>
  <c r="I340" i="18"/>
  <c r="J340" i="18" s="1"/>
  <c r="L341" i="18"/>
  <c r="M341" i="18" s="1"/>
  <c r="C342" i="18"/>
  <c r="D342" i="18" s="1"/>
  <c r="F340" i="18"/>
  <c r="G340" i="18" s="1"/>
  <c r="AV337" i="18"/>
  <c r="W337" i="18"/>
  <c r="M297" i="11"/>
  <c r="N296" i="11"/>
  <c r="S344" i="2" l="1"/>
  <c r="T343" i="2"/>
  <c r="U343" i="2" s="1"/>
  <c r="AG342" i="2" s="1"/>
  <c r="S345" i="2"/>
  <c r="R345" i="2"/>
  <c r="AB344" i="2" s="1"/>
  <c r="AS344" i="2"/>
  <c r="T344" i="2"/>
  <c r="AR344" i="2"/>
  <c r="C347" i="2"/>
  <c r="D346" i="2"/>
  <c r="Z343" i="2"/>
  <c r="AA343" i="2"/>
  <c r="F346" i="2"/>
  <c r="G345" i="2"/>
  <c r="I345" i="2" s="1"/>
  <c r="Q346" i="2" s="1"/>
  <c r="K348" i="2"/>
  <c r="L347" i="2"/>
  <c r="N348" i="2"/>
  <c r="O347" i="2"/>
  <c r="Y343" i="2"/>
  <c r="AB343" i="2"/>
  <c r="V340" i="18"/>
  <c r="W338" i="18"/>
  <c r="AW338" i="18" s="1"/>
  <c r="BC336" i="18"/>
  <c r="BE337" i="18" s="1"/>
  <c r="BF337" i="18" s="1"/>
  <c r="AO335" i="18"/>
  <c r="AQ335" i="18"/>
  <c r="AR335" i="18"/>
  <c r="AP335" i="18"/>
  <c r="AD338" i="18"/>
  <c r="C343" i="18"/>
  <c r="D343" i="18" s="1"/>
  <c r="AW337" i="18"/>
  <c r="X337" i="18"/>
  <c r="Y337" i="18" s="1"/>
  <c r="AO336" i="18" s="1"/>
  <c r="AV338" i="18"/>
  <c r="L342" i="18"/>
  <c r="M342" i="18" s="1"/>
  <c r="AC337" i="18"/>
  <c r="AE337" i="18"/>
  <c r="I341" i="18"/>
  <c r="J341" i="18" s="1"/>
  <c r="AF337" i="18"/>
  <c r="AD337" i="18"/>
  <c r="AM335" i="18"/>
  <c r="AN335" i="18"/>
  <c r="AL335" i="18"/>
  <c r="AK335" i="18"/>
  <c r="F341" i="18"/>
  <c r="G341" i="18" s="1"/>
  <c r="M298" i="11"/>
  <c r="N297" i="11"/>
  <c r="U344" i="2" l="1"/>
  <c r="AI343" i="2" s="1"/>
  <c r="AH342" i="2"/>
  <c r="AJ342" i="2"/>
  <c r="AI342" i="2"/>
  <c r="Z344" i="2"/>
  <c r="Y344" i="2"/>
  <c r="AA344" i="2"/>
  <c r="K349" i="2"/>
  <c r="L348" i="2"/>
  <c r="N349" i="2"/>
  <c r="O348" i="2"/>
  <c r="F347" i="2"/>
  <c r="G346" i="2"/>
  <c r="I346" i="2" s="1"/>
  <c r="C348" i="2"/>
  <c r="D347" i="2"/>
  <c r="AR345" i="2"/>
  <c r="R346" i="2"/>
  <c r="S346" i="2" s="1"/>
  <c r="AS345" i="2"/>
  <c r="T345" i="2"/>
  <c r="U345" i="2" s="1"/>
  <c r="V341" i="18"/>
  <c r="AF338" i="18"/>
  <c r="AE338" i="18"/>
  <c r="AC338" i="18"/>
  <c r="AP336" i="18"/>
  <c r="AN336" i="18"/>
  <c r="BB337" i="18"/>
  <c r="BC337" i="18" s="1"/>
  <c r="BE338" i="18" s="1"/>
  <c r="BF338" i="18" s="1"/>
  <c r="AR336" i="18"/>
  <c r="AQ336" i="18"/>
  <c r="AE339" i="18"/>
  <c r="F342" i="18"/>
  <c r="G342" i="18" s="1"/>
  <c r="X338" i="18"/>
  <c r="Y338" i="18" s="1"/>
  <c r="AQ337" i="18" s="1"/>
  <c r="AV339" i="18"/>
  <c r="AK336" i="18"/>
  <c r="I342" i="18"/>
  <c r="J342" i="18" s="1"/>
  <c r="C344" i="18"/>
  <c r="D344" i="18" s="1"/>
  <c r="AL336" i="18"/>
  <c r="L343" i="18"/>
  <c r="M343" i="18" s="1"/>
  <c r="AM336" i="18"/>
  <c r="W339" i="18"/>
  <c r="M299" i="11"/>
  <c r="N298" i="11"/>
  <c r="AJ343" i="2" l="1"/>
  <c r="AH343" i="2"/>
  <c r="AG343" i="2"/>
  <c r="AH344" i="2"/>
  <c r="AI344" i="2"/>
  <c r="AG344" i="2"/>
  <c r="AJ344" i="2"/>
  <c r="Q347" i="2"/>
  <c r="S347" i="2" s="1"/>
  <c r="T346" i="2"/>
  <c r="U346" i="2" s="1"/>
  <c r="AS346" i="2"/>
  <c r="C349" i="2"/>
  <c r="D348" i="2"/>
  <c r="N350" i="2"/>
  <c r="O349" i="2"/>
  <c r="AR346" i="2"/>
  <c r="Z345" i="2"/>
  <c r="AA345" i="2"/>
  <c r="Y345" i="2"/>
  <c r="F348" i="2"/>
  <c r="G347" i="2"/>
  <c r="I347" i="2" s="1"/>
  <c r="Q348" i="2" s="1"/>
  <c r="AB345" i="2"/>
  <c r="K350" i="2"/>
  <c r="L349" i="2"/>
  <c r="V342" i="18"/>
  <c r="AF339" i="18"/>
  <c r="AO337" i="18"/>
  <c r="AP337" i="18"/>
  <c r="AR337" i="18"/>
  <c r="BB338" i="18"/>
  <c r="BC338" i="18" s="1"/>
  <c r="BE339" i="18" s="1"/>
  <c r="BF339" i="18" s="1"/>
  <c r="AK337" i="18"/>
  <c r="AM337" i="18"/>
  <c r="AN337" i="18"/>
  <c r="I343" i="18"/>
  <c r="J343" i="18" s="1"/>
  <c r="AV340" i="18"/>
  <c r="L344" i="18"/>
  <c r="M344" i="18" s="1"/>
  <c r="C345" i="18"/>
  <c r="D345" i="18" s="1"/>
  <c r="AL337" i="18"/>
  <c r="F343" i="18"/>
  <c r="G343" i="18" s="1"/>
  <c r="AC339" i="18"/>
  <c r="AW339" i="18"/>
  <c r="X339" i="18"/>
  <c r="Y339" i="18" s="1"/>
  <c r="AQ338" i="18" s="1"/>
  <c r="AD339" i="18"/>
  <c r="W340" i="18"/>
  <c r="M300" i="11"/>
  <c r="N299" i="11"/>
  <c r="AI345" i="2" l="1"/>
  <c r="AH345" i="2"/>
  <c r="AG345" i="2"/>
  <c r="AJ345" i="2"/>
  <c r="R347" i="2"/>
  <c r="AB346" i="2" s="1"/>
  <c r="N351" i="2"/>
  <c r="O350" i="2"/>
  <c r="K351" i="2"/>
  <c r="L350" i="2"/>
  <c r="AS347" i="2"/>
  <c r="T347" i="2"/>
  <c r="U347" i="2" s="1"/>
  <c r="AI346" i="2" s="1"/>
  <c r="R348" i="2"/>
  <c r="S348" i="2" s="1"/>
  <c r="C350" i="2"/>
  <c r="D349" i="2"/>
  <c r="F349" i="2"/>
  <c r="G348" i="2"/>
  <c r="I348" i="2" s="1"/>
  <c r="Q349" i="2" s="1"/>
  <c r="V343" i="18"/>
  <c r="W341" i="18"/>
  <c r="AW341" i="18" s="1"/>
  <c r="AC340" i="18"/>
  <c r="AD340" i="18"/>
  <c r="AR338" i="18"/>
  <c r="AP338" i="18"/>
  <c r="AO338" i="18"/>
  <c r="AK338" i="18"/>
  <c r="BB339" i="18"/>
  <c r="BC339" i="18" s="1"/>
  <c r="BE340" i="18" s="1"/>
  <c r="BF340" i="18" s="1"/>
  <c r="AE341" i="18"/>
  <c r="I344" i="18"/>
  <c r="J344" i="18" s="1"/>
  <c r="AW340" i="18"/>
  <c r="X340" i="18"/>
  <c r="Y340" i="18" s="1"/>
  <c r="AQ339" i="18" s="1"/>
  <c r="F344" i="18"/>
  <c r="G344" i="18" s="1"/>
  <c r="C346" i="18"/>
  <c r="D346" i="18" s="1"/>
  <c r="AV341" i="18"/>
  <c r="L345" i="18"/>
  <c r="M345" i="18" s="1"/>
  <c r="AE340" i="18"/>
  <c r="AL338" i="18"/>
  <c r="AF340" i="18"/>
  <c r="AM338" i="18"/>
  <c r="AN338" i="18"/>
  <c r="M301" i="11"/>
  <c r="N300" i="11"/>
  <c r="AR347" i="2" l="1"/>
  <c r="AH346" i="2"/>
  <c r="AA347" i="2"/>
  <c r="AG346" i="2"/>
  <c r="AJ346" i="2"/>
  <c r="Z347" i="2"/>
  <c r="AA346" i="2"/>
  <c r="AB347" i="2"/>
  <c r="Z346" i="2"/>
  <c r="Y346" i="2"/>
  <c r="Y347" i="2"/>
  <c r="R349" i="2"/>
  <c r="AB348" i="2" s="1"/>
  <c r="F350" i="2"/>
  <c r="G349" i="2"/>
  <c r="I349" i="2" s="1"/>
  <c r="Q350" i="2" s="1"/>
  <c r="C351" i="2"/>
  <c r="D350" i="2"/>
  <c r="AR348" i="2"/>
  <c r="K352" i="2"/>
  <c r="L351" i="2"/>
  <c r="N352" i="2"/>
  <c r="O351" i="2"/>
  <c r="AS348" i="2"/>
  <c r="T348" i="2"/>
  <c r="U348" i="2" s="1"/>
  <c r="AJ347" i="2" s="1"/>
  <c r="V344" i="18"/>
  <c r="W342" i="18"/>
  <c r="AW342" i="18" s="1"/>
  <c r="AF341" i="18"/>
  <c r="AC341" i="18"/>
  <c r="AR339" i="18"/>
  <c r="AM339" i="18"/>
  <c r="BB340" i="18"/>
  <c r="BC340" i="18" s="1"/>
  <c r="BE341" i="18" s="1"/>
  <c r="BF341" i="18" s="1"/>
  <c r="AO339" i="18"/>
  <c r="AP339" i="18"/>
  <c r="AL339" i="18"/>
  <c r="AN339" i="18"/>
  <c r="AK339" i="18"/>
  <c r="F345" i="18"/>
  <c r="G345" i="18" s="1"/>
  <c r="W343" i="18"/>
  <c r="L346" i="18"/>
  <c r="M346" i="18" s="1"/>
  <c r="X341" i="18"/>
  <c r="Y341" i="18" s="1"/>
  <c r="I345" i="18"/>
  <c r="J345" i="18" s="1"/>
  <c r="AF342" i="18"/>
  <c r="AE342" i="18"/>
  <c r="AD342" i="18"/>
  <c r="AV342" i="18"/>
  <c r="AD341" i="18"/>
  <c r="C347" i="18"/>
  <c r="D347" i="18" s="1"/>
  <c r="M302" i="11"/>
  <c r="N301" i="11"/>
  <c r="AG347" i="2" l="1"/>
  <c r="AH347" i="2"/>
  <c r="AI347" i="2"/>
  <c r="S349" i="2"/>
  <c r="AS349" i="2" s="1"/>
  <c r="Z348" i="2"/>
  <c r="AA348" i="2"/>
  <c r="Y348" i="2"/>
  <c r="R350" i="2"/>
  <c r="Z349" i="2" s="1"/>
  <c r="F351" i="2"/>
  <c r="G350" i="2"/>
  <c r="I350" i="2" s="1"/>
  <c r="Q351" i="2" s="1"/>
  <c r="T349" i="2"/>
  <c r="U349" i="2" s="1"/>
  <c r="AH348" i="2" s="1"/>
  <c r="C352" i="2"/>
  <c r="D351" i="2"/>
  <c r="N353" i="2"/>
  <c r="O352" i="2"/>
  <c r="K353" i="2"/>
  <c r="L352" i="2"/>
  <c r="AR349" i="2"/>
  <c r="V345" i="18"/>
  <c r="AC342" i="18"/>
  <c r="BB341" i="18"/>
  <c r="BC341" i="18" s="1"/>
  <c r="BE342" i="18" s="1"/>
  <c r="BF342" i="18" s="1"/>
  <c r="AO340" i="18"/>
  <c r="AP340" i="18"/>
  <c r="AQ340" i="18"/>
  <c r="AR340" i="18"/>
  <c r="AF343" i="18"/>
  <c r="AW343" i="18"/>
  <c r="I346" i="18"/>
  <c r="J346" i="18" s="1"/>
  <c r="AL340" i="18"/>
  <c r="AN340" i="18"/>
  <c r="L347" i="18"/>
  <c r="M347" i="18" s="1"/>
  <c r="AV343" i="18"/>
  <c r="X342" i="18"/>
  <c r="Y342" i="18" s="1"/>
  <c r="AQ341" i="18" s="1"/>
  <c r="F346" i="18"/>
  <c r="G346" i="18" s="1"/>
  <c r="AK340" i="18"/>
  <c r="C348" i="18"/>
  <c r="D348" i="18" s="1"/>
  <c r="AM340" i="18"/>
  <c r="M303" i="11"/>
  <c r="N302" i="11"/>
  <c r="AG348" i="2" l="1"/>
  <c r="AJ348" i="2"/>
  <c r="AI348" i="2"/>
  <c r="S350" i="2"/>
  <c r="AS350" i="2" s="1"/>
  <c r="AB349" i="2"/>
  <c r="AA349" i="2"/>
  <c r="Y349" i="2"/>
  <c r="R351" i="2"/>
  <c r="Y350" i="2" s="1"/>
  <c r="K354" i="2"/>
  <c r="L353" i="2"/>
  <c r="N354" i="2"/>
  <c r="O353" i="2"/>
  <c r="AR350" i="2"/>
  <c r="F352" i="2"/>
  <c r="G351" i="2"/>
  <c r="I351" i="2" s="1"/>
  <c r="Q352" i="2" s="1"/>
  <c r="C353" i="2"/>
  <c r="D352" i="2"/>
  <c r="V346" i="18"/>
  <c r="AC343" i="18"/>
  <c r="AD343" i="18"/>
  <c r="AE343" i="18"/>
  <c r="AO341" i="18"/>
  <c r="AR341" i="18"/>
  <c r="AP341" i="18"/>
  <c r="AM341" i="18"/>
  <c r="BB342" i="18"/>
  <c r="BC342" i="18" s="1"/>
  <c r="BE343" i="18" s="1"/>
  <c r="BF343" i="18" s="1"/>
  <c r="AF344" i="18"/>
  <c r="I347" i="18"/>
  <c r="J347" i="18" s="1"/>
  <c r="AL341" i="18"/>
  <c r="L348" i="18"/>
  <c r="M348" i="18" s="1"/>
  <c r="F347" i="18"/>
  <c r="G347" i="18" s="1"/>
  <c r="X343" i="18"/>
  <c r="Y343" i="18" s="1"/>
  <c r="C349" i="18"/>
  <c r="D349" i="18" s="1"/>
  <c r="AV344" i="18"/>
  <c r="AK341" i="18"/>
  <c r="AN341" i="18"/>
  <c r="W344" i="18"/>
  <c r="W345" i="18" s="1"/>
  <c r="M304" i="11"/>
  <c r="N303" i="11"/>
  <c r="T350" i="2" l="1"/>
  <c r="U350" i="2" s="1"/>
  <c r="AB350" i="2"/>
  <c r="AA350" i="2"/>
  <c r="Z350" i="2"/>
  <c r="S351" i="2"/>
  <c r="S352" i="2" s="1"/>
  <c r="C354" i="2"/>
  <c r="D353" i="2"/>
  <c r="N355" i="2"/>
  <c r="O354" i="2"/>
  <c r="K355" i="2"/>
  <c r="L354" i="2"/>
  <c r="R352" i="2"/>
  <c r="Z351" i="2" s="1"/>
  <c r="AR351" i="2"/>
  <c r="F353" i="2"/>
  <c r="G352" i="2"/>
  <c r="I352" i="2" s="1"/>
  <c r="Q353" i="2" s="1"/>
  <c r="V347" i="18"/>
  <c r="AD344" i="18"/>
  <c r="AC344" i="18"/>
  <c r="AE344" i="18"/>
  <c r="AL342" i="18"/>
  <c r="BB343" i="18"/>
  <c r="BC343" i="18" s="1"/>
  <c r="BE344" i="18" s="1"/>
  <c r="BF344" i="18" s="1"/>
  <c r="AO342" i="18"/>
  <c r="AR342" i="18"/>
  <c r="AP342" i="18"/>
  <c r="AQ342" i="18"/>
  <c r="AE345" i="18"/>
  <c r="C350" i="18"/>
  <c r="D350" i="18" s="1"/>
  <c r="AN342" i="18"/>
  <c r="AK342" i="18"/>
  <c r="L349" i="18"/>
  <c r="M349" i="18" s="1"/>
  <c r="AW345" i="18"/>
  <c r="F348" i="18"/>
  <c r="G348" i="18" s="1"/>
  <c r="AM342" i="18"/>
  <c r="I348" i="18"/>
  <c r="J348" i="18" s="1"/>
  <c r="AW344" i="18"/>
  <c r="X344" i="18"/>
  <c r="Y344" i="18" s="1"/>
  <c r="AQ343" i="18" s="1"/>
  <c r="AV345" i="18"/>
  <c r="N304" i="11"/>
  <c r="M305" i="11"/>
  <c r="AS351" i="2" l="1"/>
  <c r="T351" i="2"/>
  <c r="U351" i="2" s="1"/>
  <c r="AJ350" i="2" s="1"/>
  <c r="AI349" i="2"/>
  <c r="AG349" i="2"/>
  <c r="AH349" i="2"/>
  <c r="AJ349" i="2"/>
  <c r="AB351" i="2"/>
  <c r="AA351" i="2"/>
  <c r="Y351" i="2"/>
  <c r="AS352" i="2"/>
  <c r="T352" i="2"/>
  <c r="R353" i="2"/>
  <c r="Z352" i="2" s="1"/>
  <c r="F354" i="2"/>
  <c r="G353" i="2"/>
  <c r="I353" i="2" s="1"/>
  <c r="Q354" i="2" s="1"/>
  <c r="N356" i="2"/>
  <c r="O355" i="2"/>
  <c r="AR352" i="2"/>
  <c r="K356" i="2"/>
  <c r="L355" i="2"/>
  <c r="C355" i="2"/>
  <c r="D354" i="2"/>
  <c r="V348" i="18"/>
  <c r="AF345" i="18"/>
  <c r="AD345" i="18"/>
  <c r="AC345" i="18"/>
  <c r="AP343" i="18"/>
  <c r="AR343" i="18"/>
  <c r="AO343" i="18"/>
  <c r="AN343" i="18"/>
  <c r="BB344" i="18"/>
  <c r="BC344" i="18" s="1"/>
  <c r="BE345" i="18" s="1"/>
  <c r="BF345" i="18" s="1"/>
  <c r="AF346" i="18"/>
  <c r="L350" i="18"/>
  <c r="M350" i="18" s="1"/>
  <c r="AK343" i="18"/>
  <c r="F349" i="18"/>
  <c r="G349" i="18" s="1"/>
  <c r="I349" i="18"/>
  <c r="J349" i="18" s="1"/>
  <c r="AL343" i="18"/>
  <c r="C351" i="18"/>
  <c r="D351" i="18" s="1"/>
  <c r="AM343" i="18"/>
  <c r="AV346" i="18"/>
  <c r="X345" i="18"/>
  <c r="Y345" i="18" s="1"/>
  <c r="AQ344" i="18" s="1"/>
  <c r="W346" i="18"/>
  <c r="N305" i="11"/>
  <c r="M306" i="11"/>
  <c r="AG350" i="2" l="1"/>
  <c r="AH350" i="2"/>
  <c r="U352" i="2"/>
  <c r="AI351" i="2" s="1"/>
  <c r="AI350" i="2"/>
  <c r="S353" i="2"/>
  <c r="T353" i="2" s="1"/>
  <c r="U353" i="2" s="1"/>
  <c r="AA352" i="2"/>
  <c r="Y352" i="2"/>
  <c r="R354" i="2"/>
  <c r="Z353" i="2" s="1"/>
  <c r="C356" i="2"/>
  <c r="D355" i="2"/>
  <c r="F355" i="2"/>
  <c r="G354" i="2"/>
  <c r="I354" i="2" s="1"/>
  <c r="Q355" i="2" s="1"/>
  <c r="AR353" i="2"/>
  <c r="K357" i="2"/>
  <c r="L356" i="2"/>
  <c r="N357" i="2"/>
  <c r="O356" i="2"/>
  <c r="AB352" i="2"/>
  <c r="V349" i="18"/>
  <c r="AE346" i="18"/>
  <c r="AC346" i="18"/>
  <c r="AD346" i="18"/>
  <c r="AR344" i="18"/>
  <c r="AP344" i="18"/>
  <c r="AO344" i="18"/>
  <c r="BB345" i="18"/>
  <c r="BC345" i="18" s="1"/>
  <c r="BE346" i="18" s="1"/>
  <c r="BF346" i="18" s="1"/>
  <c r="AE347" i="18"/>
  <c r="I350" i="18"/>
  <c r="J350" i="18" s="1"/>
  <c r="AN344" i="18"/>
  <c r="AK344" i="18"/>
  <c r="AL344" i="18"/>
  <c r="AM344" i="18"/>
  <c r="L351" i="18"/>
  <c r="M351" i="18" s="1"/>
  <c r="AV347" i="18"/>
  <c r="F350" i="18"/>
  <c r="G350" i="18" s="1"/>
  <c r="AW346" i="18"/>
  <c r="X346" i="18"/>
  <c r="Y346" i="18" s="1"/>
  <c r="AQ345" i="18" s="1"/>
  <c r="C352" i="18"/>
  <c r="D352" i="18" s="1"/>
  <c r="W347" i="18"/>
  <c r="N306" i="11"/>
  <c r="M307" i="11"/>
  <c r="P26" i="1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N307" i="11" l="1"/>
  <c r="M308" i="11"/>
  <c r="AG351" i="2"/>
  <c r="AJ351" i="2"/>
  <c r="AH351" i="2"/>
  <c r="AJ352" i="2"/>
  <c r="AG352" i="2"/>
  <c r="AI352" i="2"/>
  <c r="AH352" i="2"/>
  <c r="AS353" i="2"/>
  <c r="S354" i="2"/>
  <c r="AS354" i="2" s="1"/>
  <c r="AB353" i="2"/>
  <c r="AA353" i="2"/>
  <c r="S355" i="2"/>
  <c r="R355" i="2"/>
  <c r="AB354" i="2" s="1"/>
  <c r="K358" i="2"/>
  <c r="L357" i="2"/>
  <c r="C357" i="2"/>
  <c r="D356" i="2"/>
  <c r="N358" i="2"/>
  <c r="O357" i="2"/>
  <c r="AR354" i="2"/>
  <c r="F356" i="2"/>
  <c r="G355" i="2"/>
  <c r="I355" i="2" s="1"/>
  <c r="Q356" i="2" s="1"/>
  <c r="Y353" i="2"/>
  <c r="V350" i="18"/>
  <c r="AP345" i="18"/>
  <c r="AO345" i="18"/>
  <c r="AR345" i="18"/>
  <c r="W348" i="18"/>
  <c r="AW348" i="18" s="1"/>
  <c r="AC347" i="18"/>
  <c r="AD347" i="18"/>
  <c r="AF347" i="18"/>
  <c r="BB346" i="18"/>
  <c r="BC346" i="18" s="1"/>
  <c r="BE347" i="18" s="1"/>
  <c r="BF347" i="18" s="1"/>
  <c r="AC348" i="18"/>
  <c r="F351" i="18"/>
  <c r="G351" i="18" s="1"/>
  <c r="I351" i="18"/>
  <c r="J351" i="18" s="1"/>
  <c r="AW347" i="18"/>
  <c r="X347" i="18"/>
  <c r="Y347" i="18" s="1"/>
  <c r="AR346" i="18" s="1"/>
  <c r="AM345" i="18"/>
  <c r="AL345" i="18"/>
  <c r="C353" i="18"/>
  <c r="D353" i="18" s="1"/>
  <c r="AN345" i="18"/>
  <c r="AK345" i="18"/>
  <c r="L352" i="18"/>
  <c r="M352" i="18" s="1"/>
  <c r="AV348" i="18"/>
  <c r="P47" i="11"/>
  <c r="Q46" i="11"/>
  <c r="N308" i="11" l="1"/>
  <c r="M309" i="11"/>
  <c r="T354" i="2"/>
  <c r="U354" i="2" s="1"/>
  <c r="Z354" i="2"/>
  <c r="AA354" i="2"/>
  <c r="Y354" i="2"/>
  <c r="S356" i="2"/>
  <c r="R356" i="2"/>
  <c r="AA355" i="2" s="1"/>
  <c r="F357" i="2"/>
  <c r="G356" i="2"/>
  <c r="I356" i="2" s="1"/>
  <c r="Q357" i="2" s="1"/>
  <c r="K359" i="2"/>
  <c r="L358" i="2"/>
  <c r="C358" i="2"/>
  <c r="D357" i="2"/>
  <c r="AR355" i="2"/>
  <c r="N359" i="2"/>
  <c r="O358" i="2"/>
  <c r="AS355" i="2"/>
  <c r="T355" i="2"/>
  <c r="V351" i="18"/>
  <c r="AF348" i="18"/>
  <c r="AO346" i="18"/>
  <c r="AQ346" i="18"/>
  <c r="AP346" i="18"/>
  <c r="BB347" i="18"/>
  <c r="BC347" i="18" s="1"/>
  <c r="BE348" i="18" s="1"/>
  <c r="BF348" i="18" s="1"/>
  <c r="AE349" i="18"/>
  <c r="L353" i="18"/>
  <c r="M353" i="18" s="1"/>
  <c r="I352" i="18"/>
  <c r="J352" i="18" s="1"/>
  <c r="AK346" i="18"/>
  <c r="AL346" i="18"/>
  <c r="AM346" i="18"/>
  <c r="AN346" i="18"/>
  <c r="F352" i="18"/>
  <c r="G352" i="18" s="1"/>
  <c r="AV349" i="18"/>
  <c r="X348" i="18"/>
  <c r="Y348" i="18" s="1"/>
  <c r="C354" i="18"/>
  <c r="D354" i="18" s="1"/>
  <c r="AD348" i="18"/>
  <c r="AE348" i="18"/>
  <c r="W349" i="18"/>
  <c r="P48" i="11"/>
  <c r="Q47" i="11"/>
  <c r="N309" i="11" l="1"/>
  <c r="M310" i="11"/>
  <c r="N310" i="11" s="1"/>
  <c r="U355" i="2"/>
  <c r="AJ354" i="2" s="1"/>
  <c r="AJ353" i="2"/>
  <c r="AG353" i="2"/>
  <c r="AI353" i="2"/>
  <c r="AH353" i="2"/>
  <c r="AB355" i="2"/>
  <c r="Z355" i="2"/>
  <c r="Y355" i="2"/>
  <c r="S357" i="2"/>
  <c r="R357" i="2"/>
  <c r="AB356" i="2" s="1"/>
  <c r="C359" i="2"/>
  <c r="D358" i="2"/>
  <c r="K360" i="2"/>
  <c r="L359" i="2"/>
  <c r="N360" i="2"/>
  <c r="O359" i="2"/>
  <c r="F358" i="2"/>
  <c r="G357" i="2"/>
  <c r="I357" i="2" s="1"/>
  <c r="Q358" i="2" s="1"/>
  <c r="AR356" i="2"/>
  <c r="AS356" i="2"/>
  <c r="T356" i="2"/>
  <c r="U356" i="2" s="1"/>
  <c r="AH355" i="2" s="1"/>
  <c r="V352" i="18"/>
  <c r="AC349" i="18"/>
  <c r="AD349" i="18"/>
  <c r="AF349" i="18"/>
  <c r="BB348" i="18"/>
  <c r="BC348" i="18" s="1"/>
  <c r="BE349" i="18" s="1"/>
  <c r="BF349" i="18" s="1"/>
  <c r="AR347" i="18"/>
  <c r="AO347" i="18"/>
  <c r="AP347" i="18"/>
  <c r="AQ347" i="18"/>
  <c r="AK347" i="18"/>
  <c r="AM347" i="18"/>
  <c r="AN347" i="18"/>
  <c r="AL347" i="18"/>
  <c r="I353" i="18"/>
  <c r="J353" i="18" s="1"/>
  <c r="L354" i="18"/>
  <c r="M354" i="18" s="1"/>
  <c r="W351" i="18"/>
  <c r="AW349" i="18"/>
  <c r="X349" i="18"/>
  <c r="Y349" i="18" s="1"/>
  <c r="AV350" i="18"/>
  <c r="AF350" i="18"/>
  <c r="AE350" i="18"/>
  <c r="F353" i="18"/>
  <c r="G353" i="18" s="1"/>
  <c r="C355" i="18"/>
  <c r="D355" i="18" s="1"/>
  <c r="W350" i="18"/>
  <c r="P49" i="11"/>
  <c r="Q48" i="11"/>
  <c r="AG354" i="2" l="1"/>
  <c r="AH354" i="2"/>
  <c r="AI354" i="2"/>
  <c r="AG355" i="2"/>
  <c r="AJ355" i="2"/>
  <c r="AI355" i="2"/>
  <c r="Y356" i="2"/>
  <c r="Z356" i="2"/>
  <c r="AA356" i="2"/>
  <c r="R358" i="2"/>
  <c r="AA357" i="2" s="1"/>
  <c r="S358" i="2"/>
  <c r="K361" i="2"/>
  <c r="L360" i="2"/>
  <c r="F359" i="2"/>
  <c r="G358" i="2"/>
  <c r="I358" i="2" s="1"/>
  <c r="Q359" i="2" s="1"/>
  <c r="N361" i="2"/>
  <c r="O360" i="2"/>
  <c r="AR357" i="2"/>
  <c r="C360" i="2"/>
  <c r="D359" i="2"/>
  <c r="AS357" i="2"/>
  <c r="T357" i="2"/>
  <c r="U357" i="2" s="1"/>
  <c r="V353" i="18"/>
  <c r="AC350" i="18"/>
  <c r="AD350" i="18"/>
  <c r="AN348" i="18"/>
  <c r="BB349" i="18"/>
  <c r="BC349" i="18" s="1"/>
  <c r="BE350" i="18" s="1"/>
  <c r="BF350" i="18" s="1"/>
  <c r="AQ348" i="18"/>
  <c r="AO348" i="18"/>
  <c r="AP348" i="18"/>
  <c r="AR348" i="18"/>
  <c r="W352" i="18"/>
  <c r="L355" i="18"/>
  <c r="M355" i="18" s="1"/>
  <c r="I354" i="18"/>
  <c r="J354" i="18" s="1"/>
  <c r="F354" i="18"/>
  <c r="G354" i="18" s="1"/>
  <c r="C356" i="18"/>
  <c r="D356" i="18" s="1"/>
  <c r="AW350" i="18"/>
  <c r="X350" i="18"/>
  <c r="Y350" i="18" s="1"/>
  <c r="AW351" i="18"/>
  <c r="AK348" i="18"/>
  <c r="AV351" i="18"/>
  <c r="AL348" i="18"/>
  <c r="AM348" i="18"/>
  <c r="P50" i="11"/>
  <c r="Q49" i="11"/>
  <c r="AG356" i="2" l="1"/>
  <c r="AH356" i="2"/>
  <c r="AI356" i="2"/>
  <c r="AJ356" i="2"/>
  <c r="AB357" i="2"/>
  <c r="Y357" i="2"/>
  <c r="Z357" i="2"/>
  <c r="R359" i="2"/>
  <c r="S359" i="2" s="1"/>
  <c r="K362" i="2"/>
  <c r="L361" i="2"/>
  <c r="F360" i="2"/>
  <c r="G359" i="2"/>
  <c r="I359" i="2" s="1"/>
  <c r="AS358" i="2"/>
  <c r="T358" i="2"/>
  <c r="U358" i="2" s="1"/>
  <c r="AG357" i="2" s="1"/>
  <c r="N362" i="2"/>
  <c r="O361" i="2"/>
  <c r="C361" i="2"/>
  <c r="D360" i="2"/>
  <c r="AR358" i="2"/>
  <c r="V354" i="18"/>
  <c r="AQ349" i="18"/>
  <c r="BB350" i="18"/>
  <c r="BC350" i="18" s="1"/>
  <c r="BE351" i="18" s="1"/>
  <c r="BF351" i="18" s="1"/>
  <c r="AC351" i="18"/>
  <c r="AD351" i="18"/>
  <c r="X351" i="18"/>
  <c r="Y351" i="18" s="1"/>
  <c r="AQ350" i="18" s="1"/>
  <c r="AE351" i="18"/>
  <c r="AF351" i="18"/>
  <c r="AR349" i="18"/>
  <c r="AO349" i="18"/>
  <c r="AM349" i="18"/>
  <c r="AN349" i="18"/>
  <c r="AP349" i="18"/>
  <c r="AK349" i="18"/>
  <c r="AF352" i="18"/>
  <c r="I355" i="18"/>
  <c r="J355" i="18" s="1"/>
  <c r="C357" i="18"/>
  <c r="D357" i="18" s="1"/>
  <c r="F355" i="18"/>
  <c r="G355" i="18" s="1"/>
  <c r="L356" i="18"/>
  <c r="M356" i="18" s="1"/>
  <c r="AV352" i="18"/>
  <c r="AL349" i="18"/>
  <c r="AW352" i="18"/>
  <c r="P51" i="11"/>
  <c r="Q50" i="11"/>
  <c r="AB358" i="2" l="1"/>
  <c r="Y358" i="2"/>
  <c r="AI357" i="2"/>
  <c r="AA358" i="2"/>
  <c r="AH357" i="2"/>
  <c r="Z358" i="2"/>
  <c r="AJ357" i="2"/>
  <c r="Q360" i="2"/>
  <c r="R360" i="2" s="1"/>
  <c r="K363" i="2"/>
  <c r="L362" i="2"/>
  <c r="N363" i="2"/>
  <c r="O362" i="2"/>
  <c r="F361" i="2"/>
  <c r="G360" i="2"/>
  <c r="I360" i="2" s="1"/>
  <c r="Q361" i="2" s="1"/>
  <c r="AR359" i="2"/>
  <c r="C362" i="2"/>
  <c r="D361" i="2"/>
  <c r="T359" i="2"/>
  <c r="U359" i="2" s="1"/>
  <c r="AS359" i="2"/>
  <c r="V355" i="18"/>
  <c r="AL350" i="18"/>
  <c r="AM350" i="18"/>
  <c r="AN350" i="18"/>
  <c r="X352" i="18"/>
  <c r="Y352" i="18" s="1"/>
  <c r="BB352" i="18" s="1"/>
  <c r="BC352" i="18" s="1"/>
  <c r="BE353" i="18" s="1"/>
  <c r="BB351" i="18"/>
  <c r="BC351" i="18" s="1"/>
  <c r="BE352" i="18" s="1"/>
  <c r="BF352" i="18" s="1"/>
  <c r="AP350" i="18"/>
  <c r="AO350" i="18"/>
  <c r="AK350" i="18"/>
  <c r="AR350" i="18"/>
  <c r="AC352" i="18"/>
  <c r="AD352" i="18"/>
  <c r="AE352" i="18"/>
  <c r="AF353" i="18"/>
  <c r="F356" i="18"/>
  <c r="G356" i="18" s="1"/>
  <c r="I356" i="18"/>
  <c r="J356" i="18" s="1"/>
  <c r="L357" i="18"/>
  <c r="M357" i="18" s="1"/>
  <c r="AV353" i="18"/>
  <c r="C358" i="18"/>
  <c r="D358" i="18" s="1"/>
  <c r="W353" i="18"/>
  <c r="P52" i="11"/>
  <c r="Q51" i="11"/>
  <c r="AJ358" i="2" l="1"/>
  <c r="AG358" i="2"/>
  <c r="AH358" i="2"/>
  <c r="AI358" i="2"/>
  <c r="S360" i="2"/>
  <c r="AS360" i="2" s="1"/>
  <c r="Z359" i="2"/>
  <c r="AA359" i="2"/>
  <c r="Y359" i="2"/>
  <c r="AB359" i="2"/>
  <c r="R361" i="2"/>
  <c r="Z360" i="2" s="1"/>
  <c r="C363" i="2"/>
  <c r="D362" i="2"/>
  <c r="F362" i="2"/>
  <c r="G361" i="2"/>
  <c r="I361" i="2" s="1"/>
  <c r="Q362" i="2" s="1"/>
  <c r="N364" i="2"/>
  <c r="O363" i="2"/>
  <c r="K364" i="2"/>
  <c r="L363" i="2"/>
  <c r="AR360" i="2"/>
  <c r="V356" i="18"/>
  <c r="AK351" i="18"/>
  <c r="AN351" i="18"/>
  <c r="AL351" i="18"/>
  <c r="AQ351" i="18"/>
  <c r="AM351" i="18"/>
  <c r="AP351" i="18"/>
  <c r="AO351" i="18"/>
  <c r="AR351" i="18"/>
  <c r="BF353" i="18"/>
  <c r="AC353" i="18"/>
  <c r="AE353" i="18"/>
  <c r="AD353" i="18"/>
  <c r="AF354" i="18"/>
  <c r="L358" i="18"/>
  <c r="M358" i="18" s="1"/>
  <c r="AW353" i="18"/>
  <c r="X353" i="18"/>
  <c r="Y353" i="18" s="1"/>
  <c r="C359" i="18"/>
  <c r="D359" i="18" s="1"/>
  <c r="W354" i="18"/>
  <c r="I357" i="18"/>
  <c r="J357" i="18" s="1"/>
  <c r="F357" i="18"/>
  <c r="G357" i="18" s="1"/>
  <c r="AV354" i="18"/>
  <c r="P53" i="11"/>
  <c r="Q52" i="11"/>
  <c r="AA360" i="2" l="1"/>
  <c r="AB360" i="2"/>
  <c r="Y360" i="2"/>
  <c r="T360" i="2"/>
  <c r="U360" i="2" s="1"/>
  <c r="S361" i="2"/>
  <c r="T361" i="2" s="1"/>
  <c r="R362" i="2"/>
  <c r="S362" i="2" s="1"/>
  <c r="N365" i="2"/>
  <c r="O364" i="2"/>
  <c r="C364" i="2"/>
  <c r="D363" i="2"/>
  <c r="K365" i="2"/>
  <c r="L364" i="2"/>
  <c r="F363" i="2"/>
  <c r="G362" i="2"/>
  <c r="I362" i="2" s="1"/>
  <c r="Q363" i="2" s="1"/>
  <c r="AR361" i="2"/>
  <c r="V357" i="18"/>
  <c r="AC354" i="18"/>
  <c r="AD354" i="18"/>
  <c r="AE354" i="18"/>
  <c r="BB353" i="18"/>
  <c r="BC353" i="18" s="1"/>
  <c r="BE354" i="18" s="1"/>
  <c r="BF354" i="18" s="1"/>
  <c r="AR352" i="18"/>
  <c r="AP352" i="18"/>
  <c r="AQ352" i="18"/>
  <c r="AO352" i="18"/>
  <c r="AE355" i="18"/>
  <c r="X354" i="18"/>
  <c r="Y354" i="18" s="1"/>
  <c r="AW354" i="18"/>
  <c r="AN352" i="18"/>
  <c r="AM352" i="18"/>
  <c r="AL352" i="18"/>
  <c r="AK352" i="18"/>
  <c r="L359" i="18"/>
  <c r="M359" i="18" s="1"/>
  <c r="I358" i="18"/>
  <c r="J358" i="18" s="1"/>
  <c r="C360" i="18"/>
  <c r="D360" i="18" s="1"/>
  <c r="F358" i="18"/>
  <c r="G358" i="18" s="1"/>
  <c r="W355" i="18"/>
  <c r="AV355" i="18"/>
  <c r="P54" i="11"/>
  <c r="Q53" i="11"/>
  <c r="AS361" i="2" l="1"/>
  <c r="U361" i="2"/>
  <c r="AI360" i="2" s="1"/>
  <c r="Y361" i="2"/>
  <c r="Z361" i="2"/>
  <c r="AJ359" i="2"/>
  <c r="AH359" i="2"/>
  <c r="AG359" i="2"/>
  <c r="AI359" i="2"/>
  <c r="AA361" i="2"/>
  <c r="AB361" i="2"/>
  <c r="R363" i="2"/>
  <c r="AB362" i="2" s="1"/>
  <c r="C365" i="2"/>
  <c r="D364" i="2"/>
  <c r="F364" i="2"/>
  <c r="G363" i="2"/>
  <c r="I363" i="2" s="1"/>
  <c r="Q364" i="2" s="1"/>
  <c r="N366" i="2"/>
  <c r="O365" i="2"/>
  <c r="K366" i="2"/>
  <c r="L365" i="2"/>
  <c r="AR362" i="2"/>
  <c r="AS362" i="2"/>
  <c r="T362" i="2"/>
  <c r="U362" i="2" s="1"/>
  <c r="V358" i="18"/>
  <c r="AF355" i="18"/>
  <c r="BB354" i="18"/>
  <c r="BC354" i="18" s="1"/>
  <c r="BE355" i="18" s="1"/>
  <c r="BF355" i="18" s="1"/>
  <c r="AR353" i="18"/>
  <c r="AO353" i="18"/>
  <c r="AK353" i="18"/>
  <c r="AL353" i="18"/>
  <c r="AQ353" i="18"/>
  <c r="AM353" i="18"/>
  <c r="AP353" i="18"/>
  <c r="AN353" i="18"/>
  <c r="AD356" i="18"/>
  <c r="AV356" i="18"/>
  <c r="AW355" i="18"/>
  <c r="X355" i="18"/>
  <c r="Y355" i="18" s="1"/>
  <c r="AP354" i="18" s="1"/>
  <c r="F359" i="18"/>
  <c r="G359" i="18" s="1"/>
  <c r="C361" i="18"/>
  <c r="D361" i="18" s="1"/>
  <c r="I359" i="18"/>
  <c r="J359" i="18" s="1"/>
  <c r="AC355" i="18"/>
  <c r="L360" i="18"/>
  <c r="M360" i="18" s="1"/>
  <c r="AD355" i="18"/>
  <c r="W356" i="18"/>
  <c r="W357" i="18" s="1"/>
  <c r="P55" i="11"/>
  <c r="Q54" i="11"/>
  <c r="AH360" i="2" l="1"/>
  <c r="AG360" i="2"/>
  <c r="S363" i="2"/>
  <c r="AS363" i="2" s="1"/>
  <c r="AJ360" i="2"/>
  <c r="AJ361" i="2"/>
  <c r="AH361" i="2"/>
  <c r="Y362" i="2"/>
  <c r="AG361" i="2"/>
  <c r="Z362" i="2"/>
  <c r="AA362" i="2"/>
  <c r="AI361" i="2"/>
  <c r="R364" i="2"/>
  <c r="S364" i="2" s="1"/>
  <c r="F365" i="2"/>
  <c r="G364" i="2"/>
  <c r="I364" i="2" s="1"/>
  <c r="Q365" i="2" s="1"/>
  <c r="C366" i="2"/>
  <c r="D365" i="2"/>
  <c r="N367" i="2"/>
  <c r="O366" i="2"/>
  <c r="K367" i="2"/>
  <c r="L366" i="2"/>
  <c r="AR363" i="2"/>
  <c r="V359" i="18"/>
  <c r="AF356" i="18"/>
  <c r="AC356" i="18"/>
  <c r="AE356" i="18"/>
  <c r="AQ354" i="18"/>
  <c r="AO354" i="18"/>
  <c r="AM354" i="18"/>
  <c r="BB355" i="18"/>
  <c r="BC355" i="18" s="1"/>
  <c r="BE356" i="18" s="1"/>
  <c r="BF356" i="18" s="1"/>
  <c r="AR354" i="18"/>
  <c r="AE357" i="18"/>
  <c r="F360" i="18"/>
  <c r="G360" i="18" s="1"/>
  <c r="AL354" i="18"/>
  <c r="L361" i="18"/>
  <c r="M361" i="18" s="1"/>
  <c r="AN354" i="18"/>
  <c r="I360" i="18"/>
  <c r="J360" i="18" s="1"/>
  <c r="AW357" i="18"/>
  <c r="C362" i="18"/>
  <c r="D362" i="18" s="1"/>
  <c r="AK354" i="18"/>
  <c r="AW356" i="18"/>
  <c r="X356" i="18"/>
  <c r="Y356" i="18" s="1"/>
  <c r="AQ355" i="18" s="1"/>
  <c r="AV357" i="18"/>
  <c r="P56" i="11"/>
  <c r="Q55" i="11"/>
  <c r="T363" i="2" l="1"/>
  <c r="U363" i="2" s="1"/>
  <c r="AG362" i="2" s="1"/>
  <c r="Y363" i="2"/>
  <c r="Z363" i="2"/>
  <c r="AA363" i="2"/>
  <c r="AB363" i="2"/>
  <c r="R365" i="2"/>
  <c r="Z364" i="2" s="1"/>
  <c r="N368" i="2"/>
  <c r="O367" i="2"/>
  <c r="K368" i="2"/>
  <c r="L367" i="2"/>
  <c r="C367" i="2"/>
  <c r="D366" i="2"/>
  <c r="AR364" i="2"/>
  <c r="F366" i="2"/>
  <c r="G365" i="2"/>
  <c r="I365" i="2" s="1"/>
  <c r="Q366" i="2" s="1"/>
  <c r="AS364" i="2"/>
  <c r="T364" i="2"/>
  <c r="U364" i="2" s="1"/>
  <c r="V360" i="18"/>
  <c r="W358" i="18"/>
  <c r="AW358" i="18" s="1"/>
  <c r="X357" i="18"/>
  <c r="Y357" i="18" s="1"/>
  <c r="AQ356" i="18" s="1"/>
  <c r="AP355" i="18"/>
  <c r="AO355" i="18"/>
  <c r="AR355" i="18"/>
  <c r="AF357" i="18"/>
  <c r="AC357" i="18"/>
  <c r="BB356" i="18"/>
  <c r="BC356" i="18" s="1"/>
  <c r="BE357" i="18" s="1"/>
  <c r="BF357" i="18" s="1"/>
  <c r="AL355" i="18"/>
  <c r="AK355" i="18"/>
  <c r="AN355" i="18"/>
  <c r="W359" i="18"/>
  <c r="C363" i="18"/>
  <c r="D363" i="18" s="1"/>
  <c r="AM355" i="18"/>
  <c r="F361" i="18"/>
  <c r="G361" i="18" s="1"/>
  <c r="AV358" i="18"/>
  <c r="L362" i="18"/>
  <c r="M362" i="18" s="1"/>
  <c r="I361" i="18"/>
  <c r="J361" i="18" s="1"/>
  <c r="AD357" i="18"/>
  <c r="P57" i="11"/>
  <c r="Q56" i="11"/>
  <c r="AJ362" i="2" l="1"/>
  <c r="AH362" i="2"/>
  <c r="AI362" i="2"/>
  <c r="AJ363" i="2"/>
  <c r="AH363" i="2"/>
  <c r="AG363" i="2"/>
  <c r="AI363" i="2"/>
  <c r="S365" i="2"/>
  <c r="AS365" i="2" s="1"/>
  <c r="AA364" i="2"/>
  <c r="Y364" i="2"/>
  <c r="R366" i="2"/>
  <c r="AB365" i="2" s="1"/>
  <c r="S366" i="2"/>
  <c r="C368" i="2"/>
  <c r="D367" i="2"/>
  <c r="F367" i="2"/>
  <c r="G366" i="2"/>
  <c r="I366" i="2" s="1"/>
  <c r="Q367" i="2" s="1"/>
  <c r="N369" i="2"/>
  <c r="O368" i="2"/>
  <c r="K369" i="2"/>
  <c r="L368" i="2"/>
  <c r="AR365" i="2"/>
  <c r="AB364" i="2"/>
  <c r="V361" i="18"/>
  <c r="X358" i="18"/>
  <c r="Y358" i="18" s="1"/>
  <c r="AO357" i="18" s="1"/>
  <c r="AP356" i="18"/>
  <c r="AR356" i="18"/>
  <c r="AK356" i="18"/>
  <c r="AL356" i="18"/>
  <c r="BB357" i="18"/>
  <c r="BC357" i="18" s="1"/>
  <c r="BE358" i="18" s="1"/>
  <c r="BF358" i="18" s="1"/>
  <c r="AO356" i="18"/>
  <c r="C364" i="18"/>
  <c r="D364" i="18" s="1"/>
  <c r="AD359" i="18"/>
  <c r="I362" i="18"/>
  <c r="J362" i="18" s="1"/>
  <c r="F362" i="18"/>
  <c r="G362" i="18" s="1"/>
  <c r="L363" i="18"/>
  <c r="M363" i="18" s="1"/>
  <c r="AV359" i="18"/>
  <c r="AC358" i="18"/>
  <c r="AM356" i="18"/>
  <c r="AW359" i="18"/>
  <c r="X359" i="18"/>
  <c r="AD358" i="18"/>
  <c r="AE358" i="18"/>
  <c r="AF358" i="18"/>
  <c r="AN356" i="18"/>
  <c r="P58" i="11"/>
  <c r="Q57" i="11"/>
  <c r="Y359" i="18" l="1"/>
  <c r="AK358" i="18" s="1"/>
  <c r="T365" i="2"/>
  <c r="U365" i="2" s="1"/>
  <c r="AJ364" i="2" s="1"/>
  <c r="AA365" i="2"/>
  <c r="Z365" i="2"/>
  <c r="Y365" i="2"/>
  <c r="N370" i="2"/>
  <c r="O369" i="2"/>
  <c r="R367" i="2"/>
  <c r="AB366" i="2" s="1"/>
  <c r="F368" i="2"/>
  <c r="G367" i="2"/>
  <c r="I367" i="2" s="1"/>
  <c r="Q368" i="2" s="1"/>
  <c r="K370" i="2"/>
  <c r="L369" i="2"/>
  <c r="C369" i="2"/>
  <c r="D368" i="2"/>
  <c r="AS366" i="2"/>
  <c r="T366" i="2"/>
  <c r="AR366" i="2"/>
  <c r="V362" i="18"/>
  <c r="AN357" i="18"/>
  <c r="BB358" i="18"/>
  <c r="BC358" i="18" s="1"/>
  <c r="BE359" i="18" s="1"/>
  <c r="BF359" i="18" s="1"/>
  <c r="AM357" i="18"/>
  <c r="AP357" i="18"/>
  <c r="AQ357" i="18"/>
  <c r="AR357" i="18"/>
  <c r="W360" i="18"/>
  <c r="X360" i="18" s="1"/>
  <c r="Y360" i="18" s="1"/>
  <c r="AK357" i="18"/>
  <c r="AL357" i="18"/>
  <c r="AO358" i="18"/>
  <c r="AP358" i="18"/>
  <c r="AQ358" i="18"/>
  <c r="AL358" i="18"/>
  <c r="BB359" i="18"/>
  <c r="BC359" i="18" s="1"/>
  <c r="BE360" i="18" s="1"/>
  <c r="AM358" i="18"/>
  <c r="AN358" i="18"/>
  <c r="AF360" i="18"/>
  <c r="I363" i="18"/>
  <c r="J363" i="18" s="1"/>
  <c r="AC359" i="18"/>
  <c r="L364" i="18"/>
  <c r="M364" i="18" s="1"/>
  <c r="F363" i="18"/>
  <c r="G363" i="18" s="1"/>
  <c r="AV360" i="18"/>
  <c r="AE359" i="18"/>
  <c r="AF359" i="18"/>
  <c r="C365" i="18"/>
  <c r="D365" i="18" s="1"/>
  <c r="P59" i="11"/>
  <c r="Q58" i="11"/>
  <c r="AR358" i="18" l="1"/>
  <c r="U366" i="2"/>
  <c r="AI365" i="2" s="1"/>
  <c r="AI364" i="2"/>
  <c r="AG364" i="2"/>
  <c r="AH364" i="2"/>
  <c r="S367" i="2"/>
  <c r="AS367" i="2" s="1"/>
  <c r="Y366" i="2"/>
  <c r="Z366" i="2"/>
  <c r="AA366" i="2"/>
  <c r="R368" i="2"/>
  <c r="Y367" i="2" s="1"/>
  <c r="F369" i="2"/>
  <c r="G368" i="2"/>
  <c r="I368" i="2" s="1"/>
  <c r="Q369" i="2" s="1"/>
  <c r="AR367" i="2"/>
  <c r="C370" i="2"/>
  <c r="D369" i="2"/>
  <c r="N371" i="2"/>
  <c r="O370" i="2"/>
  <c r="K371" i="2"/>
  <c r="L370" i="2"/>
  <c r="V363" i="18"/>
  <c r="BF360" i="18"/>
  <c r="AW360" i="18"/>
  <c r="AC360" i="18"/>
  <c r="AD360" i="18"/>
  <c r="AE360" i="18"/>
  <c r="BB360" i="18"/>
  <c r="BC360" i="18" s="1"/>
  <c r="BE361" i="18" s="1"/>
  <c r="AQ359" i="18"/>
  <c r="AR359" i="18"/>
  <c r="AO359" i="18"/>
  <c r="AP359" i="18"/>
  <c r="AL359" i="18"/>
  <c r="AM359" i="18"/>
  <c r="AN359" i="18"/>
  <c r="AK359" i="18"/>
  <c r="F364" i="18"/>
  <c r="G364" i="18" s="1"/>
  <c r="AV361" i="18"/>
  <c r="C366" i="18"/>
  <c r="D366" i="18" s="1"/>
  <c r="I364" i="18"/>
  <c r="J364" i="18" s="1"/>
  <c r="L365" i="18"/>
  <c r="M365" i="18" s="1"/>
  <c r="W361" i="18"/>
  <c r="P60" i="11"/>
  <c r="Q59" i="11"/>
  <c r="AJ365" i="2" l="1"/>
  <c r="AG365" i="2"/>
  <c r="AH365" i="2"/>
  <c r="T367" i="2"/>
  <c r="U367" i="2" s="1"/>
  <c r="AG366" i="2" s="1"/>
  <c r="S368" i="2"/>
  <c r="T368" i="2" s="1"/>
  <c r="AB367" i="2"/>
  <c r="Z367" i="2"/>
  <c r="AA367" i="2"/>
  <c r="R369" i="2"/>
  <c r="AB368" i="2" s="1"/>
  <c r="K372" i="2"/>
  <c r="L371" i="2"/>
  <c r="F370" i="2"/>
  <c r="G369" i="2"/>
  <c r="I369" i="2" s="1"/>
  <c r="Q370" i="2" s="1"/>
  <c r="AR368" i="2"/>
  <c r="N372" i="2"/>
  <c r="O371" i="2"/>
  <c r="C371" i="2"/>
  <c r="D370" i="2"/>
  <c r="V364" i="18"/>
  <c r="BF361" i="18"/>
  <c r="I365" i="18"/>
  <c r="J365" i="18" s="1"/>
  <c r="F365" i="18"/>
  <c r="G365" i="18" s="1"/>
  <c r="AV362" i="18"/>
  <c r="AF362" i="18"/>
  <c r="AE362" i="18"/>
  <c r="AD362" i="18"/>
  <c r="AC362" i="18"/>
  <c r="L366" i="18"/>
  <c r="M366" i="18" s="1"/>
  <c r="C367" i="18"/>
  <c r="D367" i="18" s="1"/>
  <c r="W362" i="18"/>
  <c r="AC361" i="18"/>
  <c r="AD361" i="18"/>
  <c r="AE361" i="18"/>
  <c r="AW361" i="18"/>
  <c r="X361" i="18"/>
  <c r="Y361" i="18" s="1"/>
  <c r="AF361" i="18"/>
  <c r="P61" i="11"/>
  <c r="Q60" i="11"/>
  <c r="U368" i="2" l="1"/>
  <c r="AJ367" i="2" s="1"/>
  <c r="AJ366" i="2"/>
  <c r="AH366" i="2"/>
  <c r="AI366" i="2"/>
  <c r="AS368" i="2"/>
  <c r="AI367" i="2"/>
  <c r="AG367" i="2"/>
  <c r="AH367" i="2"/>
  <c r="S369" i="2"/>
  <c r="T369" i="2" s="1"/>
  <c r="U369" i="2" s="1"/>
  <c r="Y368" i="2"/>
  <c r="R370" i="2"/>
  <c r="AB369" i="2" s="1"/>
  <c r="C372" i="2"/>
  <c r="D371" i="2"/>
  <c r="K373" i="2"/>
  <c r="L372" i="2"/>
  <c r="N373" i="2"/>
  <c r="O372" i="2"/>
  <c r="F371" i="2"/>
  <c r="G370" i="2"/>
  <c r="I370" i="2" s="1"/>
  <c r="Q371" i="2" s="1"/>
  <c r="AR369" i="2"/>
  <c r="Z368" i="2"/>
  <c r="AA368" i="2"/>
  <c r="V365" i="18"/>
  <c r="W363" i="18"/>
  <c r="AW363" i="18" s="1"/>
  <c r="BB361" i="18"/>
  <c r="BC361" i="18" s="1"/>
  <c r="BE362" i="18" s="1"/>
  <c r="BF362" i="18" s="1"/>
  <c r="AP360" i="18"/>
  <c r="AO360" i="18"/>
  <c r="AQ360" i="18"/>
  <c r="AR360" i="18"/>
  <c r="AM360" i="18"/>
  <c r="AN360" i="18"/>
  <c r="AL360" i="18"/>
  <c r="AK360" i="18"/>
  <c r="L367" i="18"/>
  <c r="M367" i="18" s="1"/>
  <c r="F366" i="18"/>
  <c r="G366" i="18" s="1"/>
  <c r="C368" i="18"/>
  <c r="D368" i="18" s="1"/>
  <c r="I366" i="18"/>
  <c r="J366" i="18" s="1"/>
  <c r="AW362" i="18"/>
  <c r="X362" i="18"/>
  <c r="Y362" i="18" s="1"/>
  <c r="AV363" i="18"/>
  <c r="P62" i="11"/>
  <c r="Q61" i="11"/>
  <c r="AJ368" i="2" l="1"/>
  <c r="AH368" i="2"/>
  <c r="AG368" i="2"/>
  <c r="AI368" i="2"/>
  <c r="AS369" i="2"/>
  <c r="S370" i="2"/>
  <c r="T370" i="2" s="1"/>
  <c r="U370" i="2" s="1"/>
  <c r="Y369" i="2"/>
  <c r="AA369" i="2"/>
  <c r="Z369" i="2"/>
  <c r="R371" i="2"/>
  <c r="AB370" i="2" s="1"/>
  <c r="N374" i="2"/>
  <c r="O373" i="2"/>
  <c r="F372" i="2"/>
  <c r="G371" i="2"/>
  <c r="I371" i="2" s="1"/>
  <c r="Q372" i="2" s="1"/>
  <c r="C373" i="2"/>
  <c r="D372" i="2"/>
  <c r="K374" i="2"/>
  <c r="L373" i="2"/>
  <c r="AR370" i="2"/>
  <c r="V366" i="18"/>
  <c r="BB362" i="18"/>
  <c r="BC362" i="18" s="1"/>
  <c r="BE363" i="18" s="1"/>
  <c r="BF363" i="18" s="1"/>
  <c r="AO361" i="18"/>
  <c r="AP361" i="18"/>
  <c r="AQ361" i="18"/>
  <c r="AR361" i="18"/>
  <c r="AE364" i="18"/>
  <c r="AV364" i="18"/>
  <c r="AE363" i="18"/>
  <c r="AF363" i="18"/>
  <c r="W364" i="18"/>
  <c r="I367" i="18"/>
  <c r="J367" i="18" s="1"/>
  <c r="AL361" i="18"/>
  <c r="F367" i="18"/>
  <c r="G367" i="18" s="1"/>
  <c r="AC363" i="18"/>
  <c r="AM361" i="18"/>
  <c r="L368" i="18"/>
  <c r="M368" i="18" s="1"/>
  <c r="C369" i="18"/>
  <c r="D369" i="18" s="1"/>
  <c r="AK361" i="18"/>
  <c r="X363" i="18"/>
  <c r="Y363" i="18" s="1"/>
  <c r="AD363" i="18"/>
  <c r="AN361" i="18"/>
  <c r="P63" i="11"/>
  <c r="Q62" i="11"/>
  <c r="AJ369" i="2" l="1"/>
  <c r="AH369" i="2"/>
  <c r="AI369" i="2"/>
  <c r="AG369" i="2"/>
  <c r="AS370" i="2"/>
  <c r="S371" i="2"/>
  <c r="AS371" i="2" s="1"/>
  <c r="Z370" i="2"/>
  <c r="Y370" i="2"/>
  <c r="AA370" i="2"/>
  <c r="R372" i="2"/>
  <c r="Y371" i="2" s="1"/>
  <c r="AR371" i="2"/>
  <c r="F373" i="2"/>
  <c r="G372" i="2"/>
  <c r="I372" i="2" s="1"/>
  <c r="Q373" i="2" s="1"/>
  <c r="N375" i="2"/>
  <c r="O374" i="2"/>
  <c r="K375" i="2"/>
  <c r="L374" i="2"/>
  <c r="C374" i="2"/>
  <c r="D373" i="2"/>
  <c r="V367" i="18"/>
  <c r="AC364" i="18"/>
  <c r="AD364" i="18"/>
  <c r="BB363" i="18"/>
  <c r="BC363" i="18" s="1"/>
  <c r="BE364" i="18" s="1"/>
  <c r="BF364" i="18" s="1"/>
  <c r="AO362" i="18"/>
  <c r="AR362" i="18"/>
  <c r="AM362" i="18"/>
  <c r="AN362" i="18"/>
  <c r="AP362" i="18"/>
  <c r="AQ362" i="18"/>
  <c r="L369" i="18"/>
  <c r="M369" i="18" s="1"/>
  <c r="F368" i="18"/>
  <c r="G368" i="18" s="1"/>
  <c r="AV365" i="18"/>
  <c r="AW364" i="18"/>
  <c r="X364" i="18"/>
  <c r="Y364" i="18" s="1"/>
  <c r="AO363" i="18" s="1"/>
  <c r="I368" i="18"/>
  <c r="J368" i="18" s="1"/>
  <c r="AF364" i="18"/>
  <c r="AK362" i="18"/>
  <c r="C370" i="18"/>
  <c r="D370" i="18" s="1"/>
  <c r="AL362" i="18"/>
  <c r="W365" i="18"/>
  <c r="P64" i="11"/>
  <c r="Q63" i="11"/>
  <c r="T371" i="2" l="1"/>
  <c r="U371" i="2" s="1"/>
  <c r="S372" i="2"/>
  <c r="T372" i="2" s="1"/>
  <c r="R373" i="2"/>
  <c r="Z372" i="2" s="1"/>
  <c r="N376" i="2"/>
  <c r="O375" i="2"/>
  <c r="F374" i="2"/>
  <c r="G373" i="2"/>
  <c r="I373" i="2" s="1"/>
  <c r="Q374" i="2" s="1"/>
  <c r="AB371" i="2"/>
  <c r="C375" i="2"/>
  <c r="D374" i="2"/>
  <c r="Z371" i="2"/>
  <c r="AA371" i="2"/>
  <c r="AR372" i="2"/>
  <c r="K376" i="2"/>
  <c r="L375" i="2"/>
  <c r="AS372" i="2"/>
  <c r="V368" i="18"/>
  <c r="W366" i="18"/>
  <c r="AW366" i="18" s="1"/>
  <c r="AD365" i="18"/>
  <c r="AE365" i="18"/>
  <c r="AF365" i="18"/>
  <c r="AC365" i="18"/>
  <c r="AM363" i="18"/>
  <c r="BB364" i="18"/>
  <c r="BC364" i="18" s="1"/>
  <c r="BE365" i="18" s="1"/>
  <c r="BF365" i="18" s="1"/>
  <c r="AR363" i="18"/>
  <c r="AP363" i="18"/>
  <c r="AN363" i="18"/>
  <c r="AK363" i="18"/>
  <c r="AQ363" i="18"/>
  <c r="AL363" i="18"/>
  <c r="AF366" i="18"/>
  <c r="C371" i="18"/>
  <c r="D371" i="18" s="1"/>
  <c r="F369" i="18"/>
  <c r="G369" i="18" s="1"/>
  <c r="AV366" i="18"/>
  <c r="AW365" i="18"/>
  <c r="X365" i="18"/>
  <c r="Y365" i="18" s="1"/>
  <c r="AN364" i="18" s="1"/>
  <c r="I369" i="18"/>
  <c r="J369" i="18" s="1"/>
  <c r="L370" i="18"/>
  <c r="M370" i="18" s="1"/>
  <c r="P65" i="11"/>
  <c r="Q64" i="11"/>
  <c r="U372" i="2" l="1"/>
  <c r="AJ371" i="2" s="1"/>
  <c r="AJ370" i="2"/>
  <c r="AH370" i="2"/>
  <c r="AG370" i="2"/>
  <c r="AI370" i="2"/>
  <c r="S373" i="2"/>
  <c r="T373" i="2" s="1"/>
  <c r="U373" i="2" s="1"/>
  <c r="AJ372" i="2" s="1"/>
  <c r="AA372" i="2"/>
  <c r="AB372" i="2"/>
  <c r="Y372" i="2"/>
  <c r="R374" i="2"/>
  <c r="AB373" i="2" s="1"/>
  <c r="AR373" i="2"/>
  <c r="F375" i="2"/>
  <c r="G374" i="2"/>
  <c r="I374" i="2" s="1"/>
  <c r="N377" i="2"/>
  <c r="O376" i="2"/>
  <c r="K377" i="2"/>
  <c r="L376" i="2"/>
  <c r="C376" i="2"/>
  <c r="D375" i="2"/>
  <c r="V369" i="18"/>
  <c r="AE366" i="18"/>
  <c r="AD366" i="18"/>
  <c r="AK364" i="18"/>
  <c r="AL364" i="18"/>
  <c r="AM364" i="18"/>
  <c r="AR364" i="18"/>
  <c r="AO364" i="18"/>
  <c r="AQ364" i="18"/>
  <c r="AP364" i="18"/>
  <c r="BB365" i="18"/>
  <c r="BC365" i="18" s="1"/>
  <c r="BE366" i="18" s="1"/>
  <c r="BF366" i="18" s="1"/>
  <c r="AE367" i="18"/>
  <c r="I370" i="18"/>
  <c r="J370" i="18" s="1"/>
  <c r="C372" i="18"/>
  <c r="D372" i="18" s="1"/>
  <c r="X366" i="18"/>
  <c r="Y366" i="18" s="1"/>
  <c r="AP365" i="18" s="1"/>
  <c r="F370" i="18"/>
  <c r="G370" i="18" s="1"/>
  <c r="AV367" i="18"/>
  <c r="L371" i="18"/>
  <c r="M371" i="18" s="1"/>
  <c r="AC366" i="18"/>
  <c r="W367" i="18"/>
  <c r="P66" i="11"/>
  <c r="Q65" i="11"/>
  <c r="AI371" i="2" l="1"/>
  <c r="AG371" i="2"/>
  <c r="AH371" i="2"/>
  <c r="AG372" i="2"/>
  <c r="AH372" i="2"/>
  <c r="AI372" i="2"/>
  <c r="AS373" i="2"/>
  <c r="Y373" i="2"/>
  <c r="S374" i="2"/>
  <c r="T374" i="2" s="1"/>
  <c r="U374" i="2" s="1"/>
  <c r="AJ373" i="2" s="1"/>
  <c r="Z373" i="2"/>
  <c r="AA373" i="2"/>
  <c r="Q375" i="2"/>
  <c r="K378" i="2"/>
  <c r="L377" i="2"/>
  <c r="N378" i="2"/>
  <c r="O377" i="2"/>
  <c r="C377" i="2"/>
  <c r="D376" i="2"/>
  <c r="AR374" i="2"/>
  <c r="F376" i="2"/>
  <c r="G375" i="2"/>
  <c r="I375" i="2" s="1"/>
  <c r="Q376" i="2" s="1"/>
  <c r="V370" i="18"/>
  <c r="AC367" i="18"/>
  <c r="AD367" i="18"/>
  <c r="AF367" i="18"/>
  <c r="AQ365" i="18"/>
  <c r="AR365" i="18"/>
  <c r="BB366" i="18"/>
  <c r="BC366" i="18" s="1"/>
  <c r="BE367" i="18" s="1"/>
  <c r="BF367" i="18" s="1"/>
  <c r="AO365" i="18"/>
  <c r="AF368" i="18"/>
  <c r="AM365" i="18"/>
  <c r="AN365" i="18"/>
  <c r="F371" i="18"/>
  <c r="G371" i="18" s="1"/>
  <c r="L372" i="18"/>
  <c r="M372" i="18" s="1"/>
  <c r="C373" i="18"/>
  <c r="D373" i="18" s="1"/>
  <c r="I371" i="18"/>
  <c r="J371" i="18" s="1"/>
  <c r="AV368" i="18"/>
  <c r="AW367" i="18"/>
  <c r="X367" i="18"/>
  <c r="Y367" i="18" s="1"/>
  <c r="AO366" i="18" s="1"/>
  <c r="AK365" i="18"/>
  <c r="AL365" i="18"/>
  <c r="W368" i="18"/>
  <c r="P67" i="11"/>
  <c r="Q66" i="11"/>
  <c r="AS374" i="2" l="1"/>
  <c r="AG373" i="2"/>
  <c r="AH373" i="2"/>
  <c r="AI373" i="2"/>
  <c r="R375" i="2"/>
  <c r="S375" i="2" s="1"/>
  <c r="T375" i="2" s="1"/>
  <c r="U375" i="2" s="1"/>
  <c r="AI374" i="2" s="1"/>
  <c r="R376" i="2"/>
  <c r="N379" i="2"/>
  <c r="O378" i="2"/>
  <c r="K379" i="2"/>
  <c r="L378" i="2"/>
  <c r="F377" i="2"/>
  <c r="G376" i="2"/>
  <c r="I376" i="2" s="1"/>
  <c r="C378" i="2"/>
  <c r="D377" i="2"/>
  <c r="V371" i="18"/>
  <c r="AC368" i="18"/>
  <c r="AD368" i="18"/>
  <c r="W369" i="18"/>
  <c r="AW369" i="18" s="1"/>
  <c r="AE368" i="18"/>
  <c r="BB367" i="18"/>
  <c r="BC367" i="18" s="1"/>
  <c r="BE368" i="18" s="1"/>
  <c r="BF368" i="18" s="1"/>
  <c r="AP366" i="18"/>
  <c r="AR366" i="18"/>
  <c r="AQ366" i="18"/>
  <c r="L373" i="18"/>
  <c r="M373" i="18" s="1"/>
  <c r="F372" i="18"/>
  <c r="G372" i="18" s="1"/>
  <c r="AW368" i="18"/>
  <c r="X368" i="18"/>
  <c r="Y368" i="18" s="1"/>
  <c r="AQ367" i="18" s="1"/>
  <c r="AM366" i="18"/>
  <c r="I372" i="18"/>
  <c r="J372" i="18" s="1"/>
  <c r="AK366" i="18"/>
  <c r="AN366" i="18"/>
  <c r="AL366" i="18"/>
  <c r="C374" i="18"/>
  <c r="D374" i="18" s="1"/>
  <c r="AV369" i="18"/>
  <c r="P68" i="11"/>
  <c r="Q67" i="11"/>
  <c r="Y375" i="2" l="1"/>
  <c r="AH374" i="2"/>
  <c r="AG374" i="2"/>
  <c r="AR375" i="2"/>
  <c r="AJ374" i="2"/>
  <c r="S376" i="2"/>
  <c r="T376" i="2" s="1"/>
  <c r="U376" i="2" s="1"/>
  <c r="AI375" i="2" s="1"/>
  <c r="AB375" i="2"/>
  <c r="AA375" i="2"/>
  <c r="AS375" i="2"/>
  <c r="Z375" i="2"/>
  <c r="AA374" i="2"/>
  <c r="Z374" i="2"/>
  <c r="Y374" i="2"/>
  <c r="AB374" i="2"/>
  <c r="Q377" i="2"/>
  <c r="C379" i="2"/>
  <c r="D378" i="2"/>
  <c r="N380" i="2"/>
  <c r="O379" i="2"/>
  <c r="AR376" i="2"/>
  <c r="K380" i="2"/>
  <c r="L379" i="2"/>
  <c r="F378" i="2"/>
  <c r="G377" i="2"/>
  <c r="I377" i="2" s="1"/>
  <c r="Q378" i="2" s="1"/>
  <c r="V372" i="18"/>
  <c r="AR367" i="18"/>
  <c r="AO367" i="18"/>
  <c r="BB368" i="18"/>
  <c r="BC368" i="18" s="1"/>
  <c r="BE369" i="18" s="1"/>
  <c r="BF369" i="18" s="1"/>
  <c r="AP367" i="18"/>
  <c r="C375" i="18"/>
  <c r="D375" i="18" s="1"/>
  <c r="I373" i="18"/>
  <c r="J373" i="18" s="1"/>
  <c r="AF370" i="18"/>
  <c r="AV370" i="18"/>
  <c r="F373" i="18"/>
  <c r="G373" i="18" s="1"/>
  <c r="X369" i="18"/>
  <c r="Y369" i="18" s="1"/>
  <c r="BB369" i="18" s="1"/>
  <c r="AM367" i="18"/>
  <c r="AE369" i="18"/>
  <c r="W370" i="18"/>
  <c r="L374" i="18"/>
  <c r="M374" i="18" s="1"/>
  <c r="AF369" i="18"/>
  <c r="AK367" i="18"/>
  <c r="AL367" i="18"/>
  <c r="AC369" i="18"/>
  <c r="AD369" i="18"/>
  <c r="AN367" i="18"/>
  <c r="P69" i="11"/>
  <c r="Q68" i="11"/>
  <c r="AJ375" i="2" l="1"/>
  <c r="AG375" i="2"/>
  <c r="AH375" i="2"/>
  <c r="AS376" i="2"/>
  <c r="R377" i="2"/>
  <c r="Y376" i="2" s="1"/>
  <c r="R378" i="2"/>
  <c r="C380" i="2"/>
  <c r="D379" i="2"/>
  <c r="F379" i="2"/>
  <c r="G378" i="2"/>
  <c r="I378" i="2" s="1"/>
  <c r="Q379" i="2" s="1"/>
  <c r="K381" i="2"/>
  <c r="L380" i="2"/>
  <c r="N381" i="2"/>
  <c r="O380" i="2"/>
  <c r="V373" i="18"/>
  <c r="W371" i="18"/>
  <c r="AW371" i="18" s="1"/>
  <c r="AM368" i="18"/>
  <c r="BC369" i="18"/>
  <c r="BE370" i="18" s="1"/>
  <c r="BF370" i="18" s="1"/>
  <c r="AO368" i="18"/>
  <c r="AP368" i="18"/>
  <c r="AQ368" i="18"/>
  <c r="AR368" i="18"/>
  <c r="AF371" i="18"/>
  <c r="X370" i="18"/>
  <c r="Y370" i="18" s="1"/>
  <c r="AQ369" i="18" s="1"/>
  <c r="AW370" i="18"/>
  <c r="L375" i="18"/>
  <c r="M375" i="18" s="1"/>
  <c r="AV371" i="18"/>
  <c r="I374" i="18"/>
  <c r="J374" i="18" s="1"/>
  <c r="F374" i="18"/>
  <c r="G374" i="18" s="1"/>
  <c r="AD370" i="18"/>
  <c r="C376" i="18"/>
  <c r="D376" i="18" s="1"/>
  <c r="AK368" i="18"/>
  <c r="AC370" i="18"/>
  <c r="AL368" i="18"/>
  <c r="AE370" i="18"/>
  <c r="AN368" i="18"/>
  <c r="P70" i="11"/>
  <c r="Q69" i="11"/>
  <c r="AR377" i="2" l="1"/>
  <c r="Z377" i="2"/>
  <c r="S378" i="2"/>
  <c r="AS378" i="2" s="1"/>
  <c r="S377" i="2"/>
  <c r="AA376" i="2"/>
  <c r="Z376" i="2"/>
  <c r="AB376" i="2"/>
  <c r="AB377" i="2"/>
  <c r="AA377" i="2"/>
  <c r="Y377" i="2"/>
  <c r="R379" i="2"/>
  <c r="Z378" i="2" s="1"/>
  <c r="F380" i="2"/>
  <c r="G379" i="2"/>
  <c r="I379" i="2" s="1"/>
  <c r="Q380" i="2" s="1"/>
  <c r="C381" i="2"/>
  <c r="D380" i="2"/>
  <c r="K382" i="2"/>
  <c r="L381" i="2"/>
  <c r="AR378" i="2"/>
  <c r="N382" i="2"/>
  <c r="O381" i="2"/>
  <c r="V374" i="18"/>
  <c r="X371" i="18"/>
  <c r="Y371" i="18" s="1"/>
  <c r="AP370" i="18" s="1"/>
  <c r="W372" i="18"/>
  <c r="AW372" i="18" s="1"/>
  <c r="AC371" i="18"/>
  <c r="AD371" i="18"/>
  <c r="AE371" i="18"/>
  <c r="AN369" i="18"/>
  <c r="AM369" i="18"/>
  <c r="AO369" i="18"/>
  <c r="AK369" i="18"/>
  <c r="AL369" i="18"/>
  <c r="AP369" i="18"/>
  <c r="AR369" i="18"/>
  <c r="BB370" i="18"/>
  <c r="BC370" i="18" s="1"/>
  <c r="BE371" i="18" s="1"/>
  <c r="BF371" i="18" s="1"/>
  <c r="L376" i="18"/>
  <c r="M376" i="18" s="1"/>
  <c r="AE372" i="18"/>
  <c r="F375" i="18"/>
  <c r="G375" i="18" s="1"/>
  <c r="I375" i="18"/>
  <c r="J375" i="18" s="1"/>
  <c r="C377" i="18"/>
  <c r="D377" i="18" s="1"/>
  <c r="AV372" i="18"/>
  <c r="P71" i="11"/>
  <c r="Q70" i="11"/>
  <c r="S379" i="2" l="1"/>
  <c r="AS379" i="2" s="1"/>
  <c r="AS377" i="2"/>
  <c r="T377" i="2"/>
  <c r="AA378" i="2"/>
  <c r="AB378" i="2"/>
  <c r="R380" i="2"/>
  <c r="Z379" i="2" s="1"/>
  <c r="K383" i="2"/>
  <c r="L382" i="2"/>
  <c r="C382" i="2"/>
  <c r="D381" i="2"/>
  <c r="N383" i="2"/>
  <c r="O382" i="2"/>
  <c r="F381" i="2"/>
  <c r="G380" i="2"/>
  <c r="I380" i="2" s="1"/>
  <c r="Q381" i="2" s="1"/>
  <c r="AR379" i="2"/>
  <c r="Y378" i="2"/>
  <c r="V375" i="18"/>
  <c r="X372" i="18"/>
  <c r="Y372" i="18" s="1"/>
  <c r="AQ370" i="18"/>
  <c r="AR370" i="18"/>
  <c r="W373" i="18"/>
  <c r="AC372" i="18"/>
  <c r="AD372" i="18"/>
  <c r="BB371" i="18"/>
  <c r="BC371" i="18" s="1"/>
  <c r="BE372" i="18" s="1"/>
  <c r="BF372" i="18" s="1"/>
  <c r="AN370" i="18"/>
  <c r="AK370" i="18"/>
  <c r="AL370" i="18"/>
  <c r="AM370" i="18"/>
  <c r="AO370" i="18"/>
  <c r="AE373" i="18"/>
  <c r="F376" i="18"/>
  <c r="G376" i="18" s="1"/>
  <c r="L377" i="18"/>
  <c r="M377" i="18" s="1"/>
  <c r="AF373" i="18"/>
  <c r="AV373" i="18"/>
  <c r="C378" i="18"/>
  <c r="D378" i="18" s="1"/>
  <c r="I376" i="18"/>
  <c r="J376" i="18" s="1"/>
  <c r="AF372" i="18"/>
  <c r="P72" i="11"/>
  <c r="Q71" i="11"/>
  <c r="S380" i="2" l="1"/>
  <c r="AS380" i="2" s="1"/>
  <c r="U377" i="2"/>
  <c r="T378" i="2"/>
  <c r="AA379" i="2"/>
  <c r="Y379" i="2"/>
  <c r="AB379" i="2"/>
  <c r="R381" i="2"/>
  <c r="Y380" i="2" s="1"/>
  <c r="C383" i="2"/>
  <c r="D382" i="2"/>
  <c r="F382" i="2"/>
  <c r="G381" i="2"/>
  <c r="I381" i="2" s="1"/>
  <c r="Q382" i="2" s="1"/>
  <c r="K384" i="2"/>
  <c r="L383" i="2"/>
  <c r="AR380" i="2"/>
  <c r="N384" i="2"/>
  <c r="O383" i="2"/>
  <c r="V376" i="18"/>
  <c r="X373" i="18"/>
  <c r="Y373" i="18" s="1"/>
  <c r="AN372" i="18" s="1"/>
  <c r="AR371" i="18"/>
  <c r="AL371" i="18"/>
  <c r="AK371" i="18"/>
  <c r="AN371" i="18"/>
  <c r="BB372" i="18"/>
  <c r="BC372" i="18" s="1"/>
  <c r="BE373" i="18" s="1"/>
  <c r="BF373" i="18" s="1"/>
  <c r="AP371" i="18"/>
  <c r="AW373" i="18"/>
  <c r="AM371" i="18"/>
  <c r="AC373" i="18"/>
  <c r="AD373" i="18"/>
  <c r="AQ371" i="18"/>
  <c r="AO371" i="18"/>
  <c r="AF374" i="18"/>
  <c r="C379" i="18"/>
  <c r="D379" i="18" s="1"/>
  <c r="F377" i="18"/>
  <c r="G377" i="18" s="1"/>
  <c r="AV374" i="18"/>
  <c r="I377" i="18"/>
  <c r="J377" i="18" s="1"/>
  <c r="L378" i="18"/>
  <c r="M378" i="18" s="1"/>
  <c r="W374" i="18"/>
  <c r="P73" i="11"/>
  <c r="Q72" i="11"/>
  <c r="AI376" i="2" l="1"/>
  <c r="AG376" i="2"/>
  <c r="AH376" i="2"/>
  <c r="AJ376" i="2"/>
  <c r="S381" i="2"/>
  <c r="AS381" i="2" s="1"/>
  <c r="U378" i="2"/>
  <c r="AI377" i="2" s="1"/>
  <c r="T379" i="2"/>
  <c r="AA380" i="2"/>
  <c r="AB380" i="2"/>
  <c r="R382" i="2"/>
  <c r="AB381" i="2" s="1"/>
  <c r="N385" i="2"/>
  <c r="O384" i="2"/>
  <c r="F383" i="2"/>
  <c r="G382" i="2"/>
  <c r="I382" i="2" s="1"/>
  <c r="Q383" i="2" s="1"/>
  <c r="C384" i="2"/>
  <c r="D383" i="2"/>
  <c r="AR381" i="2"/>
  <c r="K385" i="2"/>
  <c r="L384" i="2"/>
  <c r="Z380" i="2"/>
  <c r="V377" i="18"/>
  <c r="AQ372" i="18"/>
  <c r="AM372" i="18"/>
  <c r="BB373" i="18"/>
  <c r="BC373" i="18" s="1"/>
  <c r="BE374" i="18" s="1"/>
  <c r="BF374" i="18" s="1"/>
  <c r="AR372" i="18"/>
  <c r="AK372" i="18"/>
  <c r="AO372" i="18"/>
  <c r="AP372" i="18"/>
  <c r="AL372" i="18"/>
  <c r="W375" i="18"/>
  <c r="AW375" i="18" s="1"/>
  <c r="AC374" i="18"/>
  <c r="AD374" i="18"/>
  <c r="AE374" i="18"/>
  <c r="AE375" i="18"/>
  <c r="AW374" i="18"/>
  <c r="X374" i="18"/>
  <c r="Y374" i="18" s="1"/>
  <c r="I378" i="18"/>
  <c r="J378" i="18" s="1"/>
  <c r="L379" i="18"/>
  <c r="M379" i="18" s="1"/>
  <c r="F378" i="18"/>
  <c r="G378" i="18" s="1"/>
  <c r="C380" i="18"/>
  <c r="D380" i="18" s="1"/>
  <c r="AV375" i="18"/>
  <c r="P74" i="11"/>
  <c r="Q73" i="11"/>
  <c r="AH377" i="2" l="1"/>
  <c r="AG377" i="2"/>
  <c r="AJ377" i="2"/>
  <c r="S382" i="2"/>
  <c r="T382" i="2" s="1"/>
  <c r="U379" i="2"/>
  <c r="AI378" i="2" s="1"/>
  <c r="T380" i="2"/>
  <c r="Y381" i="2"/>
  <c r="AA381" i="2"/>
  <c r="Z381" i="2"/>
  <c r="R383" i="2"/>
  <c r="Y382" i="2" s="1"/>
  <c r="K386" i="2"/>
  <c r="L385" i="2"/>
  <c r="AR382" i="2"/>
  <c r="F384" i="2"/>
  <c r="G383" i="2"/>
  <c r="I383" i="2" s="1"/>
  <c r="Q384" i="2" s="1"/>
  <c r="N386" i="2"/>
  <c r="O385" i="2"/>
  <c r="C385" i="2"/>
  <c r="D384" i="2"/>
  <c r="V378" i="18"/>
  <c r="AF375" i="18"/>
  <c r="AC375" i="18"/>
  <c r="X375" i="18"/>
  <c r="Y375" i="18" s="1"/>
  <c r="AD375" i="18"/>
  <c r="BB374" i="18"/>
  <c r="BC374" i="18" s="1"/>
  <c r="BE375" i="18" s="1"/>
  <c r="BF375" i="18" s="1"/>
  <c r="AQ373" i="18"/>
  <c r="AP373" i="18"/>
  <c r="AR373" i="18"/>
  <c r="AO373" i="18"/>
  <c r="AF376" i="18"/>
  <c r="L380" i="18"/>
  <c r="M380" i="18" s="1"/>
  <c r="I379" i="18"/>
  <c r="J379" i="18" s="1"/>
  <c r="AN373" i="18"/>
  <c r="AL373" i="18"/>
  <c r="AK373" i="18"/>
  <c r="AM373" i="18"/>
  <c r="AV376" i="18"/>
  <c r="C381" i="18"/>
  <c r="D381" i="18" s="1"/>
  <c r="F379" i="18"/>
  <c r="G379" i="18" s="1"/>
  <c r="W376" i="18"/>
  <c r="P75" i="11"/>
  <c r="Q74" i="11"/>
  <c r="AH378" i="2" l="1"/>
  <c r="AJ378" i="2"/>
  <c r="AG378" i="2"/>
  <c r="AA382" i="2"/>
  <c r="AB382" i="2"/>
  <c r="AS382" i="2"/>
  <c r="S383" i="2"/>
  <c r="T383" i="2" s="1"/>
  <c r="U383" i="2" s="1"/>
  <c r="U380" i="2"/>
  <c r="T381" i="2"/>
  <c r="Z382" i="2"/>
  <c r="S384" i="2"/>
  <c r="R384" i="2"/>
  <c r="Z383" i="2" s="1"/>
  <c r="F385" i="2"/>
  <c r="G384" i="2"/>
  <c r="I384" i="2" s="1"/>
  <c r="Q385" i="2" s="1"/>
  <c r="C386" i="2"/>
  <c r="D385" i="2"/>
  <c r="AR383" i="2"/>
  <c r="K387" i="2"/>
  <c r="L386" i="2"/>
  <c r="N387" i="2"/>
  <c r="O386" i="2"/>
  <c r="V379" i="18"/>
  <c r="AR374" i="18"/>
  <c r="AO374" i="18"/>
  <c r="AK374" i="18"/>
  <c r="AL374" i="18"/>
  <c r="AP374" i="18"/>
  <c r="AM374" i="18"/>
  <c r="AN374" i="18"/>
  <c r="AQ374" i="18"/>
  <c r="AE376" i="18"/>
  <c r="AC376" i="18"/>
  <c r="AD376" i="18"/>
  <c r="BB375" i="18"/>
  <c r="BC375" i="18" s="1"/>
  <c r="BE376" i="18" s="1"/>
  <c r="BF376" i="18" s="1"/>
  <c r="X376" i="18"/>
  <c r="Y376" i="18" s="1"/>
  <c r="AW376" i="18"/>
  <c r="L381" i="18"/>
  <c r="M381" i="18" s="1"/>
  <c r="I380" i="18"/>
  <c r="J380" i="18" s="1"/>
  <c r="AV377" i="18"/>
  <c r="F380" i="18"/>
  <c r="G380" i="18" s="1"/>
  <c r="C382" i="18"/>
  <c r="D382" i="18" s="1"/>
  <c r="W377" i="18"/>
  <c r="P76" i="11"/>
  <c r="Q75" i="11"/>
  <c r="AG379" i="2" l="1"/>
  <c r="AI379" i="2"/>
  <c r="AS383" i="2"/>
  <c r="AH379" i="2"/>
  <c r="AJ379" i="2"/>
  <c r="AB383" i="2"/>
  <c r="U381" i="2"/>
  <c r="AJ380" i="2" s="1"/>
  <c r="U382" i="2"/>
  <c r="Y383" i="2"/>
  <c r="AA383" i="2"/>
  <c r="R385" i="2"/>
  <c r="Z384" i="2" s="1"/>
  <c r="N388" i="2"/>
  <c r="O387" i="2"/>
  <c r="C387" i="2"/>
  <c r="D386" i="2"/>
  <c r="K388" i="2"/>
  <c r="L387" i="2"/>
  <c r="F386" i="2"/>
  <c r="G385" i="2"/>
  <c r="I385" i="2" s="1"/>
  <c r="Q386" i="2" s="1"/>
  <c r="AR384" i="2"/>
  <c r="AS384" i="2"/>
  <c r="T384" i="2"/>
  <c r="U384" i="2" s="1"/>
  <c r="AG383" i="2" s="1"/>
  <c r="V380" i="18"/>
  <c r="W378" i="18"/>
  <c r="AW378" i="18" s="1"/>
  <c r="AF377" i="18"/>
  <c r="AC377" i="18"/>
  <c r="AD377" i="18"/>
  <c r="AE377" i="18"/>
  <c r="BB376" i="18"/>
  <c r="BC376" i="18" s="1"/>
  <c r="BE377" i="18" s="1"/>
  <c r="BF377" i="18" s="1"/>
  <c r="AO375" i="18"/>
  <c r="AR375" i="18"/>
  <c r="AQ375" i="18"/>
  <c r="AP375" i="18"/>
  <c r="AF378" i="18"/>
  <c r="I381" i="18"/>
  <c r="J381" i="18" s="1"/>
  <c r="F381" i="18"/>
  <c r="G381" i="18" s="1"/>
  <c r="L382" i="18"/>
  <c r="M382" i="18" s="1"/>
  <c r="C383" i="18"/>
  <c r="D383" i="18" s="1"/>
  <c r="AW377" i="18"/>
  <c r="X377" i="18"/>
  <c r="Y377" i="18" s="1"/>
  <c r="AV378" i="18"/>
  <c r="AL375" i="18"/>
  <c r="AK375" i="18"/>
  <c r="AM375" i="18"/>
  <c r="AN375" i="18"/>
  <c r="P77" i="11"/>
  <c r="Q76" i="11"/>
  <c r="AG380" i="2" l="1"/>
  <c r="AH380" i="2"/>
  <c r="AI380" i="2"/>
  <c r="AJ382" i="2"/>
  <c r="AI382" i="2"/>
  <c r="AH382" i="2"/>
  <c r="AG382" i="2"/>
  <c r="AI383" i="2"/>
  <c r="AH383" i="2"/>
  <c r="AJ381" i="2"/>
  <c r="AI381" i="2"/>
  <c r="AG381" i="2"/>
  <c r="AH381" i="2"/>
  <c r="AJ383" i="2"/>
  <c r="S385" i="2"/>
  <c r="T385" i="2" s="1"/>
  <c r="U385" i="2" s="1"/>
  <c r="Y384" i="2"/>
  <c r="AA384" i="2"/>
  <c r="AB384" i="2"/>
  <c r="R386" i="2"/>
  <c r="Z385" i="2" s="1"/>
  <c r="K389" i="2"/>
  <c r="L388" i="2"/>
  <c r="C388" i="2"/>
  <c r="D387" i="2"/>
  <c r="N389" i="2"/>
  <c r="O388" i="2"/>
  <c r="F387" i="2"/>
  <c r="G386" i="2"/>
  <c r="I386" i="2" s="1"/>
  <c r="AR385" i="2"/>
  <c r="V381" i="18"/>
  <c r="AD378" i="18"/>
  <c r="AE378" i="18"/>
  <c r="AC378" i="18"/>
  <c r="BB377" i="18"/>
  <c r="BC377" i="18" s="1"/>
  <c r="BE378" i="18" s="1"/>
  <c r="BF378" i="18" s="1"/>
  <c r="AK376" i="18"/>
  <c r="AL376" i="18"/>
  <c r="AO376" i="18"/>
  <c r="AR376" i="18"/>
  <c r="AP376" i="18"/>
  <c r="AM376" i="18"/>
  <c r="AN376" i="18"/>
  <c r="AQ376" i="18"/>
  <c r="L383" i="18"/>
  <c r="M383" i="18" s="1"/>
  <c r="I382" i="18"/>
  <c r="J382" i="18" s="1"/>
  <c r="AV379" i="18"/>
  <c r="F382" i="18"/>
  <c r="G382" i="18" s="1"/>
  <c r="W379" i="18"/>
  <c r="C384" i="18"/>
  <c r="D384" i="18" s="1"/>
  <c r="X378" i="18"/>
  <c r="Y378" i="18" s="1"/>
  <c r="AP377" i="18" s="1"/>
  <c r="P78" i="11"/>
  <c r="Q77" i="11"/>
  <c r="AS385" i="2" l="1"/>
  <c r="AI384" i="2"/>
  <c r="AH384" i="2"/>
  <c r="AJ384" i="2"/>
  <c r="AG384" i="2"/>
  <c r="S386" i="2"/>
  <c r="T386" i="2" s="1"/>
  <c r="U386" i="2" s="1"/>
  <c r="Q387" i="2"/>
  <c r="R387" i="2" s="1"/>
  <c r="AB385" i="2"/>
  <c r="AA385" i="2"/>
  <c r="Y385" i="2"/>
  <c r="K390" i="2"/>
  <c r="L389" i="2"/>
  <c r="F388" i="2"/>
  <c r="G387" i="2"/>
  <c r="I387" i="2" s="1"/>
  <c r="Q388" i="2" s="1"/>
  <c r="AR386" i="2"/>
  <c r="C389" i="2"/>
  <c r="D388" i="2"/>
  <c r="N390" i="2"/>
  <c r="O389" i="2"/>
  <c r="V382" i="18"/>
  <c r="AR377" i="18"/>
  <c r="AO377" i="18"/>
  <c r="AQ377" i="18"/>
  <c r="BB378" i="18"/>
  <c r="BC378" i="18" s="1"/>
  <c r="BE379" i="18" s="1"/>
  <c r="BF379" i="18" s="1"/>
  <c r="AD380" i="18"/>
  <c r="F383" i="18"/>
  <c r="G383" i="18" s="1"/>
  <c r="AV380" i="18"/>
  <c r="AE380" i="18"/>
  <c r="AK377" i="18"/>
  <c r="AL377" i="18"/>
  <c r="AM377" i="18"/>
  <c r="AN377" i="18"/>
  <c r="I383" i="18"/>
  <c r="J383" i="18" s="1"/>
  <c r="C385" i="18"/>
  <c r="D385" i="18" s="1"/>
  <c r="L384" i="18"/>
  <c r="M384" i="18" s="1"/>
  <c r="AC379" i="18"/>
  <c r="AD379" i="18"/>
  <c r="AE379" i="18"/>
  <c r="AF379" i="18"/>
  <c r="W380" i="18"/>
  <c r="W381" i="18" s="1"/>
  <c r="AW379" i="18"/>
  <c r="X379" i="18"/>
  <c r="Y379" i="18" s="1"/>
  <c r="P79" i="11"/>
  <c r="Q78" i="11"/>
  <c r="AS386" i="2" l="1"/>
  <c r="AI385" i="2"/>
  <c r="AJ385" i="2"/>
  <c r="AH385" i="2"/>
  <c r="AG385" i="2"/>
  <c r="Y386" i="2"/>
  <c r="Z386" i="2"/>
  <c r="AB386" i="2"/>
  <c r="AA386" i="2"/>
  <c r="S387" i="2"/>
  <c r="AS387" i="2" s="1"/>
  <c r="R388" i="2"/>
  <c r="Z387" i="2" s="1"/>
  <c r="K391" i="2"/>
  <c r="L390" i="2"/>
  <c r="C390" i="2"/>
  <c r="D389" i="2"/>
  <c r="AR387" i="2"/>
  <c r="N391" i="2"/>
  <c r="O390" i="2"/>
  <c r="F389" i="2"/>
  <c r="G388" i="2"/>
  <c r="I388" i="2" s="1"/>
  <c r="Q389" i="2" s="1"/>
  <c r="V383" i="18"/>
  <c r="AC380" i="18"/>
  <c r="AF380" i="18"/>
  <c r="AK378" i="18"/>
  <c r="BB379" i="18"/>
  <c r="BC379" i="18" s="1"/>
  <c r="BE380" i="18" s="1"/>
  <c r="BF380" i="18" s="1"/>
  <c r="AR378" i="18"/>
  <c r="AO378" i="18"/>
  <c r="AQ378" i="18"/>
  <c r="AP378" i="18"/>
  <c r="W382" i="18"/>
  <c r="AL378" i="18"/>
  <c r="F384" i="18"/>
  <c r="G384" i="18" s="1"/>
  <c r="L385" i="18"/>
  <c r="M385" i="18" s="1"/>
  <c r="C386" i="18"/>
  <c r="D386" i="18" s="1"/>
  <c r="AW380" i="18"/>
  <c r="X380" i="18"/>
  <c r="Y380" i="18" s="1"/>
  <c r="AQ379" i="18" s="1"/>
  <c r="AV381" i="18"/>
  <c r="AM378" i="18"/>
  <c r="I384" i="18"/>
  <c r="J384" i="18" s="1"/>
  <c r="AN378" i="18"/>
  <c r="AW381" i="18"/>
  <c r="P80" i="11"/>
  <c r="Q79" i="11"/>
  <c r="S388" i="2" l="1"/>
  <c r="AA387" i="2"/>
  <c r="Y387" i="2"/>
  <c r="T387" i="2"/>
  <c r="U387" i="2" s="1"/>
  <c r="AB387" i="2"/>
  <c r="R389" i="2"/>
  <c r="Z388" i="2" s="1"/>
  <c r="N392" i="2"/>
  <c r="O391" i="2"/>
  <c r="F390" i="2"/>
  <c r="G389" i="2"/>
  <c r="I389" i="2" s="1"/>
  <c r="Q390" i="2" s="1"/>
  <c r="C391" i="2"/>
  <c r="D390" i="2"/>
  <c r="K392" i="2"/>
  <c r="L391" i="2"/>
  <c r="AR388" i="2"/>
  <c r="V384" i="18"/>
  <c r="AE381" i="18"/>
  <c r="AD381" i="18"/>
  <c r="AC381" i="18"/>
  <c r="AF381" i="18"/>
  <c r="AN379" i="18"/>
  <c r="BB380" i="18"/>
  <c r="BC380" i="18" s="1"/>
  <c r="BE381" i="18" s="1"/>
  <c r="BF381" i="18" s="1"/>
  <c r="AP379" i="18"/>
  <c r="AR379" i="18"/>
  <c r="AO379" i="18"/>
  <c r="AE382" i="18"/>
  <c r="AW382" i="18"/>
  <c r="AL379" i="18"/>
  <c r="F385" i="18"/>
  <c r="G385" i="18" s="1"/>
  <c r="AK379" i="18"/>
  <c r="I385" i="18"/>
  <c r="J385" i="18" s="1"/>
  <c r="L386" i="18"/>
  <c r="M386" i="18" s="1"/>
  <c r="AM379" i="18"/>
  <c r="X381" i="18"/>
  <c r="Y381" i="18" s="1"/>
  <c r="C387" i="18"/>
  <c r="D387" i="18" s="1"/>
  <c r="AV382" i="18"/>
  <c r="P81" i="11"/>
  <c r="Q80" i="11"/>
  <c r="T388" i="2" l="1"/>
  <c r="AS388" i="2"/>
  <c r="U388" i="2"/>
  <c r="AI387" i="2" s="1"/>
  <c r="AJ386" i="2"/>
  <c r="AI386" i="2"/>
  <c r="AG386" i="2"/>
  <c r="AH386" i="2"/>
  <c r="S389" i="2"/>
  <c r="T389" i="2" s="1"/>
  <c r="U389" i="2" s="1"/>
  <c r="AA388" i="2"/>
  <c r="AB388" i="2"/>
  <c r="Y388" i="2"/>
  <c r="R390" i="2"/>
  <c r="Z389" i="2" s="1"/>
  <c r="C392" i="2"/>
  <c r="D391" i="2"/>
  <c r="N393" i="2"/>
  <c r="O392" i="2"/>
  <c r="F391" i="2"/>
  <c r="G390" i="2"/>
  <c r="I390" i="2" s="1"/>
  <c r="Q391" i="2" s="1"/>
  <c r="AR389" i="2"/>
  <c r="K393" i="2"/>
  <c r="L392" i="2"/>
  <c r="V385" i="18"/>
  <c r="X382" i="18"/>
  <c r="Y382" i="18" s="1"/>
  <c r="AQ381" i="18" s="1"/>
  <c r="AF382" i="18"/>
  <c r="AD382" i="18"/>
  <c r="AK380" i="18"/>
  <c r="BB381" i="18"/>
  <c r="BC381" i="18" s="1"/>
  <c r="BE382" i="18" s="1"/>
  <c r="BF382" i="18" s="1"/>
  <c r="AO380" i="18"/>
  <c r="AP380" i="18"/>
  <c r="AQ380" i="18"/>
  <c r="AR380" i="18"/>
  <c r="AE383" i="18"/>
  <c r="AL380" i="18"/>
  <c r="L387" i="18"/>
  <c r="M387" i="18" s="1"/>
  <c r="C388" i="18"/>
  <c r="D388" i="18" s="1"/>
  <c r="I386" i="18"/>
  <c r="J386" i="18" s="1"/>
  <c r="F386" i="18"/>
  <c r="G386" i="18" s="1"/>
  <c r="AV383" i="18"/>
  <c r="AM380" i="18"/>
  <c r="AC382" i="18"/>
  <c r="AN380" i="18"/>
  <c r="W383" i="18"/>
  <c r="P82" i="11"/>
  <c r="Q81" i="11"/>
  <c r="AI388" i="2" l="1"/>
  <c r="AG387" i="2"/>
  <c r="AJ387" i="2"/>
  <c r="AH387" i="2"/>
  <c r="AG388" i="2"/>
  <c r="AH388" i="2"/>
  <c r="AJ388" i="2"/>
  <c r="AS389" i="2"/>
  <c r="S390" i="2"/>
  <c r="T390" i="2" s="1"/>
  <c r="U390" i="2" s="1"/>
  <c r="AH389" i="2" s="1"/>
  <c r="AA389" i="2"/>
  <c r="Y389" i="2"/>
  <c r="AB389" i="2"/>
  <c r="N394" i="2"/>
  <c r="O393" i="2"/>
  <c r="R391" i="2"/>
  <c r="Y390" i="2" s="1"/>
  <c r="K394" i="2"/>
  <c r="L393" i="2"/>
  <c r="C393" i="2"/>
  <c r="D392" i="2"/>
  <c r="AR390" i="2"/>
  <c r="F392" i="2"/>
  <c r="G391" i="2"/>
  <c r="I391" i="2" s="1"/>
  <c r="Q392" i="2" s="1"/>
  <c r="V386" i="18"/>
  <c r="AF383" i="18"/>
  <c r="AD383" i="18"/>
  <c r="AR381" i="18"/>
  <c r="AO381" i="18"/>
  <c r="AP381" i="18"/>
  <c r="AN381" i="18"/>
  <c r="BB382" i="18"/>
  <c r="BC382" i="18" s="1"/>
  <c r="BE383" i="18" s="1"/>
  <c r="BF383" i="18" s="1"/>
  <c r="AF384" i="18"/>
  <c r="F387" i="18"/>
  <c r="G387" i="18" s="1"/>
  <c r="I387" i="18"/>
  <c r="J387" i="18" s="1"/>
  <c r="AL381" i="18"/>
  <c r="C389" i="18"/>
  <c r="D389" i="18" s="1"/>
  <c r="AM381" i="18"/>
  <c r="AW383" i="18"/>
  <c r="X383" i="18"/>
  <c r="Y383" i="18" s="1"/>
  <c r="AP382" i="18" s="1"/>
  <c r="AV384" i="18"/>
  <c r="AK381" i="18"/>
  <c r="L388" i="18"/>
  <c r="M388" i="18" s="1"/>
  <c r="AC383" i="18"/>
  <c r="W384" i="18"/>
  <c r="P83" i="11"/>
  <c r="Q82" i="11"/>
  <c r="AI389" i="2" l="1"/>
  <c r="AG389" i="2"/>
  <c r="AJ389" i="2"/>
  <c r="AS390" i="2"/>
  <c r="S391" i="2"/>
  <c r="AS391" i="2" s="1"/>
  <c r="Z390" i="2"/>
  <c r="R392" i="2"/>
  <c r="S392" i="2" s="1"/>
  <c r="C394" i="2"/>
  <c r="D393" i="2"/>
  <c r="K395" i="2"/>
  <c r="L394" i="2"/>
  <c r="AR391" i="2"/>
  <c r="F393" i="2"/>
  <c r="G392" i="2"/>
  <c r="I392" i="2" s="1"/>
  <c r="Q393" i="2" s="1"/>
  <c r="AA390" i="2"/>
  <c r="AB390" i="2"/>
  <c r="N395" i="2"/>
  <c r="O394" i="2"/>
  <c r="V387" i="18"/>
  <c r="W385" i="18"/>
  <c r="AW385" i="18" s="1"/>
  <c r="AC384" i="18"/>
  <c r="AD384" i="18"/>
  <c r="AE384" i="18"/>
  <c r="AO382" i="18"/>
  <c r="AN382" i="18"/>
  <c r="BB383" i="18"/>
  <c r="BC383" i="18" s="1"/>
  <c r="BE384" i="18" s="1"/>
  <c r="BF384" i="18" s="1"/>
  <c r="AR382" i="18"/>
  <c r="AQ382" i="18"/>
  <c r="AC385" i="18"/>
  <c r="L389" i="18"/>
  <c r="M389" i="18" s="1"/>
  <c r="AK382" i="18"/>
  <c r="I388" i="18"/>
  <c r="J388" i="18" s="1"/>
  <c r="C390" i="18"/>
  <c r="D390" i="18" s="1"/>
  <c r="AL382" i="18"/>
  <c r="AM382" i="18"/>
  <c r="AW384" i="18"/>
  <c r="X384" i="18"/>
  <c r="Y384" i="18" s="1"/>
  <c r="AO383" i="18" s="1"/>
  <c r="F388" i="18"/>
  <c r="G388" i="18" s="1"/>
  <c r="AV385" i="18"/>
  <c r="P84" i="11"/>
  <c r="Q83" i="11"/>
  <c r="T391" i="2" l="1"/>
  <c r="U391" i="2" s="1"/>
  <c r="AH390" i="2" s="1"/>
  <c r="AB391" i="2"/>
  <c r="Z391" i="2"/>
  <c r="AA391" i="2"/>
  <c r="Y391" i="2"/>
  <c r="S393" i="2"/>
  <c r="R393" i="2"/>
  <c r="Z392" i="2" s="1"/>
  <c r="C395" i="2"/>
  <c r="D394" i="2"/>
  <c r="F394" i="2"/>
  <c r="G393" i="2"/>
  <c r="I393" i="2" s="1"/>
  <c r="Q394" i="2" s="1"/>
  <c r="N396" i="2"/>
  <c r="O395" i="2"/>
  <c r="AR392" i="2"/>
  <c r="K396" i="2"/>
  <c r="L395" i="2"/>
  <c r="T392" i="2"/>
  <c r="AS392" i="2"/>
  <c r="V388" i="18"/>
  <c r="W386" i="18"/>
  <c r="AW386" i="18" s="1"/>
  <c r="AD385" i="18"/>
  <c r="AF385" i="18"/>
  <c r="AE385" i="18"/>
  <c r="AN383" i="18"/>
  <c r="BB384" i="18"/>
  <c r="BC384" i="18" s="1"/>
  <c r="BE385" i="18" s="1"/>
  <c r="BF385" i="18" s="1"/>
  <c r="AP383" i="18"/>
  <c r="AR383" i="18"/>
  <c r="AQ383" i="18"/>
  <c r="AC386" i="18"/>
  <c r="I389" i="18"/>
  <c r="J389" i="18" s="1"/>
  <c r="AM383" i="18"/>
  <c r="F389" i="18"/>
  <c r="G389" i="18" s="1"/>
  <c r="C391" i="18"/>
  <c r="D391" i="18" s="1"/>
  <c r="L390" i="18"/>
  <c r="M390" i="18" s="1"/>
  <c r="X385" i="18"/>
  <c r="Y385" i="18" s="1"/>
  <c r="BB385" i="18" s="1"/>
  <c r="AK383" i="18"/>
  <c r="AL383" i="18"/>
  <c r="AV386" i="18"/>
  <c r="P85" i="11"/>
  <c r="Q84" i="11"/>
  <c r="AJ390" i="2" l="1"/>
  <c r="U392" i="2"/>
  <c r="AJ391" i="2" s="1"/>
  <c r="AI390" i="2"/>
  <c r="AG390" i="2"/>
  <c r="AB392" i="2"/>
  <c r="Y392" i="2"/>
  <c r="AA392" i="2"/>
  <c r="S394" i="2"/>
  <c r="R394" i="2"/>
  <c r="AB393" i="2" s="1"/>
  <c r="N397" i="2"/>
  <c r="O396" i="2"/>
  <c r="K397" i="2"/>
  <c r="L396" i="2"/>
  <c r="C396" i="2"/>
  <c r="D395" i="2"/>
  <c r="F395" i="2"/>
  <c r="G394" i="2"/>
  <c r="I394" i="2" s="1"/>
  <c r="Q395" i="2" s="1"/>
  <c r="AR393" i="2"/>
  <c r="AS393" i="2"/>
  <c r="T393" i="2"/>
  <c r="U393" i="2" s="1"/>
  <c r="V389" i="18"/>
  <c r="AE386" i="18"/>
  <c r="AF386" i="18"/>
  <c r="W387" i="18"/>
  <c r="AW387" i="18" s="1"/>
  <c r="AD386" i="18"/>
  <c r="BC385" i="18"/>
  <c r="BE386" i="18" s="1"/>
  <c r="BF386" i="18" s="1"/>
  <c r="AO384" i="18"/>
  <c r="AR384" i="18"/>
  <c r="AP384" i="18"/>
  <c r="AQ384" i="18"/>
  <c r="L391" i="18"/>
  <c r="M391" i="18" s="1"/>
  <c r="AK384" i="18"/>
  <c r="I390" i="18"/>
  <c r="J390" i="18" s="1"/>
  <c r="AN384" i="18"/>
  <c r="F390" i="18"/>
  <c r="G390" i="18" s="1"/>
  <c r="AL384" i="18"/>
  <c r="C392" i="18"/>
  <c r="D392" i="18" s="1"/>
  <c r="AF387" i="18"/>
  <c r="W388" i="18"/>
  <c r="X386" i="18"/>
  <c r="Y386" i="18" s="1"/>
  <c r="AM384" i="18"/>
  <c r="AV387" i="18"/>
  <c r="P86" i="11"/>
  <c r="Q85" i="11"/>
  <c r="AH391" i="2" l="1"/>
  <c r="AG391" i="2"/>
  <c r="AI391" i="2"/>
  <c r="AA393" i="2"/>
  <c r="AH392" i="2"/>
  <c r="Y393" i="2"/>
  <c r="AI392" i="2"/>
  <c r="Z393" i="2"/>
  <c r="AJ392" i="2"/>
  <c r="AG392" i="2"/>
  <c r="R395" i="2"/>
  <c r="Y394" i="2" s="1"/>
  <c r="F396" i="2"/>
  <c r="G395" i="2"/>
  <c r="I395" i="2" s="1"/>
  <c r="Q396" i="2" s="1"/>
  <c r="N398" i="2"/>
  <c r="O397" i="2"/>
  <c r="K398" i="2"/>
  <c r="L397" i="2"/>
  <c r="AR394" i="2"/>
  <c r="C397" i="2"/>
  <c r="D396" i="2"/>
  <c r="T394" i="2"/>
  <c r="U394" i="2" s="1"/>
  <c r="AS394" i="2"/>
  <c r="V390" i="18"/>
  <c r="AP385" i="18"/>
  <c r="BB386" i="18"/>
  <c r="BC386" i="18" s="1"/>
  <c r="BE387" i="18" s="1"/>
  <c r="BF387" i="18" s="1"/>
  <c r="AD387" i="18"/>
  <c r="AR385" i="18"/>
  <c r="AO385" i="18"/>
  <c r="AQ385" i="18"/>
  <c r="AM385" i="18"/>
  <c r="AC388" i="18"/>
  <c r="AW388" i="18"/>
  <c r="F391" i="18"/>
  <c r="G391" i="18" s="1"/>
  <c r="AV388" i="18"/>
  <c r="AK385" i="18"/>
  <c r="X387" i="18"/>
  <c r="Y387" i="18" s="1"/>
  <c r="I391" i="18"/>
  <c r="J391" i="18" s="1"/>
  <c r="C393" i="18"/>
  <c r="D393" i="18" s="1"/>
  <c r="AN385" i="18"/>
  <c r="AL385" i="18"/>
  <c r="AC387" i="18"/>
  <c r="L392" i="18"/>
  <c r="M392" i="18" s="1"/>
  <c r="AE387" i="18"/>
  <c r="P87" i="11"/>
  <c r="Q86" i="11"/>
  <c r="AH393" i="2" l="1"/>
  <c r="AG393" i="2"/>
  <c r="AI393" i="2"/>
  <c r="AB394" i="2"/>
  <c r="AJ393" i="2"/>
  <c r="S395" i="2"/>
  <c r="AS395" i="2" s="1"/>
  <c r="AA394" i="2"/>
  <c r="R396" i="2"/>
  <c r="AB395" i="2" s="1"/>
  <c r="S396" i="2"/>
  <c r="K399" i="2"/>
  <c r="L398" i="2"/>
  <c r="N399" i="2"/>
  <c r="O398" i="2"/>
  <c r="C398" i="2"/>
  <c r="D397" i="2"/>
  <c r="AR395" i="2"/>
  <c r="F397" i="2"/>
  <c r="G396" i="2"/>
  <c r="I396" i="2" s="1"/>
  <c r="Q397" i="2" s="1"/>
  <c r="Z394" i="2"/>
  <c r="V391" i="18"/>
  <c r="BB387" i="18"/>
  <c r="BC387" i="18" s="1"/>
  <c r="BE388" i="18" s="1"/>
  <c r="BF388" i="18" s="1"/>
  <c r="AO386" i="18"/>
  <c r="AP386" i="18"/>
  <c r="AQ386" i="18"/>
  <c r="AR386" i="18"/>
  <c r="AL386" i="18"/>
  <c r="AK386" i="18"/>
  <c r="I392" i="18"/>
  <c r="J392" i="18" s="1"/>
  <c r="AV389" i="18"/>
  <c r="AM386" i="18"/>
  <c r="X388" i="18"/>
  <c r="Y388" i="18" s="1"/>
  <c r="AQ387" i="18" s="1"/>
  <c r="L393" i="18"/>
  <c r="M393" i="18" s="1"/>
  <c r="C394" i="18"/>
  <c r="D394" i="18" s="1"/>
  <c r="AE388" i="18"/>
  <c r="AF388" i="18"/>
  <c r="AD388" i="18"/>
  <c r="F392" i="18"/>
  <c r="G392" i="18" s="1"/>
  <c r="AN386" i="18"/>
  <c r="W389" i="18"/>
  <c r="P88" i="11"/>
  <c r="Q87" i="11"/>
  <c r="T395" i="2" l="1"/>
  <c r="U395" i="2" s="1"/>
  <c r="AH394" i="2" s="1"/>
  <c r="Y395" i="2"/>
  <c r="Z395" i="2"/>
  <c r="AA395" i="2"/>
  <c r="R397" i="2"/>
  <c r="Z396" i="2" s="1"/>
  <c r="K400" i="2"/>
  <c r="L399" i="2"/>
  <c r="F398" i="2"/>
  <c r="G397" i="2"/>
  <c r="I397" i="2" s="1"/>
  <c r="Q398" i="2" s="1"/>
  <c r="T396" i="2"/>
  <c r="U396" i="2" s="1"/>
  <c r="AG395" i="2" s="1"/>
  <c r="AS396" i="2"/>
  <c r="N400" i="2"/>
  <c r="O399" i="2"/>
  <c r="C399" i="2"/>
  <c r="D398" i="2"/>
  <c r="AR396" i="2"/>
  <c r="V392" i="18"/>
  <c r="W390" i="18"/>
  <c r="AW390" i="18" s="1"/>
  <c r="AE389" i="18"/>
  <c r="AF389" i="18"/>
  <c r="AC389" i="18"/>
  <c r="AD389" i="18"/>
  <c r="AK387" i="18"/>
  <c r="AN387" i="18"/>
  <c r="AL387" i="18"/>
  <c r="AR387" i="18"/>
  <c r="AP387" i="18"/>
  <c r="AO387" i="18"/>
  <c r="BB388" i="18"/>
  <c r="BC388" i="18" s="1"/>
  <c r="BE389" i="18" s="1"/>
  <c r="BF389" i="18" s="1"/>
  <c r="L394" i="18"/>
  <c r="M394" i="18" s="1"/>
  <c r="F393" i="18"/>
  <c r="G393" i="18" s="1"/>
  <c r="I393" i="18"/>
  <c r="J393" i="18" s="1"/>
  <c r="C395" i="18"/>
  <c r="D395" i="18" s="1"/>
  <c r="X389" i="18"/>
  <c r="Y389" i="18" s="1"/>
  <c r="AP388" i="18" s="1"/>
  <c r="AW389" i="18"/>
  <c r="AF390" i="18"/>
  <c r="AM387" i="18"/>
  <c r="AV390" i="18"/>
  <c r="P89" i="11"/>
  <c r="Q88" i="11"/>
  <c r="AJ394" i="2" l="1"/>
  <c r="AI394" i="2"/>
  <c r="AG394" i="2"/>
  <c r="AH395" i="2"/>
  <c r="AI395" i="2"/>
  <c r="AJ395" i="2"/>
  <c r="S397" i="2"/>
  <c r="T397" i="2" s="1"/>
  <c r="U397" i="2" s="1"/>
  <c r="Y396" i="2"/>
  <c r="AA396" i="2"/>
  <c r="AB396" i="2"/>
  <c r="S398" i="2"/>
  <c r="R398" i="2"/>
  <c r="Y397" i="2" s="1"/>
  <c r="F399" i="2"/>
  <c r="G398" i="2"/>
  <c r="I398" i="2" s="1"/>
  <c r="Q399" i="2" s="1"/>
  <c r="N401" i="2"/>
  <c r="O400" i="2"/>
  <c r="K401" i="2"/>
  <c r="L400" i="2"/>
  <c r="C400" i="2"/>
  <c r="D399" i="2"/>
  <c r="AR397" i="2"/>
  <c r="V393" i="18"/>
  <c r="AD390" i="18"/>
  <c r="W391" i="18"/>
  <c r="AW391" i="18" s="1"/>
  <c r="AC390" i="18"/>
  <c r="AE390" i="18"/>
  <c r="AR388" i="18"/>
  <c r="X390" i="18"/>
  <c r="Y390" i="18" s="1"/>
  <c r="AR389" i="18" s="1"/>
  <c r="AO388" i="18"/>
  <c r="AN388" i="18"/>
  <c r="AQ388" i="18"/>
  <c r="AM388" i="18"/>
  <c r="AK388" i="18"/>
  <c r="BB389" i="18"/>
  <c r="BC389" i="18" s="1"/>
  <c r="BE390" i="18" s="1"/>
  <c r="BF390" i="18" s="1"/>
  <c r="AL388" i="18"/>
  <c r="AF391" i="18"/>
  <c r="F394" i="18"/>
  <c r="G394" i="18" s="1"/>
  <c r="I394" i="18"/>
  <c r="J394" i="18" s="1"/>
  <c r="AD391" i="18"/>
  <c r="AV391" i="18"/>
  <c r="L395" i="18"/>
  <c r="M395" i="18" s="1"/>
  <c r="C396" i="18"/>
  <c r="D396" i="18" s="1"/>
  <c r="P90" i="11"/>
  <c r="Q89" i="11"/>
  <c r="AS397" i="2" l="1"/>
  <c r="AG396" i="2"/>
  <c r="AJ396" i="2"/>
  <c r="AH396" i="2"/>
  <c r="AI396" i="2"/>
  <c r="R399" i="2"/>
  <c r="AA398" i="2" s="1"/>
  <c r="C401" i="2"/>
  <c r="D400" i="2"/>
  <c r="K402" i="2"/>
  <c r="L401" i="2"/>
  <c r="N402" i="2"/>
  <c r="O401" i="2"/>
  <c r="AR398" i="2"/>
  <c r="AA397" i="2"/>
  <c r="T398" i="2"/>
  <c r="U398" i="2" s="1"/>
  <c r="AJ397" i="2" s="1"/>
  <c r="AS398" i="2"/>
  <c r="F400" i="2"/>
  <c r="G399" i="2"/>
  <c r="I399" i="2" s="1"/>
  <c r="Q400" i="2" s="1"/>
  <c r="Z397" i="2"/>
  <c r="AB397" i="2"/>
  <c r="V394" i="18"/>
  <c r="X391" i="18"/>
  <c r="Y391" i="18" s="1"/>
  <c r="AR390" i="18" s="1"/>
  <c r="AQ389" i="18"/>
  <c r="W392" i="18"/>
  <c r="AP389" i="18"/>
  <c r="AN389" i="18"/>
  <c r="AM389" i="18"/>
  <c r="AE391" i="18"/>
  <c r="AC391" i="18"/>
  <c r="BB390" i="18"/>
  <c r="BC390" i="18" s="1"/>
  <c r="BE391" i="18" s="1"/>
  <c r="BF391" i="18" s="1"/>
  <c r="AL389" i="18"/>
  <c r="AK389" i="18"/>
  <c r="AO389" i="18"/>
  <c r="AC392" i="18"/>
  <c r="W393" i="18"/>
  <c r="I395" i="18"/>
  <c r="J395" i="18" s="1"/>
  <c r="F395" i="18"/>
  <c r="G395" i="18" s="1"/>
  <c r="L396" i="18"/>
  <c r="M396" i="18" s="1"/>
  <c r="C397" i="18"/>
  <c r="D397" i="18" s="1"/>
  <c r="AV392" i="18"/>
  <c r="P91" i="11"/>
  <c r="Q90" i="11"/>
  <c r="Z398" i="2" l="1"/>
  <c r="AG397" i="2"/>
  <c r="AH397" i="2"/>
  <c r="AI397" i="2"/>
  <c r="S399" i="2"/>
  <c r="AS399" i="2" s="1"/>
  <c r="Y398" i="2"/>
  <c r="AB398" i="2"/>
  <c r="R400" i="2"/>
  <c r="S400" i="2" s="1"/>
  <c r="C402" i="2"/>
  <c r="D401" i="2"/>
  <c r="K403" i="2"/>
  <c r="L402" i="2"/>
  <c r="N403" i="2"/>
  <c r="O402" i="2"/>
  <c r="F401" i="2"/>
  <c r="G400" i="2"/>
  <c r="I400" i="2" s="1"/>
  <c r="Q401" i="2" s="1"/>
  <c r="AR399" i="2"/>
  <c r="V395" i="18"/>
  <c r="AP390" i="18"/>
  <c r="AL390" i="18"/>
  <c r="AQ390" i="18"/>
  <c r="X392" i="18"/>
  <c r="Y392" i="18" s="1"/>
  <c r="AR391" i="18" s="1"/>
  <c r="AD392" i="18"/>
  <c r="AE392" i="18"/>
  <c r="AK390" i="18"/>
  <c r="AN390" i="18"/>
  <c r="AM390" i="18"/>
  <c r="BB391" i="18"/>
  <c r="BC391" i="18" s="1"/>
  <c r="BE392" i="18" s="1"/>
  <c r="BF392" i="18" s="1"/>
  <c r="AW392" i="18"/>
  <c r="AO390" i="18"/>
  <c r="AF392" i="18"/>
  <c r="L397" i="18"/>
  <c r="M397" i="18" s="1"/>
  <c r="I396" i="18"/>
  <c r="J396" i="18" s="1"/>
  <c r="AF393" i="18"/>
  <c r="F396" i="18"/>
  <c r="G396" i="18" s="1"/>
  <c r="C398" i="18"/>
  <c r="AW393" i="18"/>
  <c r="X393" i="18"/>
  <c r="AV393" i="18"/>
  <c r="P92" i="11"/>
  <c r="Q91" i="11"/>
  <c r="AB399" i="2" l="1"/>
  <c r="Z399" i="2"/>
  <c r="AA399" i="2"/>
  <c r="T399" i="2"/>
  <c r="U399" i="2" s="1"/>
  <c r="Y399" i="2"/>
  <c r="R401" i="2"/>
  <c r="AB400" i="2" s="1"/>
  <c r="F402" i="2"/>
  <c r="G401" i="2"/>
  <c r="I401" i="2" s="1"/>
  <c r="Q402" i="2" s="1"/>
  <c r="C403" i="2"/>
  <c r="D402" i="2"/>
  <c r="AR400" i="2"/>
  <c r="K404" i="2"/>
  <c r="L403" i="2"/>
  <c r="N404" i="2"/>
  <c r="O403" i="2"/>
  <c r="AS400" i="2"/>
  <c r="V396" i="18"/>
  <c r="AK391" i="18"/>
  <c r="AN391" i="18"/>
  <c r="AQ391" i="18"/>
  <c r="AO391" i="18"/>
  <c r="AM391" i="18"/>
  <c r="Y393" i="18"/>
  <c r="BB393" i="18" s="1"/>
  <c r="BC393" i="18" s="1"/>
  <c r="BE394" i="18" s="1"/>
  <c r="BB392" i="18"/>
  <c r="BC392" i="18" s="1"/>
  <c r="BE393" i="18" s="1"/>
  <c r="BF393" i="18" s="1"/>
  <c r="AL391" i="18"/>
  <c r="AP391" i="18"/>
  <c r="AD393" i="18"/>
  <c r="W394" i="18"/>
  <c r="X394" i="18" s="1"/>
  <c r="Y394" i="18" s="1"/>
  <c r="AQ393" i="18" s="1"/>
  <c r="AE393" i="18"/>
  <c r="AC393" i="18"/>
  <c r="D398" i="18"/>
  <c r="AD394" i="18"/>
  <c r="C399" i="18"/>
  <c r="I397" i="18"/>
  <c r="J397" i="18" s="1"/>
  <c r="F397" i="18"/>
  <c r="G397" i="18" s="1"/>
  <c r="AV394" i="18"/>
  <c r="L398" i="18"/>
  <c r="P93" i="11"/>
  <c r="Q92" i="11"/>
  <c r="T400" i="2" l="1"/>
  <c r="U400" i="2" s="1"/>
  <c r="AI399" i="2" s="1"/>
  <c r="AJ398" i="2"/>
  <c r="AG398" i="2"/>
  <c r="AI398" i="2"/>
  <c r="AH398" i="2"/>
  <c r="S401" i="2"/>
  <c r="T401" i="2" s="1"/>
  <c r="U401" i="2" s="1"/>
  <c r="Z400" i="2"/>
  <c r="AA400" i="2"/>
  <c r="Y400" i="2"/>
  <c r="R402" i="2"/>
  <c r="Z401" i="2" s="1"/>
  <c r="N405" i="2"/>
  <c r="O404" i="2"/>
  <c r="F403" i="2"/>
  <c r="G402" i="2"/>
  <c r="I402" i="2" s="1"/>
  <c r="Q403" i="2" s="1"/>
  <c r="K405" i="2"/>
  <c r="L404" i="2"/>
  <c r="AR401" i="2"/>
  <c r="C404" i="2"/>
  <c r="D403" i="2"/>
  <c r="M398" i="18"/>
  <c r="V397" i="18"/>
  <c r="AM392" i="18"/>
  <c r="AP392" i="18"/>
  <c r="AQ392" i="18"/>
  <c r="AO392" i="18"/>
  <c r="AR392" i="18"/>
  <c r="AK392" i="18"/>
  <c r="AN392" i="18"/>
  <c r="AL392" i="18"/>
  <c r="BF394" i="18"/>
  <c r="AW394" i="18"/>
  <c r="W395" i="18"/>
  <c r="X395" i="18" s="1"/>
  <c r="Y395" i="18" s="1"/>
  <c r="AR394" i="18" s="1"/>
  <c r="AC394" i="18"/>
  <c r="D399" i="18"/>
  <c r="AE394" i="18"/>
  <c r="AF394" i="18"/>
  <c r="AO393" i="18"/>
  <c r="AP393" i="18"/>
  <c r="AR393" i="18"/>
  <c r="AK393" i="18"/>
  <c r="BB394" i="18"/>
  <c r="BC394" i="18" s="1"/>
  <c r="BE395" i="18" s="1"/>
  <c r="C400" i="18"/>
  <c r="AC395" i="18"/>
  <c r="F398" i="18"/>
  <c r="AN393" i="18"/>
  <c r="L399" i="18"/>
  <c r="I398" i="18"/>
  <c r="J398" i="18" s="1"/>
  <c r="AM393" i="18"/>
  <c r="AL393" i="18"/>
  <c r="AV395" i="18"/>
  <c r="P94" i="11"/>
  <c r="Q93" i="11"/>
  <c r="AH400" i="2" l="1"/>
  <c r="AG399" i="2"/>
  <c r="AJ399" i="2"/>
  <c r="AH399" i="2"/>
  <c r="S402" i="2"/>
  <c r="AS402" i="2" s="1"/>
  <c r="AG400" i="2"/>
  <c r="AJ400" i="2"/>
  <c r="AI400" i="2"/>
  <c r="AS401" i="2"/>
  <c r="AB401" i="2"/>
  <c r="AA401" i="2"/>
  <c r="Y401" i="2"/>
  <c r="S403" i="2"/>
  <c r="R403" i="2"/>
  <c r="AB402" i="2" s="1"/>
  <c r="F404" i="2"/>
  <c r="G403" i="2"/>
  <c r="I403" i="2" s="1"/>
  <c r="Q404" i="2" s="1"/>
  <c r="C405" i="2"/>
  <c r="D404" i="2"/>
  <c r="AR402" i="2"/>
  <c r="K406" i="2"/>
  <c r="L405" i="2"/>
  <c r="N406" i="2"/>
  <c r="O405" i="2"/>
  <c r="M399" i="18"/>
  <c r="BF395" i="18"/>
  <c r="AW395" i="18"/>
  <c r="D400" i="18"/>
  <c r="AE395" i="18"/>
  <c r="G398" i="18"/>
  <c r="AF395" i="18"/>
  <c r="W396" i="18"/>
  <c r="X396" i="18" s="1"/>
  <c r="Y396" i="18" s="1"/>
  <c r="AD395" i="18"/>
  <c r="AQ394" i="18"/>
  <c r="AP394" i="18"/>
  <c r="AO394" i="18"/>
  <c r="AN394" i="18"/>
  <c r="BB395" i="18"/>
  <c r="BC395" i="18" s="1"/>
  <c r="BE396" i="18" s="1"/>
  <c r="AC396" i="18"/>
  <c r="AV396" i="18"/>
  <c r="AL394" i="18"/>
  <c r="I399" i="18"/>
  <c r="J399" i="18" s="1"/>
  <c r="AM394" i="18"/>
  <c r="AK394" i="18"/>
  <c r="F399" i="18"/>
  <c r="C401" i="18"/>
  <c r="L400" i="18"/>
  <c r="P95" i="11"/>
  <c r="Q94" i="11"/>
  <c r="T402" i="2" l="1"/>
  <c r="U402" i="2" s="1"/>
  <c r="AH401" i="2" s="1"/>
  <c r="Y402" i="2"/>
  <c r="Z402" i="2"/>
  <c r="R404" i="2"/>
  <c r="Z403" i="2" s="1"/>
  <c r="F405" i="2"/>
  <c r="G404" i="2"/>
  <c r="I404" i="2" s="1"/>
  <c r="N407" i="2"/>
  <c r="O406" i="2"/>
  <c r="K407" i="2"/>
  <c r="L406" i="2"/>
  <c r="C406" i="2"/>
  <c r="D405" i="2"/>
  <c r="AR403" i="2"/>
  <c r="AA402" i="2"/>
  <c r="AS403" i="2"/>
  <c r="T403" i="2"/>
  <c r="V398" i="18"/>
  <c r="M400" i="18"/>
  <c r="AQ395" i="18"/>
  <c r="BB396" i="18"/>
  <c r="BC396" i="18" s="1"/>
  <c r="BE397" i="18" s="1"/>
  <c r="BF396" i="18"/>
  <c r="AF396" i="18"/>
  <c r="AD396" i="18"/>
  <c r="W397" i="18"/>
  <c r="AW397" i="18" s="1"/>
  <c r="G399" i="18"/>
  <c r="D401" i="18"/>
  <c r="AW396" i="18"/>
  <c r="AE396" i="18"/>
  <c r="AO395" i="18"/>
  <c r="AP395" i="18"/>
  <c r="AR395" i="18"/>
  <c r="AN395" i="18"/>
  <c r="I400" i="18"/>
  <c r="J400" i="18" s="1"/>
  <c r="AL395" i="18"/>
  <c r="C402" i="18"/>
  <c r="AM395" i="18"/>
  <c r="AK395" i="18"/>
  <c r="F400" i="18"/>
  <c r="L401" i="18"/>
  <c r="AV397" i="18"/>
  <c r="P96" i="11"/>
  <c r="Q95" i="11"/>
  <c r="U403" i="2" l="1"/>
  <c r="AI402" i="2" s="1"/>
  <c r="AJ401" i="2"/>
  <c r="AG401" i="2"/>
  <c r="AI401" i="2"/>
  <c r="AG402" i="2"/>
  <c r="AH402" i="2"/>
  <c r="AJ402" i="2"/>
  <c r="S404" i="2"/>
  <c r="AS404" i="2" s="1"/>
  <c r="AB403" i="2"/>
  <c r="Q405" i="2"/>
  <c r="R405" i="2" s="1"/>
  <c r="AB404" i="2" s="1"/>
  <c r="AA403" i="2"/>
  <c r="C407" i="2"/>
  <c r="D406" i="2"/>
  <c r="N408" i="2"/>
  <c r="O407" i="2"/>
  <c r="F406" i="2"/>
  <c r="G405" i="2"/>
  <c r="I405" i="2" s="1"/>
  <c r="Q406" i="2" s="1"/>
  <c r="K408" i="2"/>
  <c r="L407" i="2"/>
  <c r="AR404" i="2"/>
  <c r="Y403" i="2"/>
  <c r="V399" i="18"/>
  <c r="M401" i="18"/>
  <c r="X397" i="18"/>
  <c r="Y397" i="18" s="1"/>
  <c r="AQ396" i="18" s="1"/>
  <c r="BF397" i="18"/>
  <c r="W398" i="18"/>
  <c r="AW398" i="18" s="1"/>
  <c r="AE397" i="18"/>
  <c r="AD397" i="18"/>
  <c r="AF397" i="18"/>
  <c r="D402" i="18"/>
  <c r="G400" i="18"/>
  <c r="L402" i="18"/>
  <c r="AV398" i="18"/>
  <c r="I401" i="18"/>
  <c r="J401" i="18" s="1"/>
  <c r="C403" i="18"/>
  <c r="F401" i="18"/>
  <c r="AC397" i="18"/>
  <c r="P97" i="11"/>
  <c r="Q96" i="11"/>
  <c r="T404" i="2" l="1"/>
  <c r="U404" i="2" s="1"/>
  <c r="AG403" i="2" s="1"/>
  <c r="Y404" i="2"/>
  <c r="Z404" i="2"/>
  <c r="AA404" i="2"/>
  <c r="S405" i="2"/>
  <c r="AS405" i="2" s="1"/>
  <c r="N409" i="2"/>
  <c r="O408" i="2"/>
  <c r="C408" i="2"/>
  <c r="D407" i="2"/>
  <c r="R406" i="2"/>
  <c r="AB405" i="2" s="1"/>
  <c r="K409" i="2"/>
  <c r="L408" i="2"/>
  <c r="F407" i="2"/>
  <c r="G406" i="2"/>
  <c r="I406" i="2" s="1"/>
  <c r="Q407" i="2" s="1"/>
  <c r="AR405" i="2"/>
  <c r="V400" i="18"/>
  <c r="AO396" i="18"/>
  <c r="M402" i="18"/>
  <c r="BB397" i="18"/>
  <c r="BC397" i="18" s="1"/>
  <c r="BE398" i="18" s="1"/>
  <c r="BF398" i="18" s="1"/>
  <c r="AN396" i="18"/>
  <c r="AR396" i="18"/>
  <c r="AP396" i="18"/>
  <c r="AK396" i="18"/>
  <c r="AL396" i="18"/>
  <c r="AM396" i="18"/>
  <c r="X398" i="18"/>
  <c r="Y398" i="18" s="1"/>
  <c r="AO397" i="18" s="1"/>
  <c r="W399" i="18"/>
  <c r="AW399" i="18" s="1"/>
  <c r="D403" i="18"/>
  <c r="G401" i="18"/>
  <c r="AV399" i="18"/>
  <c r="AC398" i="18"/>
  <c r="AD398" i="18"/>
  <c r="F402" i="18"/>
  <c r="AF398" i="18"/>
  <c r="C404" i="18"/>
  <c r="L403" i="18"/>
  <c r="AE398" i="18"/>
  <c r="I402" i="18"/>
  <c r="J402" i="18" s="1"/>
  <c r="P98" i="11"/>
  <c r="Q97" i="11"/>
  <c r="AJ403" i="2" l="1"/>
  <c r="AH403" i="2"/>
  <c r="AI403" i="2"/>
  <c r="T405" i="2"/>
  <c r="U405" i="2" s="1"/>
  <c r="S406" i="2"/>
  <c r="AS406" i="2" s="1"/>
  <c r="Z405" i="2"/>
  <c r="S407" i="2"/>
  <c r="R407" i="2"/>
  <c r="AB406" i="2" s="1"/>
  <c r="F408" i="2"/>
  <c r="G407" i="2"/>
  <c r="I407" i="2" s="1"/>
  <c r="Q408" i="2" s="1"/>
  <c r="K410" i="2"/>
  <c r="L409" i="2"/>
  <c r="C409" i="2"/>
  <c r="D408" i="2"/>
  <c r="AR406" i="2"/>
  <c r="Y405" i="2"/>
  <c r="AA405" i="2"/>
  <c r="N410" i="2"/>
  <c r="O409" i="2"/>
  <c r="AD399" i="18"/>
  <c r="AE399" i="18"/>
  <c r="V401" i="18"/>
  <c r="AC400" i="18" s="1"/>
  <c r="M403" i="18"/>
  <c r="AR397" i="18"/>
  <c r="AQ397" i="18"/>
  <c r="AP397" i="18"/>
  <c r="BB398" i="18"/>
  <c r="BC398" i="18" s="1"/>
  <c r="BE399" i="18" s="1"/>
  <c r="BF399" i="18" s="1"/>
  <c r="X399" i="18"/>
  <c r="Y399" i="18" s="1"/>
  <c r="AL398" i="18" s="1"/>
  <c r="AL397" i="18"/>
  <c r="AK397" i="18"/>
  <c r="AM397" i="18"/>
  <c r="AN397" i="18"/>
  <c r="W400" i="18"/>
  <c r="AW400" i="18" s="1"/>
  <c r="AF399" i="18"/>
  <c r="AC399" i="18"/>
  <c r="D404" i="18"/>
  <c r="G402" i="18"/>
  <c r="L404" i="18"/>
  <c r="C405" i="18"/>
  <c r="F403" i="18"/>
  <c r="I403" i="18"/>
  <c r="J403" i="18" s="1"/>
  <c r="AV400" i="18"/>
  <c r="P99" i="11"/>
  <c r="Q98" i="11"/>
  <c r="T406" i="2" l="1"/>
  <c r="U406" i="2" s="1"/>
  <c r="AJ405" i="2" s="1"/>
  <c r="AJ404" i="2"/>
  <c r="AI404" i="2"/>
  <c r="AG404" i="2"/>
  <c r="AH404" i="2"/>
  <c r="Y406" i="2"/>
  <c r="Z406" i="2"/>
  <c r="AA406" i="2"/>
  <c r="R408" i="2"/>
  <c r="Z407" i="2" s="1"/>
  <c r="F409" i="2"/>
  <c r="G408" i="2"/>
  <c r="I408" i="2" s="1"/>
  <c r="Q409" i="2" s="1"/>
  <c r="N411" i="2"/>
  <c r="O410" i="2"/>
  <c r="AR407" i="2"/>
  <c r="K411" i="2"/>
  <c r="L410" i="2"/>
  <c r="C410" i="2"/>
  <c r="D409" i="2"/>
  <c r="AS407" i="2"/>
  <c r="T407" i="2"/>
  <c r="U407" i="2" s="1"/>
  <c r="V402" i="18"/>
  <c r="AC401" i="18" s="1"/>
  <c r="BB399" i="18"/>
  <c r="BC399" i="18" s="1"/>
  <c r="BE400" i="18" s="1"/>
  <c r="BF400" i="18" s="1"/>
  <c r="AN398" i="18"/>
  <c r="M404" i="18"/>
  <c r="AR398" i="18"/>
  <c r="AK398" i="18"/>
  <c r="AO398" i="18"/>
  <c r="AQ398" i="18"/>
  <c r="AM398" i="18"/>
  <c r="AP398" i="18"/>
  <c r="X400" i="18"/>
  <c r="Y400" i="18" s="1"/>
  <c r="AP399" i="18" s="1"/>
  <c r="G403" i="18"/>
  <c r="D405" i="18"/>
  <c r="AE400" i="18"/>
  <c r="AF400" i="18"/>
  <c r="AD400" i="18"/>
  <c r="C406" i="18"/>
  <c r="L405" i="18"/>
  <c r="AV401" i="18"/>
  <c r="F404" i="18"/>
  <c r="I404" i="18"/>
  <c r="J404" i="18" s="1"/>
  <c r="W401" i="18"/>
  <c r="P100" i="11"/>
  <c r="Q99" i="11"/>
  <c r="AH405" i="2" l="1"/>
  <c r="AG405" i="2"/>
  <c r="AI405" i="2"/>
  <c r="AA407" i="2"/>
  <c r="Y407" i="2"/>
  <c r="AB407" i="2"/>
  <c r="AJ406" i="2"/>
  <c r="AI406" i="2"/>
  <c r="AG406" i="2"/>
  <c r="AH406" i="2"/>
  <c r="S408" i="2"/>
  <c r="AS408" i="2" s="1"/>
  <c r="R409" i="2"/>
  <c r="AA408" i="2" s="1"/>
  <c r="N412" i="2"/>
  <c r="O411" i="2"/>
  <c r="K412" i="2"/>
  <c r="L411" i="2"/>
  <c r="C411" i="2"/>
  <c r="D410" i="2"/>
  <c r="F410" i="2"/>
  <c r="G409" i="2"/>
  <c r="I409" i="2" s="1"/>
  <c r="Q410" i="2" s="1"/>
  <c r="AR408" i="2"/>
  <c r="V403" i="18"/>
  <c r="AE402" i="18" s="1"/>
  <c r="M405" i="18"/>
  <c r="AQ399" i="18"/>
  <c r="AN399" i="18"/>
  <c r="AL399" i="18"/>
  <c r="AR399" i="18"/>
  <c r="AO399" i="18"/>
  <c r="BB400" i="18"/>
  <c r="BC400" i="18" s="1"/>
  <c r="BE401" i="18" s="1"/>
  <c r="BF401" i="18" s="1"/>
  <c r="AK399" i="18"/>
  <c r="AM399" i="18"/>
  <c r="D406" i="18"/>
  <c r="G404" i="18"/>
  <c r="AE401" i="18"/>
  <c r="AF401" i="18"/>
  <c r="I405" i="18"/>
  <c r="J405" i="18" s="1"/>
  <c r="L406" i="18"/>
  <c r="C407" i="18"/>
  <c r="F405" i="18"/>
  <c r="AW401" i="18"/>
  <c r="X401" i="18"/>
  <c r="Y401" i="18" s="1"/>
  <c r="AV402" i="18"/>
  <c r="AD401" i="18"/>
  <c r="W402" i="18"/>
  <c r="P101" i="11"/>
  <c r="Q100" i="11"/>
  <c r="Z408" i="2" l="1"/>
  <c r="Y408" i="2"/>
  <c r="T408" i="2"/>
  <c r="U408" i="2" s="1"/>
  <c r="AB408" i="2"/>
  <c r="S409" i="2"/>
  <c r="AS409" i="2" s="1"/>
  <c r="R410" i="2"/>
  <c r="AB409" i="2" s="1"/>
  <c r="F411" i="2"/>
  <c r="G410" i="2"/>
  <c r="I410" i="2" s="1"/>
  <c r="Q411" i="2" s="1"/>
  <c r="K413" i="2"/>
  <c r="L412" i="2"/>
  <c r="C412" i="2"/>
  <c r="D411" i="2"/>
  <c r="N413" i="2"/>
  <c r="O412" i="2"/>
  <c r="AR409" i="2"/>
  <c r="V404" i="18"/>
  <c r="M406" i="18"/>
  <c r="G405" i="18"/>
  <c r="D407" i="18"/>
  <c r="AD402" i="18"/>
  <c r="AF402" i="18"/>
  <c r="AC402" i="18"/>
  <c r="BB401" i="18"/>
  <c r="BC401" i="18" s="1"/>
  <c r="BE402" i="18" s="1"/>
  <c r="BF402" i="18" s="1"/>
  <c r="AQ400" i="18"/>
  <c r="AR400" i="18"/>
  <c r="AP400" i="18"/>
  <c r="AO400" i="18"/>
  <c r="F406" i="18"/>
  <c r="X402" i="18"/>
  <c r="Y402" i="18" s="1"/>
  <c r="AP401" i="18" s="1"/>
  <c r="AW402" i="18"/>
  <c r="L407" i="18"/>
  <c r="C408" i="18"/>
  <c r="I406" i="18"/>
  <c r="J406" i="18" s="1"/>
  <c r="W403" i="18"/>
  <c r="AK400" i="18"/>
  <c r="AM400" i="18"/>
  <c r="AL400" i="18"/>
  <c r="AN400" i="18"/>
  <c r="AV403" i="18"/>
  <c r="P102" i="11"/>
  <c r="Q101" i="11"/>
  <c r="AJ407" i="2" l="1"/>
  <c r="AH407" i="2"/>
  <c r="AI407" i="2"/>
  <c r="AG407" i="2"/>
  <c r="T409" i="2"/>
  <c r="U409" i="2" s="1"/>
  <c r="AH408" i="2" s="1"/>
  <c r="Z409" i="2"/>
  <c r="S410" i="2"/>
  <c r="T410" i="2" s="1"/>
  <c r="U410" i="2" s="1"/>
  <c r="AA409" i="2"/>
  <c r="Y409" i="2"/>
  <c r="S411" i="2"/>
  <c r="R411" i="2"/>
  <c r="AB410" i="2" s="1"/>
  <c r="F412" i="2"/>
  <c r="G411" i="2"/>
  <c r="I411" i="2" s="1"/>
  <c r="Q412" i="2" s="1"/>
  <c r="C413" i="2"/>
  <c r="D412" i="2"/>
  <c r="N414" i="2"/>
  <c r="O413" i="2"/>
  <c r="AR410" i="2"/>
  <c r="K414" i="2"/>
  <c r="L413" i="2"/>
  <c r="V405" i="18"/>
  <c r="M407" i="18"/>
  <c r="W404" i="18"/>
  <c r="AW404" i="18" s="1"/>
  <c r="G406" i="18"/>
  <c r="D408" i="18"/>
  <c r="AE403" i="18"/>
  <c r="AF403" i="18"/>
  <c r="AC403" i="18"/>
  <c r="AD403" i="18"/>
  <c r="AQ401" i="18"/>
  <c r="AO401" i="18"/>
  <c r="AR401" i="18"/>
  <c r="BB402" i="18"/>
  <c r="BC402" i="18" s="1"/>
  <c r="BE403" i="18" s="1"/>
  <c r="BF403" i="18" s="1"/>
  <c r="AL401" i="18"/>
  <c r="F407" i="18"/>
  <c r="L408" i="18"/>
  <c r="AK401" i="18"/>
  <c r="AM401" i="18"/>
  <c r="AN401" i="18"/>
  <c r="AW403" i="18"/>
  <c r="X403" i="18"/>
  <c r="Y403" i="18" s="1"/>
  <c r="C409" i="18"/>
  <c r="I407" i="18"/>
  <c r="J407" i="18" s="1"/>
  <c r="AV404" i="18"/>
  <c r="P103" i="11"/>
  <c r="Q102" i="11"/>
  <c r="AI409" i="2" l="1"/>
  <c r="AJ409" i="2"/>
  <c r="AG409" i="2"/>
  <c r="AH409" i="2"/>
  <c r="AG408" i="2"/>
  <c r="AS410" i="2"/>
  <c r="AJ408" i="2"/>
  <c r="AI408" i="2"/>
  <c r="Z410" i="2"/>
  <c r="Y410" i="2"/>
  <c r="AA410" i="2"/>
  <c r="F413" i="2"/>
  <c r="G412" i="2"/>
  <c r="I412" i="2" s="1"/>
  <c r="Q413" i="2" s="1"/>
  <c r="N415" i="2"/>
  <c r="O414" i="2"/>
  <c r="R412" i="2"/>
  <c r="S412" i="2" s="1"/>
  <c r="K415" i="2"/>
  <c r="L414" i="2"/>
  <c r="AR411" i="2"/>
  <c r="C414" i="2"/>
  <c r="D413" i="2"/>
  <c r="T411" i="2"/>
  <c r="U411" i="2" s="1"/>
  <c r="AI410" i="2" s="1"/>
  <c r="AS411" i="2"/>
  <c r="V406" i="18"/>
  <c r="M408" i="18"/>
  <c r="AF404" i="18"/>
  <c r="X404" i="18"/>
  <c r="Y404" i="18" s="1"/>
  <c r="G407" i="18"/>
  <c r="D409" i="18"/>
  <c r="AN402" i="18"/>
  <c r="BB403" i="18"/>
  <c r="BC403" i="18" s="1"/>
  <c r="BE404" i="18" s="1"/>
  <c r="BF404" i="18" s="1"/>
  <c r="AR402" i="18"/>
  <c r="AQ402" i="18"/>
  <c r="AO402" i="18"/>
  <c r="AP402" i="18"/>
  <c r="AK402" i="18"/>
  <c r="F408" i="18"/>
  <c r="C410" i="18"/>
  <c r="I408" i="18"/>
  <c r="J408" i="18" s="1"/>
  <c r="AL402" i="18"/>
  <c r="AM402" i="18"/>
  <c r="L409" i="18"/>
  <c r="P104" i="11"/>
  <c r="Q103" i="11"/>
  <c r="AH410" i="2" l="1"/>
  <c r="AG410" i="2"/>
  <c r="AJ410" i="2"/>
  <c r="K416" i="2"/>
  <c r="L416" i="2" s="1"/>
  <c r="L415" i="2"/>
  <c r="R413" i="2"/>
  <c r="AB412" i="2" s="1"/>
  <c r="N416" i="2"/>
  <c r="O416" i="2" s="1"/>
  <c r="O415" i="2"/>
  <c r="AR412" i="2"/>
  <c r="C415" i="2"/>
  <c r="D414" i="2"/>
  <c r="Y411" i="2"/>
  <c r="AA411" i="2"/>
  <c r="Z411" i="2"/>
  <c r="F414" i="2"/>
  <c r="G413" i="2"/>
  <c r="I413" i="2" s="1"/>
  <c r="Q414" i="2" s="1"/>
  <c r="AS412" i="2"/>
  <c r="T412" i="2"/>
  <c r="U412" i="2" s="1"/>
  <c r="AB411" i="2"/>
  <c r="V407" i="18"/>
  <c r="M409" i="18"/>
  <c r="AE404" i="18"/>
  <c r="W405" i="18"/>
  <c r="AW405" i="18" s="1"/>
  <c r="AV405" i="18"/>
  <c r="AD404" i="18"/>
  <c r="AC404" i="18"/>
  <c r="AO403" i="18"/>
  <c r="BB404" i="18"/>
  <c r="BC404" i="18" s="1"/>
  <c r="BE405" i="18" s="1"/>
  <c r="BF405" i="18" s="1"/>
  <c r="W406" i="18"/>
  <c r="D410" i="18"/>
  <c r="G408" i="18"/>
  <c r="AP403" i="18"/>
  <c r="AK403" i="18"/>
  <c r="AR403" i="18"/>
  <c r="AQ403" i="18"/>
  <c r="L410" i="18"/>
  <c r="C411" i="18"/>
  <c r="F409" i="18"/>
  <c r="AL403" i="18"/>
  <c r="AN403" i="18"/>
  <c r="I409" i="18"/>
  <c r="J409" i="18" s="1"/>
  <c r="AM403" i="18"/>
  <c r="P105" i="11"/>
  <c r="Q104" i="11"/>
  <c r="AG411" i="2" l="1"/>
  <c r="AI411" i="2"/>
  <c r="AJ411" i="2"/>
  <c r="AH411" i="2"/>
  <c r="S413" i="2"/>
  <c r="T413" i="2" s="1"/>
  <c r="U413" i="2" s="1"/>
  <c r="C416" i="2"/>
  <c r="D416" i="2" s="1"/>
  <c r="D415" i="2"/>
  <c r="F415" i="2"/>
  <c r="G414" i="2"/>
  <c r="I414" i="2" s="1"/>
  <c r="Q415" i="2" s="1"/>
  <c r="AR413" i="2"/>
  <c r="Y412" i="2"/>
  <c r="R414" i="2"/>
  <c r="AB413" i="2" s="1"/>
  <c r="AA412" i="2"/>
  <c r="Z412" i="2"/>
  <c r="V408" i="18"/>
  <c r="M410" i="18"/>
  <c r="X405" i="18"/>
  <c r="Y405" i="18" s="1"/>
  <c r="AO404" i="18" s="1"/>
  <c r="AC405" i="18"/>
  <c r="AE405" i="18"/>
  <c r="AV406" i="18"/>
  <c r="AF405" i="18"/>
  <c r="AF406" i="18"/>
  <c r="AD405" i="18"/>
  <c r="G409" i="18"/>
  <c r="D411" i="18"/>
  <c r="F410" i="18"/>
  <c r="I410" i="18"/>
  <c r="J410" i="18" s="1"/>
  <c r="C412" i="18"/>
  <c r="L411" i="18"/>
  <c r="AW406" i="18"/>
  <c r="P106" i="11"/>
  <c r="Q105" i="11"/>
  <c r="AJ412" i="2" l="1"/>
  <c r="AS413" i="2"/>
  <c r="AG412" i="2"/>
  <c r="AH412" i="2"/>
  <c r="AI412" i="2"/>
  <c r="S414" i="2"/>
  <c r="T414" i="2" s="1"/>
  <c r="U414" i="2" s="1"/>
  <c r="R415" i="2"/>
  <c r="AB414" i="2" s="1"/>
  <c r="AR414" i="2"/>
  <c r="F416" i="2"/>
  <c r="G416" i="2" s="1"/>
  <c r="I416" i="2" s="1"/>
  <c r="Q417" i="2" s="1"/>
  <c r="G415" i="2"/>
  <c r="I415" i="2" s="1"/>
  <c r="Q416" i="2" s="1"/>
  <c r="U426" i="2" s="1"/>
  <c r="AA413" i="2"/>
  <c r="Y413" i="2"/>
  <c r="Z413" i="2"/>
  <c r="V409" i="18"/>
  <c r="X406" i="18"/>
  <c r="Y406" i="18" s="1"/>
  <c r="AQ405" i="18" s="1"/>
  <c r="AR404" i="18"/>
  <c r="AN404" i="18"/>
  <c r="AQ404" i="18"/>
  <c r="AP404" i="18"/>
  <c r="BB405" i="18"/>
  <c r="BC405" i="18" s="1"/>
  <c r="BE406" i="18" s="1"/>
  <c r="BF406" i="18" s="1"/>
  <c r="M411" i="18"/>
  <c r="AM404" i="18"/>
  <c r="AK404" i="18"/>
  <c r="AL404" i="18"/>
  <c r="W407" i="18"/>
  <c r="AW407" i="18" s="1"/>
  <c r="AE406" i="18"/>
  <c r="AD406" i="18"/>
  <c r="AC406" i="18"/>
  <c r="AV407" i="18"/>
  <c r="AC407" i="18"/>
  <c r="G410" i="18"/>
  <c r="D412" i="18"/>
  <c r="L412" i="18"/>
  <c r="F411" i="18"/>
  <c r="C413" i="18"/>
  <c r="I411" i="18"/>
  <c r="J411" i="18" s="1"/>
  <c r="P107" i="11"/>
  <c r="Q106" i="11"/>
  <c r="AJ413" i="2" l="1"/>
  <c r="AH413" i="2"/>
  <c r="AG413" i="2"/>
  <c r="AI413" i="2"/>
  <c r="AS414" i="2"/>
  <c r="Z414" i="2"/>
  <c r="U422" i="2"/>
  <c r="Y414" i="2"/>
  <c r="AA414" i="2"/>
  <c r="S415" i="2"/>
  <c r="T415" i="2" s="1"/>
  <c r="U415" i="2" s="1"/>
  <c r="AG414" i="2" s="1"/>
  <c r="U425" i="2"/>
  <c r="U423" i="2"/>
  <c r="R416" i="2"/>
  <c r="S416" i="2" s="1"/>
  <c r="U427" i="2"/>
  <c r="AG426" i="2" s="1"/>
  <c r="AR415" i="2"/>
  <c r="R417" i="2"/>
  <c r="S417" i="2" s="1"/>
  <c r="S418" i="2" s="1"/>
  <c r="S419" i="2" s="1"/>
  <c r="AS419" i="2" s="1"/>
  <c r="U428" i="2"/>
  <c r="R418" i="2"/>
  <c r="V410" i="18"/>
  <c r="AE409" i="18" s="1"/>
  <c r="AP405" i="18"/>
  <c r="AR405" i="18"/>
  <c r="AO405" i="18"/>
  <c r="X407" i="18"/>
  <c r="Y407" i="18" s="1"/>
  <c r="AN405" i="18"/>
  <c r="AK405" i="18"/>
  <c r="BB406" i="18"/>
  <c r="BC406" i="18" s="1"/>
  <c r="BE407" i="18" s="1"/>
  <c r="BF407" i="18" s="1"/>
  <c r="AM405" i="18"/>
  <c r="M412" i="18"/>
  <c r="AL405" i="18"/>
  <c r="AE407" i="18"/>
  <c r="AD407" i="18"/>
  <c r="AE408" i="18"/>
  <c r="W408" i="18"/>
  <c r="AF407" i="18"/>
  <c r="AV408" i="18"/>
  <c r="G411" i="18"/>
  <c r="D413" i="18"/>
  <c r="AC408" i="18"/>
  <c r="AF408" i="18"/>
  <c r="AD408" i="18"/>
  <c r="I412" i="18"/>
  <c r="J412" i="18" s="1"/>
  <c r="C414" i="18"/>
  <c r="F412" i="18"/>
  <c r="W409" i="18"/>
  <c r="AV409" i="18"/>
  <c r="L413" i="18"/>
  <c r="P108" i="11"/>
  <c r="Q107" i="11"/>
  <c r="AJ425" i="2" l="1"/>
  <c r="AI425" i="2"/>
  <c r="AH425" i="2"/>
  <c r="AG425" i="2"/>
  <c r="AI427" i="2"/>
  <c r="AH427" i="2"/>
  <c r="AJ427" i="2"/>
  <c r="AG427" i="2"/>
  <c r="AI421" i="2"/>
  <c r="AJ421" i="2"/>
  <c r="AJ422" i="2"/>
  <c r="AI422" i="2"/>
  <c r="AH421" i="2"/>
  <c r="AG421" i="2"/>
  <c r="AH422" i="2"/>
  <c r="AG422" i="2"/>
  <c r="AH414" i="2"/>
  <c r="AI414" i="2"/>
  <c r="AH426" i="2"/>
  <c r="AI426" i="2"/>
  <c r="AJ426" i="2"/>
  <c r="AJ428" i="2"/>
  <c r="AI428" i="2"/>
  <c r="AH428" i="2"/>
  <c r="AG428" i="2"/>
  <c r="AJ414" i="2"/>
  <c r="Z415" i="2"/>
  <c r="U424" i="2"/>
  <c r="AG423" i="2" s="1"/>
  <c r="AS415" i="2"/>
  <c r="AS418" i="2"/>
  <c r="T418" i="2"/>
  <c r="T416" i="2"/>
  <c r="U416" i="2" s="1"/>
  <c r="AS416" i="2"/>
  <c r="AR416" i="2"/>
  <c r="Y416" i="2"/>
  <c r="AA416" i="2"/>
  <c r="AB416" i="2"/>
  <c r="Z416" i="2"/>
  <c r="AB418" i="2"/>
  <c r="AR418" i="2"/>
  <c r="Y418" i="2"/>
  <c r="AA418" i="2"/>
  <c r="Z418" i="2"/>
  <c r="T419" i="2"/>
  <c r="AB417" i="2"/>
  <c r="AR417" i="2"/>
  <c r="Y417" i="2"/>
  <c r="AA417" i="2"/>
  <c r="Z417" i="2"/>
  <c r="AA415" i="2"/>
  <c r="AB415" i="2"/>
  <c r="T417" i="2"/>
  <c r="AS417" i="2"/>
  <c r="Y415" i="2"/>
  <c r="V411" i="18"/>
  <c r="X408" i="18"/>
  <c r="Y408" i="18" s="1"/>
  <c r="AR407" i="18" s="1"/>
  <c r="BB407" i="18"/>
  <c r="BC407" i="18" s="1"/>
  <c r="BE408" i="18" s="1"/>
  <c r="BF408" i="18" s="1"/>
  <c r="AO406" i="18"/>
  <c r="AK406" i="18"/>
  <c r="AL406" i="18"/>
  <c r="AR406" i="18"/>
  <c r="M413" i="18"/>
  <c r="AQ406" i="18"/>
  <c r="AN406" i="18"/>
  <c r="AM406" i="18"/>
  <c r="AP406" i="18"/>
  <c r="AW408" i="18"/>
  <c r="AF409" i="18"/>
  <c r="G412" i="18"/>
  <c r="D414" i="18"/>
  <c r="AC409" i="18"/>
  <c r="AD409" i="18"/>
  <c r="AW409" i="18"/>
  <c r="X409" i="18"/>
  <c r="C415" i="18"/>
  <c r="F413" i="18"/>
  <c r="I413" i="18"/>
  <c r="J413" i="18" s="1"/>
  <c r="AV410" i="18"/>
  <c r="L414" i="18"/>
  <c r="W410" i="18"/>
  <c r="P109" i="11"/>
  <c r="Q108" i="11"/>
  <c r="Y409" i="18" l="1"/>
  <c r="BB409" i="18" s="1"/>
  <c r="BC409" i="18" s="1"/>
  <c r="BE410" i="18" s="1"/>
  <c r="AG415" i="2"/>
  <c r="AI424" i="2"/>
  <c r="AH424" i="2"/>
  <c r="AJ424" i="2"/>
  <c r="AG424" i="2"/>
  <c r="AI415" i="2"/>
  <c r="AJ423" i="2"/>
  <c r="AH415" i="2"/>
  <c r="AH423" i="2"/>
  <c r="AJ415" i="2"/>
  <c r="AI423" i="2"/>
  <c r="U417" i="2"/>
  <c r="AI416" i="2" s="1"/>
  <c r="U419" i="2"/>
  <c r="U420" i="2"/>
  <c r="V412" i="18"/>
  <c r="AO408" i="18"/>
  <c r="AO407" i="18"/>
  <c r="AP407" i="18"/>
  <c r="AM407" i="18"/>
  <c r="AQ407" i="18"/>
  <c r="AL407" i="18"/>
  <c r="AK407" i="18"/>
  <c r="BB408" i="18"/>
  <c r="BC408" i="18" s="1"/>
  <c r="BE409" i="18" s="1"/>
  <c r="BF409" i="18" s="1"/>
  <c r="AN407" i="18"/>
  <c r="M414" i="18"/>
  <c r="AD410" i="18"/>
  <c r="G413" i="18"/>
  <c r="D415" i="18"/>
  <c r="AC410" i="18"/>
  <c r="AF410" i="18"/>
  <c r="AR408" i="18"/>
  <c r="AP408" i="18"/>
  <c r="C416" i="18"/>
  <c r="D434" i="18" s="1"/>
  <c r="X410" i="18"/>
  <c r="Y410" i="18" s="1"/>
  <c r="AW410" i="18"/>
  <c r="I414" i="18"/>
  <c r="J414" i="18" s="1"/>
  <c r="F414" i="18"/>
  <c r="AV411" i="18"/>
  <c r="AN408" i="18"/>
  <c r="L415" i="18"/>
  <c r="AM408" i="18"/>
  <c r="P110" i="11"/>
  <c r="Q109" i="11"/>
  <c r="AL408" i="18" l="1"/>
  <c r="AK408" i="18"/>
  <c r="AQ409" i="18"/>
  <c r="AQ408" i="18"/>
  <c r="AJ419" i="2"/>
  <c r="AG419" i="2"/>
  <c r="AH419" i="2"/>
  <c r="AI419" i="2"/>
  <c r="AI420" i="2"/>
  <c r="AJ420" i="2"/>
  <c r="AH420" i="2"/>
  <c r="AG420" i="2"/>
  <c r="AG416" i="2"/>
  <c r="AH416" i="2"/>
  <c r="AJ416" i="2"/>
  <c r="U418" i="2"/>
  <c r="AI417" i="2" s="1"/>
  <c r="V413" i="18"/>
  <c r="AF412" i="18" s="1"/>
  <c r="BF410" i="18"/>
  <c r="M415" i="18"/>
  <c r="D430" i="18"/>
  <c r="D432" i="18"/>
  <c r="AE410" i="18"/>
  <c r="W411" i="18"/>
  <c r="X411" i="18" s="1"/>
  <c r="Y411" i="18" s="1"/>
  <c r="AN410" i="18" s="1"/>
  <c r="AF411" i="18"/>
  <c r="D416" i="18"/>
  <c r="D435" i="18"/>
  <c r="D417" i="18"/>
  <c r="D419" i="18"/>
  <c r="D418" i="18"/>
  <c r="D420" i="18"/>
  <c r="D421" i="18"/>
  <c r="D425" i="18"/>
  <c r="D422" i="18"/>
  <c r="D423" i="18"/>
  <c r="D429" i="18"/>
  <c r="D426" i="18"/>
  <c r="D427" i="18"/>
  <c r="D428" i="18"/>
  <c r="D424" i="18"/>
  <c r="D431" i="18"/>
  <c r="G414" i="18"/>
  <c r="D433" i="18"/>
  <c r="AC411" i="18"/>
  <c r="AD411" i="18"/>
  <c r="AE411" i="18"/>
  <c r="AP409" i="18"/>
  <c r="AR409" i="18"/>
  <c r="AO409" i="18"/>
  <c r="AL409" i="18"/>
  <c r="BB410" i="18"/>
  <c r="BC410" i="18" s="1"/>
  <c r="BE411" i="18" s="1"/>
  <c r="AM409" i="18"/>
  <c r="AN409" i="18"/>
  <c r="I415" i="18"/>
  <c r="J415" i="18" s="1"/>
  <c r="AK409" i="18"/>
  <c r="F415" i="18"/>
  <c r="L416" i="18"/>
  <c r="M433" i="18" s="1"/>
  <c r="AV412" i="18"/>
  <c r="W412" i="18"/>
  <c r="P111" i="11"/>
  <c r="Q110" i="11"/>
  <c r="BF411" i="18" l="1"/>
  <c r="AH417" i="2"/>
  <c r="AJ417" i="2"/>
  <c r="AG417" i="2"/>
  <c r="AJ418" i="2"/>
  <c r="AI418" i="2"/>
  <c r="AH418" i="2"/>
  <c r="AG418" i="2"/>
  <c r="V414" i="18"/>
  <c r="AF413" i="18" s="1"/>
  <c r="M416" i="18"/>
  <c r="M435" i="18"/>
  <c r="M417" i="18"/>
  <c r="M418" i="18"/>
  <c r="M421" i="18"/>
  <c r="M420" i="18"/>
  <c r="M419" i="18"/>
  <c r="M422" i="18"/>
  <c r="M425" i="18"/>
  <c r="M423" i="18"/>
  <c r="M424" i="18"/>
  <c r="M426" i="18"/>
  <c r="M427" i="18"/>
  <c r="M428" i="18"/>
  <c r="M431" i="18"/>
  <c r="M429" i="18"/>
  <c r="M432" i="18"/>
  <c r="M430" i="18"/>
  <c r="M434" i="18"/>
  <c r="AW411" i="18"/>
  <c r="G415" i="18"/>
  <c r="AC412" i="18"/>
  <c r="W413" i="18"/>
  <c r="AD412" i="18"/>
  <c r="AE412" i="18"/>
  <c r="BB411" i="18"/>
  <c r="BC411" i="18" s="1"/>
  <c r="BE412" i="18" s="1"/>
  <c r="BF412" i="18" s="1"/>
  <c r="AR410" i="18"/>
  <c r="AO410" i="18"/>
  <c r="AP410" i="18"/>
  <c r="AQ410" i="18"/>
  <c r="AK410" i="18"/>
  <c r="AL410" i="18"/>
  <c r="AM410" i="18"/>
  <c r="X412" i="18"/>
  <c r="Y412" i="18" s="1"/>
  <c r="AR411" i="18" s="1"/>
  <c r="AW412" i="18"/>
  <c r="F416" i="18"/>
  <c r="I416" i="18"/>
  <c r="J416" i="18" s="1"/>
  <c r="AV413" i="18"/>
  <c r="P112" i="11"/>
  <c r="Q111" i="11"/>
  <c r="V415" i="18" l="1"/>
  <c r="AD414" i="18" s="1"/>
  <c r="W414" i="18"/>
  <c r="AW414" i="18" s="1"/>
  <c r="AW413" i="18"/>
  <c r="G416" i="18"/>
  <c r="G435" i="18"/>
  <c r="U435" i="18" s="1"/>
  <c r="G417" i="18"/>
  <c r="G418" i="18"/>
  <c r="G420" i="18"/>
  <c r="G422" i="18"/>
  <c r="G419" i="18"/>
  <c r="G424" i="18"/>
  <c r="G427" i="18"/>
  <c r="U427" i="18" s="1"/>
  <c r="G425" i="18"/>
  <c r="U425" i="18" s="1"/>
  <c r="G421" i="18"/>
  <c r="G426" i="18"/>
  <c r="U426" i="18" s="1"/>
  <c r="G423" i="18"/>
  <c r="G428" i="18"/>
  <c r="U428" i="18" s="1"/>
  <c r="G429" i="18"/>
  <c r="U429" i="18" s="1"/>
  <c r="G433" i="18"/>
  <c r="U433" i="18" s="1"/>
  <c r="G432" i="18"/>
  <c r="U432" i="18" s="1"/>
  <c r="G430" i="18"/>
  <c r="U430" i="18" s="1"/>
  <c r="G434" i="18"/>
  <c r="U434" i="18" s="1"/>
  <c r="G431" i="18"/>
  <c r="U431" i="18" s="1"/>
  <c r="AC413" i="18"/>
  <c r="AD413" i="18"/>
  <c r="AE413" i="18"/>
  <c r="AO411" i="18"/>
  <c r="BB412" i="18"/>
  <c r="BC412" i="18" s="1"/>
  <c r="BE413" i="18" s="1"/>
  <c r="BF413" i="18" s="1"/>
  <c r="AQ411" i="18"/>
  <c r="AP411" i="18"/>
  <c r="AN411" i="18"/>
  <c r="AM411" i="18"/>
  <c r="AK411" i="18"/>
  <c r="AL411" i="18"/>
  <c r="X413" i="18"/>
  <c r="Y413" i="18" s="1"/>
  <c r="AO412" i="18" s="1"/>
  <c r="AV414" i="18"/>
  <c r="P113" i="11"/>
  <c r="Q112" i="11"/>
  <c r="V416" i="18" l="1"/>
  <c r="AE414" i="18"/>
  <c r="AK431" i="18"/>
  <c r="W415" i="18"/>
  <c r="AW415" i="18" s="1"/>
  <c r="AC414" i="18"/>
  <c r="AF414" i="18"/>
  <c r="AQ412" i="18"/>
  <c r="AK412" i="18"/>
  <c r="AM412" i="18"/>
  <c r="BB413" i="18"/>
  <c r="BC413" i="18" s="1"/>
  <c r="BE414" i="18" s="1"/>
  <c r="BF414" i="18" s="1"/>
  <c r="AR412" i="18"/>
  <c r="AL412" i="18"/>
  <c r="AN412" i="18"/>
  <c r="AP412" i="18"/>
  <c r="X414" i="18"/>
  <c r="Y414" i="18" s="1"/>
  <c r="AQ413" i="18" s="1"/>
  <c r="AV415" i="18"/>
  <c r="P114" i="11"/>
  <c r="Q113" i="11"/>
  <c r="AD415" i="18" l="1"/>
  <c r="V417" i="18"/>
  <c r="V418" i="18" s="1"/>
  <c r="V419" i="18" s="1"/>
  <c r="V420" i="18" s="1"/>
  <c r="V421" i="18" s="1"/>
  <c r="V422" i="18" s="1"/>
  <c r="V423" i="18" s="1"/>
  <c r="V424" i="18" s="1"/>
  <c r="V425" i="18" s="1"/>
  <c r="V426" i="18" s="1"/>
  <c r="V427" i="18" s="1"/>
  <c r="V428" i="18" s="1"/>
  <c r="V429" i="18" s="1"/>
  <c r="V430" i="18" s="1"/>
  <c r="V431" i="18" s="1"/>
  <c r="V432" i="18" s="1"/>
  <c r="V433" i="18" s="1"/>
  <c r="V434" i="18" s="1"/>
  <c r="V435" i="18" s="1"/>
  <c r="V436" i="18" s="1"/>
  <c r="V437" i="18" s="1"/>
  <c r="V438" i="18" s="1"/>
  <c r="V439" i="18" s="1"/>
  <c r="AV416" i="18"/>
  <c r="AE415" i="18"/>
  <c r="AF415" i="18"/>
  <c r="AC415" i="18"/>
  <c r="W416" i="18"/>
  <c r="W417" i="18" s="1"/>
  <c r="X415" i="18"/>
  <c r="Y415" i="18" s="1"/>
  <c r="AM414" i="18" s="1"/>
  <c r="AP413" i="18"/>
  <c r="AN413" i="18"/>
  <c r="AM413" i="18"/>
  <c r="AK413" i="18"/>
  <c r="AO413" i="18"/>
  <c r="AR413" i="18"/>
  <c r="AL413" i="18"/>
  <c r="BB414" i="18"/>
  <c r="BC414" i="18" s="1"/>
  <c r="BE415" i="18" s="1"/>
  <c r="BF415" i="18" s="1"/>
  <c r="P115" i="11"/>
  <c r="Q114" i="11"/>
  <c r="AV418" i="18" l="1"/>
  <c r="W425" i="18"/>
  <c r="W426" i="18" s="1"/>
  <c r="W429" i="18"/>
  <c r="W430" i="18" s="1"/>
  <c r="W431" i="18" s="1"/>
  <c r="W432" i="18" s="1"/>
  <c r="W427" i="18"/>
  <c r="W428" i="18" s="1"/>
  <c r="AE432" i="18"/>
  <c r="AE426" i="18"/>
  <c r="AE430" i="18"/>
  <c r="AD424" i="18"/>
  <c r="AF433" i="18"/>
  <c r="AF425" i="18"/>
  <c r="AV417" i="18"/>
  <c r="AD425" i="18"/>
  <c r="AD429" i="18"/>
  <c r="AF419" i="18"/>
  <c r="AV423" i="18"/>
  <c r="AD428" i="18"/>
  <c r="AE429" i="18"/>
  <c r="AC423" i="18"/>
  <c r="AV422" i="18"/>
  <c r="AD423" i="18"/>
  <c r="AE427" i="18"/>
  <c r="AE424" i="18"/>
  <c r="AC427" i="18"/>
  <c r="AE423" i="18"/>
  <c r="AD427" i="18"/>
  <c r="AC425" i="18"/>
  <c r="AF430" i="18"/>
  <c r="AF424" i="18"/>
  <c r="AD433" i="18"/>
  <c r="AE425" i="18"/>
  <c r="AD418" i="18"/>
  <c r="AF427" i="18"/>
  <c r="AC418" i="18"/>
  <c r="AC424" i="18"/>
  <c r="AC430" i="18"/>
  <c r="AV419" i="18"/>
  <c r="AE433" i="18"/>
  <c r="AD438" i="18"/>
  <c r="AF428" i="18"/>
  <c r="AF429" i="18"/>
  <c r="AC426" i="18"/>
  <c r="AC428" i="18"/>
  <c r="AF418" i="18"/>
  <c r="AE428" i="18"/>
  <c r="AF423" i="18"/>
  <c r="AD430" i="18"/>
  <c r="AC433" i="18"/>
  <c r="AD426" i="18"/>
  <c r="AF416" i="18"/>
  <c r="AE418" i="18"/>
  <c r="AC429" i="18"/>
  <c r="AF426" i="18"/>
  <c r="AD416" i="18"/>
  <c r="AC438" i="18"/>
  <c r="AF438" i="18"/>
  <c r="AE438" i="18"/>
  <c r="V440" i="18"/>
  <c r="AE439" i="18" s="1"/>
  <c r="AE417" i="18"/>
  <c r="AC435" i="18"/>
  <c r="AF417" i="18"/>
  <c r="AC417" i="18"/>
  <c r="AE416" i="18"/>
  <c r="AD417" i="18"/>
  <c r="AC416" i="18"/>
  <c r="AD419" i="18"/>
  <c r="AW416" i="18"/>
  <c r="AC419" i="18"/>
  <c r="AE419" i="18"/>
  <c r="AF434" i="18"/>
  <c r="AC434" i="18"/>
  <c r="AE434" i="18"/>
  <c r="AD434" i="18"/>
  <c r="AF435" i="18"/>
  <c r="AW417" i="18"/>
  <c r="W418" i="18"/>
  <c r="AW418" i="18" s="1"/>
  <c r="X416" i="18"/>
  <c r="Y416" i="18" s="1"/>
  <c r="W438" i="18"/>
  <c r="W439" i="18" s="1"/>
  <c r="AD422" i="18"/>
  <c r="AN414" i="18"/>
  <c r="AF432" i="18"/>
  <c r="AC422" i="18"/>
  <c r="AE422" i="18"/>
  <c r="AF431" i="18"/>
  <c r="AF422" i="18"/>
  <c r="AC431" i="18"/>
  <c r="AD431" i="18"/>
  <c r="W422" i="18"/>
  <c r="W423" i="18" s="1"/>
  <c r="W424" i="18" s="1"/>
  <c r="AE431" i="18"/>
  <c r="AC432" i="18"/>
  <c r="AD432" i="18"/>
  <c r="AK414" i="18"/>
  <c r="AO414" i="18"/>
  <c r="AL414" i="18"/>
  <c r="AR414" i="18"/>
  <c r="AQ414" i="18"/>
  <c r="BB415" i="18"/>
  <c r="BC415" i="18" s="1"/>
  <c r="BE416" i="18" s="1"/>
  <c r="BF416" i="18" s="1"/>
  <c r="AP414" i="18"/>
  <c r="W419" i="18"/>
  <c r="W420" i="18" s="1"/>
  <c r="P116" i="11"/>
  <c r="Q115" i="11"/>
  <c r="W440" i="18" l="1"/>
  <c r="AF439" i="18"/>
  <c r="AC439" i="18"/>
  <c r="AD439" i="18"/>
  <c r="AE440" i="18"/>
  <c r="AC440" i="18"/>
  <c r="AF440" i="18"/>
  <c r="AD440" i="18"/>
  <c r="AD436" i="18"/>
  <c r="AF436" i="18"/>
  <c r="AC436" i="18"/>
  <c r="AE435" i="18"/>
  <c r="AD435" i="18"/>
  <c r="X417" i="18"/>
  <c r="X418" i="18" s="1"/>
  <c r="X419" i="18" s="1"/>
  <c r="X420" i="18" s="1"/>
  <c r="AR415" i="18"/>
  <c r="AM415" i="18"/>
  <c r="AN415" i="18"/>
  <c r="AK415" i="18"/>
  <c r="AP415" i="18"/>
  <c r="BB416" i="18"/>
  <c r="BC416" i="18" s="1"/>
  <c r="BE417" i="18" s="1"/>
  <c r="BF417" i="18" s="1"/>
  <c r="AQ415" i="18"/>
  <c r="AL415" i="18"/>
  <c r="AO415" i="18"/>
  <c r="W433" i="18"/>
  <c r="AW423" i="18"/>
  <c r="AW422" i="18"/>
  <c r="X422" i="18"/>
  <c r="AW419" i="18"/>
  <c r="P117" i="11"/>
  <c r="Q116" i="11"/>
  <c r="Y417" i="18" l="1"/>
  <c r="AK416" i="18" s="1"/>
  <c r="AE436" i="18"/>
  <c r="AC437" i="18"/>
  <c r="AF437" i="18"/>
  <c r="AE437" i="18"/>
  <c r="AD437" i="18"/>
  <c r="W434" i="18"/>
  <c r="W435" i="18" s="1"/>
  <c r="W436" i="18" s="1"/>
  <c r="W437" i="18" s="1"/>
  <c r="X438" i="18"/>
  <c r="X439" i="18" s="1"/>
  <c r="Y418" i="18"/>
  <c r="X423" i="18"/>
  <c r="Y422" i="18"/>
  <c r="P118" i="11"/>
  <c r="Q117" i="11"/>
  <c r="AL416" i="18" l="1"/>
  <c r="AP416" i="18"/>
  <c r="AM417" i="18"/>
  <c r="AN416" i="18"/>
  <c r="AM416" i="18"/>
  <c r="AO416" i="18"/>
  <c r="AQ416" i="18"/>
  <c r="BB417" i="18"/>
  <c r="BC417" i="18" s="1"/>
  <c r="BE418" i="18" s="1"/>
  <c r="BF418" i="18" s="1"/>
  <c r="AR416" i="18"/>
  <c r="Y419" i="18"/>
  <c r="AO418" i="18" s="1"/>
  <c r="AL417" i="18"/>
  <c r="AQ417" i="18"/>
  <c r="AP417" i="18"/>
  <c r="X440" i="18"/>
  <c r="BB418" i="18"/>
  <c r="BC418" i="18" s="1"/>
  <c r="BE419" i="18" s="1"/>
  <c r="AK417" i="18"/>
  <c r="AO417" i="18"/>
  <c r="AR417" i="18"/>
  <c r="AN417" i="18"/>
  <c r="X424" i="18"/>
  <c r="Y423" i="18"/>
  <c r="AP422" i="18" s="1"/>
  <c r="AR421" i="18"/>
  <c r="AN421" i="18"/>
  <c r="AL421" i="18"/>
  <c r="BB422" i="18"/>
  <c r="BC422" i="18" s="1"/>
  <c r="BE423" i="18" s="1"/>
  <c r="AO421" i="18"/>
  <c r="AK421" i="18"/>
  <c r="AQ421" i="18"/>
  <c r="AP421" i="18"/>
  <c r="AM421" i="18"/>
  <c r="P119" i="11"/>
  <c r="Q118" i="11"/>
  <c r="BF419" i="18" l="1"/>
  <c r="AM418" i="18"/>
  <c r="AL418" i="18"/>
  <c r="AN418" i="18"/>
  <c r="AK418" i="18"/>
  <c r="Y420" i="18"/>
  <c r="BB420" i="18" s="1"/>
  <c r="BC420" i="18" s="1"/>
  <c r="BE421" i="18" s="1"/>
  <c r="AR418" i="18"/>
  <c r="AQ418" i="18"/>
  <c r="AP418" i="18"/>
  <c r="BB419" i="18"/>
  <c r="BC419" i="18" s="1"/>
  <c r="BE420" i="18" s="1"/>
  <c r="AF2" i="18"/>
  <c r="X437" i="18"/>
  <c r="AN422" i="18"/>
  <c r="AQ422" i="18"/>
  <c r="BB423" i="18"/>
  <c r="BC423" i="18" s="1"/>
  <c r="BE424" i="18" s="1"/>
  <c r="AM422" i="18"/>
  <c r="AL422" i="18"/>
  <c r="AR422" i="18"/>
  <c r="X425" i="18"/>
  <c r="Y424" i="18"/>
  <c r="AO422" i="18"/>
  <c r="AK422" i="18"/>
  <c r="P120" i="11"/>
  <c r="Q119" i="11"/>
  <c r="BF420" i="18" l="1"/>
  <c r="BF421" i="18" s="1"/>
  <c r="BF422" i="18" s="1"/>
  <c r="BF423" i="18" s="1"/>
  <c r="BF424" i="18" s="1"/>
  <c r="AO420" i="18"/>
  <c r="AR419" i="18"/>
  <c r="AK419" i="18"/>
  <c r="AQ419" i="18"/>
  <c r="AM419" i="18"/>
  <c r="AQ420" i="18"/>
  <c r="AN420" i="18"/>
  <c r="AP420" i="18"/>
  <c r="AN419" i="18"/>
  <c r="AP419" i="18"/>
  <c r="AK420" i="18"/>
  <c r="AL419" i="18"/>
  <c r="AO419" i="18"/>
  <c r="AR420" i="18"/>
  <c r="AM420" i="18"/>
  <c r="AL420" i="18"/>
  <c r="AG2" i="18"/>
  <c r="AN423" i="18"/>
  <c r="BB424" i="18"/>
  <c r="BC424" i="18" s="1"/>
  <c r="BE425" i="18" s="1"/>
  <c r="Y438" i="18"/>
  <c r="X426" i="18"/>
  <c r="Y425" i="18"/>
  <c r="AP424" i="18" s="1"/>
  <c r="AP423" i="18"/>
  <c r="AM423" i="18"/>
  <c r="AK423" i="18"/>
  <c r="AL423" i="18"/>
  <c r="AQ423" i="18"/>
  <c r="AR423" i="18"/>
  <c r="AO423" i="18"/>
  <c r="P121" i="11"/>
  <c r="Q120" i="11"/>
  <c r="AI2" i="18" l="1"/>
  <c r="Y439" i="18"/>
  <c r="AK2" i="18" s="1"/>
  <c r="AJ2" i="18"/>
  <c r="BF425" i="18"/>
  <c r="BB438" i="18"/>
  <c r="BC438" i="18" s="1"/>
  <c r="BE439" i="18" s="1"/>
  <c r="AR424" i="18"/>
  <c r="AM424" i="18"/>
  <c r="AO424" i="18"/>
  <c r="AK424" i="18"/>
  <c r="AN424" i="18"/>
  <c r="AQ424" i="18"/>
  <c r="AL424" i="18"/>
  <c r="BB425" i="18"/>
  <c r="BC425" i="18" s="1"/>
  <c r="BE426" i="18" s="1"/>
  <c r="X427" i="18"/>
  <c r="X428" i="18" s="1"/>
  <c r="X429" i="18" s="1"/>
  <c r="Y426" i="18"/>
  <c r="BB426" i="18" s="1"/>
  <c r="P122" i="11"/>
  <c r="Q121" i="11"/>
  <c r="AM438" i="18" l="1"/>
  <c r="BB439" i="18"/>
  <c r="BC439" i="18" s="1"/>
  <c r="BE440" i="18" s="1"/>
  <c r="AQ438" i="18"/>
  <c r="AK438" i="18"/>
  <c r="AL438" i="18"/>
  <c r="AN438" i="18"/>
  <c r="Y440" i="18"/>
  <c r="AP440" i="18" s="1"/>
  <c r="AR438" i="18"/>
  <c r="AP438" i="18"/>
  <c r="AO438" i="18"/>
  <c r="BF426" i="18"/>
  <c r="X430" i="18"/>
  <c r="BC426" i="18"/>
  <c r="BE427" i="18" s="1"/>
  <c r="AP425" i="18"/>
  <c r="Y427" i="18"/>
  <c r="BB427" i="18" s="1"/>
  <c r="Y428" i="18"/>
  <c r="Y429" i="18" s="1"/>
  <c r="BB429" i="18" s="1"/>
  <c r="AQ425" i="18"/>
  <c r="AR425" i="18"/>
  <c r="AK425" i="18"/>
  <c r="AO425" i="18"/>
  <c r="AN425" i="18"/>
  <c r="AL425" i="18"/>
  <c r="AM425" i="18"/>
  <c r="P123" i="11"/>
  <c r="Q122" i="11"/>
  <c r="AN439" i="18" l="1"/>
  <c r="BB440" i="18"/>
  <c r="BC440" i="18" s="1"/>
  <c r="AP439" i="18"/>
  <c r="AN440" i="18"/>
  <c r="AM440" i="18"/>
  <c r="AL440" i="18"/>
  <c r="AR440" i="18"/>
  <c r="AO440" i="18"/>
  <c r="AK439" i="18"/>
  <c r="AQ439" i="18"/>
  <c r="AK440" i="18"/>
  <c r="AR439" i="18"/>
  <c r="AL2" i="18"/>
  <c r="AO439" i="18"/>
  <c r="AM439" i="18"/>
  <c r="AQ440" i="18"/>
  <c r="AL439" i="18"/>
  <c r="BF427" i="18"/>
  <c r="Y430" i="18"/>
  <c r="X431" i="18"/>
  <c r="X432" i="18" s="1"/>
  <c r="BC429" i="18"/>
  <c r="BE430" i="18" s="1"/>
  <c r="AM427" i="18"/>
  <c r="AP427" i="18"/>
  <c r="AQ427" i="18"/>
  <c r="AO427" i="18"/>
  <c r="AK427" i="18"/>
  <c r="BC427" i="18"/>
  <c r="BE428" i="18" s="1"/>
  <c r="AN427" i="18"/>
  <c r="AR427" i="18"/>
  <c r="AL427" i="18"/>
  <c r="AP426" i="18"/>
  <c r="AL426" i="18"/>
  <c r="AQ426" i="18"/>
  <c r="AO426" i="18"/>
  <c r="AM426" i="18"/>
  <c r="AN426" i="18"/>
  <c r="AK426" i="18"/>
  <c r="AR426" i="18"/>
  <c r="AN428" i="18"/>
  <c r="AK428" i="18"/>
  <c r="AM428" i="18"/>
  <c r="AP428" i="18"/>
  <c r="AQ428" i="18"/>
  <c r="AO428" i="18"/>
  <c r="BB428" i="18"/>
  <c r="BC428" i="18" s="1"/>
  <c r="BE429" i="18" s="1"/>
  <c r="AR428" i="18"/>
  <c r="AL428" i="18"/>
  <c r="P124" i="11"/>
  <c r="Q123" i="11"/>
  <c r="X433" i="18" l="1"/>
  <c r="BF428" i="18"/>
  <c r="BF429" i="18" s="1"/>
  <c r="BF430" i="18" s="1"/>
  <c r="AK429" i="18"/>
  <c r="BB430" i="18"/>
  <c r="BC430" i="18" s="1"/>
  <c r="BE431" i="18" s="1"/>
  <c r="AP430" i="18"/>
  <c r="AO430" i="18"/>
  <c r="AR430" i="18"/>
  <c r="AN429" i="18"/>
  <c r="AO429" i="18"/>
  <c r="AN430" i="18"/>
  <c r="AL430" i="18"/>
  <c r="AL429" i="18"/>
  <c r="AM429" i="18"/>
  <c r="AR429" i="18"/>
  <c r="AQ430" i="18"/>
  <c r="AQ429" i="18"/>
  <c r="AK430" i="18"/>
  <c r="AP429" i="18"/>
  <c r="AM430" i="18"/>
  <c r="P125" i="11"/>
  <c r="Q124" i="11"/>
  <c r="Y433" i="18" l="1"/>
  <c r="AM432" i="18" s="1"/>
  <c r="X434" i="18"/>
  <c r="BF431" i="18"/>
  <c r="BF432" i="18" s="1"/>
  <c r="BF433" i="18" s="1"/>
  <c r="P126" i="11"/>
  <c r="Q125" i="11"/>
  <c r="AK432" i="18" l="1"/>
  <c r="AL432" i="18"/>
  <c r="AO432" i="18"/>
  <c r="BB433" i="18"/>
  <c r="BC433" i="18" s="1"/>
  <c r="BE434" i="18" s="1"/>
  <c r="BF434" i="18" s="1"/>
  <c r="AQ432" i="18"/>
  <c r="AR432" i="18"/>
  <c r="AN432" i="18"/>
  <c r="AP432" i="18"/>
  <c r="X435" i="18"/>
  <c r="Y434" i="18"/>
  <c r="P127" i="11"/>
  <c r="Q126" i="11"/>
  <c r="AM433" i="18" l="1"/>
  <c r="AQ433" i="18"/>
  <c r="AO433" i="18"/>
  <c r="AN433" i="18"/>
  <c r="AL433" i="18"/>
  <c r="AK433" i="18"/>
  <c r="AP433" i="18"/>
  <c r="AR433" i="18"/>
  <c r="BB434" i="18"/>
  <c r="BC434" i="18" s="1"/>
  <c r="BE435" i="18" s="1"/>
  <c r="BF435" i="18" s="1"/>
  <c r="X436" i="18"/>
  <c r="Y435" i="18"/>
  <c r="AM434" i="18" s="1"/>
  <c r="AH2" i="18"/>
  <c r="P128" i="11"/>
  <c r="Q127" i="11"/>
  <c r="AO434" i="18" l="1"/>
  <c r="AP434" i="18"/>
  <c r="AN434" i="18"/>
  <c r="AL434" i="18"/>
  <c r="BB435" i="18"/>
  <c r="BC435" i="18" s="1"/>
  <c r="BE436" i="18" s="1"/>
  <c r="BF436" i="18" s="1"/>
  <c r="AQ434" i="18"/>
  <c r="Y437" i="18"/>
  <c r="Y436" i="18"/>
  <c r="AR434" i="18"/>
  <c r="AK434" i="18"/>
  <c r="P129" i="11"/>
  <c r="Q128" i="11"/>
  <c r="AO435" i="18" l="1"/>
  <c r="BB436" i="18"/>
  <c r="BC436" i="18" s="1"/>
  <c r="BE437" i="18" s="1"/>
  <c r="BF437" i="18" s="1"/>
  <c r="AL435" i="18"/>
  <c r="AM436" i="18"/>
  <c r="AK436" i="18"/>
  <c r="AN436" i="18"/>
  <c r="AP436" i="18"/>
  <c r="AO436" i="18"/>
  <c r="AL436" i="18"/>
  <c r="AQ436" i="18"/>
  <c r="AR436" i="18"/>
  <c r="AK435" i="18"/>
  <c r="AR435" i="18"/>
  <c r="AQ435" i="18"/>
  <c r="AM437" i="18"/>
  <c r="AR437" i="18"/>
  <c r="AK437" i="18"/>
  <c r="AP437" i="18"/>
  <c r="BB437" i="18"/>
  <c r="BC437" i="18" s="1"/>
  <c r="BE438" i="18" s="1"/>
  <c r="AO437" i="18"/>
  <c r="AN437" i="18"/>
  <c r="AQ437" i="18"/>
  <c r="AL437" i="18"/>
  <c r="AM435" i="18"/>
  <c r="AP435" i="18"/>
  <c r="AN435" i="18"/>
  <c r="P130" i="11"/>
  <c r="Q129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D23" i="11" s="1"/>
  <c r="BF438" i="18" l="1"/>
  <c r="BF439" i="18" s="1"/>
  <c r="BF440" i="18" s="1"/>
  <c r="C24" i="11"/>
  <c r="P131" i="11"/>
  <c r="Q130" i="11"/>
  <c r="AT298" i="11"/>
  <c r="AT297" i="11"/>
  <c r="AT296" i="11"/>
  <c r="AT295" i="11"/>
  <c r="AT294" i="11"/>
  <c r="AT293" i="11"/>
  <c r="AT292" i="11"/>
  <c r="AT291" i="11"/>
  <c r="AT290" i="11"/>
  <c r="AT289" i="11"/>
  <c r="AI289" i="11"/>
  <c r="AI290" i="11" s="1"/>
  <c r="AI291" i="11" s="1"/>
  <c r="AI292" i="11" s="1"/>
  <c r="AI293" i="11" s="1"/>
  <c r="AI294" i="11" s="1"/>
  <c r="AI295" i="11" s="1"/>
  <c r="AI296" i="11" s="1"/>
  <c r="AI297" i="11" s="1"/>
  <c r="AI298" i="11" s="1"/>
  <c r="AI299" i="11" s="1"/>
  <c r="AI300" i="11" s="1"/>
  <c r="AI301" i="11" s="1"/>
  <c r="AI302" i="11" s="1"/>
  <c r="AI303" i="11" s="1"/>
  <c r="AI304" i="11" s="1"/>
  <c r="AI305" i="11" s="1"/>
  <c r="AI306" i="11" s="1"/>
  <c r="AT287" i="11"/>
  <c r="AT286" i="11"/>
  <c r="AT285" i="11"/>
  <c r="AT284" i="11"/>
  <c r="AT283" i="11"/>
  <c r="AI283" i="11"/>
  <c r="AI284" i="11" s="1"/>
  <c r="AI285" i="11" s="1"/>
  <c r="AI286" i="11" s="1"/>
  <c r="AT282" i="11"/>
  <c r="AT281" i="11"/>
  <c r="AT280" i="11"/>
  <c r="AT279" i="11"/>
  <c r="AT278" i="11"/>
  <c r="AT277" i="11"/>
  <c r="AT276" i="11"/>
  <c r="AT275" i="11"/>
  <c r="AT274" i="11"/>
  <c r="AT273" i="11"/>
  <c r="AT272" i="11"/>
  <c r="AT271" i="11"/>
  <c r="AT270" i="11"/>
  <c r="AT269" i="11"/>
  <c r="AT268" i="11"/>
  <c r="AT267" i="11"/>
  <c r="AT266" i="11"/>
  <c r="AT265" i="11"/>
  <c r="AT264" i="11"/>
  <c r="AT263" i="11"/>
  <c r="AT262" i="11"/>
  <c r="AT261" i="11"/>
  <c r="AT260" i="11"/>
  <c r="AT259" i="11"/>
  <c r="AT258" i="11"/>
  <c r="AT257" i="11"/>
  <c r="AT256" i="11"/>
  <c r="AT255" i="11"/>
  <c r="AT254" i="11"/>
  <c r="AT253" i="11"/>
  <c r="AT252" i="11"/>
  <c r="AT251" i="11"/>
  <c r="AT250" i="11"/>
  <c r="AT249" i="11"/>
  <c r="AT248" i="11"/>
  <c r="AT247" i="11"/>
  <c r="AT246" i="11"/>
  <c r="AT245" i="11"/>
  <c r="AT244" i="11"/>
  <c r="AT243" i="11"/>
  <c r="AT242" i="11"/>
  <c r="AT241" i="11"/>
  <c r="AT240" i="11"/>
  <c r="AT239" i="11"/>
  <c r="AT238" i="11"/>
  <c r="AT237" i="11"/>
  <c r="AT236" i="11"/>
  <c r="AT235" i="11"/>
  <c r="AT234" i="11"/>
  <c r="AT233" i="11"/>
  <c r="AT232" i="11"/>
  <c r="AT231" i="11"/>
  <c r="AT230" i="11"/>
  <c r="AT229" i="11"/>
  <c r="AT228" i="11"/>
  <c r="AT227" i="11"/>
  <c r="AT226" i="11"/>
  <c r="AT225" i="11"/>
  <c r="AT224" i="11"/>
  <c r="AT223" i="11"/>
  <c r="AT222" i="11"/>
  <c r="AT221" i="11"/>
  <c r="AT220" i="11"/>
  <c r="AT219" i="11"/>
  <c r="AT218" i="11"/>
  <c r="AT217" i="11"/>
  <c r="AT216" i="11"/>
  <c r="AT215" i="11"/>
  <c r="AT214" i="11"/>
  <c r="AT213" i="11"/>
  <c r="AT212" i="11"/>
  <c r="AT211" i="11"/>
  <c r="AT210" i="11"/>
  <c r="AT209" i="11"/>
  <c r="AT208" i="11"/>
  <c r="AT207" i="11"/>
  <c r="AT206" i="11"/>
  <c r="AT205" i="11"/>
  <c r="AT204" i="11"/>
  <c r="AT203" i="11"/>
  <c r="AT202" i="11"/>
  <c r="AT201" i="11"/>
  <c r="AT200" i="11"/>
  <c r="AT199" i="11"/>
  <c r="AT198" i="11"/>
  <c r="AT197" i="11"/>
  <c r="AT196" i="11"/>
  <c r="AT195" i="11"/>
  <c r="AT194" i="11"/>
  <c r="AT193" i="11"/>
  <c r="AT192" i="11"/>
  <c r="AT191" i="11"/>
  <c r="AT190" i="11"/>
  <c r="AT189" i="11"/>
  <c r="AT188" i="11"/>
  <c r="AT187" i="11"/>
  <c r="AT186" i="11"/>
  <c r="AT185" i="11"/>
  <c r="AT184" i="11"/>
  <c r="AT183" i="11"/>
  <c r="AT182" i="11"/>
  <c r="AT181" i="11"/>
  <c r="AT180" i="11"/>
  <c r="AT179" i="11"/>
  <c r="AT178" i="11"/>
  <c r="AT177" i="11"/>
  <c r="AT176" i="11"/>
  <c r="AT175" i="11"/>
  <c r="AT174" i="11"/>
  <c r="AT173" i="11"/>
  <c r="AT172" i="11"/>
  <c r="AT171" i="11"/>
  <c r="AT170" i="11"/>
  <c r="AT169" i="11"/>
  <c r="AT168" i="11"/>
  <c r="AT167" i="11"/>
  <c r="AT166" i="11"/>
  <c r="AT165" i="11"/>
  <c r="AT164" i="11"/>
  <c r="AT163" i="11"/>
  <c r="AT162" i="11"/>
  <c r="AT161" i="11"/>
  <c r="AT160" i="11"/>
  <c r="AT159" i="11"/>
  <c r="AT158" i="11"/>
  <c r="AT157" i="11"/>
  <c r="AT156" i="11"/>
  <c r="AT155" i="11"/>
  <c r="AT154" i="11"/>
  <c r="AT153" i="11"/>
  <c r="AT152" i="11"/>
  <c r="AT151" i="11"/>
  <c r="AT150" i="11"/>
  <c r="AT149" i="11"/>
  <c r="AT148" i="11"/>
  <c r="AT147" i="11"/>
  <c r="AT146" i="11"/>
  <c r="AT145" i="11"/>
  <c r="AT144" i="11"/>
  <c r="AT143" i="11"/>
  <c r="AT142" i="11"/>
  <c r="AT141" i="11"/>
  <c r="AT140" i="11"/>
  <c r="AT139" i="11"/>
  <c r="AT138" i="11"/>
  <c r="AT137" i="11"/>
  <c r="AT136" i="11"/>
  <c r="AT135" i="11"/>
  <c r="AT134" i="11"/>
  <c r="AT133" i="11"/>
  <c r="AT132" i="11"/>
  <c r="AT131" i="11"/>
  <c r="AT130" i="11"/>
  <c r="AT129" i="11"/>
  <c r="AT128" i="11"/>
  <c r="AT127" i="11"/>
  <c r="AT126" i="11"/>
  <c r="AT125" i="11"/>
  <c r="AT124" i="11"/>
  <c r="AT123" i="11"/>
  <c r="AT122" i="11"/>
  <c r="AT121" i="11"/>
  <c r="AT120" i="11"/>
  <c r="AT119" i="11"/>
  <c r="AT118" i="11"/>
  <c r="AT117" i="11"/>
  <c r="AT116" i="11"/>
  <c r="AT115" i="11"/>
  <c r="AT114" i="11"/>
  <c r="AT113" i="11"/>
  <c r="AT112" i="11"/>
  <c r="AT111" i="11"/>
  <c r="AT110" i="11"/>
  <c r="AT109" i="11"/>
  <c r="AT108" i="11"/>
  <c r="AT107" i="11"/>
  <c r="AT106" i="11"/>
  <c r="AT105" i="11"/>
  <c r="AT104" i="11"/>
  <c r="AT103" i="11"/>
  <c r="AT102" i="11"/>
  <c r="AT101" i="11"/>
  <c r="AT100" i="11"/>
  <c r="AT99" i="11"/>
  <c r="AT98" i="11"/>
  <c r="AT97" i="11"/>
  <c r="AT96" i="11"/>
  <c r="AT95" i="11"/>
  <c r="AT94" i="11"/>
  <c r="AT93" i="11"/>
  <c r="AT92" i="11"/>
  <c r="AT91" i="11"/>
  <c r="AT90" i="11"/>
  <c r="AT89" i="11"/>
  <c r="AT88" i="11"/>
  <c r="AT87" i="11"/>
  <c r="AT86" i="11"/>
  <c r="AT85" i="11"/>
  <c r="AT84" i="11"/>
  <c r="AT83" i="11"/>
  <c r="AT82" i="11"/>
  <c r="AT81" i="11"/>
  <c r="AT80" i="11"/>
  <c r="AT79" i="11"/>
  <c r="AT78" i="11"/>
  <c r="AT77" i="11"/>
  <c r="AT76" i="11"/>
  <c r="AT75" i="11"/>
  <c r="AT74" i="11"/>
  <c r="AT73" i="11"/>
  <c r="AT72" i="11"/>
  <c r="AT71" i="11"/>
  <c r="AT70" i="11"/>
  <c r="AT69" i="11"/>
  <c r="AT68" i="11"/>
  <c r="AT67" i="11"/>
  <c r="AT66" i="11"/>
  <c r="AT65" i="11"/>
  <c r="AT64" i="11"/>
  <c r="AT63" i="11"/>
  <c r="AT62" i="11"/>
  <c r="AT61" i="11"/>
  <c r="AT60" i="11"/>
  <c r="AT59" i="11"/>
  <c r="AT58" i="11"/>
  <c r="AT57" i="11"/>
  <c r="AT56" i="11"/>
  <c r="AT55" i="11"/>
  <c r="AT54" i="11"/>
  <c r="AT53" i="11"/>
  <c r="AT52" i="11"/>
  <c r="AT51" i="11"/>
  <c r="AT50" i="11"/>
  <c r="AT49" i="11"/>
  <c r="AT48" i="11"/>
  <c r="AT47" i="11"/>
  <c r="AT46" i="11"/>
  <c r="AT45" i="11"/>
  <c r="AT44" i="11"/>
  <c r="AT43" i="11"/>
  <c r="AT42" i="11"/>
  <c r="AT41" i="11"/>
  <c r="AT40" i="11"/>
  <c r="AT39" i="11"/>
  <c r="AT38" i="11"/>
  <c r="AT37" i="11"/>
  <c r="AT36" i="11"/>
  <c r="AT35" i="11"/>
  <c r="AT34" i="11"/>
  <c r="AT33" i="11"/>
  <c r="AT32" i="11"/>
  <c r="AT31" i="11"/>
  <c r="AT30" i="11"/>
  <c r="AT29" i="11"/>
  <c r="AT28" i="11"/>
  <c r="AT27" i="11"/>
  <c r="AT26" i="11"/>
  <c r="AT25" i="11"/>
  <c r="AT24" i="11"/>
  <c r="AT23" i="11"/>
  <c r="AV22" i="11"/>
  <c r="AU22" i="11"/>
  <c r="AT22" i="11"/>
  <c r="AV21" i="11"/>
  <c r="AU21" i="11"/>
  <c r="AT21" i="11"/>
  <c r="AV20" i="11"/>
  <c r="AU20" i="11"/>
  <c r="AT20" i="11"/>
  <c r="AV19" i="11"/>
  <c r="AU19" i="11"/>
  <c r="AT19" i="11"/>
  <c r="AV18" i="11"/>
  <c r="AU18" i="11"/>
  <c r="AT18" i="11"/>
  <c r="AV17" i="11"/>
  <c r="AU17" i="11"/>
  <c r="AT17" i="11"/>
  <c r="AV16" i="11"/>
  <c r="AU16" i="11"/>
  <c r="AT16" i="11"/>
  <c r="AV15" i="11"/>
  <c r="AU15" i="11"/>
  <c r="AT15" i="11"/>
  <c r="AV14" i="11"/>
  <c r="AU14" i="11"/>
  <c r="AT14" i="11"/>
  <c r="AV13" i="11"/>
  <c r="AU13" i="11"/>
  <c r="AT13" i="11"/>
  <c r="AV12" i="11"/>
  <c r="AU12" i="11"/>
  <c r="AT12" i="11"/>
  <c r="AV11" i="11"/>
  <c r="AU11" i="11"/>
  <c r="AT11" i="11"/>
  <c r="AV10" i="11"/>
  <c r="AU10" i="11"/>
  <c r="AT10" i="11"/>
  <c r="AV9" i="11"/>
  <c r="AU9" i="11"/>
  <c r="AT9" i="11"/>
  <c r="AV8" i="11"/>
  <c r="AU8" i="11"/>
  <c r="AT8" i="11"/>
  <c r="AV7" i="11"/>
  <c r="AU7" i="11"/>
  <c r="AT7" i="11"/>
  <c r="J4" i="1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J113" i="11" s="1"/>
  <c r="J114" i="11" s="1"/>
  <c r="J115" i="11" s="1"/>
  <c r="J116" i="11" s="1"/>
  <c r="J117" i="11" s="1"/>
  <c r="J118" i="11" s="1"/>
  <c r="J119" i="11" s="1"/>
  <c r="J120" i="11" s="1"/>
  <c r="J121" i="11" s="1"/>
  <c r="J122" i="11" s="1"/>
  <c r="J123" i="11" s="1"/>
  <c r="J124" i="11" s="1"/>
  <c r="J125" i="11" s="1"/>
  <c r="J126" i="11" s="1"/>
  <c r="J127" i="11" s="1"/>
  <c r="J128" i="11" s="1"/>
  <c r="J129" i="11" s="1"/>
  <c r="J130" i="11" s="1"/>
  <c r="J131" i="11" s="1"/>
  <c r="J132" i="11" s="1"/>
  <c r="J133" i="11" s="1"/>
  <c r="J134" i="11" s="1"/>
  <c r="J135" i="11" s="1"/>
  <c r="J136" i="11" s="1"/>
  <c r="J137" i="11" s="1"/>
  <c r="J138" i="11" s="1"/>
  <c r="J139" i="11" s="1"/>
  <c r="J140" i="11" s="1"/>
  <c r="J141" i="11" s="1"/>
  <c r="J142" i="11" s="1"/>
  <c r="J143" i="11" s="1"/>
  <c r="J144" i="11" s="1"/>
  <c r="J145" i="11" s="1"/>
  <c r="J146" i="11" s="1"/>
  <c r="J147" i="11" s="1"/>
  <c r="J148" i="11" s="1"/>
  <c r="J149" i="11" s="1"/>
  <c r="J150" i="11" s="1"/>
  <c r="J151" i="11" s="1"/>
  <c r="J152" i="11" s="1"/>
  <c r="J153" i="11" s="1"/>
  <c r="J154" i="11" s="1"/>
  <c r="J155" i="11" s="1"/>
  <c r="J156" i="11" s="1"/>
  <c r="J157" i="11" s="1"/>
  <c r="J158" i="11" s="1"/>
  <c r="J159" i="11" s="1"/>
  <c r="J160" i="11" s="1"/>
  <c r="J161" i="11" s="1"/>
  <c r="J162" i="11" s="1"/>
  <c r="J163" i="11" s="1"/>
  <c r="J164" i="11" s="1"/>
  <c r="J165" i="11" s="1"/>
  <c r="J166" i="11" s="1"/>
  <c r="J167" i="11" s="1"/>
  <c r="J168" i="11" s="1"/>
  <c r="J169" i="11" s="1"/>
  <c r="J170" i="11" s="1"/>
  <c r="J171" i="11" s="1"/>
  <c r="J172" i="11" s="1"/>
  <c r="J173" i="11" s="1"/>
  <c r="J174" i="11" s="1"/>
  <c r="J175" i="11" s="1"/>
  <c r="J176" i="11" s="1"/>
  <c r="J177" i="11" s="1"/>
  <c r="J178" i="11" s="1"/>
  <c r="J179" i="11" s="1"/>
  <c r="J180" i="11" s="1"/>
  <c r="J181" i="11" s="1"/>
  <c r="J182" i="11" s="1"/>
  <c r="J183" i="11" s="1"/>
  <c r="J184" i="11" s="1"/>
  <c r="J185" i="11" s="1"/>
  <c r="J186" i="11" s="1"/>
  <c r="J187" i="11" s="1"/>
  <c r="J188" i="11" s="1"/>
  <c r="J189" i="11" s="1"/>
  <c r="J190" i="11" s="1"/>
  <c r="J191" i="11" s="1"/>
  <c r="J192" i="11" s="1"/>
  <c r="J193" i="11" s="1"/>
  <c r="J194" i="11" s="1"/>
  <c r="J195" i="11" s="1"/>
  <c r="J196" i="11" s="1"/>
  <c r="J197" i="11" s="1"/>
  <c r="J198" i="11" s="1"/>
  <c r="J199" i="11" s="1"/>
  <c r="J200" i="11" s="1"/>
  <c r="J201" i="11" s="1"/>
  <c r="J202" i="11" s="1"/>
  <c r="J203" i="11" s="1"/>
  <c r="J204" i="11" s="1"/>
  <c r="J205" i="11" s="1"/>
  <c r="J206" i="11" s="1"/>
  <c r="J207" i="11" s="1"/>
  <c r="J208" i="11" s="1"/>
  <c r="J209" i="11" s="1"/>
  <c r="J210" i="11" s="1"/>
  <c r="J211" i="11" s="1"/>
  <c r="J212" i="11" s="1"/>
  <c r="J213" i="11" s="1"/>
  <c r="J214" i="11" s="1"/>
  <c r="J215" i="11" s="1"/>
  <c r="J216" i="11" s="1"/>
  <c r="J217" i="11" s="1"/>
  <c r="J218" i="11" s="1"/>
  <c r="J219" i="11" s="1"/>
  <c r="J220" i="11" s="1"/>
  <c r="J221" i="11" s="1"/>
  <c r="J222" i="11" s="1"/>
  <c r="J223" i="11" s="1"/>
  <c r="J224" i="11" s="1"/>
  <c r="J225" i="11" s="1"/>
  <c r="J226" i="11" s="1"/>
  <c r="J227" i="11" s="1"/>
  <c r="J228" i="11" s="1"/>
  <c r="J229" i="11" s="1"/>
  <c r="J230" i="11" s="1"/>
  <c r="J231" i="11" s="1"/>
  <c r="J232" i="11" s="1"/>
  <c r="J233" i="11" s="1"/>
  <c r="J234" i="11" s="1"/>
  <c r="J235" i="11" s="1"/>
  <c r="J236" i="11" s="1"/>
  <c r="J237" i="11" s="1"/>
  <c r="J238" i="11" s="1"/>
  <c r="J239" i="11" s="1"/>
  <c r="J240" i="11" s="1"/>
  <c r="J241" i="11" s="1"/>
  <c r="J242" i="11" s="1"/>
  <c r="J243" i="11" s="1"/>
  <c r="J244" i="11" s="1"/>
  <c r="J245" i="11" s="1"/>
  <c r="J246" i="11" s="1"/>
  <c r="J247" i="11" s="1"/>
  <c r="J248" i="11" s="1"/>
  <c r="J249" i="11" s="1"/>
  <c r="J250" i="11" s="1"/>
  <c r="J251" i="11" s="1"/>
  <c r="J252" i="11" s="1"/>
  <c r="J253" i="11" s="1"/>
  <c r="J254" i="11" s="1"/>
  <c r="J255" i="11" s="1"/>
  <c r="J256" i="11" s="1"/>
  <c r="J257" i="11" s="1"/>
  <c r="J258" i="11" s="1"/>
  <c r="J259" i="11" s="1"/>
  <c r="J260" i="11" s="1"/>
  <c r="J261" i="11" s="1"/>
  <c r="J262" i="11" s="1"/>
  <c r="J263" i="11" s="1"/>
  <c r="J264" i="11" s="1"/>
  <c r="J265" i="11" s="1"/>
  <c r="J266" i="11" s="1"/>
  <c r="J267" i="11" s="1"/>
  <c r="J268" i="11" s="1"/>
  <c r="J269" i="11" s="1"/>
  <c r="J270" i="11" s="1"/>
  <c r="J271" i="11" s="1"/>
  <c r="J272" i="11" s="1"/>
  <c r="J273" i="11" s="1"/>
  <c r="J274" i="11" s="1"/>
  <c r="J275" i="11" s="1"/>
  <c r="J276" i="11" s="1"/>
  <c r="J277" i="11" s="1"/>
  <c r="J278" i="11" s="1"/>
  <c r="J279" i="11" s="1"/>
  <c r="J280" i="11" s="1"/>
  <c r="J281" i="11" s="1"/>
  <c r="J282" i="11" s="1"/>
  <c r="J283" i="11" s="1"/>
  <c r="J284" i="11" s="1"/>
  <c r="J285" i="11" s="1"/>
  <c r="J286" i="11" s="1"/>
  <c r="J287" i="11" s="1"/>
  <c r="J288" i="11" s="1"/>
  <c r="J289" i="11" s="1"/>
  <c r="J290" i="11" s="1"/>
  <c r="J291" i="11" s="1"/>
  <c r="J292" i="11" s="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H84" i="11" s="1"/>
  <c r="H85" i="11" s="1"/>
  <c r="H86" i="11" s="1"/>
  <c r="H87" i="11" s="1"/>
  <c r="H88" i="11" s="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108" i="11" s="1"/>
  <c r="H109" i="11" s="1"/>
  <c r="H110" i="11" s="1"/>
  <c r="H111" i="11" s="1"/>
  <c r="H112" i="11" s="1"/>
  <c r="H113" i="11" s="1"/>
  <c r="H114" i="11" s="1"/>
  <c r="H115" i="11" s="1"/>
  <c r="H116" i="11" s="1"/>
  <c r="H117" i="11" s="1"/>
  <c r="H118" i="11" s="1"/>
  <c r="H119" i="11" s="1"/>
  <c r="H120" i="11" s="1"/>
  <c r="H121" i="11" s="1"/>
  <c r="H122" i="11" s="1"/>
  <c r="H123" i="11" s="1"/>
  <c r="H124" i="11" s="1"/>
  <c r="H125" i="11" s="1"/>
  <c r="H126" i="11" s="1"/>
  <c r="H127" i="11" s="1"/>
  <c r="H128" i="11" s="1"/>
  <c r="H129" i="11" s="1"/>
  <c r="H130" i="11" s="1"/>
  <c r="H131" i="11" s="1"/>
  <c r="H132" i="11" s="1"/>
  <c r="H133" i="11" s="1"/>
  <c r="H134" i="11" s="1"/>
  <c r="H135" i="11" s="1"/>
  <c r="H136" i="11" s="1"/>
  <c r="H137" i="11" s="1"/>
  <c r="H138" i="11" s="1"/>
  <c r="H139" i="11" s="1"/>
  <c r="H140" i="11" s="1"/>
  <c r="H141" i="11" s="1"/>
  <c r="H142" i="11" s="1"/>
  <c r="H143" i="11" s="1"/>
  <c r="H144" i="11" s="1"/>
  <c r="H145" i="11" s="1"/>
  <c r="H146" i="11" s="1"/>
  <c r="H147" i="11" s="1"/>
  <c r="H148" i="11" s="1"/>
  <c r="H149" i="11" s="1"/>
  <c r="H150" i="11" s="1"/>
  <c r="H151" i="11" s="1"/>
  <c r="H152" i="11" s="1"/>
  <c r="H153" i="11" s="1"/>
  <c r="H154" i="11" s="1"/>
  <c r="H155" i="11" s="1"/>
  <c r="H156" i="11" s="1"/>
  <c r="H157" i="11" s="1"/>
  <c r="H158" i="11" s="1"/>
  <c r="H159" i="11" s="1"/>
  <c r="H160" i="11" s="1"/>
  <c r="H161" i="11" s="1"/>
  <c r="H162" i="11" s="1"/>
  <c r="H163" i="11" s="1"/>
  <c r="H164" i="11" s="1"/>
  <c r="H165" i="11" s="1"/>
  <c r="H166" i="11" s="1"/>
  <c r="H167" i="11" s="1"/>
  <c r="H168" i="11" s="1"/>
  <c r="H169" i="11" s="1"/>
  <c r="H170" i="11" s="1"/>
  <c r="H171" i="11" s="1"/>
  <c r="H172" i="11" s="1"/>
  <c r="H173" i="11" s="1"/>
  <c r="H174" i="11" s="1"/>
  <c r="H175" i="11" s="1"/>
  <c r="H176" i="11" s="1"/>
  <c r="H177" i="11" s="1"/>
  <c r="H178" i="11" s="1"/>
  <c r="H179" i="11" s="1"/>
  <c r="H180" i="11" s="1"/>
  <c r="H181" i="11" s="1"/>
  <c r="H182" i="11" s="1"/>
  <c r="H183" i="11" s="1"/>
  <c r="H184" i="11" s="1"/>
  <c r="H185" i="11" s="1"/>
  <c r="H186" i="11" s="1"/>
  <c r="H187" i="11" s="1"/>
  <c r="H188" i="11" s="1"/>
  <c r="H189" i="11" s="1"/>
  <c r="H190" i="11" s="1"/>
  <c r="H191" i="11" s="1"/>
  <c r="H192" i="11" s="1"/>
  <c r="H193" i="11" s="1"/>
  <c r="H194" i="11" s="1"/>
  <c r="H195" i="11" s="1"/>
  <c r="H196" i="11" s="1"/>
  <c r="H197" i="11" s="1"/>
  <c r="H198" i="11" s="1"/>
  <c r="H199" i="11" s="1"/>
  <c r="H200" i="11" s="1"/>
  <c r="H201" i="11" s="1"/>
  <c r="H202" i="11" s="1"/>
  <c r="H203" i="11" s="1"/>
  <c r="H204" i="11" s="1"/>
  <c r="H205" i="11" s="1"/>
  <c r="H206" i="11" s="1"/>
  <c r="H207" i="11" s="1"/>
  <c r="H208" i="11" s="1"/>
  <c r="H209" i="11" s="1"/>
  <c r="H210" i="11" s="1"/>
  <c r="H211" i="11" s="1"/>
  <c r="H212" i="11" s="1"/>
  <c r="H213" i="11" s="1"/>
  <c r="H214" i="11" s="1"/>
  <c r="H215" i="11" s="1"/>
  <c r="H216" i="11" s="1"/>
  <c r="H217" i="11" s="1"/>
  <c r="H218" i="11" s="1"/>
  <c r="H219" i="11" s="1"/>
  <c r="H220" i="11" s="1"/>
  <c r="H221" i="11" s="1"/>
  <c r="H222" i="11" s="1"/>
  <c r="H223" i="11" s="1"/>
  <c r="H224" i="11" s="1"/>
  <c r="H225" i="11" s="1"/>
  <c r="H226" i="11" s="1"/>
  <c r="H227" i="11" s="1"/>
  <c r="H228" i="11" s="1"/>
  <c r="H229" i="11" s="1"/>
  <c r="H230" i="11" s="1"/>
  <c r="H231" i="11" s="1"/>
  <c r="H232" i="11" s="1"/>
  <c r="H233" i="11" s="1"/>
  <c r="H234" i="11" s="1"/>
  <c r="H235" i="11" s="1"/>
  <c r="H236" i="11" s="1"/>
  <c r="H237" i="11" s="1"/>
  <c r="H238" i="11" s="1"/>
  <c r="H239" i="11" s="1"/>
  <c r="H240" i="11" s="1"/>
  <c r="H241" i="11" s="1"/>
  <c r="H242" i="11" s="1"/>
  <c r="H243" i="11" s="1"/>
  <c r="H244" i="11" s="1"/>
  <c r="H245" i="11" s="1"/>
  <c r="H246" i="11" s="1"/>
  <c r="H247" i="11" s="1"/>
  <c r="H248" i="11" s="1"/>
  <c r="H249" i="11" s="1"/>
  <c r="H250" i="11" s="1"/>
  <c r="H251" i="11" s="1"/>
  <c r="H252" i="11" s="1"/>
  <c r="H253" i="11" s="1"/>
  <c r="H254" i="11" s="1"/>
  <c r="H255" i="11" s="1"/>
  <c r="H256" i="11" s="1"/>
  <c r="H257" i="11" s="1"/>
  <c r="F4" i="11"/>
  <c r="F5" i="11" s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205" i="11" s="1"/>
  <c r="F206" i="11" s="1"/>
  <c r="F207" i="11" s="1"/>
  <c r="F208" i="11" s="1"/>
  <c r="F209" i="11" s="1"/>
  <c r="F210" i="11" s="1"/>
  <c r="F211" i="11" s="1"/>
  <c r="F212" i="11" s="1"/>
  <c r="F213" i="11" s="1"/>
  <c r="F214" i="11" s="1"/>
  <c r="F215" i="11" s="1"/>
  <c r="F216" i="11" s="1"/>
  <c r="F217" i="11" s="1"/>
  <c r="F218" i="11" s="1"/>
  <c r="F219" i="11" s="1"/>
  <c r="F220" i="11" s="1"/>
  <c r="F221" i="11" s="1"/>
  <c r="F222" i="11" s="1"/>
  <c r="F223" i="11" s="1"/>
  <c r="F224" i="11" s="1"/>
  <c r="F225" i="11" s="1"/>
  <c r="F226" i="11" s="1"/>
  <c r="F227" i="11" s="1"/>
  <c r="F228" i="11" s="1"/>
  <c r="F229" i="11" s="1"/>
  <c r="F230" i="11" s="1"/>
  <c r="F231" i="11" s="1"/>
  <c r="F232" i="11" s="1"/>
  <c r="F233" i="11" s="1"/>
  <c r="F234" i="11" s="1"/>
  <c r="F235" i="11" s="1"/>
  <c r="F236" i="11" s="1"/>
  <c r="F237" i="11" s="1"/>
  <c r="F238" i="11" s="1"/>
  <c r="F239" i="11" s="1"/>
  <c r="F240" i="11" s="1"/>
  <c r="F241" i="11" s="1"/>
  <c r="F242" i="11" s="1"/>
  <c r="F243" i="11" s="1"/>
  <c r="F244" i="11" s="1"/>
  <c r="F245" i="11" s="1"/>
  <c r="F246" i="11" s="1"/>
  <c r="F247" i="11" s="1"/>
  <c r="F248" i="11" s="1"/>
  <c r="F249" i="11" s="1"/>
  <c r="F250" i="11" s="1"/>
  <c r="F251" i="11" s="1"/>
  <c r="F252" i="11" s="1"/>
  <c r="F253" i="11" s="1"/>
  <c r="F254" i="11" s="1"/>
  <c r="F255" i="11" s="1"/>
  <c r="F256" i="11" s="1"/>
  <c r="F257" i="11" s="1"/>
  <c r="AG1" i="11"/>
  <c r="AN3" i="11" s="1"/>
  <c r="C25" i="11" l="1"/>
  <c r="D24" i="11"/>
  <c r="P132" i="11"/>
  <c r="Q131" i="11"/>
  <c r="AN1" i="11"/>
  <c r="J293" i="11"/>
  <c r="J294" i="11" s="1"/>
  <c r="J295" i="11" s="1"/>
  <c r="J296" i="11" s="1"/>
  <c r="J297" i="11" s="1"/>
  <c r="J298" i="11" s="1"/>
  <c r="J299" i="11" s="1"/>
  <c r="J300" i="11" s="1"/>
  <c r="J301" i="11" s="1"/>
  <c r="J302" i="11" s="1"/>
  <c r="J303" i="11" s="1"/>
  <c r="J304" i="11" s="1"/>
  <c r="J305" i="11" s="1"/>
  <c r="J306" i="11" s="1"/>
  <c r="F259" i="11"/>
  <c r="K23" i="11"/>
  <c r="U23" i="11" s="1"/>
  <c r="AH3" i="11"/>
  <c r="AI3" i="11"/>
  <c r="AJ3" i="11"/>
  <c r="AK3" i="11"/>
  <c r="AL3" i="11"/>
  <c r="AM3" i="11"/>
  <c r="C26" i="11" l="1"/>
  <c r="D25" i="11"/>
  <c r="K306" i="11"/>
  <c r="J307" i="11"/>
  <c r="P133" i="11"/>
  <c r="Q132" i="11"/>
  <c r="AK1" i="11"/>
  <c r="AJ1" i="11"/>
  <c r="AI1" i="11"/>
  <c r="AH1" i="11"/>
  <c r="BM25" i="11"/>
  <c r="AM1" i="11"/>
  <c r="K24" i="11"/>
  <c r="U24" i="11" s="1"/>
  <c r="AL1" i="11"/>
  <c r="Y23" i="11"/>
  <c r="X23" i="11"/>
  <c r="V23" i="11"/>
  <c r="Z23" i="11" s="1"/>
  <c r="C27" i="11" l="1"/>
  <c r="D26" i="11"/>
  <c r="K307" i="11"/>
  <c r="J308" i="11"/>
  <c r="P134" i="11"/>
  <c r="Q133" i="11"/>
  <c r="BM26" i="11"/>
  <c r="BM27" i="11" s="1"/>
  <c r="AU23" i="11"/>
  <c r="K25" i="11"/>
  <c r="U25" i="11" s="1"/>
  <c r="V24" i="11"/>
  <c r="Y24" i="11"/>
  <c r="X24" i="11"/>
  <c r="W24" i="11"/>
  <c r="AD24" i="11" s="1"/>
  <c r="C28" i="11" l="1"/>
  <c r="D27" i="11"/>
  <c r="K308" i="11"/>
  <c r="J309" i="11"/>
  <c r="BM28" i="11"/>
  <c r="BM29" i="11" s="1"/>
  <c r="BM30" i="11" s="1"/>
  <c r="BM31" i="11" s="1"/>
  <c r="BM32" i="11" s="1"/>
  <c r="BM33" i="11" s="1"/>
  <c r="BM34" i="11" s="1"/>
  <c r="BM35" i="11" s="1"/>
  <c r="BM36" i="11" s="1"/>
  <c r="BM37" i="11" s="1"/>
  <c r="BM38" i="11" s="1"/>
  <c r="BM39" i="11" s="1"/>
  <c r="BM40" i="11" s="1"/>
  <c r="BM41" i="11" s="1"/>
  <c r="BM42" i="11" s="1"/>
  <c r="BM43" i="11" s="1"/>
  <c r="BM44" i="11" s="1"/>
  <c r="BM45" i="11" s="1"/>
  <c r="BM46" i="11" s="1"/>
  <c r="BM47" i="11" s="1"/>
  <c r="BM48" i="11" s="1"/>
  <c r="BM49" i="11" s="1"/>
  <c r="BM50" i="11" s="1"/>
  <c r="BM51" i="11" s="1"/>
  <c r="BM52" i="11" s="1"/>
  <c r="BM53" i="11" s="1"/>
  <c r="BM54" i="11" s="1"/>
  <c r="BM55" i="11" s="1"/>
  <c r="BM56" i="11" s="1"/>
  <c r="BM57" i="11" s="1"/>
  <c r="BM58" i="11" s="1"/>
  <c r="BM59" i="11" s="1"/>
  <c r="BM60" i="11" s="1"/>
  <c r="BM61" i="11" s="1"/>
  <c r="BM62" i="11" s="1"/>
  <c r="BM63" i="11" s="1"/>
  <c r="BM64" i="11" s="1"/>
  <c r="BM65" i="11" s="1"/>
  <c r="BM66" i="11" s="1"/>
  <c r="BM67" i="11" s="1"/>
  <c r="BM68" i="11" s="1"/>
  <c r="BM69" i="11" s="1"/>
  <c r="BM70" i="11" s="1"/>
  <c r="BM71" i="11" s="1"/>
  <c r="BM72" i="11" s="1"/>
  <c r="BM73" i="11" s="1"/>
  <c r="BM74" i="11" s="1"/>
  <c r="BM75" i="11" s="1"/>
  <c r="BM76" i="11" s="1"/>
  <c r="BM77" i="11" s="1"/>
  <c r="BM78" i="11" s="1"/>
  <c r="BM79" i="11" s="1"/>
  <c r="BM80" i="11" s="1"/>
  <c r="BM81" i="11" s="1"/>
  <c r="BM82" i="11" s="1"/>
  <c r="BM83" i="11" s="1"/>
  <c r="BM84" i="11" s="1"/>
  <c r="BM85" i="11" s="1"/>
  <c r="BM86" i="11" s="1"/>
  <c r="BM87" i="11" s="1"/>
  <c r="BM88" i="11" s="1"/>
  <c r="BM89" i="11" s="1"/>
  <c r="BM90" i="11" s="1"/>
  <c r="BM91" i="11" s="1"/>
  <c r="BM92" i="11" s="1"/>
  <c r="BM93" i="11" s="1"/>
  <c r="BM94" i="11" s="1"/>
  <c r="BM95" i="11" s="1"/>
  <c r="BM96" i="11" s="1"/>
  <c r="BM97" i="11" s="1"/>
  <c r="BM98" i="11" s="1"/>
  <c r="BM99" i="11" s="1"/>
  <c r="BM100" i="11" s="1"/>
  <c r="BM101" i="11" s="1"/>
  <c r="BM102" i="11" s="1"/>
  <c r="BM103" i="11" s="1"/>
  <c r="BM104" i="11" s="1"/>
  <c r="BM105" i="11" s="1"/>
  <c r="BM106" i="11" s="1"/>
  <c r="BM107" i="11" s="1"/>
  <c r="BM108" i="11" s="1"/>
  <c r="BM109" i="11" s="1"/>
  <c r="BM110" i="11" s="1"/>
  <c r="BM111" i="11" s="1"/>
  <c r="BM112" i="11" s="1"/>
  <c r="BM113" i="11" s="1"/>
  <c r="BM114" i="11" s="1"/>
  <c r="BM115" i="11" s="1"/>
  <c r="BM116" i="11" s="1"/>
  <c r="BM117" i="11" s="1"/>
  <c r="BM118" i="11" s="1"/>
  <c r="BM119" i="11" s="1"/>
  <c r="BM120" i="11" s="1"/>
  <c r="BM121" i="11" s="1"/>
  <c r="BM122" i="11" s="1"/>
  <c r="BM123" i="11" s="1"/>
  <c r="BM124" i="11" s="1"/>
  <c r="BM125" i="11" s="1"/>
  <c r="BM126" i="11" s="1"/>
  <c r="BM127" i="11" s="1"/>
  <c r="BM128" i="11" s="1"/>
  <c r="BM129" i="11" s="1"/>
  <c r="BM130" i="11" s="1"/>
  <c r="BM131" i="11" s="1"/>
  <c r="BM132" i="11" s="1"/>
  <c r="BM133" i="11" s="1"/>
  <c r="BM134" i="11" s="1"/>
  <c r="BM135" i="11" s="1"/>
  <c r="BM136" i="11" s="1"/>
  <c r="BM137" i="11" s="1"/>
  <c r="BM138" i="11" s="1"/>
  <c r="BM139" i="11" s="1"/>
  <c r="BM140" i="11" s="1"/>
  <c r="BM141" i="11" s="1"/>
  <c r="BM142" i="11" s="1"/>
  <c r="BM143" i="11" s="1"/>
  <c r="BM144" i="11" s="1"/>
  <c r="BM145" i="11" s="1"/>
  <c r="BM146" i="11" s="1"/>
  <c r="BM147" i="11" s="1"/>
  <c r="BM148" i="11" s="1"/>
  <c r="BM149" i="11" s="1"/>
  <c r="BM150" i="11" s="1"/>
  <c r="BM151" i="11" s="1"/>
  <c r="BM152" i="11" s="1"/>
  <c r="BM153" i="11" s="1"/>
  <c r="BM154" i="11" s="1"/>
  <c r="BM155" i="11" s="1"/>
  <c r="BM156" i="11" s="1"/>
  <c r="BM157" i="11" s="1"/>
  <c r="BM158" i="11" s="1"/>
  <c r="BM159" i="11" s="1"/>
  <c r="BM160" i="11" s="1"/>
  <c r="BM161" i="11" s="1"/>
  <c r="BM162" i="11" s="1"/>
  <c r="BM163" i="11" s="1"/>
  <c r="BM164" i="11" s="1"/>
  <c r="BM165" i="11" s="1"/>
  <c r="BM166" i="11" s="1"/>
  <c r="BM167" i="11" s="1"/>
  <c r="BM168" i="11" s="1"/>
  <c r="BM169" i="11" s="1"/>
  <c r="BM170" i="11" s="1"/>
  <c r="BM171" i="11" s="1"/>
  <c r="BM172" i="11" s="1"/>
  <c r="BM173" i="11" s="1"/>
  <c r="BM174" i="11" s="1"/>
  <c r="BM175" i="11" s="1"/>
  <c r="BM176" i="11" s="1"/>
  <c r="BM177" i="11" s="1"/>
  <c r="BM178" i="11" s="1"/>
  <c r="BM179" i="11" s="1"/>
  <c r="BM180" i="11" s="1"/>
  <c r="BM181" i="11" s="1"/>
  <c r="BM182" i="11" s="1"/>
  <c r="BM183" i="11" s="1"/>
  <c r="BM184" i="11" s="1"/>
  <c r="BM185" i="11" s="1"/>
  <c r="BM186" i="11" s="1"/>
  <c r="BM187" i="11" s="1"/>
  <c r="BM188" i="11" s="1"/>
  <c r="BM189" i="11" s="1"/>
  <c r="BM190" i="11" s="1"/>
  <c r="BM191" i="11" s="1"/>
  <c r="BM192" i="11" s="1"/>
  <c r="BM193" i="11" s="1"/>
  <c r="BM194" i="11" s="1"/>
  <c r="BM195" i="11" s="1"/>
  <c r="BM196" i="11" s="1"/>
  <c r="BM197" i="11" s="1"/>
  <c r="BM198" i="11" s="1"/>
  <c r="BM199" i="11" s="1"/>
  <c r="BM201" i="11" s="1"/>
  <c r="BM202" i="11" s="1"/>
  <c r="BM203" i="11" s="1"/>
  <c r="BM204" i="11" s="1"/>
  <c r="BM205" i="11" s="1"/>
  <c r="BM206" i="11" s="1"/>
  <c r="BM207" i="11" s="1"/>
  <c r="BM208" i="11" s="1"/>
  <c r="BM209" i="11" s="1"/>
  <c r="BM210" i="11" s="1"/>
  <c r="BM211" i="11" s="1"/>
  <c r="BM212" i="11" s="1"/>
  <c r="BM213" i="11" s="1"/>
  <c r="BM214" i="11" s="1"/>
  <c r="BM215" i="11" s="1"/>
  <c r="BM216" i="11" s="1"/>
  <c r="BM217" i="11" s="1"/>
  <c r="BM218" i="11" s="1"/>
  <c r="BM219" i="11" s="1"/>
  <c r="BM220" i="11" s="1"/>
  <c r="BM221" i="11" s="1"/>
  <c r="BM222" i="11" s="1"/>
  <c r="BM223" i="11" s="1"/>
  <c r="BM224" i="11" s="1"/>
  <c r="BM225" i="11" s="1"/>
  <c r="BM226" i="11" s="1"/>
  <c r="BM227" i="11" s="1"/>
  <c r="BM228" i="11" s="1"/>
  <c r="BM229" i="11" s="1"/>
  <c r="BM230" i="11" s="1"/>
  <c r="BM231" i="11" s="1"/>
  <c r="BM232" i="11" s="1"/>
  <c r="BM233" i="11" s="1"/>
  <c r="BM234" i="11" s="1"/>
  <c r="BM235" i="11" s="1"/>
  <c r="BM236" i="11" s="1"/>
  <c r="BM237" i="11" s="1"/>
  <c r="BM238" i="11" s="1"/>
  <c r="BM239" i="11" s="1"/>
  <c r="BM240" i="11" s="1"/>
  <c r="BM241" i="11" s="1"/>
  <c r="BM242" i="11" s="1"/>
  <c r="BM243" i="11" s="1"/>
  <c r="BM244" i="11" s="1"/>
  <c r="BM245" i="11" s="1"/>
  <c r="BM246" i="11" s="1"/>
  <c r="BM247" i="11" s="1"/>
  <c r="BM248" i="11" s="1"/>
  <c r="BM249" i="11" s="1"/>
  <c r="BM250" i="11" s="1"/>
  <c r="BM251" i="11" s="1"/>
  <c r="BM252" i="11" s="1"/>
  <c r="BM253" i="11" s="1"/>
  <c r="BM254" i="11" s="1"/>
  <c r="BM255" i="11" s="1"/>
  <c r="BM256" i="11" s="1"/>
  <c r="BM257" i="11" s="1"/>
  <c r="BM258" i="11" s="1"/>
  <c r="BM259" i="11" s="1"/>
  <c r="BM260" i="11" s="1"/>
  <c r="P135" i="11"/>
  <c r="Q134" i="11"/>
  <c r="Z24" i="11"/>
  <c r="AB24" i="11" s="1"/>
  <c r="X25" i="11"/>
  <c r="W25" i="11"/>
  <c r="AD25" i="11" s="1"/>
  <c r="V25" i="11"/>
  <c r="Z25" i="11" s="1"/>
  <c r="Y25" i="11"/>
  <c r="AA23" i="11"/>
  <c r="AV23" i="11"/>
  <c r="AU24" i="11"/>
  <c r="K26" i="11"/>
  <c r="U26" i="11" s="1"/>
  <c r="K309" i="11" l="1"/>
  <c r="J310" i="11"/>
  <c r="K310" i="11" s="1"/>
  <c r="AK23" i="11"/>
  <c r="AL23" i="11"/>
  <c r="AM23" i="11"/>
  <c r="AN23" i="11"/>
  <c r="AN24" i="11"/>
  <c r="C29" i="11"/>
  <c r="D28" i="11"/>
  <c r="AO23" i="11"/>
  <c r="AP23" i="11"/>
  <c r="AR23" i="11"/>
  <c r="AQ23" i="11"/>
  <c r="P136" i="11"/>
  <c r="Q135" i="11"/>
  <c r="AB25" i="11"/>
  <c r="AK24" i="11" s="1"/>
  <c r="BI24" i="11"/>
  <c r="BJ24" i="11" s="1"/>
  <c r="AA24" i="11"/>
  <c r="AV24" i="11"/>
  <c r="BM261" i="11"/>
  <c r="BM262" i="11" s="1"/>
  <c r="BM263" i="11" s="1"/>
  <c r="BM264" i="11" s="1"/>
  <c r="BM265" i="11" s="1"/>
  <c r="BM266" i="11" s="1"/>
  <c r="BM267" i="11" s="1"/>
  <c r="BM268" i="11" s="1"/>
  <c r="BM269" i="11" s="1"/>
  <c r="BM270" i="11" s="1"/>
  <c r="BM271" i="11" s="1"/>
  <c r="BM272" i="11" s="1"/>
  <c r="BM273" i="11" s="1"/>
  <c r="BM274" i="11" s="1"/>
  <c r="BM275" i="11" s="1"/>
  <c r="BM276" i="11" s="1"/>
  <c r="BM277" i="11" s="1"/>
  <c r="BM278" i="11" s="1"/>
  <c r="BM279" i="11" s="1"/>
  <c r="X26" i="11"/>
  <c r="W26" i="11"/>
  <c r="AD26" i="11" s="1"/>
  <c r="V26" i="11"/>
  <c r="Z26" i="11" s="1"/>
  <c r="AB26" i="11" s="1"/>
  <c r="Y26" i="11"/>
  <c r="K27" i="11"/>
  <c r="U27" i="11" s="1"/>
  <c r="AU25" i="11"/>
  <c r="AM24" i="11" l="1"/>
  <c r="AL24" i="11"/>
  <c r="C30" i="11"/>
  <c r="D29" i="11"/>
  <c r="AP24" i="11"/>
  <c r="AN25" i="11"/>
  <c r="AK25" i="11"/>
  <c r="AL25" i="11"/>
  <c r="AM25" i="11"/>
  <c r="BK24" i="11"/>
  <c r="BL25" i="11" s="1"/>
  <c r="BN25" i="11" s="1"/>
  <c r="AR24" i="11"/>
  <c r="AO24" i="11"/>
  <c r="AQ24" i="11"/>
  <c r="AO25" i="11"/>
  <c r="AP25" i="11"/>
  <c r="AQ25" i="11"/>
  <c r="AR25" i="11"/>
  <c r="P137" i="11"/>
  <c r="Q136" i="11"/>
  <c r="AV25" i="11"/>
  <c r="AA25" i="11"/>
  <c r="BI25" i="11"/>
  <c r="BJ25" i="11" s="1"/>
  <c r="BK25" i="11" s="1"/>
  <c r="BM280" i="11"/>
  <c r="BM281" i="11" s="1"/>
  <c r="BM282" i="11" s="1"/>
  <c r="BM283" i="11" s="1"/>
  <c r="BM284" i="11" s="1"/>
  <c r="BM285" i="11" s="1"/>
  <c r="BM286" i="11" s="1"/>
  <c r="BM287" i="11" s="1"/>
  <c r="BM288" i="11" s="1"/>
  <c r="BM289" i="11" s="1"/>
  <c r="BM290" i="11" s="1"/>
  <c r="BM291" i="11" s="1"/>
  <c r="BM292" i="11" s="1"/>
  <c r="BM293" i="11" s="1"/>
  <c r="BM294" i="11" s="1"/>
  <c r="BM295" i="11" s="1"/>
  <c r="BM296" i="11" s="1"/>
  <c r="BM297" i="11" s="1"/>
  <c r="BM298" i="11" s="1"/>
  <c r="BM299" i="11" s="1"/>
  <c r="BM300" i="11" s="1"/>
  <c r="BM301" i="11" s="1"/>
  <c r="BM302" i="11" s="1"/>
  <c r="BM303" i="11" s="1"/>
  <c r="BM304" i="11" s="1"/>
  <c r="BM305" i="11" s="1"/>
  <c r="BM306" i="11" s="1"/>
  <c r="BM307" i="11" s="1"/>
  <c r="BM308" i="11" s="1"/>
  <c r="X27" i="11"/>
  <c r="W27" i="11"/>
  <c r="AD27" i="11" s="1"/>
  <c r="V27" i="11"/>
  <c r="Z27" i="11" s="1"/>
  <c r="Y27" i="11"/>
  <c r="K28" i="11"/>
  <c r="U28" i="11" s="1"/>
  <c r="AU26" i="11"/>
  <c r="BL26" i="11" l="1"/>
  <c r="BN26" i="11" s="1"/>
  <c r="C31" i="11"/>
  <c r="D30" i="11"/>
  <c r="P138" i="11"/>
  <c r="Q137" i="11"/>
  <c r="AB27" i="11"/>
  <c r="BI26" i="11"/>
  <c r="BJ26" i="11" s="1"/>
  <c r="BK26" i="11" s="1"/>
  <c r="AA26" i="11"/>
  <c r="AA27" i="11" s="1"/>
  <c r="AV26" i="11"/>
  <c r="AV27" i="11"/>
  <c r="AU27" i="11"/>
  <c r="X28" i="11"/>
  <c r="W28" i="11"/>
  <c r="AD28" i="11" s="1"/>
  <c r="V28" i="11"/>
  <c r="Y28" i="11"/>
  <c r="K29" i="11"/>
  <c r="U29" i="11" s="1"/>
  <c r="BL27" i="11" l="1"/>
  <c r="BI27" i="11"/>
  <c r="BJ27" i="11" s="1"/>
  <c r="BK27" i="11" s="1"/>
  <c r="AL26" i="11"/>
  <c r="AN26" i="11"/>
  <c r="AK26" i="11"/>
  <c r="AM26" i="11"/>
  <c r="C32" i="11"/>
  <c r="D31" i="11"/>
  <c r="BN27" i="11"/>
  <c r="BL28" i="11"/>
  <c r="BN28" i="11" s="1"/>
  <c r="AO26" i="11"/>
  <c r="AP26" i="11"/>
  <c r="AR26" i="11"/>
  <c r="AQ26" i="11"/>
  <c r="P139" i="11"/>
  <c r="Q138" i="11"/>
  <c r="Z28" i="11"/>
  <c r="AB28" i="11" s="1"/>
  <c r="AK27" i="11" s="1"/>
  <c r="X29" i="11"/>
  <c r="W29" i="11"/>
  <c r="AD29" i="11" s="1"/>
  <c r="V29" i="11"/>
  <c r="Z29" i="11" s="1"/>
  <c r="Y29" i="11"/>
  <c r="K30" i="11"/>
  <c r="U30" i="11" s="1"/>
  <c r="AU28" i="11"/>
  <c r="C33" i="11" l="1"/>
  <c r="D32" i="11"/>
  <c r="AN27" i="11"/>
  <c r="AL27" i="11"/>
  <c r="AQ27" i="11"/>
  <c r="AM27" i="11"/>
  <c r="AR27" i="11"/>
  <c r="AO27" i="11"/>
  <c r="AP27" i="11"/>
  <c r="AB29" i="11"/>
  <c r="AL28" i="11" s="1"/>
  <c r="P140" i="11"/>
  <c r="Q139" i="11"/>
  <c r="AA28" i="11"/>
  <c r="AV28" i="11"/>
  <c r="BI28" i="11"/>
  <c r="BJ28" i="11" s="1"/>
  <c r="BK28" i="11" s="1"/>
  <c r="BL29" i="11" s="1"/>
  <c r="BN29" i="11" s="1"/>
  <c r="X30" i="11"/>
  <c r="W30" i="11"/>
  <c r="AD30" i="11" s="1"/>
  <c r="V30" i="11"/>
  <c r="Y30" i="11"/>
  <c r="K31" i="11"/>
  <c r="U31" i="11" s="1"/>
  <c r="AU29" i="11"/>
  <c r="AM28" i="11" l="1"/>
  <c r="AN28" i="11"/>
  <c r="AK28" i="11"/>
  <c r="C34" i="11"/>
  <c r="D33" i="11"/>
  <c r="AQ28" i="11"/>
  <c r="AR28" i="11"/>
  <c r="AP28" i="11"/>
  <c r="AO28" i="11"/>
  <c r="Z30" i="11"/>
  <c r="AB30" i="11" s="1"/>
  <c r="BI29" i="11"/>
  <c r="BJ29" i="11" s="1"/>
  <c r="BK29" i="11" s="1"/>
  <c r="BL30" i="11" s="1"/>
  <c r="BN30" i="11" s="1"/>
  <c r="P141" i="11"/>
  <c r="Q140" i="11"/>
  <c r="AA29" i="11"/>
  <c r="AV29" i="11"/>
  <c r="X31" i="11"/>
  <c r="W31" i="11"/>
  <c r="AD31" i="11" s="1"/>
  <c r="V31" i="11"/>
  <c r="Z31" i="11" s="1"/>
  <c r="Y31" i="11"/>
  <c r="AU30" i="11"/>
  <c r="K32" i="11"/>
  <c r="U32" i="11" s="1"/>
  <c r="AQ29" i="11" l="1"/>
  <c r="C35" i="11"/>
  <c r="D34" i="11"/>
  <c r="AL29" i="11"/>
  <c r="AK29" i="11"/>
  <c r="AM29" i="11"/>
  <c r="AN29" i="11"/>
  <c r="AR29" i="11"/>
  <c r="AP29" i="11"/>
  <c r="AO29" i="11"/>
  <c r="BI30" i="11"/>
  <c r="BJ30" i="11" s="1"/>
  <c r="BK30" i="11" s="1"/>
  <c r="BL31" i="11" s="1"/>
  <c r="BN31" i="11" s="1"/>
  <c r="P142" i="11"/>
  <c r="Q141" i="11"/>
  <c r="AB31" i="11"/>
  <c r="AN30" i="11" s="1"/>
  <c r="AA30" i="11"/>
  <c r="AV30" i="11"/>
  <c r="X32" i="11"/>
  <c r="W32" i="11"/>
  <c r="AD32" i="11" s="1"/>
  <c r="V32" i="11"/>
  <c r="Z32" i="11" s="1"/>
  <c r="Y32" i="11"/>
  <c r="K33" i="11"/>
  <c r="U33" i="11" s="1"/>
  <c r="AU31" i="11"/>
  <c r="AM30" i="11" l="1"/>
  <c r="AL30" i="11"/>
  <c r="AK30" i="11"/>
  <c r="C36" i="11"/>
  <c r="D35" i="11"/>
  <c r="AO30" i="11"/>
  <c r="AR30" i="11"/>
  <c r="AQ30" i="11"/>
  <c r="AP30" i="11"/>
  <c r="P143" i="11"/>
  <c r="Q142" i="11"/>
  <c r="AB32" i="11"/>
  <c r="AA31" i="11"/>
  <c r="AV31" i="11"/>
  <c r="X33" i="11"/>
  <c r="W33" i="11"/>
  <c r="AD33" i="11" s="1"/>
  <c r="V33" i="11"/>
  <c r="Y33" i="11"/>
  <c r="AU32" i="11"/>
  <c r="K34" i="11"/>
  <c r="U34" i="11" s="1"/>
  <c r="AN31" i="11" l="1"/>
  <c r="AK31" i="11"/>
  <c r="AL31" i="11"/>
  <c r="AM31" i="11"/>
  <c r="C37" i="11"/>
  <c r="D36" i="11"/>
  <c r="AR31" i="11"/>
  <c r="AQ31" i="11"/>
  <c r="AP31" i="11"/>
  <c r="AO31" i="11"/>
  <c r="Z33" i="11"/>
  <c r="AB33" i="11" s="1"/>
  <c r="AL32" i="11" s="1"/>
  <c r="P144" i="11"/>
  <c r="Q143" i="11"/>
  <c r="BI31" i="11"/>
  <c r="BJ31" i="11" s="1"/>
  <c r="BK31" i="11" s="1"/>
  <c r="BL32" i="11" s="1"/>
  <c r="BN32" i="11" s="1"/>
  <c r="AA32" i="11"/>
  <c r="AV32" i="11"/>
  <c r="X34" i="11"/>
  <c r="W34" i="11"/>
  <c r="AD34" i="11" s="1"/>
  <c r="V34" i="11"/>
  <c r="Y34" i="11"/>
  <c r="K35" i="11"/>
  <c r="U35" i="11" s="1"/>
  <c r="AU33" i="11"/>
  <c r="K304" i="11"/>
  <c r="K305" i="11"/>
  <c r="AP32" i="11" l="1"/>
  <c r="C38" i="11"/>
  <c r="D37" i="11"/>
  <c r="AN32" i="11"/>
  <c r="AM32" i="11"/>
  <c r="AK32" i="11"/>
  <c r="Z34" i="11"/>
  <c r="AB34" i="11" s="1"/>
  <c r="AM33" i="11" s="1"/>
  <c r="AQ32" i="11"/>
  <c r="AR32" i="11"/>
  <c r="AO32" i="11"/>
  <c r="P145" i="11"/>
  <c r="Q144" i="11"/>
  <c r="BI32" i="11"/>
  <c r="BJ32" i="11" s="1"/>
  <c r="BK32" i="11" s="1"/>
  <c r="BL33" i="11" s="1"/>
  <c r="BN33" i="11" s="1"/>
  <c r="AV33" i="11"/>
  <c r="AA33" i="11"/>
  <c r="Y35" i="11"/>
  <c r="X35" i="11"/>
  <c r="W35" i="11"/>
  <c r="AD35" i="11" s="1"/>
  <c r="V35" i="11"/>
  <c r="K36" i="11"/>
  <c r="U36" i="11" s="1"/>
  <c r="AU34" i="11"/>
  <c r="C39" i="11" l="1"/>
  <c r="D38" i="11"/>
  <c r="AK33" i="11"/>
  <c r="AN33" i="11"/>
  <c r="AL33" i="11"/>
  <c r="AR33" i="11"/>
  <c r="BI34" i="11"/>
  <c r="BJ34" i="11" s="1"/>
  <c r="BK34" i="11" s="1"/>
  <c r="AP33" i="11"/>
  <c r="AQ33" i="11"/>
  <c r="AO33" i="11"/>
  <c r="P146" i="11"/>
  <c r="Q145" i="11"/>
  <c r="Z35" i="11"/>
  <c r="AB35" i="11" s="1"/>
  <c r="AN34" i="11" s="1"/>
  <c r="BI33" i="11"/>
  <c r="BJ33" i="11" s="1"/>
  <c r="BK33" i="11" s="1"/>
  <c r="BL34" i="11" s="1"/>
  <c r="BN34" i="11" s="1"/>
  <c r="AV34" i="11"/>
  <c r="AA34" i="11"/>
  <c r="Y36" i="11"/>
  <c r="X36" i="11"/>
  <c r="W36" i="11"/>
  <c r="AD36" i="11" s="1"/>
  <c r="V36" i="11"/>
  <c r="K37" i="11"/>
  <c r="U37" i="11" s="1"/>
  <c r="AU35" i="11"/>
  <c r="K277" i="11"/>
  <c r="AM34" i="11" l="1"/>
  <c r="AK34" i="11"/>
  <c r="AL34" i="11"/>
  <c r="C40" i="11"/>
  <c r="D39" i="11"/>
  <c r="AR34" i="11"/>
  <c r="AQ34" i="11"/>
  <c r="AP34" i="11"/>
  <c r="AO34" i="11"/>
  <c r="BI35" i="11"/>
  <c r="BJ35" i="11" s="1"/>
  <c r="BK35" i="11" s="1"/>
  <c r="P147" i="11"/>
  <c r="Q146" i="11"/>
  <c r="Z36" i="11"/>
  <c r="AB36" i="11" s="1"/>
  <c r="BL35" i="11"/>
  <c r="BN35" i="11" s="1"/>
  <c r="AV35" i="11"/>
  <c r="AA35" i="11"/>
  <c r="Y37" i="11"/>
  <c r="X37" i="11"/>
  <c r="W37" i="11"/>
  <c r="AD37" i="11" s="1"/>
  <c r="V37" i="11"/>
  <c r="K38" i="11"/>
  <c r="U38" i="11" s="1"/>
  <c r="AU36" i="11"/>
  <c r="K278" i="11"/>
  <c r="AP35" i="11" l="1"/>
  <c r="AN35" i="11"/>
  <c r="AM35" i="11"/>
  <c r="C41" i="11"/>
  <c r="D40" i="11"/>
  <c r="AK35" i="11"/>
  <c r="AL35" i="11"/>
  <c r="AQ35" i="11"/>
  <c r="AR35" i="11"/>
  <c r="AO35" i="11"/>
  <c r="P148" i="11"/>
  <c r="Q147" i="11"/>
  <c r="Z37" i="11"/>
  <c r="AB37" i="11" s="1"/>
  <c r="AK36" i="11" s="1"/>
  <c r="BL36" i="11"/>
  <c r="BN36" i="11" s="1"/>
  <c r="BI36" i="11"/>
  <c r="BJ36" i="11" s="1"/>
  <c r="BK36" i="11" s="1"/>
  <c r="AA36" i="11"/>
  <c r="AV36" i="11"/>
  <c r="Y38" i="11"/>
  <c r="X38" i="11"/>
  <c r="W38" i="11"/>
  <c r="AD38" i="11" s="1"/>
  <c r="V38" i="11"/>
  <c r="Z38" i="11" s="1"/>
  <c r="K39" i="11"/>
  <c r="U39" i="11" s="1"/>
  <c r="AU37" i="11"/>
  <c r="K279" i="11"/>
  <c r="AN36" i="11" l="1"/>
  <c r="AL36" i="11"/>
  <c r="AM36" i="11"/>
  <c r="C42" i="11"/>
  <c r="D41" i="11"/>
  <c r="AQ36" i="11"/>
  <c r="AR36" i="11"/>
  <c r="AO36" i="11"/>
  <c r="AP36" i="11"/>
  <c r="BI37" i="11"/>
  <c r="BJ37" i="11" s="1"/>
  <c r="BK37" i="11" s="1"/>
  <c r="AB38" i="11"/>
  <c r="AK37" i="11" s="1"/>
  <c r="P149" i="11"/>
  <c r="Q148" i="11"/>
  <c r="BL37" i="11"/>
  <c r="BN37" i="11" s="1"/>
  <c r="Y39" i="11"/>
  <c r="X39" i="11"/>
  <c r="W39" i="11"/>
  <c r="AD39" i="11" s="1"/>
  <c r="V39" i="11"/>
  <c r="Z39" i="11" s="1"/>
  <c r="K280" i="11"/>
  <c r="AU38" i="11"/>
  <c r="AA37" i="11"/>
  <c r="AV37" i="11"/>
  <c r="K40" i="11"/>
  <c r="U40" i="11" s="1"/>
  <c r="AO37" i="11" l="1"/>
  <c r="AN37" i="11"/>
  <c r="AM37" i="11"/>
  <c r="AL37" i="11"/>
  <c r="C43" i="11"/>
  <c r="D42" i="11"/>
  <c r="Z40" i="11"/>
  <c r="AB40" i="11" s="1"/>
  <c r="AR37" i="11"/>
  <c r="AQ37" i="11"/>
  <c r="AP37" i="11"/>
  <c r="BI38" i="11"/>
  <c r="BJ38" i="11" s="1"/>
  <c r="BK38" i="11" s="1"/>
  <c r="BL38" i="11"/>
  <c r="BN38" i="11" s="1"/>
  <c r="AB39" i="11"/>
  <c r="AN38" i="11" s="1"/>
  <c r="P150" i="11"/>
  <c r="Q149" i="11"/>
  <c r="AA38" i="11"/>
  <c r="AV38" i="11"/>
  <c r="Y40" i="11"/>
  <c r="X40" i="11"/>
  <c r="W40" i="11"/>
  <c r="AD40" i="11" s="1"/>
  <c r="V40" i="11"/>
  <c r="K41" i="11"/>
  <c r="U41" i="11" s="1"/>
  <c r="AU39" i="11"/>
  <c r="K281" i="11"/>
  <c r="AM38" i="11" l="1"/>
  <c r="AK38" i="11"/>
  <c r="AL38" i="11"/>
  <c r="C44" i="11"/>
  <c r="D43" i="11"/>
  <c r="AQ38" i="11"/>
  <c r="AL39" i="11"/>
  <c r="AM39" i="11"/>
  <c r="AK39" i="11"/>
  <c r="AN39" i="11"/>
  <c r="BL39" i="11"/>
  <c r="BN39" i="11" s="1"/>
  <c r="AP39" i="11"/>
  <c r="AQ39" i="11"/>
  <c r="AR39" i="11"/>
  <c r="AO39" i="11"/>
  <c r="AO38" i="11"/>
  <c r="AP38" i="11"/>
  <c r="AR38" i="11"/>
  <c r="P151" i="11"/>
  <c r="Q150" i="11"/>
  <c r="Z41" i="11"/>
  <c r="BI39" i="11"/>
  <c r="BJ39" i="11" s="1"/>
  <c r="BK39" i="11" s="1"/>
  <c r="AV39" i="11"/>
  <c r="AA39" i="11"/>
  <c r="AU40" i="11"/>
  <c r="K42" i="11"/>
  <c r="U42" i="11" s="1"/>
  <c r="Y41" i="11"/>
  <c r="X41" i="11"/>
  <c r="W41" i="11"/>
  <c r="AD41" i="11" s="1"/>
  <c r="V41" i="11"/>
  <c r="K282" i="11"/>
  <c r="BL40" i="11" l="1"/>
  <c r="BN40" i="11" s="1"/>
  <c r="C45" i="11"/>
  <c r="D44" i="11"/>
  <c r="AB41" i="11"/>
  <c r="P152" i="11"/>
  <c r="Q151" i="11"/>
  <c r="BI40" i="11"/>
  <c r="BJ40" i="11" s="1"/>
  <c r="BK40" i="11" s="1"/>
  <c r="AV40" i="11"/>
  <c r="AA40" i="11"/>
  <c r="Y42" i="11"/>
  <c r="X42" i="11"/>
  <c r="W42" i="11"/>
  <c r="AD42" i="11" s="1"/>
  <c r="V42" i="11"/>
  <c r="Z42" i="11" s="1"/>
  <c r="AB42" i="11" s="1"/>
  <c r="AU41" i="11"/>
  <c r="K297" i="11"/>
  <c r="K283" i="11"/>
  <c r="K43" i="11"/>
  <c r="U43" i="11" s="1"/>
  <c r="BL41" i="11" l="1"/>
  <c r="BN41" i="11" s="1"/>
  <c r="AK41" i="11"/>
  <c r="AL41" i="11"/>
  <c r="AN41" i="11"/>
  <c r="AM41" i="11"/>
  <c r="AK40" i="11"/>
  <c r="AL40" i="11"/>
  <c r="AM40" i="11"/>
  <c r="AN40" i="11"/>
  <c r="C46" i="11"/>
  <c r="D45" i="11"/>
  <c r="AO41" i="11"/>
  <c r="AP41" i="11"/>
  <c r="AR41" i="11"/>
  <c r="AQ41" i="11"/>
  <c r="AP40" i="11"/>
  <c r="AQ40" i="11"/>
  <c r="AR40" i="11"/>
  <c r="AO40" i="11"/>
  <c r="P153" i="11"/>
  <c r="Q152" i="11"/>
  <c r="BI41" i="11"/>
  <c r="BJ41" i="11" s="1"/>
  <c r="BK41" i="11" s="1"/>
  <c r="BL42" i="11" s="1"/>
  <c r="BN42" i="11" s="1"/>
  <c r="AV41" i="11"/>
  <c r="AA41" i="11"/>
  <c r="AA42" i="11" s="1"/>
  <c r="K300" i="11"/>
  <c r="K302" i="11"/>
  <c r="BI42" i="11"/>
  <c r="BJ42" i="11" s="1"/>
  <c r="BK42" i="11" s="1"/>
  <c r="Y43" i="11"/>
  <c r="X43" i="11"/>
  <c r="W43" i="11"/>
  <c r="AD43" i="11" s="1"/>
  <c r="V43" i="11"/>
  <c r="Z43" i="11" s="1"/>
  <c r="AB43" i="11" s="1"/>
  <c r="AL42" i="11" s="1"/>
  <c r="AV42" i="11"/>
  <c r="AU42" i="11"/>
  <c r="K284" i="11"/>
  <c r="K286" i="11"/>
  <c r="K285" i="11"/>
  <c r="K288" i="11"/>
  <c r="K287" i="11"/>
  <c r="K303" i="11"/>
  <c r="K289" i="11"/>
  <c r="K290" i="11"/>
  <c r="K291" i="11"/>
  <c r="K292" i="11"/>
  <c r="K294" i="11"/>
  <c r="K293" i="11"/>
  <c r="K298" i="11"/>
  <c r="K295" i="11"/>
  <c r="K296" i="11"/>
  <c r="K301" i="11"/>
  <c r="K44" i="11"/>
  <c r="U44" i="11" s="1"/>
  <c r="K299" i="11"/>
  <c r="AM42" i="11" l="1"/>
  <c r="C47" i="11"/>
  <c r="D46" i="11"/>
  <c r="AQ42" i="11"/>
  <c r="AK42" i="11"/>
  <c r="AN42" i="11"/>
  <c r="AR42" i="11"/>
  <c r="AP42" i="11"/>
  <c r="AO42" i="11"/>
  <c r="P154" i="11"/>
  <c r="Q153" i="11"/>
  <c r="Y44" i="11"/>
  <c r="X44" i="11"/>
  <c r="W44" i="11"/>
  <c r="AD44" i="11" s="1"/>
  <c r="AE44" i="11" s="1"/>
  <c r="Z44" i="11" s="1"/>
  <c r="V44" i="11"/>
  <c r="AA43" i="11"/>
  <c r="AV43" i="11"/>
  <c r="AU43" i="11"/>
  <c r="K45" i="11"/>
  <c r="U45" i="11" s="1"/>
  <c r="BL43" i="11"/>
  <c r="BN43" i="11" s="1"/>
  <c r="C48" i="11" l="1"/>
  <c r="D47" i="11"/>
  <c r="P155" i="11"/>
  <c r="Q154" i="11"/>
  <c r="AB44" i="11"/>
  <c r="BI43" i="11"/>
  <c r="BJ43" i="11" s="1"/>
  <c r="BK43" i="11" s="1"/>
  <c r="BL44" i="11" s="1"/>
  <c r="BN44" i="11" s="1"/>
  <c r="Y45" i="11"/>
  <c r="X45" i="11"/>
  <c r="W45" i="11"/>
  <c r="AD45" i="11" s="1"/>
  <c r="AE45" i="11" s="1"/>
  <c r="V45" i="11"/>
  <c r="K46" i="11"/>
  <c r="U46" i="11" s="1"/>
  <c r="AU44" i="11"/>
  <c r="AM43" i="11" l="1"/>
  <c r="AN43" i="11"/>
  <c r="AL43" i="11"/>
  <c r="AK43" i="11"/>
  <c r="C49" i="11"/>
  <c r="D48" i="11"/>
  <c r="AO43" i="11"/>
  <c r="AP43" i="11"/>
  <c r="AQ43" i="11"/>
  <c r="AR43" i="11"/>
  <c r="P156" i="11"/>
  <c r="Q155" i="11"/>
  <c r="Z45" i="11"/>
  <c r="AB45" i="11" s="1"/>
  <c r="AL44" i="11" s="1"/>
  <c r="BI44" i="11"/>
  <c r="BJ44" i="11" s="1"/>
  <c r="BK44" i="11" s="1"/>
  <c r="BL45" i="11" s="1"/>
  <c r="BN45" i="11" s="1"/>
  <c r="AA44" i="11"/>
  <c r="AV44" i="11"/>
  <c r="AU45" i="11"/>
  <c r="K47" i="11"/>
  <c r="U47" i="11" s="1"/>
  <c r="AN44" i="11" l="1"/>
  <c r="AM44" i="11"/>
  <c r="C50" i="11"/>
  <c r="D49" i="11"/>
  <c r="AK44" i="11"/>
  <c r="AQ44" i="11"/>
  <c r="AR44" i="11"/>
  <c r="AP44" i="11"/>
  <c r="AO44" i="11"/>
  <c r="BI45" i="11"/>
  <c r="BJ45" i="11" s="1"/>
  <c r="BK45" i="11" s="1"/>
  <c r="BL46" i="11" s="1"/>
  <c r="BN46" i="11" s="1"/>
  <c r="AA45" i="11"/>
  <c r="P157" i="11"/>
  <c r="Q156" i="11"/>
  <c r="AV45" i="11"/>
  <c r="K48" i="11"/>
  <c r="U48" i="11" s="1"/>
  <c r="C51" i="11" l="1"/>
  <c r="D50" i="11"/>
  <c r="P158" i="11"/>
  <c r="Q157" i="11"/>
  <c r="K49" i="11"/>
  <c r="U49" i="11" s="1"/>
  <c r="C52" i="11" l="1"/>
  <c r="D51" i="11"/>
  <c r="P159" i="11"/>
  <c r="Q158" i="11"/>
  <c r="K50" i="11"/>
  <c r="U50" i="11" s="1"/>
  <c r="C53" i="11" l="1"/>
  <c r="D52" i="11"/>
  <c r="P160" i="11"/>
  <c r="Q159" i="11"/>
  <c r="K51" i="11"/>
  <c r="U51" i="11" s="1"/>
  <c r="C54" i="11" l="1"/>
  <c r="D53" i="11"/>
  <c r="P161" i="11"/>
  <c r="Q160" i="11"/>
  <c r="K52" i="11"/>
  <c r="U52" i="11" s="1"/>
  <c r="C55" i="11" l="1"/>
  <c r="D54" i="11"/>
  <c r="P162" i="11"/>
  <c r="Q161" i="11"/>
  <c r="K53" i="11"/>
  <c r="U53" i="11" s="1"/>
  <c r="C56" i="11" l="1"/>
  <c r="D55" i="11"/>
  <c r="P163" i="11"/>
  <c r="Q162" i="11"/>
  <c r="K54" i="11"/>
  <c r="U54" i="11" s="1"/>
  <c r="C57" i="11" l="1"/>
  <c r="D56" i="11"/>
  <c r="P164" i="11"/>
  <c r="Q163" i="11"/>
  <c r="K55" i="11"/>
  <c r="U55" i="11" s="1"/>
  <c r="C58" i="11" l="1"/>
  <c r="D57" i="11"/>
  <c r="P165" i="11"/>
  <c r="Q164" i="11"/>
  <c r="K56" i="11"/>
  <c r="U56" i="11" s="1"/>
  <c r="C59" i="11" l="1"/>
  <c r="D58" i="11"/>
  <c r="P166" i="11"/>
  <c r="Q165" i="11"/>
  <c r="K57" i="11"/>
  <c r="U57" i="11" s="1"/>
  <c r="C60" i="11" l="1"/>
  <c r="D59" i="11"/>
  <c r="P167" i="11"/>
  <c r="Q166" i="11"/>
  <c r="K58" i="11"/>
  <c r="U58" i="11" s="1"/>
  <c r="C61" i="11" l="1"/>
  <c r="D60" i="11"/>
  <c r="P168" i="11"/>
  <c r="Q167" i="11"/>
  <c r="K59" i="11"/>
  <c r="U59" i="11" s="1"/>
  <c r="C62" i="11" l="1"/>
  <c r="D61" i="11"/>
  <c r="P169" i="11"/>
  <c r="Q168" i="11"/>
  <c r="K60" i="11"/>
  <c r="U60" i="11" s="1"/>
  <c r="C63" i="11" l="1"/>
  <c r="D62" i="11"/>
  <c r="P170" i="11"/>
  <c r="Q169" i="11"/>
  <c r="K61" i="11"/>
  <c r="U61" i="11" s="1"/>
  <c r="C64" i="11" l="1"/>
  <c r="D63" i="11"/>
  <c r="P171" i="11"/>
  <c r="Q170" i="11"/>
  <c r="K62" i="11"/>
  <c r="U62" i="11" s="1"/>
  <c r="C65" i="11" l="1"/>
  <c r="D64" i="11"/>
  <c r="P172" i="11"/>
  <c r="Q171" i="11"/>
  <c r="K63" i="11"/>
  <c r="U63" i="11" s="1"/>
  <c r="C66" i="11" l="1"/>
  <c r="D65" i="11"/>
  <c r="P173" i="11"/>
  <c r="Q172" i="11"/>
  <c r="K64" i="11"/>
  <c r="U64" i="11" s="1"/>
  <c r="C67" i="11" l="1"/>
  <c r="D66" i="11"/>
  <c r="P174" i="11"/>
  <c r="Q173" i="11"/>
  <c r="K65" i="11"/>
  <c r="U65" i="11" s="1"/>
  <c r="C68" i="11" l="1"/>
  <c r="D67" i="11"/>
  <c r="P175" i="11"/>
  <c r="Q174" i="11"/>
  <c r="K66" i="11"/>
  <c r="U66" i="11" s="1"/>
  <c r="C69" i="11" l="1"/>
  <c r="D68" i="11"/>
  <c r="P176" i="11"/>
  <c r="Q175" i="11"/>
  <c r="K67" i="11"/>
  <c r="U67" i="11" s="1"/>
  <c r="C70" i="11" l="1"/>
  <c r="D69" i="11"/>
  <c r="P177" i="11"/>
  <c r="Q176" i="11"/>
  <c r="K68" i="11"/>
  <c r="U68" i="11" s="1"/>
  <c r="C71" i="11" l="1"/>
  <c r="D70" i="11"/>
  <c r="P178" i="11"/>
  <c r="Q177" i="11"/>
  <c r="K69" i="11"/>
  <c r="U69" i="11" s="1"/>
  <c r="C72" i="11" l="1"/>
  <c r="D71" i="11"/>
  <c r="P179" i="11"/>
  <c r="Q178" i="11"/>
  <c r="K70" i="11"/>
  <c r="U70" i="11" s="1"/>
  <c r="C73" i="11" l="1"/>
  <c r="D72" i="11"/>
  <c r="P180" i="11"/>
  <c r="Q179" i="11"/>
  <c r="K71" i="11"/>
  <c r="U71" i="11" s="1"/>
  <c r="C74" i="11" l="1"/>
  <c r="D73" i="11"/>
  <c r="P181" i="11"/>
  <c r="Q180" i="11"/>
  <c r="K72" i="11"/>
  <c r="U72" i="11" s="1"/>
  <c r="C75" i="11" l="1"/>
  <c r="D74" i="11"/>
  <c r="P182" i="11"/>
  <c r="Q181" i="11"/>
  <c r="K73" i="11"/>
  <c r="U73" i="11" s="1"/>
  <c r="C76" i="11" l="1"/>
  <c r="D75" i="11"/>
  <c r="P183" i="11"/>
  <c r="Q182" i="11"/>
  <c r="K74" i="11"/>
  <c r="U74" i="11" s="1"/>
  <c r="C77" i="11" l="1"/>
  <c r="D76" i="11"/>
  <c r="P184" i="11"/>
  <c r="Q183" i="11"/>
  <c r="K75" i="11"/>
  <c r="U75" i="11" s="1"/>
  <c r="C78" i="11" l="1"/>
  <c r="D77" i="11"/>
  <c r="P185" i="11"/>
  <c r="Q184" i="11"/>
  <c r="K76" i="11"/>
  <c r="U76" i="11" s="1"/>
  <c r="C79" i="11" l="1"/>
  <c r="D78" i="11"/>
  <c r="P186" i="11"/>
  <c r="Q185" i="11"/>
  <c r="K77" i="11"/>
  <c r="U77" i="11" s="1"/>
  <c r="C80" i="11" l="1"/>
  <c r="D79" i="11"/>
  <c r="P187" i="11"/>
  <c r="Q186" i="11"/>
  <c r="K78" i="11"/>
  <c r="U78" i="11" s="1"/>
  <c r="C81" i="11" l="1"/>
  <c r="D80" i="11"/>
  <c r="P188" i="11"/>
  <c r="Q187" i="11"/>
  <c r="K79" i="11"/>
  <c r="U79" i="11" s="1"/>
  <c r="C82" i="11" l="1"/>
  <c r="D81" i="11"/>
  <c r="P189" i="11"/>
  <c r="Q188" i="11"/>
  <c r="K80" i="11"/>
  <c r="U80" i="11" s="1"/>
  <c r="C83" i="11" l="1"/>
  <c r="D82" i="11"/>
  <c r="P190" i="11"/>
  <c r="Q189" i="11"/>
  <c r="K81" i="11"/>
  <c r="U81" i="11" s="1"/>
  <c r="C84" i="11" l="1"/>
  <c r="D83" i="11"/>
  <c r="P191" i="11"/>
  <c r="Q190" i="11"/>
  <c r="K82" i="11"/>
  <c r="U82" i="11" s="1"/>
  <c r="C85" i="11" l="1"/>
  <c r="D84" i="11"/>
  <c r="P192" i="11"/>
  <c r="Q191" i="11"/>
  <c r="K83" i="11"/>
  <c r="U83" i="11" s="1"/>
  <c r="C86" i="11" l="1"/>
  <c r="D85" i="11"/>
  <c r="P193" i="11"/>
  <c r="Q192" i="11"/>
  <c r="K84" i="11"/>
  <c r="U84" i="11" s="1"/>
  <c r="C87" i="11" l="1"/>
  <c r="D86" i="11"/>
  <c r="P194" i="11"/>
  <c r="Q193" i="11"/>
  <c r="K85" i="11"/>
  <c r="U85" i="11" s="1"/>
  <c r="C88" i="11" l="1"/>
  <c r="D87" i="11"/>
  <c r="P195" i="11"/>
  <c r="Q194" i="11"/>
  <c r="K86" i="11"/>
  <c r="U86" i="11" s="1"/>
  <c r="C89" i="11" l="1"/>
  <c r="D88" i="11"/>
  <c r="P196" i="11"/>
  <c r="Q195" i="11"/>
  <c r="K87" i="11"/>
  <c r="U87" i="11" s="1"/>
  <c r="C90" i="11" l="1"/>
  <c r="D89" i="11"/>
  <c r="P197" i="11"/>
  <c r="Q196" i="11"/>
  <c r="K88" i="11"/>
  <c r="U88" i="11" s="1"/>
  <c r="C91" i="11" l="1"/>
  <c r="D90" i="11"/>
  <c r="P198" i="11"/>
  <c r="Q197" i="11"/>
  <c r="K89" i="11"/>
  <c r="U89" i="11" s="1"/>
  <c r="C92" i="11" l="1"/>
  <c r="D91" i="11"/>
  <c r="P199" i="11"/>
  <c r="Q198" i="11"/>
  <c r="K90" i="11"/>
  <c r="U90" i="11" s="1"/>
  <c r="C93" i="11" l="1"/>
  <c r="D92" i="11"/>
  <c r="P200" i="11"/>
  <c r="Q199" i="11"/>
  <c r="K91" i="11"/>
  <c r="U91" i="11" s="1"/>
  <c r="C94" i="11" l="1"/>
  <c r="D93" i="11"/>
  <c r="P201" i="11"/>
  <c r="Q200" i="11"/>
  <c r="K92" i="11"/>
  <c r="U92" i="11" s="1"/>
  <c r="C95" i="11" l="1"/>
  <c r="D94" i="11"/>
  <c r="P202" i="11"/>
  <c r="Q201" i="11"/>
  <c r="K93" i="11"/>
  <c r="U93" i="11" s="1"/>
  <c r="C96" i="11" l="1"/>
  <c r="D95" i="11"/>
  <c r="P203" i="11"/>
  <c r="Q202" i="11"/>
  <c r="K94" i="11"/>
  <c r="U94" i="11" s="1"/>
  <c r="C97" i="11" l="1"/>
  <c r="D96" i="11"/>
  <c r="P204" i="11"/>
  <c r="Q203" i="11"/>
  <c r="K95" i="11"/>
  <c r="U95" i="11" s="1"/>
  <c r="C98" i="11" l="1"/>
  <c r="D97" i="11"/>
  <c r="P205" i="11"/>
  <c r="Q204" i="11"/>
  <c r="K96" i="11"/>
  <c r="U96" i="11" s="1"/>
  <c r="C99" i="11" l="1"/>
  <c r="D98" i="11"/>
  <c r="P206" i="11"/>
  <c r="Q205" i="11"/>
  <c r="K97" i="11"/>
  <c r="U97" i="11" s="1"/>
  <c r="C100" i="11" l="1"/>
  <c r="D99" i="11"/>
  <c r="P207" i="11"/>
  <c r="Q206" i="11"/>
  <c r="K98" i="11"/>
  <c r="U98" i="11" s="1"/>
  <c r="C101" i="11" l="1"/>
  <c r="D100" i="11"/>
  <c r="P208" i="11"/>
  <c r="Q207" i="11"/>
  <c r="K99" i="11"/>
  <c r="U99" i="11" s="1"/>
  <c r="C102" i="11" l="1"/>
  <c r="D101" i="11"/>
  <c r="P209" i="11"/>
  <c r="Q208" i="11"/>
  <c r="K100" i="11"/>
  <c r="U100" i="11" s="1"/>
  <c r="C103" i="11" l="1"/>
  <c r="D102" i="11"/>
  <c r="P210" i="11"/>
  <c r="Q209" i="11"/>
  <c r="K101" i="11"/>
  <c r="U101" i="11" s="1"/>
  <c r="C104" i="11" l="1"/>
  <c r="D103" i="11"/>
  <c r="P211" i="11"/>
  <c r="Q210" i="11"/>
  <c r="K102" i="11"/>
  <c r="U102" i="11" s="1"/>
  <c r="C105" i="11" l="1"/>
  <c r="D104" i="11"/>
  <c r="P212" i="11"/>
  <c r="Q211" i="11"/>
  <c r="K103" i="11"/>
  <c r="U103" i="11" s="1"/>
  <c r="C106" i="11" l="1"/>
  <c r="D105" i="11"/>
  <c r="P213" i="11"/>
  <c r="Q212" i="11"/>
  <c r="K104" i="11"/>
  <c r="U104" i="11" s="1"/>
  <c r="C107" i="11" l="1"/>
  <c r="D106" i="11"/>
  <c r="P214" i="11"/>
  <c r="Q213" i="11"/>
  <c r="K105" i="11"/>
  <c r="U105" i="11" s="1"/>
  <c r="C108" i="11" l="1"/>
  <c r="D107" i="11"/>
  <c r="P215" i="11"/>
  <c r="Q214" i="11"/>
  <c r="K106" i="11"/>
  <c r="U106" i="11" s="1"/>
  <c r="C109" i="11" l="1"/>
  <c r="D108" i="11"/>
  <c r="P216" i="11"/>
  <c r="Q215" i="11"/>
  <c r="K107" i="11"/>
  <c r="U107" i="11" s="1"/>
  <c r="C110" i="11" l="1"/>
  <c r="D109" i="11"/>
  <c r="P217" i="11"/>
  <c r="Q216" i="11"/>
  <c r="K108" i="11"/>
  <c r="U108" i="11" s="1"/>
  <c r="C111" i="11" l="1"/>
  <c r="D110" i="11"/>
  <c r="P218" i="11"/>
  <c r="Q217" i="11"/>
  <c r="K109" i="11"/>
  <c r="U109" i="11" s="1"/>
  <c r="C112" i="11" l="1"/>
  <c r="D111" i="11"/>
  <c r="P219" i="11"/>
  <c r="Q218" i="11"/>
  <c r="K110" i="11"/>
  <c r="U110" i="11" s="1"/>
  <c r="C113" i="11" l="1"/>
  <c r="D112" i="11"/>
  <c r="P220" i="11"/>
  <c r="Q219" i="11"/>
  <c r="K111" i="11"/>
  <c r="U111" i="11" s="1"/>
  <c r="C114" i="11" l="1"/>
  <c r="D113" i="11"/>
  <c r="P221" i="11"/>
  <c r="Q220" i="11"/>
  <c r="K112" i="11"/>
  <c r="U112" i="11" s="1"/>
  <c r="C115" i="11" l="1"/>
  <c r="D114" i="11"/>
  <c r="P222" i="11"/>
  <c r="Q221" i="11"/>
  <c r="K113" i="11"/>
  <c r="U113" i="11" s="1"/>
  <c r="C116" i="11" l="1"/>
  <c r="D115" i="11"/>
  <c r="P223" i="11"/>
  <c r="Q222" i="11"/>
  <c r="K114" i="11"/>
  <c r="U114" i="11" s="1"/>
  <c r="C117" i="11" l="1"/>
  <c r="D116" i="11"/>
  <c r="P224" i="11"/>
  <c r="Q223" i="11"/>
  <c r="K115" i="11"/>
  <c r="U115" i="11" s="1"/>
  <c r="C118" i="11" l="1"/>
  <c r="D117" i="11"/>
  <c r="P225" i="11"/>
  <c r="Q224" i="11"/>
  <c r="K116" i="11"/>
  <c r="U116" i="11" s="1"/>
  <c r="C119" i="11" l="1"/>
  <c r="D118" i="11"/>
  <c r="P226" i="11"/>
  <c r="Q225" i="11"/>
  <c r="K117" i="11"/>
  <c r="U117" i="11" s="1"/>
  <c r="C120" i="11" l="1"/>
  <c r="D119" i="11"/>
  <c r="P227" i="11"/>
  <c r="Q226" i="11"/>
  <c r="K118" i="11"/>
  <c r="U118" i="11" s="1"/>
  <c r="C121" i="11" l="1"/>
  <c r="D120" i="11"/>
  <c r="P228" i="11"/>
  <c r="Q227" i="11"/>
  <c r="K119" i="11"/>
  <c r="U119" i="11" s="1"/>
  <c r="C122" i="11" l="1"/>
  <c r="D121" i="11"/>
  <c r="P229" i="11"/>
  <c r="Q228" i="11"/>
  <c r="K120" i="11"/>
  <c r="U120" i="11" s="1"/>
  <c r="C123" i="11" l="1"/>
  <c r="D122" i="11"/>
  <c r="P230" i="11"/>
  <c r="Q229" i="11"/>
  <c r="K121" i="11"/>
  <c r="U121" i="11" s="1"/>
  <c r="C124" i="11" l="1"/>
  <c r="D123" i="11"/>
  <c r="P231" i="11"/>
  <c r="Q230" i="11"/>
  <c r="K122" i="11"/>
  <c r="U122" i="11" s="1"/>
  <c r="C125" i="11" l="1"/>
  <c r="D124" i="11"/>
  <c r="P232" i="11"/>
  <c r="Q231" i="11"/>
  <c r="K123" i="11"/>
  <c r="U123" i="11" s="1"/>
  <c r="C126" i="11" l="1"/>
  <c r="D125" i="11"/>
  <c r="P233" i="11"/>
  <c r="Q232" i="11"/>
  <c r="K124" i="11"/>
  <c r="U124" i="11" s="1"/>
  <c r="C127" i="11" l="1"/>
  <c r="D126" i="11"/>
  <c r="P234" i="11"/>
  <c r="Q233" i="11"/>
  <c r="K125" i="11"/>
  <c r="U125" i="11" s="1"/>
  <c r="C128" i="11" l="1"/>
  <c r="D127" i="11"/>
  <c r="P235" i="11"/>
  <c r="Q234" i="11"/>
  <c r="K126" i="11"/>
  <c r="U126" i="11" s="1"/>
  <c r="C129" i="11" l="1"/>
  <c r="D128" i="11"/>
  <c r="P236" i="11"/>
  <c r="Q235" i="11"/>
  <c r="K127" i="11"/>
  <c r="U127" i="11" s="1"/>
  <c r="C130" i="11" l="1"/>
  <c r="D129" i="11"/>
  <c r="P237" i="11"/>
  <c r="Q236" i="11"/>
  <c r="K128" i="11"/>
  <c r="U128" i="11" s="1"/>
  <c r="C131" i="11" l="1"/>
  <c r="D130" i="11"/>
  <c r="P238" i="11"/>
  <c r="Q237" i="11"/>
  <c r="K129" i="11"/>
  <c r="U129" i="11" s="1"/>
  <c r="C132" i="11" l="1"/>
  <c r="D131" i="11"/>
  <c r="P239" i="11"/>
  <c r="Q238" i="11"/>
  <c r="K130" i="11"/>
  <c r="U130" i="11" s="1"/>
  <c r="C133" i="11" l="1"/>
  <c r="D132" i="11"/>
  <c r="P240" i="11"/>
  <c r="Q239" i="11"/>
  <c r="K131" i="11"/>
  <c r="U131" i="11" s="1"/>
  <c r="C134" i="11" l="1"/>
  <c r="D133" i="11"/>
  <c r="P241" i="11"/>
  <c r="Q240" i="11"/>
  <c r="K132" i="11"/>
  <c r="U132" i="11" s="1"/>
  <c r="C135" i="11" l="1"/>
  <c r="D134" i="11"/>
  <c r="P242" i="11"/>
  <c r="Q241" i="11"/>
  <c r="K133" i="11"/>
  <c r="U133" i="11" s="1"/>
  <c r="C136" i="11" l="1"/>
  <c r="D135" i="11"/>
  <c r="P243" i="11"/>
  <c r="Q242" i="11"/>
  <c r="K134" i="11"/>
  <c r="U134" i="11" s="1"/>
  <c r="C137" i="11" l="1"/>
  <c r="D136" i="11"/>
  <c r="P244" i="11"/>
  <c r="Q243" i="11"/>
  <c r="K135" i="11"/>
  <c r="U135" i="11" s="1"/>
  <c r="C138" i="11" l="1"/>
  <c r="D137" i="11"/>
  <c r="P245" i="11"/>
  <c r="Q244" i="11"/>
  <c r="K136" i="11"/>
  <c r="U136" i="11" s="1"/>
  <c r="C139" i="11" l="1"/>
  <c r="D138" i="11"/>
  <c r="P246" i="11"/>
  <c r="Q245" i="11"/>
  <c r="K137" i="11"/>
  <c r="U137" i="11" s="1"/>
  <c r="C140" i="11" l="1"/>
  <c r="D139" i="11"/>
  <c r="P247" i="11"/>
  <c r="Q246" i="11"/>
  <c r="K138" i="11"/>
  <c r="U138" i="11" s="1"/>
  <c r="C141" i="11" l="1"/>
  <c r="D140" i="11"/>
  <c r="P248" i="11"/>
  <c r="Q247" i="11"/>
  <c r="K139" i="11"/>
  <c r="U139" i="11" s="1"/>
  <c r="C142" i="11" l="1"/>
  <c r="D141" i="11"/>
  <c r="P249" i="11"/>
  <c r="Q248" i="11"/>
  <c r="K140" i="11"/>
  <c r="U140" i="11" s="1"/>
  <c r="C143" i="11" l="1"/>
  <c r="D142" i="11"/>
  <c r="P250" i="11"/>
  <c r="Q249" i="11"/>
  <c r="K141" i="11"/>
  <c r="U141" i="11" s="1"/>
  <c r="C144" i="11" l="1"/>
  <c r="D143" i="11"/>
  <c r="P251" i="11"/>
  <c r="Q250" i="11"/>
  <c r="K142" i="11"/>
  <c r="U142" i="11" s="1"/>
  <c r="C145" i="11" l="1"/>
  <c r="D144" i="11"/>
  <c r="P252" i="11"/>
  <c r="Q251" i="11"/>
  <c r="K143" i="11"/>
  <c r="U143" i="11" s="1"/>
  <c r="C146" i="11" l="1"/>
  <c r="D145" i="11"/>
  <c r="P253" i="11"/>
  <c r="Q252" i="11"/>
  <c r="K144" i="11"/>
  <c r="U144" i="11" s="1"/>
  <c r="C147" i="11" l="1"/>
  <c r="D146" i="11"/>
  <c r="P254" i="11"/>
  <c r="Q253" i="11"/>
  <c r="K145" i="11"/>
  <c r="U145" i="11" s="1"/>
  <c r="C148" i="11" l="1"/>
  <c r="D147" i="11"/>
  <c r="P255" i="11"/>
  <c r="Q254" i="11"/>
  <c r="K146" i="11"/>
  <c r="U146" i="11" s="1"/>
  <c r="C149" i="11" l="1"/>
  <c r="D148" i="11"/>
  <c r="P256" i="11"/>
  <c r="Q255" i="11"/>
  <c r="BR4" i="11"/>
  <c r="K147" i="11"/>
  <c r="U147" i="11" s="1"/>
  <c r="C150" i="11" l="1"/>
  <c r="D149" i="11"/>
  <c r="P257" i="11"/>
  <c r="Q256" i="11"/>
  <c r="K148" i="11"/>
  <c r="U148" i="11" s="1"/>
  <c r="C151" i="11" l="1"/>
  <c r="D150" i="11"/>
  <c r="P258" i="11"/>
  <c r="Q257" i="11"/>
  <c r="K149" i="11"/>
  <c r="U149" i="11" s="1"/>
  <c r="C152" i="11" l="1"/>
  <c r="D151" i="11"/>
  <c r="P259" i="11"/>
  <c r="Q258" i="11"/>
  <c r="K150" i="11"/>
  <c r="U150" i="11" s="1"/>
  <c r="C153" i="11" l="1"/>
  <c r="D152" i="11"/>
  <c r="P260" i="11"/>
  <c r="Q259" i="11"/>
  <c r="K151" i="11"/>
  <c r="U151" i="11" s="1"/>
  <c r="C154" i="11" l="1"/>
  <c r="D153" i="11"/>
  <c r="P261" i="11"/>
  <c r="Q260" i="11"/>
  <c r="K152" i="11"/>
  <c r="U152" i="11" s="1"/>
  <c r="C155" i="11" l="1"/>
  <c r="D154" i="11"/>
  <c r="P262" i="11"/>
  <c r="Q261" i="11"/>
  <c r="K153" i="11"/>
  <c r="U153" i="11" s="1"/>
  <c r="C156" i="11" l="1"/>
  <c r="D155" i="11"/>
  <c r="P263" i="11"/>
  <c r="Q262" i="11"/>
  <c r="K154" i="11"/>
  <c r="U154" i="11" s="1"/>
  <c r="C157" i="11" l="1"/>
  <c r="D156" i="11"/>
  <c r="P264" i="11"/>
  <c r="Q263" i="11"/>
  <c r="K155" i="11"/>
  <c r="U155" i="11" s="1"/>
  <c r="C158" i="11" l="1"/>
  <c r="D157" i="11"/>
  <c r="P265" i="11"/>
  <c r="Q264" i="11"/>
  <c r="K156" i="11"/>
  <c r="U156" i="11" s="1"/>
  <c r="C159" i="11" l="1"/>
  <c r="D158" i="11"/>
  <c r="P266" i="11"/>
  <c r="Q265" i="11"/>
  <c r="K157" i="11"/>
  <c r="U157" i="11" s="1"/>
  <c r="C160" i="11" l="1"/>
  <c r="D159" i="11"/>
  <c r="P267" i="11"/>
  <c r="Q266" i="11"/>
  <c r="K158" i="11"/>
  <c r="U158" i="11" s="1"/>
  <c r="C161" i="11" l="1"/>
  <c r="D160" i="11"/>
  <c r="P268" i="11"/>
  <c r="Q267" i="11"/>
  <c r="K159" i="11"/>
  <c r="U159" i="11" s="1"/>
  <c r="C162" i="11" l="1"/>
  <c r="D161" i="11"/>
  <c r="P269" i="11"/>
  <c r="Q268" i="11"/>
  <c r="K160" i="11"/>
  <c r="U160" i="11" s="1"/>
  <c r="C163" i="11" l="1"/>
  <c r="D162" i="11"/>
  <c r="P270" i="11"/>
  <c r="Q269" i="11"/>
  <c r="K161" i="11"/>
  <c r="U161" i="11" s="1"/>
  <c r="C164" i="11" l="1"/>
  <c r="D163" i="11"/>
  <c r="P271" i="11"/>
  <c r="Q270" i="11"/>
  <c r="K162" i="11"/>
  <c r="U162" i="11" s="1"/>
  <c r="C165" i="11" l="1"/>
  <c r="D164" i="11"/>
  <c r="P272" i="11"/>
  <c r="Q271" i="11"/>
  <c r="K163" i="11"/>
  <c r="U163" i="11" s="1"/>
  <c r="C166" i="11" l="1"/>
  <c r="D165" i="11"/>
  <c r="P273" i="11"/>
  <c r="Q272" i="11"/>
  <c r="K164" i="11"/>
  <c r="U164" i="11" s="1"/>
  <c r="C167" i="11" l="1"/>
  <c r="D166" i="11"/>
  <c r="P274" i="11"/>
  <c r="Q273" i="11"/>
  <c r="K165" i="11"/>
  <c r="U165" i="11" s="1"/>
  <c r="C168" i="11" l="1"/>
  <c r="D167" i="11"/>
  <c r="P275" i="11"/>
  <c r="Q274" i="11"/>
  <c r="K166" i="11"/>
  <c r="U166" i="11" s="1"/>
  <c r="C169" i="11" l="1"/>
  <c r="D168" i="11"/>
  <c r="P276" i="11"/>
  <c r="Q275" i="11"/>
  <c r="K167" i="11"/>
  <c r="U167" i="11" s="1"/>
  <c r="C170" i="11" l="1"/>
  <c r="D169" i="11"/>
  <c r="P277" i="11"/>
  <c r="Q276" i="11"/>
  <c r="K168" i="11"/>
  <c r="U168" i="11" s="1"/>
  <c r="C171" i="11" l="1"/>
  <c r="D170" i="11"/>
  <c r="P278" i="11"/>
  <c r="Q277" i="11"/>
  <c r="K169" i="11"/>
  <c r="U169" i="11" s="1"/>
  <c r="C172" i="11" l="1"/>
  <c r="D171" i="11"/>
  <c r="P279" i="11"/>
  <c r="Q278" i="11"/>
  <c r="K170" i="11"/>
  <c r="U170" i="11" s="1"/>
  <c r="C173" i="11" l="1"/>
  <c r="D172" i="11"/>
  <c r="P280" i="11"/>
  <c r="Q279" i="11"/>
  <c r="K171" i="11"/>
  <c r="U171" i="11" s="1"/>
  <c r="C174" i="11" l="1"/>
  <c r="D173" i="11"/>
  <c r="P281" i="11"/>
  <c r="Q280" i="11"/>
  <c r="K172" i="11"/>
  <c r="U172" i="11" s="1"/>
  <c r="C175" i="11" l="1"/>
  <c r="D174" i="11"/>
  <c r="P282" i="11"/>
  <c r="Q281" i="11"/>
  <c r="K173" i="11"/>
  <c r="U173" i="11" s="1"/>
  <c r="C176" i="11" l="1"/>
  <c r="D175" i="11"/>
  <c r="P283" i="11"/>
  <c r="Q282" i="11"/>
  <c r="K174" i="11"/>
  <c r="U174" i="11" s="1"/>
  <c r="C177" i="11" l="1"/>
  <c r="D176" i="11"/>
  <c r="P284" i="11"/>
  <c r="Q283" i="11"/>
  <c r="K175" i="11"/>
  <c r="U175" i="11" s="1"/>
  <c r="C178" i="11" l="1"/>
  <c r="D177" i="11"/>
  <c r="P285" i="11"/>
  <c r="Q284" i="11"/>
  <c r="K176" i="11"/>
  <c r="U176" i="11" s="1"/>
  <c r="C179" i="11" l="1"/>
  <c r="D178" i="11"/>
  <c r="P286" i="11"/>
  <c r="Q285" i="11"/>
  <c r="K177" i="11"/>
  <c r="U177" i="11" s="1"/>
  <c r="C180" i="11" l="1"/>
  <c r="D179" i="11"/>
  <c r="P287" i="11"/>
  <c r="Q286" i="11"/>
  <c r="K178" i="11"/>
  <c r="U178" i="11" s="1"/>
  <c r="C181" i="11" l="1"/>
  <c r="D180" i="11"/>
  <c r="P288" i="11"/>
  <c r="Q287" i="11"/>
  <c r="K179" i="11"/>
  <c r="U179" i="11" s="1"/>
  <c r="C182" i="11" l="1"/>
  <c r="D181" i="11"/>
  <c r="P289" i="11"/>
  <c r="Q288" i="11"/>
  <c r="K180" i="11"/>
  <c r="U180" i="11" s="1"/>
  <c r="C183" i="11" l="1"/>
  <c r="D182" i="11"/>
  <c r="P290" i="11"/>
  <c r="Q289" i="11"/>
  <c r="K181" i="11"/>
  <c r="U181" i="11" s="1"/>
  <c r="C184" i="11" l="1"/>
  <c r="D183" i="11"/>
  <c r="P291" i="11"/>
  <c r="Q290" i="11"/>
  <c r="K182" i="11"/>
  <c r="U182" i="11" s="1"/>
  <c r="C185" i="11" l="1"/>
  <c r="D184" i="11"/>
  <c r="P292" i="11"/>
  <c r="Q291" i="11"/>
  <c r="K183" i="11"/>
  <c r="U183" i="11" s="1"/>
  <c r="C186" i="11" l="1"/>
  <c r="D185" i="11"/>
  <c r="P293" i="11"/>
  <c r="Q292" i="11"/>
  <c r="K184" i="11"/>
  <c r="U184" i="11" s="1"/>
  <c r="C187" i="11" l="1"/>
  <c r="D186" i="11"/>
  <c r="P294" i="11"/>
  <c r="Q293" i="11"/>
  <c r="K185" i="11"/>
  <c r="U185" i="11" s="1"/>
  <c r="C188" i="11" l="1"/>
  <c r="D187" i="11"/>
  <c r="P295" i="11"/>
  <c r="Q294" i="11"/>
  <c r="K186" i="11"/>
  <c r="U186" i="11" s="1"/>
  <c r="C189" i="11" l="1"/>
  <c r="D188" i="11"/>
  <c r="P296" i="11"/>
  <c r="Q295" i="11"/>
  <c r="K187" i="11"/>
  <c r="U187" i="11" s="1"/>
  <c r="C190" i="11" l="1"/>
  <c r="D189" i="11"/>
  <c r="P297" i="11"/>
  <c r="Q296" i="11"/>
  <c r="K188" i="11"/>
  <c r="U188" i="11" s="1"/>
  <c r="C191" i="11" l="1"/>
  <c r="D190" i="11"/>
  <c r="P298" i="11"/>
  <c r="Q297" i="11"/>
  <c r="K189" i="11"/>
  <c r="U189" i="11" s="1"/>
  <c r="C192" i="11" l="1"/>
  <c r="D191" i="11"/>
  <c r="P299" i="11"/>
  <c r="Q298" i="11"/>
  <c r="K190" i="11"/>
  <c r="U190" i="11" s="1"/>
  <c r="C193" i="11" l="1"/>
  <c r="D192" i="11"/>
  <c r="P300" i="11"/>
  <c r="Q299" i="11"/>
  <c r="K191" i="11"/>
  <c r="U191" i="11" s="1"/>
  <c r="C194" i="11" l="1"/>
  <c r="D193" i="11"/>
  <c r="P301" i="11"/>
  <c r="Q300" i="11"/>
  <c r="K192" i="11"/>
  <c r="U192" i="11" s="1"/>
  <c r="C195" i="11" l="1"/>
  <c r="D194" i="11"/>
  <c r="P302" i="11"/>
  <c r="Q301" i="11"/>
  <c r="K193" i="11"/>
  <c r="U193" i="11" s="1"/>
  <c r="C196" i="11" l="1"/>
  <c r="D195" i="11"/>
  <c r="P303" i="11"/>
  <c r="Q302" i="11"/>
  <c r="K194" i="11"/>
  <c r="U194" i="11" s="1"/>
  <c r="C197" i="11" l="1"/>
  <c r="D196" i="11"/>
  <c r="P304" i="11"/>
  <c r="Q303" i="11"/>
  <c r="K195" i="11"/>
  <c r="U195" i="11" s="1"/>
  <c r="C198" i="11" l="1"/>
  <c r="D197" i="11"/>
  <c r="P305" i="11"/>
  <c r="Q304" i="11"/>
  <c r="K196" i="11"/>
  <c r="U196" i="11" s="1"/>
  <c r="C199" i="11" l="1"/>
  <c r="D198" i="11"/>
  <c r="Q305" i="11"/>
  <c r="P306" i="11"/>
  <c r="K197" i="11"/>
  <c r="U197" i="11" s="1"/>
  <c r="C200" i="11" l="1"/>
  <c r="D199" i="11"/>
  <c r="Q306" i="11"/>
  <c r="U306" i="11" s="1"/>
  <c r="P307" i="11"/>
  <c r="K198" i="11"/>
  <c r="U198" i="11" s="1"/>
  <c r="Q307" i="11" l="1"/>
  <c r="U307" i="11" s="1"/>
  <c r="P308" i="11"/>
  <c r="C201" i="11"/>
  <c r="D200" i="11"/>
  <c r="K199" i="11"/>
  <c r="U199" i="11" s="1"/>
  <c r="X307" i="11" l="1"/>
  <c r="Y307" i="11"/>
  <c r="W307" i="11"/>
  <c r="AD307" i="11" s="1"/>
  <c r="V307" i="11"/>
  <c r="C202" i="11"/>
  <c r="D201" i="11"/>
  <c r="Q308" i="11"/>
  <c r="U308" i="11" s="1"/>
  <c r="V308" i="11" s="1"/>
  <c r="P309" i="11"/>
  <c r="K200" i="11"/>
  <c r="U200" i="11" s="1"/>
  <c r="W308" i="11" l="1"/>
  <c r="AD308" i="11" s="1"/>
  <c r="Y308" i="11"/>
  <c r="X308" i="11"/>
  <c r="Q309" i="11"/>
  <c r="U309" i="11" s="1"/>
  <c r="P310" i="11"/>
  <c r="Q310" i="11" s="1"/>
  <c r="U310" i="11" s="1"/>
  <c r="C203" i="11"/>
  <c r="D202" i="11"/>
  <c r="K201" i="11"/>
  <c r="U201" i="11" s="1"/>
  <c r="V310" i="11" l="1"/>
  <c r="W310" i="11"/>
  <c r="AD310" i="11" s="1"/>
  <c r="X310" i="11"/>
  <c r="Y310" i="11"/>
  <c r="V309" i="11"/>
  <c r="X309" i="11"/>
  <c r="W309" i="11"/>
  <c r="AD309" i="11" s="1"/>
  <c r="Y309" i="11"/>
  <c r="C204" i="11"/>
  <c r="D203" i="11"/>
  <c r="K202" i="11"/>
  <c r="U202" i="11" s="1"/>
  <c r="C205" i="11" l="1"/>
  <c r="D204" i="11"/>
  <c r="K203" i="11"/>
  <c r="U203" i="11" s="1"/>
  <c r="C206" i="11" l="1"/>
  <c r="D205" i="11"/>
  <c r="K204" i="11"/>
  <c r="U204" i="11" s="1"/>
  <c r="C207" i="11" l="1"/>
  <c r="D206" i="11"/>
  <c r="K205" i="11"/>
  <c r="U205" i="11" s="1"/>
  <c r="C208" i="11" l="1"/>
  <c r="D207" i="11"/>
  <c r="K206" i="11"/>
  <c r="U206" i="11" s="1"/>
  <c r="C209" i="11" l="1"/>
  <c r="D208" i="11"/>
  <c r="K207" i="11"/>
  <c r="U207" i="11" s="1"/>
  <c r="C210" i="11" l="1"/>
  <c r="D209" i="11"/>
  <c r="K208" i="11"/>
  <c r="U208" i="11" s="1"/>
  <c r="C211" i="11" l="1"/>
  <c r="D210" i="11"/>
  <c r="K209" i="11"/>
  <c r="U209" i="11" s="1"/>
  <c r="C212" i="11" l="1"/>
  <c r="D211" i="11"/>
  <c r="K210" i="11"/>
  <c r="U210" i="11" s="1"/>
  <c r="C213" i="11" l="1"/>
  <c r="D212" i="11"/>
  <c r="K211" i="11"/>
  <c r="U211" i="11" s="1"/>
  <c r="C214" i="11" l="1"/>
  <c r="D213" i="11"/>
  <c r="K212" i="11"/>
  <c r="U212" i="11" s="1"/>
  <c r="C215" i="11" l="1"/>
  <c r="D214" i="11"/>
  <c r="K213" i="11"/>
  <c r="U213" i="11" s="1"/>
  <c r="C216" i="11" l="1"/>
  <c r="D215" i="11"/>
  <c r="K214" i="11"/>
  <c r="U214" i="11" s="1"/>
  <c r="C217" i="11" l="1"/>
  <c r="D216" i="11"/>
  <c r="K215" i="11"/>
  <c r="U215" i="11" s="1"/>
  <c r="C218" i="11" l="1"/>
  <c r="D217" i="11"/>
  <c r="K216" i="11"/>
  <c r="U216" i="11" s="1"/>
  <c r="C219" i="11" l="1"/>
  <c r="D218" i="11"/>
  <c r="K217" i="11"/>
  <c r="U217" i="11" s="1"/>
  <c r="C220" i="11" l="1"/>
  <c r="D219" i="11"/>
  <c r="K218" i="11"/>
  <c r="U218" i="11" s="1"/>
  <c r="C221" i="11" l="1"/>
  <c r="D220" i="11"/>
  <c r="K219" i="11"/>
  <c r="U219" i="11" s="1"/>
  <c r="C222" i="11" l="1"/>
  <c r="D221" i="11"/>
  <c r="K220" i="11"/>
  <c r="U220" i="11" s="1"/>
  <c r="C223" i="11" l="1"/>
  <c r="D222" i="11"/>
  <c r="K221" i="11"/>
  <c r="U221" i="11" s="1"/>
  <c r="C224" i="11" l="1"/>
  <c r="D223" i="11"/>
  <c r="K222" i="11"/>
  <c r="U222" i="11" s="1"/>
  <c r="C225" i="11" l="1"/>
  <c r="D224" i="11"/>
  <c r="K223" i="11"/>
  <c r="U223" i="11" s="1"/>
  <c r="C226" i="11" l="1"/>
  <c r="D225" i="11"/>
  <c r="K224" i="11"/>
  <c r="U224" i="11" s="1"/>
  <c r="C227" i="11" l="1"/>
  <c r="D226" i="11"/>
  <c r="K225" i="11"/>
  <c r="U225" i="11" s="1"/>
  <c r="C228" i="11" l="1"/>
  <c r="D227" i="11"/>
  <c r="K226" i="11"/>
  <c r="U226" i="11" s="1"/>
  <c r="C229" i="11" l="1"/>
  <c r="D228" i="11"/>
  <c r="K227" i="11"/>
  <c r="U227" i="11" s="1"/>
  <c r="C230" i="11" l="1"/>
  <c r="D229" i="11"/>
  <c r="K228" i="11"/>
  <c r="U228" i="11" s="1"/>
  <c r="C231" i="11" l="1"/>
  <c r="D230" i="11"/>
  <c r="K229" i="11"/>
  <c r="U229" i="11" s="1"/>
  <c r="C232" i="11" l="1"/>
  <c r="D231" i="11"/>
  <c r="K230" i="11"/>
  <c r="U230" i="11" s="1"/>
  <c r="C233" i="11" l="1"/>
  <c r="D232" i="11"/>
  <c r="K231" i="11"/>
  <c r="U231" i="11" s="1"/>
  <c r="C234" i="11" l="1"/>
  <c r="D233" i="11"/>
  <c r="K232" i="11"/>
  <c r="U232" i="11" s="1"/>
  <c r="C235" i="11" l="1"/>
  <c r="D234" i="11"/>
  <c r="K233" i="11"/>
  <c r="U233" i="11" s="1"/>
  <c r="C236" i="11" l="1"/>
  <c r="D235" i="11"/>
  <c r="K234" i="11"/>
  <c r="U234" i="11" s="1"/>
  <c r="C237" i="11" l="1"/>
  <c r="D236" i="11"/>
  <c r="K235" i="11"/>
  <c r="U235" i="11" s="1"/>
  <c r="C238" i="11" l="1"/>
  <c r="D237" i="11"/>
  <c r="K236" i="11"/>
  <c r="U236" i="11" s="1"/>
  <c r="C239" i="11" l="1"/>
  <c r="D238" i="11"/>
  <c r="K237" i="11"/>
  <c r="U237" i="11" s="1"/>
  <c r="C240" i="11" l="1"/>
  <c r="D239" i="11"/>
  <c r="K238" i="11"/>
  <c r="U238" i="11" s="1"/>
  <c r="C241" i="11" l="1"/>
  <c r="D240" i="11"/>
  <c r="K239" i="11"/>
  <c r="U239" i="11" s="1"/>
  <c r="C242" i="11" l="1"/>
  <c r="D241" i="11"/>
  <c r="K240" i="11"/>
  <c r="U240" i="11" s="1"/>
  <c r="C243" i="11" l="1"/>
  <c r="D242" i="11"/>
  <c r="K241" i="11"/>
  <c r="U241" i="11" s="1"/>
  <c r="C244" i="11" l="1"/>
  <c r="D243" i="11"/>
  <c r="K242" i="11"/>
  <c r="U242" i="11" s="1"/>
  <c r="C245" i="11" l="1"/>
  <c r="D244" i="11"/>
  <c r="K243" i="11"/>
  <c r="U243" i="11" s="1"/>
  <c r="C246" i="11" l="1"/>
  <c r="D245" i="11"/>
  <c r="K244" i="11"/>
  <c r="U244" i="11" s="1"/>
  <c r="C247" i="11" l="1"/>
  <c r="D246" i="11"/>
  <c r="K245" i="11"/>
  <c r="U245" i="11" s="1"/>
  <c r="C248" i="11" l="1"/>
  <c r="D247" i="11"/>
  <c r="K246" i="11"/>
  <c r="U246" i="11" s="1"/>
  <c r="C249" i="11" l="1"/>
  <c r="D248" i="11"/>
  <c r="K247" i="11"/>
  <c r="U247" i="11" s="1"/>
  <c r="C250" i="11" l="1"/>
  <c r="D249" i="11"/>
  <c r="K248" i="11"/>
  <c r="U248" i="11" s="1"/>
  <c r="C251" i="11" l="1"/>
  <c r="D250" i="11"/>
  <c r="K249" i="11"/>
  <c r="U249" i="11" s="1"/>
  <c r="D251" i="11" l="1"/>
  <c r="C252" i="11"/>
  <c r="K250" i="11"/>
  <c r="U250" i="11" s="1"/>
  <c r="C253" i="11" l="1"/>
  <c r="D252" i="11"/>
  <c r="K251" i="11"/>
  <c r="U251" i="11" s="1"/>
  <c r="C254" i="11" l="1"/>
  <c r="D253" i="11"/>
  <c r="K252" i="11"/>
  <c r="U252" i="11" s="1"/>
  <c r="C255" i="11" l="1"/>
  <c r="D254" i="11"/>
  <c r="K253" i="11"/>
  <c r="U253" i="11" s="1"/>
  <c r="C256" i="11" l="1"/>
  <c r="D255" i="11"/>
  <c r="K254" i="11"/>
  <c r="U254" i="11" s="1"/>
  <c r="C257" i="11" l="1"/>
  <c r="D256" i="11"/>
  <c r="K255" i="11"/>
  <c r="U255" i="11" s="1"/>
  <c r="C258" i="11" l="1"/>
  <c r="D257" i="11"/>
  <c r="K274" i="11"/>
  <c r="K256" i="11"/>
  <c r="U256" i="11" s="1"/>
  <c r="C259" i="11" l="1"/>
  <c r="D258" i="11"/>
  <c r="K273" i="11"/>
  <c r="K275" i="11"/>
  <c r="K257" i="11"/>
  <c r="U257" i="11" s="1"/>
  <c r="K276" i="11"/>
  <c r="K259" i="11"/>
  <c r="K258" i="11"/>
  <c r="K260" i="11"/>
  <c r="K263" i="11"/>
  <c r="K262" i="11"/>
  <c r="K261" i="11"/>
  <c r="K265" i="11"/>
  <c r="K267" i="11"/>
  <c r="K264" i="11"/>
  <c r="K266" i="11"/>
  <c r="K270" i="11"/>
  <c r="K269" i="11"/>
  <c r="K268" i="11"/>
  <c r="K272" i="11"/>
  <c r="K271" i="11"/>
  <c r="U259" i="11" l="1"/>
  <c r="C260" i="11"/>
  <c r="D259" i="11"/>
  <c r="U260" i="11" s="1"/>
  <c r="U258" i="11"/>
  <c r="BR3" i="11"/>
  <c r="C261" i="11" l="1"/>
  <c r="D260" i="11"/>
  <c r="V46" i="11"/>
  <c r="X46" i="11"/>
  <c r="Y46" i="11"/>
  <c r="W46" i="11"/>
  <c r="AD46" i="11" s="1"/>
  <c r="Y47" i="11"/>
  <c r="V47" i="11"/>
  <c r="W47" i="11"/>
  <c r="AD47" i="11" s="1"/>
  <c r="X47" i="11"/>
  <c r="U261" i="11" l="1"/>
  <c r="C262" i="11"/>
  <c r="D261" i="11"/>
  <c r="U262" i="11" s="1"/>
  <c r="AE46" i="11"/>
  <c r="Z46" i="11" s="1"/>
  <c r="AE47" i="11"/>
  <c r="V48" i="11"/>
  <c r="X48" i="11"/>
  <c r="W48" i="11"/>
  <c r="AD48" i="11" s="1"/>
  <c r="AE48" i="11" s="1"/>
  <c r="Y48" i="11"/>
  <c r="AU47" i="11"/>
  <c r="AU46" i="11"/>
  <c r="C263" i="11" l="1"/>
  <c r="D262" i="11"/>
  <c r="Z47" i="11"/>
  <c r="AB47" i="11" s="1"/>
  <c r="AB46" i="11"/>
  <c r="AA46" i="11"/>
  <c r="AV46" i="11"/>
  <c r="V49" i="11"/>
  <c r="Y49" i="11"/>
  <c r="W49" i="11"/>
  <c r="AD49" i="11" s="1"/>
  <c r="X49" i="11"/>
  <c r="AU48" i="11"/>
  <c r="U263" i="11" l="1"/>
  <c r="AN46" i="11"/>
  <c r="AK46" i="11"/>
  <c r="AL46" i="11"/>
  <c r="AM46" i="11"/>
  <c r="AN45" i="11"/>
  <c r="AL45" i="11"/>
  <c r="AM45" i="11"/>
  <c r="AK45" i="11"/>
  <c r="C264" i="11"/>
  <c r="D263" i="11"/>
  <c r="U264" i="11" s="1"/>
  <c r="Z48" i="11"/>
  <c r="AB48" i="11" s="1"/>
  <c r="AO46" i="11"/>
  <c r="AP46" i="11"/>
  <c r="AQ46" i="11"/>
  <c r="AR46" i="11"/>
  <c r="AP45" i="11"/>
  <c r="AQ45" i="11"/>
  <c r="AO45" i="11"/>
  <c r="AR45" i="11"/>
  <c r="BI47" i="11"/>
  <c r="BJ47" i="11" s="1"/>
  <c r="BK47" i="11" s="1"/>
  <c r="BI46" i="11"/>
  <c r="BJ46" i="11" s="1"/>
  <c r="BK46" i="11" s="1"/>
  <c r="BL47" i="11" s="1"/>
  <c r="BN47" i="11" s="1"/>
  <c r="AA47" i="11"/>
  <c r="AV47" i="11"/>
  <c r="AE49" i="11"/>
  <c r="Y50" i="11"/>
  <c r="V50" i="11"/>
  <c r="X50" i="11"/>
  <c r="W50" i="11"/>
  <c r="AD50" i="11" s="1"/>
  <c r="AU49" i="11"/>
  <c r="AA48" i="11" l="1"/>
  <c r="AV48" i="11"/>
  <c r="BI48" i="11"/>
  <c r="BJ48" i="11" s="1"/>
  <c r="BK48" i="11" s="1"/>
  <c r="C265" i="11"/>
  <c r="D264" i="11"/>
  <c r="U265" i="11" s="1"/>
  <c r="AK47" i="11"/>
  <c r="AQ47" i="11"/>
  <c r="AR47" i="11"/>
  <c r="AN47" i="11"/>
  <c r="AM47" i="11"/>
  <c r="AP47" i="11"/>
  <c r="AO47" i="11"/>
  <c r="AL47" i="11"/>
  <c r="Z49" i="11"/>
  <c r="AB49" i="11" s="1"/>
  <c r="AK48" i="11" s="1"/>
  <c r="BL48" i="11"/>
  <c r="BN48" i="11" s="1"/>
  <c r="AE50" i="11"/>
  <c r="AU50" i="11"/>
  <c r="X51" i="11"/>
  <c r="W51" i="11"/>
  <c r="AD51" i="11" s="1"/>
  <c r="Y51" i="11"/>
  <c r="V51" i="11"/>
  <c r="AN48" i="11" l="1"/>
  <c r="AM48" i="11"/>
  <c r="AL48" i="11"/>
  <c r="C266" i="11"/>
  <c r="D265" i="11"/>
  <c r="U266" i="11" s="1"/>
  <c r="AV49" i="11"/>
  <c r="BL49" i="11"/>
  <c r="BN49" i="11" s="1"/>
  <c r="AA49" i="11"/>
  <c r="AR48" i="11"/>
  <c r="AP48" i="11"/>
  <c r="AO48" i="11"/>
  <c r="AQ48" i="11"/>
  <c r="BI49" i="11"/>
  <c r="BJ49" i="11" s="1"/>
  <c r="BK49" i="11" s="1"/>
  <c r="Z50" i="11"/>
  <c r="AV50" i="11" s="1"/>
  <c r="AE51" i="11"/>
  <c r="Z51" i="11" s="1"/>
  <c r="X52" i="11"/>
  <c r="W52" i="11"/>
  <c r="AD52" i="11" s="1"/>
  <c r="AE52" i="11" s="1"/>
  <c r="V52" i="11"/>
  <c r="Y52" i="11"/>
  <c r="AU51" i="11"/>
  <c r="C267" i="11" l="1"/>
  <c r="D266" i="11"/>
  <c r="BL50" i="11"/>
  <c r="BN50" i="11" s="1"/>
  <c r="Z52" i="11"/>
  <c r="AB52" i="11" s="1"/>
  <c r="AB50" i="11"/>
  <c r="AA50" i="11"/>
  <c r="AA51" i="11" s="1"/>
  <c r="AB51" i="11"/>
  <c r="AV51" i="11"/>
  <c r="AU52" i="11"/>
  <c r="W53" i="11"/>
  <c r="AD53" i="11" s="1"/>
  <c r="X53" i="11"/>
  <c r="V53" i="11"/>
  <c r="Y53" i="11"/>
  <c r="U267" i="11" l="1"/>
  <c r="AL51" i="11"/>
  <c r="AM51" i="11"/>
  <c r="AK51" i="11"/>
  <c r="AN51" i="11"/>
  <c r="BI50" i="11"/>
  <c r="BJ50" i="11" s="1"/>
  <c r="BK50" i="11" s="1"/>
  <c r="BL51" i="11" s="1"/>
  <c r="BN51" i="11" s="1"/>
  <c r="AN50" i="11"/>
  <c r="AM50" i="11"/>
  <c r="AK50" i="11"/>
  <c r="AL50" i="11"/>
  <c r="AM49" i="11"/>
  <c r="AK49" i="11"/>
  <c r="AN49" i="11"/>
  <c r="AL49" i="11"/>
  <c r="C268" i="11"/>
  <c r="D267" i="11"/>
  <c r="U268" i="11" s="1"/>
  <c r="AP51" i="11"/>
  <c r="AQ51" i="11"/>
  <c r="AR51" i="11"/>
  <c r="AO51" i="11"/>
  <c r="AO50" i="11"/>
  <c r="AP50" i="11"/>
  <c r="AR50" i="11"/>
  <c r="AQ50" i="11"/>
  <c r="AO49" i="11"/>
  <c r="AP49" i="11"/>
  <c r="AR49" i="11"/>
  <c r="AQ49" i="11"/>
  <c r="BI51" i="11"/>
  <c r="BJ51" i="11" s="1"/>
  <c r="BK51" i="11" s="1"/>
  <c r="AE53" i="11"/>
  <c r="AU53" i="11"/>
  <c r="AV52" i="11"/>
  <c r="AA52" i="11"/>
  <c r="W54" i="11"/>
  <c r="AD54" i="11" s="1"/>
  <c r="V54" i="11"/>
  <c r="Y54" i="11"/>
  <c r="X54" i="11"/>
  <c r="C269" i="11" l="1"/>
  <c r="D268" i="11"/>
  <c r="U269" i="11" s="1"/>
  <c r="BL52" i="11"/>
  <c r="BN52" i="11" s="1"/>
  <c r="Z53" i="11"/>
  <c r="AV53" i="11" s="1"/>
  <c r="AE54" i="11"/>
  <c r="V55" i="11"/>
  <c r="Y55" i="11"/>
  <c r="X55" i="11"/>
  <c r="W55" i="11"/>
  <c r="AD55" i="11" s="1"/>
  <c r="AU54" i="11"/>
  <c r="BI52" i="11"/>
  <c r="BJ52" i="11" s="1"/>
  <c r="BK52" i="11" s="1"/>
  <c r="BL53" i="11" s="1"/>
  <c r="BN53" i="11" s="1"/>
  <c r="C270" i="11" l="1"/>
  <c r="D269" i="11"/>
  <c r="U270" i="11" s="1"/>
  <c r="Z54" i="11"/>
  <c r="AA53" i="11"/>
  <c r="AB53" i="11"/>
  <c r="AE55" i="11"/>
  <c r="AU55" i="11"/>
  <c r="X56" i="11"/>
  <c r="Y56" i="11"/>
  <c r="W56" i="11"/>
  <c r="AD56" i="11" s="1"/>
  <c r="V56" i="11"/>
  <c r="AM52" i="11" l="1"/>
  <c r="AN52" i="11"/>
  <c r="AL52" i="11"/>
  <c r="AK52" i="11"/>
  <c r="C271" i="11"/>
  <c r="D270" i="11"/>
  <c r="U271" i="11" s="1"/>
  <c r="AA54" i="11"/>
  <c r="AV54" i="11"/>
  <c r="AO52" i="11"/>
  <c r="AP52" i="11"/>
  <c r="AR52" i="11"/>
  <c r="AQ52" i="11"/>
  <c r="Z55" i="11"/>
  <c r="AV55" i="11" s="1"/>
  <c r="BI53" i="11"/>
  <c r="BJ53" i="11" s="1"/>
  <c r="BK53" i="11" s="1"/>
  <c r="BL54" i="11" s="1"/>
  <c r="BN54" i="11" s="1"/>
  <c r="AB54" i="11"/>
  <c r="AE56" i="11"/>
  <c r="Z56" i="11" s="1"/>
  <c r="X57" i="11"/>
  <c r="W57" i="11"/>
  <c r="AD57" i="11" s="1"/>
  <c r="V57" i="11"/>
  <c r="Y57" i="11"/>
  <c r="AU56" i="11"/>
  <c r="AR53" i="11" l="1"/>
  <c r="C272" i="11"/>
  <c r="D271" i="11"/>
  <c r="U272" i="11" s="1"/>
  <c r="AL53" i="11"/>
  <c r="AN53" i="11"/>
  <c r="AM53" i="11"/>
  <c r="AK53" i="11"/>
  <c r="AQ53" i="11"/>
  <c r="AP53" i="11"/>
  <c r="AO53" i="11"/>
  <c r="BI54" i="11"/>
  <c r="BJ54" i="11" s="1"/>
  <c r="BK54" i="11" s="1"/>
  <c r="BL55" i="11" s="1"/>
  <c r="BN55" i="11" s="1"/>
  <c r="AA55" i="11"/>
  <c r="AA56" i="11" s="1"/>
  <c r="AB55" i="11"/>
  <c r="AN54" i="11" s="1"/>
  <c r="AE57" i="11"/>
  <c r="AV56" i="11"/>
  <c r="AB56" i="11"/>
  <c r="X58" i="11"/>
  <c r="W58" i="11"/>
  <c r="AD58" i="11" s="1"/>
  <c r="V58" i="11"/>
  <c r="Y58" i="11"/>
  <c r="AU57" i="11"/>
  <c r="AK54" i="11" l="1"/>
  <c r="AL54" i="11"/>
  <c r="AM54" i="11"/>
  <c r="C273" i="11"/>
  <c r="D272" i="11"/>
  <c r="U273" i="11" s="1"/>
  <c r="AO54" i="11"/>
  <c r="AM55" i="11"/>
  <c r="AK55" i="11"/>
  <c r="AL55" i="11"/>
  <c r="AN55" i="11"/>
  <c r="AO55" i="11"/>
  <c r="AP55" i="11"/>
  <c r="AQ55" i="11"/>
  <c r="AR55" i="11"/>
  <c r="AQ54" i="11"/>
  <c r="AR54" i="11"/>
  <c r="AP54" i="11"/>
  <c r="BI55" i="11"/>
  <c r="BJ55" i="11" s="1"/>
  <c r="BK55" i="11" s="1"/>
  <c r="BL56" i="11" s="1"/>
  <c r="BN56" i="11" s="1"/>
  <c r="Z57" i="11"/>
  <c r="AB57" i="11" s="1"/>
  <c r="AK56" i="11" s="1"/>
  <c r="BI56" i="11"/>
  <c r="BJ56" i="11" s="1"/>
  <c r="BK56" i="11" s="1"/>
  <c r="AE58" i="11"/>
  <c r="Z58" i="11" s="1"/>
  <c r="AU58" i="11"/>
  <c r="Y59" i="11"/>
  <c r="V59" i="11"/>
  <c r="X59" i="11"/>
  <c r="W59" i="11"/>
  <c r="AD59" i="11" s="1"/>
  <c r="AN56" i="11" l="1"/>
  <c r="AM56" i="11"/>
  <c r="AP56" i="11"/>
  <c r="AL56" i="11"/>
  <c r="C274" i="11"/>
  <c r="D273" i="11"/>
  <c r="U274" i="11" s="1"/>
  <c r="AV57" i="11"/>
  <c r="AR56" i="11"/>
  <c r="AQ56" i="11"/>
  <c r="AA57" i="11"/>
  <c r="AA58" i="11" s="1"/>
  <c r="AO56" i="11"/>
  <c r="BL57" i="11"/>
  <c r="BN57" i="11" s="1"/>
  <c r="BI57" i="11"/>
  <c r="BJ57" i="11" s="1"/>
  <c r="BK57" i="11" s="1"/>
  <c r="AE59" i="11"/>
  <c r="Z59" i="11" s="1"/>
  <c r="AB58" i="11"/>
  <c r="AK57" i="11" s="1"/>
  <c r="AV58" i="11"/>
  <c r="V60" i="11"/>
  <c r="W60" i="11"/>
  <c r="AD60" i="11" s="1"/>
  <c r="X60" i="11"/>
  <c r="Y60" i="11"/>
  <c r="AU59" i="11"/>
  <c r="AL57" i="11" l="1"/>
  <c r="AN57" i="11"/>
  <c r="AM57" i="11"/>
  <c r="C275" i="11"/>
  <c r="D274" i="11"/>
  <c r="U275" i="11" s="1"/>
  <c r="AO57" i="11"/>
  <c r="AQ57" i="11"/>
  <c r="AR57" i="11"/>
  <c r="AP57" i="11"/>
  <c r="BL58" i="11"/>
  <c r="BN58" i="11" s="1"/>
  <c r="BI58" i="11"/>
  <c r="BJ58" i="11" s="1"/>
  <c r="BK58" i="11" s="1"/>
  <c r="AE60" i="11"/>
  <c r="AB59" i="11"/>
  <c r="Y61" i="11"/>
  <c r="W61" i="11"/>
  <c r="AD61" i="11" s="1"/>
  <c r="V61" i="11"/>
  <c r="X61" i="11"/>
  <c r="AU60" i="11"/>
  <c r="AA59" i="11"/>
  <c r="AV59" i="11"/>
  <c r="BL59" i="11" l="1"/>
  <c r="BN59" i="11" s="1"/>
  <c r="AP58" i="11"/>
  <c r="AL58" i="11"/>
  <c r="AK58" i="11"/>
  <c r="AM58" i="11"/>
  <c r="AN58" i="11"/>
  <c r="C276" i="11"/>
  <c r="D275" i="11"/>
  <c r="U276" i="11" s="1"/>
  <c r="AR58" i="11"/>
  <c r="AQ58" i="11"/>
  <c r="AO58" i="11"/>
  <c r="Z60" i="11"/>
  <c r="AB60" i="11" s="1"/>
  <c r="AE61" i="11"/>
  <c r="X62" i="11"/>
  <c r="V62" i="11"/>
  <c r="W62" i="11"/>
  <c r="AD62" i="11" s="1"/>
  <c r="Y62" i="11"/>
  <c r="BI59" i="11"/>
  <c r="BJ59" i="11" s="1"/>
  <c r="BK59" i="11" s="1"/>
  <c r="AU61" i="11"/>
  <c r="BL60" i="11" l="1"/>
  <c r="BN60" i="11" s="1"/>
  <c r="AM59" i="11"/>
  <c r="C277" i="11"/>
  <c r="D276" i="11"/>
  <c r="U277" i="11" s="1"/>
  <c r="AK59" i="11"/>
  <c r="AN59" i="11"/>
  <c r="AL59" i="11"/>
  <c r="AA60" i="11"/>
  <c r="AQ59" i="11"/>
  <c r="AR59" i="11"/>
  <c r="AP59" i="11"/>
  <c r="AO59" i="11"/>
  <c r="AV60" i="11"/>
  <c r="Z61" i="11"/>
  <c r="AB61" i="11" s="1"/>
  <c r="AL60" i="11" s="1"/>
  <c r="AE62" i="11"/>
  <c r="Z62" i="11" s="1"/>
  <c r="V63" i="11"/>
  <c r="Y63" i="11"/>
  <c r="X63" i="11"/>
  <c r="W63" i="11"/>
  <c r="AD63" i="11" s="1"/>
  <c r="AU62" i="11"/>
  <c r="BI60" i="11"/>
  <c r="BJ60" i="11" s="1"/>
  <c r="BK60" i="11" s="1"/>
  <c r="BL61" i="11" s="1"/>
  <c r="BN61" i="11" s="1"/>
  <c r="AN60" i="11" l="1"/>
  <c r="AM60" i="11"/>
  <c r="C278" i="11"/>
  <c r="D277" i="11"/>
  <c r="U278" i="11" s="1"/>
  <c r="AP60" i="11"/>
  <c r="AK60" i="11"/>
  <c r="AR60" i="11"/>
  <c r="AO60" i="11"/>
  <c r="AQ60" i="11"/>
  <c r="AV61" i="11"/>
  <c r="AA61" i="11"/>
  <c r="AA62" i="11" s="1"/>
  <c r="AE63" i="11"/>
  <c r="AB62" i="11"/>
  <c r="AV62" i="11"/>
  <c r="V64" i="11"/>
  <c r="X64" i="11"/>
  <c r="Y64" i="11"/>
  <c r="W64" i="11"/>
  <c r="AD64" i="11" s="1"/>
  <c r="AU63" i="11"/>
  <c r="BI61" i="11"/>
  <c r="BJ61" i="11" s="1"/>
  <c r="BK61" i="11" s="1"/>
  <c r="BL62" i="11" s="1"/>
  <c r="BN62" i="11" s="1"/>
  <c r="AL61" i="11" l="1"/>
  <c r="AN61" i="11"/>
  <c r="AM61" i="11"/>
  <c r="AK61" i="11"/>
  <c r="C279" i="11"/>
  <c r="D278" i="11"/>
  <c r="U279" i="11" s="1"/>
  <c r="AR61" i="11"/>
  <c r="AQ61" i="11"/>
  <c r="AP61" i="11"/>
  <c r="AO61" i="11"/>
  <c r="Z63" i="11"/>
  <c r="AB63" i="11" s="1"/>
  <c r="AL62" i="11" s="1"/>
  <c r="AE64" i="11"/>
  <c r="BI62" i="11"/>
  <c r="BJ62" i="11" s="1"/>
  <c r="BK62" i="11" s="1"/>
  <c r="BL63" i="11" s="1"/>
  <c r="BN63" i="11" s="1"/>
  <c r="AU64" i="11"/>
  <c r="X65" i="11"/>
  <c r="V65" i="11"/>
  <c r="W65" i="11"/>
  <c r="AD65" i="11" s="1"/>
  <c r="Y65" i="11"/>
  <c r="C280" i="11" l="1"/>
  <c r="D279" i="11"/>
  <c r="U280" i="11" s="1"/>
  <c r="AM62" i="11"/>
  <c r="AP62" i="11"/>
  <c r="AK62" i="11"/>
  <c r="AN62" i="11"/>
  <c r="Z64" i="11"/>
  <c r="AB64" i="11" s="1"/>
  <c r="AQ62" i="11"/>
  <c r="AR62" i="11"/>
  <c r="AO62" i="11"/>
  <c r="AA63" i="11"/>
  <c r="AV63" i="11"/>
  <c r="BI63" i="11"/>
  <c r="BJ63" i="11" s="1"/>
  <c r="BK63" i="11" s="1"/>
  <c r="BL64" i="11" s="1"/>
  <c r="BN64" i="11" s="1"/>
  <c r="AE65" i="11"/>
  <c r="W66" i="11"/>
  <c r="AD66" i="11" s="1"/>
  <c r="Y66" i="11"/>
  <c r="X66" i="11"/>
  <c r="V66" i="11"/>
  <c r="AU65" i="11"/>
  <c r="AA64" i="11" l="1"/>
  <c r="AP63" i="11"/>
  <c r="AM63" i="11"/>
  <c r="AL63" i="11"/>
  <c r="AK63" i="11"/>
  <c r="AN63" i="11"/>
  <c r="AV64" i="11"/>
  <c r="C281" i="11"/>
  <c r="D280" i="11"/>
  <c r="U281" i="11" s="1"/>
  <c r="AR63" i="11"/>
  <c r="AO63" i="11"/>
  <c r="AQ63" i="11"/>
  <c r="BI64" i="11"/>
  <c r="BJ64" i="11" s="1"/>
  <c r="BK64" i="11" s="1"/>
  <c r="BL65" i="11" s="1"/>
  <c r="BN65" i="11" s="1"/>
  <c r="Z65" i="11"/>
  <c r="AV65" i="11" s="1"/>
  <c r="AE66" i="11"/>
  <c r="Z66" i="11" s="1"/>
  <c r="V67" i="11"/>
  <c r="Y67" i="11"/>
  <c r="W67" i="11"/>
  <c r="AD67" i="11" s="1"/>
  <c r="X67" i="11"/>
  <c r="AU66" i="11"/>
  <c r="C282" i="11" l="1"/>
  <c r="D281" i="11"/>
  <c r="U282" i="11" s="1"/>
  <c r="AA65" i="11"/>
  <c r="AB65" i="11"/>
  <c r="AE67" i="11"/>
  <c r="AV66" i="11"/>
  <c r="AB66" i="11"/>
  <c r="AA66" i="11"/>
  <c r="V68" i="11"/>
  <c r="X68" i="11"/>
  <c r="Y68" i="11"/>
  <c r="W68" i="11"/>
  <c r="AD68" i="11" s="1"/>
  <c r="AU67" i="11"/>
  <c r="AN65" i="11" l="1"/>
  <c r="AK65" i="11"/>
  <c r="AL65" i="11"/>
  <c r="AM65" i="11"/>
  <c r="AN64" i="11"/>
  <c r="AK64" i="11"/>
  <c r="AM64" i="11"/>
  <c r="AL64" i="11"/>
  <c r="C283" i="11"/>
  <c r="D282" i="11"/>
  <c r="U283" i="11" s="1"/>
  <c r="BI65" i="11"/>
  <c r="BJ65" i="11" s="1"/>
  <c r="BK65" i="11" s="1"/>
  <c r="BL66" i="11" s="1"/>
  <c r="BN66" i="11" s="1"/>
  <c r="AO65" i="11"/>
  <c r="AP65" i="11"/>
  <c r="AR65" i="11"/>
  <c r="AQ65" i="11"/>
  <c r="AO64" i="11"/>
  <c r="AR64" i="11"/>
  <c r="AP64" i="11"/>
  <c r="AQ64" i="11"/>
  <c r="Z67" i="11"/>
  <c r="AB67" i="11" s="1"/>
  <c r="AK66" i="11" s="1"/>
  <c r="AE68" i="11"/>
  <c r="BI66" i="11"/>
  <c r="BJ66" i="11" s="1"/>
  <c r="BK66" i="11" s="1"/>
  <c r="V69" i="11"/>
  <c r="Y69" i="11"/>
  <c r="W69" i="11"/>
  <c r="AD69" i="11" s="1"/>
  <c r="X69" i="11"/>
  <c r="AU68" i="11"/>
  <c r="C284" i="11" l="1"/>
  <c r="D283" i="11"/>
  <c r="U284" i="11" s="1"/>
  <c r="AL66" i="11"/>
  <c r="AQ66" i="11"/>
  <c r="AM66" i="11"/>
  <c r="AN66" i="11"/>
  <c r="BL67" i="11"/>
  <c r="BN67" i="11" s="1"/>
  <c r="AR66" i="11"/>
  <c r="AO66" i="11"/>
  <c r="AP66" i="11"/>
  <c r="AA67" i="11"/>
  <c r="AV67" i="11"/>
  <c r="Z68" i="11"/>
  <c r="AB68" i="11" s="1"/>
  <c r="AM67" i="11" s="1"/>
  <c r="AE69" i="11"/>
  <c r="AU69" i="11"/>
  <c r="BI67" i="11"/>
  <c r="BJ67" i="11" s="1"/>
  <c r="BK67" i="11" s="1"/>
  <c r="V70" i="11"/>
  <c r="X70" i="11"/>
  <c r="Y70" i="11"/>
  <c r="W70" i="11"/>
  <c r="AD70" i="11" s="1"/>
  <c r="AK67" i="11" l="1"/>
  <c r="AN67" i="11"/>
  <c r="AL67" i="11"/>
  <c r="BL68" i="11"/>
  <c r="BN68" i="11" s="1"/>
  <c r="C285" i="11"/>
  <c r="D284" i="11"/>
  <c r="U285" i="11" s="1"/>
  <c r="AR67" i="11"/>
  <c r="AQ67" i="11"/>
  <c r="AP67" i="11"/>
  <c r="AO67" i="11"/>
  <c r="AA68" i="11"/>
  <c r="AV68" i="11"/>
  <c r="BI68" i="11"/>
  <c r="BJ68" i="11" s="1"/>
  <c r="BK68" i="11" s="1"/>
  <c r="BL69" i="11" s="1"/>
  <c r="BN69" i="11" s="1"/>
  <c r="Z69" i="11"/>
  <c r="AE70" i="11"/>
  <c r="X71" i="11"/>
  <c r="Y71" i="11"/>
  <c r="V71" i="11"/>
  <c r="W71" i="11"/>
  <c r="AD71" i="11" s="1"/>
  <c r="AU70" i="11"/>
  <c r="C286" i="11" l="1"/>
  <c r="D285" i="11"/>
  <c r="U286" i="11" s="1"/>
  <c r="Z70" i="11"/>
  <c r="AB70" i="11" s="1"/>
  <c r="AA69" i="11"/>
  <c r="AB69" i="11"/>
  <c r="AV69" i="11"/>
  <c r="AE71" i="11"/>
  <c r="Z71" i="11" s="1"/>
  <c r="AU71" i="11"/>
  <c r="W72" i="11"/>
  <c r="AD72" i="11" s="1"/>
  <c r="Y72" i="11"/>
  <c r="X72" i="11"/>
  <c r="V72" i="11"/>
  <c r="AL69" i="11" l="1"/>
  <c r="AM69" i="11"/>
  <c r="AN69" i="11"/>
  <c r="AK69" i="11"/>
  <c r="AN68" i="11"/>
  <c r="AK68" i="11"/>
  <c r="AL68" i="11"/>
  <c r="AM68" i="11"/>
  <c r="C287" i="11"/>
  <c r="D286" i="11"/>
  <c r="U287" i="11" s="1"/>
  <c r="AA70" i="11"/>
  <c r="AA71" i="11" s="1"/>
  <c r="AV70" i="11"/>
  <c r="AP69" i="11"/>
  <c r="AQ69" i="11"/>
  <c r="AO69" i="11"/>
  <c r="AR69" i="11"/>
  <c r="AO68" i="11"/>
  <c r="AP68" i="11"/>
  <c r="AR68" i="11"/>
  <c r="AQ68" i="11"/>
  <c r="BI70" i="11"/>
  <c r="BJ70" i="11" s="1"/>
  <c r="BK70" i="11" s="1"/>
  <c r="BI69" i="11"/>
  <c r="BJ69" i="11" s="1"/>
  <c r="BK69" i="11" s="1"/>
  <c r="BL70" i="11" s="1"/>
  <c r="BN70" i="11" s="1"/>
  <c r="AB71" i="11"/>
  <c r="AN70" i="11" s="1"/>
  <c r="AV71" i="11"/>
  <c r="AE72" i="11"/>
  <c r="Z72" i="11" s="1"/>
  <c r="AU72" i="11"/>
  <c r="V73" i="11"/>
  <c r="W73" i="11"/>
  <c r="AD73" i="11" s="1"/>
  <c r="Y73" i="11"/>
  <c r="X73" i="11"/>
  <c r="AL70" i="11" l="1"/>
  <c r="AK70" i="11"/>
  <c r="C288" i="11"/>
  <c r="D287" i="11"/>
  <c r="U288" i="11" s="1"/>
  <c r="AM70" i="11"/>
  <c r="BL71" i="11"/>
  <c r="BN71" i="11" s="1"/>
  <c r="BI71" i="11"/>
  <c r="BJ71" i="11" s="1"/>
  <c r="BK71" i="11" s="1"/>
  <c r="AR70" i="11"/>
  <c r="AQ70" i="11"/>
  <c r="AP70" i="11"/>
  <c r="AO70" i="11"/>
  <c r="AB72" i="11"/>
  <c r="AE73" i="11"/>
  <c r="Z73" i="11" s="1"/>
  <c r="AU73" i="11"/>
  <c r="AA72" i="11"/>
  <c r="AV72" i="11"/>
  <c r="W74" i="11"/>
  <c r="AD74" i="11" s="1"/>
  <c r="V74" i="11"/>
  <c r="Y74" i="11"/>
  <c r="X74" i="11"/>
  <c r="AP71" i="11" l="1"/>
  <c r="AK71" i="11"/>
  <c r="AM71" i="11"/>
  <c r="AL71" i="11"/>
  <c r="C289" i="11"/>
  <c r="D288" i="11"/>
  <c r="U289" i="11" s="1"/>
  <c r="AN71" i="11"/>
  <c r="BL72" i="11"/>
  <c r="BN72" i="11" s="1"/>
  <c r="AQ71" i="11"/>
  <c r="AR71" i="11"/>
  <c r="AO71" i="11"/>
  <c r="AB73" i="11"/>
  <c r="AL72" i="11" s="1"/>
  <c r="AE74" i="11"/>
  <c r="Z74" i="11" s="1"/>
  <c r="AU74" i="11"/>
  <c r="BI72" i="11"/>
  <c r="BJ72" i="11" s="1"/>
  <c r="BK72" i="11" s="1"/>
  <c r="AA73" i="11"/>
  <c r="AV73" i="11"/>
  <c r="Y75" i="11"/>
  <c r="X75" i="11"/>
  <c r="V75" i="11"/>
  <c r="W75" i="11"/>
  <c r="AD75" i="11" s="1"/>
  <c r="C290" i="11" l="1"/>
  <c r="D289" i="11"/>
  <c r="U290" i="11" s="1"/>
  <c r="AN72" i="11"/>
  <c r="AM72" i="11"/>
  <c r="AK72" i="11"/>
  <c r="BL73" i="11"/>
  <c r="BN73" i="11" s="1"/>
  <c r="AQ72" i="11"/>
  <c r="AR72" i="11"/>
  <c r="AP72" i="11"/>
  <c r="AO72" i="11"/>
  <c r="AB74" i="11"/>
  <c r="AK73" i="11" s="1"/>
  <c r="AE75" i="11"/>
  <c r="AA74" i="11"/>
  <c r="AV74" i="11"/>
  <c r="BI73" i="11"/>
  <c r="BJ73" i="11" s="1"/>
  <c r="BK73" i="11" s="1"/>
  <c r="AU75" i="11"/>
  <c r="X76" i="11"/>
  <c r="Y76" i="11"/>
  <c r="W76" i="11"/>
  <c r="AD76" i="11" s="1"/>
  <c r="V76" i="11"/>
  <c r="AN73" i="11" l="1"/>
  <c r="AL73" i="11"/>
  <c r="AQ73" i="11"/>
  <c r="AM73" i="11"/>
  <c r="C291" i="11"/>
  <c r="D290" i="11"/>
  <c r="U291" i="11" s="1"/>
  <c r="BL74" i="11"/>
  <c r="BN74" i="11" s="1"/>
  <c r="AR73" i="11"/>
  <c r="AP73" i="11"/>
  <c r="AO73" i="11"/>
  <c r="Z75" i="11"/>
  <c r="AA75" i="11" s="1"/>
  <c r="AE76" i="11"/>
  <c r="BI74" i="11"/>
  <c r="BJ74" i="11" s="1"/>
  <c r="BK74" i="11" s="1"/>
  <c r="AU76" i="11"/>
  <c r="W77" i="11"/>
  <c r="AD77" i="11" s="1"/>
  <c r="X77" i="11"/>
  <c r="Y77" i="11"/>
  <c r="V77" i="11"/>
  <c r="C292" i="11" l="1"/>
  <c r="D291" i="11"/>
  <c r="U292" i="11" s="1"/>
  <c r="BL75" i="11"/>
  <c r="BN75" i="11" s="1"/>
  <c r="AV75" i="11"/>
  <c r="Z76" i="11"/>
  <c r="AB76" i="11" s="1"/>
  <c r="AB75" i="11"/>
  <c r="AE77" i="11"/>
  <c r="V78" i="11"/>
  <c r="W78" i="11"/>
  <c r="AD78" i="11" s="1"/>
  <c r="X78" i="11"/>
  <c r="Y78" i="11"/>
  <c r="AU77" i="11"/>
  <c r="AM75" i="11" l="1"/>
  <c r="AN75" i="11"/>
  <c r="AK75" i="11"/>
  <c r="AL75" i="11"/>
  <c r="AL74" i="11"/>
  <c r="AK74" i="11"/>
  <c r="AM74" i="11"/>
  <c r="AN74" i="11"/>
  <c r="C293" i="11"/>
  <c r="D292" i="11"/>
  <c r="U293" i="11" s="1"/>
  <c r="BI75" i="11"/>
  <c r="BJ75" i="11" s="1"/>
  <c r="BK75" i="11" s="1"/>
  <c r="BL76" i="11" s="1"/>
  <c r="BN76" i="11" s="1"/>
  <c r="AV76" i="11"/>
  <c r="AA76" i="11"/>
  <c r="AP75" i="11"/>
  <c r="AQ75" i="11"/>
  <c r="AR75" i="11"/>
  <c r="AO75" i="11"/>
  <c r="AO74" i="11"/>
  <c r="AQ74" i="11"/>
  <c r="AP74" i="11"/>
  <c r="AR74" i="11"/>
  <c r="BI76" i="11"/>
  <c r="BJ76" i="11" s="1"/>
  <c r="BK76" i="11" s="1"/>
  <c r="Z77" i="11"/>
  <c r="AB77" i="11" s="1"/>
  <c r="AE78" i="11"/>
  <c r="AU78" i="11"/>
  <c r="X79" i="11"/>
  <c r="Y79" i="11"/>
  <c r="W79" i="11"/>
  <c r="AD79" i="11" s="1"/>
  <c r="V79" i="11"/>
  <c r="C294" i="11" l="1"/>
  <c r="D293" i="11"/>
  <c r="U294" i="11" s="1"/>
  <c r="AR76" i="11"/>
  <c r="AN76" i="11"/>
  <c r="AM76" i="11"/>
  <c r="AL76" i="11"/>
  <c r="AK76" i="11"/>
  <c r="BL77" i="11"/>
  <c r="BN77" i="11" s="1"/>
  <c r="AP76" i="11"/>
  <c r="AO76" i="11"/>
  <c r="AQ76" i="11"/>
  <c r="AA77" i="11"/>
  <c r="AV77" i="11"/>
  <c r="Z78" i="11"/>
  <c r="AB78" i="11" s="1"/>
  <c r="AL77" i="11" s="1"/>
  <c r="AE79" i="11"/>
  <c r="X80" i="11"/>
  <c r="W80" i="11"/>
  <c r="AD80" i="11" s="1"/>
  <c r="Y80" i="11"/>
  <c r="V80" i="11"/>
  <c r="AU79" i="11"/>
  <c r="BI77" i="11"/>
  <c r="BJ77" i="11" s="1"/>
  <c r="BK77" i="11" s="1"/>
  <c r="AK77" i="11" l="1"/>
  <c r="AN77" i="11"/>
  <c r="AM77" i="11"/>
  <c r="AR77" i="11"/>
  <c r="C295" i="11"/>
  <c r="D294" i="11"/>
  <c r="U295" i="11" s="1"/>
  <c r="BL78" i="11"/>
  <c r="BN78" i="11" s="1"/>
  <c r="AV78" i="11"/>
  <c r="AQ77" i="11"/>
  <c r="AP77" i="11"/>
  <c r="AO77" i="11"/>
  <c r="AA78" i="11"/>
  <c r="Z79" i="11"/>
  <c r="AB79" i="11" s="1"/>
  <c r="AM78" i="11" s="1"/>
  <c r="AE80" i="11"/>
  <c r="V81" i="11"/>
  <c r="Y81" i="11"/>
  <c r="X81" i="11"/>
  <c r="W81" i="11"/>
  <c r="AD81" i="11" s="1"/>
  <c r="AU80" i="11"/>
  <c r="BI78" i="11"/>
  <c r="BJ78" i="11" s="1"/>
  <c r="BK78" i="11" s="1"/>
  <c r="C296" i="11" l="1"/>
  <c r="D295" i="11"/>
  <c r="U296" i="11" s="1"/>
  <c r="AN78" i="11"/>
  <c r="AL78" i="11"/>
  <c r="AK78" i="11"/>
  <c r="BL79" i="11"/>
  <c r="BN79" i="11" s="1"/>
  <c r="AQ78" i="11"/>
  <c r="AR78" i="11"/>
  <c r="AP78" i="11"/>
  <c r="AO78" i="11"/>
  <c r="AV79" i="11"/>
  <c r="AA79" i="11"/>
  <c r="Z80" i="11"/>
  <c r="AB80" i="11" s="1"/>
  <c r="AM79" i="11" s="1"/>
  <c r="AE81" i="11"/>
  <c r="V82" i="11"/>
  <c r="W82" i="11"/>
  <c r="AD82" i="11" s="1"/>
  <c r="Y82" i="11"/>
  <c r="X82" i="11"/>
  <c r="BI79" i="11"/>
  <c r="BJ79" i="11" s="1"/>
  <c r="BK79" i="11" s="1"/>
  <c r="AU81" i="11"/>
  <c r="AN79" i="11" l="1"/>
  <c r="AK79" i="11"/>
  <c r="AL79" i="11"/>
  <c r="C297" i="11"/>
  <c r="D296" i="11"/>
  <c r="U297" i="11" s="1"/>
  <c r="BL80" i="11"/>
  <c r="BN80" i="11" s="1"/>
  <c r="AQ79" i="11"/>
  <c r="AR79" i="11"/>
  <c r="AP79" i="11"/>
  <c r="AO79" i="11"/>
  <c r="AV80" i="11"/>
  <c r="AA80" i="11"/>
  <c r="Z81" i="11"/>
  <c r="AV81" i="11" s="1"/>
  <c r="AE82" i="11"/>
  <c r="AU82" i="11"/>
  <c r="BI80" i="11"/>
  <c r="BJ80" i="11" s="1"/>
  <c r="BK80" i="11" s="1"/>
  <c r="V83" i="11"/>
  <c r="Y83" i="11"/>
  <c r="W83" i="11"/>
  <c r="AD83" i="11" s="1"/>
  <c r="X83" i="11"/>
  <c r="BL81" i="11" l="1"/>
  <c r="BN81" i="11" s="1"/>
  <c r="C298" i="11"/>
  <c r="D297" i="11"/>
  <c r="U298" i="11" s="1"/>
  <c r="AB81" i="11"/>
  <c r="AA81" i="11"/>
  <c r="Z82" i="11"/>
  <c r="AA82" i="11" s="1"/>
  <c r="AE83" i="11"/>
  <c r="AU83" i="11"/>
  <c r="W84" i="11"/>
  <c r="AD84" i="11" s="1"/>
  <c r="X84" i="11"/>
  <c r="V84" i="11"/>
  <c r="Y84" i="11"/>
  <c r="AN80" i="11" l="1"/>
  <c r="AK80" i="11"/>
  <c r="AL80" i="11"/>
  <c r="AM80" i="11"/>
  <c r="C299" i="11"/>
  <c r="D298" i="11"/>
  <c r="U299" i="11" s="1"/>
  <c r="AB82" i="11"/>
  <c r="AO80" i="11"/>
  <c r="AP80" i="11"/>
  <c r="AQ80" i="11"/>
  <c r="AR80" i="11"/>
  <c r="BI81" i="11"/>
  <c r="BJ81" i="11" s="1"/>
  <c r="BK81" i="11" s="1"/>
  <c r="BL82" i="11" s="1"/>
  <c r="BN82" i="11" s="1"/>
  <c r="Z83" i="11"/>
  <c r="AV83" i="11" s="1"/>
  <c r="AV82" i="11"/>
  <c r="AE84" i="11"/>
  <c r="V85" i="11"/>
  <c r="W85" i="11"/>
  <c r="AD85" i="11" s="1"/>
  <c r="Y85" i="11"/>
  <c r="X85" i="11"/>
  <c r="AU84" i="11"/>
  <c r="AO81" i="11" l="1"/>
  <c r="C300" i="11"/>
  <c r="D299" i="11"/>
  <c r="U300" i="11" s="1"/>
  <c r="AN81" i="11"/>
  <c r="AL81" i="11"/>
  <c r="AM81" i="11"/>
  <c r="AK81" i="11"/>
  <c r="AR81" i="11"/>
  <c r="AQ81" i="11"/>
  <c r="AP81" i="11"/>
  <c r="BI82" i="11"/>
  <c r="BJ82" i="11" s="1"/>
  <c r="BK82" i="11" s="1"/>
  <c r="BL83" i="11" s="1"/>
  <c r="BN83" i="11" s="1"/>
  <c r="AA83" i="11"/>
  <c r="AB83" i="11"/>
  <c r="AN82" i="11" s="1"/>
  <c r="Z84" i="11"/>
  <c r="AA84" i="11" s="1"/>
  <c r="AE85" i="11"/>
  <c r="Y86" i="11"/>
  <c r="W86" i="11"/>
  <c r="AD86" i="11" s="1"/>
  <c r="V86" i="11"/>
  <c r="X86" i="11"/>
  <c r="AU85" i="11"/>
  <c r="AL82" i="11" l="1"/>
  <c r="AM82" i="11"/>
  <c r="AK82" i="11"/>
  <c r="C301" i="11"/>
  <c r="D300" i="11"/>
  <c r="U301" i="11" s="1"/>
  <c r="BI83" i="11"/>
  <c r="BJ83" i="11" s="1"/>
  <c r="BK83" i="11" s="1"/>
  <c r="BL84" i="11" s="1"/>
  <c r="BN84" i="11" s="1"/>
  <c r="AO82" i="11"/>
  <c r="AP82" i="11"/>
  <c r="AQ82" i="11"/>
  <c r="AR82" i="11"/>
  <c r="AV84" i="11"/>
  <c r="AB84" i="11"/>
  <c r="AL83" i="11" s="1"/>
  <c r="Z85" i="11"/>
  <c r="AV85" i="11" s="1"/>
  <c r="AE86" i="11"/>
  <c r="V87" i="11"/>
  <c r="X87" i="11"/>
  <c r="W87" i="11"/>
  <c r="AD87" i="11" s="1"/>
  <c r="Y87" i="11"/>
  <c r="AU86" i="11"/>
  <c r="AK83" i="11" l="1"/>
  <c r="AM83" i="11"/>
  <c r="AN83" i="11"/>
  <c r="C302" i="11"/>
  <c r="D301" i="11"/>
  <c r="U302" i="11" s="1"/>
  <c r="BI84" i="11"/>
  <c r="BJ84" i="11" s="1"/>
  <c r="BK84" i="11" s="1"/>
  <c r="BL85" i="11" s="1"/>
  <c r="BN85" i="11" s="1"/>
  <c r="AP83" i="11"/>
  <c r="AR83" i="11"/>
  <c r="AQ83" i="11"/>
  <c r="AO83" i="11"/>
  <c r="AA85" i="11"/>
  <c r="AB85" i="11"/>
  <c r="AK84" i="11" s="1"/>
  <c r="Z86" i="11"/>
  <c r="AV86" i="11" s="1"/>
  <c r="AE87" i="11"/>
  <c r="W88" i="11"/>
  <c r="AD88" i="11" s="1"/>
  <c r="Y88" i="11"/>
  <c r="V88" i="11"/>
  <c r="X88" i="11"/>
  <c r="AU87" i="11"/>
  <c r="AN84" i="11" l="1"/>
  <c r="AL84" i="11"/>
  <c r="AM84" i="11"/>
  <c r="C303" i="11"/>
  <c r="D302" i="11"/>
  <c r="U303" i="11" s="1"/>
  <c r="AQ84" i="11"/>
  <c r="AR84" i="11"/>
  <c r="AO84" i="11"/>
  <c r="AP84" i="11"/>
  <c r="BI85" i="11"/>
  <c r="BJ85" i="11" s="1"/>
  <c r="BK85" i="11" s="1"/>
  <c r="BL86" i="11" s="1"/>
  <c r="BN86" i="11" s="1"/>
  <c r="AA86" i="11"/>
  <c r="Z87" i="11"/>
  <c r="AB86" i="11"/>
  <c r="AM85" i="11" s="1"/>
  <c r="AE88" i="11"/>
  <c r="W89" i="11"/>
  <c r="AD89" i="11" s="1"/>
  <c r="Y89" i="11"/>
  <c r="V89" i="11"/>
  <c r="X89" i="11"/>
  <c r="AU88" i="11"/>
  <c r="AL85" i="11" l="1"/>
  <c r="AP85" i="11"/>
  <c r="AK85" i="11"/>
  <c r="AN85" i="11"/>
  <c r="C304" i="11"/>
  <c r="D303" i="11"/>
  <c r="U304" i="11" s="1"/>
  <c r="AA87" i="11"/>
  <c r="AO85" i="11"/>
  <c r="AR85" i="11"/>
  <c r="AQ85" i="11"/>
  <c r="BI86" i="11"/>
  <c r="BJ86" i="11" s="1"/>
  <c r="BK86" i="11" s="1"/>
  <c r="BL87" i="11" s="1"/>
  <c r="BN87" i="11" s="1"/>
  <c r="AV87" i="11"/>
  <c r="AB87" i="11"/>
  <c r="AN86" i="11" s="1"/>
  <c r="Z88" i="11"/>
  <c r="AV88" i="11" s="1"/>
  <c r="AE89" i="11"/>
  <c r="X90" i="11"/>
  <c r="W90" i="11"/>
  <c r="AD90" i="11" s="1"/>
  <c r="Y90" i="11"/>
  <c r="V90" i="11"/>
  <c r="AU89" i="11"/>
  <c r="AK86" i="11" l="1"/>
  <c r="AM86" i="11"/>
  <c r="AL86" i="11"/>
  <c r="C305" i="11"/>
  <c r="C306" i="11" s="1"/>
  <c r="C307" i="11" s="1"/>
  <c r="C308" i="11" s="1"/>
  <c r="C309" i="11" s="1"/>
  <c r="C310" i="11" s="1"/>
  <c r="D304" i="11"/>
  <c r="AR86" i="11"/>
  <c r="AP86" i="11"/>
  <c r="AO86" i="11"/>
  <c r="AQ86" i="11"/>
  <c r="AB88" i="11"/>
  <c r="BI87" i="11"/>
  <c r="BJ87" i="11" s="1"/>
  <c r="BK87" i="11" s="1"/>
  <c r="BL88" i="11" s="1"/>
  <c r="BN88" i="11" s="1"/>
  <c r="AA88" i="11"/>
  <c r="Z89" i="11"/>
  <c r="AA89" i="11" s="1"/>
  <c r="AE90" i="11"/>
  <c r="V91" i="11"/>
  <c r="X91" i="11"/>
  <c r="Y91" i="11"/>
  <c r="W91" i="11"/>
  <c r="AD91" i="11" s="1"/>
  <c r="AU90" i="11"/>
  <c r="U305" i="11" l="1"/>
  <c r="BR2" i="11"/>
  <c r="AP87" i="11"/>
  <c r="AN87" i="11"/>
  <c r="AM87" i="11"/>
  <c r="AL87" i="11"/>
  <c r="AK87" i="11"/>
  <c r="BI88" i="11"/>
  <c r="BJ88" i="11" s="1"/>
  <c r="BK88" i="11" s="1"/>
  <c r="BL89" i="11" s="1"/>
  <c r="BN89" i="11" s="1"/>
  <c r="AO87" i="11"/>
  <c r="AR87" i="11"/>
  <c r="AQ87" i="11"/>
  <c r="AB89" i="11"/>
  <c r="AM88" i="11" s="1"/>
  <c r="AV89" i="11"/>
  <c r="Z90" i="11"/>
  <c r="AB90" i="11" s="1"/>
  <c r="AE91" i="11"/>
  <c r="V92" i="11"/>
  <c r="W92" i="11"/>
  <c r="AD92" i="11" s="1"/>
  <c r="Y92" i="11"/>
  <c r="X92" i="11"/>
  <c r="AU91" i="11"/>
  <c r="BI89" i="11" l="1"/>
  <c r="BJ89" i="11" s="1"/>
  <c r="BK89" i="11" s="1"/>
  <c r="BL90" i="11" s="1"/>
  <c r="BN90" i="11" s="1"/>
  <c r="AK89" i="11"/>
  <c r="AL89" i="11"/>
  <c r="AM89" i="11"/>
  <c r="AN89" i="11"/>
  <c r="AL88" i="11"/>
  <c r="AK88" i="11"/>
  <c r="AN88" i="11"/>
  <c r="Z91" i="11"/>
  <c r="AB91" i="11" s="1"/>
  <c r="AO89" i="11"/>
  <c r="AP89" i="11"/>
  <c r="AR89" i="11"/>
  <c r="AQ89" i="11"/>
  <c r="AO88" i="11"/>
  <c r="AP88" i="11"/>
  <c r="AQ88" i="11"/>
  <c r="AR88" i="11"/>
  <c r="AV90" i="11"/>
  <c r="AA90" i="11"/>
  <c r="AE92" i="11"/>
  <c r="BI90" i="11"/>
  <c r="BJ90" i="11" s="1"/>
  <c r="BK90" i="11" s="1"/>
  <c r="X93" i="11"/>
  <c r="W93" i="11"/>
  <c r="AD93" i="11" s="1"/>
  <c r="Y93" i="11"/>
  <c r="V93" i="11"/>
  <c r="AU92" i="11"/>
  <c r="AL90" i="11" l="1"/>
  <c r="AN90" i="11"/>
  <c r="AM90" i="11"/>
  <c r="AK90" i="11"/>
  <c r="AV91" i="11"/>
  <c r="AA91" i="11"/>
  <c r="BL91" i="11"/>
  <c r="BN91" i="11" s="1"/>
  <c r="AO90" i="11"/>
  <c r="AR90" i="11"/>
  <c r="AQ90" i="11"/>
  <c r="AP90" i="11"/>
  <c r="Z92" i="11"/>
  <c r="AB92" i="11" s="1"/>
  <c r="BI91" i="11"/>
  <c r="BJ91" i="11" s="1"/>
  <c r="BK91" i="11" s="1"/>
  <c r="AE93" i="11"/>
  <c r="Z93" i="11" s="1"/>
  <c r="V94" i="11"/>
  <c r="X94" i="11"/>
  <c r="W94" i="11"/>
  <c r="AD94" i="11" s="1"/>
  <c r="Y94" i="11"/>
  <c r="AU93" i="11"/>
  <c r="AR91" i="11" l="1"/>
  <c r="AN91" i="11"/>
  <c r="AL91" i="11"/>
  <c r="AK91" i="11"/>
  <c r="BL92" i="11"/>
  <c r="BN92" i="11" s="1"/>
  <c r="AM91" i="11"/>
  <c r="AQ91" i="11"/>
  <c r="AP91" i="11"/>
  <c r="AO91" i="11"/>
  <c r="AA92" i="11"/>
  <c r="AA93" i="11" s="1"/>
  <c r="AV92" i="11"/>
  <c r="AE94" i="11"/>
  <c r="Z94" i="11" s="1"/>
  <c r="AB93" i="11"/>
  <c r="AK92" i="11" s="1"/>
  <c r="AV93" i="11"/>
  <c r="AU94" i="11"/>
  <c r="Y95" i="11"/>
  <c r="W95" i="11"/>
  <c r="AD95" i="11" s="1"/>
  <c r="X95" i="11"/>
  <c r="V95" i="11"/>
  <c r="BI92" i="11"/>
  <c r="BJ92" i="11" s="1"/>
  <c r="BK92" i="11" s="1"/>
  <c r="BL93" i="11" l="1"/>
  <c r="BN93" i="11" s="1"/>
  <c r="AN92" i="11"/>
  <c r="AM92" i="11"/>
  <c r="AL92" i="11"/>
  <c r="AR92" i="11"/>
  <c r="AQ92" i="11"/>
  <c r="AP92" i="11"/>
  <c r="AO92" i="11"/>
  <c r="AB94" i="11"/>
  <c r="AE95" i="11"/>
  <c r="Z95" i="11" s="1"/>
  <c r="Y96" i="11"/>
  <c r="V96" i="11"/>
  <c r="W96" i="11"/>
  <c r="AD96" i="11" s="1"/>
  <c r="X96" i="11"/>
  <c r="AV94" i="11"/>
  <c r="AA94" i="11"/>
  <c r="AU95" i="11"/>
  <c r="BI93" i="11"/>
  <c r="BJ93" i="11" s="1"/>
  <c r="BK93" i="11" s="1"/>
  <c r="BL94" i="11" l="1"/>
  <c r="BN94" i="11" s="1"/>
  <c r="AM93" i="11"/>
  <c r="AN93" i="11"/>
  <c r="AL93" i="11"/>
  <c r="AK93" i="11"/>
  <c r="AR93" i="11"/>
  <c r="AO93" i="11"/>
  <c r="AQ93" i="11"/>
  <c r="AP93" i="11"/>
  <c r="AB95" i="11"/>
  <c r="AL94" i="11" s="1"/>
  <c r="AE96" i="11"/>
  <c r="Z96" i="11" s="1"/>
  <c r="X97" i="11"/>
  <c r="V97" i="11"/>
  <c r="W97" i="11"/>
  <c r="AD97" i="11" s="1"/>
  <c r="Y97" i="11"/>
  <c r="BI94" i="11"/>
  <c r="BJ94" i="11" s="1"/>
  <c r="BK94" i="11" s="1"/>
  <c r="AU96" i="11"/>
  <c r="AV95" i="11"/>
  <c r="AA95" i="11"/>
  <c r="BL95" i="11" l="1"/>
  <c r="BN95" i="11" s="1"/>
  <c r="AM94" i="11"/>
  <c r="AK94" i="11"/>
  <c r="AN94" i="11"/>
  <c r="AR94" i="11"/>
  <c r="AQ94" i="11"/>
  <c r="AP94" i="11"/>
  <c r="AO94" i="11"/>
  <c r="AV96" i="11"/>
  <c r="AB96" i="11"/>
  <c r="AA96" i="11"/>
  <c r="AE97" i="11"/>
  <c r="Z97" i="11" s="1"/>
  <c r="Y98" i="11"/>
  <c r="X98" i="11"/>
  <c r="V98" i="11"/>
  <c r="W98" i="11"/>
  <c r="AD98" i="11" s="1"/>
  <c r="BI95" i="11"/>
  <c r="BJ95" i="11" s="1"/>
  <c r="BK95" i="11" s="1"/>
  <c r="BL96" i="11" s="1"/>
  <c r="BN96" i="11" s="1"/>
  <c r="AU97" i="11"/>
  <c r="BI96" i="11" l="1"/>
  <c r="BJ96" i="11" s="1"/>
  <c r="BK96" i="11" s="1"/>
  <c r="BL97" i="11" s="1"/>
  <c r="BN97" i="11" s="1"/>
  <c r="AN95" i="11"/>
  <c r="AK95" i="11"/>
  <c r="AL95" i="11"/>
  <c r="AM95" i="11"/>
  <c r="AQ95" i="11"/>
  <c r="AR95" i="11"/>
  <c r="AP95" i="11"/>
  <c r="AO95" i="11"/>
  <c r="AB97" i="11"/>
  <c r="AA97" i="11"/>
  <c r="AV97" i="11"/>
  <c r="AE98" i="11"/>
  <c r="Z98" i="11" s="1"/>
  <c r="Y99" i="11"/>
  <c r="X99" i="11"/>
  <c r="W99" i="11"/>
  <c r="AD99" i="11" s="1"/>
  <c r="V99" i="11"/>
  <c r="AU98" i="11"/>
  <c r="AR96" i="11" l="1"/>
  <c r="AN96" i="11"/>
  <c r="AM96" i="11"/>
  <c r="AL96" i="11"/>
  <c r="AK96" i="11"/>
  <c r="AO96" i="11"/>
  <c r="AQ96" i="11"/>
  <c r="AP96" i="11"/>
  <c r="BI97" i="11"/>
  <c r="BJ97" i="11" s="1"/>
  <c r="BK97" i="11" s="1"/>
  <c r="BL98" i="11" s="1"/>
  <c r="BN98" i="11" s="1"/>
  <c r="AE99" i="11"/>
  <c r="AB98" i="11"/>
  <c r="W100" i="11"/>
  <c r="AD100" i="11" s="1"/>
  <c r="V100" i="11"/>
  <c r="X100" i="11"/>
  <c r="Y100" i="11"/>
  <c r="AA98" i="11"/>
  <c r="AV98" i="11"/>
  <c r="AU99" i="11"/>
  <c r="AO97" i="11" l="1"/>
  <c r="AN97" i="11"/>
  <c r="AL97" i="11"/>
  <c r="AK97" i="11"/>
  <c r="AM97" i="11"/>
  <c r="AR97" i="11"/>
  <c r="AQ97" i="11"/>
  <c r="AP97" i="11"/>
  <c r="Z99" i="11"/>
  <c r="AV99" i="11" s="1"/>
  <c r="AE100" i="11"/>
  <c r="BI98" i="11"/>
  <c r="BJ98" i="11" s="1"/>
  <c r="BK98" i="11" s="1"/>
  <c r="BL99" i="11" s="1"/>
  <c r="BN99" i="11" s="1"/>
  <c r="AU100" i="11"/>
  <c r="X101" i="11"/>
  <c r="Y101" i="11"/>
  <c r="V101" i="11"/>
  <c r="W101" i="11"/>
  <c r="AD101" i="11" s="1"/>
  <c r="AA99" i="11" l="1"/>
  <c r="AB99" i="11"/>
  <c r="Z100" i="11"/>
  <c r="AB100" i="11" s="1"/>
  <c r="AE101" i="11"/>
  <c r="AU101" i="11"/>
  <c r="V102" i="11"/>
  <c r="Y102" i="11"/>
  <c r="X102" i="11"/>
  <c r="W102" i="11"/>
  <c r="AD102" i="11" s="1"/>
  <c r="AM99" i="11" l="1"/>
  <c r="AK99" i="11"/>
  <c r="AL99" i="11"/>
  <c r="AN99" i="11"/>
  <c r="AM98" i="11"/>
  <c r="AL98" i="11"/>
  <c r="AN98" i="11"/>
  <c r="AK98" i="11"/>
  <c r="AV100" i="11"/>
  <c r="AP99" i="11"/>
  <c r="AQ99" i="11"/>
  <c r="AR99" i="11"/>
  <c r="AO99" i="11"/>
  <c r="AO98" i="11"/>
  <c r="AP98" i="11"/>
  <c r="AR98" i="11"/>
  <c r="AQ98" i="11"/>
  <c r="AA100" i="11"/>
  <c r="BI99" i="11"/>
  <c r="BJ99" i="11" s="1"/>
  <c r="BK99" i="11" s="1"/>
  <c r="BL100" i="11" s="1"/>
  <c r="BN100" i="11" s="1"/>
  <c r="BI100" i="11"/>
  <c r="BJ100" i="11" s="1"/>
  <c r="BK100" i="11" s="1"/>
  <c r="Z101" i="11"/>
  <c r="AV101" i="11" s="1"/>
  <c r="AE102" i="11"/>
  <c r="V103" i="11"/>
  <c r="X103" i="11"/>
  <c r="W103" i="11"/>
  <c r="AD103" i="11" s="1"/>
  <c r="Y103" i="11"/>
  <c r="AU102" i="11"/>
  <c r="BL101" i="11" l="1"/>
  <c r="BN101" i="11" s="1"/>
  <c r="AB101" i="11"/>
  <c r="AA101" i="11"/>
  <c r="Z102" i="11"/>
  <c r="AV102" i="11" s="1"/>
  <c r="AE103" i="11"/>
  <c r="W104" i="11"/>
  <c r="AD104" i="11" s="1"/>
  <c r="V104" i="11"/>
  <c r="Y104" i="11"/>
  <c r="X104" i="11"/>
  <c r="AU103" i="11"/>
  <c r="BI101" i="11" l="1"/>
  <c r="BJ101" i="11" s="1"/>
  <c r="BK101" i="11" s="1"/>
  <c r="BL102" i="11" s="1"/>
  <c r="BN102" i="11" s="1"/>
  <c r="AN100" i="11"/>
  <c r="AL100" i="11"/>
  <c r="AK100" i="11"/>
  <c r="AM100" i="11"/>
  <c r="AA102" i="11"/>
  <c r="AO100" i="11"/>
  <c r="AP100" i="11"/>
  <c r="AQ100" i="11"/>
  <c r="AR100" i="11"/>
  <c r="AB102" i="11"/>
  <c r="AL101" i="11" s="1"/>
  <c r="Z103" i="11"/>
  <c r="AA103" i="11" s="1"/>
  <c r="AE104" i="11"/>
  <c r="Z104" i="11" s="1"/>
  <c r="X105" i="11"/>
  <c r="V105" i="11"/>
  <c r="Y105" i="11"/>
  <c r="W105" i="11"/>
  <c r="AD105" i="11" s="1"/>
  <c r="AU104" i="11"/>
  <c r="AN101" i="11" l="1"/>
  <c r="AO101" i="11"/>
  <c r="AM101" i="11"/>
  <c r="AK101" i="11"/>
  <c r="AQ101" i="11"/>
  <c r="AR101" i="11"/>
  <c r="AP101" i="11"/>
  <c r="BI102" i="11"/>
  <c r="BJ102" i="11" s="1"/>
  <c r="BK102" i="11" s="1"/>
  <c r="BL103" i="11" s="1"/>
  <c r="BN103" i="11" s="1"/>
  <c r="AV103" i="11"/>
  <c r="AB103" i="11"/>
  <c r="AM102" i="11" s="1"/>
  <c r="AA104" i="11"/>
  <c r="AE105" i="11"/>
  <c r="Z105" i="11" s="1"/>
  <c r="AB104" i="11"/>
  <c r="AV104" i="11"/>
  <c r="W106" i="11"/>
  <c r="AD106" i="11" s="1"/>
  <c r="Y106" i="11"/>
  <c r="X106" i="11"/>
  <c r="V106" i="11"/>
  <c r="AU105" i="11"/>
  <c r="AN102" i="11" l="1"/>
  <c r="AP102" i="11"/>
  <c r="AM103" i="11"/>
  <c r="AK103" i="11"/>
  <c r="AN103" i="11"/>
  <c r="AL103" i="11"/>
  <c r="AL102" i="11"/>
  <c r="AK102" i="11"/>
  <c r="AL104" i="11"/>
  <c r="AM104" i="11"/>
  <c r="AN104" i="11"/>
  <c r="AO102" i="11"/>
  <c r="AR102" i="11"/>
  <c r="AQ102" i="11"/>
  <c r="AO103" i="11"/>
  <c r="AP103" i="11"/>
  <c r="AQ103" i="11"/>
  <c r="AR103" i="11"/>
  <c r="BI103" i="11"/>
  <c r="BJ103" i="11" s="1"/>
  <c r="BK103" i="11" s="1"/>
  <c r="BL104" i="11" s="1"/>
  <c r="BN104" i="11" s="1"/>
  <c r="BI104" i="11"/>
  <c r="BJ104" i="11" s="1"/>
  <c r="BK104" i="11" s="1"/>
  <c r="AA105" i="11"/>
  <c r="AB105" i="11"/>
  <c r="AK104" i="11" s="1"/>
  <c r="AV105" i="11"/>
  <c r="AE106" i="11"/>
  <c r="Z106" i="11" s="1"/>
  <c r="AU106" i="11"/>
  <c r="X107" i="11"/>
  <c r="Y107" i="11"/>
  <c r="V107" i="11"/>
  <c r="W107" i="11"/>
  <c r="AD107" i="11" s="1"/>
  <c r="AR104" i="11" l="1"/>
  <c r="AO104" i="11"/>
  <c r="AQ104" i="11"/>
  <c r="AP104" i="11"/>
  <c r="BL105" i="11"/>
  <c r="BN105" i="11" s="1"/>
  <c r="AB106" i="11"/>
  <c r="AL105" i="11" s="1"/>
  <c r="AV106" i="11"/>
  <c r="AA106" i="11"/>
  <c r="BI105" i="11"/>
  <c r="BJ105" i="11" s="1"/>
  <c r="BK105" i="11" s="1"/>
  <c r="AE107" i="11"/>
  <c r="Z107" i="11" s="1"/>
  <c r="X108" i="11"/>
  <c r="W108" i="11"/>
  <c r="AD108" i="11" s="1"/>
  <c r="V108" i="11"/>
  <c r="Y108" i="11"/>
  <c r="AU107" i="11"/>
  <c r="AK105" i="11" l="1"/>
  <c r="AN105" i="11"/>
  <c r="AP105" i="11"/>
  <c r="AM105" i="11"/>
  <c r="BL106" i="11"/>
  <c r="BN106" i="11" s="1"/>
  <c r="AR105" i="11"/>
  <c r="AO105" i="11"/>
  <c r="AQ105" i="11"/>
  <c r="BI106" i="11"/>
  <c r="BJ106" i="11" s="1"/>
  <c r="BK106" i="11" s="1"/>
  <c r="AB107" i="11"/>
  <c r="AA107" i="11"/>
  <c r="AV107" i="11"/>
  <c r="AE108" i="11"/>
  <c r="Z108" i="11" s="1"/>
  <c r="AU108" i="11"/>
  <c r="Y109" i="11"/>
  <c r="V109" i="11"/>
  <c r="W109" i="11"/>
  <c r="AD109" i="11" s="1"/>
  <c r="X109" i="11"/>
  <c r="AL106" i="11" l="1"/>
  <c r="AN106" i="11"/>
  <c r="AK106" i="11"/>
  <c r="AM106" i="11"/>
  <c r="BL107" i="11"/>
  <c r="BN107" i="11" s="1"/>
  <c r="AR106" i="11"/>
  <c r="AQ106" i="11"/>
  <c r="AP106" i="11"/>
  <c r="AO106" i="11"/>
  <c r="BI107" i="11"/>
  <c r="BJ107" i="11" s="1"/>
  <c r="BK107" i="11" s="1"/>
  <c r="AB108" i="11"/>
  <c r="AK107" i="11" s="1"/>
  <c r="AV108" i="11"/>
  <c r="AA108" i="11"/>
  <c r="AE109" i="11"/>
  <c r="Z109" i="11" s="1"/>
  <c r="X110" i="11"/>
  <c r="V110" i="11"/>
  <c r="Y110" i="11"/>
  <c r="W110" i="11"/>
  <c r="AD110" i="11" s="1"/>
  <c r="AU109" i="11"/>
  <c r="AL107" i="11" l="1"/>
  <c r="AN107" i="11"/>
  <c r="AM107" i="11"/>
  <c r="BL108" i="11"/>
  <c r="BN108" i="11" s="1"/>
  <c r="AQ107" i="11"/>
  <c r="AR107" i="11"/>
  <c r="AP107" i="11"/>
  <c r="AO107" i="11"/>
  <c r="BI108" i="11"/>
  <c r="BJ108" i="11" s="1"/>
  <c r="BK108" i="11" s="1"/>
  <c r="AB109" i="11"/>
  <c r="AL108" i="11" s="1"/>
  <c r="AA109" i="11"/>
  <c r="AV109" i="11"/>
  <c r="AE110" i="11"/>
  <c r="Z110" i="11" s="1"/>
  <c r="W111" i="11"/>
  <c r="AD111" i="11" s="1"/>
  <c r="X111" i="11"/>
  <c r="Y111" i="11"/>
  <c r="V111" i="11"/>
  <c r="AU110" i="11"/>
  <c r="AM108" i="11" l="1"/>
  <c r="AN108" i="11"/>
  <c r="AK108" i="11"/>
  <c r="BL109" i="11"/>
  <c r="BN109" i="11" s="1"/>
  <c r="AR108" i="11"/>
  <c r="AO108" i="11"/>
  <c r="AQ108" i="11"/>
  <c r="AP108" i="11"/>
  <c r="BI109" i="11"/>
  <c r="BJ109" i="11" s="1"/>
  <c r="BK109" i="11" s="1"/>
  <c r="AB110" i="11"/>
  <c r="AV110" i="11"/>
  <c r="AA110" i="11"/>
  <c r="AE111" i="11"/>
  <c r="X112" i="11"/>
  <c r="W112" i="11"/>
  <c r="AD112" i="11" s="1"/>
  <c r="Y112" i="11"/>
  <c r="V112" i="11"/>
  <c r="AU111" i="11"/>
  <c r="AN109" i="11" l="1"/>
  <c r="AM109" i="11"/>
  <c r="AL109" i="11"/>
  <c r="AK109" i="11"/>
  <c r="BL110" i="11"/>
  <c r="BN110" i="11" s="1"/>
  <c r="AR109" i="11"/>
  <c r="AQ109" i="11"/>
  <c r="AP109" i="11"/>
  <c r="AO109" i="11"/>
  <c r="Z111" i="11"/>
  <c r="AA111" i="11" s="1"/>
  <c r="BI110" i="11"/>
  <c r="BJ110" i="11" s="1"/>
  <c r="BK110" i="11" s="1"/>
  <c r="AE112" i="11"/>
  <c r="AU112" i="11"/>
  <c r="X113" i="11"/>
  <c r="Y113" i="11"/>
  <c r="V113" i="11"/>
  <c r="W113" i="11"/>
  <c r="AD113" i="11" s="1"/>
  <c r="BL111" i="11" l="1"/>
  <c r="BN111" i="11" s="1"/>
  <c r="AB111" i="11"/>
  <c r="Z112" i="11"/>
  <c r="AA112" i="11" s="1"/>
  <c r="AV111" i="11"/>
  <c r="AE113" i="11"/>
  <c r="AU113" i="11"/>
  <c r="W114" i="11"/>
  <c r="AD114" i="11" s="1"/>
  <c r="Y114" i="11"/>
  <c r="V114" i="11"/>
  <c r="X114" i="11"/>
  <c r="AO110" i="11" l="1"/>
  <c r="AN110" i="11"/>
  <c r="AM110" i="11"/>
  <c r="AK110" i="11"/>
  <c r="AL110" i="11"/>
  <c r="BI111" i="11"/>
  <c r="BJ111" i="11" s="1"/>
  <c r="BK111" i="11" s="1"/>
  <c r="BL112" i="11" s="1"/>
  <c r="BN112" i="11" s="1"/>
  <c r="AQ110" i="11"/>
  <c r="AB112" i="11"/>
  <c r="AP110" i="11"/>
  <c r="AR110" i="11"/>
  <c r="AV112" i="11"/>
  <c r="Z113" i="11"/>
  <c r="AB113" i="11" s="1"/>
  <c r="AE114" i="11"/>
  <c r="AU114" i="11"/>
  <c r="X115" i="11"/>
  <c r="V115" i="11"/>
  <c r="Y115" i="11"/>
  <c r="W115" i="11"/>
  <c r="AD115" i="11" s="1"/>
  <c r="AK112" i="11" l="1"/>
  <c r="AL112" i="11"/>
  <c r="AM112" i="11"/>
  <c r="AN112" i="11"/>
  <c r="AL111" i="11"/>
  <c r="AN111" i="11"/>
  <c r="AK111" i="11"/>
  <c r="AM111" i="11"/>
  <c r="AQ112" i="11"/>
  <c r="AP111" i="11"/>
  <c r="BI112" i="11"/>
  <c r="BJ112" i="11" s="1"/>
  <c r="BK112" i="11" s="1"/>
  <c r="BL113" i="11" s="1"/>
  <c r="BN113" i="11" s="1"/>
  <c r="AQ111" i="11"/>
  <c r="AO111" i="11"/>
  <c r="AR111" i="11"/>
  <c r="AR112" i="11"/>
  <c r="AP112" i="11"/>
  <c r="AO112" i="11"/>
  <c r="AA113" i="11"/>
  <c r="AV113" i="11"/>
  <c r="Z114" i="11"/>
  <c r="AV114" i="11" s="1"/>
  <c r="BI113" i="11"/>
  <c r="BJ113" i="11" s="1"/>
  <c r="BK113" i="11" s="1"/>
  <c r="AE115" i="11"/>
  <c r="AU115" i="11"/>
  <c r="X116" i="11"/>
  <c r="V116" i="11"/>
  <c r="W116" i="11"/>
  <c r="AD116" i="11" s="1"/>
  <c r="Y116" i="11"/>
  <c r="BL114" i="11" l="1"/>
  <c r="BN114" i="11" s="1"/>
  <c r="AB114" i="11"/>
  <c r="AA114" i="11"/>
  <c r="Z115" i="11"/>
  <c r="AB115" i="11" s="1"/>
  <c r="AE116" i="11"/>
  <c r="AU116" i="11"/>
  <c r="X117" i="11"/>
  <c r="V117" i="11"/>
  <c r="Y117" i="11"/>
  <c r="W117" i="11"/>
  <c r="AD117" i="11" s="1"/>
  <c r="AN114" i="11" l="1"/>
  <c r="AK114" i="11"/>
  <c r="AL114" i="11"/>
  <c r="AM114" i="11"/>
  <c r="AK113" i="11"/>
  <c r="AN113" i="11"/>
  <c r="AL113" i="11"/>
  <c r="AM113" i="11"/>
  <c r="AL115" i="11"/>
  <c r="AN115" i="11"/>
  <c r="BI114" i="11"/>
  <c r="BJ114" i="11" s="1"/>
  <c r="BK114" i="11" s="1"/>
  <c r="BL115" i="11" s="1"/>
  <c r="BN115" i="11" s="1"/>
  <c r="AA115" i="11"/>
  <c r="AV115" i="11"/>
  <c r="AP114" i="11"/>
  <c r="AQ114" i="11"/>
  <c r="AO114" i="11"/>
  <c r="AR114" i="11"/>
  <c r="AO113" i="11"/>
  <c r="AP113" i="11"/>
  <c r="AR113" i="11"/>
  <c r="AQ113" i="11"/>
  <c r="Z116" i="11"/>
  <c r="AB116" i="11" s="1"/>
  <c r="AM115" i="11" s="1"/>
  <c r="BI115" i="11"/>
  <c r="BJ115" i="11" s="1"/>
  <c r="BK115" i="11" s="1"/>
  <c r="AE117" i="11"/>
  <c r="AU117" i="11"/>
  <c r="X118" i="11"/>
  <c r="V118" i="11"/>
  <c r="W118" i="11"/>
  <c r="AD118" i="11" s="1"/>
  <c r="Y118" i="11"/>
  <c r="AK115" i="11" l="1"/>
  <c r="BL116" i="11"/>
  <c r="BN116" i="11" s="1"/>
  <c r="AV116" i="11"/>
  <c r="AA116" i="11"/>
  <c r="AO115" i="11"/>
  <c r="AP115" i="11"/>
  <c r="AQ115" i="11"/>
  <c r="AR115" i="11"/>
  <c r="Z117" i="11"/>
  <c r="AA117" i="11" s="1"/>
  <c r="BI116" i="11"/>
  <c r="BJ116" i="11" s="1"/>
  <c r="BK116" i="11" s="1"/>
  <c r="AE118" i="11"/>
  <c r="AU118" i="11"/>
  <c r="X119" i="11"/>
  <c r="Y119" i="11"/>
  <c r="V119" i="11"/>
  <c r="W119" i="11"/>
  <c r="AD119" i="11" s="1"/>
  <c r="BL117" i="11" l="1"/>
  <c r="BN117" i="11" s="1"/>
  <c r="AV117" i="11"/>
  <c r="AB117" i="11"/>
  <c r="Z118" i="11"/>
  <c r="AB118" i="11" s="1"/>
  <c r="AE119" i="11"/>
  <c r="AU119" i="11"/>
  <c r="X120" i="11"/>
  <c r="V120" i="11"/>
  <c r="W120" i="11"/>
  <c r="AD120" i="11" s="1"/>
  <c r="Y120" i="11"/>
  <c r="BI117" i="11" l="1"/>
  <c r="BJ117" i="11" s="1"/>
  <c r="BK117" i="11" s="1"/>
  <c r="AK117" i="11"/>
  <c r="AL117" i="11"/>
  <c r="AM117" i="11"/>
  <c r="AN117" i="11"/>
  <c r="AK116" i="11"/>
  <c r="AL116" i="11"/>
  <c r="AN116" i="11"/>
  <c r="AM116" i="11"/>
  <c r="BL118" i="11"/>
  <c r="BN118" i="11" s="1"/>
  <c r="AV118" i="11"/>
  <c r="AA118" i="11"/>
  <c r="AP117" i="11"/>
  <c r="AQ117" i="11"/>
  <c r="AO117" i="11"/>
  <c r="AR117" i="11"/>
  <c r="AO116" i="11"/>
  <c r="AP116" i="11"/>
  <c r="AR116" i="11"/>
  <c r="AQ116" i="11"/>
  <c r="Z119" i="11"/>
  <c r="AB119" i="11" s="1"/>
  <c r="AN118" i="11" s="1"/>
  <c r="BI118" i="11"/>
  <c r="BJ118" i="11" s="1"/>
  <c r="BK118" i="11" s="1"/>
  <c r="AE120" i="11"/>
  <c r="AU120" i="11"/>
  <c r="W121" i="11"/>
  <c r="AD121" i="11" s="1"/>
  <c r="V121" i="11"/>
  <c r="Y121" i="11"/>
  <c r="X121" i="11"/>
  <c r="AK118" i="11" l="1"/>
  <c r="AM118" i="11"/>
  <c r="AL118" i="11"/>
  <c r="BL119" i="11"/>
  <c r="BN119" i="11" s="1"/>
  <c r="AV119" i="11"/>
  <c r="AA119" i="11"/>
  <c r="AR118" i="11"/>
  <c r="AQ118" i="11"/>
  <c r="AP118" i="11"/>
  <c r="AO118" i="11"/>
  <c r="Z120" i="11"/>
  <c r="AB120" i="11" s="1"/>
  <c r="BI119" i="11"/>
  <c r="BJ119" i="11" s="1"/>
  <c r="BK119" i="11" s="1"/>
  <c r="AE121" i="11"/>
  <c r="AU121" i="11"/>
  <c r="V122" i="11"/>
  <c r="X122" i="11"/>
  <c r="W122" i="11"/>
  <c r="AD122" i="11" s="1"/>
  <c r="Y122" i="11"/>
  <c r="AK119" i="11" l="1"/>
  <c r="AN119" i="11"/>
  <c r="AL119" i="11"/>
  <c r="AM119" i="11"/>
  <c r="BL120" i="11"/>
  <c r="BN120" i="11" s="1"/>
  <c r="AQ119" i="11"/>
  <c r="AR119" i="11"/>
  <c r="AP119" i="11"/>
  <c r="AO119" i="11"/>
  <c r="AV120" i="11"/>
  <c r="AA120" i="11"/>
  <c r="Z121" i="11"/>
  <c r="AV121" i="11" s="1"/>
  <c r="BI120" i="11"/>
  <c r="BJ120" i="11" s="1"/>
  <c r="BK120" i="11" s="1"/>
  <c r="AE122" i="11"/>
  <c r="W123" i="11"/>
  <c r="AD123" i="11" s="1"/>
  <c r="V123" i="11"/>
  <c r="Y123" i="11"/>
  <c r="X123" i="11"/>
  <c r="AU122" i="11"/>
  <c r="BL121" i="11" l="1"/>
  <c r="BN121" i="11" s="1"/>
  <c r="AB121" i="11"/>
  <c r="AA121" i="11"/>
  <c r="Z122" i="11"/>
  <c r="AB122" i="11" s="1"/>
  <c r="AE123" i="11"/>
  <c r="AU123" i="11"/>
  <c r="X124" i="11"/>
  <c r="Y124" i="11"/>
  <c r="V124" i="11"/>
  <c r="W124" i="11"/>
  <c r="AD124" i="11" s="1"/>
  <c r="BI121" i="11" l="1"/>
  <c r="BJ121" i="11" s="1"/>
  <c r="BK121" i="11" s="1"/>
  <c r="BL122" i="11" s="1"/>
  <c r="BN122" i="11" s="1"/>
  <c r="AK121" i="11"/>
  <c r="AM121" i="11"/>
  <c r="AN121" i="11"/>
  <c r="AL121" i="11"/>
  <c r="AK120" i="11"/>
  <c r="AM120" i="11"/>
  <c r="AN120" i="11"/>
  <c r="AL120" i="11"/>
  <c r="Z123" i="11"/>
  <c r="AV123" i="11" s="1"/>
  <c r="AO120" i="11"/>
  <c r="AR120" i="11"/>
  <c r="AV122" i="11"/>
  <c r="AP120" i="11"/>
  <c r="AQ120" i="11"/>
  <c r="AO121" i="11"/>
  <c r="AP121" i="11"/>
  <c r="AQ121" i="11"/>
  <c r="AR121" i="11"/>
  <c r="AA122" i="11"/>
  <c r="BI122" i="11"/>
  <c r="BJ122" i="11" s="1"/>
  <c r="BK122" i="11" s="1"/>
  <c r="AE124" i="11"/>
  <c r="Z124" i="11" s="1"/>
  <c r="X125" i="11"/>
  <c r="V125" i="11"/>
  <c r="Y125" i="11"/>
  <c r="W125" i="11"/>
  <c r="AD125" i="11" s="1"/>
  <c r="AU124" i="11"/>
  <c r="BL123" i="11" l="1"/>
  <c r="BN123" i="11" s="1"/>
  <c r="AB123" i="11"/>
  <c r="AA123" i="11"/>
  <c r="AB124" i="11"/>
  <c r="AE125" i="11"/>
  <c r="Z125" i="11" s="1"/>
  <c r="AU125" i="11"/>
  <c r="AA124" i="11"/>
  <c r="AV124" i="11"/>
  <c r="V126" i="11"/>
  <c r="W126" i="11"/>
  <c r="AD126" i="11" s="1"/>
  <c r="X126" i="11"/>
  <c r="Y126" i="11"/>
  <c r="AQ122" i="11" l="1"/>
  <c r="AM123" i="11"/>
  <c r="AL123" i="11"/>
  <c r="AN123" i="11"/>
  <c r="AK123" i="11"/>
  <c r="AL122" i="11"/>
  <c r="AN122" i="11"/>
  <c r="AM122" i="11"/>
  <c r="AK122" i="11"/>
  <c r="AP122" i="11"/>
  <c r="BI123" i="11"/>
  <c r="BJ123" i="11" s="1"/>
  <c r="BK123" i="11" s="1"/>
  <c r="BL124" i="11" s="1"/>
  <c r="BN124" i="11" s="1"/>
  <c r="AO122" i="11"/>
  <c r="AR122" i="11"/>
  <c r="AO123" i="11"/>
  <c r="AR123" i="11"/>
  <c r="AQ123" i="11"/>
  <c r="AP123" i="11"/>
  <c r="AB125" i="11"/>
  <c r="AL124" i="11" s="1"/>
  <c r="AV125" i="11"/>
  <c r="AE126" i="11"/>
  <c r="Z126" i="11" s="1"/>
  <c r="AA125" i="11"/>
  <c r="BI124" i="11"/>
  <c r="BJ124" i="11" s="1"/>
  <c r="BK124" i="11" s="1"/>
  <c r="AU126" i="11"/>
  <c r="V127" i="11"/>
  <c r="X127" i="11"/>
  <c r="Y127" i="11"/>
  <c r="W127" i="11"/>
  <c r="AD127" i="11" s="1"/>
  <c r="AM124" i="11" l="1"/>
  <c r="BL125" i="11"/>
  <c r="BN125" i="11" s="1"/>
  <c r="AN124" i="11"/>
  <c r="AK124" i="11"/>
  <c r="AO124" i="11"/>
  <c r="AR124" i="11"/>
  <c r="AQ124" i="11"/>
  <c r="AP124" i="11"/>
  <c r="BI125" i="11"/>
  <c r="BJ125" i="11" s="1"/>
  <c r="BK125" i="11" s="1"/>
  <c r="BL126" i="11" s="1"/>
  <c r="BN126" i="11" s="1"/>
  <c r="AB126" i="11"/>
  <c r="AE127" i="11"/>
  <c r="Z127" i="11" s="1"/>
  <c r="AA126" i="11"/>
  <c r="AV126" i="11"/>
  <c r="AU127" i="11"/>
  <c r="Y128" i="11"/>
  <c r="V128" i="11"/>
  <c r="X128" i="11"/>
  <c r="W128" i="11"/>
  <c r="AD128" i="11" s="1"/>
  <c r="AK125" i="11" l="1"/>
  <c r="AM125" i="11"/>
  <c r="AN125" i="11"/>
  <c r="AL125" i="11"/>
  <c r="AQ125" i="11"/>
  <c r="AR125" i="11"/>
  <c r="AP125" i="11"/>
  <c r="AO125" i="11"/>
  <c r="BI126" i="11"/>
  <c r="BJ126" i="11" s="1"/>
  <c r="BK126" i="11" s="1"/>
  <c r="BL127" i="11" s="1"/>
  <c r="BN127" i="11" s="1"/>
  <c r="AE128" i="11"/>
  <c r="AA127" i="11"/>
  <c r="AB127" i="11"/>
  <c r="AV127" i="11"/>
  <c r="AU128" i="11"/>
  <c r="V129" i="11"/>
  <c r="Y129" i="11"/>
  <c r="W129" i="11"/>
  <c r="AD129" i="11" s="1"/>
  <c r="X129" i="11"/>
  <c r="AK126" i="11" l="1"/>
  <c r="AL126" i="11"/>
  <c r="AM126" i="11"/>
  <c r="AN126" i="11"/>
  <c r="AO126" i="11"/>
  <c r="AR126" i="11"/>
  <c r="AQ126" i="11"/>
  <c r="AP126" i="11"/>
  <c r="Z128" i="11"/>
  <c r="AB128" i="11" s="1"/>
  <c r="AK127" i="11" s="1"/>
  <c r="AE129" i="11"/>
  <c r="BI127" i="11"/>
  <c r="BJ127" i="11" s="1"/>
  <c r="BK127" i="11" s="1"/>
  <c r="BL128" i="11" s="1"/>
  <c r="BN128" i="11" s="1"/>
  <c r="AU129" i="11"/>
  <c r="V130" i="11"/>
  <c r="W130" i="11"/>
  <c r="AD130" i="11" s="1"/>
  <c r="X130" i="11"/>
  <c r="Y130" i="11"/>
  <c r="AL127" i="11" l="1"/>
  <c r="AR127" i="11"/>
  <c r="AN127" i="11"/>
  <c r="AM127" i="11"/>
  <c r="AP127" i="11"/>
  <c r="AO127" i="11"/>
  <c r="AQ127" i="11"/>
  <c r="AV128" i="11"/>
  <c r="AA128" i="11"/>
  <c r="Z129" i="11"/>
  <c r="AV129" i="11" s="1"/>
  <c r="AE130" i="11"/>
  <c r="Z130" i="11" s="1"/>
  <c r="BI128" i="11"/>
  <c r="BJ128" i="11" s="1"/>
  <c r="BK128" i="11" s="1"/>
  <c r="BL129" i="11" s="1"/>
  <c r="BN129" i="11" s="1"/>
  <c r="W131" i="11"/>
  <c r="AD131" i="11" s="1"/>
  <c r="X131" i="11"/>
  <c r="Y131" i="11"/>
  <c r="V131" i="11"/>
  <c r="AU130" i="11"/>
  <c r="AA129" i="11" l="1"/>
  <c r="AA130" i="11" s="1"/>
  <c r="AB129" i="11"/>
  <c r="AV130" i="11"/>
  <c r="AB130" i="11"/>
  <c r="AE131" i="11"/>
  <c r="Z131" i="11" s="1"/>
  <c r="Y132" i="11"/>
  <c r="W132" i="11"/>
  <c r="AD132" i="11" s="1"/>
  <c r="X132" i="11"/>
  <c r="V132" i="11"/>
  <c r="AU131" i="11"/>
  <c r="AN129" i="11" l="1"/>
  <c r="AK129" i="11"/>
  <c r="AL129" i="11"/>
  <c r="AM129" i="11"/>
  <c r="AK128" i="11"/>
  <c r="AM128" i="11"/>
  <c r="AN128" i="11"/>
  <c r="AL128" i="11"/>
  <c r="AN130" i="11"/>
  <c r="AK130" i="11"/>
  <c r="AL130" i="11"/>
  <c r="AM130" i="11"/>
  <c r="AP129" i="11"/>
  <c r="AQ129" i="11"/>
  <c r="AO129" i="11"/>
  <c r="AR129" i="11"/>
  <c r="AO128" i="11"/>
  <c r="AP128" i="11"/>
  <c r="AR128" i="11"/>
  <c r="AQ128" i="11"/>
  <c r="BI129" i="11"/>
  <c r="BJ129" i="11" s="1"/>
  <c r="BK129" i="11" s="1"/>
  <c r="BL130" i="11" s="1"/>
  <c r="BN130" i="11" s="1"/>
  <c r="AB131" i="11"/>
  <c r="AV131" i="11"/>
  <c r="BI130" i="11"/>
  <c r="BJ130" i="11" s="1"/>
  <c r="BK130" i="11" s="1"/>
  <c r="AA131" i="11"/>
  <c r="AE132" i="11"/>
  <c r="AU132" i="11"/>
  <c r="X133" i="11"/>
  <c r="V133" i="11"/>
  <c r="W133" i="11"/>
  <c r="AD133" i="11" s="1"/>
  <c r="Y133" i="11"/>
  <c r="BL131" i="11" l="1"/>
  <c r="BN131" i="11" s="1"/>
  <c r="AR130" i="11"/>
  <c r="AQ130" i="11"/>
  <c r="AP130" i="11"/>
  <c r="AO130" i="11"/>
  <c r="Z132" i="11"/>
  <c r="AA132" i="11" s="1"/>
  <c r="BI131" i="11"/>
  <c r="BJ131" i="11" s="1"/>
  <c r="BK131" i="11" s="1"/>
  <c r="AE133" i="11"/>
  <c r="Z133" i="11" s="1"/>
  <c r="AU133" i="11"/>
  <c r="V134" i="11"/>
  <c r="X134" i="11"/>
  <c r="W134" i="11"/>
  <c r="AD134" i="11" s="1"/>
  <c r="Y134" i="11"/>
  <c r="BL132" i="11" l="1"/>
  <c r="BN132" i="11" s="1"/>
  <c r="AV132" i="11"/>
  <c r="AB132" i="11"/>
  <c r="AB133" i="11"/>
  <c r="AE134" i="11"/>
  <c r="Z134" i="11" s="1"/>
  <c r="AV133" i="11"/>
  <c r="AA133" i="11"/>
  <c r="AU134" i="11"/>
  <c r="Y135" i="11"/>
  <c r="W135" i="11"/>
  <c r="AD135" i="11" s="1"/>
  <c r="V135" i="11"/>
  <c r="X135" i="11"/>
  <c r="AK132" i="11" l="1"/>
  <c r="AL132" i="11"/>
  <c r="AM132" i="11"/>
  <c r="AN132" i="11"/>
  <c r="AM131" i="11"/>
  <c r="AL131" i="11"/>
  <c r="AK131" i="11"/>
  <c r="AN131" i="11"/>
  <c r="BI132" i="11"/>
  <c r="BJ132" i="11" s="1"/>
  <c r="BK132" i="11" s="1"/>
  <c r="BL133" i="11" s="1"/>
  <c r="BN133" i="11" s="1"/>
  <c r="AP132" i="11"/>
  <c r="AQ132" i="11"/>
  <c r="AO132" i="11"/>
  <c r="AR132" i="11"/>
  <c r="AO131" i="11"/>
  <c r="AP131" i="11"/>
  <c r="AR131" i="11"/>
  <c r="AQ131" i="11"/>
  <c r="BI133" i="11"/>
  <c r="BJ133" i="11" s="1"/>
  <c r="BK133" i="11" s="1"/>
  <c r="AE135" i="11"/>
  <c r="Z135" i="11" s="1"/>
  <c r="AA134" i="11"/>
  <c r="AB134" i="11"/>
  <c r="AV134" i="11"/>
  <c r="X136" i="11"/>
  <c r="W136" i="11"/>
  <c r="AD136" i="11" s="1"/>
  <c r="V136" i="11"/>
  <c r="Y136" i="11"/>
  <c r="AU135" i="11"/>
  <c r="AR133" i="11" l="1"/>
  <c r="AK133" i="11"/>
  <c r="AN133" i="11"/>
  <c r="AM133" i="11"/>
  <c r="AL133" i="11"/>
  <c r="BL134" i="11"/>
  <c r="BN134" i="11" s="1"/>
  <c r="AQ133" i="11"/>
  <c r="AP133" i="11"/>
  <c r="AO133" i="11"/>
  <c r="AE136" i="11"/>
  <c r="BI134" i="11"/>
  <c r="BJ134" i="11" s="1"/>
  <c r="BK134" i="11" s="1"/>
  <c r="AB135" i="11"/>
  <c r="AL134" i="11" s="1"/>
  <c r="AV135" i="11"/>
  <c r="AA135" i="11"/>
  <c r="Y137" i="11"/>
  <c r="W137" i="11"/>
  <c r="AD137" i="11" s="1"/>
  <c r="V137" i="11"/>
  <c r="X137" i="11"/>
  <c r="AU136" i="11"/>
  <c r="AK134" i="11" l="1"/>
  <c r="AM134" i="11"/>
  <c r="AN134" i="11"/>
  <c r="BL135" i="11"/>
  <c r="BN135" i="11" s="1"/>
  <c r="AQ134" i="11"/>
  <c r="AR134" i="11"/>
  <c r="AP134" i="11"/>
  <c r="AO134" i="11"/>
  <c r="Z136" i="11"/>
  <c r="AV136" i="11" s="1"/>
  <c r="AE137" i="11"/>
  <c r="BI135" i="11"/>
  <c r="BJ135" i="11" s="1"/>
  <c r="BK135" i="11" s="1"/>
  <c r="BL136" i="11" s="1"/>
  <c r="BN136" i="11" s="1"/>
  <c r="AU137" i="11"/>
  <c r="V138" i="11"/>
  <c r="Y138" i="11"/>
  <c r="W138" i="11"/>
  <c r="AD138" i="11" s="1"/>
  <c r="X138" i="11"/>
  <c r="AB136" i="11" l="1"/>
  <c r="AA136" i="11"/>
  <c r="Z137" i="11"/>
  <c r="AV137" i="11" s="1"/>
  <c r="AE138" i="11"/>
  <c r="Y139" i="11"/>
  <c r="X139" i="11"/>
  <c r="V139" i="11"/>
  <c r="W139" i="11"/>
  <c r="AD139" i="11" s="1"/>
  <c r="AU138" i="11"/>
  <c r="AO135" i="11" l="1"/>
  <c r="AM135" i="11"/>
  <c r="AL135" i="11"/>
  <c r="AN135" i="11"/>
  <c r="AK135" i="11"/>
  <c r="BI136" i="11"/>
  <c r="BJ136" i="11" s="1"/>
  <c r="BK136" i="11" s="1"/>
  <c r="BL137" i="11" s="1"/>
  <c r="BN137" i="11" s="1"/>
  <c r="Z138" i="11"/>
  <c r="AB138" i="11" s="1"/>
  <c r="AP135" i="11"/>
  <c r="AR135" i="11"/>
  <c r="AQ135" i="11"/>
  <c r="AB137" i="11"/>
  <c r="AA137" i="11"/>
  <c r="AE139" i="11"/>
  <c r="Z139" i="11" s="1"/>
  <c r="Y140" i="11"/>
  <c r="W140" i="11"/>
  <c r="AD140" i="11" s="1"/>
  <c r="V140" i="11"/>
  <c r="X140" i="11"/>
  <c r="AU139" i="11"/>
  <c r="AK137" i="11" l="1"/>
  <c r="AL137" i="11"/>
  <c r="AM137" i="11"/>
  <c r="AN137" i="11"/>
  <c r="AM136" i="11"/>
  <c r="AN136" i="11"/>
  <c r="AK136" i="11"/>
  <c r="AL136" i="11"/>
  <c r="AA138" i="11"/>
  <c r="AA139" i="11" s="1"/>
  <c r="AV138" i="11"/>
  <c r="BI137" i="11"/>
  <c r="BJ137" i="11" s="1"/>
  <c r="BK137" i="11" s="1"/>
  <c r="BL138" i="11" s="1"/>
  <c r="BN138" i="11" s="1"/>
  <c r="AO137" i="11"/>
  <c r="AP137" i="11"/>
  <c r="AR137" i="11"/>
  <c r="AQ137" i="11"/>
  <c r="AO136" i="11"/>
  <c r="AP136" i="11"/>
  <c r="AQ136" i="11"/>
  <c r="AR136" i="11"/>
  <c r="BI138" i="11"/>
  <c r="BJ138" i="11" s="1"/>
  <c r="BK138" i="11" s="1"/>
  <c r="AE140" i="11"/>
  <c r="AB139" i="11"/>
  <c r="AV139" i="11"/>
  <c r="AU140" i="11"/>
  <c r="W141" i="11"/>
  <c r="AD141" i="11" s="1"/>
  <c r="Y141" i="11"/>
  <c r="X141" i="11"/>
  <c r="V141" i="11"/>
  <c r="AK138" i="11" l="1"/>
  <c r="AM138" i="11"/>
  <c r="AL138" i="11"/>
  <c r="AN138" i="11"/>
  <c r="BL139" i="11"/>
  <c r="BN139" i="11" s="1"/>
  <c r="AO138" i="11"/>
  <c r="AR138" i="11"/>
  <c r="AQ138" i="11"/>
  <c r="AP138" i="11"/>
  <c r="Z140" i="11"/>
  <c r="AB140" i="11" s="1"/>
  <c r="AN139" i="11" s="1"/>
  <c r="AE141" i="11"/>
  <c r="BI139" i="11"/>
  <c r="BJ139" i="11" s="1"/>
  <c r="BK139" i="11" s="1"/>
  <c r="V142" i="11"/>
  <c r="X142" i="11"/>
  <c r="W142" i="11"/>
  <c r="AD142" i="11" s="1"/>
  <c r="Y142" i="11"/>
  <c r="AU141" i="11"/>
  <c r="AK139" i="11" l="1"/>
  <c r="AQ139" i="11"/>
  <c r="AL139" i="11"/>
  <c r="AM139" i="11"/>
  <c r="Z141" i="11"/>
  <c r="AV141" i="11" s="1"/>
  <c r="BL140" i="11"/>
  <c r="BN140" i="11" s="1"/>
  <c r="AA140" i="11"/>
  <c r="AV140" i="11"/>
  <c r="AR139" i="11"/>
  <c r="AP139" i="11"/>
  <c r="AO139" i="11"/>
  <c r="AE142" i="11"/>
  <c r="Z142" i="11" s="1"/>
  <c r="V143" i="11"/>
  <c r="Y143" i="11"/>
  <c r="W143" i="11"/>
  <c r="AD143" i="11" s="1"/>
  <c r="X143" i="11"/>
  <c r="BI140" i="11"/>
  <c r="BJ140" i="11" s="1"/>
  <c r="BK140" i="11" s="1"/>
  <c r="AU142" i="11"/>
  <c r="AB141" i="11" l="1"/>
  <c r="AR140" i="11" s="1"/>
  <c r="AA141" i="11"/>
  <c r="AA142" i="11" s="1"/>
  <c r="BL141" i="11"/>
  <c r="BN141" i="11" s="1"/>
  <c r="AE143" i="11"/>
  <c r="AB142" i="11"/>
  <c r="AV142" i="11"/>
  <c r="X144" i="11"/>
  <c r="V144" i="11"/>
  <c r="Y144" i="11"/>
  <c r="W144" i="11"/>
  <c r="AD144" i="11" s="1"/>
  <c r="AU143" i="11"/>
  <c r="BI141" i="11" l="1"/>
  <c r="BJ141" i="11" s="1"/>
  <c r="BK141" i="11" s="1"/>
  <c r="BL142" i="11" s="1"/>
  <c r="BN142" i="11" s="1"/>
  <c r="AO140" i="11"/>
  <c r="AP140" i="11"/>
  <c r="AR141" i="11"/>
  <c r="AQ140" i="11"/>
  <c r="AL141" i="11"/>
  <c r="AM141" i="11"/>
  <c r="AN141" i="11"/>
  <c r="AK141" i="11"/>
  <c r="AL140" i="11"/>
  <c r="AM140" i="11"/>
  <c r="AN140" i="11"/>
  <c r="AK140" i="11"/>
  <c r="AO141" i="11"/>
  <c r="AQ141" i="11"/>
  <c r="AP141" i="11"/>
  <c r="Z143" i="11"/>
  <c r="AB143" i="11" s="1"/>
  <c r="AN142" i="11" s="1"/>
  <c r="AE144" i="11"/>
  <c r="BI142" i="11"/>
  <c r="BJ142" i="11" s="1"/>
  <c r="BK142" i="11" s="1"/>
  <c r="W145" i="11"/>
  <c r="AD145" i="11" s="1"/>
  <c r="X145" i="11"/>
  <c r="V145" i="11"/>
  <c r="Y145" i="11"/>
  <c r="AU144" i="11"/>
  <c r="BL143" i="11" l="1"/>
  <c r="BN143" i="11" s="1"/>
  <c r="AM142" i="11"/>
  <c r="AK142" i="11"/>
  <c r="AL142" i="11"/>
  <c r="AV143" i="11"/>
  <c r="AA143" i="11"/>
  <c r="AR142" i="11"/>
  <c r="AQ142" i="11"/>
  <c r="AP142" i="11"/>
  <c r="AO142" i="11"/>
  <c r="BI143" i="11"/>
  <c r="BJ143" i="11" s="1"/>
  <c r="BK143" i="11" s="1"/>
  <c r="BL144" i="11" s="1"/>
  <c r="BN144" i="11" s="1"/>
  <c r="Z144" i="11"/>
  <c r="AV144" i="11" s="1"/>
  <c r="AE145" i="11"/>
  <c r="Z145" i="11" s="1"/>
  <c r="AU145" i="11"/>
  <c r="W146" i="11"/>
  <c r="AD146" i="11" s="1"/>
  <c r="Y146" i="11"/>
  <c r="V146" i="11"/>
  <c r="X146" i="11"/>
  <c r="AA144" i="11" l="1"/>
  <c r="AB144" i="11"/>
  <c r="AB145" i="11"/>
  <c r="AE146" i="11"/>
  <c r="AU146" i="11"/>
  <c r="AV145" i="11"/>
  <c r="AA145" i="11"/>
  <c r="V147" i="11"/>
  <c r="X147" i="11"/>
  <c r="Y147" i="11"/>
  <c r="W147" i="11"/>
  <c r="AD147" i="11" s="1"/>
  <c r="AK144" i="11" l="1"/>
  <c r="AN144" i="11"/>
  <c r="AL144" i="11"/>
  <c r="AM144" i="11"/>
  <c r="AM143" i="11"/>
  <c r="AN143" i="11"/>
  <c r="AK143" i="11"/>
  <c r="AL143" i="11"/>
  <c r="AN145" i="11"/>
  <c r="AP144" i="11"/>
  <c r="AQ144" i="11"/>
  <c r="AO144" i="11"/>
  <c r="AR144" i="11"/>
  <c r="AO143" i="11"/>
  <c r="AP143" i="11"/>
  <c r="AR143" i="11"/>
  <c r="AQ143" i="11"/>
  <c r="BI144" i="11"/>
  <c r="BJ144" i="11" s="1"/>
  <c r="BK144" i="11" s="1"/>
  <c r="BL145" i="11" s="1"/>
  <c r="BN145" i="11" s="1"/>
  <c r="Z146" i="11"/>
  <c r="AB146" i="11" s="1"/>
  <c r="AK145" i="11" s="1"/>
  <c r="AE147" i="11"/>
  <c r="Z147" i="11" s="1"/>
  <c r="AU147" i="11"/>
  <c r="X148" i="11"/>
  <c r="V148" i="11"/>
  <c r="W148" i="11"/>
  <c r="AD148" i="11" s="1"/>
  <c r="Y148" i="11"/>
  <c r="BI145" i="11"/>
  <c r="BJ145" i="11" s="1"/>
  <c r="BK145" i="11" s="1"/>
  <c r="AM145" i="11" l="1"/>
  <c r="AL145" i="11"/>
  <c r="AO145" i="11"/>
  <c r="AQ145" i="11"/>
  <c r="AP145" i="11"/>
  <c r="AR145" i="11"/>
  <c r="BL146" i="11"/>
  <c r="BN146" i="11" s="1"/>
  <c r="AA146" i="11"/>
  <c r="AA147" i="11" s="1"/>
  <c r="AV146" i="11"/>
  <c r="AE148" i="11"/>
  <c r="Z148" i="11" s="1"/>
  <c r="AB147" i="11"/>
  <c r="AV147" i="11"/>
  <c r="AU148" i="11"/>
  <c r="W149" i="11"/>
  <c r="AD149" i="11" s="1"/>
  <c r="Y149" i="11"/>
  <c r="V149" i="11"/>
  <c r="X149" i="11"/>
  <c r="BI146" i="11"/>
  <c r="BJ146" i="11" s="1"/>
  <c r="BK146" i="11" s="1"/>
  <c r="AQ146" i="11" l="1"/>
  <c r="AL146" i="11"/>
  <c r="AK146" i="11"/>
  <c r="AM146" i="11"/>
  <c r="AN146" i="11"/>
  <c r="BL147" i="11"/>
  <c r="BN147" i="11" s="1"/>
  <c r="AP146" i="11"/>
  <c r="AO146" i="11"/>
  <c r="AR146" i="11"/>
  <c r="AE149" i="11"/>
  <c r="BI147" i="11"/>
  <c r="BJ147" i="11" s="1"/>
  <c r="BK147" i="11" s="1"/>
  <c r="AV148" i="11"/>
  <c r="AB148" i="11"/>
  <c r="AM147" i="11" s="1"/>
  <c r="AA148" i="11"/>
  <c r="Y150" i="11"/>
  <c r="X150" i="11"/>
  <c r="W150" i="11"/>
  <c r="AD150" i="11" s="1"/>
  <c r="V150" i="11"/>
  <c r="AU149" i="11"/>
  <c r="AN147" i="11" l="1"/>
  <c r="AK147" i="11"/>
  <c r="AL147" i="11"/>
  <c r="AR147" i="11"/>
  <c r="BL148" i="11"/>
  <c r="BN148" i="11" s="1"/>
  <c r="AO147" i="11"/>
  <c r="AQ147" i="11"/>
  <c r="AP147" i="11"/>
  <c r="Z149" i="11"/>
  <c r="AB149" i="11" s="1"/>
  <c r="AE150" i="11"/>
  <c r="BI148" i="11"/>
  <c r="BJ148" i="11" s="1"/>
  <c r="BK148" i="11" s="1"/>
  <c r="AU150" i="11"/>
  <c r="Y151" i="11"/>
  <c r="X151" i="11"/>
  <c r="V151" i="11"/>
  <c r="W151" i="11"/>
  <c r="AD151" i="11" s="1"/>
  <c r="AL148" i="11" l="1"/>
  <c r="AN148" i="11"/>
  <c r="AM148" i="11"/>
  <c r="AK148" i="11"/>
  <c r="BL149" i="11"/>
  <c r="BN149" i="11" s="1"/>
  <c r="AR148" i="11"/>
  <c r="AQ148" i="11"/>
  <c r="AP148" i="11"/>
  <c r="AO148" i="11"/>
  <c r="AV149" i="11"/>
  <c r="AA149" i="11"/>
  <c r="Z150" i="11"/>
  <c r="AB150" i="11" s="1"/>
  <c r="AE151" i="11"/>
  <c r="BI149" i="11"/>
  <c r="BJ149" i="11" s="1"/>
  <c r="BK149" i="11" s="1"/>
  <c r="AU151" i="11"/>
  <c r="V152" i="11"/>
  <c r="W152" i="11"/>
  <c r="AD152" i="11" s="1"/>
  <c r="Y152" i="11"/>
  <c r="X152" i="11"/>
  <c r="AK149" i="11" l="1"/>
  <c r="AN149" i="11"/>
  <c r="AL149" i="11"/>
  <c r="AM149" i="11"/>
  <c r="BL150" i="11"/>
  <c r="BN150" i="11" s="1"/>
  <c r="AQ149" i="11"/>
  <c r="AR149" i="11"/>
  <c r="AP149" i="11"/>
  <c r="AO149" i="11"/>
  <c r="BI150" i="11"/>
  <c r="BJ150" i="11" s="1"/>
  <c r="BK150" i="11" s="1"/>
  <c r="Z151" i="11"/>
  <c r="AV151" i="11" s="1"/>
  <c r="AV150" i="11"/>
  <c r="AA150" i="11"/>
  <c r="AE152" i="11"/>
  <c r="AU152" i="11"/>
  <c r="X153" i="11"/>
  <c r="W153" i="11"/>
  <c r="AD153" i="11" s="1"/>
  <c r="V153" i="11"/>
  <c r="Y153" i="11"/>
  <c r="BL151" i="11" l="1"/>
  <c r="BN151" i="11" s="1"/>
  <c r="AA151" i="11"/>
  <c r="Z152" i="11"/>
  <c r="AB152" i="11" s="1"/>
  <c r="AB151" i="11"/>
  <c r="AE153" i="11"/>
  <c r="AU153" i="11"/>
  <c r="Y154" i="11"/>
  <c r="V154" i="11"/>
  <c r="W154" i="11"/>
  <c r="AD154" i="11" s="1"/>
  <c r="X154" i="11"/>
  <c r="AM151" i="11" l="1"/>
  <c r="AK151" i="11"/>
  <c r="AL151" i="11"/>
  <c r="AN151" i="11"/>
  <c r="AN150" i="11"/>
  <c r="AM150" i="11"/>
  <c r="AK150" i="11"/>
  <c r="AL150" i="11"/>
  <c r="BI151" i="11"/>
  <c r="BJ151" i="11" s="1"/>
  <c r="BK151" i="11" s="1"/>
  <c r="BL152" i="11" s="1"/>
  <c r="BN152" i="11" s="1"/>
  <c r="AO151" i="11"/>
  <c r="AP151" i="11"/>
  <c r="AQ151" i="11"/>
  <c r="AR151" i="11"/>
  <c r="AP150" i="11"/>
  <c r="AQ150" i="11"/>
  <c r="AR150" i="11"/>
  <c r="AO150" i="11"/>
  <c r="AA152" i="11"/>
  <c r="AV152" i="11"/>
  <c r="BI152" i="11"/>
  <c r="BJ152" i="11" s="1"/>
  <c r="BK152" i="11" s="1"/>
  <c r="Z153" i="11"/>
  <c r="AB153" i="11" s="1"/>
  <c r="AE154" i="11"/>
  <c r="Z154" i="11" s="1"/>
  <c r="AU154" i="11"/>
  <c r="X155" i="11"/>
  <c r="W155" i="11"/>
  <c r="AD155" i="11" s="1"/>
  <c r="V155" i="11"/>
  <c r="Y155" i="11"/>
  <c r="AR152" i="11" l="1"/>
  <c r="AL152" i="11"/>
  <c r="AN152" i="11"/>
  <c r="AM152" i="11"/>
  <c r="AK152" i="11"/>
  <c r="BL153" i="11"/>
  <c r="BN153" i="11" s="1"/>
  <c r="AV153" i="11"/>
  <c r="AA153" i="11"/>
  <c r="AQ152" i="11"/>
  <c r="AP152" i="11"/>
  <c r="AO152" i="11"/>
  <c r="BI153" i="11"/>
  <c r="BJ153" i="11" s="1"/>
  <c r="BK153" i="11" s="1"/>
  <c r="AA154" i="11"/>
  <c r="AV154" i="11"/>
  <c r="AB154" i="11"/>
  <c r="AN153" i="11" s="1"/>
  <c r="AE155" i="11"/>
  <c r="Z155" i="11" s="1"/>
  <c r="AU155" i="11"/>
  <c r="W156" i="11"/>
  <c r="AD156" i="11" s="1"/>
  <c r="V156" i="11"/>
  <c r="Y156" i="11"/>
  <c r="X156" i="11"/>
  <c r="AK153" i="11" l="1"/>
  <c r="AM153" i="11"/>
  <c r="AL153" i="11"/>
  <c r="BL154" i="11"/>
  <c r="BN154" i="11" s="1"/>
  <c r="AR153" i="11"/>
  <c r="AO153" i="11"/>
  <c r="AQ153" i="11"/>
  <c r="AP153" i="11"/>
  <c r="BI154" i="11"/>
  <c r="BJ154" i="11" s="1"/>
  <c r="BK154" i="11" s="1"/>
  <c r="AB155" i="11"/>
  <c r="AE156" i="11"/>
  <c r="Z156" i="11" s="1"/>
  <c r="W157" i="11"/>
  <c r="AD157" i="11" s="1"/>
  <c r="Y157" i="11"/>
  <c r="V157" i="11"/>
  <c r="X157" i="11"/>
  <c r="AV155" i="11"/>
  <c r="AA155" i="11"/>
  <c r="AU156" i="11"/>
  <c r="AK154" i="11" l="1"/>
  <c r="AM154" i="11"/>
  <c r="AL154" i="11"/>
  <c r="AN154" i="11"/>
  <c r="BL155" i="11"/>
  <c r="BN155" i="11" s="1"/>
  <c r="AR154" i="11"/>
  <c r="AQ154" i="11"/>
  <c r="AP154" i="11"/>
  <c r="AO154" i="11"/>
  <c r="AB156" i="11"/>
  <c r="AK155" i="11" s="1"/>
  <c r="AV156" i="11"/>
  <c r="AA156" i="11"/>
  <c r="AE157" i="11"/>
  <c r="Z157" i="11" s="1"/>
  <c r="W158" i="11"/>
  <c r="AD158" i="11" s="1"/>
  <c r="V158" i="11"/>
  <c r="X158" i="11"/>
  <c r="Y158" i="11"/>
  <c r="AU157" i="11"/>
  <c r="BI155" i="11"/>
  <c r="BJ155" i="11" s="1"/>
  <c r="BK155" i="11" s="1"/>
  <c r="AL155" i="11" l="1"/>
  <c r="AN155" i="11"/>
  <c r="AM155" i="11"/>
  <c r="BL156" i="11"/>
  <c r="BN156" i="11" s="1"/>
  <c r="AQ155" i="11"/>
  <c r="AR155" i="11"/>
  <c r="AP155" i="11"/>
  <c r="AO155" i="11"/>
  <c r="BI156" i="11"/>
  <c r="BJ156" i="11" s="1"/>
  <c r="BK156" i="11" s="1"/>
  <c r="AB157" i="11"/>
  <c r="AV157" i="11"/>
  <c r="AA157" i="11"/>
  <c r="AE158" i="11"/>
  <c r="Z158" i="11" s="1"/>
  <c r="AU158" i="11"/>
  <c r="V159" i="11"/>
  <c r="W159" i="11"/>
  <c r="AD159" i="11" s="1"/>
  <c r="X159" i="11"/>
  <c r="Y159" i="11"/>
  <c r="AK156" i="11" l="1"/>
  <c r="AN156" i="11"/>
  <c r="AL156" i="11"/>
  <c r="AM156" i="11"/>
  <c r="BL157" i="11"/>
  <c r="BN157" i="11" s="1"/>
  <c r="AR156" i="11"/>
  <c r="AO156" i="11"/>
  <c r="AQ156" i="11"/>
  <c r="AP156" i="11"/>
  <c r="BI157" i="11"/>
  <c r="BJ157" i="11" s="1"/>
  <c r="BK157" i="11" s="1"/>
  <c r="BL158" i="11" s="1"/>
  <c r="BN158" i="11" s="1"/>
  <c r="AB158" i="11"/>
  <c r="AN157" i="11" s="1"/>
  <c r="AV158" i="11"/>
  <c r="AA158" i="11"/>
  <c r="AE159" i="11"/>
  <c r="Z159" i="11" s="1"/>
  <c r="AU159" i="11"/>
  <c r="V160" i="11"/>
  <c r="W160" i="11"/>
  <c r="AD160" i="11" s="1"/>
  <c r="Y160" i="11"/>
  <c r="X160" i="11"/>
  <c r="AM157" i="11" l="1"/>
  <c r="AL157" i="11"/>
  <c r="AK157" i="11"/>
  <c r="AR157" i="11"/>
  <c r="AQ157" i="11"/>
  <c r="AP157" i="11"/>
  <c r="AO157" i="11"/>
  <c r="BI158" i="11"/>
  <c r="BJ158" i="11" s="1"/>
  <c r="BK158" i="11" s="1"/>
  <c r="BL159" i="11" s="1"/>
  <c r="BN159" i="11" s="1"/>
  <c r="AB159" i="11"/>
  <c r="AA159" i="11"/>
  <c r="AV159" i="11"/>
  <c r="AE160" i="11"/>
  <c r="Z160" i="11" s="1"/>
  <c r="V161" i="11"/>
  <c r="W161" i="11"/>
  <c r="AD161" i="11" s="1"/>
  <c r="Y161" i="11"/>
  <c r="X161" i="11"/>
  <c r="AU160" i="11"/>
  <c r="AL158" i="11" l="1"/>
  <c r="AK158" i="11"/>
  <c r="AM158" i="11"/>
  <c r="AN158" i="11"/>
  <c r="AQ158" i="11"/>
  <c r="AR158" i="11"/>
  <c r="AP158" i="11"/>
  <c r="AO158" i="11"/>
  <c r="BI159" i="11"/>
  <c r="BJ159" i="11" s="1"/>
  <c r="BK159" i="11" s="1"/>
  <c r="BL160" i="11" s="1"/>
  <c r="BN160" i="11" s="1"/>
  <c r="AB160" i="11"/>
  <c r="AA160" i="11"/>
  <c r="AV160" i="11"/>
  <c r="AE161" i="11"/>
  <c r="Z161" i="11" s="1"/>
  <c r="AU161" i="11"/>
  <c r="X162" i="11"/>
  <c r="Y162" i="11"/>
  <c r="W162" i="11"/>
  <c r="AD162" i="11" s="1"/>
  <c r="V162" i="11"/>
  <c r="AN159" i="11" l="1"/>
  <c r="AL159" i="11"/>
  <c r="AK159" i="11"/>
  <c r="AM159" i="11"/>
  <c r="AO159" i="11"/>
  <c r="AR159" i="11"/>
  <c r="AQ159" i="11"/>
  <c r="AP159" i="11"/>
  <c r="BI160" i="11"/>
  <c r="BJ160" i="11" s="1"/>
  <c r="BK160" i="11" s="1"/>
  <c r="BL161" i="11" s="1"/>
  <c r="BN161" i="11" s="1"/>
  <c r="AB161" i="11"/>
  <c r="AV161" i="11"/>
  <c r="AA161" i="11"/>
  <c r="AE162" i="11"/>
  <c r="AU162" i="11"/>
  <c r="W163" i="11"/>
  <c r="AD163" i="11" s="1"/>
  <c r="V163" i="11"/>
  <c r="X163" i="11"/>
  <c r="Y163" i="11"/>
  <c r="AM160" i="11" l="1"/>
  <c r="AN160" i="11"/>
  <c r="AL160" i="11"/>
  <c r="AK160" i="11"/>
  <c r="AR160" i="11"/>
  <c r="AQ160" i="11"/>
  <c r="AP160" i="11"/>
  <c r="AO160" i="11"/>
  <c r="Z162" i="11"/>
  <c r="AB162" i="11" s="1"/>
  <c r="AL161" i="11" s="1"/>
  <c r="BI161" i="11"/>
  <c r="BJ161" i="11" s="1"/>
  <c r="BK161" i="11" s="1"/>
  <c r="BL162" i="11" s="1"/>
  <c r="BN162" i="11" s="1"/>
  <c r="AE163" i="11"/>
  <c r="AU163" i="11"/>
  <c r="X164" i="11"/>
  <c r="V164" i="11"/>
  <c r="Y164" i="11"/>
  <c r="W164" i="11"/>
  <c r="AD164" i="11" s="1"/>
  <c r="AN161" i="11" l="1"/>
  <c r="AM161" i="11"/>
  <c r="AK161" i="11"/>
  <c r="AA162" i="11"/>
  <c r="AQ161" i="11"/>
  <c r="AR161" i="11"/>
  <c r="AP161" i="11"/>
  <c r="AO161" i="11"/>
  <c r="Z163" i="11"/>
  <c r="AA163" i="11" s="1"/>
  <c r="AV162" i="11"/>
  <c r="BI162" i="11"/>
  <c r="BJ162" i="11" s="1"/>
  <c r="BK162" i="11" s="1"/>
  <c r="BL163" i="11" s="1"/>
  <c r="BN163" i="11" s="1"/>
  <c r="AE164" i="11"/>
  <c r="Y165" i="11"/>
  <c r="V165" i="11"/>
  <c r="X165" i="11"/>
  <c r="W165" i="11"/>
  <c r="AD165" i="11" s="1"/>
  <c r="AU164" i="11"/>
  <c r="AV163" i="11" l="1"/>
  <c r="AB163" i="11"/>
  <c r="Z164" i="11"/>
  <c r="AB164" i="11" s="1"/>
  <c r="AE165" i="11"/>
  <c r="Z165" i="11" s="1"/>
  <c r="W166" i="11"/>
  <c r="AD166" i="11" s="1"/>
  <c r="V166" i="11"/>
  <c r="Y166" i="11"/>
  <c r="X166" i="11"/>
  <c r="AU165" i="11"/>
  <c r="AM163" i="11" l="1"/>
  <c r="AK163" i="11"/>
  <c r="AL163" i="11"/>
  <c r="AN163" i="11"/>
  <c r="AK162" i="11"/>
  <c r="AM162" i="11"/>
  <c r="AL162" i="11"/>
  <c r="AN162" i="11"/>
  <c r="AO163" i="11"/>
  <c r="AP163" i="11"/>
  <c r="AQ163" i="11"/>
  <c r="AR163" i="11"/>
  <c r="AP162" i="11"/>
  <c r="AQ162" i="11"/>
  <c r="AO162" i="11"/>
  <c r="AR162" i="11"/>
  <c r="BI163" i="11"/>
  <c r="BJ163" i="11" s="1"/>
  <c r="BK163" i="11" s="1"/>
  <c r="BL164" i="11" s="1"/>
  <c r="BN164" i="11" s="1"/>
  <c r="AA164" i="11"/>
  <c r="AA165" i="11" s="1"/>
  <c r="AV164" i="11"/>
  <c r="BI164" i="11"/>
  <c r="BJ164" i="11" s="1"/>
  <c r="BK164" i="11" s="1"/>
  <c r="AV165" i="11"/>
  <c r="AE166" i="11"/>
  <c r="AB165" i="11"/>
  <c r="AM164" i="11" s="1"/>
  <c r="AU166" i="11"/>
  <c r="X167" i="11"/>
  <c r="Y167" i="11"/>
  <c r="W167" i="11"/>
  <c r="AD167" i="11" s="1"/>
  <c r="V167" i="11"/>
  <c r="AR164" i="11" l="1"/>
  <c r="AN164" i="11"/>
  <c r="AK164" i="11"/>
  <c r="AL164" i="11"/>
  <c r="AP164" i="11"/>
  <c r="AO164" i="11"/>
  <c r="BL165" i="11"/>
  <c r="BN165" i="11" s="1"/>
  <c r="AQ164" i="11"/>
  <c r="Z166" i="11"/>
  <c r="AA166" i="11" s="1"/>
  <c r="BI165" i="11"/>
  <c r="BJ165" i="11" s="1"/>
  <c r="BK165" i="11" s="1"/>
  <c r="AE167" i="11"/>
  <c r="AU167" i="11"/>
  <c r="Y168" i="11"/>
  <c r="V168" i="11"/>
  <c r="X168" i="11"/>
  <c r="W168" i="11"/>
  <c r="AD168" i="11" s="1"/>
  <c r="BL166" i="11" l="1"/>
  <c r="BN166" i="11" s="1"/>
  <c r="AV166" i="11"/>
  <c r="Z167" i="11"/>
  <c r="AV167" i="11" s="1"/>
  <c r="AB166" i="11"/>
  <c r="AE168" i="11"/>
  <c r="AU168" i="11"/>
  <c r="Y169" i="11"/>
  <c r="W169" i="11"/>
  <c r="AD169" i="11" s="1"/>
  <c r="X169" i="11"/>
  <c r="V169" i="11"/>
  <c r="AL165" i="11" l="1"/>
  <c r="AN165" i="11"/>
  <c r="AK165" i="11"/>
  <c r="AM165" i="11"/>
  <c r="AA167" i="11"/>
  <c r="AB167" i="11"/>
  <c r="AP165" i="11"/>
  <c r="AQ165" i="11"/>
  <c r="AO165" i="11"/>
  <c r="AR165" i="11"/>
  <c r="BI166" i="11"/>
  <c r="BJ166" i="11" s="1"/>
  <c r="BK166" i="11" s="1"/>
  <c r="BL167" i="11" s="1"/>
  <c r="BN167" i="11" s="1"/>
  <c r="Z168" i="11"/>
  <c r="AV168" i="11" s="1"/>
  <c r="AE169" i="11"/>
  <c r="AU169" i="11"/>
  <c r="X170" i="11"/>
  <c r="V170" i="11"/>
  <c r="Y170" i="11"/>
  <c r="W170" i="11"/>
  <c r="AD170" i="11" s="1"/>
  <c r="AL166" i="11" l="1"/>
  <c r="AK166" i="11"/>
  <c r="AM166" i="11"/>
  <c r="AN166" i="11"/>
  <c r="AQ166" i="11"/>
  <c r="AP166" i="11"/>
  <c r="BI167" i="11"/>
  <c r="BJ167" i="11" s="1"/>
  <c r="BK167" i="11" s="1"/>
  <c r="BL168" i="11" s="1"/>
  <c r="BN168" i="11" s="1"/>
  <c r="AO166" i="11"/>
  <c r="AR166" i="11"/>
  <c r="AB168" i="11"/>
  <c r="AN167" i="11" s="1"/>
  <c r="AA168" i="11"/>
  <c r="Z169" i="11"/>
  <c r="AB169" i="11" s="1"/>
  <c r="AE170" i="11"/>
  <c r="X171" i="11"/>
  <c r="W171" i="11"/>
  <c r="AD171" i="11" s="1"/>
  <c r="V171" i="11"/>
  <c r="Y171" i="11"/>
  <c r="AU170" i="11"/>
  <c r="AK168" i="11" l="1"/>
  <c r="AL168" i="11"/>
  <c r="AM168" i="11"/>
  <c r="AN168" i="11"/>
  <c r="AK167" i="11"/>
  <c r="AL167" i="11"/>
  <c r="AM167" i="11"/>
  <c r="BI168" i="11"/>
  <c r="BJ168" i="11" s="1"/>
  <c r="BK168" i="11" s="1"/>
  <c r="BL169" i="11" s="1"/>
  <c r="BN169" i="11" s="1"/>
  <c r="AP168" i="11"/>
  <c r="AQ168" i="11"/>
  <c r="AO168" i="11"/>
  <c r="AR168" i="11"/>
  <c r="AO167" i="11"/>
  <c r="AP167" i="11"/>
  <c r="AR167" i="11"/>
  <c r="AQ167" i="11"/>
  <c r="AA169" i="11"/>
  <c r="AV169" i="11"/>
  <c r="Z170" i="11"/>
  <c r="AB170" i="11" s="1"/>
  <c r="AM169" i="11" s="1"/>
  <c r="BI169" i="11"/>
  <c r="BJ169" i="11" s="1"/>
  <c r="BK169" i="11" s="1"/>
  <c r="AE171" i="11"/>
  <c r="X172" i="11"/>
  <c r="V172" i="11"/>
  <c r="Y172" i="11"/>
  <c r="W172" i="11"/>
  <c r="AD172" i="11" s="1"/>
  <c r="AU171" i="11"/>
  <c r="AN169" i="11" l="1"/>
  <c r="AO169" i="11"/>
  <c r="AK169" i="11"/>
  <c r="AL169" i="11"/>
  <c r="BL170" i="11"/>
  <c r="BN170" i="11" s="1"/>
  <c r="AR169" i="11"/>
  <c r="AQ169" i="11"/>
  <c r="AP169" i="11"/>
  <c r="AA170" i="11"/>
  <c r="AV170" i="11"/>
  <c r="BI170" i="11"/>
  <c r="BJ170" i="11" s="1"/>
  <c r="BK170" i="11" s="1"/>
  <c r="Z171" i="11"/>
  <c r="AV171" i="11" s="1"/>
  <c r="AE172" i="11"/>
  <c r="V173" i="11"/>
  <c r="X173" i="11"/>
  <c r="Y173" i="11"/>
  <c r="W173" i="11"/>
  <c r="AD173" i="11" s="1"/>
  <c r="AU172" i="11"/>
  <c r="BL171" i="11" l="1"/>
  <c r="BN171" i="11" s="1"/>
  <c r="Z172" i="11"/>
  <c r="AB172" i="11" s="1"/>
  <c r="AB171" i="11"/>
  <c r="AA171" i="11"/>
  <c r="AE173" i="11"/>
  <c r="X174" i="11"/>
  <c r="V174" i="11"/>
  <c r="Y174" i="11"/>
  <c r="W174" i="11"/>
  <c r="AD174" i="11" s="1"/>
  <c r="AU173" i="11"/>
  <c r="BI171" i="11" l="1"/>
  <c r="BJ171" i="11" s="1"/>
  <c r="BK171" i="11" s="1"/>
  <c r="AM171" i="11"/>
  <c r="AK171" i="11"/>
  <c r="AL171" i="11"/>
  <c r="AN171" i="11"/>
  <c r="AK170" i="11"/>
  <c r="AN170" i="11"/>
  <c r="AM170" i="11"/>
  <c r="AL170" i="11"/>
  <c r="BL172" i="11"/>
  <c r="BN172" i="11" s="1"/>
  <c r="AP171" i="11"/>
  <c r="AQ171" i="11"/>
  <c r="AR171" i="11"/>
  <c r="AO171" i="11"/>
  <c r="AO170" i="11"/>
  <c r="AP170" i="11"/>
  <c r="AR170" i="11"/>
  <c r="AQ170" i="11"/>
  <c r="AA172" i="11"/>
  <c r="AV172" i="11"/>
  <c r="Z173" i="11"/>
  <c r="AV173" i="11" s="1"/>
  <c r="BI172" i="11"/>
  <c r="BJ172" i="11" s="1"/>
  <c r="BK172" i="11" s="1"/>
  <c r="AE174" i="11"/>
  <c r="Z174" i="11" s="1"/>
  <c r="W175" i="11"/>
  <c r="AD175" i="11" s="1"/>
  <c r="V175" i="11"/>
  <c r="X175" i="11"/>
  <c r="Y175" i="11"/>
  <c r="AU174" i="11"/>
  <c r="BL173" i="11" l="1"/>
  <c r="BN173" i="11" s="1"/>
  <c r="AA173" i="11"/>
  <c r="AA174" i="11" s="1"/>
  <c r="AB173" i="11"/>
  <c r="AE175" i="11"/>
  <c r="AB174" i="11"/>
  <c r="AV174" i="11"/>
  <c r="V176" i="11"/>
  <c r="W176" i="11"/>
  <c r="AD176" i="11" s="1"/>
  <c r="X176" i="11"/>
  <c r="Y176" i="11"/>
  <c r="AU175" i="11"/>
  <c r="AK173" i="11" l="1"/>
  <c r="AL173" i="11"/>
  <c r="AM173" i="11"/>
  <c r="AN173" i="11"/>
  <c r="AK172" i="11"/>
  <c r="AL172" i="11"/>
  <c r="AM172" i="11"/>
  <c r="AN172" i="11"/>
  <c r="AO173" i="11"/>
  <c r="AP173" i="11"/>
  <c r="AR173" i="11"/>
  <c r="AQ173" i="11"/>
  <c r="AO172" i="11"/>
  <c r="AP172" i="11"/>
  <c r="AQ172" i="11"/>
  <c r="AR172" i="11"/>
  <c r="Z175" i="11"/>
  <c r="AB175" i="11" s="1"/>
  <c r="BI173" i="11"/>
  <c r="BJ173" i="11" s="1"/>
  <c r="BK173" i="11" s="1"/>
  <c r="BL174" i="11" s="1"/>
  <c r="BN174" i="11" s="1"/>
  <c r="AE176" i="11"/>
  <c r="X177" i="11"/>
  <c r="W177" i="11"/>
  <c r="AD177" i="11" s="1"/>
  <c r="V177" i="11"/>
  <c r="Y177" i="11"/>
  <c r="BI174" i="11"/>
  <c r="BJ174" i="11" s="1"/>
  <c r="BK174" i="11" s="1"/>
  <c r="AU176" i="11"/>
  <c r="AP174" i="11" l="1"/>
  <c r="AL174" i="11"/>
  <c r="AK174" i="11"/>
  <c r="AM174" i="11"/>
  <c r="AN174" i="11"/>
  <c r="Z176" i="11"/>
  <c r="AB176" i="11" s="1"/>
  <c r="AM175" i="11" s="1"/>
  <c r="AV175" i="11"/>
  <c r="AA175" i="11"/>
  <c r="AO174" i="11"/>
  <c r="AR174" i="11"/>
  <c r="AQ174" i="11"/>
  <c r="BL175" i="11"/>
  <c r="BN175" i="11" s="1"/>
  <c r="AE177" i="11"/>
  <c r="BI175" i="11"/>
  <c r="BJ175" i="11" s="1"/>
  <c r="BK175" i="11" s="1"/>
  <c r="AU177" i="11"/>
  <c r="X178" i="11"/>
  <c r="Y178" i="11"/>
  <c r="V178" i="11"/>
  <c r="W178" i="11"/>
  <c r="AD178" i="11" s="1"/>
  <c r="AK175" i="11" l="1"/>
  <c r="AL175" i="11"/>
  <c r="AN175" i="11"/>
  <c r="AA176" i="11"/>
  <c r="AV176" i="11"/>
  <c r="BL176" i="11"/>
  <c r="BN176" i="11" s="1"/>
  <c r="AR175" i="11"/>
  <c r="AQ175" i="11"/>
  <c r="AP175" i="11"/>
  <c r="AO175" i="11"/>
  <c r="Z177" i="11"/>
  <c r="AA177" i="11" s="1"/>
  <c r="AE178" i="11"/>
  <c r="BI176" i="11"/>
  <c r="BJ176" i="11" s="1"/>
  <c r="BK176" i="11" s="1"/>
  <c r="Y179" i="11"/>
  <c r="X179" i="11"/>
  <c r="W179" i="11"/>
  <c r="AD179" i="11" s="1"/>
  <c r="V179" i="11"/>
  <c r="AU178" i="11"/>
  <c r="BL177" i="11" l="1"/>
  <c r="BN177" i="11" s="1"/>
  <c r="AV177" i="11"/>
  <c r="Z178" i="11"/>
  <c r="AA178" i="11" s="1"/>
  <c r="AB177" i="11"/>
  <c r="AE179" i="11"/>
  <c r="AU179" i="11"/>
  <c r="Y180" i="11"/>
  <c r="V180" i="11"/>
  <c r="W180" i="11"/>
  <c r="AD180" i="11" s="1"/>
  <c r="X180" i="11"/>
  <c r="AK176" i="11" l="1"/>
  <c r="AN176" i="11"/>
  <c r="AL176" i="11"/>
  <c r="AM176" i="11"/>
  <c r="AO176" i="11"/>
  <c r="AP176" i="11"/>
  <c r="AR176" i="11"/>
  <c r="AQ176" i="11"/>
  <c r="AB178" i="11"/>
  <c r="Z179" i="11"/>
  <c r="AA179" i="11" s="1"/>
  <c r="BI177" i="11"/>
  <c r="BJ177" i="11" s="1"/>
  <c r="BK177" i="11" s="1"/>
  <c r="BL178" i="11" s="1"/>
  <c r="BN178" i="11" s="1"/>
  <c r="AV178" i="11"/>
  <c r="AE180" i="11"/>
  <c r="AU180" i="11"/>
  <c r="W181" i="11"/>
  <c r="AD181" i="11" s="1"/>
  <c r="X181" i="11"/>
  <c r="V181" i="11"/>
  <c r="Y181" i="11"/>
  <c r="AN177" i="11" l="1"/>
  <c r="AL177" i="11"/>
  <c r="AM177" i="11"/>
  <c r="AK177" i="11"/>
  <c r="AV179" i="11"/>
  <c r="BI178" i="11"/>
  <c r="BJ178" i="11" s="1"/>
  <c r="BK178" i="11" s="1"/>
  <c r="BL179" i="11" s="1"/>
  <c r="BN179" i="11" s="1"/>
  <c r="AR177" i="11"/>
  <c r="AO177" i="11"/>
  <c r="AQ177" i="11"/>
  <c r="AP177" i="11"/>
  <c r="Z180" i="11"/>
  <c r="AV180" i="11" s="1"/>
  <c r="AB179" i="11"/>
  <c r="AK178" i="11" s="1"/>
  <c r="AE181" i="11"/>
  <c r="Y182" i="11"/>
  <c r="W182" i="11"/>
  <c r="AD182" i="11" s="1"/>
  <c r="X182" i="11"/>
  <c r="V182" i="11"/>
  <c r="AU181" i="11"/>
  <c r="AL178" i="11" l="1"/>
  <c r="AP178" i="11"/>
  <c r="AM178" i="11"/>
  <c r="AN178" i="11"/>
  <c r="AR178" i="11"/>
  <c r="AQ178" i="11"/>
  <c r="AO178" i="11"/>
  <c r="AB180" i="11"/>
  <c r="AM179" i="11" s="1"/>
  <c r="AA180" i="11"/>
  <c r="BI179" i="11"/>
  <c r="BJ179" i="11" s="1"/>
  <c r="BK179" i="11" s="1"/>
  <c r="BL180" i="11" s="1"/>
  <c r="BN180" i="11" s="1"/>
  <c r="Z181" i="11"/>
  <c r="AV181" i="11" s="1"/>
  <c r="AE182" i="11"/>
  <c r="AU182" i="11"/>
  <c r="X183" i="11"/>
  <c r="W183" i="11"/>
  <c r="AD183" i="11" s="1"/>
  <c r="Y183" i="11"/>
  <c r="V183" i="11"/>
  <c r="AR179" i="11" l="1"/>
  <c r="AN179" i="11"/>
  <c r="AL179" i="11"/>
  <c r="AK179" i="11"/>
  <c r="AP179" i="11"/>
  <c r="AO179" i="11"/>
  <c r="AQ179" i="11"/>
  <c r="AA181" i="11"/>
  <c r="AB181" i="11"/>
  <c r="AK180" i="11" s="1"/>
  <c r="BI180" i="11"/>
  <c r="BJ180" i="11" s="1"/>
  <c r="BK180" i="11" s="1"/>
  <c r="BL181" i="11" s="1"/>
  <c r="BN181" i="11" s="1"/>
  <c r="Z182" i="11"/>
  <c r="AB182" i="11" s="1"/>
  <c r="AE183" i="11"/>
  <c r="Z183" i="11" s="1"/>
  <c r="X184" i="11"/>
  <c r="V184" i="11"/>
  <c r="Y184" i="11"/>
  <c r="W184" i="11"/>
  <c r="AD184" i="11" s="1"/>
  <c r="AU183" i="11"/>
  <c r="AL180" i="11" l="1"/>
  <c r="AK181" i="11"/>
  <c r="AL181" i="11"/>
  <c r="AM181" i="11"/>
  <c r="AN181" i="11"/>
  <c r="AM180" i="11"/>
  <c r="AN180" i="11"/>
  <c r="AA182" i="11"/>
  <c r="AV182" i="11"/>
  <c r="AO181" i="11"/>
  <c r="AP181" i="11"/>
  <c r="AQ181" i="11"/>
  <c r="AR181" i="11"/>
  <c r="BI181" i="11"/>
  <c r="BJ181" i="11" s="1"/>
  <c r="BK181" i="11" s="1"/>
  <c r="BL182" i="11" s="1"/>
  <c r="BN182" i="11" s="1"/>
  <c r="AR180" i="11"/>
  <c r="AO180" i="11"/>
  <c r="AQ180" i="11"/>
  <c r="AP180" i="11"/>
  <c r="BI182" i="11"/>
  <c r="BJ182" i="11" s="1"/>
  <c r="BK182" i="11" s="1"/>
  <c r="AE184" i="11"/>
  <c r="AB183" i="11"/>
  <c r="AV183" i="11"/>
  <c r="AA183" i="11"/>
  <c r="AU184" i="11"/>
  <c r="V185" i="11"/>
  <c r="X185" i="11"/>
  <c r="W185" i="11"/>
  <c r="AD185" i="11" s="1"/>
  <c r="Y185" i="11"/>
  <c r="AO182" i="11" l="1"/>
  <c r="AM182" i="11"/>
  <c r="AL182" i="11"/>
  <c r="AK182" i="11"/>
  <c r="AN182" i="11"/>
  <c r="AP182" i="11"/>
  <c r="AQ182" i="11"/>
  <c r="AR182" i="11"/>
  <c r="BL183" i="11"/>
  <c r="BN183" i="11" s="1"/>
  <c r="Z184" i="11"/>
  <c r="AA184" i="11" s="1"/>
  <c r="AE185" i="11"/>
  <c r="W186" i="11"/>
  <c r="AD186" i="11" s="1"/>
  <c r="Y186" i="11"/>
  <c r="V186" i="11"/>
  <c r="X186" i="11"/>
  <c r="BI183" i="11"/>
  <c r="BJ183" i="11" s="1"/>
  <c r="BK183" i="11" s="1"/>
  <c r="AU185" i="11"/>
  <c r="AB184" i="11" l="1"/>
  <c r="BL184" i="11"/>
  <c r="BN184" i="11" s="1"/>
  <c r="AV184" i="11"/>
  <c r="Z185" i="11"/>
  <c r="AE186" i="11"/>
  <c r="AU186" i="11"/>
  <c r="Y187" i="11"/>
  <c r="V187" i="11"/>
  <c r="X187" i="11"/>
  <c r="W187" i="11"/>
  <c r="AD187" i="11" s="1"/>
  <c r="AQ183" i="11" l="1"/>
  <c r="AL183" i="11"/>
  <c r="AN183" i="11"/>
  <c r="AM183" i="11"/>
  <c r="AK183" i="11"/>
  <c r="BI184" i="11"/>
  <c r="BJ184" i="11" s="1"/>
  <c r="BK184" i="11" s="1"/>
  <c r="BL185" i="11" s="1"/>
  <c r="BN185" i="11" s="1"/>
  <c r="AR183" i="11"/>
  <c r="AO183" i="11"/>
  <c r="AP183" i="11"/>
  <c r="Z186" i="11"/>
  <c r="AA185" i="11"/>
  <c r="AV185" i="11"/>
  <c r="AB185" i="11"/>
  <c r="AK184" i="11" s="1"/>
  <c r="AE187" i="11"/>
  <c r="AU187" i="11"/>
  <c r="V188" i="11"/>
  <c r="Y188" i="11"/>
  <c r="W188" i="11"/>
  <c r="AD188" i="11" s="1"/>
  <c r="X188" i="11"/>
  <c r="AN184" i="11" l="1"/>
  <c r="AM184" i="11"/>
  <c r="AL184" i="11"/>
  <c r="Z187" i="11"/>
  <c r="AV187" i="11" s="1"/>
  <c r="AA186" i="11"/>
  <c r="AB186" i="11"/>
  <c r="AV186" i="11"/>
  <c r="AO184" i="11"/>
  <c r="AP184" i="11"/>
  <c r="AQ184" i="11"/>
  <c r="AR184" i="11"/>
  <c r="BI185" i="11"/>
  <c r="BJ185" i="11" s="1"/>
  <c r="BK185" i="11" s="1"/>
  <c r="BL186" i="11" s="1"/>
  <c r="BN186" i="11" s="1"/>
  <c r="AE188" i="11"/>
  <c r="AU188" i="11"/>
  <c r="V189" i="11"/>
  <c r="Y189" i="11"/>
  <c r="X189" i="11"/>
  <c r="W189" i="11"/>
  <c r="AD189" i="11" s="1"/>
  <c r="AM185" i="11" l="1"/>
  <c r="AK185" i="11"/>
  <c r="AL185" i="11"/>
  <c r="AN185" i="11"/>
  <c r="AA187" i="11"/>
  <c r="AB187" i="11"/>
  <c r="AL186" i="11" s="1"/>
  <c r="AQ185" i="11"/>
  <c r="AO185" i="11"/>
  <c r="AP185" i="11"/>
  <c r="AR185" i="11"/>
  <c r="BI186" i="11"/>
  <c r="BJ186" i="11" s="1"/>
  <c r="BK186" i="11" s="1"/>
  <c r="BL187" i="11" s="1"/>
  <c r="BN187" i="11" s="1"/>
  <c r="AQ186" i="11"/>
  <c r="Z188" i="11"/>
  <c r="AA188" i="11" s="1"/>
  <c r="AE189" i="11"/>
  <c r="AU189" i="11"/>
  <c r="W190" i="11"/>
  <c r="AD190" i="11" s="1"/>
  <c r="Y190" i="11"/>
  <c r="V190" i="11"/>
  <c r="X190" i="11"/>
  <c r="AM186" i="11" l="1"/>
  <c r="AR186" i="11"/>
  <c r="AK186" i="11"/>
  <c r="AP186" i="11"/>
  <c r="AN186" i="11"/>
  <c r="BI187" i="11"/>
  <c r="BJ187" i="11" s="1"/>
  <c r="BK187" i="11" s="1"/>
  <c r="BL188" i="11" s="1"/>
  <c r="BN188" i="11" s="1"/>
  <c r="AO186" i="11"/>
  <c r="AV188" i="11"/>
  <c r="Z189" i="11"/>
  <c r="AV189" i="11" s="1"/>
  <c r="AB188" i="11"/>
  <c r="AE190" i="11"/>
  <c r="Y191" i="11"/>
  <c r="X191" i="11"/>
  <c r="V191" i="11"/>
  <c r="W191" i="11"/>
  <c r="AD191" i="11" s="1"/>
  <c r="AU190" i="11"/>
  <c r="AN187" i="11" l="1"/>
  <c r="AM187" i="11"/>
  <c r="AL187" i="11"/>
  <c r="AK187" i="11"/>
  <c r="AP187" i="11"/>
  <c r="AQ187" i="11"/>
  <c r="AO187" i="11"/>
  <c r="AR187" i="11"/>
  <c r="AB189" i="11"/>
  <c r="AM188" i="11" s="1"/>
  <c r="AA189" i="11"/>
  <c r="BI188" i="11"/>
  <c r="BJ188" i="11" s="1"/>
  <c r="BK188" i="11" s="1"/>
  <c r="BL189" i="11" s="1"/>
  <c r="BN189" i="11" s="1"/>
  <c r="Z190" i="11"/>
  <c r="AB190" i="11" s="1"/>
  <c r="AE191" i="11"/>
  <c r="V192" i="11"/>
  <c r="X192" i="11"/>
  <c r="Y192" i="11"/>
  <c r="W192" i="11"/>
  <c r="AD192" i="11" s="1"/>
  <c r="AU191" i="11"/>
  <c r="AK189" i="11" l="1"/>
  <c r="AL189" i="11"/>
  <c r="AM189" i="11"/>
  <c r="AN189" i="11"/>
  <c r="AL188" i="11"/>
  <c r="AN188" i="11"/>
  <c r="AK188" i="11"/>
  <c r="AP189" i="11"/>
  <c r="AQ189" i="11"/>
  <c r="AO189" i="11"/>
  <c r="AR189" i="11"/>
  <c r="BI189" i="11"/>
  <c r="BJ189" i="11" s="1"/>
  <c r="BK189" i="11" s="1"/>
  <c r="BL190" i="11" s="1"/>
  <c r="BN190" i="11" s="1"/>
  <c r="AR188" i="11"/>
  <c r="AP188" i="11"/>
  <c r="AQ188" i="11"/>
  <c r="AO188" i="11"/>
  <c r="AA190" i="11"/>
  <c r="BI190" i="11"/>
  <c r="BJ190" i="11" s="1"/>
  <c r="BK190" i="11" s="1"/>
  <c r="AV190" i="11"/>
  <c r="Z191" i="11"/>
  <c r="AV191" i="11" s="1"/>
  <c r="AE192" i="11"/>
  <c r="V193" i="11"/>
  <c r="X193" i="11"/>
  <c r="Y193" i="11"/>
  <c r="W193" i="11"/>
  <c r="AD193" i="11" s="1"/>
  <c r="AU192" i="11"/>
  <c r="AA191" i="11" l="1"/>
  <c r="BL191" i="11"/>
  <c r="BN191" i="11" s="1"/>
  <c r="AB191" i="11"/>
  <c r="Z192" i="11"/>
  <c r="AB192" i="11" s="1"/>
  <c r="AE193" i="11"/>
  <c r="Z193" i="11" s="1"/>
  <c r="W194" i="11"/>
  <c r="AD194" i="11" s="1"/>
  <c r="Y194" i="11"/>
  <c r="X194" i="11"/>
  <c r="V194" i="11"/>
  <c r="AU193" i="11"/>
  <c r="BI191" i="11" l="1"/>
  <c r="BJ191" i="11" s="1"/>
  <c r="BK191" i="11" s="1"/>
  <c r="BL192" i="11" s="1"/>
  <c r="BN192" i="11" s="1"/>
  <c r="AM191" i="11"/>
  <c r="AK191" i="11"/>
  <c r="AL191" i="11"/>
  <c r="AN191" i="11"/>
  <c r="AN190" i="11"/>
  <c r="AK190" i="11"/>
  <c r="AL190" i="11"/>
  <c r="AM190" i="11"/>
  <c r="AA192" i="11"/>
  <c r="AA193" i="11" s="1"/>
  <c r="AV192" i="11"/>
  <c r="AO191" i="11"/>
  <c r="AP191" i="11"/>
  <c r="AR191" i="11"/>
  <c r="AQ191" i="11"/>
  <c r="AR190" i="11"/>
  <c r="AO190" i="11"/>
  <c r="AP190" i="11"/>
  <c r="AQ190" i="11"/>
  <c r="AE194" i="11"/>
  <c r="Z194" i="11" s="1"/>
  <c r="AV193" i="11"/>
  <c r="AB193" i="11"/>
  <c r="BI192" i="11"/>
  <c r="BJ192" i="11" s="1"/>
  <c r="BK192" i="11" s="1"/>
  <c r="AU194" i="11"/>
  <c r="V195" i="11"/>
  <c r="W195" i="11"/>
  <c r="AD195" i="11" s="1"/>
  <c r="Y195" i="11"/>
  <c r="X195" i="11"/>
  <c r="AR192" i="11" l="1"/>
  <c r="AM192" i="11"/>
  <c r="AL192" i="11"/>
  <c r="AN192" i="11"/>
  <c r="AK192" i="11"/>
  <c r="AQ192" i="11"/>
  <c r="BL193" i="11"/>
  <c r="BN193" i="11" s="1"/>
  <c r="AP192" i="11"/>
  <c r="AO192" i="11"/>
  <c r="AE195" i="11"/>
  <c r="Z195" i="11" s="1"/>
  <c r="AA194" i="11"/>
  <c r="AB194" i="11"/>
  <c r="BI193" i="11"/>
  <c r="BJ193" i="11" s="1"/>
  <c r="BK193" i="11" s="1"/>
  <c r="AV194" i="11"/>
  <c r="Y196" i="11"/>
  <c r="X196" i="11"/>
  <c r="W196" i="11"/>
  <c r="AD196" i="11" s="1"/>
  <c r="V196" i="11"/>
  <c r="AU195" i="11"/>
  <c r="AR193" i="11" l="1"/>
  <c r="AM193" i="11"/>
  <c r="AK193" i="11"/>
  <c r="AN193" i="11"/>
  <c r="AL193" i="11"/>
  <c r="BL194" i="11"/>
  <c r="BN194" i="11" s="1"/>
  <c r="AQ193" i="11"/>
  <c r="AP193" i="11"/>
  <c r="AO193" i="11"/>
  <c r="AE196" i="11"/>
  <c r="AA195" i="11"/>
  <c r="AB195" i="11"/>
  <c r="AN194" i="11" s="1"/>
  <c r="BI194" i="11"/>
  <c r="BJ194" i="11" s="1"/>
  <c r="BK194" i="11" s="1"/>
  <c r="AV195" i="11"/>
  <c r="AU196" i="11"/>
  <c r="Y197" i="11"/>
  <c r="W197" i="11"/>
  <c r="AD197" i="11" s="1"/>
  <c r="X197" i="11"/>
  <c r="V197" i="11"/>
  <c r="AK194" i="11" l="1"/>
  <c r="AM194" i="11"/>
  <c r="AL194" i="11"/>
  <c r="BL195" i="11"/>
  <c r="BN195" i="11" s="1"/>
  <c r="AQ194" i="11"/>
  <c r="AR194" i="11"/>
  <c r="AP194" i="11"/>
  <c r="AO194" i="11"/>
  <c r="Z196" i="11"/>
  <c r="AB196" i="11" s="1"/>
  <c r="AE197" i="11"/>
  <c r="Z197" i="11" s="1"/>
  <c r="BI195" i="11"/>
  <c r="BJ195" i="11" s="1"/>
  <c r="BK195" i="11" s="1"/>
  <c r="BL196" i="11" s="1"/>
  <c r="BN196" i="11" s="1"/>
  <c r="Y198" i="11"/>
  <c r="X198" i="11"/>
  <c r="V198" i="11"/>
  <c r="W198" i="11"/>
  <c r="AD198" i="11" s="1"/>
  <c r="AU197" i="11"/>
  <c r="AO195" i="11" l="1"/>
  <c r="AK195" i="11"/>
  <c r="AN195" i="11"/>
  <c r="AM195" i="11"/>
  <c r="AL195" i="11"/>
  <c r="AR195" i="11"/>
  <c r="AQ195" i="11"/>
  <c r="AP195" i="11"/>
  <c r="AA196" i="11"/>
  <c r="AA197" i="11" s="1"/>
  <c r="AV196" i="11"/>
  <c r="BI196" i="11"/>
  <c r="BJ196" i="11" s="1"/>
  <c r="BK196" i="11" s="1"/>
  <c r="BL197" i="11" s="1"/>
  <c r="BN197" i="11" s="1"/>
  <c r="AE198" i="11"/>
  <c r="Z198" i="11" s="1"/>
  <c r="AB197" i="11"/>
  <c r="AL196" i="11" s="1"/>
  <c r="AU198" i="11"/>
  <c r="AV197" i="11"/>
  <c r="V199" i="11"/>
  <c r="W199" i="11"/>
  <c r="AD199" i="11" s="1"/>
  <c r="Y199" i="11"/>
  <c r="X199" i="11"/>
  <c r="AM196" i="11" l="1"/>
  <c r="AN196" i="11"/>
  <c r="AK196" i="11"/>
  <c r="AR196" i="11"/>
  <c r="AO196" i="11"/>
  <c r="AQ196" i="11"/>
  <c r="AP196" i="11"/>
  <c r="AA198" i="11"/>
  <c r="AB198" i="11"/>
  <c r="AM197" i="11" s="1"/>
  <c r="AV198" i="11"/>
  <c r="AE199" i="11"/>
  <c r="V200" i="11"/>
  <c r="Y200" i="11"/>
  <c r="X200" i="11"/>
  <c r="W200" i="11"/>
  <c r="AD200" i="11" s="1"/>
  <c r="AU199" i="11"/>
  <c r="BI197" i="11"/>
  <c r="BJ197" i="11" s="1"/>
  <c r="BK197" i="11" s="1"/>
  <c r="BL198" i="11" s="1"/>
  <c r="BN198" i="11" s="1"/>
  <c r="AK197" i="11" l="1"/>
  <c r="AN197" i="11"/>
  <c r="AQ197" i="11"/>
  <c r="AL197" i="11"/>
  <c r="AR197" i="11"/>
  <c r="AP197" i="11"/>
  <c r="AO197" i="11"/>
  <c r="BI198" i="11"/>
  <c r="BJ198" i="11" s="1"/>
  <c r="BK198" i="11" s="1"/>
  <c r="BL199" i="11" s="1"/>
  <c r="BN199" i="11" s="1"/>
  <c r="Z199" i="11"/>
  <c r="AA199" i="11" s="1"/>
  <c r="AE200" i="11"/>
  <c r="AU200" i="11"/>
  <c r="V201" i="11"/>
  <c r="Y201" i="11"/>
  <c r="W201" i="11"/>
  <c r="AD201" i="11" s="1"/>
  <c r="X201" i="11"/>
  <c r="AV199" i="11" l="1"/>
  <c r="AB199" i="11"/>
  <c r="Z200" i="11"/>
  <c r="AV200" i="11" s="1"/>
  <c r="AE201" i="11"/>
  <c r="Y202" i="11"/>
  <c r="W202" i="11"/>
  <c r="AD202" i="11" s="1"/>
  <c r="V202" i="11"/>
  <c r="X202" i="11"/>
  <c r="AU201" i="11"/>
  <c r="AN198" i="11" l="1"/>
  <c r="AK198" i="11"/>
  <c r="AL198" i="11"/>
  <c r="AM198" i="11"/>
  <c r="AP198" i="11"/>
  <c r="AQ198" i="11"/>
  <c r="AO198" i="11"/>
  <c r="AR198" i="11"/>
  <c r="AA200" i="11"/>
  <c r="Z201" i="11"/>
  <c r="AB201" i="11" s="1"/>
  <c r="AB200" i="11"/>
  <c r="BI199" i="11"/>
  <c r="BJ199" i="11" s="1"/>
  <c r="BK199" i="11" s="1"/>
  <c r="AE202" i="11"/>
  <c r="AU202" i="11"/>
  <c r="V203" i="11"/>
  <c r="Y203" i="11"/>
  <c r="X203" i="11"/>
  <c r="W203" i="11"/>
  <c r="AD203" i="11" s="1"/>
  <c r="AQ199" i="11" l="1"/>
  <c r="AK200" i="11"/>
  <c r="AM200" i="11"/>
  <c r="AN200" i="11"/>
  <c r="AL200" i="11"/>
  <c r="AK199" i="11"/>
  <c r="AN199" i="11"/>
  <c r="AL199" i="11"/>
  <c r="AM199" i="11"/>
  <c r="Z202" i="11"/>
  <c r="AR199" i="11"/>
  <c r="AO200" i="11"/>
  <c r="AP200" i="11"/>
  <c r="AR200" i="11"/>
  <c r="AQ200" i="11"/>
  <c r="AP199" i="11"/>
  <c r="AO199" i="11"/>
  <c r="AV201" i="11"/>
  <c r="AA201" i="11"/>
  <c r="BI201" i="11"/>
  <c r="BJ201" i="11" s="1"/>
  <c r="BK201" i="11" s="1"/>
  <c r="BI200" i="11"/>
  <c r="BJ200" i="11" s="1"/>
  <c r="BK200" i="11" s="1"/>
  <c r="BL201" i="11" s="1"/>
  <c r="BN201" i="11" s="1"/>
  <c r="AE203" i="11"/>
  <c r="AU203" i="11"/>
  <c r="V204" i="11"/>
  <c r="X204" i="11"/>
  <c r="Y204" i="11"/>
  <c r="W204" i="11"/>
  <c r="AD204" i="11" s="1"/>
  <c r="AA202" i="11" l="1"/>
  <c r="AB202" i="11"/>
  <c r="AV202" i="11"/>
  <c r="BL202" i="11"/>
  <c r="BN202" i="11" s="1"/>
  <c r="Z203" i="11"/>
  <c r="AB203" i="11" s="1"/>
  <c r="AE204" i="11"/>
  <c r="Z204" i="11" s="1"/>
  <c r="AU204" i="11"/>
  <c r="V205" i="11"/>
  <c r="X205" i="11"/>
  <c r="W205" i="11"/>
  <c r="AD205" i="11" s="1"/>
  <c r="Y205" i="11"/>
  <c r="AP201" i="11" l="1"/>
  <c r="AN202" i="11"/>
  <c r="AK202" i="11"/>
  <c r="AL202" i="11"/>
  <c r="AM202" i="11"/>
  <c r="AK201" i="11"/>
  <c r="AM201" i="11"/>
  <c r="AN201" i="11"/>
  <c r="AL201" i="11"/>
  <c r="AL203" i="11"/>
  <c r="AO201" i="11"/>
  <c r="BI202" i="11"/>
  <c r="BJ202" i="11" s="1"/>
  <c r="BK202" i="11" s="1"/>
  <c r="BL203" i="11" s="1"/>
  <c r="BN203" i="11" s="1"/>
  <c r="AR201" i="11"/>
  <c r="AO202" i="11"/>
  <c r="AQ201" i="11"/>
  <c r="AA203" i="11"/>
  <c r="AA204" i="11" s="1"/>
  <c r="AR202" i="11"/>
  <c r="AQ202" i="11"/>
  <c r="AP202" i="11"/>
  <c r="AV203" i="11"/>
  <c r="BI203" i="11"/>
  <c r="BJ203" i="11" s="1"/>
  <c r="BK203" i="11" s="1"/>
  <c r="AE205" i="11"/>
  <c r="Z205" i="11" s="1"/>
  <c r="AB204" i="11"/>
  <c r="AM203" i="11" s="1"/>
  <c r="AV204" i="11"/>
  <c r="AU205" i="11"/>
  <c r="X206" i="11"/>
  <c r="Y206" i="11"/>
  <c r="V206" i="11"/>
  <c r="W206" i="11"/>
  <c r="AD206" i="11" s="1"/>
  <c r="AK203" i="11" l="1"/>
  <c r="AN203" i="11"/>
  <c r="AO203" i="11"/>
  <c r="BL204" i="11"/>
  <c r="BN204" i="11" s="1"/>
  <c r="AQ203" i="11"/>
  <c r="AR203" i="11"/>
  <c r="AP203" i="11"/>
  <c r="AA205" i="11"/>
  <c r="AE206" i="11"/>
  <c r="Z206" i="11" s="1"/>
  <c r="AV205" i="11"/>
  <c r="AB205" i="11"/>
  <c r="BI204" i="11"/>
  <c r="BJ204" i="11" s="1"/>
  <c r="BK204" i="11" s="1"/>
  <c r="BL205" i="11" s="1"/>
  <c r="BN205" i="11" s="1"/>
  <c r="Y207" i="11"/>
  <c r="V207" i="11"/>
  <c r="W207" i="11"/>
  <c r="AD207" i="11" s="1"/>
  <c r="X207" i="11"/>
  <c r="AU206" i="11"/>
  <c r="AP204" i="11" l="1"/>
  <c r="AM204" i="11"/>
  <c r="AK204" i="11"/>
  <c r="AN204" i="11"/>
  <c r="AL204" i="11"/>
  <c r="AR204" i="11"/>
  <c r="AO204" i="11"/>
  <c r="AQ204" i="11"/>
  <c r="AB206" i="11"/>
  <c r="AA206" i="11"/>
  <c r="AV206" i="11"/>
  <c r="AE207" i="11"/>
  <c r="BI205" i="11"/>
  <c r="BJ205" i="11" s="1"/>
  <c r="BK205" i="11" s="1"/>
  <c r="BL206" i="11" s="1"/>
  <c r="BN206" i="11" s="1"/>
  <c r="AU207" i="11"/>
  <c r="X208" i="11"/>
  <c r="V208" i="11"/>
  <c r="Y208" i="11"/>
  <c r="W208" i="11"/>
  <c r="AD208" i="11" s="1"/>
  <c r="AR205" i="11" l="1"/>
  <c r="AM205" i="11"/>
  <c r="AL205" i="11"/>
  <c r="AK205" i="11"/>
  <c r="AN205" i="11"/>
  <c r="AQ205" i="11"/>
  <c r="AP205" i="11"/>
  <c r="AO205" i="11"/>
  <c r="Z207" i="11"/>
  <c r="AA207" i="11" s="1"/>
  <c r="AE208" i="11"/>
  <c r="BI206" i="11"/>
  <c r="BJ206" i="11" s="1"/>
  <c r="BK206" i="11" s="1"/>
  <c r="BL207" i="11" s="1"/>
  <c r="BN207" i="11" s="1"/>
  <c r="AU208" i="11"/>
  <c r="W209" i="11"/>
  <c r="AD209" i="11" s="1"/>
  <c r="Y209" i="11"/>
  <c r="V209" i="11"/>
  <c r="X209" i="11"/>
  <c r="AB207" i="11" l="1"/>
  <c r="AV207" i="11"/>
  <c r="Z208" i="11"/>
  <c r="AB208" i="11" s="1"/>
  <c r="AE209" i="11"/>
  <c r="AU209" i="11"/>
  <c r="V210" i="11"/>
  <c r="X210" i="11"/>
  <c r="W210" i="11"/>
  <c r="AD210" i="11" s="1"/>
  <c r="Y210" i="11"/>
  <c r="AM207" i="11" l="1"/>
  <c r="AK207" i="11"/>
  <c r="AL207" i="11"/>
  <c r="AN207" i="11"/>
  <c r="AK206" i="11"/>
  <c r="AL206" i="11"/>
  <c r="AN206" i="11"/>
  <c r="AM206" i="11"/>
  <c r="AP207" i="11"/>
  <c r="AQ207" i="11"/>
  <c r="AR207" i="11"/>
  <c r="AO207" i="11"/>
  <c r="AO206" i="11"/>
  <c r="AP206" i="11"/>
  <c r="AR206" i="11"/>
  <c r="AQ206" i="11"/>
  <c r="BI207" i="11"/>
  <c r="BJ207" i="11" s="1"/>
  <c r="BK207" i="11" s="1"/>
  <c r="BL208" i="11" s="1"/>
  <c r="BN208" i="11" s="1"/>
  <c r="AV208" i="11"/>
  <c r="AA208" i="11"/>
  <c r="Z209" i="11"/>
  <c r="AB209" i="11" s="1"/>
  <c r="AE210" i="11"/>
  <c r="AU210" i="11"/>
  <c r="Y211" i="11"/>
  <c r="W211" i="11"/>
  <c r="AD211" i="11" s="1"/>
  <c r="X211" i="11"/>
  <c r="V211" i="11"/>
  <c r="BI208" i="11"/>
  <c r="BJ208" i="11" s="1"/>
  <c r="BK208" i="11" s="1"/>
  <c r="AQ208" i="11" l="1"/>
  <c r="AL208" i="11"/>
  <c r="AM208" i="11"/>
  <c r="AN208" i="11"/>
  <c r="AK208" i="11"/>
  <c r="AO208" i="11"/>
  <c r="AP208" i="11"/>
  <c r="BL209" i="11"/>
  <c r="BN209" i="11" s="1"/>
  <c r="AR208" i="11"/>
  <c r="AV209" i="11"/>
  <c r="AA209" i="11"/>
  <c r="Z210" i="11"/>
  <c r="AE211" i="11"/>
  <c r="W212" i="11"/>
  <c r="AD212" i="11" s="1"/>
  <c r="Y212" i="11"/>
  <c r="V212" i="11"/>
  <c r="X212" i="11"/>
  <c r="AU211" i="11"/>
  <c r="BI209" i="11"/>
  <c r="BJ209" i="11" s="1"/>
  <c r="BK209" i="11" s="1"/>
  <c r="BL210" i="11" l="1"/>
  <c r="BN210" i="11" s="1"/>
  <c r="Z211" i="11"/>
  <c r="AV211" i="11" s="1"/>
  <c r="AB210" i="11"/>
  <c r="AV210" i="11"/>
  <c r="AA210" i="11"/>
  <c r="AE212" i="11"/>
  <c r="W213" i="11"/>
  <c r="AD213" i="11" s="1"/>
  <c r="V213" i="11"/>
  <c r="X213" i="11"/>
  <c r="Y213" i="11"/>
  <c r="AU212" i="11"/>
  <c r="AK209" i="11" l="1"/>
  <c r="AM209" i="11"/>
  <c r="AL209" i="11"/>
  <c r="AN209" i="11"/>
  <c r="AO209" i="11"/>
  <c r="AP209" i="11"/>
  <c r="AR209" i="11"/>
  <c r="AQ209" i="11"/>
  <c r="AB211" i="11"/>
  <c r="AL210" i="11" s="1"/>
  <c r="AA211" i="11"/>
  <c r="BI210" i="11"/>
  <c r="BJ210" i="11" s="1"/>
  <c r="BK210" i="11" s="1"/>
  <c r="BL211" i="11" s="1"/>
  <c r="BN211" i="11" s="1"/>
  <c r="Z212" i="11"/>
  <c r="AE213" i="11"/>
  <c r="AU213" i="11"/>
  <c r="X214" i="11"/>
  <c r="W214" i="11"/>
  <c r="AD214" i="11" s="1"/>
  <c r="V214" i="11"/>
  <c r="Y214" i="11"/>
  <c r="AR210" i="11" l="1"/>
  <c r="AM210" i="11"/>
  <c r="AK210" i="11"/>
  <c r="AN210" i="11"/>
  <c r="Z213" i="11"/>
  <c r="AV213" i="11" s="1"/>
  <c r="AO210" i="11"/>
  <c r="BI211" i="11"/>
  <c r="BJ211" i="11" s="1"/>
  <c r="BK211" i="11" s="1"/>
  <c r="BL212" i="11" s="1"/>
  <c r="BN212" i="11" s="1"/>
  <c r="AA212" i="11"/>
  <c r="AQ210" i="11"/>
  <c r="AP210" i="11"/>
  <c r="AB212" i="11"/>
  <c r="AV212" i="11"/>
  <c r="AE214" i="11"/>
  <c r="AU214" i="11"/>
  <c r="V215" i="11"/>
  <c r="W215" i="11"/>
  <c r="AD215" i="11" s="1"/>
  <c r="Y215" i="11"/>
  <c r="X215" i="11"/>
  <c r="AP211" i="11" l="1"/>
  <c r="AL211" i="11"/>
  <c r="AK211" i="11"/>
  <c r="AN211" i="11"/>
  <c r="AM211" i="11"/>
  <c r="AB213" i="11"/>
  <c r="AL212" i="11" s="1"/>
  <c r="Z214" i="11"/>
  <c r="AA213" i="11"/>
  <c r="AR211" i="11"/>
  <c r="AO211" i="11"/>
  <c r="AQ211" i="11"/>
  <c r="BI212" i="11"/>
  <c r="BJ212" i="11" s="1"/>
  <c r="BK212" i="11" s="1"/>
  <c r="BL213" i="11" s="1"/>
  <c r="BN213" i="11" s="1"/>
  <c r="AE215" i="11"/>
  <c r="AU215" i="11"/>
  <c r="V216" i="11"/>
  <c r="W216" i="11"/>
  <c r="AD216" i="11" s="1"/>
  <c r="Y216" i="11"/>
  <c r="X216" i="11"/>
  <c r="AN212" i="11" l="1"/>
  <c r="AK212" i="11"/>
  <c r="AM212" i="11"/>
  <c r="AO212" i="11"/>
  <c r="BI213" i="11"/>
  <c r="BJ213" i="11" s="1"/>
  <c r="BK213" i="11" s="1"/>
  <c r="BL214" i="11" s="1"/>
  <c r="BN214" i="11" s="1"/>
  <c r="AP212" i="11"/>
  <c r="AQ212" i="11"/>
  <c r="AR212" i="11"/>
  <c r="AA214" i="11"/>
  <c r="AB214" i="11"/>
  <c r="AV214" i="11"/>
  <c r="Z215" i="11"/>
  <c r="AB215" i="11" s="1"/>
  <c r="AE216" i="11"/>
  <c r="AU216" i="11"/>
  <c r="X217" i="11"/>
  <c r="V217" i="11"/>
  <c r="Y217" i="11"/>
  <c r="W217" i="11"/>
  <c r="AD217" i="11" s="1"/>
  <c r="AR213" i="11" l="1"/>
  <c r="AK214" i="11"/>
  <c r="AL214" i="11"/>
  <c r="AN214" i="11"/>
  <c r="AM214" i="11"/>
  <c r="AK213" i="11"/>
  <c r="AN213" i="11"/>
  <c r="AL213" i="11"/>
  <c r="AM213" i="11"/>
  <c r="AP213" i="11"/>
  <c r="BI214" i="11"/>
  <c r="BJ214" i="11" s="1"/>
  <c r="BK214" i="11" s="1"/>
  <c r="BL215" i="11" s="1"/>
  <c r="BN215" i="11" s="1"/>
  <c r="AQ213" i="11"/>
  <c r="AO213" i="11"/>
  <c r="AA215" i="11"/>
  <c r="AR214" i="11"/>
  <c r="AQ214" i="11"/>
  <c r="AP214" i="11"/>
  <c r="AV215" i="11"/>
  <c r="AO214" i="11"/>
  <c r="BI215" i="11"/>
  <c r="BJ215" i="11" s="1"/>
  <c r="BK215" i="11" s="1"/>
  <c r="Z216" i="11"/>
  <c r="AB216" i="11" s="1"/>
  <c r="AL215" i="11" s="1"/>
  <c r="AE217" i="11"/>
  <c r="Z217" i="11" s="1"/>
  <c r="AU217" i="11"/>
  <c r="X218" i="11"/>
  <c r="W218" i="11"/>
  <c r="AD218" i="11" s="1"/>
  <c r="V218" i="11"/>
  <c r="Y218" i="11"/>
  <c r="BL216" i="11" l="1"/>
  <c r="BN216" i="11" s="1"/>
  <c r="AM215" i="11"/>
  <c r="AN215" i="11"/>
  <c r="AK215" i="11"/>
  <c r="AQ215" i="11"/>
  <c r="AR215" i="11"/>
  <c r="AP215" i="11"/>
  <c r="AO215" i="11"/>
  <c r="AA216" i="11"/>
  <c r="AA217" i="11" s="1"/>
  <c r="AV216" i="11"/>
  <c r="BI216" i="11"/>
  <c r="BJ216" i="11" s="1"/>
  <c r="BK216" i="11" s="1"/>
  <c r="AV217" i="11"/>
  <c r="AB217" i="11"/>
  <c r="AL216" i="11" s="1"/>
  <c r="AE218" i="11"/>
  <c r="AU218" i="11"/>
  <c r="X219" i="11"/>
  <c r="W219" i="11"/>
  <c r="AD219" i="11" s="1"/>
  <c r="Y219" i="11"/>
  <c r="V219" i="11"/>
  <c r="BL217" i="11" l="1"/>
  <c r="BN217" i="11" s="1"/>
  <c r="AM216" i="11"/>
  <c r="AN216" i="11"/>
  <c r="AK216" i="11"/>
  <c r="AR216" i="11"/>
  <c r="AO216" i="11"/>
  <c r="AQ216" i="11"/>
  <c r="AP216" i="11"/>
  <c r="Z218" i="11"/>
  <c r="AA218" i="11" s="1"/>
  <c r="BI217" i="11"/>
  <c r="BJ217" i="11" s="1"/>
  <c r="BK217" i="11" s="1"/>
  <c r="BL218" i="11" s="1"/>
  <c r="BN218" i="11" s="1"/>
  <c r="AE219" i="11"/>
  <c r="X220" i="11"/>
  <c r="Y220" i="11"/>
  <c r="W220" i="11"/>
  <c r="AD220" i="11" s="1"/>
  <c r="V220" i="11"/>
  <c r="AU219" i="11"/>
  <c r="AB218" i="11" l="1"/>
  <c r="AV218" i="11"/>
  <c r="Z219" i="11"/>
  <c r="AV219" i="11" s="1"/>
  <c r="AE220" i="11"/>
  <c r="Z220" i="11" s="1"/>
  <c r="Y221" i="11"/>
  <c r="X221" i="11"/>
  <c r="W221" i="11"/>
  <c r="AD221" i="11" s="1"/>
  <c r="V221" i="11"/>
  <c r="AU220" i="11"/>
  <c r="AK217" i="11" l="1"/>
  <c r="AM217" i="11"/>
  <c r="AL217" i="11"/>
  <c r="AN217" i="11"/>
  <c r="AO217" i="11"/>
  <c r="AP217" i="11"/>
  <c r="AQ217" i="11"/>
  <c r="AR217" i="11"/>
  <c r="AA219" i="11"/>
  <c r="AA220" i="11" s="1"/>
  <c r="BI218" i="11"/>
  <c r="BJ218" i="11" s="1"/>
  <c r="BK218" i="11" s="1"/>
  <c r="BL219" i="11" s="1"/>
  <c r="BN219" i="11" s="1"/>
  <c r="AB219" i="11"/>
  <c r="AE221" i="11"/>
  <c r="Z221" i="11" s="1"/>
  <c r="AV220" i="11"/>
  <c r="AB220" i="11"/>
  <c r="AU221" i="11"/>
  <c r="X222" i="11"/>
  <c r="Y222" i="11"/>
  <c r="W222" i="11"/>
  <c r="AD222" i="11" s="1"/>
  <c r="V222" i="11"/>
  <c r="AM219" i="11" l="1"/>
  <c r="AL219" i="11"/>
  <c r="AN219" i="11"/>
  <c r="AK219" i="11"/>
  <c r="AL218" i="11"/>
  <c r="AN218" i="11"/>
  <c r="AM218" i="11"/>
  <c r="AM220" i="11"/>
  <c r="AN220" i="11"/>
  <c r="AK218" i="11"/>
  <c r="AQ218" i="11"/>
  <c r="AP219" i="11"/>
  <c r="AQ219" i="11"/>
  <c r="AR219" i="11"/>
  <c r="AO219" i="11"/>
  <c r="AR218" i="11"/>
  <c r="AP218" i="11"/>
  <c r="AO218" i="11"/>
  <c r="BI219" i="11"/>
  <c r="BJ219" i="11" s="1"/>
  <c r="BK219" i="11" s="1"/>
  <c r="BL220" i="11" s="1"/>
  <c r="BN220" i="11" s="1"/>
  <c r="AE222" i="11"/>
  <c r="Z222" i="11" s="1"/>
  <c r="AB221" i="11"/>
  <c r="AK220" i="11" s="1"/>
  <c r="BI220" i="11"/>
  <c r="BJ220" i="11" s="1"/>
  <c r="BK220" i="11" s="1"/>
  <c r="AA221" i="11"/>
  <c r="AV221" i="11"/>
  <c r="X223" i="11"/>
  <c r="W223" i="11"/>
  <c r="AD223" i="11" s="1"/>
  <c r="Y223" i="11"/>
  <c r="V223" i="11"/>
  <c r="AU222" i="11"/>
  <c r="AL220" i="11" l="1"/>
  <c r="AO220" i="11"/>
  <c r="AP220" i="11"/>
  <c r="AQ220" i="11"/>
  <c r="AR220" i="11"/>
  <c r="BL221" i="11"/>
  <c r="BN221" i="11" s="1"/>
  <c r="AV222" i="11"/>
  <c r="AB222" i="11"/>
  <c r="AM221" i="11" s="1"/>
  <c r="AE223" i="11"/>
  <c r="BI221" i="11"/>
  <c r="BJ221" i="11" s="1"/>
  <c r="BK221" i="11" s="1"/>
  <c r="AA222" i="11"/>
  <c r="Y224" i="11"/>
  <c r="V224" i="11"/>
  <c r="X224" i="11"/>
  <c r="W224" i="11"/>
  <c r="AD224" i="11" s="1"/>
  <c r="AU223" i="11"/>
  <c r="AK221" i="11" l="1"/>
  <c r="AN221" i="11"/>
  <c r="AL221" i="11"/>
  <c r="BL222" i="11"/>
  <c r="BN222" i="11" s="1"/>
  <c r="AQ221" i="11"/>
  <c r="AR221" i="11"/>
  <c r="AP221" i="11"/>
  <c r="AO221" i="11"/>
  <c r="Z223" i="11"/>
  <c r="AA223" i="11" s="1"/>
  <c r="BI222" i="11"/>
  <c r="BJ222" i="11" s="1"/>
  <c r="BK222" i="11" s="1"/>
  <c r="BL223" i="11" s="1"/>
  <c r="BN223" i="11" s="1"/>
  <c r="AE224" i="11"/>
  <c r="Z224" i="11" s="1"/>
  <c r="AU224" i="11"/>
  <c r="V225" i="11"/>
  <c r="X225" i="11"/>
  <c r="W225" i="11"/>
  <c r="AD225" i="11" s="1"/>
  <c r="Y225" i="11"/>
  <c r="AV223" i="11" l="1"/>
  <c r="AB223" i="11"/>
  <c r="AE225" i="11"/>
  <c r="Z225" i="11" s="1"/>
  <c r="AB224" i="11"/>
  <c r="AV224" i="11"/>
  <c r="AA224" i="11"/>
  <c r="AU225" i="11"/>
  <c r="Y226" i="11"/>
  <c r="W226" i="11"/>
  <c r="AD226" i="11" s="1"/>
  <c r="V226" i="11"/>
  <c r="X226" i="11"/>
  <c r="AM223" i="11" l="1"/>
  <c r="AK223" i="11"/>
  <c r="AL223" i="11"/>
  <c r="AN223" i="11"/>
  <c r="AM222" i="11"/>
  <c r="AK222" i="11"/>
  <c r="AL222" i="11"/>
  <c r="AN222" i="11"/>
  <c r="AO223" i="11"/>
  <c r="AP223" i="11"/>
  <c r="AQ223" i="11"/>
  <c r="AR223" i="11"/>
  <c r="AP222" i="11"/>
  <c r="AQ222" i="11"/>
  <c r="AR222" i="11"/>
  <c r="AO222" i="11"/>
  <c r="BI223" i="11"/>
  <c r="BJ223" i="11" s="1"/>
  <c r="BK223" i="11" s="1"/>
  <c r="BL224" i="11" s="1"/>
  <c r="BN224" i="11" s="1"/>
  <c r="AE226" i="11"/>
  <c r="Z226" i="11" s="1"/>
  <c r="AB225" i="11"/>
  <c r="AA225" i="11"/>
  <c r="AV225" i="11"/>
  <c r="BI224" i="11"/>
  <c r="BJ224" i="11" s="1"/>
  <c r="BK224" i="11" s="1"/>
  <c r="AU226" i="11"/>
  <c r="Y227" i="11"/>
  <c r="V227" i="11"/>
  <c r="X227" i="11"/>
  <c r="W227" i="11"/>
  <c r="AD227" i="11" s="1"/>
  <c r="AP224" i="11" l="1"/>
  <c r="AL224" i="11"/>
  <c r="AN224" i="11"/>
  <c r="AM224" i="11"/>
  <c r="AK224" i="11"/>
  <c r="AQ224" i="11"/>
  <c r="AR224" i="11"/>
  <c r="AO224" i="11"/>
  <c r="BI225" i="11"/>
  <c r="BJ225" i="11" s="1"/>
  <c r="BK225" i="11" s="1"/>
  <c r="BL225" i="11"/>
  <c r="BN225" i="11" s="1"/>
  <c r="AB226" i="11"/>
  <c r="AA226" i="11"/>
  <c r="AV226" i="11"/>
  <c r="AE227" i="11"/>
  <c r="AU227" i="11"/>
  <c r="X228" i="11"/>
  <c r="W228" i="11"/>
  <c r="AD228" i="11" s="1"/>
  <c r="Y228" i="11"/>
  <c r="V228" i="11"/>
  <c r="AL225" i="11" l="1"/>
  <c r="AK225" i="11"/>
  <c r="AM225" i="11"/>
  <c r="AN225" i="11"/>
  <c r="AR225" i="11"/>
  <c r="AO225" i="11"/>
  <c r="AQ225" i="11"/>
  <c r="AP225" i="11"/>
  <c r="BL226" i="11"/>
  <c r="BN226" i="11" s="1"/>
  <c r="Z227" i="11"/>
  <c r="AB227" i="11" s="1"/>
  <c r="BI226" i="11"/>
  <c r="BJ226" i="11" s="1"/>
  <c r="BK226" i="11" s="1"/>
  <c r="AE228" i="11"/>
  <c r="AU228" i="11"/>
  <c r="Y229" i="11"/>
  <c r="W229" i="11"/>
  <c r="AD229" i="11" s="1"/>
  <c r="V229" i="11"/>
  <c r="X229" i="11"/>
  <c r="AL226" i="11" l="1"/>
  <c r="AN226" i="11"/>
  <c r="AM226" i="11"/>
  <c r="AK226" i="11"/>
  <c r="BL227" i="11"/>
  <c r="BN227" i="11" s="1"/>
  <c r="AR226" i="11"/>
  <c r="AQ226" i="11"/>
  <c r="AP226" i="11"/>
  <c r="AO226" i="11"/>
  <c r="AV227" i="11"/>
  <c r="AA227" i="11"/>
  <c r="Z228" i="11"/>
  <c r="AB228" i="11" s="1"/>
  <c r="AK227" i="11" s="1"/>
  <c r="AE229" i="11"/>
  <c r="AU229" i="11"/>
  <c r="BI227" i="11"/>
  <c r="BJ227" i="11" s="1"/>
  <c r="BK227" i="11" s="1"/>
  <c r="V230" i="11"/>
  <c r="X230" i="11"/>
  <c r="W230" i="11"/>
  <c r="AD230" i="11" s="1"/>
  <c r="Y230" i="11"/>
  <c r="AN227" i="11" l="1"/>
  <c r="AL227" i="11"/>
  <c r="AM227" i="11"/>
  <c r="BL228" i="11"/>
  <c r="BN228" i="11" s="1"/>
  <c r="AA228" i="11"/>
  <c r="AV228" i="11"/>
  <c r="AQ227" i="11"/>
  <c r="AR227" i="11"/>
  <c r="AP227" i="11"/>
  <c r="AO227" i="11"/>
  <c r="Z229" i="11"/>
  <c r="AV229" i="11" s="1"/>
  <c r="AE230" i="11"/>
  <c r="X231" i="11"/>
  <c r="W231" i="11"/>
  <c r="AD231" i="11" s="1"/>
  <c r="Y231" i="11"/>
  <c r="V231" i="11"/>
  <c r="BI228" i="11"/>
  <c r="BJ228" i="11" s="1"/>
  <c r="BK228" i="11" s="1"/>
  <c r="AU230" i="11"/>
  <c r="BL229" i="11" l="1"/>
  <c r="BN229" i="11" s="1"/>
  <c r="AB229" i="11"/>
  <c r="AA229" i="11"/>
  <c r="Z230" i="11"/>
  <c r="AE231" i="11"/>
  <c r="AU231" i="11"/>
  <c r="X232" i="11"/>
  <c r="Y232" i="11"/>
  <c r="V232" i="11"/>
  <c r="W232" i="11"/>
  <c r="AD232" i="11" s="1"/>
  <c r="AR228" i="11" l="1"/>
  <c r="AK228" i="11"/>
  <c r="AN228" i="11"/>
  <c r="AM228" i="11"/>
  <c r="AL228" i="11"/>
  <c r="BI229" i="11"/>
  <c r="BJ229" i="11" s="1"/>
  <c r="BK229" i="11" s="1"/>
  <c r="BL230" i="11" s="1"/>
  <c r="BN230" i="11" s="1"/>
  <c r="AP228" i="11"/>
  <c r="AQ228" i="11"/>
  <c r="AO228" i="11"/>
  <c r="AA230" i="11"/>
  <c r="AB230" i="11"/>
  <c r="AL229" i="11" s="1"/>
  <c r="AV230" i="11"/>
  <c r="Z231" i="11"/>
  <c r="AB231" i="11" s="1"/>
  <c r="AE232" i="11"/>
  <c r="Z232" i="11" s="1"/>
  <c r="AU232" i="11"/>
  <c r="Y233" i="11"/>
  <c r="V233" i="11"/>
  <c r="W233" i="11"/>
  <c r="AD233" i="11" s="1"/>
  <c r="X233" i="11"/>
  <c r="AL230" i="11" l="1"/>
  <c r="AM230" i="11"/>
  <c r="AN230" i="11"/>
  <c r="AK230" i="11"/>
  <c r="AK229" i="11"/>
  <c r="AN229" i="11"/>
  <c r="AM229" i="11"/>
  <c r="AV231" i="11"/>
  <c r="AA231" i="11"/>
  <c r="AO230" i="11"/>
  <c r="AP230" i="11"/>
  <c r="AR230" i="11"/>
  <c r="AQ230" i="11"/>
  <c r="AO229" i="11"/>
  <c r="AP229" i="11"/>
  <c r="AR229" i="11"/>
  <c r="AQ229" i="11"/>
  <c r="BI230" i="11"/>
  <c r="BJ230" i="11" s="1"/>
  <c r="BK230" i="11" s="1"/>
  <c r="BL231" i="11" s="1"/>
  <c r="BN231" i="11" s="1"/>
  <c r="AE233" i="11"/>
  <c r="Z233" i="11" s="1"/>
  <c r="AA232" i="11"/>
  <c r="AB232" i="11"/>
  <c r="AN231" i="11" s="1"/>
  <c r="AV232" i="11"/>
  <c r="V234" i="11"/>
  <c r="W234" i="11"/>
  <c r="AD234" i="11" s="1"/>
  <c r="Y234" i="11"/>
  <c r="X234" i="11"/>
  <c r="AU233" i="11"/>
  <c r="BI231" i="11"/>
  <c r="BJ231" i="11" s="1"/>
  <c r="BK231" i="11" s="1"/>
  <c r="AL231" i="11" l="1"/>
  <c r="AO231" i="11"/>
  <c r="AM231" i="11"/>
  <c r="AK231" i="11"/>
  <c r="AR231" i="11"/>
  <c r="AQ231" i="11"/>
  <c r="AP231" i="11"/>
  <c r="BL232" i="11"/>
  <c r="BN232" i="11" s="1"/>
  <c r="AE234" i="11"/>
  <c r="AV233" i="11"/>
  <c r="AB233" i="11"/>
  <c r="BI232" i="11"/>
  <c r="BJ232" i="11" s="1"/>
  <c r="BK232" i="11" s="1"/>
  <c r="BL233" i="11" s="1"/>
  <c r="BN233" i="11" s="1"/>
  <c r="AA233" i="11"/>
  <c r="Y235" i="11"/>
  <c r="V235" i="11"/>
  <c r="X235" i="11"/>
  <c r="W235" i="11"/>
  <c r="AD235" i="11" s="1"/>
  <c r="AU234" i="11"/>
  <c r="AP232" i="11" l="1"/>
  <c r="AL232" i="11"/>
  <c r="AN232" i="11"/>
  <c r="AK232" i="11"/>
  <c r="AM232" i="11"/>
  <c r="AQ232" i="11"/>
  <c r="AR232" i="11"/>
  <c r="AO232" i="11"/>
  <c r="Z234" i="11"/>
  <c r="AV234" i="11" s="1"/>
  <c r="AE235" i="11"/>
  <c r="BI233" i="11"/>
  <c r="BJ233" i="11" s="1"/>
  <c r="BK233" i="11" s="1"/>
  <c r="BL234" i="11" s="1"/>
  <c r="BN234" i="11" s="1"/>
  <c r="X236" i="11"/>
  <c r="V236" i="11"/>
  <c r="W236" i="11"/>
  <c r="AD236" i="11" s="1"/>
  <c r="Y236" i="11"/>
  <c r="AU235" i="11"/>
  <c r="AA234" i="11" l="1"/>
  <c r="Z235" i="11"/>
  <c r="AV235" i="11" s="1"/>
  <c r="AB234" i="11"/>
  <c r="AE236" i="11"/>
  <c r="Z236" i="11" s="1"/>
  <c r="AU236" i="11"/>
  <c r="V237" i="11"/>
  <c r="X237" i="11"/>
  <c r="W237" i="11"/>
  <c r="AD237" i="11" s="1"/>
  <c r="Y237" i="11"/>
  <c r="AN233" i="11" l="1"/>
  <c r="AL233" i="11"/>
  <c r="AM233" i="11"/>
  <c r="AK233" i="11"/>
  <c r="AO233" i="11"/>
  <c r="AP233" i="11"/>
  <c r="AR233" i="11"/>
  <c r="AQ233" i="11"/>
  <c r="BI234" i="11"/>
  <c r="BJ234" i="11" s="1"/>
  <c r="BK234" i="11" s="1"/>
  <c r="BL235" i="11" s="1"/>
  <c r="BN235" i="11" s="1"/>
  <c r="AA235" i="11"/>
  <c r="AA236" i="11" s="1"/>
  <c r="AB235" i="11"/>
  <c r="AB236" i="11"/>
  <c r="AE237" i="11"/>
  <c r="Z237" i="11" s="1"/>
  <c r="AU237" i="11"/>
  <c r="AV236" i="11"/>
  <c r="V238" i="11"/>
  <c r="X238" i="11"/>
  <c r="Y238" i="11"/>
  <c r="W238" i="11"/>
  <c r="AD238" i="11" s="1"/>
  <c r="BI235" i="11" l="1"/>
  <c r="BJ235" i="11" s="1"/>
  <c r="BK235" i="11" s="1"/>
  <c r="BL236" i="11" s="1"/>
  <c r="BN236" i="11" s="1"/>
  <c r="AM235" i="11"/>
  <c r="AK235" i="11"/>
  <c r="AL235" i="11"/>
  <c r="AN235" i="11"/>
  <c r="AN234" i="11"/>
  <c r="AL234" i="11"/>
  <c r="AN236" i="11"/>
  <c r="AK236" i="11"/>
  <c r="AM234" i="11"/>
  <c r="AK234" i="11"/>
  <c r="AO235" i="11"/>
  <c r="AP235" i="11"/>
  <c r="AR235" i="11"/>
  <c r="AQ235" i="11"/>
  <c r="AR234" i="11"/>
  <c r="AO234" i="11"/>
  <c r="AQ234" i="11"/>
  <c r="AP234" i="11"/>
  <c r="AV237" i="11"/>
  <c r="AB237" i="11"/>
  <c r="AL236" i="11" s="1"/>
  <c r="AA237" i="11"/>
  <c r="AE238" i="11"/>
  <c r="Z238" i="11" s="1"/>
  <c r="W239" i="11"/>
  <c r="AD239" i="11" s="1"/>
  <c r="V239" i="11"/>
  <c r="X239" i="11"/>
  <c r="Y239" i="11"/>
  <c r="BI236" i="11"/>
  <c r="BJ236" i="11" s="1"/>
  <c r="BK236" i="11" s="1"/>
  <c r="AU238" i="11"/>
  <c r="AO236" i="11" l="1"/>
  <c r="AM236" i="11"/>
  <c r="BL237" i="11"/>
  <c r="BN237" i="11" s="1"/>
  <c r="AQ236" i="11"/>
  <c r="AR236" i="11"/>
  <c r="AP236" i="11"/>
  <c r="BI237" i="11"/>
  <c r="BJ237" i="11" s="1"/>
  <c r="BK237" i="11" s="1"/>
  <c r="BL238" i="11" s="1"/>
  <c r="BN238" i="11" s="1"/>
  <c r="AE239" i="11"/>
  <c r="AB238" i="11"/>
  <c r="AM237" i="11" s="1"/>
  <c r="AA238" i="11"/>
  <c r="AV238" i="11"/>
  <c r="V240" i="11"/>
  <c r="W240" i="11"/>
  <c r="AD240" i="11" s="1"/>
  <c r="X240" i="11"/>
  <c r="Y240" i="11"/>
  <c r="AU239" i="11"/>
  <c r="AP237" i="11" l="1"/>
  <c r="AL237" i="11"/>
  <c r="AK237" i="11"/>
  <c r="AN237" i="11"/>
  <c r="AR237" i="11"/>
  <c r="AO237" i="11"/>
  <c r="AQ237" i="11"/>
  <c r="Z239" i="11"/>
  <c r="AV239" i="11" s="1"/>
  <c r="AE240" i="11"/>
  <c r="Z240" i="11" s="1"/>
  <c r="BI238" i="11"/>
  <c r="BJ238" i="11" s="1"/>
  <c r="BK238" i="11" s="1"/>
  <c r="BL239" i="11" s="1"/>
  <c r="BN239" i="11" s="1"/>
  <c r="V241" i="11"/>
  <c r="Y241" i="11"/>
  <c r="X241" i="11"/>
  <c r="W241" i="11"/>
  <c r="AD241" i="11" s="1"/>
  <c r="AU240" i="11"/>
  <c r="AB239" i="11" l="1"/>
  <c r="AA239" i="11"/>
  <c r="AA240" i="11" s="1"/>
  <c r="AE241" i="11"/>
  <c r="Z241" i="11" s="1"/>
  <c r="AV240" i="11"/>
  <c r="AB240" i="11"/>
  <c r="AU241" i="11"/>
  <c r="V242" i="11"/>
  <c r="X242" i="11"/>
  <c r="Y242" i="11"/>
  <c r="W242" i="11"/>
  <c r="AD242" i="11" s="1"/>
  <c r="AO238" i="11" l="1"/>
  <c r="AM239" i="11"/>
  <c r="AK239" i="11"/>
  <c r="AL239" i="11"/>
  <c r="AN239" i="11"/>
  <c r="AM238" i="11"/>
  <c r="AK238" i="11"/>
  <c r="AN238" i="11"/>
  <c r="AL238" i="11"/>
  <c r="AR238" i="11"/>
  <c r="AQ238" i="11"/>
  <c r="BI239" i="11"/>
  <c r="BJ239" i="11" s="1"/>
  <c r="BK239" i="11" s="1"/>
  <c r="BL240" i="11" s="1"/>
  <c r="BN240" i="11" s="1"/>
  <c r="AO239" i="11"/>
  <c r="AP238" i="11"/>
  <c r="AQ239" i="11"/>
  <c r="AR239" i="11"/>
  <c r="AP239" i="11"/>
  <c r="BI240" i="11"/>
  <c r="BJ240" i="11" s="1"/>
  <c r="BK240" i="11" s="1"/>
  <c r="AE242" i="11"/>
  <c r="Z242" i="11" s="1"/>
  <c r="AB241" i="11"/>
  <c r="AN240" i="11" s="1"/>
  <c r="AV241" i="11"/>
  <c r="AA241" i="11"/>
  <c r="AU242" i="11"/>
  <c r="W243" i="11"/>
  <c r="AD243" i="11" s="1"/>
  <c r="V243" i="11"/>
  <c r="X243" i="11"/>
  <c r="Y243" i="11"/>
  <c r="AK240" i="11" l="1"/>
  <c r="AO240" i="11"/>
  <c r="AL240" i="11"/>
  <c r="AM240" i="11"/>
  <c r="BL241" i="11"/>
  <c r="BN241" i="11" s="1"/>
  <c r="AR240" i="11"/>
  <c r="AQ240" i="11"/>
  <c r="AP240" i="11"/>
  <c r="BI241" i="11"/>
  <c r="BJ241" i="11" s="1"/>
  <c r="BK241" i="11" s="1"/>
  <c r="AV242" i="11"/>
  <c r="AB242" i="11"/>
  <c r="AL241" i="11" s="1"/>
  <c r="AE243" i="11"/>
  <c r="Z243" i="11" s="1"/>
  <c r="AA242" i="11"/>
  <c r="AU243" i="11"/>
  <c r="W244" i="11"/>
  <c r="AD244" i="11" s="1"/>
  <c r="V244" i="11"/>
  <c r="Y244" i="11"/>
  <c r="X244" i="11"/>
  <c r="AK241" i="11" l="1"/>
  <c r="AM241" i="11"/>
  <c r="AN241" i="11"/>
  <c r="BL242" i="11"/>
  <c r="BN242" i="11" s="1"/>
  <c r="AQ241" i="11"/>
  <c r="AR241" i="11"/>
  <c r="AP241" i="11"/>
  <c r="AO241" i="11"/>
  <c r="AB243" i="11"/>
  <c r="AM242" i="11" s="1"/>
  <c r="AA243" i="11"/>
  <c r="BI242" i="11"/>
  <c r="BJ242" i="11" s="1"/>
  <c r="BK242" i="11" s="1"/>
  <c r="BL243" i="11" s="1"/>
  <c r="BN243" i="11" s="1"/>
  <c r="AE244" i="11"/>
  <c r="Z244" i="11" s="1"/>
  <c r="AV243" i="11"/>
  <c r="W245" i="11"/>
  <c r="AD245" i="11" s="1"/>
  <c r="V245" i="11"/>
  <c r="X245" i="11"/>
  <c r="Y245" i="11"/>
  <c r="AU244" i="11"/>
  <c r="AK242" i="11" l="1"/>
  <c r="AN242" i="11"/>
  <c r="AL242" i="11"/>
  <c r="AQ242" i="11"/>
  <c r="AR242" i="11"/>
  <c r="AP242" i="11"/>
  <c r="AO242" i="11"/>
  <c r="BI243" i="11"/>
  <c r="BJ243" i="11" s="1"/>
  <c r="BK243" i="11" s="1"/>
  <c r="BL244" i="11" s="1"/>
  <c r="BN244" i="11" s="1"/>
  <c r="AE245" i="11"/>
  <c r="Z245" i="11" s="1"/>
  <c r="AB244" i="11"/>
  <c r="AM243" i="11" s="1"/>
  <c r="AA244" i="11"/>
  <c r="AV244" i="11"/>
  <c r="V246" i="11"/>
  <c r="W246" i="11"/>
  <c r="AD246" i="11" s="1"/>
  <c r="Y246" i="11"/>
  <c r="X246" i="11"/>
  <c r="AU245" i="11"/>
  <c r="AK243" i="11" l="1"/>
  <c r="AL243" i="11"/>
  <c r="AQ243" i="11"/>
  <c r="AN243" i="11"/>
  <c r="AR243" i="11"/>
  <c r="AO243" i="11"/>
  <c r="AP243" i="11"/>
  <c r="AB245" i="11"/>
  <c r="AV245" i="11"/>
  <c r="AA245" i="11"/>
  <c r="AE246" i="11"/>
  <c r="Z246" i="11" s="1"/>
  <c r="BI244" i="11"/>
  <c r="BJ244" i="11" s="1"/>
  <c r="BK244" i="11" s="1"/>
  <c r="BL245" i="11" s="1"/>
  <c r="BN245" i="11" s="1"/>
  <c r="Y247" i="11"/>
  <c r="X247" i="11"/>
  <c r="V247" i="11"/>
  <c r="W247" i="11"/>
  <c r="AD247" i="11" s="1"/>
  <c r="AU246" i="11"/>
  <c r="AO244" i="11" l="1"/>
  <c r="AL244" i="11"/>
  <c r="AK244" i="11"/>
  <c r="AN244" i="11"/>
  <c r="AM244" i="11"/>
  <c r="AP244" i="11"/>
  <c r="AQ244" i="11"/>
  <c r="AR244" i="11"/>
  <c r="BI245" i="11"/>
  <c r="BJ245" i="11" s="1"/>
  <c r="BK245" i="11" s="1"/>
  <c r="BL246" i="11" s="1"/>
  <c r="BN246" i="11" s="1"/>
  <c r="AB246" i="11"/>
  <c r="AV246" i="11"/>
  <c r="AA246" i="11"/>
  <c r="AE247" i="11"/>
  <c r="Z247" i="11" s="1"/>
  <c r="Y248" i="11"/>
  <c r="V248" i="11"/>
  <c r="X248" i="11"/>
  <c r="W248" i="11"/>
  <c r="AD248" i="11" s="1"/>
  <c r="AU247" i="11"/>
  <c r="AN245" i="11" l="1"/>
  <c r="AM245" i="11"/>
  <c r="AK245" i="11"/>
  <c r="AL245" i="11"/>
  <c r="AQ245" i="11"/>
  <c r="AR245" i="11"/>
  <c r="AP245" i="11"/>
  <c r="AO245" i="11"/>
  <c r="BI246" i="11"/>
  <c r="BJ246" i="11" s="1"/>
  <c r="BK246" i="11" s="1"/>
  <c r="BL247" i="11" s="1"/>
  <c r="BN247" i="11" s="1"/>
  <c r="AB247" i="11"/>
  <c r="AM246" i="11" s="1"/>
  <c r="AA247" i="11"/>
  <c r="AV247" i="11"/>
  <c r="AE248" i="11"/>
  <c r="Z248" i="11" s="1"/>
  <c r="X249" i="11"/>
  <c r="W249" i="11"/>
  <c r="AD249" i="11" s="1"/>
  <c r="Y249" i="11"/>
  <c r="V249" i="11"/>
  <c r="AU248" i="11"/>
  <c r="AP246" i="11" l="1"/>
  <c r="AN246" i="11"/>
  <c r="AL246" i="11"/>
  <c r="AK246" i="11"/>
  <c r="AR246" i="11"/>
  <c r="AQ246" i="11"/>
  <c r="AO246" i="11"/>
  <c r="BI247" i="11"/>
  <c r="BJ247" i="11" s="1"/>
  <c r="BK247" i="11" s="1"/>
  <c r="BL248" i="11" s="1"/>
  <c r="BN248" i="11" s="1"/>
  <c r="AB248" i="11"/>
  <c r="AA248" i="11"/>
  <c r="AV248" i="11"/>
  <c r="AE249" i="11"/>
  <c r="Z249" i="11" s="1"/>
  <c r="V250" i="11"/>
  <c r="W250" i="11"/>
  <c r="AD250" i="11" s="1"/>
  <c r="X250" i="11"/>
  <c r="Y250" i="11"/>
  <c r="AU249" i="11"/>
  <c r="AO247" i="11" l="1"/>
  <c r="AL247" i="11"/>
  <c r="AK247" i="11"/>
  <c r="AN247" i="11"/>
  <c r="AM247" i="11"/>
  <c r="AQ247" i="11"/>
  <c r="AR247" i="11"/>
  <c r="AP247" i="11"/>
  <c r="BI248" i="11"/>
  <c r="BJ248" i="11" s="1"/>
  <c r="BK248" i="11" s="1"/>
  <c r="BL249" i="11" s="1"/>
  <c r="BN249" i="11" s="1"/>
  <c r="AB249" i="11"/>
  <c r="AK248" i="11" s="1"/>
  <c r="AV249" i="11"/>
  <c r="AA249" i="11"/>
  <c r="AE250" i="11"/>
  <c r="Z250" i="11" s="1"/>
  <c r="W251" i="11"/>
  <c r="AD251" i="11" s="1"/>
  <c r="Y251" i="11"/>
  <c r="V251" i="11"/>
  <c r="X251" i="11"/>
  <c r="AU250" i="11"/>
  <c r="AL248" i="11" l="1"/>
  <c r="AN248" i="11"/>
  <c r="AM248" i="11"/>
  <c r="AO248" i="11"/>
  <c r="AR248" i="11"/>
  <c r="AQ248" i="11"/>
  <c r="AP248" i="11"/>
  <c r="BI249" i="11"/>
  <c r="BJ249" i="11" s="1"/>
  <c r="BK249" i="11" s="1"/>
  <c r="BL250" i="11" s="1"/>
  <c r="BN250" i="11" s="1"/>
  <c r="AE251" i="11"/>
  <c r="Z251" i="11" s="1"/>
  <c r="AB250" i="11"/>
  <c r="AK249" i="11" s="1"/>
  <c r="AA250" i="11"/>
  <c r="AV250" i="11"/>
  <c r="W252" i="11"/>
  <c r="AD252" i="11" s="1"/>
  <c r="V252" i="11"/>
  <c r="X252" i="11"/>
  <c r="Y252" i="11"/>
  <c r="AU251" i="11"/>
  <c r="AN249" i="11" l="1"/>
  <c r="AM249" i="11"/>
  <c r="AP249" i="11"/>
  <c r="AL249" i="11"/>
  <c r="AR249" i="11"/>
  <c r="AO249" i="11"/>
  <c r="AQ249" i="11"/>
  <c r="AA251" i="11"/>
  <c r="AV251" i="11"/>
  <c r="AB251" i="11"/>
  <c r="AM250" i="11" s="1"/>
  <c r="AE252" i="11"/>
  <c r="Z252" i="11" s="1"/>
  <c r="BI250" i="11"/>
  <c r="BJ250" i="11" s="1"/>
  <c r="BK250" i="11" s="1"/>
  <c r="BL251" i="11" s="1"/>
  <c r="BN251" i="11" s="1"/>
  <c r="AU252" i="11"/>
  <c r="W253" i="11"/>
  <c r="AD253" i="11" s="1"/>
  <c r="X253" i="11"/>
  <c r="V253" i="11"/>
  <c r="Y253" i="11"/>
  <c r="AK250" i="11" l="1"/>
  <c r="AO250" i="11"/>
  <c r="AN250" i="11"/>
  <c r="AL250" i="11"/>
  <c r="AQ250" i="11"/>
  <c r="AR250" i="11"/>
  <c r="AP250" i="11"/>
  <c r="AA252" i="11"/>
  <c r="AV252" i="11"/>
  <c r="AB252" i="11"/>
  <c r="AE253" i="11"/>
  <c r="Z253" i="11" s="1"/>
  <c r="BI251" i="11"/>
  <c r="BJ251" i="11" s="1"/>
  <c r="BK251" i="11" s="1"/>
  <c r="BL252" i="11" s="1"/>
  <c r="BN252" i="11" s="1"/>
  <c r="V254" i="11"/>
  <c r="Y254" i="11"/>
  <c r="X254" i="11"/>
  <c r="W254" i="11"/>
  <c r="AD254" i="11" s="1"/>
  <c r="AU253" i="11"/>
  <c r="AO251" i="11" l="1"/>
  <c r="AN251" i="11"/>
  <c r="AM251" i="11"/>
  <c r="AL251" i="11"/>
  <c r="AK251" i="11"/>
  <c r="AQ251" i="11"/>
  <c r="AR251" i="11"/>
  <c r="AP251" i="11"/>
  <c r="BI252" i="11"/>
  <c r="BJ252" i="11" s="1"/>
  <c r="BK252" i="11" s="1"/>
  <c r="BL253" i="11" s="1"/>
  <c r="BN253" i="11" s="1"/>
  <c r="AB253" i="11"/>
  <c r="AK252" i="11" s="1"/>
  <c r="AA253" i="11"/>
  <c r="AV253" i="11"/>
  <c r="AE254" i="11"/>
  <c r="AU254" i="11"/>
  <c r="Y255" i="11"/>
  <c r="W255" i="11"/>
  <c r="AD255" i="11" s="1"/>
  <c r="V255" i="11"/>
  <c r="X255" i="11"/>
  <c r="AL252" i="11" l="1"/>
  <c r="AM252" i="11"/>
  <c r="AO252" i="11"/>
  <c r="AN252" i="11"/>
  <c r="AR252" i="11"/>
  <c r="AQ252" i="11"/>
  <c r="AP252" i="11"/>
  <c r="Z254" i="11"/>
  <c r="AB254" i="11" s="1"/>
  <c r="AL253" i="11" s="1"/>
  <c r="BI253" i="11"/>
  <c r="BJ253" i="11" s="1"/>
  <c r="BK253" i="11" s="1"/>
  <c r="BL254" i="11" s="1"/>
  <c r="BN254" i="11" s="1"/>
  <c r="AE255" i="11"/>
  <c r="V256" i="11"/>
  <c r="X256" i="11"/>
  <c r="W256" i="11"/>
  <c r="AD256" i="11" s="1"/>
  <c r="Y256" i="11"/>
  <c r="AU255" i="11"/>
  <c r="AK253" i="11" l="1"/>
  <c r="AN253" i="11"/>
  <c r="AR253" i="11"/>
  <c r="AM253" i="11"/>
  <c r="AQ253" i="11"/>
  <c r="AP253" i="11"/>
  <c r="AO253" i="11"/>
  <c r="AV254" i="11"/>
  <c r="AA254" i="11"/>
  <c r="BI254" i="11"/>
  <c r="BJ254" i="11" s="1"/>
  <c r="BK254" i="11" s="1"/>
  <c r="BL255" i="11" s="1"/>
  <c r="BN255" i="11" s="1"/>
  <c r="Z255" i="11"/>
  <c r="AB255" i="11" s="1"/>
  <c r="AE256" i="11"/>
  <c r="V257" i="11"/>
  <c r="Y257" i="11"/>
  <c r="X257" i="11"/>
  <c r="W257" i="11"/>
  <c r="AD257" i="11" s="1"/>
  <c r="AU256" i="11"/>
  <c r="AN254" i="11" l="1"/>
  <c r="AL254" i="11"/>
  <c r="AK254" i="11"/>
  <c r="AM254" i="11"/>
  <c r="AA255" i="11"/>
  <c r="AQ254" i="11"/>
  <c r="AR254" i="11"/>
  <c r="AP254" i="11"/>
  <c r="AO254" i="11"/>
  <c r="AV255" i="11"/>
  <c r="Z256" i="11"/>
  <c r="AB256" i="11" s="1"/>
  <c r="AK255" i="11" s="1"/>
  <c r="AE257" i="11"/>
  <c r="V258" i="11"/>
  <c r="X258" i="11"/>
  <c r="W258" i="11"/>
  <c r="AD258" i="11" s="1"/>
  <c r="Y258" i="11"/>
  <c r="BI255" i="11"/>
  <c r="BJ255" i="11" s="1"/>
  <c r="BK255" i="11" s="1"/>
  <c r="BL256" i="11" s="1"/>
  <c r="BN256" i="11" s="1"/>
  <c r="AU257" i="11"/>
  <c r="AN255" i="11" l="1"/>
  <c r="AL255" i="11"/>
  <c r="AM255" i="11"/>
  <c r="AV256" i="11"/>
  <c r="AA256" i="11"/>
  <c r="AR255" i="11"/>
  <c r="AO255" i="11"/>
  <c r="AQ255" i="11"/>
  <c r="AP255" i="11"/>
  <c r="Z257" i="11"/>
  <c r="AV257" i="11" s="1"/>
  <c r="AE258" i="11"/>
  <c r="X259" i="11"/>
  <c r="V259" i="11"/>
  <c r="Y259" i="11"/>
  <c r="W259" i="11"/>
  <c r="AD259" i="11" s="1"/>
  <c r="AU258" i="11"/>
  <c r="BI256" i="11"/>
  <c r="BJ256" i="11" s="1"/>
  <c r="BK256" i="11" s="1"/>
  <c r="BL257" i="11" s="1"/>
  <c r="BN257" i="11" s="1"/>
  <c r="Z258" i="11" l="1"/>
  <c r="AB258" i="11" s="1"/>
  <c r="AB257" i="11"/>
  <c r="AA257" i="11"/>
  <c r="AE259" i="11"/>
  <c r="Z259" i="11" s="1"/>
  <c r="W260" i="11"/>
  <c r="AD260" i="11" s="1"/>
  <c r="X260" i="11"/>
  <c r="Y260" i="11"/>
  <c r="V260" i="11"/>
  <c r="AU259" i="11"/>
  <c r="AM257" i="11" l="1"/>
  <c r="AN257" i="11"/>
  <c r="AK257" i="11"/>
  <c r="AL257" i="11"/>
  <c r="AL256" i="11"/>
  <c r="AK256" i="11"/>
  <c r="AM256" i="11"/>
  <c r="AN256" i="11"/>
  <c r="AO257" i="11"/>
  <c r="AP257" i="11"/>
  <c r="AR257" i="11"/>
  <c r="AQ257" i="11"/>
  <c r="AO256" i="11"/>
  <c r="AP256" i="11"/>
  <c r="AR256" i="11"/>
  <c r="AQ256" i="11"/>
  <c r="AV258" i="11"/>
  <c r="AA258" i="11"/>
  <c r="AA259" i="11" s="1"/>
  <c r="BI258" i="11"/>
  <c r="BJ258" i="11" s="1"/>
  <c r="BK258" i="11" s="1"/>
  <c r="BI257" i="11"/>
  <c r="BJ257" i="11" s="1"/>
  <c r="BK257" i="11" s="1"/>
  <c r="BL258" i="11" s="1"/>
  <c r="BN258" i="11" s="1"/>
  <c r="AE260" i="11"/>
  <c r="Z260" i="11" s="1"/>
  <c r="AB259" i="11"/>
  <c r="AU260" i="11"/>
  <c r="V261" i="11"/>
  <c r="X261" i="11"/>
  <c r="W261" i="11"/>
  <c r="AD261" i="11" s="1"/>
  <c r="Y261" i="11"/>
  <c r="AV259" i="11"/>
  <c r="AP258" i="11" l="1"/>
  <c r="AN258" i="11"/>
  <c r="AK258" i="11"/>
  <c r="AM258" i="11"/>
  <c r="AL258" i="11"/>
  <c r="AO258" i="11"/>
  <c r="AR258" i="11"/>
  <c r="AQ258" i="11"/>
  <c r="BL259" i="11"/>
  <c r="BN259" i="11" s="1"/>
  <c r="AV260" i="11"/>
  <c r="AE261" i="11"/>
  <c r="Z261" i="11" s="1"/>
  <c r="AA260" i="11"/>
  <c r="AB260" i="11"/>
  <c r="AM259" i="11" s="1"/>
  <c r="AU261" i="11"/>
  <c r="BI259" i="11"/>
  <c r="BJ259" i="11" s="1"/>
  <c r="BK259" i="11" s="1"/>
  <c r="Y262" i="11"/>
  <c r="X262" i="11"/>
  <c r="W262" i="11"/>
  <c r="AD262" i="11" s="1"/>
  <c r="V262" i="11"/>
  <c r="AN259" i="11" l="1"/>
  <c r="AL259" i="11"/>
  <c r="AK259" i="11"/>
  <c r="AP259" i="11"/>
  <c r="BL260" i="11"/>
  <c r="BN260" i="11" s="1"/>
  <c r="AQ259" i="11"/>
  <c r="AR259" i="11"/>
  <c r="AO259" i="11"/>
  <c r="AV261" i="11"/>
  <c r="AE262" i="11"/>
  <c r="Z262" i="11" s="1"/>
  <c r="BI260" i="11"/>
  <c r="BJ260" i="11" s="1"/>
  <c r="BK260" i="11" s="1"/>
  <c r="AA261" i="11"/>
  <c r="AB261" i="11"/>
  <c r="AU262" i="11"/>
  <c r="W263" i="11"/>
  <c r="AD263" i="11" s="1"/>
  <c r="X263" i="11"/>
  <c r="Y263" i="11"/>
  <c r="V263" i="11"/>
  <c r="AR260" i="11" l="1"/>
  <c r="AL260" i="11"/>
  <c r="AN260" i="11"/>
  <c r="AM260" i="11"/>
  <c r="AK260" i="11"/>
  <c r="BL261" i="11"/>
  <c r="BN261" i="11" s="1"/>
  <c r="AQ260" i="11"/>
  <c r="AP260" i="11"/>
  <c r="AO260" i="11"/>
  <c r="AB262" i="11"/>
  <c r="AK261" i="11" s="1"/>
  <c r="AE263" i="11"/>
  <c r="Z263" i="11" s="1"/>
  <c r="AA262" i="11"/>
  <c r="BI261" i="11"/>
  <c r="BJ261" i="11" s="1"/>
  <c r="BK261" i="11" s="1"/>
  <c r="AV262" i="11"/>
  <c r="AU263" i="11"/>
  <c r="Y264" i="11"/>
  <c r="X264" i="11"/>
  <c r="W264" i="11"/>
  <c r="AD264" i="11" s="1"/>
  <c r="V264" i="11"/>
  <c r="AL261" i="11" l="1"/>
  <c r="AM261" i="11"/>
  <c r="AN261" i="11"/>
  <c r="BL262" i="11"/>
  <c r="BN262" i="11" s="1"/>
  <c r="AR261" i="11"/>
  <c r="AO261" i="11"/>
  <c r="AQ261" i="11"/>
  <c r="AP261" i="11"/>
  <c r="BI262" i="11"/>
  <c r="BJ262" i="11" s="1"/>
  <c r="BK262" i="11" s="1"/>
  <c r="AB263" i="11"/>
  <c r="AM262" i="11" s="1"/>
  <c r="AE264" i="11"/>
  <c r="Z264" i="11" s="1"/>
  <c r="AV263" i="11"/>
  <c r="AA263" i="11"/>
  <c r="AU264" i="11"/>
  <c r="W265" i="11"/>
  <c r="AD265" i="11" s="1"/>
  <c r="X265" i="11"/>
  <c r="V265" i="11"/>
  <c r="Y265" i="11"/>
  <c r="AK262" i="11" l="1"/>
  <c r="AN262" i="11"/>
  <c r="AL262" i="11"/>
  <c r="BL263" i="11"/>
  <c r="BN263" i="11" s="1"/>
  <c r="AQ262" i="11"/>
  <c r="AR262" i="11"/>
  <c r="AP262" i="11"/>
  <c r="AO262" i="11"/>
  <c r="BI263" i="11"/>
  <c r="BJ263" i="11" s="1"/>
  <c r="BK263" i="11" s="1"/>
  <c r="AV264" i="11"/>
  <c r="AB264" i="11"/>
  <c r="AA264" i="11"/>
  <c r="AE265" i="11"/>
  <c r="AU265" i="11"/>
  <c r="W266" i="11"/>
  <c r="AD266" i="11" s="1"/>
  <c r="V266" i="11"/>
  <c r="Y266" i="11"/>
  <c r="X266" i="11"/>
  <c r="AO263" i="11" l="1"/>
  <c r="AN263" i="11"/>
  <c r="AL263" i="11"/>
  <c r="AK263" i="11"/>
  <c r="AM263" i="11"/>
  <c r="BL264" i="11"/>
  <c r="BN264" i="11" s="1"/>
  <c r="AQ263" i="11"/>
  <c r="AR263" i="11"/>
  <c r="AP263" i="11"/>
  <c r="Z265" i="11"/>
  <c r="AB265" i="11" s="1"/>
  <c r="AK264" i="11" s="1"/>
  <c r="BI264" i="11"/>
  <c r="BJ264" i="11" s="1"/>
  <c r="BK264" i="11" s="1"/>
  <c r="AE266" i="11"/>
  <c r="Z266" i="11" s="1"/>
  <c r="Y267" i="11"/>
  <c r="V267" i="11"/>
  <c r="W267" i="11"/>
  <c r="AD267" i="11" s="1"/>
  <c r="X267" i="11"/>
  <c r="AU266" i="11"/>
  <c r="AM264" i="11" l="1"/>
  <c r="AN264" i="11"/>
  <c r="AP264" i="11"/>
  <c r="AL264" i="11"/>
  <c r="BL265" i="11"/>
  <c r="BN265" i="11" s="1"/>
  <c r="AR264" i="11"/>
  <c r="AO264" i="11"/>
  <c r="AQ264" i="11"/>
  <c r="AV265" i="11"/>
  <c r="AA265" i="11"/>
  <c r="AA266" i="11" s="1"/>
  <c r="BI265" i="11"/>
  <c r="BJ265" i="11" s="1"/>
  <c r="BK265" i="11" s="1"/>
  <c r="BL266" i="11" s="1"/>
  <c r="BN266" i="11" s="1"/>
  <c r="AE267" i="11"/>
  <c r="Z267" i="11" s="1"/>
  <c r="AV266" i="11"/>
  <c r="AB266" i="11"/>
  <c r="AK265" i="11" s="1"/>
  <c r="V268" i="11"/>
  <c r="X268" i="11"/>
  <c r="W268" i="11"/>
  <c r="AD268" i="11" s="1"/>
  <c r="Y268" i="11"/>
  <c r="AU267" i="11"/>
  <c r="AM265" i="11" l="1"/>
  <c r="AN265" i="11"/>
  <c r="AL265" i="11"/>
  <c r="AQ265" i="11"/>
  <c r="AR265" i="11"/>
  <c r="AP265" i="11"/>
  <c r="AO265" i="11"/>
  <c r="AE268" i="11"/>
  <c r="AB267" i="11"/>
  <c r="AA267" i="11"/>
  <c r="AV267" i="11"/>
  <c r="BI266" i="11"/>
  <c r="BJ266" i="11" s="1"/>
  <c r="BK266" i="11" s="1"/>
  <c r="BL267" i="11" s="1"/>
  <c r="BN267" i="11" s="1"/>
  <c r="Y269" i="11"/>
  <c r="W269" i="11"/>
  <c r="AD269" i="11" s="1"/>
  <c r="V269" i="11"/>
  <c r="X269" i="11"/>
  <c r="AU268" i="11"/>
  <c r="AR266" i="11" l="1"/>
  <c r="AN266" i="11"/>
  <c r="AM266" i="11"/>
  <c r="AK266" i="11"/>
  <c r="AL266" i="11"/>
  <c r="AQ266" i="11"/>
  <c r="AP266" i="11"/>
  <c r="AO266" i="11"/>
  <c r="Z268" i="11"/>
  <c r="AB268" i="11" s="1"/>
  <c r="AM267" i="11" s="1"/>
  <c r="BI267" i="11"/>
  <c r="BJ267" i="11" s="1"/>
  <c r="BK267" i="11" s="1"/>
  <c r="BL268" i="11" s="1"/>
  <c r="BN268" i="11" s="1"/>
  <c r="AE269" i="11"/>
  <c r="V270" i="11"/>
  <c r="Y270" i="11"/>
  <c r="W270" i="11"/>
  <c r="AD270" i="11" s="1"/>
  <c r="X270" i="11"/>
  <c r="AU269" i="11"/>
  <c r="AK267" i="11" l="1"/>
  <c r="AL267" i="11"/>
  <c r="AR267" i="11"/>
  <c r="AN267" i="11"/>
  <c r="AO267" i="11"/>
  <c r="AQ267" i="11"/>
  <c r="AP267" i="11"/>
  <c r="Z269" i="11"/>
  <c r="AB269" i="11" s="1"/>
  <c r="AV268" i="11"/>
  <c r="AA268" i="11"/>
  <c r="BI268" i="11"/>
  <c r="BJ268" i="11" s="1"/>
  <c r="BK268" i="11" s="1"/>
  <c r="BL269" i="11" s="1"/>
  <c r="BN269" i="11" s="1"/>
  <c r="AE270" i="11"/>
  <c r="Y271" i="11"/>
  <c r="W271" i="11"/>
  <c r="AD271" i="11" s="1"/>
  <c r="X271" i="11"/>
  <c r="V271" i="11"/>
  <c r="AU270" i="11"/>
  <c r="AO268" i="11" l="1"/>
  <c r="AL268" i="11"/>
  <c r="AN268" i="11"/>
  <c r="AM268" i="11"/>
  <c r="AK268" i="11"/>
  <c r="AP268" i="11"/>
  <c r="AQ268" i="11"/>
  <c r="AR268" i="11"/>
  <c r="AV269" i="11"/>
  <c r="AA269" i="11"/>
  <c r="Z270" i="11"/>
  <c r="AV270" i="11" s="1"/>
  <c r="BI269" i="11"/>
  <c r="BJ269" i="11" s="1"/>
  <c r="BK269" i="11" s="1"/>
  <c r="BL270" i="11" s="1"/>
  <c r="BN270" i="11" s="1"/>
  <c r="AE271" i="11"/>
  <c r="Z271" i="11" s="1"/>
  <c r="AU271" i="11"/>
  <c r="X272" i="11"/>
  <c r="V272" i="11"/>
  <c r="Y272" i="11"/>
  <c r="W272" i="11"/>
  <c r="AD272" i="11" s="1"/>
  <c r="AA270" i="11" l="1"/>
  <c r="AA271" i="11" s="1"/>
  <c r="AB270" i="11"/>
  <c r="AB271" i="11"/>
  <c r="AV271" i="11"/>
  <c r="AE272" i="11"/>
  <c r="Z272" i="11" s="1"/>
  <c r="V273" i="11"/>
  <c r="W273" i="11"/>
  <c r="AD273" i="11" s="1"/>
  <c r="Y273" i="11"/>
  <c r="X273" i="11"/>
  <c r="AU272" i="11"/>
  <c r="AL270" i="11" l="1"/>
  <c r="AM270" i="11"/>
  <c r="AN270" i="11"/>
  <c r="AK270" i="11"/>
  <c r="AM269" i="11"/>
  <c r="AK269" i="11"/>
  <c r="AL269" i="11"/>
  <c r="AN269" i="11"/>
  <c r="AP270" i="11"/>
  <c r="AQ270" i="11"/>
  <c r="AO270" i="11"/>
  <c r="AR270" i="11"/>
  <c r="AO269" i="11"/>
  <c r="AP269" i="11"/>
  <c r="AR269" i="11"/>
  <c r="AQ269" i="11"/>
  <c r="BI270" i="11"/>
  <c r="BJ270" i="11" s="1"/>
  <c r="BK270" i="11" s="1"/>
  <c r="BL271" i="11" s="1"/>
  <c r="BN271" i="11" s="1"/>
  <c r="BI271" i="11"/>
  <c r="BJ271" i="11" s="1"/>
  <c r="BK271" i="11" s="1"/>
  <c r="AB272" i="11"/>
  <c r="AK271" i="11" s="1"/>
  <c r="AV272" i="11"/>
  <c r="AA272" i="11"/>
  <c r="AE273" i="11"/>
  <c r="AU273" i="11"/>
  <c r="X274" i="11"/>
  <c r="V274" i="11"/>
  <c r="W274" i="11"/>
  <c r="AD274" i="11" s="1"/>
  <c r="Y274" i="11"/>
  <c r="AN271" i="11" l="1"/>
  <c r="AL271" i="11"/>
  <c r="AM271" i="11"/>
  <c r="AR271" i="11"/>
  <c r="AQ271" i="11"/>
  <c r="AP271" i="11"/>
  <c r="AO271" i="11"/>
  <c r="BL272" i="11"/>
  <c r="BN272" i="11" s="1"/>
  <c r="Z273" i="11"/>
  <c r="AA273" i="11" s="1"/>
  <c r="BI272" i="11"/>
  <c r="BJ272" i="11" s="1"/>
  <c r="BK272" i="11" s="1"/>
  <c r="AE274" i="11"/>
  <c r="AU274" i="11"/>
  <c r="V275" i="11"/>
  <c r="X275" i="11"/>
  <c r="W275" i="11"/>
  <c r="AD275" i="11" s="1"/>
  <c r="Y275" i="11"/>
  <c r="BL273" i="11" l="1"/>
  <c r="BN273" i="11" s="1"/>
  <c r="AB273" i="11"/>
  <c r="Z274" i="11"/>
  <c r="AV274" i="11" s="1"/>
  <c r="AV273" i="11"/>
  <c r="AE275" i="11"/>
  <c r="AU275" i="11"/>
  <c r="W276" i="11"/>
  <c r="AD276" i="11" s="1"/>
  <c r="Y276" i="11"/>
  <c r="V276" i="11"/>
  <c r="X276" i="11"/>
  <c r="AL272" i="11" l="1"/>
  <c r="AN272" i="11"/>
  <c r="AK272" i="11"/>
  <c r="AM272" i="11"/>
  <c r="BI273" i="11"/>
  <c r="BJ273" i="11" s="1"/>
  <c r="BK273" i="11" s="1"/>
  <c r="BL274" i="11" s="1"/>
  <c r="BN274" i="11" s="1"/>
  <c r="AO272" i="11"/>
  <c r="AP272" i="11"/>
  <c r="AR272" i="11"/>
  <c r="AQ272" i="11"/>
  <c r="AA274" i="11"/>
  <c r="AB274" i="11"/>
  <c r="Z275" i="11"/>
  <c r="AV275" i="11" s="1"/>
  <c r="AE276" i="11"/>
  <c r="Z276" i="11" s="1"/>
  <c r="W277" i="11"/>
  <c r="AD277" i="11" s="1"/>
  <c r="X277" i="11"/>
  <c r="Y277" i="11"/>
  <c r="V277" i="11"/>
  <c r="AU276" i="11"/>
  <c r="AR273" i="11" l="1"/>
  <c r="AN273" i="11"/>
  <c r="AM273" i="11"/>
  <c r="AL273" i="11"/>
  <c r="AK273" i="11"/>
  <c r="AB275" i="11"/>
  <c r="AO273" i="11"/>
  <c r="AQ273" i="11"/>
  <c r="AA275" i="11"/>
  <c r="AA276" i="11" s="1"/>
  <c r="AP273" i="11"/>
  <c r="BI274" i="11"/>
  <c r="BJ274" i="11" s="1"/>
  <c r="BK274" i="11" s="1"/>
  <c r="BL275" i="11" s="1"/>
  <c r="BN275" i="11" s="1"/>
  <c r="AE277" i="11"/>
  <c r="AB276" i="11"/>
  <c r="AU277" i="11"/>
  <c r="AV276" i="11"/>
  <c r="Y278" i="11"/>
  <c r="W278" i="11"/>
  <c r="AD278" i="11" s="1"/>
  <c r="X278" i="11"/>
  <c r="V278" i="11"/>
  <c r="AK275" i="11" l="1"/>
  <c r="AM275" i="11"/>
  <c r="AN275" i="11"/>
  <c r="AL275" i="11"/>
  <c r="AN274" i="11"/>
  <c r="AL274" i="11"/>
  <c r="AK274" i="11"/>
  <c r="AM274" i="11"/>
  <c r="AM276" i="11"/>
  <c r="AN276" i="11"/>
  <c r="AR274" i="11"/>
  <c r="AP274" i="11"/>
  <c r="AQ274" i="11"/>
  <c r="AO274" i="11"/>
  <c r="AP275" i="11"/>
  <c r="AO275" i="11"/>
  <c r="BI275" i="11"/>
  <c r="BJ275" i="11" s="1"/>
  <c r="BK275" i="11" s="1"/>
  <c r="BL276" i="11" s="1"/>
  <c r="BN276" i="11" s="1"/>
  <c r="AQ275" i="11"/>
  <c r="AR275" i="11"/>
  <c r="Z277" i="11"/>
  <c r="AB277" i="11" s="1"/>
  <c r="AK276" i="11" s="1"/>
  <c r="AE278" i="11"/>
  <c r="BI276" i="11"/>
  <c r="BJ276" i="11" s="1"/>
  <c r="BK276" i="11" s="1"/>
  <c r="AU278" i="11"/>
  <c r="W279" i="11"/>
  <c r="AD279" i="11" s="1"/>
  <c r="Y279" i="11"/>
  <c r="V279" i="11"/>
  <c r="X279" i="11"/>
  <c r="AL276" i="11" l="1"/>
  <c r="BL277" i="11"/>
  <c r="BN277" i="11" s="1"/>
  <c r="AR276" i="11"/>
  <c r="AO276" i="11"/>
  <c r="AQ276" i="11"/>
  <c r="AP276" i="11"/>
  <c r="AV277" i="11"/>
  <c r="AA277" i="11"/>
  <c r="BI277" i="11"/>
  <c r="BJ277" i="11" s="1"/>
  <c r="BK277" i="11" s="1"/>
  <c r="Z278" i="11"/>
  <c r="AV278" i="11" s="1"/>
  <c r="AE279" i="11"/>
  <c r="AU279" i="11"/>
  <c r="X280" i="11"/>
  <c r="V280" i="11"/>
  <c r="Y280" i="11"/>
  <c r="W280" i="11"/>
  <c r="AD280" i="11" s="1"/>
  <c r="BL278" i="11" l="1"/>
  <c r="BN278" i="11" s="1"/>
  <c r="AB278" i="11"/>
  <c r="AA278" i="11"/>
  <c r="Z279" i="11"/>
  <c r="AV279" i="11" s="1"/>
  <c r="AE280" i="11"/>
  <c r="Z280" i="11" s="1"/>
  <c r="AU280" i="11"/>
  <c r="Y281" i="11"/>
  <c r="V281" i="11"/>
  <c r="W281" i="11"/>
  <c r="AD281" i="11" s="1"/>
  <c r="X281" i="11"/>
  <c r="AK277" i="11" l="1"/>
  <c r="AN277" i="11"/>
  <c r="AL277" i="11"/>
  <c r="AM277" i="11"/>
  <c r="AA279" i="11"/>
  <c r="AA280" i="11" s="1"/>
  <c r="AO277" i="11"/>
  <c r="AP277" i="11"/>
  <c r="AR277" i="11"/>
  <c r="AQ277" i="11"/>
  <c r="BI278" i="11"/>
  <c r="BJ278" i="11" s="1"/>
  <c r="BK278" i="11" s="1"/>
  <c r="BL279" i="11" s="1"/>
  <c r="BN279" i="11" s="1"/>
  <c r="AB279" i="11"/>
  <c r="AM278" i="11" s="1"/>
  <c r="AB280" i="11"/>
  <c r="AV280" i="11"/>
  <c r="AE281" i="11"/>
  <c r="Z281" i="11" s="1"/>
  <c r="AU281" i="11"/>
  <c r="V282" i="11"/>
  <c r="W282" i="11"/>
  <c r="AD282" i="11" s="1"/>
  <c r="X282" i="11"/>
  <c r="Y282" i="11"/>
  <c r="AN278" i="11" l="1"/>
  <c r="AK278" i="11"/>
  <c r="AK279" i="11"/>
  <c r="AM279" i="11"/>
  <c r="AN279" i="11"/>
  <c r="AL279" i="11"/>
  <c r="AL278" i="11"/>
  <c r="AR278" i="11"/>
  <c r="AQ278" i="11"/>
  <c r="BI279" i="11"/>
  <c r="BJ279" i="11" s="1"/>
  <c r="BK279" i="11" s="1"/>
  <c r="BL280" i="11" s="1"/>
  <c r="BN280" i="11" s="1"/>
  <c r="AO279" i="11"/>
  <c r="AP279" i="11"/>
  <c r="AQ279" i="11"/>
  <c r="AR279" i="11"/>
  <c r="AO278" i="11"/>
  <c r="AP278" i="11"/>
  <c r="BI280" i="11"/>
  <c r="BJ280" i="11" s="1"/>
  <c r="BK280" i="11" s="1"/>
  <c r="AB281" i="11"/>
  <c r="AA281" i="11"/>
  <c r="AV281" i="11"/>
  <c r="AE282" i="11"/>
  <c r="Z282" i="11" s="1"/>
  <c r="W283" i="11"/>
  <c r="AD283" i="11" s="1"/>
  <c r="V283" i="11"/>
  <c r="Y283" i="11"/>
  <c r="X283" i="11"/>
  <c r="AU282" i="11"/>
  <c r="AP280" i="11" l="1"/>
  <c r="AN280" i="11"/>
  <c r="AK280" i="11"/>
  <c r="AM280" i="11"/>
  <c r="AL280" i="11"/>
  <c r="BL281" i="11"/>
  <c r="BN281" i="11" s="1"/>
  <c r="AR280" i="11"/>
  <c r="AQ280" i="11"/>
  <c r="AO280" i="11"/>
  <c r="BI281" i="11"/>
  <c r="BJ281" i="11" s="1"/>
  <c r="BK281" i="11" s="1"/>
  <c r="AB282" i="11"/>
  <c r="AN281" i="11" s="1"/>
  <c r="AV282" i="11"/>
  <c r="AA282" i="11"/>
  <c r="AE283" i="11"/>
  <c r="Z283" i="11" s="1"/>
  <c r="V284" i="11"/>
  <c r="Y284" i="11"/>
  <c r="W284" i="11"/>
  <c r="AD284" i="11" s="1"/>
  <c r="X284" i="11"/>
  <c r="AU283" i="11"/>
  <c r="AQ281" i="11" l="1"/>
  <c r="AL281" i="11"/>
  <c r="AM281" i="11"/>
  <c r="AK281" i="11"/>
  <c r="BL282" i="11"/>
  <c r="BN282" i="11" s="1"/>
  <c r="AO281" i="11"/>
  <c r="AR281" i="11"/>
  <c r="AP281" i="11"/>
  <c r="BI282" i="11"/>
  <c r="BJ282" i="11" s="1"/>
  <c r="BK282" i="11" s="1"/>
  <c r="AB283" i="11"/>
  <c r="AK282" i="11" s="1"/>
  <c r="AV283" i="11"/>
  <c r="AA283" i="11"/>
  <c r="AE284" i="11"/>
  <c r="Z284" i="11" s="1"/>
  <c r="AU284" i="11"/>
  <c r="Y285" i="11"/>
  <c r="V285" i="11"/>
  <c r="W285" i="11"/>
  <c r="AD285" i="11" s="1"/>
  <c r="X285" i="11"/>
  <c r="AQ282" i="11" l="1"/>
  <c r="AM282" i="11"/>
  <c r="AL282" i="11"/>
  <c r="AN282" i="11"/>
  <c r="BL283" i="11"/>
  <c r="BN283" i="11" s="1"/>
  <c r="AR282" i="11"/>
  <c r="AP282" i="11"/>
  <c r="AO282" i="11"/>
  <c r="BI283" i="11"/>
  <c r="BJ283" i="11" s="1"/>
  <c r="BK283" i="11" s="1"/>
  <c r="AA284" i="11"/>
  <c r="AV284" i="11"/>
  <c r="AB284" i="11"/>
  <c r="AK283" i="11" s="1"/>
  <c r="AE285" i="11"/>
  <c r="Z285" i="11" s="1"/>
  <c r="AU285" i="11"/>
  <c r="Y286" i="11"/>
  <c r="X286" i="11"/>
  <c r="V286" i="11"/>
  <c r="W286" i="11"/>
  <c r="AD286" i="11" s="1"/>
  <c r="AN283" i="11" l="1"/>
  <c r="AM283" i="11"/>
  <c r="AP283" i="11"/>
  <c r="AL283" i="11"/>
  <c r="BL284" i="11"/>
  <c r="BN284" i="11" s="1"/>
  <c r="AR283" i="11"/>
  <c r="AQ283" i="11"/>
  <c r="AO283" i="11"/>
  <c r="BI284" i="11"/>
  <c r="BJ284" i="11" s="1"/>
  <c r="BK284" i="11" s="1"/>
  <c r="AB285" i="11"/>
  <c r="AA285" i="11"/>
  <c r="AV285" i="11"/>
  <c r="AE286" i="11"/>
  <c r="Z286" i="11" s="1"/>
  <c r="AU286" i="11"/>
  <c r="W287" i="11"/>
  <c r="AD287" i="11" s="1"/>
  <c r="V287" i="11"/>
  <c r="AU287" i="11" s="1"/>
  <c r="X287" i="11"/>
  <c r="Y287" i="11"/>
  <c r="BL285" i="11" l="1"/>
  <c r="BN285" i="11" s="1"/>
  <c r="AP284" i="11"/>
  <c r="AN284" i="11"/>
  <c r="AM284" i="11"/>
  <c r="AL284" i="11"/>
  <c r="AK284" i="11"/>
  <c r="AE287" i="11"/>
  <c r="Z287" i="11" s="1"/>
  <c r="AB287" i="11" s="1"/>
  <c r="AQ284" i="11"/>
  <c r="AO284" i="11"/>
  <c r="AR284" i="11"/>
  <c r="BI285" i="11"/>
  <c r="BJ285" i="11" s="1"/>
  <c r="BK285" i="11" s="1"/>
  <c r="AB286" i="11"/>
  <c r="AK285" i="11" s="1"/>
  <c r="AA286" i="11"/>
  <c r="AV286" i="11"/>
  <c r="Y288" i="11"/>
  <c r="X288" i="11"/>
  <c r="V288" i="11"/>
  <c r="AU288" i="11" s="1"/>
  <c r="W288" i="11"/>
  <c r="AD288" i="11" s="1"/>
  <c r="BL286" i="11" l="1"/>
  <c r="BN286" i="11" s="1"/>
  <c r="AM285" i="11"/>
  <c r="AL285" i="11"/>
  <c r="AL286" i="11"/>
  <c r="AM286" i="11"/>
  <c r="AN286" i="11"/>
  <c r="AK286" i="11"/>
  <c r="AN285" i="11"/>
  <c r="AP286" i="11"/>
  <c r="AO286" i="11"/>
  <c r="AQ286" i="11"/>
  <c r="AR286" i="11"/>
  <c r="AR285" i="11"/>
  <c r="AQ285" i="11"/>
  <c r="AP285" i="11"/>
  <c r="AO285" i="11"/>
  <c r="AV287" i="11"/>
  <c r="AA287" i="11"/>
  <c r="BI286" i="11"/>
  <c r="BJ286" i="11" s="1"/>
  <c r="BK286" i="11" s="1"/>
  <c r="AE288" i="11"/>
  <c r="Z288" i="11" s="1"/>
  <c r="BI287" i="11"/>
  <c r="BJ287" i="11" s="1"/>
  <c r="BK287" i="11" s="1"/>
  <c r="V289" i="11"/>
  <c r="W289" i="11"/>
  <c r="AD289" i="11" s="1"/>
  <c r="X289" i="11"/>
  <c r="Y289" i="11"/>
  <c r="BL287" i="11" l="1"/>
  <c r="BN287" i="11" s="1"/>
  <c r="AE289" i="11"/>
  <c r="Z289" i="11" s="1"/>
  <c r="AB289" i="11" s="1"/>
  <c r="AB288" i="11"/>
  <c r="AV288" i="11"/>
  <c r="AU289" i="11"/>
  <c r="Y290" i="11"/>
  <c r="V290" i="11"/>
  <c r="W290" i="11"/>
  <c r="AD290" i="11" s="1"/>
  <c r="X290" i="11"/>
  <c r="BL288" i="11" l="1"/>
  <c r="BN288" i="11" s="1"/>
  <c r="AK288" i="11"/>
  <c r="AL288" i="11"/>
  <c r="AM288" i="11"/>
  <c r="AN288" i="11"/>
  <c r="AK287" i="11"/>
  <c r="AL287" i="11"/>
  <c r="AM287" i="11"/>
  <c r="AN287" i="11"/>
  <c r="AV289" i="11"/>
  <c r="AO288" i="11"/>
  <c r="AP288" i="11"/>
  <c r="AQ288" i="11"/>
  <c r="AR288" i="11"/>
  <c r="AP287" i="11"/>
  <c r="AQ287" i="11"/>
  <c r="AR287" i="11"/>
  <c r="AO287" i="11"/>
  <c r="AA289" i="11"/>
  <c r="AE290" i="11"/>
  <c r="Z290" i="11" s="1"/>
  <c r="BI288" i="11"/>
  <c r="BJ288" i="11" s="1"/>
  <c r="BK288" i="11" s="1"/>
  <c r="X291" i="11"/>
  <c r="V291" i="11"/>
  <c r="Y291" i="11"/>
  <c r="W291" i="11"/>
  <c r="AD291" i="11" s="1"/>
  <c r="AE291" i="11" s="1"/>
  <c r="BI289" i="11"/>
  <c r="BJ289" i="11" s="1"/>
  <c r="BK289" i="11" s="1"/>
  <c r="AU290" i="11"/>
  <c r="BL289" i="11" l="1"/>
  <c r="BN289" i="11" s="1"/>
  <c r="Z291" i="11"/>
  <c r="AV290" i="11"/>
  <c r="AB290" i="11"/>
  <c r="AA290" i="11"/>
  <c r="W292" i="11"/>
  <c r="AD292" i="11" s="1"/>
  <c r="AE292" i="11" s="1"/>
  <c r="Y292" i="11"/>
  <c r="X292" i="11"/>
  <c r="V292" i="11"/>
  <c r="AU291" i="11"/>
  <c r="BL290" i="11"/>
  <c r="BN290" i="11" s="1"/>
  <c r="AN289" i="11" l="1"/>
  <c r="AK289" i="11"/>
  <c r="AL289" i="11"/>
  <c r="AM289" i="11"/>
  <c r="Z292" i="11"/>
  <c r="AV292" i="11" s="1"/>
  <c r="AQ289" i="11"/>
  <c r="AP289" i="11"/>
  <c r="AO289" i="11"/>
  <c r="AR289" i="11"/>
  <c r="AA291" i="11"/>
  <c r="BI290" i="11"/>
  <c r="BJ290" i="11" s="1"/>
  <c r="BK290" i="11" s="1"/>
  <c r="BL291" i="11" s="1"/>
  <c r="BN291" i="11" s="1"/>
  <c r="AV291" i="11"/>
  <c r="AB291" i="11"/>
  <c r="AM290" i="11" s="1"/>
  <c r="AU292" i="11"/>
  <c r="Y293" i="11"/>
  <c r="X293" i="11"/>
  <c r="V293" i="11"/>
  <c r="W293" i="11"/>
  <c r="AD293" i="11" s="1"/>
  <c r="AE293" i="11" s="1"/>
  <c r="AN290" i="11" l="1"/>
  <c r="AK290" i="11"/>
  <c r="AL290" i="11"/>
  <c r="AB292" i="11"/>
  <c r="AO291" i="11" s="1"/>
  <c r="AA292" i="11"/>
  <c r="Z293" i="11"/>
  <c r="AB293" i="11" s="1"/>
  <c r="AR291" i="11"/>
  <c r="AO290" i="11"/>
  <c r="AR290" i="11"/>
  <c r="AQ290" i="11"/>
  <c r="AP290" i="11"/>
  <c r="BI291" i="11"/>
  <c r="BJ291" i="11" s="1"/>
  <c r="BK291" i="11" s="1"/>
  <c r="BL292" i="11" s="1"/>
  <c r="BN292" i="11" s="1"/>
  <c r="AU293" i="11"/>
  <c r="W294" i="11"/>
  <c r="AD294" i="11" s="1"/>
  <c r="AE294" i="11" s="1"/>
  <c r="Y294" i="11"/>
  <c r="V294" i="11"/>
  <c r="X294" i="11"/>
  <c r="AQ291" i="11" l="1"/>
  <c r="AP291" i="11"/>
  <c r="AO292" i="11"/>
  <c r="AK292" i="11"/>
  <c r="AL292" i="11"/>
  <c r="AM292" i="11"/>
  <c r="AN292" i="11"/>
  <c r="BI292" i="11"/>
  <c r="BJ292" i="11" s="1"/>
  <c r="BK292" i="11" s="1"/>
  <c r="BL293" i="11" s="1"/>
  <c r="BN293" i="11" s="1"/>
  <c r="AL291" i="11"/>
  <c r="AN291" i="11"/>
  <c r="AM291" i="11"/>
  <c r="AA293" i="11"/>
  <c r="AK291" i="11"/>
  <c r="AV293" i="11"/>
  <c r="Z294" i="11"/>
  <c r="AV294" i="11" s="1"/>
  <c r="AR292" i="11"/>
  <c r="AQ292" i="11"/>
  <c r="AP292" i="11"/>
  <c r="AU294" i="11"/>
  <c r="V295" i="11"/>
  <c r="X295" i="11"/>
  <c r="W295" i="11"/>
  <c r="AD295" i="11" s="1"/>
  <c r="Y295" i="11"/>
  <c r="BI293" i="11"/>
  <c r="BJ293" i="11" s="1"/>
  <c r="BK293" i="11" s="1"/>
  <c r="AE295" i="11" l="1"/>
  <c r="Z295" i="11" s="1"/>
  <c r="AB295" i="11" s="1"/>
  <c r="AB294" i="11"/>
  <c r="AA294" i="11"/>
  <c r="AU295" i="11"/>
  <c r="BL294" i="11"/>
  <c r="BN294" i="11" s="1"/>
  <c r="Y296" i="11"/>
  <c r="W296" i="11"/>
  <c r="AD296" i="11" s="1"/>
  <c r="AE296" i="11" s="1"/>
  <c r="X296" i="11"/>
  <c r="V296" i="11"/>
  <c r="AA295" i="11" l="1"/>
  <c r="AV295" i="11"/>
  <c r="BI294" i="11"/>
  <c r="BJ294" i="11" s="1"/>
  <c r="BK294" i="11" s="1"/>
  <c r="BL295" i="11" s="1"/>
  <c r="BN295" i="11" s="1"/>
  <c r="AL294" i="11"/>
  <c r="AM294" i="11"/>
  <c r="AN294" i="11"/>
  <c r="AK294" i="11"/>
  <c r="AM293" i="11"/>
  <c r="AN293" i="11"/>
  <c r="AK293" i="11"/>
  <c r="AL293" i="11"/>
  <c r="AP293" i="11"/>
  <c r="AQ293" i="11"/>
  <c r="AR293" i="11"/>
  <c r="AO293" i="11"/>
  <c r="Z296" i="11"/>
  <c r="AB296" i="11" s="1"/>
  <c r="AR294" i="11"/>
  <c r="AQ294" i="11"/>
  <c r="AP294" i="11"/>
  <c r="AO294" i="11"/>
  <c r="BI295" i="11"/>
  <c r="BJ295" i="11" s="1"/>
  <c r="BK295" i="11" s="1"/>
  <c r="X297" i="11"/>
  <c r="Y297" i="11"/>
  <c r="V297" i="11"/>
  <c r="W297" i="11"/>
  <c r="AD297" i="11" s="1"/>
  <c r="AE297" i="11" s="1"/>
  <c r="AM295" i="11" l="1"/>
  <c r="AL295" i="11"/>
  <c r="AN295" i="11"/>
  <c r="AK295" i="11"/>
  <c r="AA296" i="11"/>
  <c r="AR295" i="11"/>
  <c r="AQ295" i="11"/>
  <c r="AO295" i="11"/>
  <c r="AP295" i="11"/>
  <c r="Z297" i="11"/>
  <c r="AA297" i="11" s="1"/>
  <c r="BI296" i="11"/>
  <c r="BJ296" i="11" s="1"/>
  <c r="BK296" i="11" s="1"/>
  <c r="BL296" i="11"/>
  <c r="BN296" i="11" s="1"/>
  <c r="X298" i="11"/>
  <c r="V298" i="11"/>
  <c r="Y298" i="11"/>
  <c r="W298" i="11"/>
  <c r="AD298" i="11" s="1"/>
  <c r="AE298" i="11" s="1"/>
  <c r="Z298" i="11" l="1"/>
  <c r="AA298" i="11" s="1"/>
  <c r="AB297" i="11"/>
  <c r="BL297" i="11"/>
  <c r="BN297" i="11" s="1"/>
  <c r="W299" i="11"/>
  <c r="AD299" i="11" s="1"/>
  <c r="AE299" i="11" s="1"/>
  <c r="Y299" i="11"/>
  <c r="X299" i="11"/>
  <c r="V299" i="11"/>
  <c r="AK296" i="11" l="1"/>
  <c r="AN296" i="11"/>
  <c r="AL296" i="11"/>
  <c r="AM296" i="11"/>
  <c r="Z299" i="11"/>
  <c r="AB299" i="11" s="1"/>
  <c r="AB298" i="11"/>
  <c r="AL297" i="11" s="1"/>
  <c r="BI297" i="11"/>
  <c r="BJ297" i="11" s="1"/>
  <c r="BK297" i="11" s="1"/>
  <c r="BL298" i="11" s="1"/>
  <c r="BN298" i="11" s="1"/>
  <c r="AP296" i="11"/>
  <c r="AQ296" i="11"/>
  <c r="AR296" i="11"/>
  <c r="AO296" i="11"/>
  <c r="W300" i="11"/>
  <c r="AD300" i="11" s="1"/>
  <c r="AE300" i="11" s="1"/>
  <c r="Y300" i="11"/>
  <c r="V300" i="11"/>
  <c r="X300" i="11"/>
  <c r="AR297" i="11" l="1"/>
  <c r="AQ297" i="11"/>
  <c r="AP297" i="11"/>
  <c r="AO297" i="11"/>
  <c r="AA299" i="11"/>
  <c r="AN297" i="11"/>
  <c r="AM297" i="11"/>
  <c r="BI298" i="11"/>
  <c r="BJ298" i="11" s="1"/>
  <c r="BK298" i="11" s="1"/>
  <c r="BL299" i="11" s="1"/>
  <c r="BN299" i="11" s="1"/>
  <c r="AL298" i="11"/>
  <c r="AM298" i="11"/>
  <c r="AN298" i="11"/>
  <c r="AK298" i="11"/>
  <c r="AK297" i="11"/>
  <c r="Z300" i="11"/>
  <c r="AB300" i="11" s="1"/>
  <c r="AR298" i="11"/>
  <c r="AQ298" i="11"/>
  <c r="AP298" i="11"/>
  <c r="AO298" i="11"/>
  <c r="W301" i="11"/>
  <c r="AD301" i="11" s="1"/>
  <c r="AE301" i="11" s="1"/>
  <c r="Y301" i="11"/>
  <c r="V301" i="11"/>
  <c r="X301" i="11"/>
  <c r="BI299" i="11"/>
  <c r="BJ299" i="11" s="1"/>
  <c r="BK299" i="11" s="1"/>
  <c r="AN299" i="11" l="1"/>
  <c r="AL299" i="11"/>
  <c r="AM299" i="11"/>
  <c r="AK299" i="11"/>
  <c r="AO299" i="11"/>
  <c r="Z301" i="11"/>
  <c r="AA300" i="11"/>
  <c r="AR299" i="11"/>
  <c r="AQ299" i="11"/>
  <c r="AP299" i="11"/>
  <c r="BI300" i="11"/>
  <c r="BJ300" i="11" s="1"/>
  <c r="BK300" i="11" s="1"/>
  <c r="Y302" i="11"/>
  <c r="V302" i="11"/>
  <c r="W302" i="11"/>
  <c r="AD302" i="11" s="1"/>
  <c r="AE302" i="11" s="1"/>
  <c r="Z302" i="11" s="1"/>
  <c r="X302" i="11"/>
  <c r="BL300" i="11"/>
  <c r="BN300" i="11" s="1"/>
  <c r="AB302" i="11" l="1"/>
  <c r="AB301" i="11"/>
  <c r="BL301" i="11"/>
  <c r="BN301" i="11" s="1"/>
  <c r="AA301" i="11"/>
  <c r="X303" i="11"/>
  <c r="Y303" i="11"/>
  <c r="W303" i="11"/>
  <c r="AD303" i="11" s="1"/>
  <c r="AE303" i="11" s="1"/>
  <c r="Z303" i="11" s="1"/>
  <c r="V303" i="11"/>
  <c r="BR5" i="11"/>
  <c r="AK301" i="11" l="1"/>
  <c r="AL301" i="11"/>
  <c r="AM301" i="11"/>
  <c r="AN301" i="11"/>
  <c r="AK300" i="11"/>
  <c r="AM300" i="11"/>
  <c r="AN300" i="11"/>
  <c r="AL300" i="11"/>
  <c r="AN302" i="11"/>
  <c r="AK302" i="11"/>
  <c r="AO301" i="11"/>
  <c r="AP301" i="11"/>
  <c r="AQ301" i="11"/>
  <c r="AR301" i="11"/>
  <c r="AO300" i="11"/>
  <c r="AP300" i="11"/>
  <c r="AQ300" i="11"/>
  <c r="AR300" i="11"/>
  <c r="AA302" i="11"/>
  <c r="AB303" i="11"/>
  <c r="AM302" i="11" s="1"/>
  <c r="W304" i="11"/>
  <c r="AD304" i="11" s="1"/>
  <c r="AE304" i="11" s="1"/>
  <c r="X304" i="11"/>
  <c r="Y304" i="11"/>
  <c r="V304" i="11"/>
  <c r="BI302" i="11"/>
  <c r="BJ302" i="11" s="1"/>
  <c r="BK302" i="11" s="1"/>
  <c r="BI301" i="11"/>
  <c r="BJ301" i="11" s="1"/>
  <c r="BK301" i="11" s="1"/>
  <c r="BL302" i="11" s="1"/>
  <c r="BN302" i="11" s="1"/>
  <c r="AL302" i="11" l="1"/>
  <c r="AP302" i="11"/>
  <c r="AO302" i="11"/>
  <c r="AQ302" i="11"/>
  <c r="Z304" i="11"/>
  <c r="AB304" i="11" s="1"/>
  <c r="AR302" i="11"/>
  <c r="Y306" i="11"/>
  <c r="W306" i="11"/>
  <c r="AD306" i="11" s="1"/>
  <c r="AE310" i="11" s="1"/>
  <c r="Z310" i="11" s="1"/>
  <c r="V306" i="11"/>
  <c r="X306" i="11"/>
  <c r="AA303" i="11"/>
  <c r="BL303" i="11"/>
  <c r="BN303" i="11" s="1"/>
  <c r="X305" i="11"/>
  <c r="V305" i="11"/>
  <c r="Y305" i="11"/>
  <c r="W305" i="11"/>
  <c r="AD305" i="11" s="1"/>
  <c r="BI303" i="11"/>
  <c r="BJ303" i="11" s="1"/>
  <c r="BK303" i="11" s="1"/>
  <c r="AB310" i="11" l="1"/>
  <c r="AE309" i="11"/>
  <c r="Z309" i="11" s="1"/>
  <c r="AL303" i="11"/>
  <c r="AM303" i="11"/>
  <c r="AN303" i="11"/>
  <c r="AK303" i="11"/>
  <c r="AH2" i="11"/>
  <c r="AE307" i="11"/>
  <c r="AE308" i="11"/>
  <c r="Z308" i="11" s="1"/>
  <c r="AO303" i="11"/>
  <c r="AR303" i="11"/>
  <c r="AQ303" i="11"/>
  <c r="AP303" i="11"/>
  <c r="AE306" i="11"/>
  <c r="Z306" i="11" s="1"/>
  <c r="AB306" i="11" s="1"/>
  <c r="AA1" i="11"/>
  <c r="AE305" i="11"/>
  <c r="AA304" i="11"/>
  <c r="BL304" i="11"/>
  <c r="BN304" i="11" s="1"/>
  <c r="AR310" i="11" l="1"/>
  <c r="AK310" i="11"/>
  <c r="AL310" i="11"/>
  <c r="AO310" i="11"/>
  <c r="AQ310" i="11"/>
  <c r="AM310" i="11"/>
  <c r="AN310" i="11"/>
  <c r="AP310" i="11"/>
  <c r="AL309" i="11"/>
  <c r="AK309" i="11"/>
  <c r="AM309" i="11"/>
  <c r="AN309" i="11"/>
  <c r="AO309" i="11"/>
  <c r="AP309" i="11"/>
  <c r="AQ309" i="11"/>
  <c r="AR309" i="11"/>
  <c r="AB308" i="11"/>
  <c r="AA308" i="11"/>
  <c r="AA309" i="11" s="1"/>
  <c r="AA310" i="11" s="1"/>
  <c r="Z307" i="11"/>
  <c r="BI306" i="11"/>
  <c r="BJ306" i="11" s="1"/>
  <c r="BK306" i="11" s="1"/>
  <c r="Z305" i="11"/>
  <c r="AB305" i="11" s="1"/>
  <c r="BI304" i="11"/>
  <c r="BJ304" i="11" s="1"/>
  <c r="BK304" i="11" s="1"/>
  <c r="BL305" i="11" s="1"/>
  <c r="BN305" i="11" s="1"/>
  <c r="AK305" i="11" l="1"/>
  <c r="AL305" i="11"/>
  <c r="AM305" i="11"/>
  <c r="AN305" i="11"/>
  <c r="AI2" i="11"/>
  <c r="AK304" i="11"/>
  <c r="AM304" i="11"/>
  <c r="AL304" i="11"/>
  <c r="AN304" i="11"/>
  <c r="AK308" i="11"/>
  <c r="AL308" i="11"/>
  <c r="AM308" i="11"/>
  <c r="AN308" i="11"/>
  <c r="AK2" i="11"/>
  <c r="AJ2" i="11"/>
  <c r="BI308" i="11"/>
  <c r="BJ308" i="11" s="1"/>
  <c r="BK308" i="11" s="1"/>
  <c r="AO308" i="11"/>
  <c r="AR308" i="11"/>
  <c r="AP308" i="11"/>
  <c r="AQ308" i="11"/>
  <c r="AB307" i="11"/>
  <c r="AM2" i="11"/>
  <c r="AA305" i="11"/>
  <c r="AA306" i="11" s="1"/>
  <c r="AA307" i="11" s="1"/>
  <c r="AP305" i="11"/>
  <c r="AQ305" i="11"/>
  <c r="AR305" i="11"/>
  <c r="AO305" i="11"/>
  <c r="AO304" i="11"/>
  <c r="AP304" i="11"/>
  <c r="AQ304" i="11"/>
  <c r="AR304" i="11"/>
  <c r="BI305" i="11"/>
  <c r="BJ305" i="11" s="1"/>
  <c r="BK305" i="11" s="1"/>
  <c r="BL306" i="11" s="1"/>
  <c r="BN306" i="11" s="1"/>
  <c r="AL2" i="11" l="1"/>
  <c r="AK307" i="11"/>
  <c r="AM307" i="11"/>
  <c r="AN307" i="11"/>
  <c r="AL307" i="11"/>
  <c r="AL306" i="11"/>
  <c r="AM306" i="11"/>
  <c r="AN306" i="11"/>
  <c r="AK306" i="11"/>
  <c r="BI307" i="11"/>
  <c r="BJ307" i="11" s="1"/>
  <c r="BK307" i="11" s="1"/>
  <c r="AQ307" i="11"/>
  <c r="AR307" i="11"/>
  <c r="AO307" i="11"/>
  <c r="AP307" i="11"/>
  <c r="AN2" i="11"/>
  <c r="AP306" i="11"/>
  <c r="AO306" i="11"/>
  <c r="AR306" i="11"/>
  <c r="AQ306" i="11"/>
  <c r="BL307" i="11"/>
  <c r="BN307" i="11" s="1"/>
  <c r="BL308" i="11" l="1"/>
  <c r="BN308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<sst xmlns="http://schemas.openxmlformats.org/spreadsheetml/2006/main" count="2316" uniqueCount="118">
  <si>
    <t>OECD</t>
  </si>
  <si>
    <t>PMI US</t>
  </si>
  <si>
    <t xml:space="preserve">ADS BCI Index </t>
  </si>
  <si>
    <t xml:space="preserve">CFNAI Index </t>
  </si>
  <si>
    <t>BFCIEU Index</t>
  </si>
  <si>
    <t>OE4EKLAC Index</t>
  </si>
  <si>
    <t>NAPMPMI Index</t>
  </si>
  <si>
    <t>ADS BCI Index</t>
  </si>
  <si>
    <t>CFNAI Index</t>
  </si>
  <si>
    <t>Date</t>
  </si>
  <si>
    <t>OECD Europe CLI</t>
  </si>
  <si>
    <t>OECD Europe CLI EWMA -100</t>
  </si>
  <si>
    <t>OECD norm</t>
  </si>
  <si>
    <t>PMI US EWMA -50</t>
  </si>
  <si>
    <t>ADS BCI Cap EWMA</t>
  </si>
  <si>
    <t>ADS BCI Cap EWMA norm</t>
  </si>
  <si>
    <t>CFNAI Index  (R2)</t>
  </si>
  <si>
    <t>CFNAI Index Cap EWMA</t>
  </si>
  <si>
    <t>BFCIEU Index EWMA</t>
  </si>
  <si>
    <t>#N/A N/A</t>
  </si>
  <si>
    <t>Signal multi quantitatif</t>
  </si>
  <si>
    <t>Moyenne</t>
  </si>
  <si>
    <t>Cycle</t>
  </si>
  <si>
    <t>SD</t>
  </si>
  <si>
    <t>Smoothing parameter</t>
  </si>
  <si>
    <t>CESIEUR Index</t>
  </si>
  <si>
    <t>E</t>
  </si>
  <si>
    <t>C</t>
  </si>
  <si>
    <t>R</t>
  </si>
  <si>
    <t>US Fed SF Daily News Economic Sent</t>
  </si>
  <si>
    <t>Conference Board US Leading Index</t>
  </si>
  <si>
    <t>BFCIUS Index</t>
  </si>
  <si>
    <t>Signal macro</t>
  </si>
  <si>
    <t>SFFRNEWS Index</t>
  </si>
  <si>
    <t>LEI YOY Index</t>
  </si>
  <si>
    <t>Eco Sent</t>
  </si>
  <si>
    <t>Eco Sent EWMA</t>
  </si>
  <si>
    <t>Eco Sent norm</t>
  </si>
  <si>
    <t>ConfBoard</t>
  </si>
  <si>
    <t>ConfBoard EWMA</t>
  </si>
  <si>
    <t>ConfBoard norm</t>
  </si>
  <si>
    <t>ADS BCI Index  (R3)</t>
  </si>
  <si>
    <t>BFCIUS Index EWMA</t>
  </si>
  <si>
    <t>Ligne de référence</t>
  </si>
  <si>
    <t>CESIUSD Index</t>
  </si>
  <si>
    <t>Cycle macro</t>
  </si>
  <si>
    <t>avec seuil</t>
  </si>
  <si>
    <t>Check avec et sans seuil</t>
  </si>
  <si>
    <t>sans seuil</t>
  </si>
  <si>
    <t>Cycle avec seuil</t>
  </si>
  <si>
    <t>Seuil</t>
  </si>
  <si>
    <t>New Cycle</t>
  </si>
  <si>
    <t>Seuil (incrément)</t>
  </si>
  <si>
    <t>Seuil (MD)</t>
  </si>
  <si>
    <t>Momentum 6M</t>
  </si>
  <si>
    <t xml:space="preserve">Moyenne </t>
  </si>
  <si>
    <t>Signal Quanti/Quali</t>
  </si>
  <si>
    <t>Quanti</t>
  </si>
  <si>
    <t>Quali</t>
  </si>
  <si>
    <t>BNPEPEU Index</t>
  </si>
  <si>
    <t>SXXP Index</t>
  </si>
  <si>
    <t>parametre</t>
  </si>
  <si>
    <t>offset</t>
  </si>
  <si>
    <t>BNP Positioning</t>
  </si>
  <si>
    <t>Citi Surprise Eco</t>
  </si>
  <si>
    <t>Bloomberg Euro-Zone Financial Conditions Index</t>
  </si>
  <si>
    <t xml:space="preserve">Bloomberg Euro-Zone </t>
  </si>
  <si>
    <t>Volatilité</t>
  </si>
  <si>
    <t>Strat</t>
  </si>
  <si>
    <t>Bench</t>
  </si>
  <si>
    <t>ANCIEN cycle</t>
  </si>
  <si>
    <t>ECSULBEA Index</t>
  </si>
  <si>
    <t>ECSUSUEA Index</t>
  </si>
  <si>
    <t>ECSUPEEA Index</t>
  </si>
  <si>
    <t>ECSURTEA Index</t>
  </si>
  <si>
    <t>Start date</t>
  </si>
  <si>
    <t>End date</t>
  </si>
  <si>
    <t>DATES</t>
  </si>
  <si>
    <t>ECSUINEA Index</t>
  </si>
  <si>
    <t>Industrial Sector</t>
  </si>
  <si>
    <t>Labro Market</t>
  </si>
  <si>
    <t>Personal Market</t>
  </si>
  <si>
    <t>Surveys-Business Cycle indicator</t>
  </si>
  <si>
    <t>Wholesale Sector Surprise</t>
  </si>
  <si>
    <t>Personal/Household Sector Surprise</t>
  </si>
  <si>
    <t>px_last(dates=range(2010-05-30,2026-05-30,frq=m))</t>
  </si>
  <si>
    <t>BCMPEAGR Index</t>
  </si>
  <si>
    <t>BCMPEAIF Index</t>
  </si>
  <si>
    <t>px_last(dates=range(2005-05-30,2010-05-30,frq=m))</t>
  </si>
  <si>
    <t>Croissance Surprise</t>
  </si>
  <si>
    <t>Inflation Surprise</t>
  </si>
  <si>
    <t>Centile</t>
  </si>
  <si>
    <t>Surprise agregé</t>
  </si>
  <si>
    <t>Labor Market</t>
  </si>
  <si>
    <t>Surprise agregé normalisé</t>
  </si>
  <si>
    <t>Cycle avec Seuil</t>
  </si>
  <si>
    <t>ECCPEMUY Index</t>
  </si>
  <si>
    <t>ITRX EUR CDSI GEN 5Y Corp</t>
  </si>
  <si>
    <t>ITRX XOVER CDSI GEN 5Y Corp</t>
  </si>
  <si>
    <t>CPEXEMUY Index</t>
  </si>
  <si>
    <t>Taux reel Ex ante</t>
  </si>
  <si>
    <t>EUORDEPO Index</t>
  </si>
  <si>
    <t>Ecart Taux neutre</t>
  </si>
  <si>
    <t>Delta 1M Taux BCE</t>
  </si>
  <si>
    <t>Delta 6M Taux BCE</t>
  </si>
  <si>
    <t>MPMIEZCA Index</t>
  </si>
  <si>
    <t/>
  </si>
  <si>
    <t>SPX Index</t>
  </si>
  <si>
    <t>Citi Economic Surprise - United States</t>
  </si>
  <si>
    <t>CESIUSD Index EWMA</t>
  </si>
  <si>
    <t>CESIUSD Index EWMA Norm</t>
  </si>
  <si>
    <t>BNPEPUS Index</t>
  </si>
  <si>
    <t>BNP Positionning US</t>
  </si>
  <si>
    <t>Aruoba Diebold Scotti Business Conditions Index</t>
  </si>
  <si>
    <t>Expansion</t>
  </si>
  <si>
    <t>Slowdown</t>
  </si>
  <si>
    <t>Contraction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</si>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</sst>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percu Light"/>
      <family val="3"/>
    </font>
    <font>
      <sz val="11"/>
      <color theme="1"/>
      <name val="Calibri"/>
      <family val="2"/>
      <scheme val="minor"/>
    </font>
    <font>
      <b/>
      <sz val="12"/>
      <color theme="0" tint="-4.9989318521683403E-2"/>
      <name val="Apercu Light"/>
      <family val="3"/>
    </font>
    <font>
      <b/>
      <sz val="11"/>
      <color theme="0" tint="-4.9989318521683403E-2"/>
      <name val="Apercu Light"/>
      <family val="3"/>
    </font>
    <font>
      <b/>
      <sz val="10"/>
      <color theme="0" tint="-4.9989318521683403E-2"/>
      <name val="Apercu Light"/>
      <family val="3"/>
    </font>
    <font>
      <sz val="11"/>
      <color theme="1"/>
      <name val="Apercu Light"/>
      <family val="3"/>
    </font>
  </fonts>
  <fills count="1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2" fontId="0" fillId="0" borderId="0" xfId="0" applyNumberFormat="1"/>
    <xf numFmtId="10" fontId="4" fillId="7" borderId="0" xfId="0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 wrapText="1"/>
    </xf>
    <xf numFmtId="14" fontId="8" fillId="8" borderId="6" xfId="0" applyNumberFormat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14" fontId="9" fillId="7" borderId="0" xfId="0" applyNumberFormat="1" applyFont="1" applyFill="1"/>
    <xf numFmtId="164" fontId="3" fillId="0" borderId="0" xfId="0" applyNumberFormat="1" applyFont="1" applyAlignment="1">
      <alignment horizontal="center"/>
    </xf>
    <xf numFmtId="164" fontId="0" fillId="3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0" fontId="0" fillId="9" borderId="0" xfId="0" applyFill="1" applyAlignment="1">
      <alignment horizontal="center"/>
    </xf>
    <xf numFmtId="4" fontId="0" fillId="5" borderId="0" xfId="0" applyNumberForma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9" fontId="0" fillId="0" borderId="0" xfId="1" applyFont="1"/>
    <xf numFmtId="0" fontId="0" fillId="0" borderId="5" xfId="0" applyBorder="1" applyAlignment="1">
      <alignment horizont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/>
    <xf numFmtId="165" fontId="0" fillId="0" borderId="0" xfId="0" applyNumberFormat="1"/>
    <xf numFmtId="165" fontId="2" fillId="4" borderId="0" xfId="0" applyNumberFormat="1" applyFont="1" applyFill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0" fillId="10" borderId="0" xfId="0" applyFill="1" applyAlignment="1">
      <alignment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1" fontId="0" fillId="3" borderId="1" xfId="0" applyNumberForma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2" fontId="0" fillId="11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2" fontId="0" fillId="12" borderId="0" xfId="0" applyNumberFormat="1" applyFill="1" applyAlignment="1">
      <alignment horizontal="center" vertical="center" wrapText="1"/>
    </xf>
    <xf numFmtId="2" fontId="0" fillId="12" borderId="8" xfId="0" applyNumberFormat="1" applyFill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/>
    </xf>
    <xf numFmtId="0" fontId="0" fillId="4" borderId="8" xfId="0" applyFill="1" applyBorder="1" applyAlignment="1">
      <alignment horizontal="center"/>
    </xf>
    <xf numFmtId="2" fontId="0" fillId="6" borderId="0" xfId="0" applyNumberFormat="1" applyFill="1"/>
    <xf numFmtId="0" fontId="2" fillId="0" borderId="0" xfId="0" applyFont="1" applyAlignment="1">
      <alignment horizontal="center" vertical="center" wrapText="1"/>
    </xf>
    <xf numFmtId="2" fontId="0" fillId="11" borderId="11" xfId="0" applyNumberForma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2" fontId="2" fillId="15" borderId="9" xfId="2" applyNumberFormat="1" applyFont="1" applyFill="1" applyBorder="1" applyAlignment="1">
      <alignment horizontal="center" vertical="center" wrapText="1"/>
    </xf>
    <xf numFmtId="2" fontId="2" fillId="15" borderId="10" xfId="2" applyNumberFormat="1" applyFont="1" applyFill="1" applyBorder="1" applyAlignment="1">
      <alignment horizontal="center" vertical="center" wrapText="1"/>
    </xf>
    <xf numFmtId="2" fontId="0" fillId="0" borderId="8" xfId="2" applyNumberFormat="1" applyFont="1" applyBorder="1" applyAlignment="1">
      <alignment horizontal="center" vertical="center"/>
    </xf>
    <xf numFmtId="2" fontId="0" fillId="0" borderId="11" xfId="2" applyNumberFormat="1" applyFont="1" applyBorder="1" applyAlignment="1">
      <alignment horizontal="center" vertical="center"/>
    </xf>
    <xf numFmtId="2" fontId="2" fillId="14" borderId="12" xfId="2" applyNumberFormat="1" applyFont="1" applyFill="1" applyBorder="1" applyAlignment="1">
      <alignment horizontal="center" vertical="center" wrapText="1"/>
    </xf>
    <xf numFmtId="2" fontId="0" fillId="0" borderId="13" xfId="2" applyNumberFormat="1" applyFont="1" applyBorder="1" applyAlignment="1">
      <alignment horizontal="center" vertical="center"/>
    </xf>
    <xf numFmtId="2" fontId="2" fillId="13" borderId="9" xfId="2" applyNumberFormat="1" applyFont="1" applyFill="1" applyBorder="1" applyAlignment="1">
      <alignment horizontal="center" vertical="center" wrapText="1"/>
    </xf>
    <xf numFmtId="2" fontId="2" fillId="13" borderId="5" xfId="2" applyNumberFormat="1" applyFont="1" applyFill="1" applyBorder="1" applyAlignment="1">
      <alignment horizontal="center" vertical="center" wrapText="1"/>
    </xf>
    <xf numFmtId="2" fontId="2" fillId="13" borderId="10" xfId="2" applyNumberFormat="1" applyFont="1" applyFill="1" applyBorder="1" applyAlignment="1">
      <alignment horizontal="center" vertical="center" wrapText="1"/>
    </xf>
    <xf numFmtId="2" fontId="0" fillId="0" borderId="0" xfId="2" applyNumberFormat="1" applyFont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2" fontId="0" fillId="4" borderId="0" xfId="0" applyNumberFormat="1" applyFill="1"/>
    <xf numFmtId="164" fontId="0" fillId="0" borderId="1" xfId="0" applyNumberFormat="1" applyBorder="1" applyAlignment="1">
      <alignment horizontal="center" vertical="center" wrapText="1"/>
    </xf>
    <xf numFmtId="2" fontId="0" fillId="13" borderId="0" xfId="0" applyNumberFormat="1" applyFill="1" applyAlignment="1">
      <alignment horizontal="center"/>
    </xf>
    <xf numFmtId="0" fontId="0" fillId="13" borderId="0" xfId="0" applyFill="1"/>
    <xf numFmtId="0" fontId="0" fillId="13" borderId="1" xfId="0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Milliers" xfId="2" builtinId="3"/>
    <cellStyle name="Normal" xfId="0" builtinId="0"/>
    <cellStyle name="Pourcentage" xfId="1" builtinId="5"/>
  </cellStyles>
  <dxfs count="16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Data...3273146642</v>
        <stp/>
        <stp>BQL|13110986588779071745</stp>
        <tr r="A2" s="12"/>
      </tp>
      <tp t="s">
        <v>#N/A Requesting Data...3094175591</v>
        <stp/>
        <stp>BQL|13835083742960018290</stp>
        <tr r="A70" s="12"/>
      </tp>
      <tp t="s">
        <v>#N/A Requesting Data...3989490351</v>
        <stp/>
        <stp>BDH|17489477185403317241</stp>
        <tr r="D293" s="17"/>
      </tp>
      <tp t="s">
        <v>#N/A Requesting Data...3766000725</v>
        <stp/>
        <stp>BDH|16905094533886031924</stp>
        <tr r="Q343" s="18"/>
      </tp>
      <tp t="s">
        <v>#N/A Requesting Data...4138341302</v>
        <stp/>
        <stp>BDH|13528555887442514638</stp>
        <tr r="B288" s="17"/>
      </tp>
      <tp t="s">
        <v>#N/A Requesting Data...3191535678</v>
        <stp/>
        <stp>BDH|16843371151838753282</stp>
        <tr r="K222" s="17"/>
      </tp>
      <tp t="s">
        <v>#N/A Requesting Data...3948971961</v>
        <stp/>
        <stp>BDH|17642962822566492074</stp>
        <tr r="B306" s="19"/>
        <tr r="B306" s="11"/>
      </tp>
      <tp t="s">
        <v>#N/A Requesting Data...3412520430</v>
        <stp/>
        <stp>BDH|17628912772873175052</stp>
        <tr r="I163" s="17"/>
        <tr r="I163" s="17"/>
      </tp>
      <tp t="s">
        <v>#N/A Requesting Data...3645765428</v>
        <stp/>
        <stp>BDH|18296945233698571011</stp>
        <tr r="F58" s="19"/>
        <tr r="I58" s="11"/>
      </tp>
      <tp t="s">
        <v>#N/A Requesting Data...4173172292</v>
        <stp/>
        <stp>BDH|16449974272485799778</stp>
        <tr r="Q191" s="18"/>
      </tp>
      <tp t="s">
        <v>#N/A Requesting Data...4261656973</v>
        <stp/>
        <stp>BDH|18302814863678317429</stp>
        <tr r="C51" s="17"/>
      </tp>
      <tp t="s">
        <v>#N/A Requesting Data...3666541808</v>
        <stp/>
        <stp>BDH|10415243174307350878</stp>
        <tr r="BE200" s="19"/>
        <tr r="BG200" s="11"/>
      </tp>
      <tp t="s">
        <v>#N/A Requesting Data...4090877359</v>
        <stp/>
        <stp>BDH|10151824393088642367</stp>
        <tr r="BE82" s="19"/>
        <tr r="BG82" s="11"/>
      </tp>
      <tp t="s">
        <v>#N/A Requesting Data...3833141544</v>
        <stp/>
        <stp>BDH|13510923968885992362</stp>
        <tr r="E362" s="2"/>
      </tp>
      <tp t="s">
        <v>#N/A Requesting Data...3746299298</v>
        <stp/>
        <stp>BDH|18428919159119984755</stp>
        <tr r="J216" s="19"/>
      </tp>
      <tp t="s">
        <v>#N/A Requesting Data...3893731846</v>
        <stp/>
        <stp>BDH|10084852492578584321</stp>
        <tr r="E160" s="2"/>
      </tp>
      <tp t="s">
        <v>#N/A Requesting Data...3455010818</v>
        <stp/>
        <stp>BDH|13009800359600866415</stp>
        <tr r="D10" s="17"/>
      </tp>
      <tp t="s">
        <v>#N/A Requesting Data...3821740078</v>
        <stp/>
        <stp>BDH|17835739387284588694</stp>
        <tr r="B145" s="19"/>
        <tr r="B145" s="11"/>
      </tp>
      <tp t="s">
        <v>#N/A Requesting Data...3310610163</v>
        <stp/>
        <stp>BDH|10373548625955503872</stp>
        <tr r="E141" s="2"/>
      </tp>
      <tp t="s">
        <v>#N/A Requesting Data...3228536994</v>
        <stp/>
        <stp>BDH|11621892079710752416</stp>
        <tr r="M227" s="19"/>
        <tr r="O227" s="11"/>
      </tp>
      <tp t="s">
        <v>#N/A Requesting Data...3568097744</v>
        <stp/>
        <stp>BDH|13535020691873362367</stp>
        <tr r="B140" s="17"/>
      </tp>
      <tp t="s">
        <v>#N/A Requesting Data...3878107714</v>
        <stp/>
        <stp>BDH|18397033022594248432</stp>
        <tr r="Q427" s="18"/>
      </tp>
      <tp t="s">
        <v>#N/A Requesting Data...3079784334</v>
        <stp/>
        <stp>BDH|14068506787871731233</stp>
        <tr r="BE74" s="19"/>
        <tr r="BG74" s="11"/>
      </tp>
      <tp t="s">
        <v>#N/A Requesting Data...3361552543</v>
        <stp/>
        <stp>BDH|15601861875921670107</stp>
        <tr r="I168" s="17"/>
        <tr r="I168" s="17"/>
      </tp>
      <tp t="s">
        <v>#N/A Requesting Data...3120428515</v>
        <stp/>
        <stp>BDH|10253142321960134955</stp>
        <tr r="I56" s="17"/>
      </tp>
      <tp t="s">
        <v>#N/A Requesting Data...4101352210</v>
        <stp/>
        <stp>BDH|10398862042890615620</stp>
        <tr r="K146" s="17"/>
      </tp>
      <tp t="s">
        <v>#N/A Requesting Data...3052841646</v>
        <stp/>
        <stp>BDH|16583305317898655671</stp>
        <tr r="B141" s="17"/>
      </tp>
      <tp t="s">
        <v>#N/A Requesting Data...3095796041</v>
        <stp/>
        <stp>BDH|16079361033764071863</stp>
        <tr r="B439" s="18"/>
        <tr r="B439" s="2"/>
      </tp>
      <tp t="s">
        <v>#N/A Requesting Data...4182029055</v>
        <stp/>
        <stp>BDH|16731074007028718426</stp>
        <tr r="J252" s="17"/>
        <tr r="J252" s="17"/>
      </tp>
      <tp t="s">
        <v>#N/A Requesting Data...3143168123</v>
        <stp/>
        <stp>BDH|14908876231182473797</stp>
        <tr r="Q116" s="18"/>
      </tp>
      <tp t="s">
        <v>#N/A Requesting Data...3724649361</v>
        <stp/>
        <stp>BDH|10589787774792981824</stp>
        <tr r="E192" s="2"/>
      </tp>
      <tp t="s">
        <v>#N/A Requesting Data...3706140610</v>
        <stp/>
        <stp>BDH|10420128826828399160</stp>
        <tr r="B86" s="17"/>
      </tp>
      <tp t="s">
        <v>#N/A Requesting Data...3559432221</v>
        <stp/>
        <stp>BDH|12709808907351799128</stp>
        <tr r="E368" s="2"/>
      </tp>
      <tp t="s">
        <v>#N/A Requesting Data...4104709383</v>
        <stp/>
        <stp>BDH|11641499879150450875</stp>
        <tr r="BE288" s="19"/>
        <tr r="BG288" s="11"/>
      </tp>
      <tp t="s">
        <v>#N/A Requesting Data...2936462461</v>
        <stp/>
        <stp>BDH|13112139123103509915</stp>
        <tr r="C238" s="17"/>
      </tp>
      <tp t="s">
        <v>#N/A Requesting Data...2966623237</v>
        <stp/>
        <stp>BDH|14539932086539054652</stp>
        <tr r="C270" s="17"/>
      </tp>
      <tp t="s">
        <v>#N/A Requesting Data...2937254407</v>
        <stp/>
        <stp>BDH|12021847037720271342</stp>
        <tr r="BE16" s="19"/>
        <tr r="BG16" s="11"/>
      </tp>
      <tp t="s">
        <v>#N/A Requesting Data...3011233997</v>
        <stp/>
        <stp>BDH|12575100848079971414</stp>
        <tr r="E173" s="2"/>
      </tp>
      <tp t="s">
        <v>#N/A Requesting Data...3067407276</v>
        <stp/>
        <stp>BDH|16093338666998800195</stp>
        <tr r="M141" s="19"/>
        <tr r="O141" s="11"/>
      </tp>
      <tp t="s">
        <v>#N/A Requesting Data...3047307975</v>
        <stp/>
        <stp>BDH|12349913720485082669</stp>
        <tr r="K63" s="17"/>
      </tp>
      <tp t="s">
        <v>#N/A Requesting Data...4062484105</v>
        <stp/>
        <stp>BDH|15161516311733769821</stp>
        <tr r="BA74" s="18"/>
      </tp>
      <tp t="s">
        <v>#N/A Requesting Data...4162324278</v>
        <stp/>
        <stp>BDH|14277520242406641901</stp>
        <tr r="BA159" s="18"/>
      </tp>
      <tp t="s">
        <v>#N/A Requesting Data...4214535055</v>
        <stp/>
        <stp>BDH|15530375546661439979</stp>
        <tr r="E262" s="2"/>
      </tp>
      <tp t="s">
        <v>#N/A Requesting Data...4026028502</v>
        <stp/>
        <stp>BDH|12913806558966465320</stp>
        <tr r="I129" s="17"/>
        <tr r="I129" s="17"/>
      </tp>
      <tp t="s">
        <v>#N/A Requesting Data...3969854787</v>
        <stp/>
        <stp>BDH|11761538194194208357</stp>
        <tr r="E88" s="2"/>
      </tp>
      <tp t="s">
        <v>#N/A Requesting Data...3558096450</v>
        <stp/>
        <stp>BDH|18119475208712962409</stp>
        <tr r="Q280" s="18"/>
      </tp>
      <tp t="s">
        <v>#N/A Requesting Data...3425311290</v>
        <stp/>
        <stp>BDH|11188845109424233799</stp>
        <tr r="BE253" s="19"/>
        <tr r="BG253" s="11"/>
      </tp>
      <tp t="s">
        <v>#N/A Requesting Data...3260021086</v>
        <stp/>
        <stp>BDH|18261051713552138120</stp>
        <tr r="Q35" s="18"/>
      </tp>
      <tp t="s">
        <v>#N/A Requesting Data...3164408452</v>
        <stp/>
        <stp>BDH|15929980418763832461</stp>
        <tr r="BE65" s="19"/>
        <tr r="BG65" s="11"/>
      </tp>
      <tp t="s">
        <v>#N/A Requesting Data...3846461543</v>
        <stp/>
        <stp>BDH|15845587845548313610</stp>
        <tr r="J263" s="19"/>
      </tp>
      <tp t="s">
        <v>#N/A Requesting Data...3457473437</v>
        <stp/>
        <stp>BDH|12154139466847364804</stp>
        <tr r="M92" s="19"/>
        <tr r="O92" s="11"/>
      </tp>
      <tp t="s">
        <v>#N/A Requesting Data...4023473746</v>
        <stp/>
        <stp>BDH|10627206135573264862</stp>
        <tr r="B4" s="17"/>
      </tp>
      <tp t="s">
        <v>#N/A Requesting Data...3204626740</v>
        <stp/>
        <stp>BDH|13774304270895063817</stp>
        <tr r="J253" s="17"/>
        <tr r="J253" s="17"/>
      </tp>
      <tp t="s">
        <v>#N/A Requesting Data...3107311428</v>
        <stp/>
        <stp>BDH|12749136091018728849</stp>
        <tr r="B305" s="17"/>
      </tp>
      <tp t="s">
        <v>#N/A Requesting Data...4180512210</v>
        <stp/>
        <stp>BDH|13757904617681613008</stp>
        <tr r="D173" s="17"/>
      </tp>
      <tp t="s">
        <v>#N/A Requesting Data...3579135245</v>
        <stp/>
        <stp>BDH|14482153496263141500</stp>
        <tr r="J245" s="17"/>
        <tr r="J245" s="17"/>
      </tp>
      <tp t="s">
        <v>#N/A Requesting Data...3034001197</v>
        <stp/>
        <stp>BDH|13943263720711817813</stp>
        <tr r="J234" s="17"/>
        <tr r="J234" s="17"/>
      </tp>
      <tp t="s">
        <v>#N/A Requesting Data...3543040917</v>
        <stp/>
        <stp>BDH|16312776603478349326</stp>
        <tr r="J115" s="17"/>
      </tp>
      <tp t="s">
        <v>#N/A Requesting Data...4054454225</v>
        <stp/>
        <stp>BDH|18361231401589129965</stp>
        <tr r="C113" s="17"/>
      </tp>
      <tp t="s">
        <v>#N/A Requesting Data...3808138037</v>
        <stp/>
        <stp>BDH|12614267989822140011</stp>
        <tr r="M33" s="19"/>
        <tr r="O33" s="11"/>
      </tp>
      <tp t="s">
        <v>#N/A Requesting Data...3819070661</v>
        <stp/>
        <stp>BDH|15732156089723020528</stp>
        <tr r="E123" s="2"/>
      </tp>
      <tp t="s">
        <v>#N/A Requesting Data...3655580465</v>
        <stp/>
        <stp>BDH|13559754409328340638</stp>
        <tr r="C87" s="17"/>
      </tp>
      <tp t="s">
        <v>#N/A Requesting Data...3877034169</v>
        <stp/>
        <stp>BDH|13785629998031681724</stp>
        <tr r="B258" s="19"/>
        <tr r="B258" s="11"/>
      </tp>
      <tp t="s">
        <v>#N/A Requesting Data...3613217856</v>
        <stp/>
        <stp>BDH|13083890853434564069</stp>
        <tr r="BE51" s="19"/>
        <tr r="BG51" s="11"/>
      </tp>
      <tp t="s">
        <v>#N/A Requesting Data...3279252532</v>
        <stp/>
        <stp>BDH|18192389305400234174</stp>
        <tr r="C261" s="17"/>
      </tp>
      <tp t="s">
        <v>#N/A Requesting Data...3573647514</v>
        <stp/>
        <stp>BDH|16105433699278541977</stp>
        <tr r="I155" s="17"/>
        <tr r="I155" s="17"/>
      </tp>
      <tp t="s">
        <v>#N/A Requesting Data...3864796598</v>
        <stp/>
        <stp>BDH|12249495602725446943</stp>
        <tr r="E275" s="2"/>
      </tp>
      <tp t="s">
        <v>#N/A Requesting Data...3741448135</v>
        <stp/>
        <stp>BDH|11551563331725333882</stp>
        <tr r="BA332" s="18"/>
      </tp>
      <tp t="s">
        <v>#N/A Requesting Data...3460126538</v>
        <stp/>
        <stp>BDH|13258784317866181956</stp>
        <tr r="E200" s="2"/>
      </tp>
      <tp t="s">
        <v>#N/A Requesting Data...4030214653</v>
        <stp/>
        <stp>BDH|16654850168366772457</stp>
        <tr r="M275" s="19"/>
        <tr r="O275" s="11"/>
      </tp>
      <tp t="s">
        <v>#N/A Requesting Data...3228357369</v>
        <stp/>
        <stp>BDH|10990351367658240712</stp>
        <tr r="B133" s="17"/>
      </tp>
      <tp t="s">
        <v>#N/A Requesting Data...3833089898</v>
        <stp/>
        <stp>BDH|17000568086096077681</stp>
        <tr r="BE90" s="19"/>
        <tr r="BG90" s="11"/>
      </tp>
      <tp t="s">
        <v>#N/A Requesting Data...3042684844</v>
        <stp/>
        <stp>BDH|16272592185355488422</stp>
        <tr r="BA287" s="18"/>
      </tp>
      <tp t="s">
        <v>#N/A Requesting Data...3834371586</v>
        <stp/>
        <stp>BDH|15458361599901685459</stp>
        <tr r="M118" s="19"/>
        <tr r="O118" s="11"/>
      </tp>
      <tp t="s">
        <v>#N/A Requesting Data...3306950052</v>
        <stp/>
        <stp>BDH|10886739592516585240</stp>
        <tr r="F120" s="19"/>
        <tr r="I120" s="11"/>
      </tp>
      <tp t="s">
        <v>#N/A Requesting Data...3192695375</v>
        <stp/>
        <stp>BDH|12178226508693667952</stp>
        <tr r="B3" s="17"/>
      </tp>
      <tp t="s">
        <v>#N/A Requesting Data...4063848539</v>
        <stp/>
        <stp>BDH|12743946828400713345</stp>
        <tr r="I30" s="17"/>
      </tp>
      <tp t="s">
        <v>#N/A Requesting Data...3871331957</v>
        <stp/>
        <stp>BDH|18168395125386121542</stp>
        <tr r="Q111" s="18"/>
      </tp>
      <tp t="s">
        <v>#N/A Requesting Data...4143024454</v>
        <stp/>
        <stp>BDH|16005708085771582283</stp>
        <tr r="D143" s="17"/>
      </tp>
      <tp t="s">
        <v>#N/A Requesting Data...4168847264</v>
        <stp/>
        <stp>BDH|15503346488206053229</stp>
        <tr r="D256" s="17"/>
      </tp>
      <tp t="s">
        <v>#N/A Requesting Data...3853918599</v>
        <stp/>
        <stp>BDH|12145249398854696702</stp>
        <tr r="C189" s="17"/>
      </tp>
      <tp t="s">
        <v>#N/A Requesting Data...3959847252</v>
        <stp/>
        <stp>BDH|18344487551102538140</stp>
        <tr r="M159" s="19"/>
        <tr r="O159" s="11"/>
      </tp>
      <tp t="s">
        <v>#N/A Requesting Data...4047098404</v>
        <stp/>
        <stp>BDH|13744749993825218295</stp>
        <tr r="M220" s="19"/>
        <tr r="O220" s="11"/>
      </tp>
      <tp t="s">
        <v>#N/A Requesting Data...3905306198</v>
        <stp/>
        <stp>BDH|17482093767862082902</stp>
        <tr r="B259" s="17"/>
      </tp>
      <tp t="s">
        <v>#N/A Requesting Data...3595512416</v>
        <stp/>
        <stp>BDH|16007937357775753598</stp>
        <tr r="B75" s="17"/>
      </tp>
      <tp t="s">
        <v>#N/A Requesting Data...4073266094</v>
        <stp/>
        <stp>BDH|15721815678318503818</stp>
        <tr r="J299" s="19"/>
      </tp>
      <tp t="s">
        <v>#N/A Requesting Data...3393819926</v>
        <stp/>
        <stp>BDH|17246995446678721804</stp>
        <tr r="BA168" s="18"/>
      </tp>
      <tp t="s">
        <v>#N/A Requesting Data...4223501598</v>
        <stp/>
        <stp>BDH|10519797920046708911</stp>
        <tr r="I223" s="17"/>
        <tr r="I223" s="17"/>
      </tp>
      <tp t="s">
        <v>#N/A Requesting Data...3604517212</v>
        <stp/>
        <stp>BDH|12948488345688975007</stp>
        <tr r="J214" s="19"/>
      </tp>
      <tp t="s">
        <v>#N/A Requesting Data...3119528598</v>
        <stp/>
        <stp>BDH|16146747566125897862</stp>
        <tr r="Q46" s="18"/>
      </tp>
      <tp t="s">
        <v>#N/A Requesting Data...3847511447</v>
        <stp/>
        <stp>BDH|11337738390406859354</stp>
        <tr r="K290" s="17"/>
        <tr r="K290" s="17"/>
      </tp>
      <tp t="s">
        <v>#N/A Requesting Data...3803132678</v>
        <stp/>
        <stp>BDH|15823350690294634167</stp>
        <tr r="BE241" s="19"/>
        <tr r="BG241" s="11"/>
      </tp>
      <tp t="s">
        <v>#N/A Requesting Data...4057884271</v>
        <stp/>
        <stp>BDH|16320069783516808225</stp>
        <tr r="C224" s="17"/>
      </tp>
      <tp t="s">
        <v>#N/A Requesting Data...3920021834</v>
        <stp/>
        <stp>BDH|13542949075717821006</stp>
        <tr r="Q287" s="18"/>
      </tp>
      <tp t="s">
        <v>#N/A Requesting Data...3969272796</v>
        <stp/>
        <stp>BDH|14958011463979194164</stp>
        <tr r="Q184" s="18"/>
      </tp>
      <tp t="s">
        <v>#N/A Requesting Data...3919591201</v>
        <stp/>
        <stp>BDH|12899316996455682753</stp>
        <tr r="B249" s="17"/>
      </tp>
      <tp t="s">
        <v>#N/A Requesting Data...3962936645</v>
        <stp/>
        <stp>BDH|15337111113466477996</stp>
        <tr r="K187" s="17"/>
      </tp>
      <tp t="s">
        <v>#N/A Requesting Data...3957494229</v>
        <stp/>
        <stp>BDH|11565957103602735082</stp>
        <tr r="K7" s="17"/>
      </tp>
      <tp t="s">
        <v>#N/A Requesting Data...4293320419</v>
        <stp/>
        <stp>BDH|13174459245668617182</stp>
        <tr r="J72" s="17"/>
      </tp>
      <tp t="s">
        <v>#N/A Requesting Data...3506906324</v>
        <stp/>
        <stp>BDH|10362986743631496631</stp>
        <tr r="I190" s="17"/>
        <tr r="I190" s="17"/>
      </tp>
      <tp t="s">
        <v>#N/A Requesting Data...3217543130</v>
        <stp/>
        <stp>BDH|18209631262673824149</stp>
        <tr r="D209" s="17"/>
      </tp>
      <tp t="s">
        <v>#N/A Requesting Data...3343216017</v>
        <stp/>
        <stp>BDH|15908955161252156237</stp>
        <tr r="BA11" s="18"/>
      </tp>
      <tp t="s">
        <v>#N/A Requesting Data...3945252796</v>
        <stp/>
        <stp>BDH|10184837819021110247</stp>
        <tr r="F124" s="19"/>
        <tr r="I124" s="11"/>
      </tp>
      <tp t="s">
        <v>#N/A Requesting Data...3630549963</v>
        <stp/>
        <stp>BDH|18434150438902235250</stp>
        <tr r="B131" s="19"/>
        <tr r="B131" s="11"/>
      </tp>
      <tp t="s">
        <v>#N/A Requesting Data...4095406959</v>
        <stp/>
        <stp>BDH|18290118005951841204</stp>
        <tr r="M249" s="19"/>
        <tr r="O249" s="11"/>
      </tp>
      <tp t="s">
        <v>#N/A Requesting Data...3747779178</v>
        <stp/>
        <stp>BDH|17801700476738061509</stp>
        <tr r="J28" s="17"/>
      </tp>
      <tp t="s">
        <v>#N/A Requesting Data...3459087906</v>
        <stp/>
        <stp>BDH|16841210781893410522</stp>
        <tr r="F201" s="19"/>
        <tr r="I201" s="11"/>
      </tp>
      <tp t="s">
        <v>#N/A Requesting Data...3619078625</v>
        <stp/>
        <stp>BDH|10082345499294482479</stp>
        <tr r="J101" s="17"/>
      </tp>
      <tp t="s">
        <v>#N/A Requesting Data...3252730283</v>
        <stp/>
        <stp>BDH|15239791607781022929</stp>
        <tr r="C236" s="17"/>
      </tp>
      <tp t="s">
        <v>#N/A Requesting Data...3911971394</v>
        <stp/>
        <stp>BDH|13758391689846863416</stp>
        <tr r="B225" s="17"/>
      </tp>
      <tp t="s">
        <v>#N/A Requesting Data...3471874575</v>
        <stp/>
        <stp>BDH|11331237068378152770</stp>
        <tr r="I51" s="17"/>
      </tp>
      <tp t="s">
        <v>#N/A Requesting Data...3450764920</v>
        <stp/>
        <stp>BDH|17618906876214650782</stp>
        <tr r="E399" s="2"/>
      </tp>
      <tp t="s">
        <v>#N/A Requesting Data...3152640659</v>
        <stp/>
        <stp>BDH|16991244425499183576</stp>
        <tr r="E302" s="2"/>
      </tp>
      <tp t="s">
        <v>#N/A Requesting Data...3911963173</v>
        <stp/>
        <stp>BDH|15448162144538117294</stp>
        <tr r="BA141" s="18"/>
      </tp>
      <tp t="s">
        <v>#N/A Requesting Data...3166889866</v>
        <stp/>
        <stp>BDH|16851905756963260329</stp>
        <tr r="BE47" s="19"/>
        <tr r="BG47" s="11"/>
      </tp>
      <tp t="s">
        <v>#N/A Requesting Data...3749394710</v>
        <stp/>
        <stp>BDH|10114938095223608800</stp>
        <tr r="BA242" s="18"/>
      </tp>
      <tp t="s">
        <v>#N/A Requesting Data...3628822272</v>
        <stp/>
        <stp>BDH|16243955792148492502</stp>
        <tr r="B28" s="17"/>
      </tp>
      <tp t="s">
        <v>#N/A Requesting Data...3863076398</v>
        <stp/>
        <stp>BDH|10630518954698257302</stp>
        <tr r="I210" s="17"/>
        <tr r="I210" s="17"/>
      </tp>
      <tp t="s">
        <v>#N/A Requesting Data...3924204458</v>
        <stp/>
        <stp>BDH|11927823029420072038</stp>
        <tr r="M302" s="19"/>
        <tr r="O302" s="11"/>
      </tp>
      <tp t="s">
        <v>#N/A Requesting Data...4000733288</v>
        <stp/>
        <stp>BDH|16322909166717214567</stp>
        <tr r="M98" s="19"/>
        <tr r="O98" s="11"/>
      </tp>
      <tp t="s">
        <v>#N/A Requesting Data...3924734536</v>
        <stp/>
        <stp>BDH|14699312137697433851</stp>
        <tr r="E157" s="2"/>
      </tp>
      <tp t="s">
        <v>#N/A Requesting Data...3813666038</v>
        <stp/>
        <stp>BDH|17019344234138083412</stp>
        <tr r="E321" s="2"/>
      </tp>
      <tp t="s">
        <v>#N/A Requesting Data...3615530448</v>
        <stp/>
        <stp>BDH|16453855297444608817</stp>
        <tr r="H440" s="18"/>
        <tr r="J440" s="2"/>
      </tp>
      <tp t="s">
        <v>#N/A Requesting Data...3533664718</v>
        <stp/>
        <stp>BDH|11839139657137812959</stp>
        <tr r="C27" s="17"/>
      </tp>
      <tp t="s">
        <v>#N/A Requesting Data...4210144463</v>
        <stp/>
        <stp>BDH|17210631089916061482</stp>
        <tr r="BA272" s="18"/>
      </tp>
      <tp t="s">
        <v>#N/A Requesting Data...3415286042</v>
        <stp/>
        <stp>BDH|16545057120156231922</stp>
        <tr r="BE295" s="19"/>
        <tr r="BG295" s="11"/>
      </tp>
      <tp t="s">
        <v>#N/A Requesting Data...4062451950</v>
        <stp/>
        <stp>BDH|18027664374603093129</stp>
        <tr r="M37" s="19"/>
        <tr r="O37" s="11"/>
      </tp>
      <tp t="s">
        <v>#N/A Requesting Data...3269640518</v>
        <stp/>
        <stp>BDH|15546661917498184159</stp>
        <tr r="E440" s="2"/>
      </tp>
      <tp t="s">
        <v>#N/A Requesting Data...3479171687</v>
        <stp/>
        <stp>BDH|15518575265035464834</stp>
        <tr r="I272" s="17"/>
        <tr r="I272" s="17"/>
      </tp>
      <tp t="s">
        <v>#N/A Requesting Data...3883105330</v>
        <stp/>
        <stp>BDH|17245003632359544656</stp>
        <tr r="D63" s="17"/>
      </tp>
      <tp t="s">
        <v>#N/A Requesting Data...3724206847</v>
        <stp/>
        <stp>BDH|12274954420595160765</stp>
        <tr r="Q201" s="18"/>
      </tp>
      <tp t="s">
        <v>#N/A Requesting Data...3939828043</v>
        <stp/>
        <stp>BDH|13737141294115520524</stp>
        <tr r="BA260" s="18"/>
      </tp>
      <tp t="s">
        <v>#N/A Requesting Data...3812949294</v>
        <stp/>
        <stp>BDH|10229378396936881781</stp>
        <tr r="BA257" s="18"/>
      </tp>
      <tp t="s">
        <v>#N/A Requesting Data...3813052343</v>
        <stp/>
        <stp>BDH|11160211506968022056</stp>
        <tr r="F60" s="19"/>
        <tr r="I60" s="11"/>
      </tp>
      <tp t="s">
        <v>#N/A Requesting Data...3883040616</v>
        <stp/>
        <stp>BDH|10606116164085330937</stp>
        <tr r="BA338" s="18"/>
      </tp>
      <tp t="s">
        <v>#N/A Requesting Data...3212490603</v>
        <stp/>
        <stp>BDH|13608881549441071540</stp>
        <tr r="I119" s="17"/>
      </tp>
      <tp t="s">
        <v>#N/A Requesting Data...4046911040</v>
        <stp/>
        <stp>BDH|17654214184274803283</stp>
        <tr r="J195" s="17"/>
        <tr r="J195" s="17"/>
      </tp>
      <tp t="s">
        <v>#N/A Requesting Data...3662006610</v>
        <stp/>
        <stp>BDH|11777954923483223202</stp>
        <tr r="C143" s="17"/>
      </tp>
      <tp t="s">
        <v>#N/A Requesting Data...4079389286</v>
        <stp/>
        <stp>BDH|17624525964686354903</stp>
        <tr r="BA108" s="18"/>
      </tp>
      <tp t="s">
        <v>#N/A Requesting Data...4026544138</v>
        <stp/>
        <stp>BDH|14570979620911434553</stp>
        <tr r="I202" s="17"/>
        <tr r="I202" s="17"/>
      </tp>
      <tp t="s">
        <v>#N/A Requesting Data...3222714494</v>
        <stp/>
        <stp>BDH|16158907417815241078</stp>
        <tr r="Q329" s="18"/>
      </tp>
      <tp t="s">
        <v>#N/A Requesting Data...4227590175</v>
        <stp/>
        <stp>BDH|17727087394980910518</stp>
        <tr r="B67" s="19"/>
        <tr r="B67" s="11"/>
      </tp>
      <tp t="s">
        <v>#N/A Requesting Data...3364204966</v>
        <stp/>
        <stp>BDH|10280882858246405040</stp>
        <tr r="D160" s="17"/>
      </tp>
      <tp t="s">
        <v>#N/A Requesting Data...3336492504</v>
        <stp/>
        <stp>BDH|15950705783313059289</stp>
        <tr r="J19" s="17"/>
      </tp>
      <tp t="s">
        <v>#N/A Requesting Data...3268605295</v>
        <stp/>
        <stp>BDH|12778142543224499860</stp>
        <tr r="F271" s="19"/>
        <tr r="I271" s="11"/>
      </tp>
      <tp t="s">
        <v>#N/A Requesting Data...4188153864</v>
        <stp/>
        <stp>BDH|17162218468220299888</stp>
        <tr r="D230" s="17"/>
      </tp>
      <tp t="s">
        <v>#N/A Requesting Data...3452378114</v>
        <stp/>
        <stp>BDH|16127452493203766327</stp>
        <tr r="D179" s="17"/>
      </tp>
      <tp t="s">
        <v>#N/A Requesting Data...4074539941</v>
        <stp/>
        <stp>BDH|13061722374648457005</stp>
        <tr r="E228" s="2"/>
      </tp>
      <tp t="s">
        <v>#N/A Requesting Data...4263262034</v>
        <stp/>
        <stp>BDH|15247897719161077607</stp>
        <tr r="B161" s="17"/>
      </tp>
      <tp t="s">
        <v>#N/A Requesting Data...3773114109</v>
        <stp/>
        <stp>BDH|13731629976721335829</stp>
        <tr r="E199" s="2"/>
      </tp>
      <tp t="s">
        <v>#N/A Requesting Data...4293194678</v>
        <stp/>
        <stp>BDH|13733634796091942695</stp>
        <tr r="K29" s="17"/>
      </tp>
      <tp t="s">
        <v>#N/A Requesting Data...3587955064</v>
        <stp/>
        <stp>BDH|14767967807914488206</stp>
        <tr r="I261" s="17"/>
        <tr r="I261" s="17"/>
      </tp>
      <tp t="s">
        <v>#N/A Requesting Data...4169996930</v>
        <stp/>
        <stp>BDH|10304518771731529849</stp>
        <tr r="B155" s="17"/>
      </tp>
      <tp t="s">
        <v>#N/A Requesting Data...3705513134</v>
        <stp/>
        <stp>BDH|12090313351677220877</stp>
        <tr r="BA308" s="18"/>
      </tp>
      <tp t="s">
        <v>#N/A Requesting Data...3495390192</v>
        <stp/>
        <stp>BDH|14823813748596446508</stp>
        <tr r="J266" s="19"/>
      </tp>
      <tp t="s">
        <v>#N/A Requesting Data...4110587091</v>
        <stp/>
        <stp>BDH|12074958824275746737</stp>
        <tr r="J186" s="17"/>
        <tr r="J186" s="17"/>
      </tp>
      <tp t="s">
        <v>#N/A Requesting Data...4171960728</v>
        <stp/>
        <stp>BDH|14562906019741877612</stp>
        <tr r="J220" s="19"/>
      </tp>
      <tp t="s">
        <v>#N/A Requesting Data...3859090057</v>
        <stp/>
        <stp>BDH|11496211711230355928</stp>
        <tr r="Q125" s="18"/>
      </tp>
      <tp t="s">
        <v>#N/A Requesting Data...3282956208</v>
        <stp/>
        <stp>BDH|14846834409122347541</stp>
        <tr r="J21" s="17"/>
      </tp>
      <tp t="s">
        <v>#N/A Requesting Data...4087489897</v>
        <stp/>
        <stp>BDH|13453878309985994575</stp>
        <tr r="J259" s="19"/>
      </tp>
      <tp t="s">
        <v>#N/A Requesting Data...4111580779</v>
        <stp/>
        <stp>BDH|11934806527218223888</stp>
        <tr r="I28" s="17"/>
      </tp>
      <tp t="s">
        <v>#N/A Requesting Data...4230887269</v>
        <stp/>
        <stp>BDH|16834689342326138976</stp>
        <tr r="M170" s="19"/>
        <tr r="O170" s="11"/>
      </tp>
      <tp t="s">
        <v>#N/A Requesting Data...3738007587</v>
        <stp/>
        <stp>BDH|18368036072862139677</stp>
        <tr r="B91" s="19"/>
        <tr r="B91" s="11"/>
      </tp>
      <tp t="s">
        <v>#N/A Requesting Data...3323833505</v>
        <stp/>
        <stp>BDH|18053243590819433177</stp>
        <tr r="Q129" s="18"/>
      </tp>
      <tp t="s">
        <v>#N/A Requesting Data...4077116743</v>
        <stp/>
        <stp>BDH|12834781952838508303</stp>
        <tr r="K11" s="17"/>
      </tp>
      <tp t="s">
        <v>#N/A Requesting Data...3971081463</v>
        <stp/>
        <stp>BDH|16845876026612642581</stp>
        <tr r="BA140" s="18"/>
      </tp>
      <tp t="s">
        <v>#N/A Requesting Data...3415333150</v>
        <stp/>
        <stp>BDH|14717744871349549603</stp>
        <tr r="K286" s="17"/>
        <tr r="K286" s="17"/>
      </tp>
      <tp t="s">
        <v>#N/A Requesting Data...3904096008</v>
        <stp/>
        <stp>BDH|14405888468555441479</stp>
        <tr r="BA83" s="18"/>
      </tp>
      <tp t="s">
        <v>#N/A Requesting Data...3493768119</v>
        <stp/>
        <stp>BDH|13581030525432786833</stp>
        <tr r="I106" s="17"/>
      </tp>
      <tp t="s">
        <v>#N/A Requesting Data...3472606493</v>
        <stp/>
        <stp>BDH|18205703340686351666</stp>
        <tr r="Q4" s="18"/>
      </tp>
      <tp t="s">
        <v>#N/A Requesting Data...3258324210</v>
        <stp/>
        <stp>BDH|10025815732147619723</stp>
        <tr r="B253" s="17"/>
      </tp>
      <tp t="s">
        <v>#N/A Requesting Data...3844569897</v>
        <stp/>
        <stp>BDH|15742589334769923143</stp>
        <tr r="B15" s="17"/>
      </tp>
      <tp t="s">
        <v>#N/A Requesting Data...4133867898</v>
        <stp/>
        <stp>BDH|10386753957579717006</stp>
        <tr r="C168" s="17"/>
      </tp>
      <tp t="s">
        <v>#N/A Requesting Data...3486986263</v>
        <stp/>
        <stp>BDH|18433338089789805104</stp>
        <tr r="J226" s="17"/>
        <tr r="J226" s="17"/>
      </tp>
      <tp t="s">
        <v>#N/A Requesting Data...3745699034</v>
        <stp/>
        <stp>BDH|17745833719992911720</stp>
        <tr r="Q309" s="18"/>
      </tp>
      <tp t="s">
        <v>#N/A Requesting Data...3579883365</v>
        <stp/>
        <stp>BDH|15418901393799666772</stp>
        <tr r="B146" s="17"/>
      </tp>
      <tp t="s">
        <v>#N/A Requesting Data...4211891712</v>
        <stp/>
        <stp>BDH|12885728880232549495</stp>
        <tr r="M290" s="19"/>
        <tr r="O290" s="11"/>
      </tp>
      <tp t="s">
        <v>#N/A Requesting Data...3900995647</v>
        <stp/>
        <stp>BDH|12638246639459464195</stp>
        <tr r="BE121" s="19"/>
        <tr r="BG121" s="11"/>
      </tp>
      <tp t="s">
        <v>#N/A Requesting Data...3859657617</v>
        <stp/>
        <stp>BDH|15503599264439847468</stp>
        <tr r="Q368" s="18"/>
      </tp>
      <tp t="s">
        <v>#N/A Requesting Data...3642367748</v>
        <stp/>
        <stp>BDH|12828300071449980469</stp>
        <tr r="Q110" s="18"/>
      </tp>
      <tp t="s">
        <v>#N/A Requesting Data...4029728613</v>
        <stp/>
        <stp>BDH|13364070587660306067</stp>
        <tr r="B92" s="19"/>
        <tr r="B92" s="11"/>
      </tp>
      <tp t="s">
        <v>#N/A Requesting Data...3835612355</v>
        <stp/>
        <stp>BDH|15372670505048452034</stp>
        <tr r="B224" s="17"/>
      </tp>
      <tp t="s">
        <v>#N/A Requesting Data...3641129520</v>
        <stp/>
        <stp>BDH|14462464146616721950</stp>
        <tr r="BA164" s="18"/>
      </tp>
      <tp t="s">
        <v>#N/A Requesting Data...4078440291</v>
        <stp/>
        <stp>BDH|14448746138869481258</stp>
        <tr r="BE196" s="19"/>
        <tr r="BG196" s="11"/>
      </tp>
      <tp t="s">
        <v>#N/A Requesting Data...4196979177</v>
        <stp/>
        <stp>BDH|16148689647526461933</stp>
        <tr r="C260" s="17"/>
      </tp>
      <tp t="s">
        <v>#N/A Requesting Data...3915186890</v>
        <stp/>
        <stp>BDH|10867181513183397893</stp>
        <tr r="B432" s="18"/>
        <tr r="B432" s="2"/>
      </tp>
      <tp t="s">
        <v>#N/A Requesting Data...4294382874</v>
        <stp/>
        <stp>BDH|18139283997051649918</stp>
        <tr r="K224" s="17"/>
      </tp>
      <tp t="s">
        <v>#N/A Requesting Data...3382833963</v>
        <stp/>
        <stp>BDH|14371801001396970121</stp>
        <tr r="J242" s="17"/>
        <tr r="J242" s="17"/>
      </tp>
      <tp t="s">
        <v>#N/A Requesting Data...3819197548</v>
        <stp/>
        <stp>BDH|11101566746609923210</stp>
        <tr r="K168" s="17"/>
      </tp>
      <tp t="s">
        <v>#N/A Requesting Data...3738554278</v>
        <stp/>
        <stp>BDH|10479812249526538106</stp>
        <tr r="BE226" s="19"/>
        <tr r="BG226" s="11"/>
      </tp>
      <tp t="s">
        <v>#N/A Requesting Data...3823201876</v>
        <stp/>
        <stp>BDH|12793150799119129825</stp>
        <tr r="BA331" s="18"/>
      </tp>
      <tp t="s">
        <v>#N/A Requesting Data...3628612971</v>
        <stp/>
        <stp>BDH|11179822236431582085</stp>
        <tr r="B257" s="17"/>
      </tp>
      <tp t="s">
        <v>#N/A Requesting Data...3693135664</v>
        <stp/>
        <stp>BDH|15447006262468905075</stp>
        <tr r="D237" s="17"/>
      </tp>
      <tp t="s">
        <v>#N/A Requesting Data...3585921450</v>
        <stp/>
        <stp>BDH|17579461617009913057</stp>
        <tr r="F115" s="19"/>
        <tr r="I115" s="11"/>
      </tp>
      <tp t="s">
        <v>#N/A Requesting Data...3550542648</v>
        <stp/>
        <stp>BDH|16453993402053008776</stp>
        <tr r="BA223" s="18"/>
      </tp>
      <tp t="s">
        <v>#N/A Requesting Data...3476452067</v>
        <stp/>
        <stp>BDH|15064806808273518555</stp>
        <tr r="C282" s="17"/>
      </tp>
      <tp t="s">
        <v>#N/A Requesting Data...3339302974</v>
        <stp/>
        <stp>BDH|10525045585811739287</stp>
        <tr r="BE62" s="19"/>
        <tr r="BG62" s="11"/>
      </tp>
      <tp t="s">
        <v>#N/A Requesting Data...3694740809</v>
        <stp/>
        <stp>BDH|14691088496925422371</stp>
        <tr r="M68" s="19"/>
        <tr r="O68" s="11"/>
      </tp>
      <tp t="s">
        <v>#N/A Requesting Data...4273992441</v>
        <stp/>
        <stp>BDH|16920419683578532957</stp>
        <tr r="BA348" s="18"/>
      </tp>
      <tp t="s">
        <v>#N/A Requesting Data...3813699903</v>
        <stp/>
        <stp>BDH|16688736936519982019</stp>
        <tr r="B252" s="17"/>
      </tp>
      <tp t="s">
        <v>#N/A Requesting Data...4034628166</v>
        <stp/>
        <stp>BDH|13260540918809432511</stp>
        <tr r="BE153" s="19"/>
        <tr r="BG153" s="11"/>
      </tp>
      <tp t="s">
        <v>#N/A Requesting Data...4122405192</v>
        <stp/>
        <stp>BDH|12468562515194575992</stp>
        <tr r="F12" s="19"/>
        <tr r="I12" s="11"/>
      </tp>
      <tp t="s">
        <v>#N/A Requesting Data...4184106926</v>
        <stp/>
        <stp>BDH|11872538531645897989</stp>
        <tr r="B189" s="17"/>
      </tp>
      <tp t="s">
        <v>#N/A Requesting Data...3596074449</v>
        <stp/>
        <stp>BDH|15897858561960600007</stp>
        <tr r="D159" s="17"/>
      </tp>
      <tp t="s">
        <v>#N/A Requesting Data...4092274189</v>
        <stp/>
        <stp>BDH|14667732184183267393</stp>
        <tr r="J237" s="17"/>
        <tr r="J237" s="17"/>
      </tp>
      <tp t="s">
        <v>#N/A Requesting Data...3399603767</v>
        <stp/>
        <stp>BDH|11154107089475252606</stp>
        <tr r="D260" s="17"/>
      </tp>
      <tp t="s">
        <v>#N/A Requesting Data...3834949002</v>
        <stp/>
        <stp>BDH|11775058097180139396</stp>
        <tr r="BA315" s="18"/>
      </tp>
      <tp t="s">
        <v>#N/A Requesting Data...4026288111</v>
        <stp/>
        <stp>BDH|11842425911956535937</stp>
        <tr r="BE71" s="19"/>
        <tr r="BG71" s="11"/>
      </tp>
      <tp t="s">
        <v>#N/A Requesting Data...3586751067</v>
        <stp/>
        <stp>BDH|15666584656828780625</stp>
        <tr r="Q260" s="18"/>
      </tp>
      <tp t="s">
        <v>#N/A Requesting Data...3497427848</v>
        <stp/>
        <stp>BDH|10797840767374006182</stp>
        <tr r="F243" s="19"/>
        <tr r="I243" s="11"/>
      </tp>
      <tp t="s">
        <v>#N/A Requesting Data...3846403473</v>
        <stp/>
        <stp>BDH|17249870647219876961</stp>
        <tr r="J199" s="17"/>
        <tr r="J199" s="17"/>
      </tp>
      <tp t="s">
        <v>#N/A Requesting Data...3457234402</v>
        <stp/>
        <stp>BDH|16128062357761527992</stp>
        <tr r="BA230" s="18"/>
      </tp>
      <tp t="s">
        <v>#N/A Requesting Data...3563795733</v>
        <stp/>
        <stp>BDH|11357745302875332894</stp>
        <tr r="D238" s="17"/>
      </tp>
      <tp t="s">
        <v>#N/A Requesting Data...4041850599</v>
        <stp/>
        <stp>BDH|15747449897571385287</stp>
        <tr r="Q223" s="18"/>
      </tp>
      <tp t="s">
        <v>#N/A Requesting Data...3677217744</v>
        <stp/>
        <stp>BDH|12271214890324908654</stp>
        <tr r="E330" s="2"/>
      </tp>
      <tp t="s">
        <v>#N/A Requesting Data...3797130974</v>
        <stp/>
        <stp>BDH|14300679096216874644</stp>
        <tr r="D291" s="17"/>
      </tp>
      <tp t="s">
        <v>#N/A Requesting Data...3828832136</v>
        <stp/>
        <stp>BDH|12197915509162469234</stp>
        <tr r="J136" s="17"/>
        <tr r="J136" s="17"/>
      </tp>
      <tp t="s">
        <v>#N/A Requesting Data...3387499081</v>
        <stp/>
        <stp>BDH|17524005805705653988</stp>
        <tr r="BE215" s="19"/>
        <tr r="BG215" s="11"/>
      </tp>
      <tp t="s">
        <v>#N/A Requesting Data...4070917433</v>
        <stp/>
        <stp>BDH|16254088501618419516</stp>
        <tr r="D56" s="17"/>
      </tp>
      <tp t="s">
        <v>#N/A Requesting Data...3945662299</v>
        <stp/>
        <stp>BDH|17644920495938889474</stp>
        <tr r="J93" s="17"/>
      </tp>
      <tp t="s">
        <v>#N/A Requesting Data...4163349699</v>
        <stp/>
        <stp>BDH|13144864307674844463</stp>
        <tr r="C22" s="17"/>
      </tp>
      <tp t="s">
        <v>#N/A Requesting Data...4144651032</v>
        <stp/>
        <stp>BDH|18351452076173642383</stp>
        <tr r="B234" s="19"/>
        <tr r="B234" s="11"/>
      </tp>
      <tp t="s">
        <v>#N/A Requesting Data...3823755673</v>
        <stp/>
        <stp>BDH|12157345182473003195</stp>
        <tr r="Q79" s="18"/>
      </tp>
      <tp t="s">
        <v>#N/A Requesting Data...4206045142</v>
        <stp/>
        <stp>BDH|14819652854379017576</stp>
        <tr r="D75" s="17"/>
      </tp>
      <tp t="s">
        <v>#N/A Requesting Data...3796950375</v>
        <stp/>
        <stp>BDH|11496544008369680601</stp>
        <tr r="K211" s="17"/>
      </tp>
      <tp t="s">
        <v>#N/A Requesting Data...3961766015</v>
        <stp/>
        <stp>BDH|15839077580055657377</stp>
        <tr r="Q340" s="18"/>
      </tp>
      <tp t="s">
        <v>#N/A Requesting Data...3812804584</v>
        <stp/>
        <stp>BDH|13823246514378377356</stp>
        <tr r="I266" s="17"/>
        <tr r="I266" s="17"/>
      </tp>
      <tp t="s">
        <v>#N/A Requesting Data...3848584327</v>
        <stp/>
        <stp>BDH|11836080321559741278</stp>
        <tr r="I65" s="17"/>
      </tp>
      <tp t="s">
        <v>#N/A Requesting Data...3560027415</v>
        <stp/>
        <stp>BDH|13223800163804171115</stp>
        <tr r="D23" s="17"/>
      </tp>
      <tp t="s">
        <v>#N/A Requesting Data...3916364614</v>
        <stp/>
        <stp>BDH|15354870758969882959</stp>
        <tr r="B250" s="17"/>
      </tp>
      <tp t="s">
        <v>#N/A Requesting Data...4127832680</v>
        <stp/>
        <stp>BDH|13337818634469537920</stp>
        <tr r="F108" s="19"/>
        <tr r="I108" s="11"/>
      </tp>
      <tp t="s">
        <v>#N/A Requesting Data...4026242000</v>
        <stp/>
        <stp>BDH|11236171981613236374</stp>
        <tr r="C12" s="17"/>
      </tp>
      <tp t="s">
        <v>#N/A Requesting Data...3831471113</v>
        <stp/>
        <stp>BDH|17030572081435028775</stp>
        <tr r="B171" s="17"/>
      </tp>
      <tp t="s">
        <v>#N/A Requesting Data...4046386063</v>
        <stp/>
        <stp>BDH|10572308587277456479</stp>
        <tr r="E193" s="2"/>
      </tp>
      <tp t="s">
        <v>#N/A Requesting Data...4017382397</v>
        <stp/>
        <stp>BDH|11315843960926586134</stp>
        <tr r="K114" s="17"/>
      </tp>
      <tp t="s">
        <v>#N/A Requesting Data...3647039347</v>
        <stp/>
        <stp>BDH|18343446172141673223</stp>
        <tr r="M77" s="19"/>
        <tr r="O77" s="11"/>
      </tp>
      <tp t="s">
        <v>#N/A Requesting Data...3904558748</v>
        <stp/>
        <stp>BDH|11192462803588686531</stp>
        <tr r="Q11" s="18"/>
      </tp>
      <tp t="s">
        <v>#N/A Requesting Data...3735314257</v>
        <stp/>
        <stp>BDH|15352240433868083452</stp>
        <tr r="Q241" s="18"/>
      </tp>
      <tp t="s">
        <v>#N/A Requesting Data...3577130585</v>
        <stp/>
        <stp>BDH|10442330022109075044</stp>
        <tr r="B290" s="17"/>
      </tp>
      <tp t="s">
        <v>#N/A Requesting Data...3761937329</v>
        <stp/>
        <stp>BDH|10200959850836674203</stp>
        <tr r="Q206" s="18"/>
      </tp>
      <tp t="s">
        <v>#N/A Requesting Data...3436532362</v>
        <stp/>
        <stp>BDH|15249326281474921287</stp>
        <tr r="E294" s="2"/>
      </tp>
      <tp t="s">
        <v>#N/A Requesting Data...3889326636</v>
        <stp/>
        <stp>BDH|11115401395035275164</stp>
        <tr r="B97" s="19"/>
        <tr r="B97" s="11"/>
      </tp>
      <tp t="s">
        <v>#N/A Requesting Data...3647850364</v>
        <stp/>
        <stp>BDH|13119910934042227360</stp>
        <tr r="F134" s="19"/>
        <tr r="I134" s="11"/>
      </tp>
      <tp t="s">
        <v>#N/A Requesting Data...4060894127</v>
        <stp/>
        <stp>BDH|12816344462118965776</stp>
        <tr r="C279" s="17"/>
      </tp>
      <tp t="s">
        <v>#N/A Requesting Data...3569756578</v>
        <stp/>
        <stp>BDH|12560943232802656262</stp>
        <tr r="I141" s="17"/>
        <tr r="I141" s="17"/>
      </tp>
      <tp t="s">
        <v>#N/A Requesting Data...3459847671</v>
        <stp/>
        <stp>BDH|12031148211953216949</stp>
        <tr r="E214" s="2"/>
      </tp>
      <tp t="s">
        <v>#N/A Requesting Data...3727798146</v>
        <stp/>
        <stp>BDH|16550812104923352509</stp>
        <tr r="B6" s="19"/>
        <tr r="B6" s="11"/>
      </tp>
      <tp t="s">
        <v>#N/A Requesting Data...3972294845</v>
        <stp/>
        <stp>BDH|12069166917278577275</stp>
        <tr r="I201" s="17"/>
        <tr r="I201" s="17"/>
      </tp>
      <tp t="s">
        <v>#N/A Requesting Data...4060168222</v>
        <stp/>
        <stp>BDH|11245111956409512437</stp>
        <tr r="J305" s="17"/>
        <tr r="J305" s="17"/>
      </tp>
      <tp t="s">
        <v>#N/A Requesting Data...3991020810</v>
        <stp/>
        <stp>BDH|14504723712743433920</stp>
        <tr r="K220" s="17"/>
      </tp>
      <tp t="s">
        <v>#N/A Requesting Data...3499618800</v>
        <stp/>
        <stp>BDH|11227822951464563074</stp>
        <tr r="M109" s="19"/>
        <tr r="O109" s="11"/>
      </tp>
      <tp t="s">
        <v>#N/A Requesting Data...3795295478</v>
        <stp/>
        <stp>BDH|16120622894241153053</stp>
        <tr r="J292" s="17"/>
        <tr r="J292" s="17"/>
      </tp>
      <tp t="s">
        <v>#N/A Requesting Data...4035069909</v>
        <stp/>
        <stp>BDH|15221548943679228551</stp>
        <tr r="M251" s="19"/>
        <tr r="O251" s="11"/>
      </tp>
      <tp t="s">
        <v>#N/A Requesting Data...3905504710</v>
        <stp/>
        <stp>BDH|13606864500170288301</stp>
        <tr r="I48" s="17"/>
      </tp>
      <tp t="s">
        <v>#N/A Requesting Data...4256828567</v>
        <stp/>
        <stp>BDH|16796866883186869884</stp>
        <tr r="BA387" s="18"/>
      </tp>
      <tp t="s">
        <v>#N/A Requesting Data...3471032580</v>
        <stp/>
        <stp>BDH|11695314092881209259</stp>
        <tr r="J66" s="17"/>
      </tp>
      <tp t="s">
        <v>#N/A Requesting Data...3482715399</v>
        <stp/>
        <stp>BDH|12444401084843096527</stp>
        <tr r="F280" s="19"/>
        <tr r="I280" s="11"/>
      </tp>
      <tp t="s">
        <v>#N/A Requesting Data...3797611900</v>
        <stp/>
        <stp>BDH|15375055917349025533</stp>
        <tr r="I115" s="17"/>
      </tp>
      <tp t="s">
        <v>#N/A Requesting Data...3516303020</v>
        <stp/>
        <stp>BDH|17203180771790103980</stp>
        <tr r="J175" s="17"/>
        <tr r="J175" s="17"/>
      </tp>
      <tp t="s">
        <v>#N/A Requesting Data...3588303989</v>
        <stp/>
        <stp>BDH|11942809569582561578</stp>
        <tr r="I172" s="17"/>
        <tr r="I172" s="17"/>
      </tp>
      <tp t="s">
        <v>#N/A Requesting Data...4292580858</v>
        <stp/>
        <stp>BDH|13215595664868823058</stp>
        <tr r="C175" s="17"/>
      </tp>
      <tp t="s">
        <v>#N/A Requesting Data...3673471365</v>
        <stp/>
        <stp>BDH|18307217075597332265</stp>
        <tr r="J285" s="17"/>
        <tr r="J285" s="17"/>
      </tp>
      <tp t="s">
        <v>#N/A Requesting Data...3616333018</v>
        <stp/>
        <stp>BDH|15963993200970058455</stp>
        <tr r="E293" s="2"/>
      </tp>
      <tp t="s">
        <v>#N/A Requesting Data...3716188128</v>
        <stp/>
        <stp>BDH|15507589010511889806</stp>
        <tr r="D27" s="17"/>
      </tp>
      <tp t="s">
        <v>#N/A Requesting Data...3790048096</v>
        <stp/>
        <stp>BDH|10578174310330503821</stp>
        <tr r="C72" s="17"/>
      </tp>
      <tp t="s">
        <v>#N/A Requesting Data...4181829215</v>
        <stp/>
        <stp>BDH|10629139137962448831</stp>
        <tr r="Q371" s="18"/>
      </tp>
      <tp t="s">
        <v>#N/A Requesting Data...4105527279</v>
        <stp/>
        <stp>BDH|10147956654326478213</stp>
        <tr r="B123" s="19"/>
        <tr r="B123" s="11"/>
      </tp>
      <tp t="s">
        <v>#N/A Requesting Data...4002965805</v>
        <stp/>
        <stp>BDH|17655856506232347530</stp>
        <tr r="BE213" s="19"/>
        <tr r="BG213" s="11"/>
      </tp>
      <tp t="s">
        <v>#N/A Requesting Data...3794565330</v>
        <stp/>
        <stp>BDH|12059911900461240261</stp>
        <tr r="BE135" s="19"/>
        <tr r="BG135" s="11"/>
      </tp>
      <tp t="s">
        <v>#N/A Requesting Data...3651002610</v>
        <stp/>
        <stp>BDH|18189992809410431909</stp>
        <tr r="K249" s="17"/>
      </tp>
      <tp t="s">
        <v>#N/A Requesting Data...4061904652</v>
        <stp/>
        <stp>BDH|11152377797263090050</stp>
        <tr r="F155" s="19"/>
        <tr r="I155" s="11"/>
      </tp>
      <tp t="s">
        <v>#N/A Requesting Data...4037296987</v>
        <stp/>
        <stp>BDH|10732255581936188468</stp>
        <tr r="D99" s="17"/>
      </tp>
      <tp t="s">
        <v>#N/A Requesting Data...4161299450</v>
        <stp/>
        <stp>BDH|11437208394360134256</stp>
        <tr r="B296" s="17"/>
      </tp>
      <tp t="s">
        <v>#N/A Requesting Data...3702436132</v>
        <stp/>
        <stp>BDH|14404132207534408904</stp>
        <tr r="C106" s="17"/>
      </tp>
      <tp t="s">
        <v>#N/A Requesting Data...4096201152</v>
        <stp/>
        <stp>BDH|11412275136820394824</stp>
        <tr r="BE202" s="19"/>
        <tr r="BG202" s="11"/>
      </tp>
      <tp t="s">
        <v>#N/A Requesting Data...3495965856</v>
        <stp/>
        <stp>BDH|13701402453178745270</stp>
        <tr r="E110" s="2"/>
      </tp>
      <tp t="s">
        <v>#N/A Requesting Data...3890014753</v>
        <stp/>
        <stp>BDH|16121875947847451523</stp>
        <tr r="J205" s="17"/>
        <tr r="J205" s="17"/>
      </tp>
      <tp t="s">
        <v>#N/A Requesting Data...3559215427</v>
        <stp/>
        <stp>BDH|14318176374678314249</stp>
        <tr r="BA153" s="18"/>
      </tp>
      <tp t="s">
        <v>#N/A Requesting Data...4048457754</v>
        <stp/>
        <stp>BDH|16054914005826215117</stp>
        <tr r="Q136" s="18"/>
      </tp>
      <tp t="s">
        <v>#N/A Requesting Data...3645567858</v>
        <stp/>
        <stp>BDH|16402293586102457683</stp>
        <tr r="E13" s="2"/>
      </tp>
      <tp t="s">
        <v>#N/A Requesting Data...4109243250</v>
        <stp/>
        <stp>BDH|14725239705246143866</stp>
        <tr r="C240" s="17"/>
      </tp>
      <tp t="s">
        <v>#N/A Requesting Data...4199159198</v>
        <stp/>
        <stp>BDH|12707740613848215443</stp>
        <tr r="C195" s="17"/>
      </tp>
      <tp t="s">
        <v>#N/A Requesting Data...3537191761</v>
        <stp/>
        <stp>BDH|15268529795114462577</stp>
        <tr r="BA179" s="18"/>
      </tp>
      <tp t="s">
        <v>#N/A Requesting Data...3507773035</v>
        <stp/>
        <stp>BDH|11254250905268588310</stp>
        <tr r="K278" s="17"/>
        <tr r="K278" s="17"/>
      </tp>
      <tp t="s">
        <v>#N/A Requesting Data...4085231724</v>
        <stp/>
        <stp>BDH|18336753558877836504</stp>
        <tr r="Q18" s="18"/>
      </tp>
      <tp t="s">
        <v>#N/A Requesting Data...3686299668</v>
        <stp/>
        <stp>BDH|14413256966551978988</stp>
        <tr r="C172" s="17"/>
      </tp>
      <tp t="s">
        <v>#N/A Requesting Data...3941106183</v>
        <stp/>
        <stp>BDH|15781603787664193778</stp>
        <tr r="K130" s="17"/>
      </tp>
      <tp t="s">
        <v>#N/A Requesting Data...4229776330</v>
        <stp/>
        <stp>BDH|17588130120885616961</stp>
        <tr r="BA96" s="18"/>
      </tp>
      <tp t="s">
        <v>#N/A Requesting Data...3933021721</v>
        <stp/>
        <stp>BDH|10922439592745043012</stp>
        <tr r="J29" s="17"/>
      </tp>
      <tp t="s">
        <v>#N/A Requesting Data...4103975782</v>
        <stp/>
        <stp>BDH|15792735006542268896</stp>
        <tr r="Q321" s="18"/>
      </tp>
      <tp t="s">
        <v>#N/A Requesting Data...3828456225</v>
        <stp/>
        <stp>BDH|12017835902963920111</stp>
        <tr r="E343" s="2"/>
      </tp>
      <tp t="s">
        <v>#N/A Requesting Data...4017104298</v>
        <stp/>
        <stp>BDH|13198047182837745491</stp>
        <tr r="Q421" s="18"/>
      </tp>
      <tp t="s">
        <v>#N/A Requesting Data...3964867776</v>
        <stp/>
        <stp>BDH|16494095047522208818</stp>
        <tr r="F198" s="19"/>
        <tr r="I198" s="11"/>
      </tp>
      <tp t="s">
        <v>#N/A Requesting Data...3867864544</v>
        <stp/>
        <stp>BDH|15978310145692626823</stp>
        <tr r="B53" s="17"/>
      </tp>
      <tp t="s">
        <v>#N/A Requesting Data...4287919127</v>
        <stp/>
        <stp>BDH|14602993028554935372</stp>
        <tr r="BA274" s="18"/>
      </tp>
      <tp t="s">
        <v>#N/A Requesting Data...4272565429</v>
        <stp/>
        <stp>BDH|13666777915925490894</stp>
        <tr r="I21" s="17"/>
      </tp>
      <tp t="s">
        <v>#N/A Requesting Data...3592633019</v>
        <stp/>
        <stp>BDH|16615254243000928803</stp>
        <tr r="BA306" s="18"/>
      </tp>
      <tp t="s">
        <v>#N/A Requesting Data...4204323210</v>
        <stp/>
        <stp>BDH|13625640158599484166</stp>
        <tr r="I49" s="17"/>
      </tp>
      <tp t="s">
        <v>#N/A Requesting Data...4119257210</v>
        <stp/>
        <stp>BDH|11234861446361384495</stp>
        <tr r="M90" s="19"/>
        <tr r="O90" s="11"/>
      </tp>
      <tp t="s">
        <v>#N/A Requesting Data...3838666849</v>
        <stp/>
        <stp>BDH|10747582544899451078</stp>
        <tr r="B31" s="17"/>
      </tp>
      <tp t="s">
        <v>#N/A Requesting Data...3676132944</v>
        <stp/>
        <stp>BDH|18138290775316365367</stp>
        <tr r="Q234" s="18"/>
      </tp>
      <tp t="s">
        <v>#N/A Requesting Data...3580068465</v>
        <stp/>
        <stp>BDH|13736972436289955872</stp>
        <tr r="Q339" s="18"/>
      </tp>
      <tp t="s">
        <v>#N/A Requesting Data...3934832479</v>
        <stp/>
        <stp>BDH|18080114210269876922</stp>
        <tr r="C91" s="17"/>
      </tp>
      <tp t="s">
        <v>#N/A Requesting Data...4088820304</v>
        <stp/>
        <stp>BDH|11213598973738370300</stp>
        <tr r="F277" s="19"/>
        <tr r="I277" s="11"/>
      </tp>
      <tp t="s">
        <v>#N/A Requesting Data...3983446672</v>
        <stp/>
        <stp>BDH|17552099191080372652</stp>
        <tr r="B51" s="19"/>
        <tr r="B51" s="11"/>
      </tp>
      <tp t="s">
        <v>#N/A Requesting Data...3585272657</v>
        <stp/>
        <stp>BDH|11638295074874538850</stp>
        <tr r="J224" s="17"/>
        <tr r="J224" s="17"/>
      </tp>
      <tp t="s">
        <v>#N/A Requesting Data...3655180374</v>
        <stp/>
        <stp>BDH|12606893330594623527</stp>
        <tr r="BA419" s="18"/>
      </tp>
      <tp t="s">
        <v>#N/A Requesting Data...3666491702</v>
        <stp/>
        <stp>BDH|10757635917149154695</stp>
        <tr r="F112" s="19"/>
        <tr r="I112" s="11"/>
      </tp>
      <tp t="s">
        <v>#N/A Requesting Data...3590219533</v>
        <stp/>
        <stp>BDH|11416845636780563283</stp>
        <tr r="M443" s="2"/>
      </tp>
      <tp t="s">
        <v>#N/A Requesting Data...4182204924</v>
        <stp/>
        <stp>BDH|12193257384368326889</stp>
        <tr r="BE294" s="19"/>
        <tr r="BG294" s="11"/>
      </tp>
      <tp t="s">
        <v>#N/A Requesting Data...4162185190</v>
        <stp/>
        <stp>BDH|17870022319227852904</stp>
        <tr r="J102" s="17"/>
      </tp>
      <tp t="s">
        <v>#N/A Requesting Data...3870258502</v>
        <stp/>
        <stp>BDH|15957540494394072525</stp>
        <tr r="BA187" s="18"/>
      </tp>
      <tp t="s">
        <v>#N/A Requesting Data...4234095262</v>
        <stp/>
        <stp>BDH|16069953050504722688</stp>
        <tr r="BE255" s="19"/>
        <tr r="BG255" s="11"/>
      </tp>
      <tp t="s">
        <v>#N/A Requesting Data...3674672425</v>
        <stp/>
        <stp>BDH|17438759587925928559</stp>
        <tr r="I233" s="17"/>
        <tr r="I233" s="17"/>
      </tp>
      <tp t="s">
        <v>#N/A Requesting Data...3631684527</v>
        <stp/>
        <stp>BDH|13210566458823193879</stp>
        <tr r="D150" s="17"/>
      </tp>
      <tp t="s">
        <v>#N/A Requesting Data...4052014186</v>
        <stp/>
        <stp>BDH|12916642002668382460</stp>
        <tr r="Q428" s="18"/>
      </tp>
      <tp t="s">
        <v>#N/A Requesting Data...3597799397</v>
        <stp/>
        <stp>BDH|11368237586557820445</stp>
        <tr r="J61" s="17"/>
      </tp>
      <tp t="s">
        <v>#N/A Requesting Data...3761221531</v>
        <stp/>
        <stp>BDH|10492338796397383588</stp>
        <tr r="Q401" s="18"/>
      </tp>
      <tp t="s">
        <v>#N/A Requesting Data...4199103736</v>
        <stp/>
        <stp>BDH|15609794433721077862</stp>
        <tr r="B272" s="17"/>
      </tp>
      <tp t="s">
        <v>#N/A Requesting Data...4036545424</v>
        <stp/>
        <stp>BDH|12995055269248714489</stp>
        <tr r="Q58" s="18"/>
      </tp>
      <tp t="s">
        <v>#N/A Requesting Data...3638994979</v>
        <stp/>
        <stp>BDH|13859825607226257553</stp>
        <tr r="B206" s="17"/>
      </tp>
      <tp t="s">
        <v>#N/A Requesting Data...3696196710</v>
        <stp/>
        <stp>BDH|17949978565518723813</stp>
        <tr r="J256" s="17"/>
        <tr r="J256" s="17"/>
      </tp>
      <tp t="s">
        <v>#N/A Requesting Data...4070553678</v>
        <stp/>
        <stp>BDH|17025801223976820360</stp>
        <tr r="BA361" s="18"/>
      </tp>
      <tp t="s">
        <v>#N/A Requesting Data...3589969718</v>
        <stp/>
        <stp>BDH|14320364874788869048</stp>
        <tr r="I308" s="11"/>
      </tp>
      <tp t="s">
        <v>#N/A Requesting Data...4268832720</v>
        <stp/>
        <stp>BDH|18289855962428965611</stp>
        <tr r="B99" s="17"/>
      </tp>
      <tp t="s">
        <v>#N/A Requesting Data...3981985449</v>
        <stp/>
        <stp>BDH|13555134539301095828</stp>
        <tr r="I70" s="17"/>
      </tp>
      <tp t="s">
        <v>#N/A Requesting Data...3787129184</v>
        <stp/>
        <stp>BDH|16868822317113639466</stp>
        <tr r="BE254" s="19"/>
        <tr r="BG254" s="11"/>
      </tp>
      <tp t="s">
        <v>#N/A Requesting Data...3854611731</v>
        <stp/>
        <stp>BDH|13990918286633424973</stp>
        <tr r="BA123" s="18"/>
      </tp>
      <tp t="s">
        <v>#N/A Requesting Data...3864827384</v>
        <stp/>
        <stp>BDH|12625102818679161324</stp>
        <tr r="Q215" s="18"/>
      </tp>
      <tp t="s">
        <v>#N/A Requesting Data...3890350426</v>
        <stp/>
        <stp>BDH|11215105794329271889</stp>
        <tr r="BA73" s="18"/>
      </tp>
      <tp t="s">
        <v>#N/A Requesting Data...4105953126</v>
        <stp/>
        <stp>BDH|11281717274369267092</stp>
        <tr r="E370" s="2"/>
      </tp>
      <tp t="s">
        <v>#N/A Requesting Data...3837849288</v>
        <stp/>
        <stp>BDH|11691458775193898926</stp>
        <tr r="BA174" s="18"/>
      </tp>
      <tp t="s">
        <v>#N/A Requesting Data...4074300948</v>
        <stp/>
        <stp>BDH|16320197757349085311</stp>
        <tr r="J260" s="19"/>
      </tp>
      <tp t="s">
        <v>#N/A Requesting Data...4126782768</v>
        <stp/>
        <stp>BDH|10575891107398670813</stp>
        <tr r="Q384" s="18"/>
      </tp>
      <tp t="s">
        <v>#N/A Requesting Data...3895941618</v>
        <stp/>
        <stp>BDH|12007972203187963412</stp>
        <tr r="Q10" s="18"/>
      </tp>
      <tp t="s">
        <v>#N/A Requesting Data...4257750198</v>
        <stp/>
        <stp>BDH|11859703763009488139</stp>
        <tr r="F24" s="19"/>
        <tr r="I24" s="11"/>
      </tp>
      <tp t="s">
        <v>#N/A Requesting Data...3835802428</v>
        <stp/>
        <stp>BDH|10566549180460549589</stp>
        <tr r="C230" s="17"/>
      </tp>
      <tp t="s">
        <v>#N/A Requesting Data...4240762722</v>
        <stp/>
        <stp>BDH|12688233036159777288</stp>
        <tr r="BA313" s="18"/>
      </tp>
      <tp t="s">
        <v>#N/A Requesting Data...3740156866</v>
        <stp/>
        <stp>BDH|13685659788837352272</stp>
        <tr r="F303" s="19"/>
        <tr r="I303" s="11"/>
      </tp>
      <tp t="s">
        <v>#N/A Requesting Data...4090184737</v>
        <stp/>
        <stp>BDH|18044022554577054295</stp>
        <tr r="F267" s="19"/>
        <tr r="I267" s="11"/>
      </tp>
      <tp t="s">
        <v>#N/A Requesting Data...3704669622</v>
        <stp/>
        <stp>BDH|10865863103765157535</stp>
        <tr r="D41" s="17"/>
      </tp>
      <tp t="s">
        <v>#N/A Requesting Data...3736003035</v>
        <stp/>
        <stp>BDH|10980591728509046679</stp>
        <tr r="F186" s="19"/>
        <tr r="I186" s="11"/>
      </tp>
      <tp t="s">
        <v>#N/A Requesting Data...4118850991</v>
        <stp/>
        <stp>BDH|18355282651184279370</stp>
        <tr r="C70" s="17"/>
      </tp>
      <tp t="s">
        <v>#N/A Requesting Data...4111718439</v>
        <stp/>
        <stp>BDH|14619245889300031644</stp>
        <tr r="BA101" s="18"/>
      </tp>
      <tp t="s">
        <v>#N/A Requesting Data...3975634424</v>
        <stp/>
        <stp>BDH|10587034667077821975</stp>
        <tr r="F240" s="19"/>
        <tr r="I240" s="11"/>
      </tp>
      <tp t="s">
        <v>#N/A Requesting Data...3950617937</v>
        <stp/>
        <stp>BDH|17966540385162678009</stp>
        <tr r="BE234" s="19"/>
        <tr r="BG234" s="11"/>
      </tp>
      <tp t="s">
        <v>#N/A Requesting Data...4009947113</v>
        <stp/>
        <stp>BDH|18222599795035615963</stp>
        <tr r="E374" s="2"/>
      </tp>
      <tp t="s">
        <v>#N/A Requesting Data...4160888201</v>
        <stp/>
        <stp>BDH|15691724715078722380</stp>
        <tr r="K38" s="17"/>
      </tp>
      <tp t="s">
        <v>#N/A Requesting Data...3614836228</v>
        <stp/>
        <stp>BDH|13518803122794802514</stp>
        <tr r="BA394" s="18"/>
      </tp>
      <tp t="s">
        <v>#N/A Requesting Data...4003285615</v>
        <stp/>
        <stp>BDH|11930494444499839026</stp>
        <tr r="Q193" s="18"/>
      </tp>
      <tp t="s">
        <v>#N/A Requesting Data...4188304996</v>
        <stp/>
        <stp>BDH|10376727436304594930</stp>
        <tr r="B279" s="19"/>
        <tr r="B279" s="11"/>
      </tp>
      <tp t="s">
        <v>#N/A Requesting Data...4255134897</v>
        <stp/>
        <stp>BDH|14916248726559277482</stp>
        <tr r="Q112" s="18"/>
      </tp>
      <tp t="s">
        <v>#N/A Requesting Data...4013606709</v>
        <stp/>
        <stp>BDH|10438979546126422201</stp>
        <tr r="J109" s="17"/>
      </tp>
      <tp t="s">
        <v>#N/A Requesting Data...3967853721</v>
        <stp/>
        <stp>BDH|11515247880566362438</stp>
        <tr r="I15" s="17"/>
      </tp>
      <tp t="s">
        <v>#N/A Requesting Data...4025671065</v>
        <stp/>
        <stp>BDH|18399623061728750968</stp>
        <tr r="J259" s="17"/>
        <tr r="J259" s="17"/>
      </tp>
      <tp t="s">
        <v>#N/A Requesting Data...3948599527</v>
        <stp/>
        <stp>BDH|14017203351653438941</stp>
        <tr r="B128" s="19"/>
        <tr r="B128" s="11"/>
      </tp>
      <tp t="s">
        <v>#N/A Requesting Data...3889307177</v>
        <stp/>
        <stp>BDH|13159931922825921493</stp>
        <tr r="BE130" s="19"/>
        <tr r="BG130" s="11"/>
      </tp>
      <tp t="s">
        <v>#N/A Requesting Data...4116806847</v>
        <stp/>
        <stp>BDH|18015044606565636441</stp>
        <tr r="C119" s="17"/>
      </tp>
      <tp t="s">
        <v>#N/A Requesting Data...4258514594</v>
        <stp/>
        <stp>BDH|12231747245121062932</stp>
        <tr r="B244" s="19"/>
        <tr r="B244" s="11"/>
      </tp>
      <tp t="s">
        <v>#N/A Requesting Data...3938881720</v>
        <stp/>
        <stp>BDH|18076176646156005217</stp>
        <tr r="C110" s="17"/>
      </tp>
      <tp t="s">
        <v>#N/A Requesting Data...4036821119</v>
        <stp/>
        <stp>BDH|11464865592458052107</stp>
        <tr r="J241" s="17"/>
        <tr r="J241" s="17"/>
      </tp>
      <tp t="s">
        <v>#N/A Requesting Data...4143102372</v>
        <stp/>
        <stp>BDH|11672838304687075725</stp>
        <tr r="Q143" s="18"/>
      </tp>
      <tp t="s">
        <v>#N/A Requesting Data...3868031939</v>
        <stp/>
        <stp>BDH|18219027554916338247</stp>
        <tr r="M279" s="19"/>
        <tr r="O279" s="11"/>
      </tp>
      <tp t="s">
        <v>#N/A Requesting Data...4271700350</v>
        <stp/>
        <stp>BDH|17248078027654756865</stp>
        <tr r="I17" s="17"/>
      </tp>
      <tp t="s">
        <v>#N/A Requesting Data...3644058852</v>
        <stp/>
        <stp>BDH|10557970543083655748</stp>
        <tr r="F165" s="19"/>
        <tr r="I165" s="11"/>
      </tp>
      <tp t="s">
        <v>#N/A Requesting Data...4133141621</v>
        <stp/>
        <stp>BDH|17389844762671362154</stp>
        <tr r="BA413" s="18"/>
      </tp>
      <tp t="s">
        <v>#N/A Requesting Data...3641546522</v>
        <stp/>
        <stp>BDH|16196321128599924711</stp>
        <tr r="E91" s="2"/>
      </tp>
      <tp t="s">
        <v>#N/A Requesting Data...4156126104</v>
        <stp/>
        <stp>BDH|11279275611808011377</stp>
        <tr r="E259" s="11"/>
      </tp>
      <tp t="s">
        <v>#N/A Requesting Data...4282041826</v>
        <stp/>
        <stp>BDH|11175083117299904047</stp>
        <tr r="C71" s="17"/>
      </tp>
      <tp t="s">
        <v>#N/A Requesting Data...4142564939</v>
        <stp/>
        <stp>BDH|16004921506182052475</stp>
        <tr r="F94" s="19"/>
        <tr r="I94" s="11"/>
      </tp>
      <tp t="s">
        <v>#N/A Requesting Data...3743448411</v>
        <stp/>
        <stp>BDH|15713774437808141041</stp>
        <tr r="E340" s="2"/>
      </tp>
      <tp t="s">
        <v>#N/A Requesting Data...4124781254</v>
        <stp/>
        <stp>BDH|14340087948149061015</stp>
        <tr r="E167" s="2"/>
      </tp>
      <tp t="s">
        <v>#N/A Requesting Data...4271530981</v>
        <stp/>
        <stp>BDH|17053352987676633363</stp>
        <tr r="C157" s="17"/>
      </tp>
      <tp t="s">
        <v>#N/A Requesting Data...4055167400</v>
        <stp/>
        <stp>BDH|15605609380466543418</stp>
        <tr r="Q312" s="18"/>
      </tp>
      <tp t="s">
        <v>#N/A Requesting Data...3883621981</v>
        <stp/>
        <stp>BDH|12656374590239578864</stp>
        <tr r="D194" s="17"/>
      </tp>
      <tp t="s">
        <v>#N/A Requesting Data...4211921106</v>
        <stp/>
        <stp>BDH|11104641963888193054</stp>
        <tr r="E120" s="2"/>
      </tp>
      <tp t="s">
        <v>#N/A Requesting Data...4098908853</v>
        <stp/>
        <stp>BDH|15801986572383579129</stp>
        <tr r="J60" s="17"/>
      </tp>
      <tp t="s">
        <v>#N/A Requesting Data...4187942513</v>
        <stp/>
        <stp>BDH|17236005638998940562</stp>
        <tr r="J294" s="17"/>
        <tr r="J294" s="17"/>
      </tp>
      <tp t="s">
        <v>#N/A Requesting Data...4106627911</v>
        <stp/>
        <stp>BDH|15525403085566346668</stp>
        <tr r="K47" s="17"/>
      </tp>
      <tp t="s">
        <v>#N/A Requesting Data...4239951326</v>
        <stp/>
        <stp>BDH|16582146680416509015</stp>
        <tr r="C145" s="17"/>
      </tp>
      <tp t="s">
        <v>#N/A Requesting Data...3819853832</v>
        <stp/>
        <stp>BDH|16762810363466420743</stp>
        <tr r="M91" s="19"/>
        <tr r="O91" s="11"/>
      </tp>
      <tp t="s">
        <v>#N/A Requesting Data...4093589591</v>
        <stp/>
        <stp>BDH|17538049572880232943</stp>
        <tr r="K143" s="17"/>
      </tp>
      <tp t="s">
        <v>#N/A Requesting Data...3839384628</v>
        <stp/>
        <stp>BDH|17075355653658428077</stp>
        <tr r="B148" s="19"/>
        <tr r="B148" s="11"/>
      </tp>
      <tp t="s">
        <v>#N/A Requesting Data...3864484584</v>
        <stp/>
        <stp>BDH|10060118305340243838</stp>
        <tr r="BE95" s="19"/>
        <tr r="BG95" s="11"/>
      </tp>
      <tp t="s">
        <v>#N/A Requesting Data...3911698522</v>
        <stp/>
        <stp>BDH|15037869041216066628</stp>
        <tr r="BA431" s="18"/>
      </tp>
      <tp t="s">
        <v>#N/A Requesting Data...4208108081</v>
        <stp/>
        <stp>BDH|11054279815863008870</stp>
        <tr r="D32" s="17"/>
      </tp>
      <tp t="s">
        <v>#N/A Requesting Data...3981040039</v>
        <stp/>
        <stp>BDH|13648244977888024710</stp>
        <tr r="B45" s="17"/>
      </tp>
      <tp t="s">
        <v>#N/A Requesting Data...3830981281</v>
        <stp/>
        <stp>BDH|11423606091534698377</stp>
        <tr r="I77" s="17"/>
      </tp>
      <tp t="s">
        <v>#N/A Requesting Data...3946265825</v>
        <stp/>
        <stp>BDH|11837831178373192466</stp>
        <tr r="BA92" s="18"/>
      </tp>
      <tp t="s">
        <v>#N/A Requesting Data...4208298158</v>
        <stp/>
        <stp>BDH|17694511315433420922</stp>
        <tr r="E390" s="2"/>
      </tp>
      <tp t="s">
        <v>#N/A Requesting Data...3867901723</v>
        <stp/>
        <stp>BDH|10685813002178940982</stp>
        <tr r="D68" s="17"/>
      </tp>
      <tp t="s">
        <v>#N/A Requesting Data...3935662553</v>
        <stp/>
        <stp>BDH|17226274242321449972</stp>
        <tr r="D120" s="17"/>
      </tp>
      <tp t="s">
        <v>#N/A Requesting Data...4270280423</v>
        <stp/>
        <stp>BDH|14145727460818290453</stp>
        <tr r="I298" s="17"/>
        <tr r="I298" s="17"/>
      </tp>
      <tp t="s">
        <v>#N/A Requesting Data...3886508444</v>
        <stp/>
        <stp>BDH|17928293642598605004</stp>
        <tr r="B238" s="19"/>
        <tr r="B238" s="11"/>
      </tp>
      <tp t="s">
        <v>#N/A Requesting Data...4107587061</v>
        <stp/>
        <stp>BDH|10166323101788440223</stp>
        <tr r="E72" s="2"/>
      </tp>
      <tp t="s">
        <v>#N/A Requesting Data...3821036807</v>
        <stp/>
        <stp>BDH|11263197091934849456</stp>
        <tr r="J247" s="17"/>
        <tr r="J247" s="17"/>
      </tp>
      <tp t="s">
        <v>#N/A Requesting Data...3915073402</v>
        <stp/>
        <stp>BDH|16888944539111355411</stp>
        <tr r="Q341" s="18"/>
      </tp>
      <tp t="s">
        <v>#N/A Requesting Data...4275536271</v>
        <stp/>
        <stp>BDH|11881452416749922457</stp>
        <tr r="BE10" s="19"/>
        <tr r="BG10" s="11"/>
      </tp>
      <tp t="s">
        <v>#N/A Requesting Data...4176111265</v>
        <stp/>
        <stp>BDH|11608212456739397650</stp>
        <tr r="B430" s="18"/>
        <tr r="B430" s="2"/>
      </tp>
      <tp t="s">
        <v>#N/A Requesting Data...3951922080</v>
        <stp/>
        <stp>BDH|14911261678911040901</stp>
        <tr r="Q332" s="18"/>
      </tp>
      <tp t="s">
        <v>#N/A Requesting Data...4065610192</v>
        <stp/>
        <stp>BDH|16394283634049017787</stp>
        <tr r="J3" s="17"/>
      </tp>
      <tp t="s">
        <v>#N/A Requesting Data...4289827054</v>
        <stp/>
        <stp>BDH|18257744126400501427</stp>
        <tr r="E109" s="2"/>
      </tp>
      <tp t="s">
        <v>#N/A Requesting Data...3971438350</v>
        <stp/>
        <stp>BDH|16490025660558186107</stp>
        <tr r="BE49" s="19"/>
        <tr r="BG49" s="11"/>
      </tp>
      <tp t="s">
        <v>#N/A Requesting Data...4216077920</v>
        <stp/>
        <stp>BDH|15266836920365553332</stp>
        <tr r="I110" s="17"/>
      </tp>
      <tp t="s">
        <v>#N/A Requesting Data...3914413487</v>
        <stp/>
        <stp>BDH|11852183465639655656</stp>
        <tr r="B292" s="19"/>
        <tr r="B292" s="11"/>
      </tp>
      <tp t="s">
        <v>#N/A Requesting Data...4055926174</v>
        <stp/>
        <stp>BDH|17540818107541184743</stp>
        <tr r="F228" s="19"/>
        <tr r="I228" s="11"/>
      </tp>
      <tp t="s">
        <v>#N/A Requesting Data...4042901397</v>
        <stp/>
        <stp>BDH|13361651391674610171</stp>
        <tr r="E344" s="2"/>
      </tp>
      <tp t="s">
        <v>#N/A Requesting Data...4130127881</v>
        <stp/>
        <stp>BDH|10783290683506758533</stp>
        <tr r="B66" s="17"/>
      </tp>
      <tp t="s">
        <v>#N/A Requesting Data...3940134514</v>
        <stp/>
        <stp>BDH|17018528649398615740</stp>
        <tr r="F302" s="19"/>
        <tr r="I302" s="11"/>
      </tp>
      <tp t="s">
        <v>#N/A Requesting Data...4036199484</v>
        <stp/>
        <stp>BDH|14858404992512688254</stp>
        <tr r="E372" s="2"/>
      </tp>
      <tp t="s">
        <v>#N/A Requesting Data...3780982509</v>
        <stp/>
        <stp>BDH|11432552270642998811</stp>
        <tr r="I273" s="17"/>
        <tr r="I273" s="17"/>
      </tp>
      <tp t="s">
        <v>#N/A Requesting Data...3858772150</v>
        <stp/>
        <stp>BDH|17067657985943866311</stp>
        <tr r="K252" s="17"/>
      </tp>
      <tp t="s">
        <v>#N/A Requesting Data...4129339973</v>
        <stp/>
        <stp>BDH|12680657967539557288</stp>
        <tr r="I173" s="17"/>
        <tr r="I173" s="17"/>
      </tp>
      <tp t="s">
        <v>#N/A Requesting Data...3969169994</v>
        <stp/>
        <stp>BDH|11599897137762685158</stp>
        <tr r="I60" s="17"/>
      </tp>
      <tp t="s">
        <v>#N/A Requesting Data...4045751164</v>
        <stp/>
        <stp>BDH|15776014456811927814</stp>
        <tr r="K244" s="17"/>
      </tp>
      <tp t="s">
        <v>#N/A Requesting Data...4246113029</v>
        <stp/>
        <stp>BDH|11880913933284746651</stp>
        <tr r="BE223" s="19"/>
        <tr r="BG223" s="11"/>
      </tp>
      <tp t="s">
        <v>#N/A Requesting Data...4153451683</v>
        <stp/>
        <stp>BDH|17492938549016517532</stp>
        <tr r="Q374" s="18"/>
      </tp>
      <tp t="s">
        <v>#N/A Requesting Data...4164353626</v>
        <stp/>
        <stp>BDH|16695478454796404890</stp>
        <tr r="Q147" s="18"/>
      </tp>
      <tp t="s">
        <v>#N/A Requesting Data...3993818862</v>
        <stp/>
        <stp>BDH|17686949654950998275</stp>
        <tr r="E151" s="2"/>
      </tp>
      <tp t="s">
        <v>#N/A Requesting Data...4279333539</v>
        <stp/>
        <stp>BDH|13915712931907264903</stp>
        <tr r="D89" s="17"/>
      </tp>
      <tp t="s">
        <v>#N/A Requesting Data...4079788827</v>
        <stp/>
        <stp>BDH|16897922652601113221</stp>
        <tr r="E44" s="2"/>
      </tp>
      <tp t="s">
        <v>#N/A Requesting Data...3984298610</v>
        <stp/>
        <stp>BDH|12954343440435131973</stp>
        <tr r="I286" s="17"/>
        <tr r="I286" s="17"/>
      </tp>
      <tp t="s">
        <v>#N/A Requesting Data...4079210444</v>
        <stp/>
        <stp>BDH|16724382321757276975</stp>
        <tr r="H438" s="18"/>
        <tr r="J438" s="2"/>
      </tp>
      <tp t="s">
        <v>#N/A Requesting Data...3804688852</v>
        <stp/>
        <stp>BDH|14623128997796160380</stp>
        <tr r="F183" s="19"/>
        <tr r="I183" s="11"/>
      </tp>
      <tp t="s">
        <v>#N/A Requesting Data...4121238741</v>
        <stp/>
        <stp>BDH|15283898528826970005</stp>
        <tr r="BE193" s="19"/>
        <tr r="BG193" s="11"/>
      </tp>
      <tp t="s">
        <v>#N/A Requesting Data...4004264624</v>
        <stp/>
        <stp>BDH|17896223321198061614</stp>
        <tr r="BA85" s="18"/>
      </tp>
      <tp t="s">
        <v>#N/A Requesting Data...4122538891</v>
        <stp/>
        <stp>BDH|17964470246886777856</stp>
        <tr r="BA259" s="18"/>
      </tp>
      <tp t="s">
        <v>#N/A Requesting Data...3809902364</v>
        <stp/>
        <stp>BDH|14787068841238886125</stp>
        <tr r="B139" s="19"/>
        <tr r="B139" s="11"/>
      </tp>
      <tp t="s">
        <v>#N/A Requesting Data...4246355878</v>
        <stp/>
        <stp>BDH|10398965176904980303</stp>
        <tr r="E256" s="2"/>
      </tp>
      <tp t="s">
        <v>#N/A Requesting Data...4271311881</v>
        <stp/>
        <stp>BDH|16316677943989979445</stp>
        <tr r="AH422" s="18"/>
        <tr r="AD422" s="2"/>
      </tp>
      <tp t="s">
        <v>#N/A Requesting Data...4191453439</v>
        <stp/>
        <stp>BDH|11522807214124203599</stp>
        <tr r="M49" s="19"/>
        <tr r="O49" s="11"/>
      </tp>
      <tp t="s">
        <v>#N/A Requesting Data...4214533622</v>
        <stp/>
        <stp>BDH|14942089668919787240</stp>
        <tr r="BA343" s="18"/>
      </tp>
      <tp t="s">
        <v>#N/A Requesting Data...4169942771</v>
        <stp/>
        <stp>BDH|12341626866573824856</stp>
        <tr r="B275" s="17"/>
      </tp>
      <tp t="s">
        <v>#N/A Requesting Data...3972207407</v>
        <stp/>
        <stp>BDH|13479096868315678997</stp>
        <tr r="B210" s="17"/>
      </tp>
      <tp t="s">
        <v>#N/A Requesting Data...4232685303</v>
        <stp/>
        <stp>BDH|16851335412705428872</stp>
        <tr r="I101" s="17"/>
      </tp>
      <tp t="s">
        <v>#N/A Requesting Data...3981731728</v>
        <stp/>
        <stp>BDH|11158197280450606138</stp>
        <tr r="E255" s="2"/>
      </tp>
      <tp t="s">
        <v>#N/A Requesting Data...3794738967</v>
        <stp/>
        <stp>BDH|11318598270602351849</stp>
        <tr r="B48" s="17"/>
      </tp>
      <tp t="s">
        <v>#N/A Requesting Data...3825434613</v>
        <stp/>
        <stp>BDH|10338956729430645259</stp>
        <tr r="K136" s="17"/>
      </tp>
      <tp t="s">
        <v>#N/A Requesting Data...3988371946</v>
        <stp/>
        <stp>BDH|13514153589004503703</stp>
        <tr r="B436" s="18"/>
        <tr r="B436" s="2"/>
      </tp>
      <tp t="s">
        <v>#N/A Requesting Data...4105765590</v>
        <stp/>
        <stp>BDH|14271791578779678496</stp>
        <tr r="Q342" s="18"/>
      </tp>
      <tp t="s">
        <v>#N/A Requesting Data...4137651399</v>
        <stp/>
        <stp>BDH|11754292794721327256</stp>
        <tr r="E93" s="2"/>
      </tp>
      <tp t="s">
        <v>#N/A Requesting Data...4103340636</v>
        <stp/>
        <stp>BDH|15792603894306418583</stp>
        <tr r="M190" s="19"/>
        <tr r="O190" s="11"/>
      </tp>
      <tp t="s">
        <v>#N/A Requesting Data...4241854185</v>
        <stp/>
        <stp>BDH|16121100616076988913</stp>
        <tr r="B76" s="19"/>
        <tr r="B76" s="11"/>
      </tp>
      <tp t="s">
        <v>#N/A Requesting Data...4245351925</v>
        <stp/>
        <stp>BDH|10224225876029872518</stp>
        <tr r="E216" s="2"/>
      </tp>
      <tp t="s">
        <v>#N/A Requesting Data...4072542148</v>
        <stp/>
        <stp>BDH|12820883852412439499</stp>
        <tr r="BA421" s="18"/>
      </tp>
      <tp t="s">
        <v>#N/A Requesting Data...4244027632</v>
        <stp/>
        <stp>BDH|11940470560713991987</stp>
        <tr r="B268" s="19"/>
        <tr r="B268" s="11"/>
      </tp>
      <tp t="s">
        <v>#N/A Requesting Data...3823838685</v>
        <stp/>
        <stp>BDH|15640299595455621238</stp>
        <tr r="J22" s="17"/>
      </tp>
      <tp t="s">
        <v>#N/A Requesting Data...3983274766</v>
        <stp/>
        <stp>BDH|15838472353459505463</stp>
        <tr r="Q281" s="18"/>
      </tp>
      <tp t="s">
        <v>#N/A Requesting Data...3861927436</v>
        <stp/>
        <stp>BDH|13011788884615798059</stp>
        <tr r="K18" s="17"/>
      </tp>
      <tp t="s">
        <v>#N/A Requesting Data...4001360086</v>
        <stp/>
        <stp>BDH|18330508946340956020</stp>
        <tr r="B443" s="2"/>
      </tp>
      <tp t="s">
        <v>#N/A Requesting Data...4133695314</v>
        <stp/>
        <stp>BDH|14603975530777798087</stp>
        <tr r="B111" s="17"/>
      </tp>
      <tp t="s">
        <v>#N/A Requesting Data...3947023955</v>
        <stp/>
        <stp>BDH|12875850397478162257</stp>
        <tr r="B59" s="19"/>
        <tr r="B59" s="11"/>
      </tp>
      <tp t="s">
        <v>#N/A Requesting Data...4289185111</v>
        <stp/>
        <stp>BDH|13529296618790340991</stp>
        <tr r="BA352" s="18"/>
      </tp>
      <tp t="s">
        <v>#N/A Requesting Data...4277541822</v>
        <stp/>
        <stp>BDH|14601485885592560303</stp>
        <tr r="M285" s="19"/>
        <tr r="O285" s="11"/>
      </tp>
      <tp t="s">
        <v>#N/A Requesting Data...3825682917</v>
        <stp/>
        <stp>BDH|11780505393672766126</stp>
        <tr r="F283" s="19"/>
        <tr r="I283" s="11"/>
      </tp>
      <tp t="s">
        <v>#N/A Requesting Data...3955134522</v>
        <stp/>
        <stp>BDH|17972619519216473842</stp>
        <tr r="C55" s="17"/>
      </tp>
      <tp t="s">
        <v>#N/A Requesting Data...4209135172</v>
        <stp/>
        <stp>BDH|11573975731051299408</stp>
        <tr r="BA255" s="18"/>
      </tp>
      <tp t="s">
        <v>#N/A Requesting Data...4133836069</v>
        <stp/>
        <stp>BDH|14378215597305204466</stp>
        <tr r="B150" s="17"/>
      </tp>
      <tp t="s">
        <v>#N/A Requesting Data...3816858063</v>
        <stp/>
        <stp>BDH|13602760290393164003</stp>
        <tr r="Q375" s="18"/>
      </tp>
      <tp t="s">
        <v>#N/A Requesting Data...4076484967</v>
        <stp/>
        <stp>BDH|12235880271754327790</stp>
        <tr r="I208" s="17"/>
        <tr r="I208" s="17"/>
      </tp>
      <tp t="s">
        <v>#N/A Requesting Data...4096183725</v>
        <stp/>
        <stp>BDH|13786833248936405794</stp>
        <tr r="K58" s="17"/>
      </tp>
      <tp t="s">
        <v>#N/A Requesting Data...4061615162</v>
        <stp/>
        <stp>BDH|15997895040894062317</stp>
        <tr r="BA389" s="18"/>
      </tp>
      <tp t="s">
        <v>#N/A Requesting Data...4109144383</v>
        <stp/>
        <stp>BDH|10475716504948654176</stp>
        <tr r="BA99" s="18"/>
      </tp>
      <tp t="s">
        <v>#N/A Requesting Data...4164342961</v>
        <stp/>
        <stp>BDH|11517855963309525866</stp>
        <tr r="I78" s="17"/>
      </tp>
      <tp t="s">
        <v>#N/A Requesting Data...4202967922</v>
        <stp/>
        <stp>BDH|18086451595932460945</stp>
        <tr r="BA385" s="18"/>
      </tp>
      <tp t="s">
        <v>#N/A Requesting Data...3887023054</v>
        <stp/>
        <stp>BDH|16102551591406043251</stp>
        <tr r="J7" s="17"/>
      </tp>
      <tp t="s">
        <v>#N/A Requesting Data...4271179560</v>
        <stp/>
        <stp>BDH|17101754878708912154</stp>
        <tr r="K119" s="17"/>
      </tp>
      <tp t="s">
        <v>#N/A Requesting Data...4220111312</v>
        <stp/>
        <stp>BDH|10406906887366236912</stp>
        <tr r="BA7" s="18"/>
      </tp>
      <tp t="s">
        <v>#N/A Requesting Data...4240814883</v>
        <stp/>
        <stp>BDH|16527649612567122816</stp>
        <tr r="BE256" s="19"/>
        <tr r="BG256" s="11"/>
      </tp>
      <tp t="s">
        <v>#N/A Requesting Data...3880216256</v>
        <stp/>
        <stp>BDH|13823387476450384961</stp>
        <tr r="M85" s="19"/>
        <tr r="O85" s="11"/>
      </tp>
      <tp t="s">
        <v>#N/A Requesting Data...4025744405</v>
        <stp/>
        <stp>BDH|14013578583524661315</stp>
        <tr r="B153" s="19"/>
        <tr r="B153" s="11"/>
      </tp>
      <tp t="s">
        <v>#N/A Requesting Data...4031902446</v>
        <stp/>
        <stp>BDH|11876087034475242953</stp>
        <tr r="K269" s="17"/>
      </tp>
      <tp t="s">
        <v>#N/A Requesting Data...4114655129</v>
        <stp/>
        <stp>BDH|11925685794314370450</stp>
        <tr r="H425" s="18"/>
        <tr r="J425" s="2"/>
      </tp>
      <tp t="s">
        <v>#N/A Requesting Data...4169077062</v>
        <stp/>
        <stp>BDH|13618523821148378256</stp>
        <tr r="F210" s="19"/>
        <tr r="I210" s="11"/>
      </tp>
      <tp t="s">
        <v>#N/A Requesting Data...4145047923</v>
        <stp/>
        <stp>BDH|18131227175114524705</stp>
        <tr r="D248" s="17"/>
      </tp>
      <tp t="s">
        <v>#N/A Requesting Data...4033849187</v>
        <stp/>
        <stp>BDH|13151945627536014014</stp>
        <tr r="F104" s="19"/>
        <tr r="I104" s="11"/>
      </tp>
      <tp t="s">
        <v>#N/A Requesting Data...4022447188</v>
        <stp/>
        <stp>BDH|11040517778784292988</stp>
        <tr r="C56" s="17"/>
      </tp>
      <tp t="s">
        <v>#N/A Requesting Data...4049011668</v>
        <stp/>
        <stp>BDH|10091252895747539277</stp>
        <tr r="K264" s="17"/>
      </tp>
      <tp t="s">
        <v>#N/A Requesting Data...3942867676</v>
        <stp/>
        <stp>BDH|12759763867049563418</stp>
        <tr r="BA276" s="18"/>
      </tp>
      <tp t="s">
        <v>#N/A Requesting Data...4193936492</v>
        <stp/>
        <stp>BDH|12196002653411294829</stp>
        <tr r="F253" s="19"/>
        <tr r="I253" s="11"/>
      </tp>
      <tp t="s">
        <v>#N/A Requesting Data...3977041648</v>
        <stp/>
        <stp>BDH|17109364078995573887</stp>
        <tr r="I197" s="17"/>
        <tr r="I197" s="17"/>
      </tp>
      <tp t="s">
        <v>#N/A Requesting Data...3939097506</v>
        <stp/>
        <stp>BDH|13092694187364888747</stp>
        <tr r="K89" s="17"/>
      </tp>
      <tp t="s">
        <v>#N/A Requesting Data...4033654472</v>
        <stp/>
        <stp>BDH|17915487554910678819</stp>
        <tr r="Q403" s="18"/>
      </tp>
      <tp t="s">
        <v>#N/A Requesting Data...4053539167</v>
        <stp/>
        <stp>BDH|11901017071260957821</stp>
        <tr r="D166" s="17"/>
      </tp>
      <tp t="s">
        <v>#N/A Requesting Data...3867250138</v>
        <stp/>
        <stp>BDH|14450316897462821285</stp>
        <tr r="K41" s="17"/>
      </tp>
      <tp t="s">
        <v>#N/A Requesting Data...4058793107</v>
        <stp/>
        <stp>BDH|11571463075789500517</stp>
        <tr r="BA437" s="18"/>
      </tp>
      <tp t="s">
        <v>#N/A Requesting Data...4253956326</v>
        <stp/>
        <stp>BDH|15282256241848450578</stp>
        <tr r="I62" s="17"/>
      </tp>
      <tp t="s">
        <v>#N/A Requesting Data...4258825839</v>
        <stp/>
        <stp>BDH|14154987966074938138</stp>
        <tr r="Q68" s="18"/>
      </tp>
      <tp t="s">
        <v>#N/A Requesting Data...4294280247</v>
        <stp/>
        <stp>BDH|10659115400327442868</stp>
        <tr r="C105" s="17"/>
      </tp>
      <tp t="s">
        <v>#N/A Requesting Data...4278138500</v>
        <stp/>
        <stp>BDH|15485339635909741201</stp>
        <tr r="BA415" s="18"/>
      </tp>
      <tp t="s">
        <v>#N/A Requesting Data...4089879010</v>
        <stp/>
        <stp>BDH|16486277104653591971</stp>
        <tr r="J220" s="17"/>
        <tr r="J220" s="17"/>
      </tp>
      <tp t="s">
        <v>#N/A Requesting Data...4094018397</v>
        <stp/>
        <stp>BDH|10580120791101418778</stp>
        <tr r="E365" s="2"/>
      </tp>
      <tp t="s">
        <v>#N/A Requesting Data...3886757984</v>
        <stp/>
        <stp>BDH|13184218883855208248</stp>
        <tr r="B200" s="17"/>
      </tp>
      <tp t="s">
        <v>#N/A Requesting Data...4151630825</v>
        <stp/>
        <stp>BDH|10101810650663650037</stp>
        <tr r="E163" s="2"/>
      </tp>
      <tp t="s">
        <v>#N/A Requesting Data...4213354577</v>
        <stp/>
        <stp>BDH|13514916307602645601</stp>
        <tr r="J90" s="17"/>
      </tp>
      <tp t="s">
        <v>#N/A Requesting Data...4050293047</v>
        <stp/>
        <stp>BDH|13559219230598605462</stp>
        <tr r="B274" s="19"/>
        <tr r="B274" s="11"/>
      </tp>
      <tp t="s">
        <v>#N/A Requesting Data...4207486733</v>
        <stp/>
        <stp>BDH|10631902252526372438</stp>
        <tr r="BA219" s="18"/>
      </tp>
      <tp t="s">
        <v>#N/A Requesting Data...4033957378</v>
        <stp/>
        <stp>BDH|15188859724010391171</stp>
        <tr r="J291" s="17"/>
        <tr r="J291" s="17"/>
      </tp>
      <tp t="s">
        <v>#N/A Requesting Data...4000428043</v>
        <stp/>
        <stp>BDH|10780966050463607134</stp>
        <tr r="D271" s="17"/>
      </tp>
      <tp t="s">
        <v>#N/A Requesting Data...3940831624</v>
        <stp/>
        <stp>BDH|17623916900980564068</stp>
        <tr r="Q99" s="18"/>
      </tp>
      <tp t="s">
        <v>#N/A Requesting Data...4282231109</v>
        <stp/>
        <stp>BDH|13870633264265866833</stp>
        <tr r="B162" s="19"/>
        <tr r="B162" s="11"/>
      </tp>
      <tp t="s">
        <v>#N/A Requesting Data...4014170342</v>
        <stp/>
        <stp>BDH|15951493805677351824</stp>
        <tr r="D158" s="17"/>
      </tp>
      <tp t="s">
        <v>#N/A Requesting Data...4035259862</v>
        <stp/>
        <stp>BDH|12821000991365934043</stp>
        <tr r="E12" s="2"/>
      </tp>
      <tp t="s">
        <v>#N/A Requesting Data...4177110137</v>
        <stp/>
        <stp>BDH|11772953730100254541</stp>
        <tr r="BE228" s="19"/>
        <tr r="BG228" s="11"/>
      </tp>
      <tp t="s">
        <v>#N/A Requesting Data...4098826943</v>
        <stp/>
        <stp>BDH|16604812896189154043</stp>
        <tr r="B142" s="17"/>
      </tp>
      <tp t="s">
        <v>#N/A Requesting Data...4037003192</v>
        <stp/>
        <stp>BDH|17161379524760411810</stp>
        <tr r="E38" s="2"/>
      </tp>
      <tp t="s">
        <v>#N/A Requesting Data...4069516595</v>
        <stp/>
        <stp>BDH|11561008454689569333</stp>
        <tr r="BA68" s="18"/>
      </tp>
      <tp t="s">
        <v>#N/A Requesting Data...3920312387</v>
        <stp/>
        <stp>BDH|18275413517331797243</stp>
        <tr r="M151" s="19"/>
        <tr r="O151" s="11"/>
      </tp>
      <tp t="s">
        <v>#N/A Requesting Data...4034435943</v>
        <stp/>
        <stp>BDH|16613071042594109858</stp>
        <tr r="D287" s="17"/>
      </tp>
      <tp t="s">
        <v>#N/A Requesting Data...4105565116</v>
        <stp/>
        <stp>BDH|16374283358899522612</stp>
        <tr r="B190" s="17"/>
      </tp>
      <tp t="s">
        <v>#N/A Requesting Data...4020272573</v>
        <stp/>
        <stp>BDH|16802332165764985901</stp>
        <tr r="J43" s="17"/>
      </tp>
      <tp t="s">
        <v>#N/A Requesting Data...4138172416</v>
        <stp/>
        <stp>BDH|12537772193770334256</stp>
        <tr r="B287" s="19"/>
        <tr r="B287" s="11"/>
      </tp>
      <tp t="s">
        <v>#N/A Requesting Data...4215522175</v>
        <stp/>
        <stp>BDH|18234556486059203247</stp>
        <tr r="E145" s="2"/>
      </tp>
      <tp t="s">
        <v>#N/A Requesting Data...4097777142</v>
        <stp/>
        <stp>BDH|14060728571483786932</stp>
        <tr r="J184" s="19"/>
      </tp>
      <tp t="s">
        <v>#N/A Requesting Data...4246540118</v>
        <stp/>
        <stp>BDH|17649339535820087978</stp>
        <tr r="E286" s="2"/>
      </tp>
      <tp t="s">
        <v>#N/A Requesting Data...3910207398</v>
        <stp/>
        <stp>BDH|10833381595975098126</stp>
        <tr r="E382" s="2"/>
      </tp>
      <tp t="s">
        <v>#N/A Requesting Data...3930208877</v>
        <stp/>
        <stp>BDH|15427625286487119279</stp>
        <tr r="B262" s="17"/>
      </tp>
      <tp t="s">
        <v>#N/A Requesting Data...4058441091</v>
        <stp/>
        <stp>BDH|15303029846148558744</stp>
        <tr r="K198" s="17"/>
      </tp>
      <tp t="s">
        <v>#N/A Requesting Data...3994626662</v>
        <stp/>
        <stp>BDH|14355863616596193542</stp>
        <tr r="D218" s="17"/>
      </tp>
      <tp t="s">
        <v>#N/A Requesting Data...4214381486</v>
        <stp/>
        <stp>BDH|12726846726264683253</stp>
        <tr r="E206" s="2"/>
      </tp>
      <tp t="s">
        <v>#N/A Requesting Data...4112991622</v>
        <stp/>
        <stp>BDH|11088584388290349256</stp>
        <tr r="B204" s="19"/>
        <tr r="B204" s="11"/>
      </tp>
      <tp t="s">
        <v>#N/A Requesting Data...4013895711</v>
        <stp/>
        <stp>BDH|11335362562432608879</stp>
        <tr r="D255" s="17"/>
      </tp>
      <tp t="s">
        <v>#N/A Requesting Data...3951142820</v>
        <stp/>
        <stp>BDH|10596970736823351715</stp>
        <tr r="J196" s="17"/>
        <tr r="J196" s="17"/>
      </tp>
      <tp t="s">
        <v>#N/A Requesting Data...4147435193</v>
        <stp/>
        <stp>BDH|10461143399897907169</stp>
        <tr r="J296" s="17"/>
        <tr r="J296" s="17"/>
      </tp>
      <tp t="s">
        <v>#N/A Requesting Data...4130809608</v>
        <stp/>
        <stp>BDH|16487154229192744963</stp>
        <tr r="Q402" s="18"/>
      </tp>
      <tp t="s">
        <v>#N/A Requesting Data...4195447864</v>
        <stp/>
        <stp>BDH|16294674839498677536</stp>
        <tr r="B426" s="18"/>
        <tr r="B426" s="2"/>
      </tp>
      <tp t="s">
        <v>#N/A Requesting Data...4218564361</v>
        <stp/>
        <stp>BDH|14628628029207305977</stp>
        <tr r="B273" s="17"/>
      </tp>
      <tp t="s">
        <v>#N/A Requesting Data...4161307210</v>
        <stp/>
        <stp>BDH|12802959788679588498</stp>
        <tr r="B242" s="19"/>
        <tr r="B242" s="11"/>
      </tp>
      <tp t="s">
        <v>#N/A Requesting Data...4055522849</v>
        <stp/>
        <stp>BDH|14628192785280149326</stp>
        <tr r="F225" s="19"/>
        <tr r="I225" s="11"/>
      </tp>
      <tp t="s">
        <v>#N/A Requesting Data...4040745695</v>
        <stp/>
        <stp>BDH|15191537987974513290</stp>
        <tr r="I54" s="17"/>
      </tp>
      <tp t="s">
        <v>#N/A Requesting Data...4251929453</v>
        <stp/>
        <stp>BDH|15564312011028941149</stp>
        <tr r="C117" s="17"/>
      </tp>
      <tp t="s">
        <v>#N/A Requesting Data...4115737315</v>
        <stp/>
        <stp>BDH|10082852338097170243</stp>
        <tr r="E21" s="2"/>
      </tp>
      <tp t="s">
        <v>#N/A Requesting Data...4012138209</v>
        <stp/>
        <stp>BDH|13934161387264494044</stp>
        <tr r="BA79" s="18"/>
      </tp>
      <tp t="s">
        <v>#N/A Requesting Data...4041846250</v>
        <stp/>
        <stp>BDH|13837351775310129910</stp>
        <tr r="K95" s="17"/>
      </tp>
      <tp t="s">
        <v>#N/A Requesting Data...4207461701</v>
        <stp/>
        <stp>BDH|12400021888901238548</stp>
        <tr r="D133" s="17"/>
      </tp>
      <tp t="s">
        <v>#N/A Requesting Data...4225222973</v>
        <stp/>
        <stp>BDH|10536565688553646051</stp>
        <tr r="BA132" s="18"/>
      </tp>
      <tp t="s">
        <v>#N/A Requesting Data...4152428826</v>
        <stp/>
        <stp>BDH|12722954360371808220</stp>
        <tr r="D213" s="17"/>
      </tp>
      <tp t="s">
        <v>#N/A Requesting Data...4048596025</v>
        <stp/>
        <stp>BDH|10354920978752593276</stp>
        <tr r="BA280" s="18"/>
      </tp>
      <tp t="s">
        <v>#N/A Requesting Data...4212619792</v>
        <stp/>
        <stp>BDH|15429037397650360284</stp>
        <tr r="C181" s="17"/>
      </tp>
      <tp t="s">
        <v>#N/A Requesting Data...4194460913</v>
        <stp/>
        <stp>BDH|12436690794557710456</stp>
        <tr r="E189" s="2"/>
      </tp>
      <tp t="s">
        <v>#N/A Requesting Data...3924715517</v>
        <stp/>
        <stp>BDH|12179691046407224977</stp>
        <tr r="E11" s="2"/>
      </tp>
      <tp t="s">
        <v>#N/A Requesting Data...4210116150</v>
        <stp/>
        <stp>BDH|10942865673184173579</stp>
        <tr r="I253" s="17"/>
        <tr r="I253" s="17"/>
      </tp>
      <tp t="s">
        <v>#N/A Requesting Data...4186825348</v>
        <stp/>
        <stp>BDH|15785005585652091182</stp>
        <tr r="BA253" s="18"/>
      </tp>
      <tp t="s">
        <v>#N/A Requesting Data...4202379377</v>
        <stp/>
        <stp>BDH|11148091222715933896</stp>
        <tr r="K259" s="17"/>
      </tp>
      <tp t="s">
        <v>#N/A Requesting Data...4267304310</v>
        <stp/>
        <stp>BDH|17219571050459850077</stp>
        <tr r="Q104" s="18"/>
      </tp>
      <tp t="s">
        <v>#N/A Requesting Data...4191168932</v>
        <stp/>
        <stp>BDH|12850863702487659302</stp>
        <tr r="J240" s="19"/>
      </tp>
      <tp t="s">
        <v>#N/A Requesting Data...4033908936</v>
        <stp/>
        <stp>BDH|15388173931640710988</stp>
        <tr r="B74" s="17"/>
      </tp>
      <tp t="s">
        <v>#N/A Requesting Data...4135068481</v>
        <stp/>
        <stp>BDH|16170740567181740889</stp>
        <tr r="Q174" s="18"/>
      </tp>
      <tp t="s">
        <v>#N/A Requesting Data...4146279278</v>
        <stp/>
        <stp>BDH|12534312726094690990</stp>
        <tr r="K166" s="17"/>
      </tp>
      <tp t="s">
        <v>#N/A Requesting Data...4280411134</v>
        <stp/>
        <stp>BDH|12893742082053206015</stp>
        <tr r="BA102" s="18"/>
      </tp>
      <tp t="s">
        <v>#N/A Requesting Data...4225141742</v>
        <stp/>
        <stp>BDH|14177903773490955469</stp>
        <tr r="F178" s="19"/>
        <tr r="I178" s="11"/>
      </tp>
      <tp t="s">
        <v>#N/A Requesting Data...4050841936</v>
        <stp/>
        <stp>BDH|15360088662018402502</stp>
        <tr r="BE13" s="19"/>
        <tr r="BG13" s="11"/>
      </tp>
      <tp t="s">
        <v>#N/A Requesting Data...4253599621</v>
        <stp/>
        <stp>BDH|15722556398160739704</stp>
        <tr r="J13" s="17"/>
      </tp>
      <tp t="s">
        <v>#N/A Requesting Data...4253827077</v>
        <stp/>
        <stp>BDH|13303914948734182469</stp>
        <tr r="I7" s="17"/>
      </tp>
      <tp t="s">
        <v>#N/A Requesting Data...3959179435</v>
        <stp/>
        <stp>BDH|18363955999253098528</stp>
        <tr r="F168" s="19"/>
        <tr r="I168" s="11"/>
      </tp>
      <tp t="s">
        <v>#N/A Requesting Data...4203153193</v>
        <stp/>
        <stp>BDH|17125878683389067089</stp>
        <tr r="K14" s="17"/>
      </tp>
      <tp t="s">
        <v>#N/A Requesting Data...4106533622</v>
        <stp/>
        <stp>BDH|12753575480593850255</stp>
        <tr r="F296" s="19"/>
        <tr r="I296" s="11"/>
      </tp>
      <tp t="s">
        <v>#N/A Requesting Data...4221439268</v>
        <stp/>
        <stp>BDH|15320198395505196633</stp>
        <tr r="E53" s="2"/>
      </tp>
      <tp t="s">
        <v>#N/A Requesting Data...4010864053</v>
        <stp/>
        <stp>BDH|15265545320638332483</stp>
        <tr r="E364" s="2"/>
      </tp>
      <tp t="s">
        <v>#N/A Requesting Data...3993670363</v>
        <stp/>
        <stp>BDH|10876362389946214389</stp>
        <tr r="B122" s="17"/>
      </tp>
      <tp t="s">
        <v>#N/A Requesting Data...4037957923</v>
        <stp/>
        <stp>BDH|13938706031648516118</stp>
        <tr r="BA145" s="18"/>
      </tp>
      <tp t="s">
        <v>#N/A Requesting Data...4056895008</v>
        <stp/>
        <stp>BDH|18302345639733168539</stp>
        <tr r="BA414" s="18"/>
      </tp>
      <tp t="s">
        <v>#N/A Requesting Data...4105495805</v>
        <stp/>
        <stp>BDH|10161173189625779241</stp>
        <tr r="E215" s="2"/>
      </tp>
      <tp t="s">
        <v>#N/A Requesting Data...4291614946</v>
        <stp/>
        <stp>BDH|10930687364277119983</stp>
        <tr r="B64" s="17"/>
      </tp>
      <tp t="s">
        <v>#N/A Requesting Data...4157333386</v>
        <stp/>
        <stp>BDH|14589775804594096999</stp>
        <tr r="BE109" s="19"/>
        <tr r="BG109" s="11"/>
      </tp>
      <tp t="s">
        <v>#N/A Requesting Data...4136821151</v>
        <stp/>
        <stp>BDH|15808328291104722533</stp>
        <tr r="I127" s="17"/>
      </tp>
      <tp t="s">
        <v>#N/A Requesting Data...4254103362</v>
        <stp/>
        <stp>BDH|13953056793992160613</stp>
        <tr r="C188" s="17"/>
      </tp>
      <tp t="s">
        <v>#N/A Requesting Data...4009431673</v>
        <stp/>
        <stp>BDH|16072505018549457533</stp>
        <tr r="J215" s="17"/>
        <tr r="J215" s="17"/>
      </tp>
      <tp t="s">
        <v>#N/A Requesting Data...4062038499</v>
        <stp/>
        <stp>BDH|15680998506397036560</stp>
        <tr r="M217" s="19"/>
        <tr r="O217" s="11"/>
      </tp>
      <tp t="s">
        <v>#N/A Requesting Data...4000493728</v>
        <stp/>
        <stp>BDH|10415038454152593997</stp>
        <tr r="K171" s="17"/>
      </tp>
      <tp t="s">
        <v>#N/A Requesting Data...4102020995</v>
        <stp/>
        <stp>BDH|17460914167450929640</stp>
        <tr r="M203" s="19"/>
        <tr r="O203" s="11"/>
      </tp>
      <tp t="s">
        <v>#N/A Requesting Data...4152427331</v>
        <stp/>
        <stp>BDH|17772918049502735662</stp>
        <tr r="J216" s="17"/>
        <tr r="J216" s="17"/>
      </tp>
      <tp t="s">
        <v>#N/A Requesting Data...4286525561</v>
        <stp/>
        <stp>BDH|12991932242424422526</stp>
        <tr r="B32" s="19"/>
        <tr r="B32" s="11"/>
      </tp>
      <tp t="s">
        <v>#N/A Requesting Data...4281130779</v>
        <stp/>
        <stp>BDH|11967811860361636009</stp>
        <tr r="BE248" s="19"/>
        <tr r="BG248" s="11"/>
      </tp>
      <tp t="s">
        <v>#N/A Requesting Data...4182800602</v>
        <stp/>
        <stp>BDH|10452998168712271391</stp>
        <tr r="B33" s="19"/>
        <tr r="B33" s="11"/>
      </tp>
      <tp t="s">
        <v>#N/A Requesting Data...4281737635</v>
        <stp/>
        <stp>BDH|14431411548103708946</stp>
        <tr r="E179" s="2"/>
      </tp>
      <tp t="s">
        <v>#N/A Requesting Data...4020077035</v>
        <stp/>
        <stp>BDH|11866000786441654662</stp>
        <tr r="B284" s="17"/>
      </tp>
      <tp t="s">
        <v>#N/A Requesting Data...4069382499</v>
        <stp/>
        <stp>BDH|10264565194342675083</stp>
        <tr r="E37" s="2"/>
      </tp>
      <tp t="s">
        <v>#N/A Requesting Data...4012969473</v>
        <stp/>
        <stp>BDH|10024553346967293908</stp>
        <tr r="BA55" s="18"/>
      </tp>
      <tp t="s">
        <v>#N/A Requesting Data...4154890885</v>
        <stp/>
        <stp>BDH|18304353429980911674</stp>
        <tr r="M211" s="19"/>
        <tr r="O211" s="11"/>
      </tp>
      <tp t="s">
        <v>#N/A Requesting Data...4143973104</v>
        <stp/>
        <stp>BDH|12192922450593153235</stp>
        <tr r="I274" s="17"/>
        <tr r="I274" s="17"/>
      </tp>
      <tp t="s">
        <v>#N/A Requesting Data...4086764570</v>
        <stp/>
        <stp>BDH|16208765282212408434</stp>
        <tr r="F295" s="19"/>
        <tr r="I295" s="11"/>
      </tp>
      <tp t="s">
        <v>#N/A Requesting Data...4088209356</v>
        <stp/>
        <stp>BDH|13916310689505172213</stp>
        <tr r="J280" s="19"/>
      </tp>
      <tp t="s">
        <v>#N/A Requesting Data...4250819496</v>
        <stp/>
        <stp>BDH|13146671593082754135</stp>
        <tr r="I289" s="17"/>
        <tr r="I289" s="17"/>
      </tp>
      <tp t="s">
        <v>#N/A Requesting Data...4273909628</v>
        <stp/>
        <stp>BDH|18350868783931456634</stp>
        <tr r="D223" s="17"/>
      </tp>
      <tp t="s">
        <v>#N/A Requesting Data...4263126717</v>
        <stp/>
        <stp>BDH|15603534910167588904</stp>
        <tr r="C93" s="17"/>
      </tp>
      <tp t="s">
        <v>#N/A Requesting Data...4197952154</v>
        <stp/>
        <stp>BDH|15730828841377258165</stp>
        <tr r="J41" s="17"/>
      </tp>
      <tp t="s">
        <v>#N/A Requesting Data...4187739665</v>
        <stp/>
        <stp>BDH|16049824159582237698</stp>
        <tr r="K440" s="18"/>
        <tr r="M440" s="2"/>
      </tp>
      <tp t="s">
        <v>#N/A Requesting Data...4120035802</v>
        <stp/>
        <stp>BDH|14209082482500849301</stp>
        <tr r="B143" s="19"/>
        <tr r="B143" s="11"/>
      </tp>
      <tp t="s">
        <v>#N/A Requesting Data...4015561325</v>
        <stp/>
        <stp>BDH|12643821117647644355</stp>
        <tr r="D117" s="17"/>
      </tp>
      <tp t="s">
        <v>#N/A Requesting Data...4182579473</v>
        <stp/>
        <stp>BDH|17943450688500527414</stp>
        <tr r="I206" s="17"/>
        <tr r="I206" s="17"/>
      </tp>
      <tp t="s">
        <v>#N/A Requesting Data...4069276850</v>
        <stp/>
        <stp>BDH|14295582971540880930</stp>
        <tr r="E287" s="2"/>
      </tp>
      <tp t="s">
        <v>#N/A Requesting Data...4134562411</v>
        <stp/>
        <stp>BDH|11049725565587420830</stp>
        <tr r="E259" s="2"/>
      </tp>
      <tp t="s">
        <v>#N/A Requesting Data...4212457725</v>
        <stp/>
        <stp>BDH|14746244592332144201</stp>
        <tr r="Q5" s="18"/>
      </tp>
      <tp t="s">
        <v>#N/A Requesting Data...4029720405</v>
        <stp/>
        <stp>BDH|15087942340272340578</stp>
        <tr r="BA377" s="18"/>
      </tp>
      <tp t="s">
        <v>#N/A Requesting Data...4075461811</v>
        <stp/>
        <stp>BDH|11064859066730078004</stp>
        <tr r="B213" s="19"/>
        <tr r="B213" s="11"/>
      </tp>
      <tp t="s">
        <v>#N/A Requesting Data...4030992572</v>
        <stp/>
        <stp>BDH|13821934359749484952</stp>
        <tr r="B237" s="19"/>
        <tr r="B237" s="11"/>
      </tp>
      <tp t="s">
        <v>#N/A Requesting Data...4254468647</v>
        <stp/>
        <stp>BDH|16391733880787623154</stp>
        <tr r="B199" s="17"/>
      </tp>
      <tp t="s">
        <v>#N/A Requesting Data...4168450589</v>
        <stp/>
        <stp>BDH|15388254992505611411</stp>
        <tr r="I166" s="17"/>
        <tr r="I166" s="17"/>
      </tp>
      <tp t="s">
        <v>#N/A Requesting Data...4023373217</v>
        <stp/>
        <stp>BDH|16336839860782274512</stp>
        <tr r="D91" s="17"/>
      </tp>
      <tp t="s">
        <v>#N/A Requesting Data...4276917741</v>
        <stp/>
        <stp>BDH|15732868781149336308</stp>
        <tr r="J274" s="19"/>
      </tp>
      <tp t="s">
        <v>#N/A Requesting Data...4152420639</v>
        <stp/>
        <stp>BDH|12641857723700106723</stp>
        <tr r="M135" s="19"/>
        <tr r="O135" s="11"/>
      </tp>
      <tp t="s">
        <v>#N/A Requesting Data...4259410664</v>
        <stp/>
        <stp>BDH|10207870115387343102</stp>
        <tr r="J249" s="17"/>
        <tr r="J249" s="17"/>
      </tp>
      <tp t="s">
        <v>#N/A Requesting Data...4192348628</v>
        <stp/>
        <stp>BDH|15062857106393200126</stp>
        <tr r="B261" s="17"/>
      </tp>
      <tp t="s">
        <v>#N/A Requesting Data...4229991839</v>
        <stp/>
        <stp>BDH|10613892032410924471</stp>
        <tr r="F170" s="19"/>
        <tr r="I170" s="11"/>
      </tp>
      <tp t="s">
        <v>#N/A Requesting Data...4291740668</v>
        <stp/>
        <stp>BDH|14173872216396198436</stp>
        <tr r="B173" s="19"/>
        <tr r="B173" s="11"/>
      </tp>
      <tp t="s">
        <v>#N/A Requesting Data...4175255478</v>
        <stp/>
        <stp>BDH|14418876661457794278</stp>
        <tr r="F258" s="19"/>
        <tr r="I258" s="11"/>
      </tp>
      <tp t="s">
        <v>#N/A Requesting Data...4214281512</v>
        <stp/>
        <stp>BDH|15070543528988856568</stp>
        <tr r="B187" s="19"/>
        <tr r="B187" s="11"/>
      </tp>
      <tp t="s">
        <v>#N/A Requesting Data...4119776909</v>
        <stp/>
        <stp>BDH|14190235885167322668</stp>
        <tr r="BE252" s="19"/>
        <tr r="BG252" s="11"/>
      </tp>
      <tp t="s">
        <v>#N/A Requesting Data...4092450438</v>
        <stp/>
        <stp>BDH|13346082169168348237</stp>
        <tr r="M69" s="19"/>
        <tr r="O69" s="11"/>
      </tp>
      <tp t="s">
        <v>#N/A Requesting Data...4219375278</v>
        <stp/>
        <stp>BDH|11177866547566451465</stp>
        <tr r="B166" s="17"/>
      </tp>
      <tp t="s">
        <v>#N/A Requesting Data...4041305559</v>
        <stp/>
        <stp>BDH|18295249472895630770</stp>
        <tr r="Q89" s="18"/>
      </tp>
      <tp t="s">
        <v>#N/A Requesting Data...4046167128</v>
        <stp/>
        <stp>BDH|11619647252828241577</stp>
        <tr r="F55" s="19"/>
        <tr r="I55" s="11"/>
      </tp>
      <tp t="s">
        <v>#N/A Requesting Data...4209662062</v>
        <stp/>
        <stp>BDH|15732014926028338069</stp>
        <tr r="BA210" s="18"/>
      </tp>
      <tp t="s">
        <v>#N/A Requesting Data...4057577643</v>
        <stp/>
        <stp>BDH|12996394980245578305</stp>
        <tr r="C245" s="17"/>
      </tp>
      <tp t="s">
        <v>#N/A Requesting Data...4294477640</v>
        <stp/>
        <stp>BDH|11100177313847301933</stp>
        <tr r="BA320" s="18"/>
      </tp>
      <tp t="s">
        <v>#N/A Requesting Data...4082401381</v>
        <stp/>
        <stp>BDH|16772160077477771842</stp>
        <tr r="C265" s="17"/>
      </tp>
      <tp t="s">
        <v>#N/A Requesting Data...4188169622</v>
        <stp/>
        <stp>BDH|11436228387372478614</stp>
        <tr r="BA278" s="18"/>
      </tp>
      <tp t="s">
        <v>#N/A Requesting Data...4268931247</v>
        <stp/>
        <stp>BDH|17951262616838827356</stp>
        <tr r="C242" s="17"/>
      </tp>
      <tp t="s">
        <v>#N/A Requesting Data...4180352524</v>
        <stp/>
        <stp>BDH|13879550488940661171</stp>
        <tr r="F232" s="19"/>
        <tr r="I232" s="11"/>
      </tp>
      <tp t="s">
        <v>#N/A Requesting Data...4133526468</v>
        <stp/>
        <stp>BDH|12079518823123107977</stp>
        <tr r="BA351" s="18"/>
      </tp>
      <tp t="s">
        <v>#N/A Requesting Data...4135869154</v>
        <stp/>
        <stp>BDH|12265132108004856859</stp>
        <tr r="B28" s="19"/>
        <tr r="B28" s="11"/>
      </tp>
      <tp t="s">
        <v>#N/A Requesting Data...4178398299</v>
        <stp/>
        <stp>BDH|14584245446489352401</stp>
        <tr r="AD441" s="2"/>
      </tp>
      <tp t="s">
        <v>#N/A Requesting Data...4247354990</v>
        <stp/>
        <stp>BDH|14304911036574516557</stp>
        <tr r="E441" s="2"/>
      </tp>
      <tp t="s">
        <v>#N/A Requesting Data...4260427299</v>
        <stp/>
        <stp>BDH|12483934499325815828</stp>
        <tr r="J232" s="19"/>
      </tp>
      <tp t="s">
        <v>#N/A Requesting Data...4106378144</v>
        <stp/>
        <stp>BDH|15318751425418109760</stp>
        <tr r="K174" s="17"/>
      </tp>
      <tp t="s">
        <v>#N/A Requesting Data...4227740512</v>
        <stp/>
        <stp>BDH|16014826581510798933</stp>
        <tr r="F269" s="19"/>
        <tr r="I269" s="11"/>
      </tp>
      <tp t="s">
        <v>#N/A Requesting Data...4175689796</v>
        <stp/>
        <stp>BDH|12238517894143838285</stp>
        <tr r="BE237" s="19"/>
        <tr r="BG237" s="11"/>
      </tp>
      <tp t="s">
        <v>#N/A Requesting Data...4232841344</v>
        <stp/>
        <stp>BDH|12209378816689453609</stp>
        <tr r="B10" s="17"/>
      </tp>
      <tp t="s">
        <v>#N/A Requesting Data...4138096120</v>
        <stp/>
        <stp>BDH|15054509438348981465</stp>
        <tr r="J18" s="17"/>
      </tp>
      <tp t="s">
        <v>#N/A Requesting Data...4154748484</v>
        <stp/>
        <stp>BDH|17078090807891871919</stp>
        <tr r="F132" s="19"/>
        <tr r="I132" s="11"/>
      </tp>
      <tp t="s">
        <v>#N/A Requesting Data...4286104545</v>
        <stp/>
        <stp>BDH|10541442267729227432</stp>
        <tr r="Q233" s="18"/>
      </tp>
      <tp t="s">
        <v>#N/A Requesting Data...4230906789</v>
        <stp/>
        <stp>BDH|13727955547306633746</stp>
        <tr r="E52" s="2"/>
      </tp>
      <tp t="s">
        <v>#N/A Requesting Data...4104479662</v>
        <stp/>
        <stp>BDH|15851594132865380976</stp>
        <tr r="BE249" s="19"/>
        <tr r="BG249" s="11"/>
      </tp>
      <tp t="s">
        <v>#N/A Requesting Data...4229126311</v>
        <stp/>
        <stp>BDH|11053848476656048759</stp>
        <tr r="J182" s="19"/>
      </tp>
      <tp t="s">
        <v>#N/A Requesting Data...4094874468</v>
        <stp/>
        <stp>BDH|12211046620267342827</stp>
        <tr r="Q139" s="18"/>
      </tp>
      <tp t="s">
        <v>#N/A Requesting Data...4090530167</v>
        <stp/>
        <stp>BDH|18106560231422908381</stp>
        <tr r="E285" s="2"/>
      </tp>
      <tp t="s">
        <v>#N/A Requesting Data...4174922606</v>
        <stp/>
        <stp>BDH|14376940761606786272</stp>
        <tr r="I242" s="17"/>
        <tr r="I242" s="17"/>
      </tp>
      <tp t="s">
        <v>#N/A Requesting Data...4127679364</v>
        <stp/>
        <stp>BDH|16387833399298667096</stp>
        <tr r="Q226" s="18"/>
      </tp>
      <tp t="s">
        <v>#N/A Requesting Data...4285782776</v>
        <stp/>
        <stp>BDH|16079944099168277198</stp>
        <tr r="BE180" s="19"/>
        <tr r="BG180" s="11"/>
      </tp>
      <tp t="s">
        <v>#N/A Requesting Data...4200621216</v>
        <stp/>
        <stp>BDH|10457071603087662804</stp>
        <tr r="AD442" s="2"/>
      </tp>
      <tp t="s">
        <v>#N/A Requesting Data...4242805227</v>
        <stp/>
        <stp>BDH|13942010027397972904</stp>
        <tr r="K183" s="17"/>
      </tp>
      <tp t="s">
        <v>#N/A Requesting Data...4111190079</v>
        <stp/>
        <stp>BDH|15374278912870815978</stp>
        <tr r="BE150" s="19"/>
        <tr r="BG150" s="11"/>
      </tp>
      <tp t="s">
        <v>#N/A Requesting Data...4283255611</v>
        <stp/>
        <stp>BDH|16866071295347763740</stp>
        <tr r="D233" s="17"/>
      </tp>
      <tp t="s">
        <v>#N/A Requesting Data...4172411115</v>
        <stp/>
        <stp>BDH|11171134497295515391</stp>
        <tr r="D124" s="17"/>
      </tp>
      <tp t="s">
        <v>#N/A Requesting Data...4236165770</v>
        <stp/>
        <stp>BDH|15178858068882254673</stp>
        <tr r="C162" s="17"/>
      </tp>
      <tp t="s">
        <v>#N/A Requesting Data...4265286444</v>
        <stp/>
        <stp>BDH|14009025785481987279</stp>
        <tr r="J190" s="17"/>
        <tr r="J190" s="17"/>
      </tp>
      <tp t="s">
        <v>#N/A Requesting Data...4250482367</v>
        <stp/>
        <stp>BDH|12886060062628287371</stp>
        <tr r="Q268" s="18"/>
      </tp>
      <tp t="s">
        <v>#N/A Requesting Data...4173067185</v>
        <stp/>
        <stp>BDH|12561904255716017792</stp>
        <tr r="D188" s="17"/>
      </tp>
      <tp t="s">
        <v>#N/A Requesting Data...4180791899</v>
        <stp/>
        <stp>BDH|12665334296206916134</stp>
        <tr r="E156" s="2"/>
      </tp>
      <tp t="s">
        <v>#N/A Requesting Data...4223050282</v>
        <stp/>
        <stp>BDH|18370720358986547341</stp>
        <tr r="M254" s="19"/>
        <tr r="O254" s="11"/>
      </tp>
      <tp t="s">
        <v>#N/A Requesting Data...4165881272</v>
        <stp/>
        <stp>BDH|11474499152339477633</stp>
        <tr r="M233" s="19"/>
        <tr r="O233" s="11"/>
      </tp>
      <tp t="s">
        <v>#N/A Requesting Data...4203659216</v>
        <stp/>
        <stp>BDH|17191384421430753973</stp>
        <tr r="B43" s="19"/>
        <tr r="B43" s="11"/>
      </tp>
      <tp t="s">
        <v>#N/A Requesting Data...4286082329</v>
        <stp/>
        <stp>BDH|16832371537539383030</stp>
        <tr r="F13" s="19"/>
        <tr r="I13" s="11"/>
      </tp>
      <tp t="s">
        <v>#N/A Requesting Data...4130002365</v>
        <stp/>
        <stp>BDH|10236638999623996397</stp>
        <tr r="M144" s="19"/>
        <tr r="O144" s="11"/>
      </tp>
      <tp t="s">
        <v>#N/A Requesting Data...4286349918</v>
        <stp/>
        <stp>BDH|11556387012368264455</stp>
        <tr r="E316" s="2"/>
      </tp>
      <tp t="s">
        <v>#N/A Requesting Data...4266164155</v>
        <stp/>
        <stp>BDH|13463081725199370726</stp>
        <tr r="K68" s="17"/>
      </tp>
      <tp t="s">
        <v>#N/A Requesting Data...4220920733</v>
        <stp/>
        <stp>BDH|13423390604316172900</stp>
        <tr r="I279" s="17"/>
        <tr r="I279" s="17"/>
      </tp>
      <tp t="s">
        <v>#N/A Requesting Data...4121878085</v>
        <stp/>
        <stp>BDH|16401244138531025906</stp>
        <tr r="J288" s="19"/>
      </tp>
      <tp t="s">
        <v>#N/A Requesting Data...4155672894</v>
        <stp/>
        <stp>BDH|12487945861365230784</stp>
        <tr r="F5" s="19"/>
        <tr r="I5" s="11"/>
      </tp>
      <tp t="s">
        <v>#N/A Requesting Data...4133775307</v>
        <stp/>
        <stp>BDH|14866954247042492452</stp>
        <tr r="J78" s="17"/>
      </tp>
      <tp t="s">
        <v>#N/A Requesting Data...4277859877</v>
        <stp/>
        <stp>BDH|16445796017378096710</stp>
        <tr r="Q169" s="18"/>
      </tp>
      <tp t="s">
        <v>#N/A Requesting Data...4161705667</v>
        <stp/>
        <stp>BDH|18255136514080956778</stp>
        <tr r="K234" s="17"/>
      </tp>
      <tp t="s">
        <v>#N/A Requesting Data...4174440303</v>
        <stp/>
        <stp>BDH|14697004784954143781</stp>
        <tr r="C78" s="17"/>
      </tp>
      <tp t="s">
        <v>#N/A Requesting Data...4261316294</v>
        <stp/>
        <stp>BDH|17829897102373972317</stp>
        <tr r="K271" s="17"/>
      </tp>
      <tp t="s">
        <v>#N/A Requesting Data...4145857402</v>
        <stp/>
        <stp>BDH|15777726968412155975</stp>
        <tr r="E137" s="2"/>
      </tp>
      <tp t="s">
        <v>#N/A Requesting Data...4241510729</v>
        <stp/>
        <stp>BDH|11882513471098679442</stp>
        <tr r="BE189" s="19"/>
        <tr r="BG189" s="11"/>
      </tp>
      <tp t="s">
        <v>#N/A Requesting Data...4160767864</v>
        <stp/>
        <stp>BDH|14110048249539793619</stp>
        <tr r="B287" s="17"/>
      </tp>
      <tp t="s">
        <v>#N/A Requesting Data...4146922223</v>
        <stp/>
        <stp>BDH|14928977153640200750</stp>
        <tr r="E423" s="2"/>
      </tp>
      <tp t="s">
        <v>#N/A Requesting Data...4153299517</v>
        <stp/>
        <stp>BDH|15705295595891887096</stp>
        <tr r="Q84" s="18"/>
      </tp>
      <tp t="s">
        <v>#N/A Requesting Data...4220855794</v>
        <stp/>
        <stp>BDH|16763784073361551837</stp>
        <tr r="K263" s="17"/>
      </tp>
      <tp t="s">
        <v>#N/A Requesting Data...4236696619</v>
        <stp/>
        <stp>BDH|13177602143199154793</stp>
        <tr r="Q435" s="18"/>
      </tp>
      <tp t="s">
        <v>#N/A Requesting Data...4254564785</v>
        <stp/>
        <stp>BDH|14623190992037085401</stp>
        <tr r="J192" s="17"/>
        <tr r="J192" s="17"/>
      </tp>
      <tp t="s">
        <v>#N/A Requesting Data...4260590733</v>
        <stp/>
        <stp>BDH|14937573704408588627</stp>
        <tr r="Q413" s="18"/>
      </tp>
      <tp t="s">
        <v>#N/A Requesting Data...4144788883</v>
        <stp/>
        <stp>BDH|17115369316613876943</stp>
        <tr r="J58" s="17"/>
      </tp>
      <tp t="s">
        <v>#N/A Requesting Data...4259260041</v>
        <stp/>
        <stp>BDH|15686967553637851165</stp>
        <tr r="M271" s="19"/>
        <tr r="O271" s="11"/>
      </tp>
      <tp t="s">
        <v>#N/A Requesting Data...4286092601</v>
        <stp/>
        <stp>BDH|17183582347530250913</stp>
        <tr r="I248" s="17"/>
        <tr r="I248" s="17"/>
      </tp>
      <tp t="s">
        <v>#N/A Requesting Data...4210209374</v>
        <stp/>
        <stp>BDH|15282022099755325676</stp>
        <tr r="E19" s="2"/>
      </tp>
      <tp t="s">
        <v>#N/A Requesting Data...4240035252</v>
        <stp/>
        <stp>BDH|16302975885209592196</stp>
        <tr r="K8" s="17"/>
      </tp>
      <tp t="s">
        <v>#N/A Requesting Data...4236974975</v>
        <stp/>
        <stp>BDH|17003233182271529392</stp>
        <tr r="D242" s="17"/>
      </tp>
      <tp t="s">
        <v>#N/A Requesting Data...4168699915</v>
        <stp/>
        <stp>BDH|16557405271579810315</stp>
        <tr r="F40" s="19"/>
        <tr r="I40" s="11"/>
      </tp>
      <tp t="s">
        <v>#N/A Requesting Data...4191861457</v>
        <stp/>
        <stp>BDH|14033817314485140792</stp>
        <tr r="D300" s="17"/>
      </tp>
      <tp t="s">
        <v>#N/A Requesting Data...4267934203</v>
        <stp/>
        <stp>BDH|12009478557535482991</stp>
        <tr r="M76" s="19"/>
        <tr r="O76" s="11"/>
      </tp>
      <tp t="s">
        <v>#N/A Requesting Data...4241221696</v>
        <stp/>
        <stp>BDH|12913116615524406946</stp>
        <tr r="B54" s="19"/>
        <tr r="B54" s="11"/>
      </tp>
      <tp t="s">
        <v>#N/A Requesting Data...4252022045</v>
        <stp/>
        <stp>BDH|10833569886243511116</stp>
        <tr r="B194" s="19"/>
        <tr r="B194" s="11"/>
      </tp>
      <tp t="s">
        <v>#N/A Requesting Data...4234897557</v>
        <stp/>
        <stp>BDH|13024557942535285897</stp>
        <tr r="BE159" s="19"/>
        <tr r="BG159" s="11"/>
      </tp>
      <tp t="s">
        <v>#N/A Requesting Data...4265495749</v>
        <stp/>
        <stp>BDH|12289583296765498446</stp>
        <tr r="D279" s="17"/>
      </tp>
      <tp t="s">
        <v>#N/A Requesting Data...4291322263</v>
        <stp/>
        <stp>BDH|16780305448428238618</stp>
        <tr r="M199" s="19"/>
        <tr r="O199" s="11"/>
      </tp>
      <tp t="s">
        <v>#N/A Requesting Data...4291567584</v>
        <stp/>
        <stp>BDH|10859813575136324637</stp>
        <tr r="B50" s="17"/>
      </tp>
      <tp t="s">
        <v>#N/A Requesting Data...4184159504</v>
        <stp/>
        <stp>BDH|18015786662466164074</stp>
        <tr r="E209" s="2"/>
      </tp>
      <tp t="s">
        <v>#N/A Requesting Data...4243771696</v>
        <stp/>
        <stp>BDH|14652571368298526002</stp>
        <tr r="E378" s="2"/>
      </tp>
      <tp t="s">
        <v>#N/A Requesting Data...4214083038</v>
        <stp/>
        <stp>BDH|15898205754524258929</stp>
        <tr r="E90" s="2"/>
      </tp>
      <tp t="s">
        <v>#N/A Requesting Data...4226690647</v>
        <stp/>
        <stp>BDH|16344795249493804971</stp>
        <tr r="F119" s="19"/>
        <tr r="I119" s="11"/>
      </tp>
      <tp t="s">
        <v>#N/A Requesting Data...4239431752</v>
        <stp/>
        <stp>BDH|11783167502769475684</stp>
        <tr r="BE146" s="19"/>
        <tr r="BG146" s="11"/>
      </tp>
      <tp t="s">
        <v>#N/A Requesting Data...4270938627</v>
        <stp/>
        <stp>BDH|16716856839237788531</stp>
        <tr r="D268" s="17"/>
      </tp>
      <tp t="s">
        <v>#N/A Requesting Data...4275556188</v>
        <stp/>
        <stp>BDH|11270761398699559964</stp>
        <tr r="BA59" s="18"/>
      </tp>
      <tp t="s">
        <v>#N/A Requesting Data...4207300480</v>
        <stp/>
        <stp>BDH|12373674689531011220</stp>
        <tr r="I103" s="17"/>
      </tp>
      <tp t="s">
        <v>#N/A Requesting Data...4266882765</v>
        <stp/>
        <stp>BDH|14823493438424347854</stp>
        <tr r="D106" s="17"/>
      </tp>
      <tp t="s">
        <v>#N/A Requesting Data...4240622706</v>
        <stp/>
        <stp>BDH|14653340789992129247</stp>
        <tr r="BE185" s="19"/>
        <tr r="BG185" s="11"/>
      </tp>
      <tp t="s">
        <v>#N/A Requesting Data...4276126163</v>
        <stp/>
        <stp>BDH|18078732247536886227</stp>
        <tr r="K111" s="17"/>
      </tp>
      <tp t="s">
        <v>#N/A Requesting Data...4236281040</v>
        <stp/>
        <stp>BDH|15130694082550569418</stp>
        <tr r="J229" s="19"/>
      </tp>
      <tp t="s">
        <v>#N/A Requesting Data...4258241317</v>
        <stp/>
        <stp>BDH|16579963002195605597</stp>
        <tr r="E410" s="2"/>
      </tp>
      <tp t="s">
        <v>#N/A Requesting Data...4280074175</v>
        <stp/>
        <stp>BDH|15997336046335289804</stp>
        <tr r="F17" s="19"/>
        <tr r="I17" s="11"/>
      </tp>
      <tp t="s">
        <v>#N/A Requesting Data...4256298962</v>
        <stp/>
        <stp>BDH|14799719728197204924</stp>
        <tr r="K17" s="17"/>
      </tp>
      <tp t="s">
        <v>#N/A Requesting Data...4231271820</v>
        <stp/>
        <stp>BDH|11895667482786514583</stp>
        <tr r="BE19" s="19"/>
        <tr r="BG19" s="11"/>
      </tp>
      <tp t="s">
        <v>#N/A Requesting Data...4259004685</v>
        <stp/>
        <stp>BDH|13913156779060298965</stp>
        <tr r="D64" s="17"/>
      </tp>
      <tp t="s">
        <v>#N/A Requesting Data...4250356637</v>
        <stp/>
        <stp>BDH|15483052894041451106</stp>
        <tr r="J297" s="19"/>
      </tp>
      <tp t="s">
        <v>#N/A Requesting Data...4218037423</v>
        <stp/>
        <stp>BDH|10634228107589446764</stp>
        <tr r="BA186" s="18"/>
      </tp>
      <tp t="s">
        <v>#N/A Requesting Data...4282585869</v>
        <stp/>
        <stp>BDH|15765031787982799359</stp>
        <tr r="Q250" s="18"/>
      </tp>
      <tp t="s">
        <v>#N/A Requesting Data...4276776469</v>
        <stp/>
        <stp>BDH|15363729692033396415</stp>
        <tr r="D246" s="17"/>
      </tp>
      <tp t="s">
        <v>#N/A Requesting Data...4266496443</v>
        <stp/>
        <stp>BDH|17649227926199053235</stp>
        <tr r="M48" s="19"/>
        <tr r="O48" s="11"/>
      </tp>
      <tp t="s">
        <v>#N/A Requesting Data...4244601278</v>
        <stp/>
        <stp>BDH|17501604995355840192</stp>
        <tr r="B181" s="17"/>
      </tp>
      <tp t="s">
        <v>#N/A Requesting Data...4236938385</v>
        <stp/>
        <stp>BDH|14229186739523200900</stp>
        <tr r="B215" s="17"/>
      </tp>
      <tp t="s">
        <v>#N/A Requesting Data...4222794722</v>
        <stp/>
        <stp>BDH|17763603809254911960</stp>
        <tr r="BA45" s="18"/>
      </tp>
      <tp t="s">
        <v>#N/A Requesting Data...4266424520</v>
        <stp/>
        <stp>BDH|17910418999663684562</stp>
        <tr r="B105" s="17"/>
      </tp>
      <tp t="s">
        <v>#N/A Requesting Data...4227522627</v>
        <stp/>
        <stp>BDH|16232320236453448937</stp>
        <tr r="B218" s="19"/>
        <tr r="B218" s="11"/>
      </tp>
      <tp t="s">
        <v>#N/A Requesting Data...4263151196</v>
        <stp/>
        <stp>BDH|11015412761076242933</stp>
        <tr r="Q251" s="18"/>
      </tp>
      <tp t="s">
        <v>#N/A Requesting Data...4245725848</v>
        <stp/>
        <stp>BDH|17119224673908898691</stp>
        <tr r="B184" s="17"/>
      </tp>
      <tp t="s">
        <v>#N/A Requesting Data...4240292876</v>
        <stp/>
        <stp>BDH|16838723398722241608</stp>
        <tr r="J16" s="17"/>
      </tp>
      <tp t="s">
        <v>#N/A Requesting Data...4278902207</v>
        <stp/>
        <stp>BDH|17677954952161188606</stp>
        <tr r="B236" s="19"/>
        <tr r="B236" s="11"/>
      </tp>
      <tp t="s">
        <v>#N/A Requesting Data...4241412809</v>
        <stp/>
        <stp>BDH|16431245895354567500</stp>
        <tr r="BE113" s="19"/>
        <tr r="BG113" s="11"/>
      </tp>
      <tp t="s">
        <v>#N/A Requesting Data...4242198474</v>
        <stp/>
        <stp>BDH|14694845806215282564</stp>
        <tr r="BE117" s="19"/>
        <tr r="BG117" s="11"/>
      </tp>
      <tp t="s">
        <v>#N/A Requesting Data...4294127376</v>
        <stp/>
        <stp>BDH|16436834326421078116</stp>
        <tr r="Q437" s="18"/>
      </tp>
      <tp t="s">
        <v>#N/A Requesting Data...4276643370</v>
        <stp/>
        <stp>BDH|15887706318938921797</stp>
        <tr r="BA417" s="18"/>
      </tp>
      <tp t="s">
        <v>#N/A Requesting Data...4235041368</v>
        <stp/>
        <stp>BDH|18357334792059723752</stp>
        <tr r="E346" s="2"/>
      </tp>
      <tp t="s">
        <v>#N/A Requesting Data...4278663373</v>
        <stp/>
        <stp>BDH|10023645288147865547</stp>
        <tr r="BA388" s="18"/>
      </tp>
      <tp t="s">
        <v>#N/A Requesting Data...4273478959</v>
        <stp/>
        <stp>BDH|17565572127215778925</stp>
        <tr r="AH432" s="18"/>
        <tr r="AD432" s="2"/>
      </tp>
      <tp t="s">
        <v>#N/A Requesting Data...4244368680</v>
        <stp/>
        <stp>BDH|12413214095406760373</stp>
        <tr r="I89" s="17"/>
      </tp>
      <tp t="s">
        <v>#N/A Requesting Data...4290291757</v>
        <stp/>
        <stp>BDH|17940462366218265188</stp>
        <tr r="D148" s="17"/>
      </tp>
      <tp t="s">
        <v>#N/A Requesting Data...4278683699</v>
        <stp/>
        <stp>BDH|10263918332650117633</stp>
        <tr r="B66" s="19"/>
        <tr r="B66" s="11"/>
      </tp>
      <tp t="s">
        <v>#N/A Requesting Data...4276882204</v>
        <stp/>
        <stp>BDH|18328637157321497606</stp>
        <tr r="M296" s="19"/>
        <tr r="O296" s="11"/>
      </tp>
      <tp t="s">
        <v>#N/A Requesting Data...4278136177</v>
        <stp/>
        <stp>BDH|11289099197427881372</stp>
        <tr r="Q337" s="18"/>
      </tp>
      <tp t="s">
        <v>#N/A Requesting Data...4279571157</v>
        <stp/>
        <stp>BDH|15242277488851637285</stp>
        <tr r="Q231" s="18"/>
      </tp>
      <tp t="s">
        <v>#N/A Requesting Data...4250284947</v>
        <stp/>
        <stp>BDH|10635958529407002093</stp>
        <tr r="J17" s="17"/>
      </tp>
      <tp t="s">
        <v>#N/A Requesting Data...4253424892</v>
        <stp/>
        <stp>BDH|14305098126819601391</stp>
        <tr r="BE134" s="19"/>
        <tr r="BG134" s="11"/>
      </tp>
      <tp t="s">
        <v>#N/A Requesting Data...4250036511</v>
        <stp/>
        <stp>BDH|11031714954479419625</stp>
        <tr r="F102" s="19"/>
        <tr r="I102" s="11"/>
      </tp>
      <tp t="s">
        <v>#N/A Requesting Data...4254631077</v>
        <stp/>
        <stp>BDH|15931217321320899928</stp>
        <tr r="K226" s="17"/>
      </tp>
      <tp t="s">
        <v>#N/A Requesting Data...4271397507</v>
        <stp/>
        <stp>BDH|17467046392666312421</stp>
        <tr r="B291" s="17"/>
      </tp>
      <tp t="s">
        <v>#N/A Requesting Data...4271318140</v>
        <stp/>
        <stp>BDH|10053970587389575465</stp>
        <tr r="E355" s="2"/>
      </tp>
      <tp t="s">
        <v>#N/A Requesting Data...4272201495</v>
        <stp/>
        <stp>BDH|10559309996490208630</stp>
        <tr r="D239" s="17"/>
      </tp>
      <tp t="s">
        <v>#N/A Requesting Data...4281181787</v>
        <stp/>
        <stp>BDH|15845140999279685810</stp>
        <tr r="B288" s="19"/>
        <tr r="B288" s="11"/>
      </tp>
      <tp t="s">
        <v>#N/A Requesting Data...4273629626</v>
        <stp/>
        <stp>BDH|14044839916216645716</stp>
        <tr r="J244" s="19"/>
      </tp>
      <tp t="s">
        <v>#N/A Requesting Data...4280010911</v>
        <stp/>
        <stp>BDH|11111627032739105122</stp>
        <tr r="K213" s="17"/>
      </tp>
      <tp t="s">
        <v>#N/A Requesting Data...4292079903</v>
        <stp/>
        <stp>BDH|15006669087373128429</stp>
        <tr r="BA183" s="18"/>
      </tp>
      <tp t="s">
        <v>#N/A Requesting Data...4278049889</v>
        <stp/>
        <stp>BDH|10239800952266263702</stp>
        <tr r="D292" s="17"/>
      </tp>
      <tp t="s">
        <v>#N/A Requesting Data...4285603811</v>
        <stp/>
        <stp>BDH|10439186495597227397</stp>
        <tr r="B180" s="17"/>
      </tp>
      <tp t="s">
        <v>#N/A Requesting Data...4285907654</v>
        <stp/>
        <stp>BDH|12054074093724412359</stp>
        <tr r="BA428" s="18"/>
      </tp>
      <tp t="s">
        <v>#N/A Requesting Data...4270450991</v>
        <stp/>
        <stp>BDH|10238415164876082825</stp>
        <tr r="E85" s="2"/>
      </tp>
      <tp t="s">
        <v>#N/A Requesting Data...4275246639</v>
        <stp/>
        <stp>BDH|13509697618079600174</stp>
        <tr r="B93" s="19"/>
        <tr r="B93" s="11"/>
      </tp>
      <tp t="s">
        <v>#N/A Requesting Data...4281586390</v>
        <stp/>
        <stp>BDH|11257555321302561867</stp>
        <tr r="H439" s="18"/>
        <tr r="J439" s="2"/>
      </tp>
      <tp t="s">
        <v>#N/A Requesting Data...4287831660</v>
        <stp/>
        <stp>BDH|11755841146212256322</stp>
        <tr r="E309" s="2"/>
      </tp>
      <tp t="s">
        <v>#N/A Requesting Data...4291105795</v>
        <stp/>
        <stp>BDH|10186938363071183258</stp>
        <tr r="Q262" s="18"/>
      </tp>
      <tp t="s">
        <v>#N/A Requesting Data...4286368602</v>
        <stp/>
        <stp>BDH|16082112239861975943</stp>
        <tr r="C34" s="17"/>
      </tp>
      <tp t="s">
        <v>#N/A Requesting Data...4293888711</v>
        <stp/>
        <stp>BDH|13966784884625536552</stp>
        <tr r="E154" s="2"/>
      </tp>
      <tp t="s">
        <v>#N/A Requesting Data...4292702196</v>
        <stp/>
        <stp>BDH|13106751225368497211</stp>
        <tr r="M99" s="19"/>
        <tr r="O99" s="11"/>
      </tp>
      <tp t="s">
        <v>#N/A Requesting Data...4292041681</v>
        <stp/>
        <stp>BDH|15691854496789051116</stp>
        <tr r="D207" s="17"/>
      </tp>
      <tp t="s">
        <v>#N/A Requesting Data...4290822672</v>
        <stp/>
        <stp>BDH|13351852974997528733</stp>
        <tr r="F220" s="19"/>
        <tr r="I220" s="11"/>
      </tp>
      <tp t="s">
        <v>#N/A Requesting Data...4291941200</v>
        <stp/>
        <stp>BDH|10401824867720710220</stp>
        <tr r="Q349" s="18"/>
      </tp>
      <tp t="s">
        <v>#N/A Requesting Data...4293254185</v>
        <stp/>
        <stp>BDH|14112341211089438344</stp>
        <tr r="M143" s="19"/>
        <tr r="O143" s="11"/>
      </tp>
      <tp t="s">
        <v>#N/A Requesting Data...4294745113</v>
        <stp/>
        <stp>BDH|15296053614091265959</stp>
        <tr r="BA426" s="18"/>
      </tp>
      <tp t="s">
        <v>#N/A Requesting Data...2691252448</v>
        <stp/>
        <stp>BDH|17791118684087070563</stp>
        <tr r="I229" s="17"/>
        <tr r="I229" s="17"/>
      </tp>
      <tp t="s">
        <v>#N/A Requesting Data...3858424237</v>
        <stp/>
        <stp>BDH|12521889712303907413</stp>
        <tr r="C166" s="17"/>
      </tp>
      <tp t="s">
        <v>#N/A Requesting Data...2660085171</v>
        <stp/>
        <stp>BDH|12206992131076824259</stp>
        <tr r="Q222" s="18"/>
      </tp>
      <tp t="s">
        <v>#N/A Requesting Data...3953012476</v>
        <stp/>
        <stp>BDH|13727892068425008418</stp>
        <tr r="J237" s="19"/>
      </tp>
      <tp t="s">
        <v>#N/A Requesting Data...4021713571</v>
        <stp/>
        <stp>BDH|17585289691796897633</stp>
        <tr r="B125" s="19"/>
        <tr r="B125" s="11"/>
      </tp>
      <tp t="s">
        <v>#N/A Requesting Data...110591987</v>
        <stp/>
        <stp>BDH|15448446693937172350</stp>
        <tr r="B2" s="17"/>
      </tp>
      <tp t="s">
        <v>#N/A Requesting Data...113236802</v>
        <stp/>
        <stp>BDH|16710816482429514361</stp>
        <tr r="C122" s="17"/>
      </tp>
      <tp t="s">
        <v>#N/A Requesting Data...2198577638</v>
        <stp/>
        <stp>BDH|10653867501364772016</stp>
        <tr r="J241" s="19"/>
      </tp>
      <tp t="s">
        <v>#N/A Requesting Data...3714458273</v>
        <stp/>
        <stp>BDH|11623573396107841683</stp>
        <tr r="F7" s="19"/>
        <tr r="I7" s="11"/>
      </tp>
      <tp t="s">
        <v>#N/A Requesting Data...3282738277</v>
        <stp/>
        <stp>BDH|10931128379993763921</stp>
        <tr r="BA295" s="18"/>
      </tp>
      <tp t="s">
        <v>#N/A Requesting Data...3375307056</v>
        <stp/>
        <stp>BDH|13637131523194895881</stp>
        <tr r="B248" s="17"/>
      </tp>
      <tp t="s">
        <v>#N/A Requesting Data...3487543072</v>
        <stp/>
        <stp>BDH|12926322383761887461</stp>
        <tr r="Q391" s="18"/>
      </tp>
      <tp t="s">
        <v>#N/A Requesting Data...4206544406</v>
        <stp/>
        <stp>BDH|17653625382273855684</stp>
        <tr r="BE181" s="19"/>
        <tr r="BG181" s="11"/>
      </tp>
      <tp t="s">
        <v>#N/A Requesting Data...3378713500</v>
        <stp/>
        <stp>BDH|14265176979147924932</stp>
        <tr r="F52" s="19"/>
        <tr r="I52" s="11"/>
      </tp>
      <tp t="s">
        <v>#N/A Requesting Data...3687480544</v>
        <stp/>
        <stp>BDH|17229176991557469466</stp>
        <tr r="F242" s="19"/>
        <tr r="I242" s="11"/>
      </tp>
      <tp t="s">
        <v>#N/A Requesting Data...3001788027</v>
        <stp/>
        <stp>BDH|10119289485487297185</stp>
        <tr r="BA423" s="18"/>
      </tp>
      <tp t="s">
        <v>#N/A Requesting Data...2230284643</v>
        <stp/>
        <stp>BDH|17482706508248982433</stp>
        <tr r="Q328" s="18"/>
      </tp>
      <tp t="s">
        <v>#N/A Requesting Data...156853492</v>
        <stp/>
        <stp>BDH|13003801047793976087</stp>
        <tr r="M169" s="19"/>
        <tr r="O169" s="11"/>
      </tp>
      <tp t="s">
        <v>#N/A Requesting Data...3555897986</v>
        <stp/>
        <stp>BDH|14188420555901248820</stp>
        <tr r="K2" s="17"/>
      </tp>
      <tp t="s">
        <v>#N/A Requesting Data...2493018500</v>
        <stp/>
        <stp>BDH|15596097941745984825</stp>
        <tr r="F19" s="19"/>
        <tr r="I19" s="11"/>
      </tp>
      <tp t="s">
        <v>#N/A Requesting Data...999547466</v>
        <stp/>
        <stp>BDH|18160489752063377611</stp>
        <tr r="M103" s="19"/>
        <tr r="O103" s="11"/>
      </tp>
      <tp t="s">
        <v>#N/A Requesting Data...836653366</v>
        <stp/>
        <stp>BDH|14490549508645109808</stp>
        <tr r="C201" s="17"/>
      </tp>
      <tp t="s">
        <v>#N/A Requesting Data...3395115710</v>
        <stp/>
        <stp>BDH|14141712820209990400</stp>
        <tr r="Q28" s="18"/>
      </tp>
      <tp t="s">
        <v>#N/A Requesting Data...1440463123</v>
        <stp/>
        <stp>BDH|12099331416214854842</stp>
        <tr r="I237" s="17"/>
        <tr r="I237" s="17"/>
      </tp>
      <tp t="s">
        <v>#N/A Requesting Data...879258786</v>
        <stp/>
        <stp>BDH|14184116778496606876</stp>
        <tr r="BA270" s="18"/>
      </tp>
      <tp t="s">
        <v>#N/A Requesting Data...568720652</v>
        <stp/>
        <stp>BDH|10024848759450569114</stp>
        <tr r="B79" s="19"/>
        <tr r="B79" s="11"/>
      </tp>
      <tp t="s">
        <v>#N/A Requesting Data...351879231</v>
        <stp/>
        <stp>BDH|14878327943098022701</stp>
        <tr r="Q304" s="18"/>
      </tp>
      <tp t="s">
        <v>#N/A Requesting Data...2906259182</v>
        <stp/>
        <stp>BDH|18221472556081893429</stp>
        <tr r="F44" s="19"/>
        <tr r="I44" s="11"/>
      </tp>
      <tp t="s">
        <v>#N/A Requesting Data...668712219</v>
        <stp/>
        <stp>BDH|10737274720179897519</stp>
        <tr r="C207" s="17"/>
      </tp>
      <tp t="s">
        <v>#N/A Requesting Data...854445218</v>
        <stp/>
        <stp>BDH|14975699268841107902</stp>
        <tr r="Q429" s="18"/>
      </tp>
      <tp t="s">
        <v>#N/A Requesting Data...3668556437</v>
        <stp/>
        <stp>BDH|12122934571674387483</stp>
        <tr r="I304" s="17"/>
        <tr r="I304" s="17"/>
      </tp>
      <tp t="s">
        <v>#N/A Requesting Data...4123903633</v>
        <stp/>
        <stp>BDH|17951223858875990929</stp>
        <tr r="BA113" s="18"/>
      </tp>
      <tp t="s">
        <v>#N/A Requesting Data...3349181186</v>
        <stp/>
        <stp>BDH|11160580606589691117</stp>
        <tr r="Q295" s="18"/>
      </tp>
      <tp t="s">
        <v>#N/A Requesting Data...664297718</v>
        <stp/>
        <stp>BDH|10624089257001295830</stp>
        <tr r="B246" s="17"/>
      </tp>
      <tp t="s">
        <v>#N/A Requesting Data...1609018357</v>
        <stp/>
        <stp>BDH|10044893970831266238</stp>
        <tr r="E73" s="2"/>
      </tp>
      <tp t="s">
        <v>#N/A Requesting Data...4055743910</v>
        <stp/>
        <stp>BDH|11413573181405332595</stp>
        <tr r="C136" s="17"/>
      </tp>
      <tp t="s">
        <v>#N/A Requesting Data...603882844</v>
        <stp/>
        <stp>BDH|14848840660684254267</stp>
        <tr r="BA233" s="18"/>
      </tp>
      <tp t="s">
        <v>#N/A Requesting Data...2849556678</v>
        <stp/>
        <stp>BDH|17240240348525627805</stp>
        <tr r="M149" s="19"/>
        <tr r="O149" s="11"/>
      </tp>
      <tp t="s">
        <v>#N/A Requesting Data...1838545496</v>
        <stp/>
        <stp>BDH|11611384456788721374</stp>
        <tr r="B110" s="19"/>
        <tr r="B110" s="11"/>
      </tp>
      <tp t="s">
        <v>#N/A Requesting Data...172871785</v>
        <stp/>
        <stp>BDH|16260884828717860727</stp>
        <tr r="B277" s="19"/>
        <tr r="B277" s="11"/>
      </tp>
      <tp t="s">
        <v>#N/A Requesting Data...1343168624</v>
        <stp/>
        <stp>BDH|10803114967898111379</stp>
        <tr r="BE173" s="19"/>
        <tr r="BG173" s="11"/>
      </tp>
      <tp t="s">
        <v>#N/A Requesting Data...1942680150</v>
        <stp/>
        <stp>BDH|14884450436088186719</stp>
        <tr r="D195" s="17"/>
      </tp>
      <tp t="s">
        <v>#N/A Requesting Data...795337097</v>
        <stp/>
        <stp>BDH|16551923324844063581</stp>
        <tr r="E412" s="2"/>
      </tp>
      <tp t="s">
        <v>#N/A Requesting Data...278259832</v>
        <stp/>
        <stp>BDH|18089424175325525293</stp>
        <tr r="J127" s="17"/>
      </tp>
      <tp t="s">
        <v>#N/A Requesting Data...406329679</v>
        <stp/>
        <stp>BDH|16927868168363860743</stp>
        <tr r="Q90" s="18"/>
      </tp>
      <tp t="s">
        <v>#N/A Requesting Data...403937934</v>
        <stp/>
        <stp>BDH|11515456502669135081</stp>
        <tr r="D281" s="17"/>
      </tp>
      <tp t="s">
        <v>#N/A Requesting Data...2047115373</v>
        <stp/>
        <stp>BDH|14904950468486978164</stp>
        <tr r="I260" s="17"/>
        <tr r="I260" s="17"/>
      </tp>
      <tp t="s">
        <v>#N/A Requesting Data...1031936481</v>
        <stp/>
        <stp>BDH|11057536101909096196</stp>
        <tr r="K144" s="17"/>
      </tp>
      <tp t="s">
        <v>#N/A Requesting Data...2074360573</v>
        <stp/>
        <stp>BDH|14676375660749378481</stp>
        <tr r="I277" s="17"/>
        <tr r="I277" s="17"/>
      </tp>
      <tp t="s">
        <v>#N/A Requesting Data...3704255215</v>
        <stp/>
        <stp>BDH|11275114601304011883</stp>
        <tr r="BA402" s="18"/>
      </tp>
      <tp t="s">
        <v>#N/A Requesting Data...4196779901</v>
        <stp/>
        <stp>BDH|16929938702600207308</stp>
        <tr r="C209" s="17"/>
      </tp>
      <tp t="s">
        <v>#N/A Requesting Data...3621869248</v>
        <stp/>
        <stp>BDH|13927510192531672219</stp>
        <tr r="BE243" s="19"/>
        <tr r="BG243" s="11"/>
      </tp>
      <tp t="s">
        <v>#N/A Requesting Data...753282316</v>
        <stp/>
        <stp>BDH|13912999246300347282</stp>
        <tr r="BE184" s="19"/>
        <tr r="BG184" s="11"/>
      </tp>
      <tp t="s">
        <v>#N/A Requesting Data...1207360944</v>
        <stp/>
        <stp>BDH|13743392841748126031</stp>
        <tr r="BA326" s="18"/>
      </tp>
      <tp t="s">
        <v>#N/A Requesting Data...4241266928</v>
        <stp/>
        <stp>BDH|14186938103166557796</stp>
        <tr r="D48" s="17"/>
      </tp>
      <tp t="s">
        <v>#N/A Requesting Data...652217480</v>
        <stp/>
        <stp>BDH|17143717148698217075</stp>
        <tr r="K281" s="17"/>
        <tr r="K281" s="17"/>
      </tp>
      <tp t="s">
        <v>#N/A Requesting Data...3352182623</v>
        <stp/>
        <stp>BDH|15913794767971398990</stp>
        <tr r="BE258" s="19"/>
        <tr r="BG258" s="11"/>
      </tp>
      <tp t="s">
        <v>#N/A Requesting Data...979561928</v>
        <stp/>
        <stp>BDH|13059503795533015086</stp>
        <tr r="F184" s="19"/>
        <tr r="I184" s="11"/>
      </tp>
      <tp t="s">
        <v>#N/A Requesting Data...2851216401</v>
        <stp/>
        <stp>BDH|15897537296635542047</stp>
        <tr r="M289" s="19"/>
        <tr r="O289" s="11"/>
      </tp>
      <tp t="s">
        <v>#N/A Requesting Data...1871285552</v>
        <stp/>
        <stp>BDH|11479093821197690864</stp>
        <tr r="BA376" s="18"/>
      </tp>
      <tp t="s">
        <v>#N/A Requesting Data...3078978662</v>
        <stp/>
        <stp>BDH|12747750210790759899</stp>
        <tr r="K156" s="17"/>
      </tp>
      <tp t="s">
        <v>#N/A Requesting Data...1699055872</v>
        <stp/>
        <stp>BDH|13086002218066340873</stp>
        <tr r="B147" s="19"/>
        <tr r="B147" s="11"/>
      </tp>
      <tp t="s">
        <v>#N/A Requesting Data...3612087789</v>
        <stp/>
        <stp>BDH|16504207389398827880</stp>
        <tr r="E27" s="2"/>
      </tp>
      <tp t="s">
        <v>#N/A Requesting Data...593193138</v>
        <stp/>
        <stp>BDH|17571264217980892806</stp>
        <tr r="D161" s="17"/>
      </tp>
      <tp t="s">
        <v>#N/A Requesting Data...1818681431</v>
        <stp/>
        <stp>BDH|18033786710167095548</stp>
        <tr r="B132" s="19"/>
        <tr r="B132" s="11"/>
      </tp>
      <tp t="s">
        <v>#N/A Requesting Data...2922876147</v>
        <stp/>
        <stp>BDH|11639084706995733805</stp>
        <tr r="K124" s="17"/>
      </tp>
      <tp t="s">
        <v>#N/A Requesting Data...846964500</v>
        <stp/>
        <stp>BDH|10983774962108789548</stp>
        <tr r="F188" s="19"/>
        <tr r="I188" s="11"/>
      </tp>
      <tp t="s">
        <v>#N/A Requesting Data...587118335</v>
        <stp/>
        <stp>BDH|12686889258404869712</stp>
        <tr r="BA241" s="18"/>
      </tp>
      <tp t="s">
        <v>#N/A Requesting Data...1744886645</v>
        <stp/>
        <stp>BDH|11955431889227968651</stp>
        <tr r="B284" s="19"/>
        <tr r="B284" s="11"/>
      </tp>
      <tp t="s">
        <v>#N/A Requesting Data...4194083843</v>
        <stp/>
        <stp>BDH|17737293927579364253</stp>
        <tr r="BA301" s="18"/>
      </tp>
      <tp t="s">
        <v>#N/A Requesting Data...3081657452</v>
        <stp/>
        <stp>BDH|18343752249205570254</stp>
        <tr r="BA43" s="18"/>
      </tp>
      <tp t="s">
        <v>#N/A Requesting Data...3215574830</v>
        <stp/>
        <stp>BDH|17816120970904067958</stp>
        <tr r="BE266" s="19"/>
        <tr r="BG266" s="11"/>
      </tp>
      <tp t="s">
        <v>#N/A Requesting Data...1399918354</v>
        <stp/>
        <stp>BDH|17636765063838928258</stp>
        <tr r="E64" s="2"/>
      </tp>
      <tp t="s">
        <v>#N/A Requesting Data...3075715171</v>
        <stp/>
        <stp>BDH|17669495540973494850</stp>
        <tr r="M52" s="19"/>
        <tr r="O52" s="11"/>
      </tp>
      <tp t="s">
        <v>#N/A Requesting Data...3292956102</v>
        <stp/>
        <stp>BDH|12406414691426494412</stp>
        <tr r="B119" s="17"/>
      </tp>
      <tp t="s">
        <v>#N/A Requesting Data...2492826825</v>
        <stp/>
        <stp>BDH|17180973459430940671</stp>
        <tr r="I309" s="11"/>
      </tp>
      <tp t="s">
        <v>#N/A Requesting Data...589793036</v>
        <stp/>
        <stp>BDH|10068022952211196906</stp>
        <tr r="K62" s="17"/>
      </tp>
      <tp t="s">
        <v>#N/A Requesting Data...3874124195</v>
        <stp/>
        <stp>BDH|12848717867927750986</stp>
        <tr r="D157" s="17"/>
      </tp>
      <tp t="s">
        <v>#N/A Requesting Data...3393424703</v>
        <stp/>
        <stp>BDH|14982297872935560968</stp>
        <tr r="BE163" s="19"/>
        <tr r="BG163" s="11"/>
      </tp>
      <tp t="s">
        <v>#N/A Requesting Data...4102027723</v>
        <stp/>
        <stp>BDH|16291720761108262221</stp>
        <tr r="BA64" s="18"/>
      </tp>
      <tp t="s">
        <v>#N/A Requesting Data...2655218541</v>
        <stp/>
        <stp>BDH|15247310794225412728</stp>
        <tr r="BA185" s="18"/>
      </tp>
      <tp t="s">
        <v>#N/A Requesting Data...1415525841</v>
        <stp/>
        <stp>BDH|12487438224521090822</stp>
        <tr r="I146" s="17"/>
        <tr r="I146" s="17"/>
      </tp>
      <tp t="s">
        <v>#N/A Requesting Data...409986048</v>
        <stp/>
        <stp>BDH|17159087009882546840</stp>
        <tr r="BA249" s="18"/>
      </tp>
      <tp t="s">
        <v>#N/A Requesting Data...3659893332</v>
        <stp/>
        <stp>BDH|16794966329263836313</stp>
        <tr r="Q26" s="18"/>
      </tp>
      <tp t="s">
        <v>#N/A Requesting Data...2442224084</v>
        <stp/>
        <stp>BDH|18328074173496379457</stp>
        <tr r="F270" s="19"/>
        <tr r="I270" s="11"/>
      </tp>
      <tp t="s">
        <v>#N/A Requesting Data...2307594152</v>
        <stp/>
        <stp>BDH|12177081389626772165</stp>
        <tr r="B52" s="19"/>
        <tr r="B52" s="11"/>
      </tp>
      <tp t="s">
        <v>#N/A Requesting Data...4275714899</v>
        <stp/>
        <stp>BDH|10540930007384335033</stp>
        <tr r="J157" s="17"/>
        <tr r="J157" s="17"/>
      </tp>
      <tp t="s">
        <v>#N/A Requesting Data...2040683291</v>
        <stp/>
        <stp>BDH|12789547328910923832</stp>
        <tr r="BA266" s="18"/>
      </tp>
      <tp t="s">
        <v>#N/A Requesting Data...1325858103</v>
        <stp/>
        <stp>BDH|10281869434050739666</stp>
        <tr r="C109" s="17"/>
      </tp>
      <tp t="s">
        <v>#N/A Requesting Data...1211278130</v>
        <stp/>
        <stp>BDH|15427905698558492080</stp>
        <tr r="D297" s="17"/>
      </tp>
      <tp t="s">
        <v>#N/A Requesting Data...3627446951</v>
        <stp/>
        <stp>BDH|15876817811770074189</stp>
        <tr r="Q400" s="18"/>
      </tp>
      <tp t="s">
        <v>#N/A Requesting Data...3336251930</v>
        <stp/>
        <stp>BDH|16236779375663743870</stp>
        <tr r="J133" s="17"/>
        <tr r="J133" s="17"/>
      </tp>
      <tp t="s">
        <v>#N/A Requesting Data...907720146</v>
        <stp/>
        <stp>BDH|12786264897391536530</stp>
        <tr r="B91" s="17"/>
      </tp>
      <tp t="s">
        <v>#N/A Requesting Data...2371448085</v>
        <stp/>
        <stp>BDH|14440794108889598700</stp>
        <tr r="M236" s="19"/>
        <tr r="O236" s="11"/>
      </tp>
      <tp t="s">
        <v>#N/A Requesting Data...1003997669</v>
        <stp/>
        <stp>BDH|16136704201358030407</stp>
        <tr r="I22" s="17"/>
      </tp>
      <tp t="s">
        <v>#N/A Requesting Data...3162999751</v>
        <stp/>
        <stp>BDH|15620660014206360973</stp>
        <tr r="D31" s="17"/>
      </tp>
      <tp t="s">
        <v>#N/A Requesting Data...1249823148</v>
        <stp/>
        <stp>BDH|13255047493600732723</stp>
        <tr r="M206" s="19"/>
        <tr r="O206" s="11"/>
      </tp>
      <tp t="s">
        <v>#N/A Requesting Data...2968175275</v>
        <stp/>
        <stp>BDH|12342559064665031912</stp>
        <tr r="C171" s="17"/>
      </tp>
      <tp t="s">
        <v>#N/A Requesting Data...3393445201</v>
        <stp/>
        <stp>BDH|10611431484138698940</stp>
        <tr r="BA53" s="18"/>
      </tp>
      <tp t="s">
        <v>#N/A Requesting Data...2245550574</v>
        <stp/>
        <stp>BDH|15372445001739447519</stp>
        <tr r="B191" s="19"/>
        <tr r="B191" s="11"/>
      </tp>
      <tp t="s">
        <v>#N/A Requesting Data...2635750853</v>
        <stp/>
        <stp>BDH|18262825680375164029</stp>
        <tr r="AH411" s="18"/>
        <tr r="AD411" s="2"/>
      </tp>
      <tp t="s">
        <v>#N/A Requesting Data...2250385076</v>
        <stp/>
        <stp>BDH|10218322390292197526</stp>
        <tr r="E403" s="2"/>
      </tp>
      <tp t="s">
        <v>#N/A Requesting Data...523272917</v>
        <stp/>
        <stp>BDH|10323752763298223442</stp>
        <tr r="Q19" s="18"/>
      </tp>
      <tp t="s">
        <v>#N/A Requesting Data...791471452</v>
        <stp/>
        <stp>BDH|18245295722520270582</stp>
        <tr r="Q297" s="18"/>
      </tp>
      <tp t="s">
        <v>#N/A Requesting Data...4062386413</v>
        <stp/>
        <stp>BDH|15592860386081194977</stp>
        <tr r="BE301" s="19"/>
        <tr r="BG301" s="11"/>
      </tp>
      <tp t="s">
        <v>#N/A Requesting Data...1976732838</v>
        <stp/>
        <stp>BDH|10692375464949565134</stp>
        <tr r="K55" s="17"/>
      </tp>
      <tp t="s">
        <v>#N/A Requesting Data...3208689095</v>
        <stp/>
        <stp>BDH|15151036605979487118</stp>
        <tr r="B35" s="19"/>
        <tr r="B35" s="11"/>
      </tp>
      <tp t="s">
        <v>#N/A Requesting Data...491416826</v>
        <stp/>
        <stp>BDH|14022598883761971512</stp>
        <tr r="K9" s="17"/>
      </tp>
      <tp t="s">
        <v>#N/A Requesting Data...780848295</v>
        <stp/>
        <stp>BDH|17509985658367787100</stp>
        <tr r="B208" s="17"/>
      </tp>
      <tp t="s">
        <v>#N/A Requesting Data...329139086</v>
        <stp/>
        <stp>BDH|16028009743268249733</stp>
        <tr r="C161" s="17"/>
      </tp>
      <tp t="s">
        <v>#N/A Requesting Data...4095030621</v>
        <stp/>
        <stp>BDH|18381024125613400428</stp>
        <tr r="BE263" s="19"/>
        <tr r="BG263" s="11"/>
      </tp>
      <tp t="s">
        <v>#N/A Requesting Data...374247318</v>
        <stp/>
        <stp>BDH|17417018306683978989</stp>
        <tr r="B136" s="17"/>
      </tp>
      <tp t="s">
        <v>#N/A Requesting Data...3329931359</v>
        <stp/>
        <stp>BDH|12766705621068655227</stp>
        <tr r="I142" s="17"/>
        <tr r="I142" s="17"/>
      </tp>
      <tp t="s">
        <v>#N/A Requesting Data...3844610403</v>
        <stp/>
        <stp>BDH|18441478292131296914</stp>
        <tr r="M280" s="19"/>
        <tr r="O280" s="11"/>
      </tp>
      <tp t="s">
        <v>#N/A Requesting Data...2230503693</v>
        <stp/>
        <stp>BDH|10085801294768586433</stp>
        <tr r="K83" s="17"/>
      </tp>
      <tp t="s">
        <v>#N/A Requesting Data...529264105</v>
        <stp/>
        <stp>BDH|15034634106869168712</stp>
        <tr r="B166" s="19"/>
        <tr r="B166" s="11"/>
      </tp>
      <tp t="s">
        <v>#N/A Requesting Data...345679829</v>
        <stp/>
        <stp>BDH|10370600927161393823</stp>
        <tr r="D175" s="17"/>
      </tp>
      <tp t="s">
        <v>#N/A Requesting Data...1771584562</v>
        <stp/>
        <stp>BDH|16844175397777529487</stp>
        <tr r="B167" s="19"/>
        <tr r="B167" s="11"/>
      </tp>
      <tp t="s">
        <v>#N/A Requesting Data...2840635877</v>
        <stp/>
        <stp>BDH|17300360140018931590</stp>
        <tr r="BE304" s="19"/>
        <tr r="BG304" s="11"/>
      </tp>
      <tp t="s">
        <v>#N/A Requesting Data...4247506600</v>
        <stp/>
        <stp>BDH|17227623385344000004</stp>
        <tr r="J81" s="17"/>
      </tp>
      <tp t="s">
        <v>#N/A Requesting Data...1220361526</v>
        <stp/>
        <stp>BDH|10699752750439039675</stp>
        <tr r="BE203" s="19"/>
        <tr r="BG203" s="11"/>
      </tp>
      <tp t="s">
        <v>#N/A Requesting Data...573172862</v>
        <stp/>
        <stp>BDH|15439948517796002635</stp>
        <tr r="M256" s="19"/>
        <tr r="O256" s="11"/>
      </tp>
      <tp t="s">
        <v>#N/A Requesting Data...3696611013</v>
        <stp/>
        <stp>BDH|10199751488494976615</stp>
        <tr r="J55" s="17"/>
      </tp>
      <tp t="s">
        <v>#N/A Requesting Data...1607732794</v>
        <stp/>
        <stp>BDH|12915956889957843997</stp>
        <tr r="J283" s="19"/>
      </tp>
      <tp t="s">
        <v>#N/A Requesting Data...355681442</v>
        <stp/>
        <stp>BDH|17779006894893208055</stp>
        <tr r="BA430" s="18"/>
      </tp>
      <tp t="s">
        <v>#N/A Requesting Data...2034534390</v>
        <stp/>
        <stp>BDH|17929841524600824054</stp>
        <tr r="B276" s="19"/>
        <tr r="B276" s="11"/>
      </tp>
      <tp t="s">
        <v>#N/A Requesting Data...4176535694</v>
        <stp/>
        <stp>BDH|15821193998293430393</stp>
        <tr r="E51" s="2"/>
      </tp>
      <tp t="s">
        <v>#N/A Requesting Data...1608612363</v>
        <stp/>
        <stp>BDH|12828093904778200733</stp>
        <tr r="I161" s="17"/>
        <tr r="I161" s="17"/>
      </tp>
      <tp t="s">
        <v>#N/A Requesting Data...3874828737</v>
        <stp/>
        <stp>BDH|17914083287172257003</stp>
        <tr r="BA142" s="18"/>
      </tp>
      <tp t="s">
        <v>#N/A Requesting Data...3181884462</v>
        <stp/>
        <stp>BDH|15788743724218510551</stp>
        <tr r="C248" s="17"/>
      </tp>
      <tp t="s">
        <v>#N/A Requesting Data...3561804566</v>
        <stp/>
        <stp>BDH|13592786795747883771</stp>
        <tr r="F237" s="19"/>
        <tr r="I237" s="11"/>
      </tp>
      <tp t="s">
        <v>#N/A Requesting Data...3710869199</v>
        <stp/>
        <stp>BDH|10034825453914588437</stp>
        <tr r="BA196" s="18"/>
      </tp>
      <tp t="s">
        <v>#N/A Requesting Data...2709135199</v>
        <stp/>
        <stp>BDH|10740935720254123226</stp>
        <tr r="F212" s="19"/>
        <tr r="I212" s="11"/>
      </tp>
      <tp t="s">
        <v>#N/A Requesting Data...3645322281</v>
        <stp/>
        <stp>BDH|14206929672114661338</stp>
        <tr r="J277" s="19"/>
      </tp>
      <tp t="s">
        <v>#N/A Requesting Data...527917124</v>
        <stp/>
        <stp>BDH|17362914316976599467</stp>
        <tr r="J63" s="17"/>
      </tp>
      <tp t="s">
        <v>#N/A Requesting Data...3613242440</v>
        <stp/>
        <stp>BDH|17879338691971400188</stp>
        <tr r="E416" s="2"/>
      </tp>
      <tp t="s">
        <v>#N/A Requesting Data...658203521</v>
        <stp/>
        <stp>BDH|10373909061546754432</stp>
        <tr r="I94" s="17"/>
      </tp>
      <tp t="s">
        <v>#N/A Requesting Data...2702027092</v>
        <stp/>
        <stp>BDH|14771053500350129952</stp>
        <tr r="K240" s="17"/>
      </tp>
      <tp t="s">
        <v>#N/A Requesting Data...3267211915</v>
        <stp/>
        <stp>BDH|11813806542581277119</stp>
        <tr r="M79" s="19"/>
        <tr r="O79" s="11"/>
      </tp>
      <tp t="s">
        <v>#N/A Requesting Data...725345977</v>
        <stp/>
        <stp>BDH|12907425456626724832</stp>
        <tr r="B238" s="17"/>
      </tp>
      <tp t="s">
        <v>#N/A Requesting Data...2545986190</v>
        <stp/>
        <stp>BDH|16527954678997883297</stp>
        <tr r="Q408" s="18"/>
      </tp>
      <tp t="s">
        <v>#N/A Requesting Data...2818868240</v>
        <stp/>
        <stp>BDH|12983563652398118759</stp>
        <tr r="J40" s="17"/>
      </tp>
      <tp t="s">
        <v>#N/A Requesting Data...905183848</v>
        <stp/>
        <stp>BDH|12065995901362415455</stp>
        <tr r="B215" s="19"/>
        <tr r="B215" s="11"/>
      </tp>
      <tp t="s">
        <v>#N/A Requesting Data...1011783394</v>
        <stp/>
        <stp>BDH|16092672984087914220</stp>
        <tr r="B212" s="19"/>
        <tr r="B212" s="11"/>
      </tp>
      <tp t="s">
        <v>#N/A Requesting Data...897030284</v>
        <stp/>
        <stp>BDH|10565793443179170769</stp>
        <tr r="D284" s="17"/>
      </tp>
      <tp t="s">
        <v>#N/A Requesting Data...1113187018</v>
        <stp/>
        <stp>BDH|14852786318299202629</stp>
        <tr r="B201" s="19"/>
        <tr r="B201" s="11"/>
      </tp>
      <tp t="s">
        <v>#N/A Requesting Data...2079806228</v>
        <stp/>
        <stp>BDH|15591813609344796428</stp>
        <tr r="BA378" s="18"/>
      </tp>
      <tp t="s">
        <v>#N/A Requesting Data...3132729261</v>
        <stp/>
        <stp>BDH|18053593505907203760</stp>
        <tr r="BE178" s="19"/>
        <tr r="BG178" s="11"/>
      </tp>
      <tp t="s">
        <v>#N/A Requesting Data...1639038222</v>
        <stp/>
        <stp>BDH|17702608408328232454</stp>
        <tr r="B129" s="19"/>
        <tr r="B129" s="11"/>
      </tp>
      <tp t="s">
        <v>#N/A Requesting Data...1838240536</v>
        <stp/>
        <stp>BDH|13904709489210887102</stp>
        <tr r="J276" s="19"/>
      </tp>
      <tp t="s">
        <v>#N/A Requesting Data...1442798756</v>
        <stp/>
        <stp>BDH|17458565621794881938</stp>
        <tr r="B212" s="17"/>
      </tp>
      <tp t="s">
        <v>#N/A Requesting Data...1837705410</v>
        <stp/>
        <stp>BDH|12033101267750982869</stp>
        <tr r="B68" s="17"/>
      </tp>
      <tp t="s">
        <v>#N/A Requesting Data...2825372856</v>
        <stp/>
        <stp>BDH|14929883103261188081</stp>
        <tr r="C26" s="17"/>
      </tp>
      <tp t="s">
        <v>#N/A Requesting Data...3931085377</v>
        <stp/>
        <stp>BDH|13709217591823451688</stp>
        <tr r="BA232" s="18"/>
      </tp>
      <tp t="s">
        <v>#N/A Requesting Data...2959470349</v>
        <stp/>
        <stp>BDH|10427789266588287434</stp>
        <tr r="F259" s="19"/>
        <tr r="I259" s="11"/>
      </tp>
      <tp t="s">
        <v>#N/A Requesting Data...1230068697</v>
        <stp/>
        <stp>BDH|18028725202995989726</stp>
        <tr r="Q398" s="18"/>
      </tp>
      <tp t="s">
        <v>#N/A Requesting Data...2962941202</v>
        <stp/>
        <stp>BDH|11574802437975802207</stp>
        <tr r="BE192" s="19"/>
        <tr r="BG192" s="11"/>
      </tp>
      <tp t="s">
        <v>#N/A Requesting Data...933375908</v>
        <stp/>
        <stp>BDH|13802534071729209520</stp>
        <tr r="J270" s="19"/>
      </tp>
      <tp t="s">
        <v>#N/A Requesting Data...3979624492</v>
        <stp/>
        <stp>BDH|10705777134459650085</stp>
        <tr r="D267" s="17"/>
      </tp>
      <tp t="s">
        <v>#N/A Requesting Data...1590260680</v>
        <stp/>
        <stp>BDH|10876072915454643865</stp>
        <tr r="Q101" s="18"/>
      </tp>
      <tp t="s">
        <v>#N/A Requesting Data...3014315648</v>
        <stp/>
        <stp>BDH|11533050717484864957</stp>
        <tr r="B175" s="17"/>
      </tp>
      <tp t="s">
        <v>#N/A Requesting Data...1375800477</v>
        <stp/>
        <stp>BDH|14410346299640427377</stp>
        <tr r="Q150" s="18"/>
      </tp>
      <tp t="s">
        <v>#N/A Requesting Data...1793934187</v>
        <stp/>
        <stp>BDH|10964649621648616173</stp>
        <tr r="D134" s="17"/>
      </tp>
      <tp t="s">
        <v>#N/A Requesting Data...2695171086</v>
        <stp/>
        <stp>BDH|17586770191290972477</stp>
        <tr r="M129" s="19"/>
        <tr r="O129" s="11"/>
      </tp>
      <tp t="s">
        <v>#N/A Requesting Data...2185660855</v>
        <stp/>
        <stp>BDH|17696439307886905865</stp>
        <tr r="Q130" s="18"/>
      </tp>
      <tp t="s">
        <v>#N/A Requesting Data...3239010034</v>
        <stp/>
        <stp>BDH|10716497895833067364</stp>
        <tr r="BA155" s="18"/>
      </tp>
      <tp t="s">
        <v>#N/A Requesting Data...2736501636</v>
        <stp/>
        <stp>BDH|11855273992006749170</stp>
        <tr r="D168" s="17"/>
      </tp>
      <tp t="s">
        <v>#N/A Requesting Data...3072778992</v>
        <stp/>
        <stp>BDH|15031051123639374383</stp>
        <tr r="B44" s="19"/>
        <tr r="B44" s="11"/>
      </tp>
      <tp t="s">
        <v>#N/A Requesting Data...3177286456</v>
        <stp/>
        <stp>BDH|17595910872227291389</stp>
        <tr r="J26" s="17"/>
      </tp>
      <tp t="s">
        <v>#N/A Requesting Data...1321691771</v>
        <stp/>
        <stp>BDH|14699137797107606687</stp>
        <tr r="BE72" s="19"/>
        <tr r="BG72" s="11"/>
      </tp>
      <tp t="s">
        <v>#N/A Requesting Data...985160155</v>
        <stp/>
        <stp>BDH|17756255887135007599</stp>
        <tr r="B102" s="17"/>
      </tp>
      <tp t="s">
        <v>#N/A Requesting Data...1186403946</v>
        <stp/>
        <stp>BDH|17994226393366268765</stp>
        <tr r="F28" s="19"/>
        <tr r="I28" s="11"/>
      </tp>
      <tp t="s">
        <v>#N/A Requesting Data...953164730</v>
        <stp/>
        <stp>BDH|17996991670806540299</stp>
        <tr r="M112" s="19"/>
        <tr r="O112" s="11"/>
      </tp>
      <tp t="s">
        <v>#N/A Requesting Data...3184847379</v>
        <stp/>
        <stp>BDH|17958884985172133890</stp>
        <tr r="F159" s="19"/>
        <tr r="I159" s="11"/>
      </tp>
      <tp t="s">
        <v>#N/A Requesting Data...2954287692</v>
        <stp/>
        <stp>BDH|15925026732648242374</stp>
        <tr r="J287" s="19"/>
      </tp>
      <tp t="s">
        <v>#N/A Requesting Data...3165730673</v>
        <stp/>
        <stp>BDH|15611167793430742084</stp>
        <tr r="F142" s="19"/>
        <tr r="I142" s="11"/>
      </tp>
      <tp t="s">
        <v>#N/A Requesting Data...1929622034</v>
        <stp/>
        <stp>BDH|17372469558429882294</stp>
        <tr r="E15" s="2"/>
      </tp>
      <tp t="s">
        <v>#N/A Requesting Data...2345955330</v>
        <stp/>
        <stp>BDH|12129504922440771881</stp>
        <tr r="J142" s="17"/>
        <tr r="J142" s="17"/>
      </tp>
      <tp t="s">
        <v>#N/A Requesting Data...3257716484</v>
        <stp/>
        <stp>BDH|11918325417557660956</stp>
        <tr r="J73" s="17"/>
      </tp>
      <tp t="s">
        <v>#N/A Requesting Data...3488326896</v>
        <stp/>
        <stp>BDH|15523083135462755905</stp>
        <tr r="E345" s="2"/>
      </tp>
      <tp t="s">
        <v>#N/A Requesting Data...4293249876</v>
        <stp/>
        <stp>BDH|16086217743928509582</stp>
        <tr r="K279" s="17"/>
        <tr r="K279" s="17"/>
      </tp>
      <tp t="s">
        <v>#N/A Requesting Data...4154077402</v>
        <stp/>
        <stp>BDH|13050454981905845727</stp>
        <tr r="F85" s="19"/>
        <tr r="I85" s="11"/>
      </tp>
      <tp t="s">
        <v>#N/A Requesting Data...3394340208</v>
        <stp/>
        <stp>BDH|11704797134840772833</stp>
        <tr r="B193" s="17"/>
      </tp>
      <tp t="s">
        <v>#N/A Requesting Data...3898217988</v>
        <stp/>
        <stp>BDH|10844153513064760978</stp>
        <tr r="J205" s="19"/>
      </tp>
      <tp t="s">
        <v>#N/A Requesting Data...3219440262</v>
        <stp/>
        <stp>BDH|11993861842419057934</stp>
        <tr r="M35" s="19"/>
        <tr r="O35" s="11"/>
      </tp>
      <tp t="s">
        <v>#N/A Requesting Data...1279940745</v>
        <stp/>
        <stp>BDH|13592816711465257293</stp>
        <tr r="Q228" s="18"/>
      </tp>
      <tp t="s">
        <v>#N/A Requesting Data...2282418454</v>
        <stp/>
        <stp>BDH|15898930392628245057</stp>
        <tr r="B132" s="17"/>
      </tp>
      <tp t="s">
        <v>#N/A Requesting Data...2563656493</v>
        <stp/>
        <stp>BDH|17375770688510226503</stp>
        <tr r="BA70" s="18"/>
      </tp>
      <tp t="s">
        <v>#N/A Requesting Data...2866966362</v>
        <stp/>
        <stp>BDH|14449389411988229311</stp>
        <tr r="BA34" s="18"/>
      </tp>
      <tp t="s">
        <v>#N/A Requesting Data...1697914562</v>
        <stp/>
        <stp>BDH|18043800601814920693</stp>
        <tr r="J189" s="17"/>
        <tr r="J189" s="17"/>
      </tp>
      <tp t="s">
        <v>#N/A Requesting Data...481568521</v>
        <stp/>
        <stp>BDH|11278135927831497132</stp>
        <tr r="BA137" s="18"/>
      </tp>
      <tp t="s">
        <v>#N/A Requesting Data...917479792</v>
        <stp/>
        <stp>BDH|12892402698035735868</stp>
        <tr r="F182" s="19"/>
        <tr r="I182" s="11"/>
      </tp>
      <tp t="s">
        <v>#N/A Requesting Data...1741464644</v>
        <stp/>
        <stp>BDH|14317816436498437517</stp>
        <tr r="M177" s="19"/>
        <tr r="O177" s="11"/>
      </tp>
      <tp t="s">
        <v>#N/A Requesting Data...2531936776</v>
        <stp/>
        <stp>BDH|11063947963338167471</stp>
        <tr r="D192" s="17"/>
      </tp>
      <tp t="s">
        <v>#N/A Requesting Data...841606116</v>
        <stp/>
        <stp>BDH|13887313503942875030</stp>
        <tr r="Q54" s="18"/>
      </tp>
      <tp t="s">
        <v>#N/A Requesting Data...3951249209</v>
        <stp/>
        <stp>BDH|17756019167282267133</stp>
        <tr r="Q207" s="18"/>
      </tp>
      <tp t="s">
        <v>#N/A Requesting Data...2912197661</v>
        <stp/>
        <stp>BDH|11191443541524123757</stp>
        <tr r="D196" s="17"/>
      </tp>
      <tp t="s">
        <v>#N/A Requesting Data...2606404819</v>
        <stp/>
        <stp>BDH|16007656116815220616</stp>
        <tr r="Q350" s="18"/>
      </tp>
      <tp t="s">
        <v>#N/A Requesting Data...3542302658</v>
        <stp/>
        <stp>BDH|16139224078605874438</stp>
        <tr r="BA193" s="18"/>
      </tp>
      <tp t="s">
        <v>#N/A Requesting Data...3403664573</v>
        <stp/>
        <stp>BDH|14297151572028437817</stp>
        <tr r="M110" s="19"/>
        <tr r="O110" s="11"/>
      </tp>
      <tp t="s">
        <v>#N/A Requesting Data...1542630136</v>
        <stp/>
        <stp>BDH|12686689709097637110</stp>
        <tr r="M153" s="19"/>
        <tr r="O153" s="11"/>
      </tp>
      <tp t="s">
        <v>#N/A Requesting Data...1898581715</v>
        <stp/>
        <stp>BDH|14680233120593194541</stp>
        <tr r="K87" s="17"/>
      </tp>
      <tp t="s">
        <v>#N/A Requesting Data...2838669431</v>
        <stp/>
        <stp>BDH|11273700513085243036</stp>
        <tr r="E63" s="2"/>
      </tp>
      <tp t="s">
        <v>#N/A Requesting Data...3561105694</v>
        <stp/>
        <stp>BDH|17395272962302448329</stp>
        <tr r="E148" s="2"/>
      </tp>
      <tp t="s">
        <v>#N/A Requesting Data...2598617049</v>
        <stp/>
        <stp>BDH|10219718952372892297</stp>
        <tr r="BA216" s="18"/>
      </tp>
      <tp t="s">
        <v>#N/A Requesting Data...2954522769</v>
        <stp/>
        <stp>BDH|11899271104860182192</stp>
        <tr r="BE148" s="19"/>
        <tr r="BG148" s="11"/>
      </tp>
      <tp t="s">
        <v>#N/A Requesting Data...3127405717</v>
        <stp/>
        <stp>BDH|15527204515063583764</stp>
        <tr r="K118" s="17"/>
      </tp>
      <tp t="s">
        <v>#N/A Requesting Data...2815944464</v>
        <stp/>
        <stp>BDH|12307689345256837457</stp>
        <tr r="E70" s="2"/>
      </tp>
      <tp t="s">
        <v>#N/A Requesting Data...540516112</v>
        <stp/>
        <stp>BDH|16417480428315643714</stp>
        <tr r="B30" s="19"/>
        <tr r="B30" s="11"/>
      </tp>
      <tp t="s">
        <v>#N/A Requesting Data...1554582004</v>
        <stp/>
        <stp>BDH|14345343263465271652</stp>
        <tr r="J235" s="19"/>
      </tp>
      <tp t="s">
        <v>#N/A Requesting Data...1401402463</v>
        <stp/>
        <stp>BDH|12468925095182771271</stp>
        <tr r="D69" s="17"/>
      </tp>
      <tp t="s">
        <v>#N/A Requesting Data...3081489277</v>
        <stp/>
        <stp>BDH|10128602852052893397</stp>
        <tr r="M97" s="19"/>
        <tr r="O97" s="11"/>
      </tp>
      <tp t="s">
        <v>#N/A Requesting Data...2176001599</v>
        <stp/>
        <stp>BDH|15336392539291957686</stp>
        <tr r="D115" s="17"/>
      </tp>
      <tp t="s">
        <v>#N/A Requesting Data...4214622622</v>
        <stp/>
        <stp>BDH|17132403062067761061</stp>
        <tr r="BE194" s="19"/>
        <tr r="BG194" s="11"/>
      </tp>
      <tp t="s">
        <v>#N/A Requesting Data...3842640090</v>
        <stp/>
        <stp>BDH|17630543610306545751</stp>
        <tr r="K90" s="17"/>
      </tp>
      <tp t="s">
        <v>#N/A Requesting Data...1285986736</v>
        <stp/>
        <stp>BDH|11047475019036934056</stp>
        <tr r="Q285" s="18"/>
      </tp>
      <tp t="s">
        <v>#N/A Requesting Data...3288089993</v>
        <stp/>
        <stp>BDH|10495075082388245262</stp>
        <tr r="K197" s="17"/>
      </tp>
      <tp t="s">
        <v>#N/A Requesting Data...2217099451</v>
        <stp/>
        <stp>BDH|14882661779117232004</stp>
        <tr r="E270" s="2"/>
      </tp>
      <tp t="s">
        <v>#N/A Requesting Data...2966968642</v>
        <stp/>
        <stp>BDH|14809322675140866228</stp>
        <tr r="D203" s="17"/>
      </tp>
      <tp t="s">
        <v>#N/A Requesting Data...2286653482</v>
        <stp/>
        <stp>BDH|12477954303530177960</stp>
        <tr r="B232" s="19"/>
        <tr r="B232" s="11"/>
      </tp>
      <tp t="s">
        <v>#N/A Requesting Data...2975515121</v>
        <stp/>
        <stp>BDH|17740121194315543815</stp>
        <tr r="D62" s="17"/>
      </tp>
      <tp t="s">
        <v>#N/A Requesting Data...3664250283</v>
        <stp/>
        <stp>BDH|10966117336233332384</stp>
        <tr r="B227" s="19"/>
        <tr r="B227" s="11"/>
      </tp>
      <tp t="s">
        <v>#N/A Requesting Data...1051563564</v>
        <stp/>
        <stp>BDH|10382216744136103236</stp>
        <tr r="B205" s="17"/>
      </tp>
      <tp t="s">
        <v>#N/A Requesting Data...2440596598</v>
        <stp/>
        <stp>BDH|10700613632580283726</stp>
        <tr r="C86" s="17"/>
      </tp>
      <tp t="s">
        <v>#N/A Requesting Data...1543876588</v>
        <stp/>
        <stp>BDH|13024863466588493703</stp>
        <tr r="BA254" s="18"/>
      </tp>
      <tp t="s">
        <v>#N/A Requesting Data...3178509675</v>
        <stp/>
        <stp>BDH|15438787639970442357</stp>
        <tr r="E144" s="2"/>
      </tp>
      <tp t="s">
        <v>#N/A Requesting Data...1960363320</v>
        <stp/>
        <stp>BDH|14916406652982844577</stp>
        <tr r="I227" s="17"/>
        <tr r="I227" s="17"/>
      </tp>
      <tp t="s">
        <v>#N/A Requesting Data...806671439</v>
        <stp/>
        <stp>BDH|18376807322727132749</stp>
        <tr r="D139" s="17"/>
      </tp>
      <tp t="s">
        <v>#N/A Requesting Data...3611970006</v>
        <stp/>
        <stp>BDH|15599852492187633105</stp>
        <tr r="M166" s="19"/>
        <tr r="O166" s="11"/>
      </tp>
      <tp t="s">
        <v>#N/A Requesting Data...2060529474</v>
        <stp/>
        <stp>BDH|16060638726859072912</stp>
        <tr r="BE212" s="19"/>
        <tr r="BG212" s="11"/>
      </tp>
      <tp t="s">
        <v>#N/A Requesting Data...3248383593</v>
        <stp/>
        <stp>BDH|13922093854336801283</stp>
        <tr r="E319" s="2"/>
      </tp>
      <tp t="s">
        <v>#N/A Requesting Data...2182170887</v>
        <stp/>
        <stp>BDH|16653708335888709805</stp>
        <tr r="BA21" s="18"/>
      </tp>
      <tp t="s">
        <v>#N/A Requesting Data...3974194129</v>
        <stp/>
        <stp>BDH|16062441320665026705</stp>
        <tr r="K132" s="17"/>
      </tp>
      <tp t="s">
        <v>#N/A Requesting Data...2034197085</v>
        <stp/>
        <stp>BDH|12636297577731857443</stp>
        <tr r="BE118" s="19"/>
        <tr r="BG118" s="11"/>
      </tp>
      <tp t="s">
        <v>#N/A Requesting Data...3892660019</v>
        <stp/>
        <stp>BDH|15777714800870599077</stp>
        <tr r="BE139" s="19"/>
        <tr r="BG139" s="11"/>
      </tp>
      <tp t="s">
        <v>#N/A Requesting Data...3979333710</v>
        <stp/>
        <stp>BDH|10807871453436009981</stp>
        <tr r="K248" s="17"/>
      </tp>
      <tp t="s">
        <v>#N/A Requesting Data...1768708287</v>
        <stp/>
        <stp>BDH|14098016051685631611</stp>
        <tr r="B112" s="19"/>
        <tr r="B112" s="11"/>
      </tp>
      <tp t="s">
        <v>#N/A Requesting Data...1482782061</v>
        <stp/>
        <stp>BDH|12702103413587452779</stp>
        <tr r="E401" s="2"/>
      </tp>
      <tp t="s">
        <v>#N/A Requesting Data...1232917479</v>
        <stp/>
        <stp>BDH|15745284678797779579</stp>
        <tr r="C49" s="17"/>
      </tp>
      <tp t="s">
        <v>#N/A Requesting Data...1612130342</v>
        <stp/>
        <stp>BDH|13033005057634592051</stp>
        <tr r="D234" s="17"/>
      </tp>
      <tp t="s">
        <v>#N/A Requesting Data...3153897947</v>
        <stp/>
        <stp>BDH|18039958493482037813</stp>
        <tr r="I45" s="17"/>
      </tp>
      <tp t="s">
        <v>#N/A Requesting Data...3677142324</v>
        <stp/>
        <stp>BDH|10981584606625269222</stp>
        <tr r="E291" s="2"/>
      </tp>
      <tp t="s">
        <v>#N/A Requesting Data...2448169239</v>
        <stp/>
        <stp>BDH|14753695642692950620</stp>
        <tr r="E271" s="2"/>
      </tp>
      <tp t="s">
        <v>#N/A Requesting Data...1516797569</v>
        <stp/>
        <stp>BDH|17108590958175174064</stp>
        <tr r="Q366" s="18"/>
      </tp>
      <tp t="s">
        <v>#N/A Requesting Data...2732402541</v>
        <stp/>
        <stp>BDH|10872794936434736273</stp>
        <tr r="BA340" s="18"/>
      </tp>
      <tp t="s">
        <v>#N/A Requesting Data...692268506</v>
        <stp/>
        <stp>BDH|12286253170720090502</stp>
        <tr r="E304" s="2"/>
      </tp>
      <tp t="s">
        <v>#N/A Requesting Data...2806688678</v>
        <stp/>
        <stp>BDH|14574117023704988186</stp>
        <tr r="E348" s="2"/>
      </tp>
      <tp t="s">
        <v>#N/A Requesting Data...4216758173</v>
        <stp/>
        <stp>BDH|16366460570474533369</stp>
        <tr r="B240" s="19"/>
        <tr r="B240" s="11"/>
      </tp>
      <tp t="s">
        <v>#N/A Requesting Data...4080287608</v>
        <stp/>
        <stp>BDH|14458631049341813509</stp>
        <tr r="Q272" s="18"/>
      </tp>
      <tp t="s">
        <v>#N/A Requesting Data...768195268</v>
        <stp/>
        <stp>BDH|17333374225825782109</stp>
        <tr r="Q74" s="18"/>
      </tp>
      <tp t="s">
        <v>#N/A Requesting Data...667405840</v>
        <stp/>
        <stp>BDH|14386778703629391823</stp>
        <tr r="J441" s="2"/>
      </tp>
      <tp t="s">
        <v>#N/A Requesting Data...3905577668</v>
        <stp/>
        <stp>BDH|10778590840455080689</stp>
        <tr r="D130" s="17"/>
      </tp>
      <tp t="s">
        <v>#N/A Requesting Data...4235726601</v>
        <stp/>
        <stp>BDH|16037217074855158428</stp>
        <tr r="Q23" s="18"/>
      </tp>
      <tp t="s">
        <v>#N/A Requesting Data...2565852493</v>
        <stp/>
        <stp>BDH|15079410706734714767</stp>
        <tr r="BE155" s="19"/>
        <tr r="BG155" s="11"/>
      </tp>
      <tp t="s">
        <v>#N/A Requesting Data...1663623411</v>
        <stp/>
        <stp>BDH|16262483559276238372</stp>
        <tr r="I105" s="17"/>
      </tp>
      <tp t="s">
        <v>#N/A Requesting Data...3859467642</v>
        <stp/>
        <stp>BDH|10845015864683906722</stp>
        <tr r="BA418" s="18"/>
      </tp>
      <tp t="s">
        <v>#N/A Requesting Data...1073847488</v>
        <stp/>
        <stp>BDH|13811133214807296648</stp>
        <tr r="E263" s="2"/>
      </tp>
      <tp t="s">
        <v>#N/A Requesting Data...2031817070</v>
        <stp/>
        <stp>BDH|12111160943443578688</stp>
        <tr r="I283" s="17"/>
        <tr r="I283" s="17"/>
      </tp>
      <tp t="s">
        <v>#N/A Requesting Data...3553465594</v>
        <stp/>
        <stp>BDH|10489468652772082193</stp>
        <tr r="B293" s="17"/>
      </tp>
      <tp t="s">
        <v>#N/A Requesting Data...3014138071</v>
        <stp/>
        <stp>BDH|15301761580498423080</stp>
        <tr r="BE103" s="19"/>
        <tr r="BG103" s="11"/>
      </tp>
      <tp t="s">
        <v>#N/A Requesting Data...3493645831</v>
        <stp/>
        <stp>BDH|13276697315102727404</stp>
        <tr r="BE218" s="19"/>
        <tr r="BG218" s="11"/>
      </tp>
      <tp t="s">
        <v>#N/A Requesting Data...3096178892</v>
        <stp/>
        <stp>BDH|11968514412673510461</stp>
        <tr r="E361" s="2"/>
      </tp>
      <tp t="s">
        <v>#N/A Requesting Data...3941659599</v>
        <stp/>
        <stp>BDH|15077325750751224093</stp>
        <tr r="E118" s="2"/>
      </tp>
      <tp t="s">
        <v>#N/A Requesting Data...2563016998</v>
        <stp/>
        <stp>BDH|13115920699233120238</stp>
        <tr r="B216" s="19"/>
        <tr r="B216" s="11"/>
      </tp>
      <tp t="s">
        <v>#N/A Requesting Data...2093364075</v>
        <stp/>
        <stp>BDH|18239189787067757420</stp>
        <tr r="D128" s="17"/>
      </tp>
      <tp t="s">
        <v>#N/A Requesting Data...3392026234</v>
        <stp/>
        <stp>BDH|11561602404286018397</stp>
        <tr r="I170" s="17"/>
        <tr r="I170" s="17"/>
      </tp>
      <tp t="s">
        <v>#N/A Requesting Data...1615847830</v>
        <stp/>
        <stp>BDH|13141622038281472574</stp>
        <tr r="Q313" s="18"/>
      </tp>
      <tp t="s">
        <v>#N/A Requesting Data...3429962973</v>
        <stp/>
        <stp>BDH|10566341508143711262</stp>
        <tr r="Q127" s="18"/>
      </tp>
      <tp t="s">
        <v>#N/A Requesting Data...4072805222</v>
        <stp/>
        <stp>BDH|15508621156862848620</stp>
        <tr r="J186" s="19"/>
      </tp>
      <tp t="s">
        <v>#N/A Requesting Data...1767835116</v>
        <stp/>
        <stp>BDH|10794290246173089730</stp>
        <tr r="E427" s="2"/>
      </tp>
      <tp t="s">
        <v>#N/A Requesting Data...1182026192</v>
        <stp/>
        <stp>BDH|13736892793614231443</stp>
        <tr r="E67" s="2"/>
      </tp>
      <tp t="s">
        <v>#N/A Requesting Data...2460306700</v>
        <stp/>
        <stp>BDH|17471479329372748172</stp>
        <tr r="BE154" s="19"/>
        <tr r="BG154" s="11"/>
      </tp>
      <tp t="s">
        <v>#N/A Requesting Data...3367021049</v>
        <stp/>
        <stp>BDH|11914124130739299833</stp>
        <tr r="J191" s="17"/>
        <tr r="J191" s="17"/>
      </tp>
      <tp t="s">
        <v>#N/A Requesting Data...746950052</v>
        <stp/>
        <stp>BDH|13800800044789234449</stp>
        <tr r="B38" s="17"/>
      </tp>
      <tp t="s">
        <v>#N/A Requesting Data...3973125132</v>
        <stp/>
        <stp>BDH|12683071906733943347</stp>
        <tr r="D278" s="17"/>
      </tp>
      <tp t="s">
        <v>#N/A Requesting Data...3678911615</v>
        <stp/>
        <stp>BDH|13650198422503267152</stp>
        <tr r="B62" s="17"/>
      </tp>
      <tp t="s">
        <v>#N/A Requesting Data...2126657512</v>
        <stp/>
        <stp>BDH|16221098259898816903</stp>
        <tr r="Q361" s="18"/>
      </tp>
      <tp t="s">
        <v>#N/A Requesting Data...706357147</v>
        <stp/>
        <stp>BDH|13353632613544017295</stp>
        <tr r="K69" s="17"/>
      </tp>
      <tp t="s">
        <v>#N/A Requesting Data...2262776671</v>
        <stp/>
        <stp>BDH|10236510707931692685</stp>
        <tr r="J222" s="17"/>
        <tr r="J222" s="17"/>
      </tp>
      <tp t="s">
        <v>#N/A Requesting Data...2013113164</v>
        <stp/>
        <stp>BDH|15297225023924052395</stp>
        <tr r="C299" s="17"/>
      </tp>
      <tp t="s">
        <v>#N/A Requesting Data...2754083745</v>
        <stp/>
        <stp>BDH|14590515968134502139</stp>
        <tr r="I84" s="17"/>
      </tp>
      <tp t="s">
        <v>#N/A Requesting Data...1446768946</v>
        <stp/>
        <stp>BDH|10794548080946870967</stp>
        <tr r="D171" s="17"/>
      </tp>
      <tp t="s">
        <v>#N/A Requesting Data...689448958</v>
        <stp/>
        <stp>BDH|14636539607210849372</stp>
        <tr r="E236" s="2"/>
      </tp>
      <tp t="s">
        <v>#N/A Requesting Data...2327878569</v>
        <stp/>
        <stp>BDH|17671581490550175928</stp>
        <tr r="K293" s="17"/>
        <tr r="K293" s="17"/>
      </tp>
      <tp t="s">
        <v>#N/A Requesting Data...1146223972</v>
        <stp/>
        <stp>BDH|14576540731153560383</stp>
        <tr r="C300" s="17"/>
      </tp>
      <tp t="s">
        <v>#N/A Requesting Data...2096815666</v>
        <stp/>
        <stp>BDH|16655779109145778628</stp>
        <tr r="Q314" s="18"/>
      </tp>
      <tp t="s">
        <v>#N/A Requesting Data...1462377939</v>
        <stp/>
        <stp>BDH|17305406546253103694</stp>
        <tr r="K255" s="17"/>
      </tp>
      <tp t="s">
        <v>#N/A Requesting Data...3772813918</v>
        <stp/>
        <stp>BDH|13955605467236768740</stp>
        <tr r="Q432" s="18"/>
      </tp>
      <tp t="s">
        <v>#N/A Requesting Data...3429001861</v>
        <stp/>
        <stp>BDH|15722550465387986326</stp>
        <tr r="E218" s="2"/>
      </tp>
      <tp t="s">
        <v>#N/A Requesting Data...2045192338</v>
        <stp/>
        <stp>BDH|10098716631230579695</stp>
        <tr r="BE92" s="19"/>
        <tr r="BG92" s="11"/>
      </tp>
      <tp t="s">
        <v>#N/A Requesting Data...1553703174</v>
        <stp/>
        <stp>BDH|10417770938543292551</stp>
        <tr r="J301" s="19"/>
      </tp>
      <tp t="s">
        <v>#N/A Requesting Data...2438855634</v>
        <stp/>
        <stp>BDH|14321165959776222421</stp>
        <tr r="BE114" s="19"/>
        <tr r="BG114" s="11"/>
      </tp>
      <tp t="s">
        <v>#N/A Requesting Data...4126193742</v>
        <stp/>
        <stp>BDH|10625676518364519104</stp>
        <tr r="E35" s="2"/>
      </tp>
      <tp t="s">
        <v>#N/A Requesting Data...2830300706</v>
        <stp/>
        <stp>BDH|14280577139588257829</stp>
        <tr r="B70" s="17"/>
      </tp>
      <tp t="s">
        <v>#N/A Requesting Data...1170666928</v>
        <stp/>
        <stp>BDH|12266789431996331240</stp>
        <tr r="K157" s="17"/>
      </tp>
      <tp t="s">
        <v>#N/A Requesting Data...3963005288</v>
        <stp/>
        <stp>BDH|12915064503176082636</stp>
        <tr r="K103" s="17"/>
      </tp>
      <tp t="s">
        <v>#N/A Requesting Data...1406916600</v>
        <stp/>
        <stp>BDH|16676788919386966413</stp>
        <tr r="BA382" s="18"/>
      </tp>
      <tp t="s">
        <v>#N/A Requesting Data...2046901429</v>
        <stp/>
        <stp>BDH|15837702095799624045</stp>
        <tr r="D96" s="17"/>
      </tp>
      <tp t="s">
        <v>#N/A Requesting Data...3791378433</v>
        <stp/>
        <stp>BDH|15935166898746839900</stp>
        <tr r="F216" s="19"/>
        <tr r="I216" s="11"/>
      </tp>
      <tp t="s">
        <v>#N/A Requesting Data...3801192180</v>
        <stp/>
        <stp>BDH|14949001922161568517</stp>
        <tr r="J234" s="19"/>
      </tp>
      <tp t="s">
        <v>#N/A Requesting Data...2563200165</v>
        <stp/>
        <stp>BDH|17448494527855541609</stp>
        <tr r="E253" s="2"/>
      </tp>
      <tp t="s">
        <v>#N/A Requesting Data...705651278</v>
        <stp/>
        <stp>BDH|11039261160077031095</stp>
        <tr r="Q67" s="18"/>
      </tp>
      <tp t="s">
        <v>#N/A Requesting Data...1470894788</v>
        <stp/>
        <stp>BDH|12296181154684403045</stp>
        <tr r="BE225" s="19"/>
        <tr r="BG225" s="11"/>
      </tp>
      <tp t="s">
        <v>#N/A Requesting Data...1035574198</v>
        <stp/>
        <stp>BDH|12380736423276837355</stp>
        <tr r="BA208" s="18"/>
      </tp>
      <tp t="s">
        <v>#N/A Requesting Data...2901687431</v>
        <stp/>
        <stp>BDH|15972068265368141952</stp>
        <tr r="F122" s="19"/>
        <tr r="I122" s="11"/>
      </tp>
      <tp t="s">
        <v>#N/A Requesting Data...3523642393</v>
        <stp/>
        <stp>BDH|13592207031095244587</stp>
        <tr r="E102" s="2"/>
      </tp>
      <tp t="s">
        <v>#N/A Requesting Data...4043415702</v>
        <stp/>
        <stp>BDH|17571348678342218350</stp>
        <tr r="Q62" s="18"/>
      </tp>
      <tp t="s">
        <v>#N/A Requesting Data...2189701915</v>
        <stp/>
        <stp>BDH|17158091762167276460</stp>
        <tr r="BE233" s="19"/>
        <tr r="BG233" s="11"/>
      </tp>
      <tp t="s">
        <v>#N/A Requesting Data...3830498330</v>
        <stp/>
        <stp>BDH|11162344499760019925</stp>
        <tr r="B266" s="17"/>
      </tp>
      <tp t="s">
        <v>#N/A Requesting Data...798973205</v>
        <stp/>
        <stp>BDH|12485092028977801532</stp>
        <tr r="H434" s="18"/>
        <tr r="J434" s="2"/>
      </tp>
      <tp t="s">
        <v>#N/A Requesting Data...1752809085</v>
        <stp/>
        <stp>BDH|12469417640761973121</stp>
        <tr r="K138" s="17"/>
      </tp>
      <tp t="s">
        <v>#N/A Requesting Data...2817089983</v>
        <stp/>
        <stp>BDH|10144396208155615482</stp>
        <tr r="D119" s="17"/>
      </tp>
      <tp t="s">
        <v>#N/A Requesting Data...1655378573</v>
        <stp/>
        <stp>BDH|12037881297442629373</stp>
        <tr r="C169" s="17"/>
      </tp>
      <tp t="s">
        <v>#N/A Requesting Data...1508608478</v>
        <stp/>
        <stp>BDH|13060514509495794118</stp>
        <tr r="Q165" s="18"/>
      </tp>
      <tp t="s">
        <v>#N/A Requesting Data...3938892983</v>
        <stp/>
        <stp>BDH|13498278344424037393</stp>
        <tr r="C254" s="17"/>
      </tp>
      <tp t="s">
        <v>#N/A Requesting Data...1494764004</v>
        <stp/>
        <stp>BDH|17390146822134267363</stp>
        <tr r="K77" s="17"/>
      </tp>
      <tp t="s">
        <v>#N/A Requesting Data...1683602110</v>
        <stp/>
        <stp>BDH|12370867573978604612</stp>
        <tr r="I300" s="17"/>
        <tr r="I300" s="17"/>
      </tp>
      <tp t="s">
        <v>#N/A Requesting Data...2818290896</v>
        <stp/>
        <stp>BDH|14325827855073046959</stp>
        <tr r="I14" s="17"/>
      </tp>
      <tp t="s">
        <v>#N/A Requesting Data...3962160529</v>
        <stp/>
        <stp>BDH|14445419561357596209</stp>
        <tr r="B39" s="19"/>
        <tr r="B39" s="11"/>
      </tp>
      <tp t="s">
        <v>#N/A Requesting Data...1754235957</v>
        <stp/>
        <stp>BDH|16982007120587858003</stp>
        <tr r="M139" s="19"/>
        <tr r="O139" s="11"/>
      </tp>
      <tp t="s">
        <v>#N/A Requesting Data...2391260564</v>
        <stp/>
        <stp>BDH|18130624253588541044</stp>
        <tr r="D123" s="17"/>
      </tp>
      <tp t="s">
        <v>#N/A Requesting Data...1115082655</v>
        <stp/>
        <stp>BDH|14028060992448049653</stp>
        <tr r="K251" s="17"/>
      </tp>
      <tp t="s">
        <v>#N/A Requesting Data...3976222426</v>
        <stp/>
        <stp>BDH|10762440060797651641</stp>
        <tr r="J201" s="17"/>
        <tr r="J201" s="17"/>
      </tp>
      <tp t="s">
        <v>#N/A Requesting Data...3183886595</v>
        <stp/>
        <stp>BDH|17540054475193057040</stp>
        <tr r="C259" s="17"/>
      </tp>
      <tp t="s">
        <v>#N/A Requesting Data...2168015976</v>
        <stp/>
        <stp>BDH|11291605895914476939</stp>
        <tr r="B61" s="19"/>
        <tr r="B61" s="11"/>
      </tp>
      <tp t="s">
        <v>#N/A Requesting Data...2733839472</v>
        <stp/>
        <stp>BDH|13515572856344172459</stp>
        <tr r="Q7" s="18"/>
      </tp>
      <tp t="s">
        <v>#N/A Requesting Data...4024201226</v>
        <stp/>
        <stp>BDH|12723669641097731475</stp>
        <tr r="Q48" s="18"/>
      </tp>
      <tp t="s">
        <v>#N/A Requesting Data...3851291666</v>
        <stp/>
        <stp>BDH|17203335403451317613</stp>
        <tr r="C150" s="17"/>
      </tp>
      <tp t="s">
        <v>#N/A Requesting Data...1271363068</v>
        <stp/>
        <stp>BDH|15051831194266276152</stp>
        <tr r="E281" s="2"/>
      </tp>
      <tp t="s">
        <v>#N/A Requesting Data...1544379763</v>
        <stp/>
        <stp>BDH|17952802766498662293</stp>
        <tr r="E33" s="2"/>
      </tp>
      <tp t="s">
        <v>#N/A Requesting Data...3592347578</v>
        <stp/>
        <stp>BDH|18329237545929692430</stp>
        <tr r="Q32" s="18"/>
      </tp>
      <tp t="s">
        <v>#N/A Requesting Data...3324999187</v>
        <stp/>
        <stp>BDH|10070896708228167300</stp>
        <tr r="J10" s="17"/>
      </tp>
      <tp t="s">
        <v>#N/A Requesting Data...849145875</v>
        <stp/>
        <stp>BDH|10328574561930121049</stp>
        <tr r="M80" s="19"/>
        <tr r="O80" s="11"/>
      </tp>
      <tp t="s">
        <v>#N/A Requesting Data...1882005790</v>
        <stp/>
        <stp>BDH|16795133704490499443</stp>
        <tr r="BE177" s="19"/>
        <tr r="BG177" s="11"/>
      </tp>
      <tp t="s">
        <v>#N/A Requesting Data...4024299520</v>
        <stp/>
        <stp>BDH|14068522845161367778</stp>
        <tr r="BA372" s="18"/>
      </tp>
      <tp t="s">
        <v>#N/A Requesting Data...2507856087</v>
        <stp/>
        <stp>BDH|13388291078822704769</stp>
        <tr r="K218" s="17"/>
      </tp>
      <tp t="s">
        <v>#N/A Requesting Data...1757556444</v>
        <stp/>
        <stp>BDH|10495954647768026650</stp>
        <tr r="F18" s="19"/>
        <tr r="I18" s="11"/>
      </tp>
      <tp t="s">
        <v>#N/A Requesting Data...3198395961</v>
        <stp/>
        <stp>BDH|12735889598027239766</stp>
        <tr r="BA291" s="18"/>
      </tp>
      <tp t="s">
        <v>#N/A Requesting Data...2519130955</v>
        <stp/>
        <stp>BDH|17745895855960918916</stp>
        <tr r="Q198" s="18"/>
      </tp>
      <tp t="s">
        <v>#N/A Requesting Data...1750868908</v>
        <stp/>
        <stp>BDH|14838799134146265543</stp>
        <tr r="K53" s="17"/>
      </tp>
      <tp t="s">
        <v>#N/A Requesting Data...2094934644</v>
        <stp/>
        <stp>BDH|17284302412585675355</stp>
        <tr r="B167" s="17"/>
      </tp>
      <tp t="s">
        <v>#N/A Requesting Data...1716229508</v>
        <stp/>
        <stp>BDH|10423819845086715948</stp>
        <tr r="D30" s="17"/>
      </tp>
      <tp t="s">
        <v>#N/A Requesting Data...3774993850</v>
        <stp/>
        <stp>BDH|12142729535805514005</stp>
        <tr r="BA116" s="18"/>
      </tp>
      <tp t="s">
        <v>#N/A Requesting Data...1904730218</v>
        <stp/>
        <stp>BDH|15734119146053192025</stp>
        <tr r="B217" s="19"/>
        <tr r="B217" s="11"/>
      </tp>
      <tp t="s">
        <v>#N/A Requesting Data...2913562918</v>
        <stp/>
        <stp>BDH|14717345868261178394</stp>
        <tr r="J302" s="19"/>
      </tp>
      <tp t="s">
        <v>#N/A Requesting Data...1631953121</v>
        <stp/>
        <stp>BDH|12319255079636449283</stp>
        <tr r="J304" s="19"/>
      </tp>
      <tp t="s">
        <v>#N/A Requesting Data...1865437242</v>
        <stp/>
        <stp>BDH|13909946595453849332</stp>
        <tr r="Q148" s="18"/>
      </tp>
      <tp t="s">
        <v>#N/A Requesting Data...3651288299</v>
        <stp/>
        <stp>BDH|18153992579887077233</stp>
        <tr r="E261" s="2"/>
      </tp>
      <tp t="s">
        <v>#N/A Requesting Data...2077948091</v>
        <stp/>
        <stp>BDH|14082903582253177517</stp>
        <tr r="F187" s="19"/>
        <tr r="I187" s="11"/>
      </tp>
      <tp t="s">
        <v>#N/A Requesting Data...4077778175</v>
        <stp/>
        <stp>BDH|16106656300442420129</stp>
        <tr r="D52" s="17"/>
      </tp>
      <tp t="s">
        <v>#N/A Requesting Data...1650601818</v>
        <stp/>
        <stp>BDH|17926449779304723312</stp>
        <tr r="J231" s="17"/>
        <tr r="J231" s="17"/>
      </tp>
      <tp t="s">
        <v>#N/A Requesting Data...3571183310</v>
        <stp/>
        <stp>BDH|13934931949225996887</stp>
        <tr r="Q194" s="18"/>
      </tp>
      <tp t="s">
        <v>#N/A Requesting Data...1754500630</v>
        <stp/>
        <stp>BDH|14448078338721066590</stp>
        <tr r="C187" s="17"/>
      </tp>
      <tp t="s">
        <v>#N/A Requesting Data...3428173614</v>
        <stp/>
        <stp>BDH|13297778297239871788</stp>
        <tr r="D290" s="17"/>
      </tp>
      <tp t="s">
        <v>#N/A Requesting Data...1838120089</v>
        <stp/>
        <stp>BDH|11421299173372493580</stp>
        <tr r="D71" s="17"/>
      </tp>
      <tp t="s">
        <v>#N/A Requesting Data...1030648799</v>
        <stp/>
        <stp>BDH|10019026145401447617</stp>
        <tr r="Q183" s="18"/>
      </tp>
      <tp t="s">
        <v>#N/A Requesting Data...2014922555</v>
        <stp/>
        <stp>BDH|11081226302668393817</stp>
        <tr r="Q135" s="18"/>
      </tp>
      <tp t="s">
        <v>#N/A Requesting Data...785850831</v>
        <stp/>
        <stp>BDH|14833630825925577698</stp>
        <tr r="F218" s="19"/>
        <tr r="I218" s="11"/>
      </tp>
      <tp t="s">
        <v>#N/A Requesting Data...1012836376</v>
        <stp/>
        <stp>BDH|12854951740374658896</stp>
        <tr r="BA224" s="18"/>
      </tp>
      <tp t="s">
        <v>#N/A Requesting Data...867767614</v>
        <stp/>
        <stp>BDH|11332684343440205087</stp>
        <tr r="K117" s="17"/>
      </tp>
      <tp t="s">
        <v>#N/A Requesting Data...2546266409</v>
        <stp/>
        <stp>BDH|17343136085879417441</stp>
        <tr r="D104" s="17"/>
      </tp>
      <tp t="s">
        <v>#N/A Requesting Data...2911366602</v>
        <stp/>
        <stp>BDH|12021651758985944717</stp>
        <tr r="BA105" s="18"/>
      </tp>
      <tp t="s">
        <v>#N/A Requesting Data...1109669219</v>
        <stp/>
        <stp>BDH|14359730091869665022</stp>
        <tr r="D76" s="17"/>
      </tp>
      <tp t="s">
        <v>#N/A Requesting Data...3063901866</v>
        <stp/>
        <stp>BDH|14430045425412037708</stp>
        <tr r="E308" s="2"/>
      </tp>
      <tp t="s">
        <v>#N/A Requesting Data...2524922661</v>
        <stp/>
        <stp>BDH|12726608390549641746</stp>
        <tr r="BE52" s="19"/>
        <tr r="BG52" s="11"/>
      </tp>
      <tp t="s">
        <v>#N/A Requesting Data...2620543418</v>
        <stp/>
        <stp>BDH|14433357760356694422</stp>
        <tr r="Q311" s="18"/>
      </tp>
      <tp t="s">
        <v>#N/A Requesting Data...3194288083</v>
        <stp/>
        <stp>BDH|16516147142730449026</stp>
        <tr r="Q137" s="18"/>
      </tp>
      <tp t="s">
        <v>#N/A Requesting Data...3934604279</v>
        <stp/>
        <stp>BDH|17226333003503313446</stp>
        <tr r="BA14" s="18"/>
      </tp>
      <tp t="s">
        <v>#N/A Requesting Data...3246742586</v>
        <stp/>
        <stp>BDH|13335925486002705355</stp>
        <tr r="F6" s="19"/>
        <tr r="I6" s="11"/>
      </tp>
      <tp t="s">
        <v>#N/A Requesting Data...870057148</v>
        <stp/>
        <stp>BDH|11676241377053309434</stp>
        <tr r="BA434" s="18"/>
      </tp>
      <tp t="s">
        <v>#N/A Requesting Data...1603830407</v>
        <stp/>
        <stp>BDH|18385138505482137810</stp>
        <tr r="J228" s="17"/>
        <tr r="J228" s="17"/>
      </tp>
      <tp t="s">
        <v>#N/A Requesting Data...2608767647</v>
        <stp/>
        <stp>BDH|15957030917390955714</stp>
        <tr r="K208" s="17"/>
      </tp>
      <tp t="s">
        <v>#N/A Requesting Data...1266094344</v>
        <stp/>
        <stp>BDH|12317726167395341505</stp>
        <tr r="D136" s="17"/>
      </tp>
      <tp t="s">
        <v>#N/A Requesting Data...1189386206</v>
        <stp/>
        <stp>BDH|13901412377765381699</stp>
        <tr r="F292" s="19"/>
        <tr r="I292" s="11"/>
      </tp>
      <tp t="s">
        <v>#N/A Requesting Data...3177983684</v>
        <stp/>
        <stp>BDH|17039728817360026210</stp>
        <tr r="D200" s="17"/>
      </tp>
      <tp t="s">
        <v>#N/A Requesting Data...3548773514</v>
        <stp/>
        <stp>BDH|14153167973010195112</stp>
        <tr r="BA149" s="18"/>
      </tp>
      <tp t="s">
        <v>#N/A Requesting Data...2249931162</v>
        <stp/>
        <stp>BDH|14373320154095866499</stp>
        <tr r="B157" s="17"/>
      </tp>
      <tp t="s">
        <v>#N/A Requesting Data...2470820637</v>
        <stp/>
        <stp>BDH|16797736351677825093</stp>
        <tr r="BA250" s="18"/>
      </tp>
      <tp t="s">
        <v>#N/A Requesting Data...3911611624</v>
        <stp/>
        <stp>BDH|12037611395876516855</stp>
        <tr r="M106" s="19"/>
        <tr r="O106" s="11"/>
      </tp>
      <tp t="s">
        <v>#N/A Requesting Data...3387720135</v>
        <stp/>
        <stp>BDH|17048008821761201778</stp>
        <tr r="Q252" s="18"/>
      </tp>
      <tp t="s">
        <v>#N/A Requesting Data...3006998004</v>
        <stp/>
        <stp>BDH|13786229831414670560</stp>
        <tr r="BA273" s="18"/>
      </tp>
      <tp t="s">
        <v>#N/A Requesting Data...1211133057</v>
        <stp/>
        <stp>BDH|17907250256527851462</stp>
        <tr r="K153" s="17"/>
      </tp>
      <tp t="s">
        <v>#N/A Requesting Data...2624479061</v>
        <stp/>
        <stp>BDH|16447064919702610697</stp>
        <tr r="BE89" s="19"/>
        <tr r="BG89" s="11"/>
      </tp>
      <tp t="s">
        <v>#N/A Requesting Data...3823366674</v>
        <stp/>
        <stp>BDH|12708742874021249017</stp>
        <tr r="J267" s="17"/>
        <tr r="J267" s="17"/>
      </tp>
      <tp t="s">
        <v>#N/A Requesting Data...808965484</v>
        <stp/>
        <stp>BDH|12097992483204891466</stp>
        <tr r="B236" s="17"/>
      </tp>
      <tp t="s">
        <v>#N/A Requesting Data...1450391279</v>
        <stp/>
        <stp>BDH|17423667042430744630</stp>
        <tr r="D82" s="17"/>
      </tp>
      <tp t="s">
        <v>#N/A Requesting Data...1271220766</v>
        <stp/>
        <stp>BDH|10530344734912021125</stp>
        <tr r="I134" s="17"/>
        <tr r="I134" s="17"/>
      </tp>
      <tp t="s">
        <v>#N/A Requesting Data...1606584192</v>
        <stp/>
        <stp>BDH|12585731560617799769</stp>
        <tr r="E220" s="2"/>
      </tp>
      <tp t="s">
        <v>#N/A Requesting Data...1227531313</v>
        <stp/>
        <stp>BDH|14316364370903710053</stp>
        <tr r="Q37" s="18"/>
      </tp>
      <tp t="s">
        <v>#N/A Requesting Data...2573895479</v>
        <stp/>
        <stp>BDH|10974058114503671193</stp>
        <tr r="BE158" s="19"/>
        <tr r="BG158" s="11"/>
      </tp>
      <tp t="s">
        <v>#N/A Requesting Data...3002131409</v>
        <stp/>
        <stp>BDH|14817250969121403273</stp>
        <tr r="K216" s="17"/>
      </tp>
      <tp t="s">
        <v>#N/A Requesting Data...3408177144</v>
        <stp/>
        <stp>BDH|12703010291790917891</stp>
        <tr r="E409" s="2"/>
      </tp>
      <tp t="s">
        <v>#N/A Requesting Data...3508208925</v>
        <stp/>
        <stp>BDH|13282929268889982667</stp>
        <tr r="BA297" s="18"/>
      </tp>
      <tp t="s">
        <v>#N/A Requesting Data...4149272040</v>
        <stp/>
        <stp>BDH|13371121328543701097</stp>
        <tr r="B183" s="17"/>
      </tp>
      <tp t="s">
        <v>#N/A Requesting Data...1604264014</v>
        <stp/>
        <stp>BDH|16502422316291782106</stp>
        <tr r="J274" s="17"/>
        <tr r="J274" s="17"/>
      </tp>
      <tp t="s">
        <v>#N/A Requesting Data...4095651984</v>
        <stp/>
        <stp>BDH|11679873034449442074</stp>
        <tr r="BA407" s="18"/>
      </tp>
      <tp t="s">
        <v>#N/A Requesting Data...1021630679</v>
        <stp/>
        <stp>BDH|15270117263030713116</stp>
        <tr r="Q433" s="18"/>
      </tp>
      <tp t="s">
        <v>#N/A Requesting Data...2434566051</v>
        <stp/>
        <stp>BDH|16503219533123283735</stp>
        <tr r="BE15" s="19"/>
        <tr r="BG15" s="11"/>
      </tp>
      <tp t="s">
        <v>#N/A Requesting Data...4218940303</v>
        <stp/>
        <stp>BDH|17568340974244764447</stp>
        <tr r="F278" s="19"/>
        <tr r="I278" s="11"/>
      </tp>
      <tp t="s">
        <v>#N/A Requesting Data...1308604954</v>
        <stp/>
        <stp>BDH|15407322005841373468</stp>
        <tr r="C204" s="17"/>
      </tp>
      <tp t="s">
        <v>#N/A Requesting Data...1405747504</v>
        <stp/>
        <stp>BDH|15570490589099954358</stp>
        <tr r="D86" s="17"/>
      </tp>
      <tp t="s">
        <v>#N/A Requesting Data...1668329497</v>
        <stp/>
        <stp>BDH|16482926395635812027</stp>
        <tr r="K33" s="17"/>
      </tp>
      <tp t="s">
        <v>#N/A Requesting Data...1865607676</v>
        <stp/>
        <stp>BDH|16498266781307301891</stp>
        <tr r="M181" s="19"/>
        <tr r="O181" s="11"/>
      </tp>
      <tp t="s">
        <v>#N/A Requesting Data...2440041240</v>
        <stp/>
        <stp>BDH|12253525999435376830</stp>
        <tr r="B113" s="19"/>
        <tr r="B113" s="11"/>
      </tp>
      <tp t="s">
        <v>#N/A Requesting Data...3013283626</v>
        <stp/>
        <stp>BDH|13521504149301011057</stp>
        <tr r="I268" s="17"/>
        <tr r="I268" s="17"/>
      </tp>
      <tp t="s">
        <v>#N/A Requesting Data...1293247237</v>
        <stp/>
        <stp>BDH|12181434058158587867</stp>
        <tr r="E26" s="2"/>
      </tp>
      <tp t="s">
        <v>#N/A Requesting Data...2551004436</v>
        <stp/>
        <stp>BDH|10050018540280961719</stp>
        <tr r="K35" s="17"/>
      </tp>
      <tp t="s">
        <v>#N/A Requesting Data...3008876674</v>
        <stp/>
        <stp>BDH|18396208558274027827</stp>
        <tr r="J288" s="17"/>
        <tr r="J288" s="17"/>
      </tp>
      <tp t="s">
        <v>#N/A Requesting Data...1518294446</v>
        <stp/>
        <stp>BDH|16182789831581558045</stp>
        <tr r="M442" s="2"/>
      </tp>
      <tp t="s">
        <v>#N/A Requesting Data...2982379950</v>
        <stp/>
        <stp>BDH|17080182909797197290</stp>
        <tr r="K245" s="17"/>
      </tp>
      <tp t="s">
        <v>#N/A Requesting Data...965856303</v>
        <stp/>
        <stp>BDH|12692488722700092746</stp>
        <tr r="J171" s="17"/>
        <tr r="J171" s="17"/>
      </tp>
      <tp t="s">
        <v>#N/A Requesting Data...2655855379</v>
        <stp/>
        <stp>BDH|10737292553191693531</stp>
        <tr r="E339" s="2"/>
      </tp>
      <tp t="s">
        <v>#N/A Requesting Data...1052970351</v>
        <stp/>
        <stp>BDH|10661758764054761687</stp>
        <tr r="D18" s="17"/>
      </tp>
      <tp t="s">
        <v>#N/A Requesting Data...1326360561</v>
        <stp/>
        <stp>BDH|15808729530820605243</stp>
        <tr r="J56" s="17"/>
      </tp>
      <tp t="s">
        <v>#N/A Requesting Data...2599340498</v>
        <stp/>
        <stp>BDH|16825031904456645312</stp>
        <tr r="K175" s="17"/>
      </tp>
      <tp t="s">
        <v>#N/A Requesting Data...2558116138</v>
        <stp/>
        <stp>BDH|11265971817049261380</stp>
        <tr r="M75" s="19"/>
        <tr r="O75" s="11"/>
      </tp>
      <tp t="s">
        <v>#N/A Requesting Data...3985533123</v>
        <stp/>
        <stp>BDH|17480554749035981092</stp>
        <tr r="K261" s="17"/>
      </tp>
      <tp t="s">
        <v>#N/A Requesting Data...1349609601</v>
        <stp/>
        <stp>BDH|13565536751205977561</stp>
        <tr r="J233" s="19"/>
      </tp>
      <tp t="s">
        <v>#N/A Requesting Data...3045297337</v>
        <stp/>
        <stp>BDH|17329125952238334882</stp>
        <tr r="BA50" s="18"/>
      </tp>
      <tp t="s">
        <v>#N/A Requesting Data...3451848880</v>
        <stp/>
        <stp>BDH|17318141066643346099</stp>
        <tr r="M155" s="19"/>
        <tr r="O155" s="11"/>
      </tp>
      <tp t="s">
        <v>#N/A Requesting Data...2578680942</v>
        <stp/>
        <stp>BDH|13646508522047776085</stp>
        <tr r="M43" s="19"/>
        <tr r="O43" s="11"/>
      </tp>
      <tp t="s">
        <v>#N/A Requesting Data...2692925750</v>
        <stp/>
        <stp>BDH|15270485057816170173</stp>
        <tr r="D177" s="17"/>
      </tp>
      <tp t="s">
        <v>#N/A Requesting Data...970132742</v>
        <stp/>
        <stp>BDH|16604618287028303384</stp>
        <tr r="B433" s="18"/>
        <tr r="B433" s="2"/>
      </tp>
      <tp t="s">
        <v>#N/A Requesting Data...2987379562</v>
        <stp/>
        <stp>BDH|14041080856173761120</stp>
        <tr r="M67" s="19"/>
        <tr r="O67" s="11"/>
      </tp>
      <tp t="s">
        <v>#N/A Requesting Data...1499022984</v>
        <stp/>
        <stp>BDH|15146005059155581668</stp>
        <tr r="Q197" s="18"/>
      </tp>
      <tp t="s">
        <v>#N/A Requesting Data...1671058214</v>
        <stp/>
        <stp>BDH|14613788862605498331</stp>
        <tr r="I310" s="11"/>
      </tp>
      <tp t="s">
        <v>#N/A Requesting Data...2145167816</v>
        <stp/>
        <stp>BDH|16291337245160909269</stp>
        <tr r="M39" s="19"/>
        <tr r="O39" s="11"/>
      </tp>
      <tp t="s">
        <v>#N/A Requesting Data...1044552843</v>
        <stp/>
        <stp>BDH|11811238003674009439</stp>
        <tr r="B259" s="19"/>
        <tr r="B259" s="11"/>
      </tp>
      <tp t="s">
        <v>#N/A Requesting Data...1889329221</v>
        <stp/>
        <stp>BDH|14905642810404300453</stp>
        <tr r="AH419" s="18"/>
        <tr r="AD419" s="2"/>
      </tp>
      <tp t="s">
        <v>#N/A Requesting Data...873475930</v>
        <stp/>
        <stp>BDH|12057734418325502256</stp>
        <tr r="J280" s="17"/>
        <tr r="J280" s="17"/>
      </tp>
      <tp t="s">
        <v>#N/A Requesting Data...3624921342</v>
        <stp/>
        <stp>BDH|17164105648959333802</stp>
        <tr r="M65" s="19"/>
        <tr r="O65" s="11"/>
      </tp>
      <tp t="s">
        <v>#N/A Requesting Data...1739936875</v>
        <stp/>
        <stp>BDH|14892184096439457682</stp>
        <tr r="Q291" s="18"/>
      </tp>
      <tp t="s">
        <v>#N/A Requesting Data...3282962656</v>
        <stp/>
        <stp>BDH|12622486577782473079</stp>
        <tr r="Q367" s="18"/>
      </tp>
      <tp t="s">
        <v>#N/A Requesting Data...2787985686</v>
        <stp/>
        <stp>BDH|12100831679398773663</stp>
        <tr r="BE280" s="19"/>
        <tr r="BG280" s="11"/>
      </tp>
      <tp t="s">
        <v>#N/A Requesting Data...3952019014</v>
        <stp/>
        <stp>BDH|14178815107166468993</stp>
        <tr r="E59" s="2"/>
      </tp>
      <tp t="s">
        <v>#N/A Requesting Data...2345094854</v>
        <stp/>
        <stp>BDH|11930423503141333769</stp>
        <tr r="BA228" s="18"/>
      </tp>
      <tp t="s">
        <v>#N/A Requesting Data...2662799835</v>
        <stp/>
        <stp>BDH|10159622990989748593</stp>
        <tr r="E76" s="2"/>
      </tp>
      <tp t="s">
        <v>#N/A Requesting Data...2062607892</v>
        <stp/>
        <stp>BDH|13882294079595631039</stp>
        <tr r="Q257" s="18"/>
      </tp>
      <tp t="s">
        <v>#N/A Requesting Data...3414224712</v>
        <stp/>
        <stp>BDH|18395359334278764386</stp>
        <tr r="C178" s="17"/>
      </tp>
      <tp t="s">
        <v>#N/A Requesting Data...3458994550</v>
        <stp/>
        <stp>BDH|10364547213405133287</stp>
        <tr r="H426" s="18"/>
        <tr r="J426" s="2"/>
      </tp>
      <tp t="s">
        <v>#N/A Requesting Data...3102937310</v>
        <stp/>
        <stp>BDH|14204268672455242799</stp>
        <tr r="I156" s="17"/>
        <tr r="I156" s="17"/>
      </tp>
      <tp t="s">
        <v>#N/A Requesting Data...2457282088</v>
        <stp/>
        <stp>BDH|10725463164242044386</stp>
        <tr r="D154" s="17"/>
      </tp>
      <tp t="s">
        <v>#N/A Requesting Data...943630404</v>
        <stp/>
        <stp>BDH|12785989987306161644</stp>
        <tr r="B263" s="17"/>
      </tp>
      <tp t="s">
        <v>#N/A Requesting Data...3695942637</v>
        <stp/>
        <stp>BDH|16718574468021152745</stp>
        <tr r="B47" s="17"/>
      </tp>
      <tp t="s">
        <v>#N/A Requesting Data...2728617149</v>
        <stp/>
        <stp>BDH|15120414405841177386</stp>
        <tr r="M250" s="19"/>
        <tr r="O250" s="11"/>
      </tp>
      <tp t="s">
        <v>#N/A Requesting Data...2546528716</v>
        <stp/>
        <stp>BDH|10515281041231246429</stp>
        <tr r="F130" s="19"/>
        <tr r="I130" s="11"/>
      </tp>
      <tp t="s">
        <v>#N/A Requesting Data...3715730194</v>
        <stp/>
        <stp>BDH|17047390755373087100</stp>
        <tr r="B223" s="17"/>
      </tp>
      <tp t="s">
        <v>#N/A Requesting Data...3886824762</v>
        <stp/>
        <stp>BDH|15763734671482123487</stp>
        <tr r="B151" s="19"/>
        <tr r="B151" s="11"/>
      </tp>
      <tp t="s">
        <v>#N/A Requesting Data...1044758040</v>
        <stp/>
        <stp>BDH|10876695411583458783</stp>
        <tr r="M232" s="19"/>
        <tr r="O232" s="11"/>
      </tp>
      <tp t="s">
        <v>#N/A Requesting Data...901567613</v>
        <stp/>
        <stp>BDH|14974479639349354989</stp>
        <tr r="J69" s="17"/>
      </tp>
      <tp t="s">
        <v>#N/A Requesting Data...1820126398</v>
        <stp/>
        <stp>BDH|10998223631364474628</stp>
        <tr r="M47" s="19"/>
        <tr r="O47" s="11"/>
      </tp>
      <tp t="s">
        <v>#N/A Requesting Data...3433441563</v>
        <stp/>
        <stp>BDH|10854403971447753721</stp>
        <tr r="BA386" s="18"/>
      </tp>
      <tp t="s">
        <v>#N/A Requesting Data...3439443538</v>
        <stp/>
        <stp>BDH|15053998623729079469</stp>
        <tr r="B46" s="17"/>
      </tp>
      <tp t="s">
        <v>#N/A Requesting Data...1748991725</v>
        <stp/>
        <stp>BDH|10128590213164669311</stp>
        <tr r="BE12" s="19"/>
        <tr r="BG12" s="11"/>
      </tp>
      <tp t="s">
        <v>#N/A Requesting Data...1349941263</v>
        <stp/>
        <stp>BDH|15363640240915897132</stp>
        <tr r="BA37" s="18"/>
      </tp>
      <tp t="s">
        <v>#N/A Requesting Data...3757985614</v>
        <stp/>
        <stp>BDH|11749094903480679248</stp>
        <tr r="C37" s="17"/>
      </tp>
      <tp t="s">
        <v>#N/A Requesting Data...2003306303</v>
        <stp/>
        <stp>BDH|15906304706945929096</stp>
        <tr r="E100" s="2"/>
      </tp>
      <tp t="s">
        <v>#N/A Requesting Data...1531229804</v>
        <stp/>
        <stp>BDH|13612859934643057886</stp>
        <tr r="B196" s="19"/>
        <tr r="B196" s="11"/>
      </tp>
      <tp t="s">
        <v>#N/A Requesting Data...2704611609</v>
        <stp/>
        <stp>BDH|17972020502726619200</stp>
        <tr r="Q157" s="18"/>
      </tp>
      <tp t="s">
        <v>#N/A Requesting Data...913749220</v>
        <stp/>
        <stp>BDH|11049005629202243240</stp>
        <tr r="BA47" s="18"/>
      </tp>
      <tp t="s">
        <v>#N/A Requesting Data...3538131097</v>
        <stp/>
        <stp>BDH|15824727676026793049</stp>
        <tr r="Q57" s="18"/>
      </tp>
      <tp t="s">
        <v>#N/A Requesting Data...4241128033</v>
        <stp/>
        <stp>BDH|13078479669726455458</stp>
        <tr r="B135" s="19"/>
        <tr r="B135" s="11"/>
      </tp>
      <tp t="s">
        <v>#N/A Requesting Data...2841635846</v>
        <stp/>
        <stp>BDH|17631641757213923436</stp>
        <tr r="B237" s="17"/>
      </tp>
      <tp t="s">
        <v>#N/A Requesting Data...3934723930</v>
        <stp/>
        <stp>BDH|14489508992182828917</stp>
        <tr r="B96" s="17"/>
      </tp>
      <tp t="s">
        <v>#N/A Requesting Data...1677259020</v>
        <stp/>
        <stp>BDH|10991653250866516670</stp>
        <tr r="Q25" s="18"/>
      </tp>
      <tp t="s">
        <v>#N/A Requesting Data...2371703734</v>
        <stp/>
        <stp>BDH|15090108846680038384</stp>
        <tr r="C101" s="17"/>
      </tp>
      <tp t="s">
        <v>#N/A Requesting Data...1618619934</v>
        <stp/>
        <stp>BDH|12053994590094990612</stp>
        <tr r="E264" s="2"/>
      </tp>
      <tp t="s">
        <v>#N/A Requesting Data...3366637998</v>
        <stp/>
        <stp>BDH|16241987393374189297</stp>
        <tr r="C73" s="17"/>
      </tp>
      <tp t="s">
        <v>#N/A Requesting Data...1482350922</v>
        <stp/>
        <stp>BDH|12854020313846808502</stp>
        <tr r="Q237" s="18"/>
      </tp>
      <tp t="s">
        <v>#N/A Requesting Data...1855562972</v>
        <stp/>
        <stp>BDH|13644134474011397437</stp>
        <tr r="K28" s="17"/>
      </tp>
      <tp t="s">
        <v>#N/A Requesting Data...1380058288</v>
        <stp/>
        <stp>BDH|15016523965786261040</stp>
        <tr r="B83" s="19"/>
        <tr r="B83" s="11"/>
      </tp>
      <tp t="s">
        <v>#N/A Requesting Data...1339482647</v>
        <stp/>
        <stp>BDH|10947303518697225521</stp>
        <tr r="C213" s="17"/>
      </tp>
      <tp t="s">
        <v>#N/A Requesting Data...946693595</v>
        <stp/>
        <stp>BDH|17818104429632856687</stp>
        <tr r="C118" s="17"/>
      </tp>
      <tp t="s">
        <v>#N/A Requesting Data...3325695100</v>
        <stp/>
        <stp>BDH|12306303561295310200</stp>
        <tr r="C40" s="17"/>
      </tp>
      <tp t="s">
        <v>#N/A Requesting Data...1007629840</v>
        <stp/>
        <stp>BDH|12931692692485736841</stp>
        <tr r="BA38" s="18"/>
      </tp>
      <tp t="s">
        <v>#N/A Requesting Data...1611096506</v>
        <stp/>
        <stp>BDH|15540470762230193708</stp>
        <tr r="BE210" s="19"/>
        <tr r="BG210" s="11"/>
      </tp>
      <tp t="s">
        <v>#N/A Requesting Data...4033156864</v>
        <stp/>
        <stp>BDH|11966655254524937603</stp>
        <tr r="E113" s="2"/>
      </tp>
      <tp t="s">
        <v>#N/A Requesting Data...2274994603</v>
        <stp/>
        <stp>BDH|12397472342973168160</stp>
        <tr r="B191" s="17"/>
      </tp>
      <tp t="s">
        <v>#N/A Requesting Data...1522970998</v>
        <stp/>
        <stp>BDH|10265479551536515711</stp>
        <tr r="Q208" s="18"/>
      </tp>
      <tp t="s">
        <v>#N/A Requesting Data...2688541920</v>
        <stp/>
        <stp>BDH|13114688105432410785</stp>
        <tr r="J143" s="17"/>
        <tr r="J143" s="17"/>
      </tp>
      <tp t="s">
        <v>#N/A Requesting Data...3296451397</v>
        <stp/>
        <stp>BDH|11125140635256668566</stp>
        <tr r="BA439" s="18"/>
      </tp>
      <tp t="s">
        <v>#N/A Requesting Data...1690963978</v>
        <stp/>
        <stp>BDH|12368634242349355914</stp>
        <tr r="M201" s="19"/>
        <tr r="O201" s="11"/>
      </tp>
      <tp t="s">
        <v>#N/A Requesting Data...1917934232</v>
        <stp/>
        <stp>BDH|17671775860721978782</stp>
        <tr r="B55" s="17"/>
      </tp>
      <tp t="s">
        <v>#N/A Requesting Data...3794973585</v>
        <stp/>
        <stp>BDH|16388593725943926266</stp>
        <tr r="C221" s="17"/>
      </tp>
      <tp t="s">
        <v>#N/A Requesting Data...951256935</v>
        <stp/>
        <stp>BDH|10506625601103144575</stp>
        <tr r="BE79" s="19"/>
        <tr r="BG79" s="11"/>
      </tp>
      <tp t="s">
        <v>#N/A Requesting Data...3419862396</v>
        <stp/>
        <stp>BDH|11579085643777621283</stp>
        <tr r="Q258" s="18"/>
      </tp>
      <tp t="s">
        <v>#N/A Requesting Data...2739654596</v>
        <stp/>
        <stp>BDH|14587431539223899048</stp>
        <tr r="C36" s="17"/>
      </tp>
      <tp t="s">
        <v>#N/A Requesting Data...3143057438</v>
        <stp/>
        <stp>BDH|13363173065694181031</stp>
        <tr r="I138" s="17"/>
        <tr r="I138" s="17"/>
      </tp>
      <tp t="s">
        <v>#N/A Requesting Data...2829697183</v>
        <stp/>
        <stp>BDH|13782804431881485915</stp>
        <tr r="BE37" s="19"/>
        <tr r="BG37" s="11"/>
      </tp>
      <tp t="s">
        <v>#N/A Requesting Data...2407750933</v>
        <stp/>
        <stp>BDH|13927692046311435018</stp>
        <tr r="Q149" s="18"/>
      </tp>
      <tp t="s">
        <v>#N/A Requesting Data...2538961453</v>
        <stp/>
        <stp>BDH|13152370880731258978</stp>
        <tr r="D187" s="17"/>
      </tp>
      <tp t="s">
        <v>#N/A Requesting Data...2969130649</v>
        <stp/>
        <stp>BDH|16579863072209035029</stp>
        <tr r="D186" s="17"/>
      </tp>
      <tp t="s">
        <v>#N/A Requesting Data...988949177</v>
        <stp/>
        <stp>BDH|12057940309033740897</stp>
        <tr r="J167" s="17"/>
        <tr r="J167" s="17"/>
      </tp>
      <tp t="s">
        <v>#N/A Requesting Data...1761858984</v>
        <stp/>
        <stp>BDH|11287750013362514530</stp>
        <tr r="Q378" s="18"/>
      </tp>
      <tp t="s">
        <v>#N/A Requesting Data...3866216587</v>
        <stp/>
        <stp>BDH|11405555300504694051</stp>
        <tr r="M259" s="19"/>
        <tr r="O259" s="11"/>
      </tp>
      <tp t="s">
        <v>#N/A Requesting Data...1939282676</v>
        <stp/>
        <stp>BDH|10390141285551589859</stp>
        <tr r="B125" s="17"/>
      </tp>
      <tp t="s">
        <v>#N/A Requesting Data...1048786536</v>
        <stp/>
        <stp>BDH|10363547571395030740</stp>
        <tr r="M303" s="19"/>
        <tr r="O303" s="11"/>
      </tp>
      <tp t="s">
        <v>#N/A Requesting Data...3616083310</v>
        <stp/>
        <stp>BDH|14206187553555977524</stp>
        <tr r="I236" s="17"/>
        <tr r="I236" s="17"/>
      </tp>
      <tp t="s">
        <v>#N/A Requesting Data...1258313020</v>
        <stp/>
        <stp>BDH|17170115426694750037</stp>
        <tr r="K133" s="17"/>
      </tp>
      <tp t="s">
        <v>#N/A Requesting Data...3701354776</v>
        <stp/>
        <stp>BDH|17838633273470858624</stp>
        <tr r="J286" s="17"/>
        <tr r="J286" s="17"/>
      </tp>
      <tp t="s">
        <v>#N/A Requesting Data...2102364317</v>
        <stp/>
        <stp>BDH|13546025116427095538</stp>
        <tr r="Q271" s="18"/>
      </tp>
      <tp t="s">
        <v>#N/A Requesting Data...2737228289</v>
        <stp/>
        <stp>BDH|10215666441521331345</stp>
        <tr r="M173" s="19"/>
        <tr r="O173" s="11"/>
      </tp>
      <tp t="s">
        <v>#N/A Requesting Data...2394203722</v>
        <stp/>
        <stp>BDH|18395928560917355076</stp>
        <tr r="F89" s="19"/>
        <tr r="I89" s="11"/>
      </tp>
      <tp t="s">
        <v>#N/A Requesting Data...1479580429</v>
        <stp/>
        <stp>BDH|13043229198310745881</stp>
        <tr r="F69" s="19"/>
        <tr r="I69" s="11"/>
      </tp>
      <tp t="s">
        <v>#N/A Requesting Data...1533600287</v>
        <stp/>
        <stp>BDH|15954293770433681330</stp>
        <tr r="C97" s="17"/>
      </tp>
      <tp t="s">
        <v>#N/A Requesting Data...3446737941</v>
        <stp/>
        <stp>BDH|13791525631496872392</stp>
        <tr r="B190" s="19"/>
        <tr r="B190" s="11"/>
      </tp>
      <tp t="s">
        <v>#N/A Requesting Data...3895127238</v>
        <stp/>
        <stp>BDH|15960592926744268618</stp>
        <tr r="Q134" s="18"/>
      </tp>
      <tp t="s">
        <v>#N/A Requesting Data...3762805080</v>
        <stp/>
        <stp>BDH|16474691918001030006</stp>
        <tr r="E183" s="2"/>
      </tp>
      <tp t="s">
        <v>#N/A Requesting Data...3449283596</v>
        <stp/>
        <stp>BDH|16433941634285496958</stp>
        <tr r="C96" s="17"/>
      </tp>
      <tp t="s">
        <v>#N/A Requesting Data...1585617696</v>
        <stp/>
        <stp>BDH|17419584770242813713</stp>
        <tr r="J261" s="19"/>
      </tp>
      <tp t="s">
        <v>#N/A Requesting Data...3847656787</v>
        <stp/>
        <stp>BDH|10117241757992403523</stp>
        <tr r="BE265" s="19"/>
        <tr r="BG265" s="11"/>
      </tp>
      <tp t="s">
        <v>#N/A Requesting Data...3758920035</v>
        <stp/>
        <stp>BDH|10583723361270088128</stp>
        <tr r="B290" s="19"/>
        <tr r="B290" s="11"/>
      </tp>
      <tp t="s">
        <v>#N/A Requesting Data...2829499643</v>
        <stp/>
        <stp>BDH|17359438839969909948</stp>
        <tr r="Q173" s="18"/>
      </tp>
      <tp t="s">
        <v>#N/A Requesting Data...3541526851</v>
        <stp/>
        <stp>BDH|14786871790030286561</stp>
        <tr r="L181" s="11"/>
      </tp>
      <tp t="s">
        <v>#N/A Requesting Data...2650212909</v>
        <stp/>
        <stp>BDH|13510149142683034578</stp>
        <tr r="F276" s="19"/>
        <tr r="I276" s="11"/>
      </tp>
      <tp t="s">
        <v>#N/A Requesting Data...3587669626</v>
        <stp/>
        <stp>BDH|15411176606347603371</stp>
        <tr r="B298" s="19"/>
        <tr r="B298" s="11"/>
      </tp>
      <tp t="s">
        <v>#N/A Requesting Data...4152134127</v>
        <stp/>
        <stp>BDH|17639888959642307809</stp>
        <tr r="B68" s="19"/>
        <tr r="B68" s="11"/>
      </tp>
      <tp t="s">
        <v>#N/A Requesting Data...1973038799</v>
        <stp/>
        <stp>BDH|17132601247806348324</stp>
        <tr r="K247" s="17"/>
      </tp>
      <tp t="s">
        <v>#N/A Requesting Data...2089117655</v>
        <stp/>
        <stp>BDH|11792834479627937930</stp>
        <tr r="I245" s="17"/>
        <tr r="I245" s="17"/>
      </tp>
      <tp t="s">
        <v>#N/A Requesting Data...2636774878</v>
        <stp/>
        <stp>BDH|12303590830826810255</stp>
        <tr r="AH439" s="18"/>
        <tr r="AD439" s="2"/>
      </tp>
      <tp t="s">
        <v>#N/A Requesting Data...2524982537</v>
        <stp/>
        <stp>BDH|11620261601283123070</stp>
        <tr r="BA264" s="18"/>
      </tp>
      <tp t="s">
        <v>#N/A Requesting Data...4282189616</v>
        <stp/>
        <stp>BDH|10070270536214465520</stp>
        <tr r="F152" s="19"/>
        <tr r="I152" s="11"/>
      </tp>
      <tp t="s">
        <v>#N/A Requesting Data...1513399249</v>
        <stp/>
        <stp>BDH|10240959782840145130</stp>
        <tr r="J202" s="17"/>
        <tr r="J202" s="17"/>
      </tp>
      <tp t="s">
        <v>#N/A Requesting Data...3465588432</v>
        <stp/>
        <stp>BDH|12864747859556531677</stp>
        <tr r="M189" s="19"/>
        <tr r="O189" s="11"/>
      </tp>
      <tp t="s">
        <v>#N/A Requesting Data...1045101649</v>
        <stp/>
        <stp>BDH|14398820292914253162</stp>
        <tr r="BA112" s="18"/>
      </tp>
      <tp t="s">
        <v>#N/A Requesting Data...1258384360</v>
        <stp/>
        <stp>BDH|15115856286415424015</stp>
        <tr r="B241" s="17"/>
      </tp>
      <tp t="s">
        <v>#N/A Requesting Data...2590319836</v>
        <stp/>
        <stp>BDH|13580818153277485951</stp>
        <tr r="M167" s="19"/>
        <tr r="O167" s="11"/>
      </tp>
      <tp t="s">
        <v>#N/A Requesting Data...1598662505</v>
        <stp/>
        <stp>BDH|16202422421435086574</stp>
        <tr r="BA429" s="18"/>
      </tp>
      <tp t="s">
        <v>#N/A Requesting Data...4085980297</v>
        <stp/>
        <stp>BDH|13807375117162826369</stp>
        <tr r="I66" s="17"/>
      </tp>
      <tp t="s">
        <v>#N/A Requesting Data...2360752419</v>
        <stp/>
        <stp>BDH|17845168973156255796</stp>
        <tr r="J166" s="17"/>
        <tr r="J166" s="17"/>
      </tp>
      <tp t="s">
        <v>#N/A Requesting Data...4085449041</v>
        <stp/>
        <stp>BDH|14744792626312638385</stp>
        <tr r="I72" s="17"/>
      </tp>
      <tp t="s">
        <v>#N/A Requesting Data...2556542204</v>
        <stp/>
        <stp>BDH|17949035141353576087</stp>
        <tr r="Q267" s="18"/>
      </tp>
      <tp t="s">
        <v>#N/A Requesting Data...2312600141</v>
        <stp/>
        <stp>BDH|18180847966950201677</stp>
        <tr r="I82" s="17"/>
      </tp>
      <tp t="s">
        <v>#N/A Requesting Data...3134344880</v>
        <stp/>
        <stp>BDH|16445393765303817064</stp>
        <tr r="C65" s="17"/>
      </tp>
      <tp t="s">
        <v>#N/A Requesting Data...1362032133</v>
        <stp/>
        <stp>BDH|13854690085639451467</stp>
        <tr r="B134" s="19"/>
        <tr r="B134" s="11"/>
      </tp>
      <tp t="s">
        <v>#N/A Requesting Data...1425256914</v>
        <stp/>
        <stp>BDH|10220446446173304352</stp>
        <tr r="I3" s="17"/>
      </tp>
      <tp t="s">
        <v>#N/A Requesting Data...1611411521</v>
        <stp/>
        <stp>BDH|16661548182819516232</stp>
        <tr r="B97" s="17"/>
      </tp>
      <tp t="s">
        <v>#N/A Requesting Data...1117758963</v>
        <stp/>
        <stp>BDH|16203693818554628531</stp>
        <tr r="BA374" s="18"/>
      </tp>
      <tp t="s">
        <v>#N/A Requesting Data...1926742489</v>
        <stp/>
        <stp>BDH|16887451125717073713</stp>
        <tr r="BA404" s="18"/>
      </tp>
      <tp t="s">
        <v>#N/A Requesting Data...4035770655</v>
        <stp/>
        <stp>BDH|11184281750191697768</stp>
        <tr r="BA375" s="18"/>
      </tp>
      <tp t="s">
        <v>#N/A Requesting Data...2999453445</v>
        <stp/>
        <stp>BDH|14067449050155545087</stp>
        <tr r="E128" s="2"/>
      </tp>
      <tp t="s">
        <v>#N/A Requesting Data...1431611660</v>
        <stp/>
        <stp>BDH|10385669439743690633</stp>
        <tr r="K6" s="17"/>
      </tp>
      <tp t="s">
        <v>#N/A Requesting Data...3674812983</v>
        <stp/>
        <stp>BDH|15004246829865397074</stp>
        <tr r="J134" s="17"/>
        <tr r="J134" s="17"/>
      </tp>
      <tp t="s">
        <v>#N/A Requesting Data...3752966885</v>
        <stp/>
        <stp>BDH|16782534970966933245</stp>
        <tr r="B437" s="18"/>
        <tr r="B437" s="2"/>
      </tp>
      <tp t="s">
        <v>#N/A Requesting Data...1368857584</v>
        <stp/>
        <stp>BDH|13799859427709934057</stp>
        <tr r="J15" s="17"/>
      </tp>
      <tp t="s">
        <v>#N/A Requesting Data...1870652690</v>
        <stp/>
        <stp>BDH|11151410912415213193</stp>
        <tr r="F106" s="19"/>
        <tr r="I106" s="11"/>
      </tp>
      <tp t="s">
        <v>#N/A Requesting Data...2990571455</v>
        <stp/>
        <stp>BDH|15987430257941202563</stp>
        <tr r="B154" s="17"/>
      </tp>
      <tp t="s">
        <v>#N/A Requesting Data...4196116300</v>
        <stp/>
        <stp>BDH|13932212072400465675</stp>
        <tr r="E350" s="2"/>
      </tp>
      <tp t="s">
        <v>#N/A Requesting Data...1413483659</v>
        <stp/>
        <stp>BDH|12146337415190741093</stp>
        <tr r="J210" s="19"/>
      </tp>
      <tp t="s">
        <v>#N/A Requesting Data...3523027544</v>
        <stp/>
        <stp>BDH|11461392826756591661</stp>
        <tr r="BA365" s="18"/>
      </tp>
      <tp t="s">
        <v>#N/A Requesting Data...4106276602</v>
        <stp/>
        <stp>BDH|14554022663953972152</stp>
        <tr r="Q8" s="18"/>
      </tp>
      <tp t="s">
        <v>#N/A Requesting Data...2959116347</v>
        <stp/>
        <stp>BDH|11133696514676189051</stp>
        <tr r="BE278" s="19"/>
        <tr r="BG278" s="11"/>
      </tp>
      <tp t="s">
        <v>#N/A Requesting Data...4172712561</v>
        <stp/>
        <stp>BDH|11401413740881940041</stp>
        <tr r="B177" s="19"/>
        <tr r="B177" s="11"/>
      </tp>
      <tp t="s">
        <v>#N/A Requesting Data...2405078116</v>
        <stp/>
        <stp>BDH|10299346597782942802</stp>
        <tr r="B428" s="18"/>
        <tr r="B428" s="2"/>
      </tp>
      <tp t="s">
        <v>#N/A Requesting Data...2740367047</v>
        <stp/>
        <stp>BDH|13175132202136098480</stp>
        <tr r="J12" s="17"/>
      </tp>
      <tp t="s">
        <v>#N/A Requesting Data...2641044997</v>
        <stp/>
        <stp>BDH|11297465088855315877</stp>
        <tr r="F63" s="19"/>
        <tr r="I63" s="11"/>
      </tp>
      <tp t="s">
        <v>#N/A Requesting Data...1336082935</v>
        <stp/>
        <stp>BDH|12163950384717973414</stp>
        <tr r="I252" s="17"/>
        <tr r="I252" s="17"/>
      </tp>
      <tp t="s">
        <v>#N/A Requesting Data...1441405107</v>
        <stp/>
        <stp>BDH|14467561435631824373</stp>
        <tr r="AH435" s="18"/>
        <tr r="AD435" s="2"/>
      </tp>
      <tp t="s">
        <v>#N/A Requesting Data...4152928332</v>
        <stp/>
        <stp>BDH|13375281812475901587</stp>
        <tr r="I111" s="17"/>
      </tp>
      <tp t="s">
        <v>#N/A Requesting Data...3437704284</v>
        <stp/>
        <stp>BDH|10063295114614783728</stp>
        <tr r="M287" s="19"/>
        <tr r="O287" s="11"/>
      </tp>
      <tp t="s">
        <v>#N/A Requesting Data...2893491553</v>
        <stp/>
        <stp>BDH|15284917891657288285</stp>
        <tr r="F226" s="19"/>
        <tr r="I226" s="11"/>
      </tp>
      <tp t="s">
        <v>#N/A Requesting Data...1869855407</v>
        <stp/>
        <stp>BDH|17333463738743198374</stp>
        <tr r="B281" s="17"/>
      </tp>
      <tp t="s">
        <v>#N/A Requesting Data...2994658311</v>
        <stp/>
        <stp>BDH|16038389153097845789</stp>
        <tr r="BE116" s="19"/>
        <tr r="BG116" s="11"/>
      </tp>
      <tp t="s">
        <v>#N/A Requesting Data...2247684059</v>
        <stp/>
        <stp>BDH|11954703057181521203</stp>
        <tr r="I222" s="17"/>
        <tr r="I222" s="17"/>
      </tp>
      <tp t="s">
        <v>#N/A Requesting Data...1906816083</v>
        <stp/>
        <stp>BDH|17053602038147585574</stp>
        <tr r="BA20" s="18"/>
      </tp>
      <tp t="s">
        <v>#N/A Requesting Data...1614804991</v>
        <stp/>
        <stp>BDH|16050138062618276993</stp>
        <tr r="BA172" s="18"/>
      </tp>
      <tp t="s">
        <v>#N/A Requesting Data...3955896816</v>
        <stp/>
        <stp>BDH|18409411498333596627</stp>
        <tr r="BE276" s="19"/>
        <tr r="BG276" s="11"/>
      </tp>
      <tp t="s">
        <v>#N/A Requesting Data...4075978047</v>
        <stp/>
        <stp>BDH|13820702354148375952</stp>
        <tr r="K199" s="17"/>
      </tp>
      <tp t="s">
        <v>#N/A Requesting Data...1247053151</v>
        <stp/>
        <stp>BDH|10284222979410104554</stp>
        <tr r="J281" s="19"/>
      </tp>
      <tp t="s">
        <v>#N/A Requesting Data...2331596420</v>
        <stp/>
        <stp>BDH|16012359849436560742</stp>
        <tr r="BA390" s="18"/>
      </tp>
      <tp t="s">
        <v>#N/A Requesting Data...4020745163</v>
        <stp/>
        <stp>BDH|17332153134613788681</stp>
        <tr r="BA322" s="18"/>
      </tp>
      <tp t="s">
        <v>#N/A Requesting Data...2277181954</v>
        <stp/>
        <stp>BDH|15028783921976612627</stp>
        <tr r="J88" s="17"/>
      </tp>
      <tp t="s">
        <v>#N/A Requesting Data...1828328276</v>
        <stp/>
        <stp>BDH|17834123173226353770</stp>
        <tr r="J76" s="17"/>
      </tp>
      <tp t="s">
        <v>#N/A Requesting Data...2021308273</v>
        <stp/>
        <stp>BDH|14527314419916685062</stp>
        <tr r="E283" s="2"/>
      </tp>
      <tp t="s">
        <v>#N/A Requesting Data...3736699751</v>
        <stp/>
        <stp>BDH|14824569981549242011</stp>
        <tr r="BA35" s="18"/>
      </tp>
      <tp t="s">
        <v>#N/A Requesting Data...2607254054</v>
        <stp/>
        <stp>BDH|16147972189884766342</stp>
        <tr r="E131" s="2"/>
      </tp>
      <tp t="s">
        <v>#N/A Requesting Data...3290347820</v>
        <stp/>
        <stp>BDH|14857074247795077549</stp>
        <tr r="B121" s="17"/>
      </tp>
      <tp t="s">
        <v>#N/A Requesting Data...1685073027</v>
        <stp/>
        <stp>BDH|11786189670525076233</stp>
        <tr r="E392" s="2"/>
      </tp>
      <tp t="s">
        <v>#N/A Requesting Data...2275996183</v>
        <stp/>
        <stp>BDH|14680598063804366339</stp>
        <tr r="D304" s="17"/>
      </tp>
      <tp t="s">
        <v>#N/A Requesting Data...1634421852</v>
        <stp/>
        <stp>BDH|13499444088117314847</stp>
        <tr r="I85" s="17"/>
      </tp>
      <tp t="s">
        <v>#N/A Requesting Data...3640585433</v>
        <stp/>
        <stp>BDH|16358405609874005651</stp>
        <tr r="E422" s="2"/>
      </tp>
      <tp t="s">
        <v>#N/A Requesting Data...4219090572</v>
        <stp/>
        <stp>BDH|12868327327837311410</stp>
        <tr r="BA180" s="18"/>
      </tp>
      <tp t="s">
        <v>#N/A Requesting Data...2835592262</v>
        <stp/>
        <stp>BDH|17963696915398908831</stp>
        <tr r="E395" s="2"/>
      </tp>
      <tp t="s">
        <v>#N/A Requesting Data...3045468370</v>
        <stp/>
        <stp>BDH|16772978263830942951</stp>
        <tr r="B285" s="17"/>
      </tp>
      <tp t="s">
        <v>#N/A Requesting Data...2073468617</v>
        <stp/>
        <stp>BDH|10710111192659370180</stp>
        <tr r="BA438" s="18"/>
      </tp>
      <tp t="s">
        <v>#N/A Requesting Data...1929574458</v>
        <stp/>
        <stp>BDH|13947262068847096080</stp>
        <tr r="B44" s="17"/>
      </tp>
      <tp t="s">
        <v>#N/A Requesting Data...2266171572</v>
        <stp/>
        <stp>BDH|15040036120910445795</stp>
        <tr r="B198" s="19"/>
        <tr r="B198" s="11"/>
      </tp>
      <tp t="s">
        <v>#N/A Requesting Data...3472333321</v>
        <stp/>
        <stp>BDH|12301504174245892517</stp>
        <tr r="BA226" s="18"/>
      </tp>
      <tp t="s">
        <v>#N/A Requesting Data...2249751083</v>
        <stp/>
        <stp>BDH|17223636039920755217</stp>
        <tr r="E18" s="2"/>
      </tp>
      <tp t="s">
        <v>#N/A Requesting Data...1951552469</v>
        <stp/>
        <stp>BDH|17333093526533008628</stp>
        <tr r="C83" s="17"/>
      </tp>
      <tp t="s">
        <v>#N/A Requesting Data...3918504336</v>
        <stp/>
        <stp>BDH|13513009808166215514</stp>
        <tr r="BA104" s="18"/>
      </tp>
      <tp t="s">
        <v>#N/A Requesting Data...2188292305</v>
        <stp/>
        <stp>BDH|10170507848329276857</stp>
        <tr r="BE272" s="19"/>
        <tr r="BG272" s="11"/>
      </tp>
      <tp t="s">
        <v>#N/A Requesting Data...3467861589</v>
        <stp/>
        <stp>BDH|12299686717726638358</stp>
        <tr r="B299" s="19"/>
        <tr r="B299" s="11"/>
      </tp>
      <tp t="s">
        <v>#N/A Requesting Data...1675484425</v>
        <stp/>
        <stp>BDH|14953190741597750684</stp>
        <tr r="E273" s="2"/>
      </tp>
      <tp t="s">
        <v>#N/A Requesting Data...3338953441</v>
        <stp/>
        <stp>BDH|16899850423014183810</stp>
        <tr r="I91" s="17"/>
      </tp>
      <tp t="s">
        <v>#N/A Requesting Data...3723899968</v>
        <stp/>
        <stp>BDH|10491891180547394705</stp>
        <tr r="F193" s="19"/>
        <tr r="I193" s="11"/>
      </tp>
      <tp t="s">
        <v>#N/A Requesting Data...3676440153</v>
        <stp/>
        <stp>BDH|12659149359763256579</stp>
        <tr r="B173" s="17"/>
      </tp>
      <tp t="s">
        <v>#N/A Requesting Data...4065005911</v>
        <stp/>
        <stp>BDH|16369143167484724595</stp>
        <tr r="I171" s="17"/>
        <tr r="I171" s="17"/>
      </tp>
      <tp t="s">
        <v>#N/A Requesting Data...1392065410</v>
        <stp/>
        <stp>BDH|10162647716493424492</stp>
        <tr r="D42" s="17"/>
      </tp>
      <tp t="s">
        <v>#N/A Requesting Data...2820943233</v>
        <stp/>
        <stp>BDH|17789401552526522114</stp>
        <tr r="M154" s="19"/>
        <tr r="O154" s="11"/>
      </tp>
      <tp t="s">
        <v>#N/A Requesting Data...4008985224</v>
        <stp/>
        <stp>BDH|18116963222871785338</stp>
        <tr r="E31" s="2"/>
      </tp>
      <tp t="s">
        <v>#N/A Requesting Data...1891855275</v>
        <stp/>
        <stp>BDH|16117441845172095517</stp>
        <tr r="E224" s="2"/>
      </tp>
      <tp t="s">
        <v>#N/A Requesting Data...2737151426</v>
        <stp/>
        <stp>BDH|15737239014042414556</stp>
        <tr r="Q114" s="18"/>
      </tp>
      <tp t="s">
        <v>#N/A Requesting Data...1303169877</v>
        <stp/>
        <stp>BDH|12815179703066512484</stp>
        <tr r="B84" s="17"/>
      </tp>
      <tp t="s">
        <v>#N/A Requesting Data...1408851120</v>
        <stp/>
        <stp>BDH|14444832882892164755</stp>
        <tr r="I291" s="17"/>
        <tr r="I291" s="17"/>
      </tp>
      <tp t="s">
        <v>#N/A Requesting Data...1591730505</v>
        <stp/>
        <stp>BDH|14937980361158597248</stp>
        <tr r="K84" s="17"/>
      </tp>
      <tp t="s">
        <v>#N/A Requesting Data...2950786713</v>
        <stp/>
        <stp>BDH|11449505520991019658</stp>
        <tr r="C151" s="17"/>
      </tp>
      <tp t="s">
        <v>#N/A Requesting Data...2849609090</v>
        <stp/>
        <stp>BDH|13933696635134331376</stp>
        <tr r="Q202" s="18"/>
      </tp>
      <tp t="s">
        <v>#N/A Requesting Data...1270113101</v>
        <stp/>
        <stp>BDH|16870404472075832131</stp>
        <tr r="BA161" s="18"/>
      </tp>
      <tp t="s">
        <v>#N/A Requesting Data...4265178052</v>
        <stp/>
        <stp>BDH|11790541050750569079</stp>
        <tr r="B202" s="17"/>
      </tp>
      <tp t="s">
        <v>#N/A Requesting Data...2715559174</v>
        <stp/>
        <stp>BDH|16253226557679384959</stp>
        <tr r="B151" s="17"/>
      </tp>
      <tp t="s">
        <v>#N/A Requesting Data...3568807938</v>
        <stp/>
        <stp>BDH|12219132461352389633</stp>
        <tr r="B65" s="17"/>
      </tp>
      <tp t="s">
        <v>#N/A Requesting Data...1321164191</v>
        <stp/>
        <stp>BDH|10716112481001088971</stp>
        <tr r="D107" s="17"/>
      </tp>
      <tp t="s">
        <v>#N/A Requesting Data...3016625979</v>
        <stp/>
        <stp>BDH|14505634309074942768</stp>
        <tr r="F239" s="19"/>
        <tr r="I239" s="11"/>
      </tp>
      <tp t="s">
        <v>#N/A Requesting Data...3706989402</v>
        <stp/>
        <stp>BDH|10454941292635758459</stp>
        <tr r="F206" s="19"/>
        <tr r="I206" s="11"/>
      </tp>
      <tp t="s">
        <v>#N/A Requesting Data...1264643451</v>
        <stp/>
        <stp>BDH|14996517544790875442</stp>
        <tr r="AH417" s="18"/>
        <tr r="AD417" s="2"/>
      </tp>
      <tp t="s">
        <v>#N/A Requesting Data...2479209399</v>
        <stp/>
        <stp>BDH|14775359022337972399</stp>
        <tr r="BA349" s="18"/>
      </tp>
      <tp t="s">
        <v>#N/A Requesting Data...2731062115</v>
        <stp/>
        <stp>BDH|11691992508418348149</stp>
        <tr r="I213" s="17"/>
        <tr r="I213" s="17"/>
      </tp>
      <tp t="s">
        <v>#N/A Requesting Data...1614760367</v>
        <stp/>
        <stp>BDH|17120353892534708816</stp>
        <tr r="F68" s="19"/>
        <tr r="I68" s="11"/>
      </tp>
      <tp t="s">
        <v>#N/A Requesting Data...3570792009</v>
        <stp/>
        <stp>BDH|14154273178695701590</stp>
        <tr r="E10" s="2"/>
      </tp>
      <tp t="s">
        <v>#N/A Requesting Data...2173352154</v>
        <stp/>
        <stp>BDH|15080439022394548646</stp>
        <tr r="Q72" s="18"/>
      </tp>
      <tp t="s">
        <v>#N/A Requesting Data...2748932179</v>
        <stp/>
        <stp>BDH|18184579490623529633</stp>
        <tr r="K75" s="17"/>
      </tp>
      <tp t="s">
        <v>#N/A Requesting Data...2822732953</v>
        <stp/>
        <stp>BDH|15100170740240002164</stp>
        <tr r="B260" s="19"/>
        <tr r="B260" s="11"/>
      </tp>
      <tp t="s">
        <v>#N/A Requesting Data...3856546994</v>
        <stp/>
        <stp>BDH|18401742711149437655</stp>
        <tr r="J236" s="17"/>
        <tr r="J236" s="17"/>
      </tp>
      <tp t="s">
        <v>#N/A Requesting Data...2643752460</v>
        <stp/>
        <stp>BDH|14466031047057310632</stp>
        <tr r="C3" s="17"/>
      </tp>
      <tp t="s">
        <v>#N/A Requesting Data...3844964672</v>
        <stp/>
        <stp>BDH|17044823061618286027</stp>
        <tr r="I192" s="17"/>
        <tr r="I192" s="17"/>
      </tp>
      <tp t="s">
        <v>#N/A Requesting Data...3365536517</v>
        <stp/>
        <stp>BDH|17445773679244884213</stp>
        <tr r="E103" s="2"/>
      </tp>
      <tp t="s">
        <v>#N/A Requesting Data...2221544134</v>
        <stp/>
        <stp>BDH|10153411463527278425</stp>
        <tr r="BA263" s="18"/>
      </tp>
      <tp t="s">
        <v>#N/A Requesting Data...3713610009</v>
        <stp/>
        <stp>BDH|11876358405111998220</stp>
        <tr r="E201" s="2"/>
      </tp>
      <tp t="s">
        <v>#N/A Requesting Data...2883645509</v>
        <stp/>
        <stp>BDH|17160630452825018039</stp>
        <tr r="D2" s="17"/>
      </tp>
      <tp t="s">
        <v>#N/A Requesting Data...2665374134</v>
        <stp/>
        <stp>BDH|16056622055112275667</stp>
        <tr r="J150" s="17"/>
        <tr r="J150" s="17"/>
      </tp>
      <tp t="s">
        <v>#N/A Requesting Data...1419323029</v>
        <stp/>
        <stp>BDH|14085704954842274557</stp>
        <tr r="K85" s="17"/>
      </tp>
      <tp t="s">
        <v>#N/A Requesting Data...2234558269</v>
        <stp/>
        <stp>BDH|17013413652621059605</stp>
        <tr r="E4" s="2"/>
      </tp>
      <tp t="s">
        <v>#N/A Requesting Data...3247761071</v>
        <stp/>
        <stp>BDH|10209305365883713727</stp>
        <tr r="BA410" s="18"/>
      </tp>
      <tp t="s">
        <v>#N/A Requesting Data...2664467363</v>
        <stp/>
        <stp>BDH|12579958618393274880</stp>
        <tr r="F211" s="19"/>
        <tr r="I211" s="11"/>
      </tp>
      <tp t="s">
        <v>#N/A Requesting Data...1344819553</v>
        <stp/>
        <stp>BDH|10346629992428813690</stp>
        <tr r="I59" s="17"/>
      </tp>
      <tp t="s">
        <v>#N/A Requesting Data...2677888723</v>
        <stp/>
        <stp>BDH|11487936862918695710</stp>
        <tr r="Q156" s="18"/>
      </tp>
      <tp t="s">
        <v>#N/A Requesting Data...3336376227</v>
        <stp/>
        <stp>BDH|12780001482582342945</stp>
        <tr r="M196" s="19"/>
        <tr r="O196" s="11"/>
      </tp>
      <tp t="s">
        <v>#N/A Requesting Data...2771413764</v>
        <stp/>
        <stp>BDH|12161886442948822716</stp>
        <tr r="B177" s="17"/>
      </tp>
      <tp t="s">
        <v>#N/A Requesting Data...1345153781</v>
        <stp/>
        <stp>BDH|14731705874433631672</stp>
        <tr r="BA128" s="18"/>
      </tp>
      <tp t="s">
        <v>#N/A Requesting Data...3095954380</v>
        <stp/>
        <stp>BDH|14871684958084236282</stp>
        <tr r="M61" s="19"/>
        <tr r="O61" s="11"/>
      </tp>
      <tp t="s">
        <v>#N/A Requesting Data...3184496752</v>
        <stp/>
        <stp>BDH|13589774014285595116</stp>
        <tr r="B39" s="17"/>
      </tp>
      <tp t="s">
        <v>#N/A Requesting Data...1539406982</v>
        <stp/>
        <stp>BDH|15195196145645816479</stp>
        <tr r="J219" s="19"/>
      </tp>
      <tp t="s">
        <v>#N/A Requesting Data...4077778397</v>
        <stp/>
        <stp>BDH|12827712269506746456</stp>
        <tr r="I67" s="17"/>
      </tp>
      <tp t="s">
        <v>#N/A Requesting Data...2756521306</v>
        <stp/>
        <stp>BDH|11316752753783763104</stp>
        <tr r="B7" s="19"/>
        <tr r="B7" s="11"/>
      </tp>
      <tp t="s">
        <v>#N/A Requesting Data...3656125442</v>
        <stp/>
        <stp>BDH|10720065207625057441</stp>
        <tr r="E36" s="2"/>
      </tp>
      <tp t="s">
        <v>#N/A Requesting Data...4030872993</v>
        <stp/>
        <stp>BDH|12195152312904554769</stp>
        <tr r="B81" s="19"/>
        <tr r="B81" s="11"/>
      </tp>
      <tp t="s">
        <v>#N/A Requesting Data...2905146030</v>
        <stp/>
        <stp>BDH|11144489873187818470</stp>
        <tr r="B195" s="19"/>
        <tr r="B195" s="11"/>
      </tp>
      <tp t="s">
        <v>#N/A Requesting Data...1248241627</v>
        <stp/>
        <stp>BDH|10113001966133540479</stp>
        <tr r="J131" s="17"/>
        <tr r="J131" s="17"/>
      </tp>
      <tp t="s">
        <v>#N/A Requesting Data...1214987406</v>
        <stp/>
        <stp>BDH|10280259735051112163</stp>
        <tr r="BE305" s="19"/>
        <tr r="BG305" s="11"/>
      </tp>
      <tp t="s">
        <v>#N/A Requesting Data...2536265102</v>
        <stp/>
        <stp>BDH|13335728240972377372</stp>
        <tr r="J54" s="17"/>
      </tp>
      <tp t="s">
        <v>#N/A Requesting Data...2375692430</v>
        <stp/>
        <stp>BDH|17481000539724900119</stp>
        <tr r="B115" s="17"/>
      </tp>
      <tp t="s">
        <v>#N/A Requesting Data...4290021102</v>
        <stp/>
        <stp>BDH|12110936670414136966</stp>
        <tr r="O308" s="11"/>
      </tp>
      <tp t="s">
        <v>#N/A Requesting Data...2560686233</v>
        <stp/>
        <stp>BDH|11926161527216489580</stp>
        <tr r="BE221" s="19"/>
        <tr r="BG221" s="11"/>
      </tp>
      <tp t="s">
        <v>#N/A Requesting Data...1927956171</v>
        <stp/>
        <stp>BDH|11082429667692313028</stp>
        <tr r="E196" s="2"/>
      </tp>
      <tp t="s">
        <v>#N/A Requesting Data...2122591282</v>
        <stp/>
        <stp>BDH|17592515806527074463</stp>
        <tr r="B246" s="19"/>
        <tr r="B246" s="11"/>
      </tp>
      <tp t="s">
        <v>#N/A Requesting Data...3955981030</v>
        <stp/>
        <stp>BDH|14392511930967753418</stp>
        <tr r="BA406" s="18"/>
      </tp>
      <tp t="s">
        <v>#N/A Requesting Data...1519184222</v>
        <stp/>
        <stp>BDH|17443178337605710179</stp>
        <tr r="F195" s="19"/>
        <tr r="I195" s="11"/>
      </tp>
      <tp t="s">
        <v>#N/A Requesting Data...3806044323</v>
        <stp/>
        <stp>BDH|12276576622576574262</stp>
        <tr r="I299" s="17"/>
        <tr r="I299" s="17"/>
      </tp>
      <tp t="s">
        <v>#N/A Requesting Data...3514630650</v>
        <stp/>
        <stp>BDH|14240741375171006474</stp>
        <tr r="BE168" s="19"/>
        <tr r="BG168" s="11"/>
      </tp>
      <tp t="s">
        <v>#N/A Requesting Data...1307955752</v>
        <stp/>
        <stp>BDH|17163163465971269070</stp>
        <tr r="E322" s="2"/>
      </tp>
      <tp t="s">
        <v>#N/A Requesting Data...2194892990</v>
        <stp/>
        <stp>BDH|16709679211435472527</stp>
        <tr r="I114" s="17"/>
      </tp>
      <tp t="s">
        <v>#N/A Requesting Data...2203606116</v>
        <stp/>
        <stp>BDH|14352342332820310513</stp>
        <tr r="C277" s="17"/>
      </tp>
      <tp t="s">
        <v>#N/A Requesting Data...3475469364</v>
        <stp/>
        <stp>BDH|13047754881255396807</stp>
        <tr r="C57" s="17"/>
      </tp>
      <tp t="s">
        <v>#N/A Requesting Data...3444293753</v>
        <stp/>
        <stp>BDH|10447715037456704329</stp>
        <tr r="F202" s="19"/>
        <tr r="I202" s="11"/>
      </tp>
      <tp t="s">
        <v>#N/A Requesting Data...3700176810</v>
        <stp/>
        <stp>BDH|12228267867767427002</stp>
        <tr r="I294" s="17"/>
        <tr r="I294" s="17"/>
      </tp>
      <tp t="s">
        <v>#N/A Requesting Data...3217267360</v>
        <stp/>
        <stp>BDH|12920447228023049620</stp>
        <tr r="C20" s="17"/>
      </tp>
      <tp t="s">
        <v>#N/A Requesting Data...3250643172</v>
        <stp/>
        <stp>BDH|11257224321558609804</stp>
        <tr r="B294" s="19"/>
        <tr r="B294" s="11"/>
      </tp>
      <tp t="s">
        <v>#N/A Requesting Data...1260832037</v>
        <stp/>
        <stp>BDH|15609097201030923402</stp>
        <tr r="J91" s="17"/>
      </tp>
      <tp t="s">
        <v>#N/A Requesting Data...1420327502</v>
        <stp/>
        <stp>BDH|15438934486513232647</stp>
        <tr r="Q422" s="18"/>
      </tp>
      <tp t="s">
        <v>#N/A Requesting Data...3118325123</v>
        <stp/>
        <stp>BDH|11631678124284396015</stp>
        <tr r="J203" s="17"/>
        <tr r="J203" s="17"/>
      </tp>
      <tp t="s">
        <v>#N/A Requesting Data...1933392412</v>
        <stp/>
        <stp>BDH|11642077321495549738</stp>
        <tr r="B129" s="17"/>
      </tp>
      <tp t="s">
        <v>#N/A Requesting Data...2176653006</v>
        <stp/>
        <stp>BDH|14425274452471201358</stp>
        <tr r="B37" s="17"/>
      </tp>
      <tp t="s">
        <v>#N/A Requesting Data...2358145464</v>
        <stp/>
        <stp>BDH|11680662443220555202</stp>
        <tr r="Q404" s="18"/>
      </tp>
      <tp t="s">
        <v>#N/A Requesting Data...3428221059</v>
        <stp/>
        <stp>BDH|13736909142796766945</stp>
        <tr r="AH428" s="18"/>
        <tr r="AD428" s="2"/>
      </tp>
      <tp t="s">
        <v>#N/A Requesting Data...3229749953</v>
        <stp/>
        <stp>BDH|18110205860365415838</stp>
        <tr r="BA305" s="18"/>
      </tp>
      <tp t="s">
        <v>#N/A Requesting Data...4046509258</v>
        <stp/>
        <stp>BDH|18145373417292496930</stp>
        <tr r="Q277" s="18"/>
      </tp>
      <tp t="s">
        <v>#N/A Requesting Data...1766220601</v>
        <stp/>
        <stp>BDH|16971303069876195479</stp>
        <tr r="K61" s="17"/>
      </tp>
      <tp t="s">
        <v>#N/A Requesting Data...2669061189</v>
        <stp/>
        <stp>BDH|12636451691448010644</stp>
        <tr r="E153" s="2"/>
      </tp>
      <tp t="s">
        <v>#N/A Requesting Data...3992151685</v>
        <stp/>
        <stp>BDH|13012692271501617285</stp>
        <tr r="D39" s="17"/>
      </tp>
      <tp t="s">
        <v>#N/A Requesting Data...1509646006</v>
        <stp/>
        <stp>BDH|14298149102280363415</stp>
        <tr r="I218" s="17"/>
        <tr r="I218" s="17"/>
      </tp>
      <tp t="s">
        <v>#N/A Requesting Data...3131935569</v>
        <stp/>
        <stp>BDH|10066857663937897881</stp>
        <tr r="BA27" s="18"/>
      </tp>
      <tp t="s">
        <v>#N/A Requesting Data...1743539341</v>
        <stp/>
        <stp>BDH|11610493119823287625</stp>
        <tr r="D29" s="17"/>
      </tp>
      <tp t="s">
        <v>#N/A Requesting Data...2030000780</v>
        <stp/>
        <stp>BDH|11460449733023495410</stp>
        <tr r="J36" s="17"/>
      </tp>
      <tp t="s">
        <v>#N/A Requesting Data...1584865479</v>
        <stp/>
        <stp>BDH|15325346750134410650</stp>
        <tr r="BA392" s="18"/>
      </tp>
      <tp t="s">
        <v>#N/A Requesting Data...3896445473</v>
        <stp/>
        <stp>BDH|12586360947755239108</stp>
        <tr r="Q214" s="18"/>
      </tp>
      <tp t="s">
        <v>#N/A Requesting Data...1455287741</v>
        <stp/>
        <stp>BDH|16458468320111833036</stp>
        <tr r="B14" s="17"/>
      </tp>
      <tp t="s">
        <v>#N/A Requesting Data...1318985156</v>
        <stp/>
        <stp>BDH|14297582159447912237</stp>
        <tr r="E204" s="2"/>
      </tp>
      <tp t="s">
        <v>#N/A Requesting Data...1536599091</v>
        <stp/>
        <stp>BDH|15395290172422056311</stp>
        <tr r="B286" s="19"/>
        <tr r="B286" s="11"/>
      </tp>
      <tp t="s">
        <v>#N/A Requesting Data...3746024269</v>
        <stp/>
        <stp>BDH|10901338627903276367</stp>
        <tr r="C276" s="17"/>
      </tp>
      <tp t="s">
        <v>#N/A Requesting Data...3777894986</v>
        <stp/>
        <stp>BDH|12909099408070093317</stp>
        <tr r="J301" s="17"/>
        <tr r="J301" s="17"/>
      </tp>
      <tp t="s">
        <v>#N/A Requesting Data...2574041235</v>
        <stp/>
        <stp>BDH|17616826945952999810</stp>
        <tr r="BA244" s="18"/>
      </tp>
      <tp t="s">
        <v>#N/A Requesting Data...1452940852</v>
        <stp/>
        <stp>BDH|10655677302144857323</stp>
        <tr r="D224" s="17"/>
      </tp>
      <tp t="s">
        <v>#N/A Requesting Data...1614277277</v>
        <stp/>
        <stp>BDH|10661251918582132034</stp>
        <tr r="J225" s="19"/>
      </tp>
      <tp t="s">
        <v>#N/A Requesting Data...2208428823</v>
        <stp/>
        <stp>BDH|17883015875319571810</stp>
        <tr r="BE268" s="19"/>
        <tr r="BG268" s="11"/>
      </tp>
      <tp t="s">
        <v>#N/A Requesting Data...4235289334</v>
        <stp/>
        <stp>BDH|14407645727407992667</stp>
        <tr r="K76" s="17"/>
      </tp>
      <tp t="s">
        <v>#N/A Requesting Data...1813340365</v>
        <stp/>
        <stp>BDH|15098702017005931765</stp>
        <tr r="B35" s="17"/>
      </tp>
      <tp t="s">
        <v>#N/A Requesting Data...1824899129</v>
        <stp/>
        <stp>BDH|10387252928279292847</stp>
        <tr r="J283" s="17"/>
        <tr r="J283" s="17"/>
      </tp>
      <tp t="s">
        <v>#N/A Requesting Data...3546201738</v>
        <stp/>
        <stp>BDH|16869560819061653297</stp>
        <tr r="K250" s="17"/>
      </tp>
      <tp t="s">
        <v>#N/A Requesting Data...2197281585</v>
        <stp/>
        <stp>BDH|10085058177940835611</stp>
        <tr r="M133" s="19"/>
        <tr r="O133" s="11"/>
      </tp>
      <tp t="s">
        <v>#N/A Requesting Data...2853157049</v>
        <stp/>
        <stp>BDH|14070873719378763428</stp>
        <tr r="B438" s="18"/>
        <tr r="B438" s="2"/>
      </tp>
      <tp t="s">
        <v>#N/A Requesting Data...2196346360</v>
        <stp/>
        <stp>BDH|18379992914896527707</stp>
        <tr r="D54" s="17"/>
      </tp>
      <tp t="s">
        <v>#N/A Requesting Data...1997529948</v>
        <stp/>
        <stp>BDH|13287195987743117866</stp>
        <tr r="BE138" s="19"/>
        <tr r="BG138" s="11"/>
      </tp>
      <tp t="s">
        <v>#N/A Requesting Data...1404804041</v>
        <stp/>
        <stp>BDH|16806252671681205359</stp>
        <tr r="E332" s="2"/>
      </tp>
      <tp t="s">
        <v>#N/A Requesting Data...1432672524</v>
        <stp/>
        <stp>BDH|14552496513321195155</stp>
        <tr r="J247" s="19"/>
      </tp>
      <tp t="s">
        <v>#N/A Requesting Data...3102801861</v>
        <stp/>
        <stp>BDH|17627835222409514592</stp>
        <tr r="Q204" s="18"/>
      </tp>
      <tp t="s">
        <v>#N/A Requesting Data...2403057609</v>
        <stp/>
        <stp>BDH|14000286262173729262</stp>
        <tr r="I40" s="17"/>
      </tp>
      <tp t="s">
        <v>#N/A Requesting Data...2598000422</v>
        <stp/>
        <stp>BDH|12590291213480074054</stp>
        <tr r="D45" s="17"/>
      </tp>
      <tp t="s">
        <v>#N/A Requesting Data...2154107613</v>
        <stp/>
        <stp>BDH|12889442877497363724</stp>
        <tr r="J185" s="19"/>
      </tp>
      <tp t="s">
        <v>#N/A Requesting Data...1460329262</v>
        <stp/>
        <stp>BDH|18393954838787279461</stp>
        <tr r="C43" s="17"/>
      </tp>
      <tp t="s">
        <v>#N/A Requesting Data...1516204177</v>
        <stp/>
        <stp>BDH|10300300002192219093</stp>
        <tr r="J11" s="17"/>
      </tp>
      <tp t="s">
        <v>#N/A Requesting Data...2150326845</v>
        <stp/>
        <stp>BDH|14925942047430920890</stp>
        <tr r="BE22" s="19"/>
        <tr r="BG22" s="11"/>
      </tp>
      <tp t="s">
        <v>#N/A Requesting Data...2433094629</v>
        <stp/>
        <stp>BDH|18430991686419123100</stp>
        <tr r="Q265" s="18"/>
      </tp>
      <tp t="s">
        <v>#N/A Requesting Data...1915492929</v>
        <stp/>
        <stp>BDH|17110048444315921752</stp>
        <tr r="B38" s="19"/>
        <tr r="B38" s="11"/>
      </tp>
      <tp t="s">
        <v>#N/A Requesting Data...2798253098</v>
        <stp/>
        <stp>BDH|15383335645211055285</stp>
        <tr r="J95" s="17"/>
      </tp>
      <tp t="s">
        <v>#N/A Requesting Data...3002426989</v>
        <stp/>
        <stp>BDH|10264150202917178796</stp>
        <tr r="M241" s="19"/>
        <tr r="O241" s="11"/>
      </tp>
      <tp t="s">
        <v>#N/A Requesting Data...1439875912</v>
        <stp/>
        <stp>BDH|10808067501932409363</stp>
        <tr r="F91" s="19"/>
        <tr r="I91" s="11"/>
      </tp>
      <tp t="s">
        <v>#N/A Requesting Data...3305708349</v>
        <stp/>
        <stp>BDH|13666280127636146457</stp>
        <tr r="BA167" s="18"/>
      </tp>
      <tp t="s">
        <v>#N/A Requesting Data...3300860400</v>
        <stp/>
        <stp>BDH|13196040252784283384</stp>
        <tr r="D126" s="17"/>
      </tp>
      <tp t="s">
        <v>#N/A Requesting Data...3994869527</v>
        <stp/>
        <stp>BDH|10597053315958937812</stp>
        <tr r="K57" s="17"/>
      </tp>
      <tp t="s">
        <v>#N/A Requesting Data...3348205418</v>
        <stp/>
        <stp>BDH|14635208476955970543</stp>
        <tr r="BA285" s="18"/>
      </tp>
      <tp t="s">
        <v>#N/A Requesting Data...1748132904</v>
        <stp/>
        <stp>BDH|10476937858688480568</stp>
        <tr r="E274" s="2"/>
      </tp>
      <tp t="s">
        <v>#N/A Requesting Data...2918383857</v>
        <stp/>
        <stp>BDH|16330936758143471815</stp>
        <tr r="B36" s="17"/>
      </tp>
      <tp t="s">
        <v>#N/A Requesting Data...1547613880</v>
        <stp/>
        <stp>BDH|13369543021012989728</stp>
        <tr r="E62" s="2"/>
      </tp>
      <tp t="s">
        <v>#N/A Requesting Data...1632224186</v>
        <stp/>
        <stp>BDH|12407823708919074239</stp>
        <tr r="E81" s="2"/>
      </tp>
      <tp t="s">
        <v>#N/A Requesting Data...3782429900</v>
        <stp/>
        <stp>BDH|12868085164936003380</stp>
        <tr r="C127" s="17"/>
      </tp>
      <tp t="s">
        <v>#N/A Requesting Data...1473825508</v>
        <stp/>
        <stp>BDH|11592908368196187904</stp>
        <tr r="M54" s="19"/>
        <tr r="O54" s="11"/>
      </tp>
      <tp t="s">
        <v>#N/A Requesting Data...1526975315</v>
        <stp/>
        <stp>BDH|17168306058071580104</stp>
        <tr r="BE298" s="19"/>
        <tr r="BG298" s="11"/>
      </tp>
      <tp t="s">
        <v>#N/A Requesting Data...3410222610</v>
        <stp/>
        <stp>BDH|10280398826457985780</stp>
        <tr r="Q325" s="18"/>
      </tp>
      <tp t="s">
        <v>#N/A Requesting Data...2065587514</v>
        <stp/>
        <stp>BDH|15289014360577984562</stp>
        <tr r="K221" s="17"/>
      </tp>
      <tp t="s">
        <v>#N/A Requesting Data...3612963862</v>
        <stp/>
        <stp>BDH|10412655009520016741</stp>
        <tr r="Q100" s="18"/>
      </tp>
      <tp t="s">
        <v>#N/A Requesting Data...4167484420</v>
        <stp/>
        <stp>BDH|17871987381566424197</stp>
        <tr r="BA154" s="18"/>
      </tp>
      <tp t="s">
        <v>#N/A Requesting Data...2290843180</v>
        <stp/>
        <stp>BDH|10706682519461868725</stp>
        <tr r="J207" s="19"/>
      </tp>
      <tp t="s">
        <v>#N/A Requesting Data...1633049252</v>
        <stp/>
        <stp>BDH|13916707214611739558</stp>
        <tr r="BA398" s="18"/>
      </tp>
      <tp t="s">
        <v>#N/A Requesting Data...2595236020</v>
        <stp/>
        <stp>BDH|15284971019258338408</stp>
        <tr r="B289" s="19"/>
        <tr r="B289" s="11"/>
      </tp>
      <tp t="s">
        <v>#N/A Requesting Data...4212155960</v>
        <stp/>
        <stp>BDH|14638880945258123154</stp>
        <tr r="J112" s="17"/>
      </tp>
      <tp t="s">
        <v>#N/A Requesting Data...1973293124</v>
        <stp/>
        <stp>BDH|10851056610480464064</stp>
        <tr r="K170" s="17"/>
      </tp>
      <tp t="s">
        <v>#N/A Requesting Data...1569453370</v>
        <stp/>
        <stp>BDH|10888562483175061930</stp>
        <tr r="D303" s="17"/>
      </tp>
      <tp t="s">
        <v>#N/A Requesting Data...3445064173</v>
        <stp/>
        <stp>BDH|14202843500714146993</stp>
        <tr r="J267" s="19"/>
      </tp>
      <tp t="s">
        <v>#N/A Requesting Data...1764626334</v>
        <stp/>
        <stp>BDH|10860221646503461466</stp>
        <tr r="Q77" s="18"/>
      </tp>
      <tp t="s">
        <v>#N/A Requesting Data...2361856802</v>
        <stp/>
        <stp>BDH|17177465629426367636</stp>
        <tr r="M165" s="19"/>
        <tr r="O165" s="11"/>
      </tp>
      <tp t="s">
        <v>#N/A Requesting Data...1578255333</v>
        <stp/>
        <stp>BDH|12013751461371490411</stp>
        <tr r="M273" s="19"/>
        <tr r="O273" s="11"/>
      </tp>
      <tp t="s">
        <v>#N/A Requesting Data...2406314666</v>
        <stp/>
        <stp>BDH|12383546332831172359</stp>
        <tr r="C179" s="17"/>
      </tp>
      <tp t="s">
        <v>#N/A Requesting Data...1658237235</v>
        <stp/>
        <stp>BDH|18093981119375360330</stp>
        <tr r="I149" s="17"/>
        <tr r="I149" s="17"/>
      </tp>
      <tp t="s">
        <v>#N/A Requesting Data...4033949942</v>
        <stp/>
        <stp>BDH|17652188916698971901</stp>
        <tr r="E136" s="2"/>
      </tp>
      <tp t="s">
        <v>#N/A Requesting Data...2471382197</v>
        <stp/>
        <stp>BDH|17567799570195442496</stp>
        <tr r="BE147" s="19"/>
        <tr r="BG147" s="11"/>
      </tp>
      <tp t="s">
        <v>#N/A Requesting Data...3170527167</v>
        <stp/>
        <stp>BDH|14340067577035776048</stp>
        <tr r="M244" s="19"/>
        <tr r="O244" s="11"/>
      </tp>
      <tp t="s">
        <v>#N/A Requesting Data...2746528079</v>
        <stp/>
        <stp>BDH|13221615150696641046</stp>
        <tr r="F81" s="19"/>
        <tr r="I81" s="11"/>
      </tp>
      <tp t="s">
        <v>#N/A Requesting Data...4066044715</v>
        <stp/>
        <stp>BDH|10130556431268011847</stp>
        <tr r="Q210" s="18"/>
      </tp>
      <tp t="s">
        <v>#N/A Requesting Data...2915789248</v>
        <stp/>
        <stp>BDH|11066428150442395404</stp>
        <tr r="BA314" s="18"/>
      </tp>
      <tp t="s">
        <v>#N/A Requesting Data...1875264514</v>
        <stp/>
        <stp>BDH|17154737750686561564</stp>
        <tr r="F260" s="19"/>
        <tr r="I260" s="11"/>
      </tp>
      <tp t="s">
        <v>#N/A Requesting Data...3114212484</v>
        <stp/>
        <stp>BDH|11651169627062520638</stp>
        <tr r="F62" s="19"/>
        <tr r="I62" s="11"/>
      </tp>
      <tp t="s">
        <v>#N/A Requesting Data...2419143910</v>
        <stp/>
        <stp>BDH|14101085936205972469</stp>
        <tr r="F233" s="19"/>
        <tr r="I233" s="11"/>
      </tp>
      <tp t="s">
        <v>#N/A Requesting Data...3396129371</v>
        <stp/>
        <stp>BDH|18393361183201710414</stp>
        <tr r="E297" s="2"/>
      </tp>
      <tp t="s">
        <v>#N/A Requesting Data...2134034572</v>
        <stp/>
        <stp>BDH|14961567700550919768</stp>
        <tr r="C108" s="17"/>
      </tp>
      <tp t="s">
        <v>#N/A Requesting Data...2058357217</v>
        <stp/>
        <stp>BDH|16331743563941623027</stp>
        <tr r="Q415" s="18"/>
      </tp>
      <tp t="s">
        <v>#N/A Requesting Data...1638591645</v>
        <stp/>
        <stp>BDH|11842730839482759156</stp>
        <tr r="B77" s="17"/>
      </tp>
      <tp t="s">
        <v>#N/A Requesting Data...3945714123</v>
        <stp/>
        <stp>BDH|11171137142564841682</stp>
        <tr r="J155" s="17"/>
        <tr r="J155" s="17"/>
      </tp>
      <tp t="s">
        <v>#N/A Requesting Data...4216207138</v>
        <stp/>
        <stp>BDH|11158693910026835605</stp>
        <tr r="B23" s="19"/>
        <tr r="B23" s="11"/>
      </tp>
      <tp t="s">
        <v>#N/A Requesting Data...1822706048</v>
        <stp/>
        <stp>BDH|12722914347169957084</stp>
        <tr r="J244" s="17"/>
        <tr r="J244" s="17"/>
      </tp>
      <tp t="s">
        <v>#N/A Requesting Data...3657716142</v>
        <stp/>
        <stp>BDH|10237417796252171944</stp>
        <tr r="I107" s="17"/>
      </tp>
      <tp t="s">
        <v>#N/A Requesting Data...3361442474</v>
        <stp/>
        <stp>BDH|13679053331336985086</stp>
        <tr r="B116" s="19"/>
        <tr r="B116" s="11"/>
      </tp>
      <tp t="s">
        <v>#N/A Requesting Data...2184552661</v>
        <stp/>
        <stp>BDH|12581386754843293187</stp>
        <tr r="B187" s="17"/>
      </tp>
      <tp t="s">
        <v>#N/A Requesting Data...3146509265</v>
        <stp/>
        <stp>BDH|15533749064021144372</stp>
        <tr r="C194" s="17"/>
      </tp>
      <tp t="s">
        <v>#N/A Requesting Data...3700263588</v>
        <stp/>
        <stp>BDH|15757644357499317947</stp>
        <tr r="K10" s="17"/>
      </tp>
      <tp t="s">
        <v>#N/A Requesting Data...3573056738</v>
        <stp/>
        <stp>BDH|17867683825586655301</stp>
        <tr r="F121" s="19"/>
        <tr r="I121" s="11"/>
      </tp>
      <tp t="s">
        <v>#N/A Requesting Data...4141637231</v>
        <stp/>
        <stp>BDH|14894209217025590482</stp>
        <tr r="I219" s="17"/>
        <tr r="I219" s="17"/>
      </tp>
      <tp t="s">
        <v>#N/A Requesting Data...2503512090</v>
        <stp/>
        <stp>BDH|12126713214530198277</stp>
        <tr r="B118" s="17"/>
      </tp>
      <tp t="s">
        <v>#N/A Requesting Data...2367247992</v>
        <stp/>
        <stp>BDH|17928323529362886283</stp>
        <tr r="K121" s="17"/>
      </tp>
      <tp t="s">
        <v>#N/A Requesting Data...2788851454</v>
        <stp/>
        <stp>BDH|15745661103552596756</stp>
        <tr r="J204" s="17"/>
        <tr r="J204" s="17"/>
      </tp>
      <tp t="s">
        <v>#N/A Requesting Data...2198023495</v>
        <stp/>
        <stp>BDH|14761185787939808224</stp>
        <tr r="B34" s="17"/>
      </tp>
      <tp t="s">
        <v>#N/A Requesting Data...2541208422</v>
        <stp/>
        <stp>BDH|16539714740816729511</stp>
        <tr r="B294" s="17"/>
      </tp>
      <tp t="s">
        <v>#N/A Requesting Data...3677273581</v>
        <stp/>
        <stp>BDH|16105984497944992455</stp>
        <tr r="K298" s="17"/>
        <tr r="K298" s="17"/>
      </tp>
      <tp t="s">
        <v>#N/A Requesting Data...3212381648</v>
        <stp/>
        <stp>BDH|10170278439006976148</stp>
        <tr r="Q153" s="18"/>
      </tp>
      <tp t="s">
        <v>#N/A Requesting Data...4102875410</v>
        <stp/>
        <stp>BDH|14318134834278331853</stp>
        <tr r="J304" s="17"/>
        <tr r="J304" s="17"/>
      </tp>
      <tp t="s">
        <v>#N/A Requesting Data...1643768326</v>
        <stp/>
        <stp>BDH|16769346894648153244</stp>
        <tr r="BE29" s="19"/>
        <tr r="BG29" s="11"/>
      </tp>
      <tp t="s">
        <v>#N/A Requesting Data...2932902582</v>
        <stp/>
        <stp>BDH|17629085464525891270</stp>
        <tr r="B26" s="19"/>
        <tr r="B26" s="11"/>
      </tp>
      <tp t="s">
        <v>#N/A Requesting Data...3596336478</v>
        <stp/>
        <stp>BDH|14910083002036106478</stp>
        <tr r="D74" s="17"/>
      </tp>
      <tp t="s">
        <v>#N/A Requesting Data...1912931415</v>
        <stp/>
        <stp>BDH|12655037641544474458</stp>
        <tr r="BA126" s="18"/>
      </tp>
      <tp t="s">
        <v>#N/A Requesting Data...3020665421</v>
        <stp/>
        <stp>BDH|12012613820696194650</stp>
        <tr r="I204" s="17"/>
        <tr r="I204" s="17"/>
      </tp>
      <tp t="s">
        <v>#N/A Requesting Data...3434057986</v>
        <stp/>
        <stp>BDH|10799057624212087637</stp>
        <tr r="I25" s="17"/>
      </tp>
      <tp t="s">
        <v>#N/A Requesting Data...1613142866</v>
        <stp/>
        <stp>BDH|18312326895914392025</stp>
        <tr r="BA200" s="18"/>
      </tp>
      <tp t="s">
        <v>#N/A Requesting Data...2886769918</v>
        <stp/>
        <stp>BDH|14565031575592092769</stp>
        <tr r="F163" s="19"/>
        <tr r="I163" s="11"/>
      </tp>
      <tp t="s">
        <v>#N/A Requesting Data...1727599314</v>
        <stp/>
        <stp>BDH|17380775579574180592</stp>
        <tr r="F293" s="19"/>
        <tr r="I293" s="11"/>
      </tp>
      <tp t="s">
        <v>#N/A Requesting Data...3987939774</v>
        <stp/>
        <stp>BDH|12557646243476765001</stp>
        <tr r="E394" s="2"/>
      </tp>
      <tp t="s">
        <v>#N/A Requesting Data...4070519256</v>
        <stp/>
        <stp>BDH|16334459134773793404</stp>
        <tr r="M57" s="19"/>
        <tr r="O57" s="11"/>
      </tp>
      <tp t="s">
        <v>#N/A Requesting Data...3634352564</v>
        <stp/>
        <stp>BDH|15821625057132176296</stp>
        <tr r="C125" s="17"/>
      </tp>
      <tp t="s">
        <v>#N/A Requesting Data...3299630050</v>
        <stp/>
        <stp>BDH|16021925869516800964</stp>
        <tr r="B300" s="19"/>
        <tr r="B300" s="11"/>
      </tp>
      <tp t="s">
        <v>#N/A Requesting Data...3643239868</v>
        <stp/>
        <stp>BDH|15576687198275111915</stp>
        <tr r="C232" s="17"/>
      </tp>
      <tp t="s">
        <v>#N/A Requesting Data...2158578975</v>
        <stp/>
        <stp>BDH|16362783541850906376</stp>
        <tr r="F203" s="19"/>
        <tr r="I203" s="11"/>
      </tp>
      <tp t="s">
        <v>#N/A Requesting Data...1966604031</v>
        <stp/>
        <stp>BDH|11644343262617703538</stp>
        <tr r="B67" s="17"/>
      </tp>
      <tp t="s">
        <v>#N/A Requesting Data...1802159022</v>
        <stp/>
        <stp>BDH|14727398802000143196</stp>
        <tr r="BA364" s="18"/>
      </tp>
      <tp t="s">
        <v>#N/A Requesting Data...4039113688</v>
        <stp/>
        <stp>BDH|18286057985796149073</stp>
        <tr r="B307" s="19"/>
        <tr r="B307" s="11"/>
      </tp>
      <tp t="s">
        <v>#N/A Requesting Data...3618653624</v>
        <stp/>
        <stp>BDH|15873488589519929647</stp>
        <tr r="B442" s="2"/>
      </tp>
      <tp t="s">
        <v>#N/A Requesting Data...3098804947</v>
        <stp/>
        <stp>BDH|16969146120976908506</stp>
        <tr r="K230" s="17"/>
      </tp>
      <tp t="s">
        <v>#N/A Requesting Data...2349337966</v>
        <stp/>
        <stp>BDH|16043895582704980461</stp>
        <tr r="B99" s="19"/>
        <tr r="B99" s="11"/>
      </tp>
      <tp t="s">
        <v>#N/A Requesting Data...2843708166</v>
        <stp/>
        <stp>BDH|11470434431461324116</stp>
        <tr r="K236" s="17"/>
      </tp>
      <tp t="s">
        <v>#N/A Requesting Data...3919759051</v>
        <stp/>
        <stp>BDH|12102149045958576916</stp>
        <tr r="K294" s="17"/>
        <tr r="K294" s="17"/>
      </tp>
      <tp t="s">
        <v>#N/A Requesting Data...3790104919</v>
        <stp/>
        <stp>BDH|12222170337493645502</stp>
        <tr r="Q345" s="18"/>
      </tp>
      <tp t="s">
        <v>#N/A Requesting Data...3822421405</v>
        <stp/>
        <stp>BDH|14597514161837925687</stp>
        <tr r="M248" s="19"/>
        <tr r="O248" s="11"/>
      </tp>
      <tp t="s">
        <v>#N/A Requesting Data...1688060933</v>
        <stp/>
        <stp>BDH|10261409507911432353</stp>
        <tr r="F50" s="19"/>
        <tr r="I50" s="11"/>
      </tp>
      <tp t="s">
        <v>#N/A Requesting Data...1635922849</v>
        <stp/>
        <stp>BDH|15423601423997753074</stp>
        <tr r="B253" s="19"/>
        <tr r="B253" s="11"/>
      </tp>
      <tp t="s">
        <v>#N/A Requesting Data...3503543088</v>
        <stp/>
        <stp>BDH|13610370460635565539</stp>
        <tr r="B277" s="17"/>
      </tp>
      <tp t="s">
        <v>#N/A Requesting Data...3541513911</v>
        <stp/>
        <stp>BDH|11109413012600001256</stp>
        <tr r="J291" s="19"/>
      </tp>
      <tp t="s">
        <v>#N/A Requesting Data...2906739649</v>
        <stp/>
        <stp>BDH|14116210156371759465</stp>
        <tr r="BE41" s="19"/>
        <tr r="BG41" s="11"/>
      </tp>
      <tp t="s">
        <v>#N/A Requesting Data...2830569790</v>
        <stp/>
        <stp>BDH|10508785608228054920</stp>
        <tr r="F117" s="19"/>
        <tr r="I117" s="11"/>
      </tp>
      <tp t="s">
        <v>#N/A Requesting Data...1615420961</v>
        <stp/>
        <stp>BDH|13197722302964423622</stp>
        <tr r="M185" s="19"/>
        <tr r="O185" s="11"/>
      </tp>
      <tp t="s">
        <v>#N/A Requesting Data...2525875882</v>
        <stp/>
        <stp>BDH|11621560519087741497</stp>
        <tr r="BE289" s="19"/>
        <tr r="BG289" s="11"/>
      </tp>
      <tp t="s">
        <v>#N/A Requesting Data...2208764908</v>
        <stp/>
        <stp>BDH|13646241086127002834</stp>
        <tr r="E241" s="2"/>
      </tp>
      <tp t="s">
        <v>#N/A Requesting Data...3297966563</v>
        <stp/>
        <stp>BDH|11546648333312639027</stp>
        <tr r="J198" s="19"/>
      </tp>
      <tp t="s">
        <v>#N/A Requesting Data...2235047901</v>
        <stp/>
        <stp>BDH|16739704510941846791</stp>
        <tr r="K196" s="17"/>
      </tp>
      <tp t="s">
        <v>#N/A Requesting Data...2397421382</v>
        <stp/>
        <stp>BDH|15654112455293382477</stp>
        <tr r="F88" s="19"/>
        <tr r="I88" s="11"/>
      </tp>
      <tp t="s">
        <v>#N/A Requesting Data...1710180194</v>
        <stp/>
        <stp>BDH|14923199964373513670</stp>
        <tr r="J221" s="19"/>
      </tp>
      <tp t="s">
        <v>#N/A Requesting Data...3995588394</v>
        <stp/>
        <stp>BDH|16123639835691255431</stp>
        <tr r="E388" s="2"/>
      </tp>
      <tp t="s">
        <v>#N/A Requesting Data...3504244355</v>
        <stp/>
        <stp>BDH|17670624715996638011</stp>
        <tr r="K98" s="17"/>
      </tp>
      <tp t="s">
        <v>#N/A Requesting Data...3678290571</v>
        <stp/>
        <stp>BDH|17226824685679190824</stp>
        <tr r="I285" s="17"/>
        <tr r="I285" s="17"/>
      </tp>
      <tp t="s">
        <v>#N/A Requesting Data...2294141061</v>
        <stp/>
        <stp>BDH|13436010357907167751</stp>
        <tr r="I2" s="17"/>
      </tp>
      <tp t="s">
        <v>#N/A Requesting Data...4167986897</v>
        <stp/>
        <stp>BDH|17308000261633200464</stp>
        <tr r="I81" s="17"/>
      </tp>
      <tp t="s">
        <v>#N/A Requesting Data...1702948494</v>
        <stp/>
        <stp>BDH|15537176629448947847</stp>
        <tr r="B153" s="17"/>
      </tp>
      <tp t="s">
        <v>#N/A Requesting Data...2293451311</v>
        <stp/>
        <stp>BDH|14439551028111938461</stp>
        <tr r="E425" s="18"/>
      </tp>
      <tp t="s">
        <v>#N/A Requesting Data...3297099806</v>
        <stp/>
        <stp>BDH|13022166274250266361</stp>
        <tr r="D111" s="17"/>
      </tp>
      <tp t="s">
        <v>#N/A Requesting Data...1720219016</v>
        <stp/>
        <stp>BDH|15090976981364759679</stp>
        <tr r="Q302" s="18"/>
      </tp>
      <tp t="s">
        <v>#N/A Requesting Data...2789843599</v>
        <stp/>
        <stp>BDH|12706213748847092585</stp>
        <tr r="Q163" s="18"/>
      </tp>
      <tp t="s">
        <v>#N/A Requesting Data...2309545806</v>
        <stp/>
        <stp>BDH|17982122101735522598</stp>
        <tr r="J117" s="17"/>
      </tp>
      <tp t="s">
        <v>#N/A Requesting Data...4159752934</v>
        <stp/>
        <stp>BDH|14489419712672718560</stp>
        <tr r="B18" s="19"/>
        <tr r="B18" s="11"/>
      </tp>
      <tp t="s">
        <v>#N/A Requesting Data...3567124950</v>
        <stp/>
        <stp>BDH|15741904606289704307</stp>
        <tr r="E55" s="2"/>
      </tp>
      <tp t="s">
        <v>#N/A Requesting Data...3004577746</v>
        <stp/>
        <stp>BDH|17337761619284963333</stp>
        <tr r="BA251" s="18"/>
      </tp>
      <tp t="s">
        <v>#N/A Requesting Data...3159361122</v>
        <stp/>
        <stp>BDH|12714738178530203477</stp>
        <tr r="BA94" s="18"/>
      </tp>
      <tp t="s">
        <v>#N/A Requesting Data...3513638366</v>
        <stp/>
        <stp>BDH|13880266479590687089</stp>
        <tr r="M108" s="19"/>
        <tr r="O108" s="11"/>
      </tp>
      <tp t="s">
        <v>#N/A Requesting Data...3694456730</v>
        <stp/>
        <stp>BDH|15280070327215220491</stp>
        <tr r="Q33" s="18"/>
      </tp>
      <tp t="s">
        <v>#N/A Requesting Data...3928836773</v>
        <stp/>
        <stp>BDH|12125597214120138040</stp>
        <tr r="K426" s="18"/>
        <tr r="M426" s="2"/>
      </tp>
      <tp t="s">
        <v>#N/A Requesting Data...3535959443</v>
        <stp/>
        <stp>BDH|17418077768805199232</stp>
        <tr r="E312" s="2"/>
      </tp>
      <tp t="s">
        <v>#N/A Requesting Data...2757433175</v>
        <stp/>
        <stp>BDH|10552538438005790500</stp>
        <tr r="J303" s="17"/>
        <tr r="J303" s="17"/>
      </tp>
      <tp t="s">
        <v>#N/A Requesting Data...4160254263</v>
        <stp/>
        <stp>BDH|11922804529065132881</stp>
        <tr r="D101" s="17"/>
      </tp>
      <tp t="s">
        <v>#N/A Requesting Data...2766209839</v>
        <stp/>
        <stp>BDH|10038933444273928869</stp>
        <tr r="F238" s="19"/>
        <tr r="I238" s="11"/>
      </tp>
      <tp t="s">
        <v>#N/A Requesting Data...1677382437</v>
        <stp/>
        <stp>BDH|15947069074970781442</stp>
        <tr r="Q73" s="18"/>
      </tp>
      <tp t="s">
        <v>#N/A Requesting Data...1914316273</v>
        <stp/>
        <stp>BDH|14358540812331438792</stp>
        <tr r="K241" s="17"/>
      </tp>
      <tp t="s">
        <v>#N/A Requesting Data...4277014263</v>
        <stp/>
        <stp>BDH|13115359589698188640</stp>
        <tr r="E426" s="2"/>
      </tp>
      <tp t="s">
        <v>#N/A Requesting Data...4163574208</v>
        <stp/>
        <stp>BDH|18065687721539584349</stp>
        <tr r="B64" s="19"/>
        <tr r="B64" s="11"/>
      </tp>
      <tp t="s">
        <v>#N/A Requesting Data...2223990958</v>
        <stp/>
        <stp>BDH|16049528508126611348</stp>
        <tr r="E430" s="2"/>
      </tp>
      <tp t="s">
        <v>#N/A Requesting Data...3141569310</v>
        <stp/>
        <stp>BDH|10379198029140226598</stp>
        <tr r="D277" s="17"/>
      </tp>
      <tp t="s">
        <v>#N/A Requesting Data...2816501812</v>
        <stp/>
        <stp>BDH|17498182227712624064</stp>
        <tr r="B108" s="19"/>
        <tr r="B108" s="11"/>
      </tp>
      <tp t="s">
        <v>#N/A Requesting Data...3731760667</v>
        <stp/>
        <stp>BDH|11426310188948116470</stp>
        <tr r="D212" s="17"/>
      </tp>
      <tp t="s">
        <v>#N/A Requesting Data...3498459887</v>
        <stp/>
        <stp>BDH|13547289464460560170</stp>
        <tr r="BA89" s="18"/>
      </tp>
      <tp t="s">
        <v>#N/A Requesting Data...2929845991</v>
        <stp/>
        <stp>BDH|13423100878637497430</stp>
        <tr r="J270" s="17"/>
        <tr r="J270" s="17"/>
      </tp>
      <tp t="s">
        <v>#N/A Requesting Data...2960486987</v>
        <stp/>
        <stp>BDH|16133966786624360599</stp>
        <tr r="E41" s="2"/>
      </tp>
      <tp t="s">
        <v>#N/A Requesting Data...1729737126</v>
        <stp/>
        <stp>BDH|18140191387595263261</stp>
        <tr r="K297" s="17"/>
        <tr r="K297" s="17"/>
      </tp>
      <tp t="s">
        <v>#N/A Requesting Data...2538866042</v>
        <stp/>
        <stp>BDH|11074344791408973575</stp>
        <tr r="Q330" s="18"/>
      </tp>
      <tp t="s">
        <v>#N/A Requesting Data...3003389080</v>
        <stp/>
        <stp>BDH|17663665462147956603</stp>
        <tr r="B140" s="19"/>
        <tr r="B140" s="11"/>
      </tp>
      <tp t="s">
        <v>#N/A Requesting Data...3446749450</v>
        <stp/>
        <stp>BDH|11873655283888323173</stp>
        <tr r="B160" s="19"/>
        <tr r="B160" s="11"/>
      </tp>
      <tp t="s">
        <v>#N/A Requesting Data...1900079048</v>
        <stp/>
        <stp>BDH|12509799046213570456</stp>
        <tr r="J187" s="17"/>
        <tr r="J187" s="17"/>
      </tp>
      <tp t="s">
        <v>#N/A Requesting Data...3884935261</v>
        <stp/>
        <stp>BDH|17283076393698810040</stp>
        <tr r="BA221" s="18"/>
      </tp>
      <tp t="s">
        <v>#N/A Requesting Data...4081760413</v>
        <stp/>
        <stp>BDH|14910327965730718738</stp>
        <tr r="I259" s="17"/>
        <tr r="I259" s="17"/>
      </tp>
      <tp t="s">
        <v>#N/A Requesting Data...3416247779</v>
        <stp/>
        <stp>BDH|13907448347717313231</stp>
        <tr r="C167" s="17"/>
      </tp>
      <tp t="s">
        <v>#N/A Requesting Data...2794632683</v>
        <stp/>
        <stp>BDH|18341224735326861967</stp>
        <tr r="J258" s="19"/>
      </tp>
      <tp t="s">
        <v>#N/A Requesting Data...2007035687</v>
        <stp/>
        <stp>BDH|17312593464710645220</stp>
        <tr r="BE58" s="19"/>
        <tr r="BG58" s="11"/>
      </tp>
      <tp t="s">
        <v>#N/A Requesting Data...1724320767</v>
        <stp/>
        <stp>BDH|14780461248862329004</stp>
        <tr r="D228" s="17"/>
      </tp>
      <tp t="s">
        <v>#N/A Requesting Data...4254047911</v>
        <stp/>
        <stp>BDH|13276279723246898343</stp>
        <tr r="BA299" s="18"/>
      </tp>
      <tp t="s">
        <v>#N/A Requesting Data...2012231367</v>
        <stp/>
        <stp>BDH|15949407645344293733</stp>
        <tr r="B30" s="17"/>
      </tp>
      <tp t="s">
        <v>#N/A Requesting Data...2227258284</v>
        <stp/>
        <stp>BDH|17110628617767942100</stp>
        <tr r="I73" s="17"/>
      </tp>
      <tp t="s">
        <v>#N/A Requesting Data...3366804775</v>
        <stp/>
        <stp>BDH|14725708406293809640</stp>
        <tr r="J300" s="19"/>
      </tp>
      <tp t="s">
        <v>#N/A Requesting Data...2607280902</v>
        <stp/>
        <stp>BDH|16473256759971131643</stp>
        <tr r="BA147" s="18"/>
      </tp>
      <tp t="s">
        <v>#N/A Requesting Data...1835374567</v>
        <stp/>
        <stp>BDH|15728549756020128396</stp>
        <tr r="J129" s="17"/>
        <tr r="J129" s="17"/>
      </tp>
      <tp t="s">
        <v>#N/A Requesting Data...1916145893</v>
        <stp/>
        <stp>BDH|10805335640953459224</stp>
        <tr r="Q317" s="18"/>
      </tp>
      <tp t="s">
        <v>#N/A Requesting Data...2297720065</v>
        <stp/>
        <stp>BDH|11083501001371591390</stp>
        <tr r="BE224" s="19"/>
        <tr r="BG224" s="11"/>
      </tp>
      <tp t="s">
        <v>#N/A Requesting Data...1907498600</v>
        <stp/>
        <stp>BDH|12753545018384322451</stp>
        <tr r="B221" s="19"/>
        <tr r="B221" s="11"/>
      </tp>
      <tp t="s">
        <v>#N/A Requesting Data...4108801645</v>
        <stp/>
        <stp>BDH|13771222096209871760</stp>
        <tr r="J240" s="17"/>
        <tr r="J240" s="17"/>
      </tp>
      <tp t="s">
        <v>#N/A Requesting Data...2744389337</v>
        <stp/>
        <stp>BDH|13747486923182316125</stp>
        <tr r="K210" s="17"/>
      </tp>
      <tp t="s">
        <v>#N/A Requesting Data...2459043953</v>
        <stp/>
        <stp>BDH|13755548669064087272</stp>
        <tr r="E105" s="2"/>
      </tp>
      <tp t="s">
        <v>#N/A Requesting Data...1745062828</v>
        <stp/>
        <stp>BDH|14027040651440852705</stp>
        <tr r="M64" s="19"/>
        <tr r="O64" s="11"/>
      </tp>
      <tp t="s">
        <v>#N/A Requesting Data...3321930197</v>
        <stp/>
        <stp>BDH|11477026069726279704</stp>
        <tr r="B301" s="17"/>
      </tp>
      <tp t="s">
        <v>#N/A Requesting Data...3452588538</v>
        <stp/>
        <stp>BDH|11428373741485798588</stp>
        <tr r="I162" s="17"/>
        <tr r="I162" s="17"/>
      </tp>
      <tp t="s">
        <v>#N/A Requesting Data...3636602582</v>
        <stp/>
        <stp>BDH|10015511432539671986</stp>
        <tr r="K45" s="17"/>
      </tp>
      <tp t="s">
        <v>#N/A Requesting Data...2858417963</v>
        <stp/>
        <stp>BDH|16224598491714653803</stp>
        <tr r="D80" s="17"/>
      </tp>
      <tp t="s">
        <v>#N/A Requesting Data...3384202067</v>
        <stp/>
        <stp>BDH|11273764973866852134</stp>
        <tr r="B279" s="17"/>
      </tp>
      <tp t="s">
        <v>#N/A Requesting Data...3428024694</v>
        <stp/>
        <stp>BDH|12925059630206113111</stp>
        <tr r="E426" s="18"/>
      </tp>
      <tp t="s">
        <v>#N/A Requesting Data...2878974051</v>
        <stp/>
        <stp>BDH|11256869416619911772</stp>
        <tr r="F4" s="19"/>
        <tr r="I4" s="11"/>
      </tp>
      <tp t="s">
        <v>#N/A Requesting Data...2331826621</v>
        <stp/>
        <stp>BDH|12531565561844839363</stp>
        <tr r="J113" s="17"/>
      </tp>
      <tp t="s">
        <v>#N/A Requesting Data...3269521823</v>
        <stp/>
        <stp>BDH|17146305788489572305</stp>
        <tr r="F92" s="19"/>
        <tr r="I92" s="11"/>
      </tp>
      <tp t="s">
        <v>#N/A Requesting Data...2149945191</v>
        <stp/>
        <stp>BDH|16885320602896434538</stp>
        <tr r="E133" s="2"/>
      </tp>
      <tp t="s">
        <v>#N/A Requesting Data...3718453680</v>
        <stp/>
        <stp>BDH|18078649363079977712</stp>
        <tr r="M157" s="19"/>
        <tr r="O157" s="11"/>
      </tp>
      <tp t="s">
        <v>#N/A Requesting Data...2698421225</v>
        <stp/>
        <stp>BDH|15164672456738694891</stp>
        <tr r="Q138" s="18"/>
      </tp>
      <tp t="s">
        <v>#N/A Requesting Data...2202113584</v>
        <stp/>
        <stp>BDH|11725488458807083180</stp>
        <tr r="F126" s="19"/>
        <tr r="I126" s="11"/>
      </tp>
      <tp t="s">
        <v>#N/A Requesting Data...3545697661</v>
        <stp/>
        <stp>BDH|10970125274627847789</stp>
        <tr r="F191" s="19"/>
        <tr r="I191" s="11"/>
      </tp>
      <tp t="s">
        <v>#N/A Requesting Data...3317444983</v>
        <stp/>
        <stp>BDH|13349740308934136616</stp>
        <tr r="I42" s="17"/>
      </tp>
      <tp t="s">
        <v>#N/A Requesting Data...2444819881</v>
        <stp/>
        <stp>BDH|18272181281332485501</stp>
        <tr r="F246" s="19"/>
        <tr r="I246" s="11"/>
      </tp>
      <tp t="s">
        <v>#N/A Requesting Data...3003094384</v>
        <stp/>
        <stp>BDH|13475604076362404693</stp>
        <tr r="M215" s="19"/>
        <tr r="O215" s="11"/>
      </tp>
      <tp t="s">
        <v>#N/A Requesting Data...2955534774</v>
        <stp/>
        <stp>BDH|13641285076330510026</stp>
        <tr r="E84" s="2"/>
      </tp>
      <tp t="s">
        <v>#N/A Requesting Data...2343688304</v>
        <stp/>
        <stp>BDH|13336572832664872714</stp>
        <tr r="M253" s="19"/>
        <tr r="O253" s="11"/>
      </tp>
      <tp t="s">
        <v>#N/A Requesting Data...2355954032</v>
        <stp/>
        <stp>BDH|18154542052858824609</stp>
        <tr r="D266" s="17"/>
      </tp>
      <tp t="s">
        <v>#N/A Requesting Data...3570408056</v>
        <stp/>
        <stp>BDH|16716591010495191115</stp>
        <tr r="Q76" s="18"/>
      </tp>
      <tp t="s">
        <v>#N/A Requesting Data...2282700811</v>
        <stp/>
        <stp>BDH|12679876686922106680</stp>
        <tr r="D299" s="17"/>
      </tp>
      <tp t="s">
        <v>#N/A Requesting Data...3013841427</v>
        <stp/>
        <stp>BDH|12519291505844126264</stp>
        <tr r="BA15" s="18"/>
      </tp>
      <tp t="s">
        <v>#N/A Requesting Data...2412905408</v>
        <stp/>
        <stp>BDH|11070358748390486078</stp>
        <tr r="E352" s="2"/>
      </tp>
      <tp t="s">
        <v>#N/A Requesting Data...2054665513</v>
        <stp/>
        <stp>BDH|10606988397795077374</stp>
        <tr r="J226" s="19"/>
      </tp>
      <tp t="s">
        <v>#N/A Requesting Data...3024716111</v>
        <stp/>
        <stp>BDH|16899822951835391869</stp>
        <tr r="B168" s="19"/>
        <tr r="B168" s="11"/>
      </tp>
      <tp t="s">
        <v>#N/A Requesting Data...3369846135</v>
        <stp/>
        <stp>BDH|17009404219943057778</stp>
        <tr r="BE222" s="19"/>
        <tr r="BG222" s="11"/>
      </tp>
      <tp t="s">
        <v>#N/A Requesting Data...2126792929</v>
        <stp/>
        <stp>BDH|18034987712587614127</stp>
        <tr r="K274" s="17"/>
        <tr r="K274" s="17"/>
      </tp>
      <tp t="s">
        <v>#N/A Requesting Data...4244068743</v>
        <stp/>
        <stp>BDH|16632960169689247657</stp>
        <tr r="BA125" s="18"/>
      </tp>
      <tp t="s">
        <v>#N/A Requesting Data...4205030368</v>
        <stp/>
        <stp>BDH|11109317508051506531</stp>
        <tr r="B143" s="17"/>
      </tp>
      <tp t="s">
        <v>#N/A Requesting Data...3490839304</v>
        <stp/>
        <stp>BDH|16986959998003369391</stp>
        <tr r="BE297" s="19"/>
        <tr r="BG297" s="11"/>
      </tp>
      <tp t="s">
        <v>#N/A Requesting Data...1890850517</v>
        <stp/>
        <stp>BDH|12319496944617910395</stp>
        <tr r="Q338" s="18"/>
      </tp>
      <tp t="s">
        <v>#N/A Requesting Data...2215627774</v>
        <stp/>
        <stp>BDH|15142849082561551334</stp>
        <tr r="E404" s="2"/>
      </tp>
      <tp t="s">
        <v>#N/A Requesting Data...3844963785</v>
        <stp/>
        <stp>BDH|13044623777093567619</stp>
        <tr r="BE83" s="19"/>
        <tr r="BG83" s="11"/>
      </tp>
      <tp t="s">
        <v>#N/A Requesting Data...2915827754</v>
        <stp/>
        <stp>BDH|10121084633304390083</stp>
        <tr r="I152" s="17"/>
        <tr r="I152" s="17"/>
      </tp>
      <tp t="s">
        <v>#N/A Requesting Data...2468273953</v>
        <stp/>
        <stp>BDH|15590042342793102532</stp>
        <tr r="BE69" s="19"/>
        <tr r="BG69" s="11"/>
      </tp>
      <tp t="s">
        <v>#N/A Requesting Data...2876105746</v>
        <stp/>
        <stp>BDH|12877157472361864268</stp>
        <tr r="B441" s="2"/>
      </tp>
      <tp t="s">
        <v>#N/A Requesting Data...3829325190</v>
        <stp/>
        <stp>BDH|17289126362292036524</stp>
        <tr r="BE201" s="19"/>
        <tr r="BG201" s="11"/>
      </tp>
      <tp t="s">
        <v>#N/A Requesting Data...4091637425</v>
        <stp/>
        <stp>BDH|10225738368846881015</stp>
        <tr r="BA158" s="18"/>
      </tp>
      <tp t="s">
        <v>#N/A Requesting Data...3287034233</v>
        <stp/>
        <stp>BDH|10565727204992747241</stp>
        <tr r="Q305" s="18"/>
      </tp>
      <tp t="s">
        <v>#N/A Requesting Data...3250111598</v>
        <stp/>
        <stp>BDH|11840968583560958741</stp>
        <tr r="K88" s="17"/>
      </tp>
      <tp t="s">
        <v>#N/A Requesting Data...4070751302</v>
        <stp/>
        <stp>BDH|12946886483021080427</stp>
        <tr r="BA245" s="18"/>
      </tp>
      <tp t="s">
        <v>#N/A Requesting Data...2435502819</v>
        <stp/>
        <stp>BDH|12045637761581106437</stp>
        <tr r="B192" s="17"/>
      </tp>
      <tp t="s">
        <v>#N/A Requesting Data...3492854553</v>
        <stp/>
        <stp>BDH|13764156556909610928</stp>
        <tr r="B152" s="19"/>
        <tr r="B152" s="11"/>
      </tp>
      <tp t="s">
        <v>#N/A Requesting Data...3735046825</v>
        <stp/>
        <stp>BDH|13090749800406760534</stp>
        <tr r="J227" s="19"/>
      </tp>
      <tp t="s">
        <v>#N/A Requesting Data...3270841957</v>
        <stp/>
        <stp>BDH|15838915883065956635</stp>
        <tr r="E305" s="2"/>
      </tp>
      <tp t="s">
        <v>#N/A Requesting Data...3849942572</v>
        <stp/>
        <stp>BDH|12381083164077796486</stp>
        <tr r="B157" s="19"/>
        <tr r="B157" s="11"/>
      </tp>
      <tp t="s">
        <v>#N/A Requesting Data...2829847820</v>
        <stp/>
        <stp>BDH|13604723231766066669</stp>
        <tr r="BE149" s="19"/>
        <tr r="BG149" s="11"/>
      </tp>
      <tp t="s">
        <v>#N/A Requesting Data...3377183943</v>
        <stp/>
        <stp>BDH|18098473223919680013</stp>
        <tr r="C134" s="17"/>
      </tp>
      <tp t="s">
        <v>#N/A Requesting Data...2949244994</v>
        <stp/>
        <stp>BDH|12858476384481980810</stp>
        <tr r="M230" s="19"/>
        <tr r="O230" s="11"/>
      </tp>
      <tp t="s">
        <v>#N/A Requesting Data...2658417077</v>
        <stp/>
        <stp>BDH|14929413193526897800</stp>
        <tr r="I118" s="17"/>
      </tp>
      <tp t="s">
        <v>#N/A Requesting Data...3542337727</v>
        <stp/>
        <stp>BDH|15221474434626323315</stp>
        <tr r="C217" s="17"/>
      </tp>
      <tp t="s">
        <v>#N/A Requesting Data...4228216169</v>
        <stp/>
        <stp>BDH|16184211372997606375</stp>
        <tr r="M70" s="19"/>
        <tr r="O70" s="11"/>
      </tp>
      <tp t="s">
        <v>#N/A Requesting Data...2586154828</v>
        <stp/>
        <stp>BDH|16820017089591349800</stp>
        <tr r="J51" s="17"/>
      </tp>
      <tp t="s">
        <v>#N/A Requesting Data...3116832777</v>
        <stp/>
        <stp>BDH|15058145333894553407</stp>
        <tr r="B283" s="19"/>
        <tr r="B283" s="11"/>
      </tp>
      <tp t="s">
        <v>#N/A Requesting Data...1986164675</v>
        <stp/>
        <stp>BDH|12120572275955051215</stp>
        <tr r="Q310" s="18"/>
      </tp>
      <tp t="s">
        <v>#N/A Requesting Data...2439465283</v>
        <stp/>
        <stp>BDH|11981786651000229404</stp>
        <tr r="F173" s="19"/>
        <tr r="I173" s="11"/>
      </tp>
      <tp t="s">
        <v>#N/A Requesting Data...3734400781</v>
        <stp/>
        <stp>BDH|17738163129567239489</stp>
        <tr r="J200" s="17"/>
        <tr r="J200" s="17"/>
      </tp>
      <tp t="s">
        <v>#N/A Requesting Data...3935541607</v>
        <stp/>
        <stp>BDH|16750739338802825768</stp>
        <tr r="I158" s="17"/>
        <tr r="I158" s="17"/>
      </tp>
      <tp t="s">
        <v>#N/A Requesting Data...4143208771</v>
        <stp/>
        <stp>BDH|16433251417632591010</stp>
        <tr r="D155" s="17"/>
      </tp>
      <tp t="s">
        <v>#N/A Requesting Data...3871232611</v>
        <stp/>
        <stp>BDH|10433606817687677779</stp>
        <tr r="E191" s="2"/>
      </tp>
      <tp t="s">
        <v>#N/A Requesting Data...3624529229</v>
        <stp/>
        <stp>BDH|11294432802801077318</stp>
        <tr r="F160" s="19"/>
        <tr r="I160" s="11"/>
      </tp>
      <tp t="s">
        <v>#N/A Requesting Data...2669304128</v>
        <stp/>
        <stp>BDH|14079597623091093585</stp>
        <tr r="C266" s="17"/>
      </tp>
      <tp t="s">
        <v>#N/A Requesting Data...2877642523</v>
        <stp/>
        <stp>BDH|11263400505823769128</stp>
        <tr r="J266" s="17"/>
        <tr r="J266" s="17"/>
      </tp>
      <tp t="s">
        <v>#N/A Requesting Data...3282236841</v>
        <stp/>
        <stp>BDH|13471540665617042073</stp>
        <tr r="I211" s="17"/>
        <tr r="I211" s="17"/>
      </tp>
      <tp t="s">
        <v>#N/A Requesting Data...2728295688</v>
        <stp/>
        <stp>BDH|15993572862785686481</stp>
        <tr r="B62" s="19"/>
        <tr r="B62" s="11"/>
      </tp>
      <tp t="s">
        <v>#N/A Requesting Data...2166190803</v>
        <stp/>
        <stp>BDH|11570186778503179367</stp>
        <tr r="F138" s="19"/>
        <tr r="I138" s="11"/>
      </tp>
      <tp t="s">
        <v>#N/A Requesting Data...2089945792</v>
        <stp/>
        <stp>BDH|11603935930678287423</stp>
        <tr r="M441" s="2"/>
      </tp>
      <tp t="s">
        <v>#N/A Requesting Data...2157026356</v>
        <stp/>
        <stp>BDH|15044727393489095541</stp>
        <tr r="E277" s="2"/>
      </tp>
      <tp t="s">
        <v>#N/A Requesting Data...3582149010</v>
        <stp/>
        <stp>BDH|12253206521795126074</stp>
        <tr r="K81" s="17"/>
      </tp>
      <tp t="s">
        <v>#N/A Requesting Data...4266968459</v>
        <stp/>
        <stp>BDH|15368724242005060466</stp>
        <tr r="BE27" s="19"/>
        <tr r="BG27" s="11"/>
      </tp>
      <tp t="s">
        <v>#N/A Requesting Data...2107528410</v>
        <stp/>
        <stp>BDH|13732443511557740600</stp>
        <tr r="BE209" s="19"/>
        <tr r="BG209" s="11"/>
      </tp>
      <tp t="s">
        <v>#N/A Requesting Data...3780632522</v>
        <stp/>
        <stp>BDH|17766940218711766997</stp>
        <tr r="M234" s="19"/>
        <tr r="O234" s="11"/>
      </tp>
      <tp t="s">
        <v>#N/A Requesting Data...1995633838</v>
        <stp/>
        <stp>BDH|14996286374945240324</stp>
        <tr r="I209" s="17"/>
        <tr r="I209" s="17"/>
      </tp>
      <tp t="s">
        <v>#N/A Requesting Data...2327545008</v>
        <stp/>
        <stp>BDH|16641797612635837200</stp>
        <tr r="BA169" s="18"/>
      </tp>
      <tp t="s">
        <v>#N/A Requesting Data...4015005824</v>
        <stp/>
        <stp>BDH|12415573515947072639</stp>
        <tr r="K291" s="17"/>
        <tr r="K291" s="17"/>
      </tp>
      <tp t="s">
        <v>#N/A Requesting Data...2219190325</v>
        <stp/>
        <stp>BDH|15454265536117035416</stp>
        <tr r="BE267" s="19"/>
        <tr r="BG267" s="11"/>
      </tp>
      <tp t="s">
        <v>#N/A Requesting Data...4187912302</v>
        <stp/>
        <stp>BDH|16683212943481168613</stp>
        <tr r="Q20" s="18"/>
      </tp>
      <tp t="s">
        <v>#N/A Requesting Data...3590192446</v>
        <stp/>
        <stp>BDH|13554347113574080266</stp>
        <tr r="I145" s="17"/>
        <tr r="I145" s="17"/>
      </tp>
      <tp t="s">
        <v>#N/A Requesting Data...2471211172</v>
        <stp/>
        <stp>BDH|14166007487829224203</stp>
        <tr r="B170" s="17"/>
      </tp>
      <tp t="s">
        <v>#N/A Requesting Data...3993756113</v>
        <stp/>
        <stp>BDH|10275340156900005146</stp>
        <tr r="B168" s="17"/>
      </tp>
      <tp t="s">
        <v>#N/A Requesting Data...2010247139</v>
        <stp/>
        <stp>BDH|14621494139670675448</stp>
        <tr r="D229" s="17"/>
      </tp>
      <tp t="s">
        <v>#N/A Requesting Data...2388507646</v>
        <stp/>
        <stp>BDH|16944469727333461486</stp>
        <tr r="M299" s="19"/>
        <tr r="O299" s="11"/>
      </tp>
      <tp t="s">
        <v>#N/A Requesting Data...3373824192</v>
        <stp/>
        <stp>BDH|16752477025104670379</stp>
        <tr r="J89" s="17"/>
      </tp>
      <tp t="s">
        <v>#N/A Requesting Data...3732103539</v>
        <stp/>
        <stp>BDH|18036723387023356326</stp>
        <tr r="I19" s="17"/>
      </tp>
      <tp t="s">
        <v>#N/A Requesting Data...4120015877</v>
        <stp/>
        <stp>BDH|13292456270903264411</stp>
        <tr r="I295" s="17"/>
        <tr r="I295" s="17"/>
      </tp>
      <tp t="s">
        <v>#N/A Requesting Data...2646988141</v>
        <stp/>
        <stp>BDH|18358215001044038974</stp>
        <tr r="B20" s="17"/>
      </tp>
      <tp t="s">
        <v>#N/A Requesting Data...2224807062</v>
        <stp/>
        <stp>BDH|10282857575471251949</stp>
        <tr r="Q390" s="18"/>
      </tp>
      <tp t="s">
        <v>#N/A Requesting Data...3234971831</v>
        <stp/>
        <stp>BDH|10174497169683710622</stp>
        <tr r="D95" s="17"/>
      </tp>
      <tp t="s">
        <v>#N/A Requesting Data...2321482518</v>
        <stp/>
        <stp>BDH|16714319848921878723</stp>
        <tr r="E78" s="2"/>
      </tp>
      <tp t="s">
        <v>#N/A Requesting Data...4113875179</v>
        <stp/>
        <stp>BDH|16488268305524146725</stp>
        <tr r="C212" s="17"/>
      </tp>
      <tp t="s">
        <v>#N/A Requesting Data...3276293237</v>
        <stp/>
        <stp>BDH|16783422497148048454</stp>
        <tr r="B244" s="17"/>
      </tp>
      <tp t="s">
        <v>#N/A Requesting Data...3668086476</v>
        <stp/>
        <stp>BDH|15232425529992818665</stp>
        <tr r="D176" s="17"/>
      </tp>
      <tp t="s">
        <v>#N/A Requesting Data...2768557676</v>
        <stp/>
        <stp>BDH|14237791877457382480</stp>
        <tr r="K167" s="17"/>
      </tp>
      <tp t="s">
        <v>#N/A Requesting Data...3775535563</v>
        <stp/>
        <stp>BDH|15591503103514363327</stp>
        <tr r="BA298" s="18"/>
      </tp>
      <tp t="s">
        <v>#N/A Requesting Data...2117661821</v>
        <stp/>
        <stp>BDH|14500451466988427956</stp>
        <tr r="BA111" s="18"/>
      </tp>
      <tp t="s">
        <v>#N/A Requesting Data...2343996311</v>
        <stp/>
        <stp>BDH|10916774558616338320</stp>
        <tr r="BA138" s="18"/>
      </tp>
      <tp t="s">
        <v>#N/A Requesting Data...2757768493</v>
        <stp/>
        <stp>BDH|16665211565453463615</stp>
        <tr r="BA110" s="18"/>
      </tp>
      <tp t="s">
        <v>#N/A Requesting Data...2711856923</v>
        <stp/>
        <stp>BDH|14366619676580092234</stp>
        <tr r="K239" s="17"/>
      </tp>
      <tp t="s">
        <v>#N/A Requesting Data...2029825791</v>
        <stp/>
        <stp>BDH|14211034715543714146</stp>
        <tr r="M45" s="19"/>
        <tr r="O45" s="11"/>
      </tp>
      <tp t="s">
        <v>#N/A Requesting Data...3625433480</v>
        <stp/>
        <stp>BDH|11848002869781221145</stp>
        <tr r="K142" s="17"/>
      </tp>
      <tp t="s">
        <v>#N/A Requesting Data...2057515332</v>
        <stp/>
        <stp>BDH|12324291126677898238</stp>
        <tr r="M238" s="19"/>
        <tr r="O238" s="11"/>
      </tp>
      <tp t="s">
        <v>#N/A Requesting Data...3867123853</v>
        <stp/>
        <stp>BDH|15704757252372621212</stp>
        <tr r="BA190" s="18"/>
      </tp>
      <tp t="s">
        <v>#N/A Requesting Data...4262611049</v>
        <stp/>
        <stp>BDH|10795791753824935129</stp>
        <tr r="Q370" s="18"/>
      </tp>
      <tp t="s">
        <v>#N/A Requesting Data...2417968596</v>
        <stp/>
        <stp>BDH|15186912456319659765</stp>
        <tr r="B86" s="19"/>
        <tr r="B86" s="11"/>
      </tp>
      <tp t="s">
        <v>#N/A Requesting Data...3818769250</v>
        <stp/>
        <stp>BDH|13703607020405787562</stp>
        <tr r="F257" s="19"/>
        <tr r="I257" s="11"/>
      </tp>
      <tp t="s">
        <v>#N/A Requesting Data...3099527830</v>
        <stp/>
        <stp>BDH|15099763845067258677</stp>
        <tr r="E190" s="2"/>
      </tp>
      <tp t="s">
        <v>#N/A Requesting Data...2909260689</v>
        <stp/>
        <stp>BDH|15722821955806765913</stp>
        <tr r="J182" s="17"/>
        <tr r="J182" s="17"/>
      </tp>
      <tp t="s">
        <v>#N/A Requesting Data...2643877351</v>
        <stp/>
        <stp>BDH|13138998010119802564</stp>
        <tr r="C104" s="17"/>
      </tp>
      <tp t="s">
        <v>#N/A Requesting Data...3250325799</v>
        <stp/>
        <stp>BDH|18326454774419341578</stp>
        <tr r="I64" s="17"/>
      </tp>
      <tp t="s">
        <v>#N/A Requesting Data...4061605503</v>
        <stp/>
        <stp>BDH|13096704617495991783</stp>
        <tr r="J106" s="17"/>
      </tp>
      <tp t="s">
        <v>#N/A Requesting Data...3676650257</v>
        <stp/>
        <stp>BDH|15520556615665154327</stp>
        <tr r="E24" s="2"/>
      </tp>
      <tp t="s">
        <v>#N/A Requesting Data...4286204581</v>
        <stp/>
        <stp>BDH|17366510001202536707</stp>
        <tr r="Q120" s="18"/>
      </tp>
      <tp t="s">
        <v>#N/A Requesting Data...3587328972</v>
        <stp/>
        <stp>BDH|10063687571455904361</stp>
        <tr r="D28" s="17"/>
      </tp>
      <tp t="s">
        <v>#N/A Requesting Data...3924207967</v>
        <stp/>
        <stp>BDH|12767608307522820110</stp>
        <tr r="I46" s="17"/>
      </tp>
      <tp t="s">
        <v>#N/A Requesting Data...4205718168</v>
        <stp/>
        <stp>BDH|16296581663373864185</stp>
        <tr r="B103" s="17"/>
      </tp>
      <tp t="s">
        <v>#N/A Requesting Data...2187429637</v>
        <stp/>
        <stp>BDH|14144686382399332411</stp>
        <tr r="F127" s="19"/>
        <tr r="I127" s="11"/>
      </tp>
      <tp t="s">
        <v>#N/A Requesting Data...2434881018</v>
        <stp/>
        <stp>BDH|15012869909879332350</stp>
        <tr r="D58" s="17"/>
      </tp>
      <tp t="s">
        <v>#N/A Requesting Data...3517230717</v>
        <stp/>
        <stp>BDH|13535474024032802074</stp>
        <tr r="J165" s="17"/>
        <tr r="J165" s="17"/>
      </tp>
      <tp t="s">
        <v>#N/A Requesting Data...2801235344</v>
        <stp/>
        <stp>BDH|16041204979014945094</stp>
        <tr r="C244" s="17"/>
      </tp>
      <tp t="s">
        <v>#N/A Requesting Data...4169745434</v>
        <stp/>
        <stp>BDH|13442485022482031076</stp>
        <tr r="D263" s="17"/>
      </tp>
      <tp t="s">
        <v>#N/A Requesting Data...3782388376</v>
        <stp/>
        <stp>BDH|15251951462225530895</stp>
        <tr r="B265" s="17"/>
      </tp>
      <tp t="s">
        <v>#N/A Requesting Data...2062469821</v>
        <stp/>
        <stp>BDH|12412541219906181711</stp>
        <tr r="Q13" s="18"/>
      </tp>
      <tp t="s">
        <v>#N/A Requesting Data...3469273449</v>
        <stp/>
        <stp>BDH|11467524558780009675</stp>
        <tr r="J77" s="17"/>
      </tp>
      <tp t="s">
        <v>#N/A Requesting Data...3155704603</v>
        <stp/>
        <stp>BDH|18345701879067392808</stp>
        <tr r="BA129" s="18"/>
      </tp>
      <tp t="s">
        <v>#N/A Requesting Data...3406780902</v>
        <stp/>
        <stp>BDH|16771544944269879962</stp>
        <tr r="K104" s="17"/>
      </tp>
      <tp t="s">
        <v>#N/A Requesting Data...2831941741</v>
        <stp/>
        <stp>BDH|16856172897900478943</stp>
        <tr r="C177" s="17"/>
      </tp>
      <tp t="s">
        <v>#N/A Requesting Data...2672583479</v>
        <stp/>
        <stp>BDH|11817618173942285500</stp>
        <tr r="E46" s="2"/>
      </tp>
      <tp t="s">
        <v>#N/A Requesting Data...3022359360</v>
        <stp/>
        <stp>BDH|16182610932693398798</stp>
        <tr r="Q103" s="18"/>
      </tp>
      <tp t="s">
        <v>#N/A Requesting Data...2780996443</v>
        <stp/>
        <stp>BDH|17804001756781216449</stp>
        <tr r="I87" s="17"/>
      </tp>
      <tp t="s">
        <v>#N/A Requesting Data...4025212241</v>
        <stp/>
        <stp>BDH|18372068986013804431</stp>
        <tr r="E371" s="2"/>
      </tp>
      <tp t="s">
        <v>#N/A Requesting Data...3564749971</v>
        <stp/>
        <stp>BDH|13290168546468292982</stp>
        <tr r="I193" s="17"/>
        <tr r="I193" s="17"/>
      </tp>
      <tp t="s">
        <v>#N/A Requesting Data...2051948436</v>
        <stp/>
        <stp>BDH|15298784565352018171</stp>
        <tr r="F307" s="19"/>
        <tr r="I307" s="11"/>
      </tp>
      <tp t="s">
        <v>#N/A Requesting Data...2574139391</v>
        <stp/>
        <stp>BDH|14306588632487686278</stp>
        <tr r="E42" s="2"/>
      </tp>
      <tp t="s">
        <v>#N/A Requesting Data...2596457102</v>
        <stp/>
        <stp>BDH|15098265869002435433</stp>
        <tr r="BA355" s="18"/>
      </tp>
      <tp t="s">
        <v>#N/A Requesting Data...3330626346</v>
        <stp/>
        <stp>BDH|16054516211516104396</stp>
        <tr r="D35" s="17"/>
      </tp>
      <tp t="s">
        <v>#N/A Requesting Data...4186422052</v>
        <stp/>
        <stp>BDH|18290115630808849535</stp>
        <tr r="D189" s="17"/>
      </tp>
      <tp t="s">
        <v>#N/A Requesting Data...3400029992</v>
        <stp/>
        <stp>BDH|11515153401776930103</stp>
        <tr r="AH423" s="18"/>
        <tr r="AD423" s="2"/>
      </tp>
      <tp t="s">
        <v>#N/A Requesting Data...3279078232</v>
        <stp/>
        <stp>BDH|13318411149672610653</stp>
        <tr r="F57" s="19"/>
        <tr r="I57" s="11"/>
      </tp>
      <tp t="s">
        <v>#N/A Requesting Data...3253994036</v>
        <stp/>
        <stp>BDH|13912061060706584414</stp>
        <tr r="C197" s="17"/>
      </tp>
      <tp t="s">
        <v>#N/A Requesting Data...2799204354</v>
        <stp/>
        <stp>BDH|16502989590216560737</stp>
        <tr r="B275" s="19"/>
        <tr r="B275" s="11"/>
      </tp>
      <tp t="s">
        <v>#N/A Requesting Data...3934612777</v>
        <stp/>
        <stp>BDH|15872528641561079202</stp>
        <tr r="BA311" s="18"/>
      </tp>
      <tp t="s">
        <v>#N/A Requesting Data...3308897194</v>
        <stp/>
        <stp>BDH|14301628541482210393</stp>
        <tr r="B278" s="17"/>
      </tp>
      <tp t="s">
        <v>#N/A Requesting Data...3513952771</v>
        <stp/>
        <stp>BDH|16958434474987128544</stp>
        <tr r="B286" s="17"/>
      </tp>
      <tp t="s">
        <v>#N/A Requesting Data...2898658627</v>
        <stp/>
        <stp>BDH|11313781150994578050</stp>
        <tr r="BA248" s="18"/>
      </tp>
      <tp t="s">
        <v>#N/A Requesting Data...3063923738</v>
        <stp/>
        <stp>BDH|12503424919982237273</stp>
        <tr r="F14" s="19"/>
        <tr r="I14" s="11"/>
      </tp>
      <tp t="s">
        <v>#N/A Requesting Data...4135806211</v>
        <stp/>
        <stp>BDH|15062865722858603098</stp>
        <tr r="E442" s="2"/>
      </tp>
      <tp t="s">
        <v>#N/A Requesting Data...3171229493</v>
        <stp/>
        <stp>BDH|12104324344556857446</stp>
        <tr r="F128" s="19"/>
        <tr r="I128" s="11"/>
      </tp>
      <tp t="s">
        <v>#N/A Requesting Data...3464336490</v>
        <stp/>
        <stp>BDH|16738745041190842211</stp>
        <tr r="K427" s="18"/>
        <tr r="M427" s="2"/>
      </tp>
      <tp t="s">
        <v>#N/A Requesting Data...3054207855</v>
        <stp/>
        <stp>BDH|13359002647670755085</stp>
        <tr r="B228" s="19"/>
        <tr r="B228" s="11"/>
      </tp>
      <tp t="s">
        <v>#N/A Requesting Data...3522003083</v>
        <stp/>
        <stp>BDH|17115665858177223466</stp>
        <tr r="C185" s="17"/>
      </tp>
      <tp t="s">
        <v>#N/A Requesting Data...3935999052</v>
        <stp/>
        <stp>BDH|10991348242504062442</stp>
        <tr r="F23" s="19"/>
        <tr r="I23" s="11"/>
      </tp>
      <tp t="s">
        <v>#N/A Requesting Data...4105209344</v>
        <stp/>
        <stp>BDH|16906318931295753458</stp>
        <tr r="D34" s="17"/>
      </tp>
      <tp t="s">
        <v>#N/A Requesting Data...2351569640</v>
        <stp/>
        <stp>BDH|11637436001301895379</stp>
        <tr r="B56" s="17"/>
      </tp>
      <tp t="s">
        <v>#N/A Requesting Data...3015489982</v>
        <stp/>
        <stp>BDH|10320340218980617530</stp>
        <tr r="I39" s="17"/>
      </tp>
      <tp t="s">
        <v>#N/A Requesting Data...2134024485</v>
        <stp/>
        <stp>BDH|11795224243586862646</stp>
        <tr r="K73" s="17"/>
      </tp>
      <tp t="s">
        <v>#N/A Requesting Data...2859025246</v>
        <stp/>
        <stp>BDH|15168108100187804437</stp>
        <tr r="F30" s="19"/>
        <tr r="I30" s="11"/>
      </tp>
      <tp t="s">
        <v>#N/A Requesting Data...3842860949</v>
        <stp/>
        <stp>BDH|15012197347857501011</stp>
        <tr r="F266" s="19"/>
        <tr r="I266" s="11"/>
      </tp>
      <tp t="s">
        <v>#N/A Requesting Data...4000729092</v>
        <stp/>
        <stp>BDH|17692594357261493165</stp>
        <tr r="J123" s="17"/>
      </tp>
      <tp t="s">
        <v>#N/A Requesting Data...2938348091</v>
        <stp/>
        <stp>BDH|12856554996069950085</stp>
        <tr r="Q102" s="18"/>
      </tp>
      <tp t="s">
        <v>#N/A Requesting Data...3863869208</v>
        <stp/>
        <stp>BDH|15995061115934630765</stp>
        <tr r="B137" s="17"/>
      </tp>
      <tp t="s">
        <v>#N/A Requesting Data...2853270107</v>
        <stp/>
        <stp>BDH|13932726954732107438</stp>
        <tr r="I301" s="17"/>
        <tr r="I301" s="17"/>
      </tp>
      <tp t="s">
        <v>#N/A Requesting Data...2579764923</v>
        <stp/>
        <stp>BDH|10950453029844014587</stp>
        <tr r="M204" s="19"/>
        <tr r="O204" s="11"/>
      </tp>
      <tp t="s">
        <v>#N/A Requesting Data...4010170565</v>
        <stp/>
        <stp>BDH|10145630158035491132</stp>
        <tr r="F21" s="19"/>
        <tr r="I21" s="11"/>
      </tp>
      <tp t="s">
        <v>#N/A Requesting Data...2608636176</v>
        <stp/>
        <stp>BDH|12535815479182366830</stp>
        <tr r="B141" s="19"/>
        <tr r="B141" s="11"/>
      </tp>
      <tp t="s">
        <v>#N/A Requesting Data...3868940509</v>
        <stp/>
        <stp>BDH|13097494478945912254</stp>
        <tr r="J228" s="19"/>
      </tp>
      <tp t="s">
        <v>#N/A Requesting Data...3681341761</v>
        <stp/>
        <stp>BDH|16104180773010262756</stp>
        <tr r="D217" s="17"/>
      </tp>
      <tp t="s">
        <v>#N/A Requesting Data...2445362634</v>
        <stp/>
        <stp>BDH|15197777657538446888</stp>
        <tr r="B243" s="17"/>
      </tp>
      <tp t="s">
        <v>#N/A Requesting Data...3176603072</v>
        <stp/>
        <stp>BDH|17163882385289465956</stp>
        <tr r="F109" s="19"/>
        <tr r="I109" s="11"/>
      </tp>
      <tp t="s">
        <v>#N/A Requesting Data...3908552550</v>
        <stp/>
        <stp>BDH|14597015909985652666</stp>
        <tr r="F25" s="19"/>
        <tr r="I25" s="11"/>
      </tp>
      <tp t="s">
        <v>#N/A Requesting Data...2945844229</v>
        <stp/>
        <stp>BDH|14881028364692245708</stp>
        <tr r="D151" s="17"/>
      </tp>
      <tp t="s">
        <v>#N/A Requesting Data...3140112190</v>
        <stp/>
        <stp>BDH|10782500518351676251</stp>
        <tr r="C126" s="17"/>
      </tp>
      <tp t="s">
        <v>#N/A Requesting Data...3151498769</v>
        <stp/>
        <stp>BDH|12125626063212880743</stp>
        <tr r="Q82" s="18"/>
      </tp>
      <tp t="s">
        <v>#N/A Requesting Data...3147001797</v>
        <stp/>
        <stp>BDH|11560295186879776511</stp>
        <tr r="K67" s="17"/>
      </tp>
      <tp t="s">
        <v>#N/A Requesting Data...2984138186</v>
        <stp/>
        <stp>BDH|13090265131821876434</stp>
        <tr r="K127" s="17"/>
      </tp>
      <tp t="s">
        <v>#N/A Requesting Data...2986182249</v>
        <stp/>
        <stp>BDH|15874463179855383481</stp>
        <tr r="B15" s="19"/>
        <tr r="B15" s="11"/>
      </tp>
      <tp t="s">
        <v>#N/A Requesting Data...2104996405</v>
        <stp/>
        <stp>BDH|17652988421488622361</stp>
        <tr r="B100" s="19"/>
        <tr r="B100" s="11"/>
      </tp>
      <tp t="s">
        <v>#N/A Requesting Data...3151461149</v>
        <stp/>
        <stp>BDH|15960208750495566036</stp>
        <tr r="E431" s="2"/>
      </tp>
      <tp t="s">
        <v>#N/A Requesting Data...3629920197</v>
        <stp/>
        <stp>BDH|11140274721375929318</stp>
        <tr r="M195" s="19"/>
        <tr r="O195" s="11"/>
      </tp>
      <tp t="s">
        <v>#N/A Requesting Data...4111818792</v>
        <stp/>
        <stp>BDH|11275158133410350487</stp>
        <tr r="BE270" s="19"/>
        <tr r="BG270" s="11"/>
      </tp>
      <tp t="s">
        <v>#N/A Requesting Data...4064094123</v>
        <stp/>
        <stp>BDH|13965972880876329327</stp>
        <tr r="E223" s="2"/>
      </tp>
      <tp t="s">
        <v>#N/A Requesting Data...3005260233</v>
        <stp/>
        <stp>BDH|14087587846450806295</stp>
        <tr r="K260" s="17"/>
      </tp>
      <tp t="s">
        <v>#N/A Requesting Data...2401867776</v>
        <stp/>
        <stp>BDH|15632056009460684237</stp>
        <tr r="C275" s="17"/>
      </tp>
      <tp t="s">
        <v>#N/A Requesting Data...2147459851</v>
        <stp/>
        <stp>BDH|11707434209861716350</stp>
        <tr r="BE206" s="19"/>
        <tr r="BG206" s="11"/>
      </tp>
      <tp t="s">
        <v>#N/A Requesting Data...2532437847</v>
        <stp/>
        <stp>BDH|17782971313459459184</stp>
        <tr r="B136" s="19"/>
        <tr r="B136" s="11"/>
      </tp>
      <tp t="s">
        <v>#N/A Requesting Data...3331097223</v>
        <stp/>
        <stp>BDH|11901237301885686125</stp>
        <tr r="B255" s="19"/>
        <tr r="B255" s="11"/>
      </tp>
      <tp t="s">
        <v>#N/A Requesting Data...3287400447</v>
        <stp/>
        <stp>BDH|17804797349194241750</stp>
        <tr r="BA133" s="18"/>
      </tp>
      <tp t="s">
        <v>#N/A Requesting Data...3359226967</v>
        <stp/>
        <stp>BDH|12308225531986959268</stp>
        <tr r="M86" s="19"/>
        <tr r="O86" s="11"/>
      </tp>
      <tp t="s">
        <v>#N/A Requesting Data...2203421035</v>
        <stp/>
        <stp>BDH|12509093936104234268</stp>
        <tr r="E421" s="2"/>
      </tp>
      <tp t="s">
        <v>#N/A Requesting Data...4231675662</v>
        <stp/>
        <stp>BDH|11198341320694916321</stp>
        <tr r="C216" s="17"/>
      </tp>
      <tp t="s">
        <v>#N/A Requesting Data...2122862328</v>
        <stp/>
        <stp>BDH|16875355054771786603</stp>
        <tr r="D44" s="17"/>
      </tp>
      <tp t="s">
        <v>#N/A Requesting Data...3309064965</v>
        <stp/>
        <stp>BDH|10323814249932473916</stp>
        <tr r="BA30" s="18"/>
      </tp>
      <tp t="s">
        <v>#N/A Requesting Data...2287420947</v>
        <stp/>
        <stp>BDH|11118096114133096422</stp>
        <tr r="BA327" s="18"/>
      </tp>
      <tp t="s">
        <v>#N/A Requesting Data...4286803865</v>
        <stp/>
        <stp>BDH|11698665936700029385</stp>
        <tr r="Q92" s="18"/>
      </tp>
      <tp t="s">
        <v>#N/A Requesting Data...3042133127</v>
        <stp/>
        <stp>BDH|16703187661666049006</stp>
        <tr r="E402" s="2"/>
      </tp>
      <tp t="s">
        <v>#N/A Requesting Data...2731547415</v>
        <stp/>
        <stp>BDH|15960662070004764760</stp>
        <tr r="E324" s="2"/>
      </tp>
      <tp t="s">
        <v>#N/A Requesting Data...4119086204</v>
        <stp/>
        <stp>BDH|10642175599896609908</stp>
        <tr r="F171" s="19"/>
        <tr r="I171" s="11"/>
      </tp>
      <tp t="s">
        <v>#N/A Requesting Data...2762949604</v>
        <stp/>
        <stp>BDH|17297056889750597856</stp>
        <tr r="Q34" s="18"/>
      </tp>
      <tp t="s">
        <v>#N/A Requesting Data...3764487329</v>
        <stp/>
        <stp>BDH|13769390120434418147</stp>
        <tr r="E280" s="2"/>
      </tp>
      <tp t="s">
        <v>#N/A Requesting Data...3540048240</v>
        <stp/>
        <stp>BDH|10222804863688630197</stp>
        <tr r="F213" s="19"/>
        <tr r="I213" s="11"/>
      </tp>
      <tp t="s">
        <v>#N/A Requesting Data...4250774380</v>
        <stp/>
        <stp>BDH|12390868573191781803</stp>
        <tr r="I116" s="17"/>
      </tp>
      <tp t="s">
        <v>#N/A Requesting Data...3669320145</v>
        <stp/>
        <stp>BDH|13489509624904761465</stp>
        <tr r="B245" s="17"/>
      </tp>
      <tp t="s">
        <v>#N/A Requesting Data...3513044920</v>
        <stp/>
        <stp>BDH|15603673937942311642</stp>
        <tr r="K26" s="17"/>
      </tp>
      <tp t="s">
        <v>#N/A Requesting Data...2300704770</v>
        <stp/>
        <stp>BDH|13908020507767973049</stp>
        <tr r="B247" s="17"/>
      </tp>
      <tp t="s">
        <v>#N/A Requesting Data...3686894657</v>
        <stp/>
        <stp>BDH|13508645833547148527</stp>
        <tr r="BA289" s="18"/>
      </tp>
      <tp t="s">
        <v>#N/A Requesting Data...2794491571</v>
        <stp/>
        <stp>BDH|18182929552626606666</stp>
        <tr r="E34" s="2"/>
      </tp>
      <tp t="s">
        <v>#N/A Requesting Data...2554063169</v>
        <stp/>
        <stp>BDH|10069134543445266437</stp>
        <tr r="BE303" s="19"/>
        <tr r="BG303" s="11"/>
      </tp>
      <tp t="s">
        <v>#N/A Requesting Data...3396333574</v>
        <stp/>
        <stp>BDH|13629467977236297249</stp>
        <tr r="E419" s="2"/>
      </tp>
      <tp t="s">
        <v>#N/A Requesting Data...2811682861</v>
        <stp/>
        <stp>BDH|13581754362900042636</stp>
        <tr r="J164" s="17"/>
        <tr r="J164" s="17"/>
      </tp>
      <tp t="s">
        <v>#N/A Requesting Data...2630706944</v>
        <stp/>
        <stp>BDH|14235963183951102060</stp>
        <tr r="K229" s="17"/>
      </tp>
      <tp t="s">
        <v>#N/A Requesting Data...3726775411</v>
        <stp/>
        <stp>BDH|17985574034593266687</stp>
        <tr r="J206" s="17"/>
        <tr r="J206" s="17"/>
      </tp>
      <tp t="s">
        <v>#N/A Requesting Data...2728012692</v>
        <stp/>
        <stp>BDH|11203504309884976425</stp>
        <tr r="BA204" s="18"/>
      </tp>
      <tp t="s">
        <v>#N/A Requesting Data...3395921349</v>
        <stp/>
        <stp>BDH|10031515825262013148</stp>
        <tr r="F190" s="19"/>
        <tr r="I190" s="11"/>
      </tp>
      <tp t="s">
        <v>#N/A Requesting Data...2476754866</v>
        <stp/>
        <stp>BDH|10399621821467981799</stp>
        <tr r="J251" s="17"/>
        <tr r="J251" s="17"/>
      </tp>
      <tp t="s">
        <v>#N/A Requesting Data...2868182745</v>
        <stp/>
        <stp>BDH|15886199361232660469</stp>
        <tr r="Q199" s="18"/>
      </tp>
      <tp t="s">
        <v>#N/A Requesting Data...2212590273</v>
        <stp/>
        <stp>BDH|14758126838651551382</stp>
        <tr r="F54" s="19"/>
        <tr r="I54" s="11"/>
      </tp>
      <tp t="s">
        <v>#N/A Requesting Data...3949079774</v>
        <stp/>
        <stp>BDH|14443673566975374568</stp>
        <tr r="J250" s="19"/>
      </tp>
      <tp t="s">
        <v>#N/A Requesting Data...4243834722</v>
        <stp/>
        <stp>BDH|10000350943604672704</stp>
        <tr r="J42" s="17"/>
      </tp>
      <tp t="s">
        <v>#N/A Requesting Data...3056040587</v>
        <stp/>
        <stp>BDH|12747198876148116898</stp>
        <tr r="B223" s="19"/>
        <tr r="B223" s="11"/>
      </tp>
      <tp t="s">
        <v>#N/A Requesting Data...2298938453</v>
        <stp/>
        <stp>BDH|13935342778581597236</stp>
        <tr r="Q306" s="18"/>
      </tp>
      <tp t="s">
        <v>#N/A Requesting Data...2973027656</v>
        <stp/>
        <stp>BDH|16785742836847613109</stp>
        <tr r="J219" s="17"/>
        <tr r="J219" s="17"/>
      </tp>
      <tp t="s">
        <v>#N/A Requesting Data...2857614016</v>
        <stp/>
        <stp>BDH|12779791478084499216</stp>
        <tr r="E240" s="2"/>
      </tp>
      <tp t="s">
        <v>#N/A Requesting Data...4093312299</v>
        <stp/>
        <stp>BDH|14977179301601889048</stp>
        <tr r="K434" s="18"/>
        <tr r="M434" s="2"/>
      </tp>
      <tp t="s">
        <v>#N/A Requesting Data...2460735976</v>
        <stp/>
        <stp>BDH|12313987317798990665</stp>
        <tr r="M150" s="19"/>
        <tr r="O150" s="11"/>
      </tp>
      <tp t="s">
        <v>#N/A Requesting Data...4237191483</v>
        <stp/>
        <stp>BDH|13889269408057327260</stp>
        <tr r="E54" s="2"/>
      </tp>
      <tp t="s">
        <v>#N/A Requesting Data...4052733819</v>
        <stp/>
        <stp>BDH|11661505196629076031</stp>
        <tr r="I112" s="17"/>
      </tp>
      <tp t="s">
        <v>#N/A Requesting Data...3461669881</v>
        <stp/>
        <stp>BDH|14619301942612436536</stp>
        <tr r="K112" s="17"/>
      </tp>
      <tp t="s">
        <v>#N/A Requesting Data...2397339268</v>
        <stp/>
        <stp>BDH|15128415015903290745</stp>
        <tr r="Q56" s="18"/>
      </tp>
      <tp t="s">
        <v>#N/A Requesting Data...2539249473</v>
        <stp/>
        <stp>BDH|11637498598939764135</stp>
        <tr r="E176" s="2"/>
      </tp>
      <tp t="s">
        <v>#N/A Requesting Data...2278818223</v>
        <stp/>
        <stp>BDH|14234888120283174988</stp>
        <tr r="M205" s="19"/>
        <tr r="O205" s="11"/>
      </tp>
      <tp t="s">
        <v>#N/A Requesting Data...3461131320</v>
        <stp/>
        <stp>BDH|13322669005950345103</stp>
        <tr r="B41" s="19"/>
        <tr r="B41" s="11"/>
      </tp>
      <tp t="s">
        <v>#N/A Requesting Data...3152841927</v>
        <stp/>
        <stp>BDH|14535540453112275231</stp>
        <tr r="D8" s="17"/>
      </tp>
      <tp t="s">
        <v>#N/A Requesting Data...3551861451</v>
        <stp/>
        <stp>BDH|18094046380837790311</stp>
        <tr r="F192" s="19"/>
        <tr r="I192" s="11"/>
      </tp>
      <tp t="s">
        <v>#N/A Requesting Data...2477408577</v>
        <stp/>
        <stp>BDH|14436107208862823361</stp>
        <tr r="Q227" s="18"/>
      </tp>
      <tp t="s">
        <v>#N/A Requesting Data...2258976938</v>
        <stp/>
        <stp>BDH|13832702418643121236</stp>
        <tr r="B71" s="19"/>
        <tr r="B71" s="11"/>
      </tp>
      <tp t="s">
        <v>#N/A Requesting Data...3375684767</v>
        <stp/>
        <stp>BDH|13522642595629238144</stp>
        <tr r="J67" s="17"/>
      </tp>
      <tp t="s">
        <v>#N/A Requesting Data...2446359808</v>
        <stp/>
        <stp>BDH|12107642925554277600</stp>
        <tr r="M222" s="19"/>
        <tr r="O222" s="11"/>
      </tp>
      <tp t="s">
        <v>#N/A Requesting Data...3098041402</v>
        <stp/>
        <stp>BDH|15734125046747653373</stp>
        <tr r="B273" s="19"/>
        <tr r="B273" s="11"/>
      </tp>
      <tp t="s">
        <v>#N/A Requesting Data...3451150206</v>
        <stp/>
        <stp>BDH|12968376853728741885</stp>
        <tr r="K78" s="17"/>
      </tp>
      <tp t="s">
        <v>#N/A Requesting Data...3017207084</v>
        <stp/>
        <stp>BDH|14932218236997886632</stp>
        <tr r="M158" s="19"/>
        <tr r="O158" s="11"/>
      </tp>
      <tp t="s">
        <v>#N/A Requesting Data...2405312996</v>
        <stp/>
        <stp>BDH|12219947053958245227</stp>
        <tr r="BA300" s="18"/>
      </tp>
      <tp t="s">
        <v>#N/A Requesting Data...2916869113</v>
        <stp/>
        <stp>BDH|15442950417671202817</stp>
        <tr r="B264" s="17"/>
      </tp>
      <tp t="s">
        <v>#N/A Requesting Data...3062997533</v>
        <stp/>
        <stp>BDH|16534162919473738183</stp>
        <tr r="B186" s="19"/>
        <tr r="B186" s="11"/>
      </tp>
      <tp t="s">
        <v>#N/A Requesting Data...2761643356</v>
        <stp/>
        <stp>BDH|12318584216725109796</stp>
        <tr r="H435" s="18"/>
        <tr r="J435" s="2"/>
      </tp>
      <tp t="s">
        <v>#N/A Requesting Data...4066902300</v>
        <stp/>
        <stp>BDH|14103035357054496157</stp>
        <tr r="BE176" s="19"/>
        <tr r="BG176" s="11"/>
      </tp>
      <tp t="s">
        <v>#N/A Requesting Data...3149636548</v>
        <stp/>
        <stp>BDH|14601779376462536264</stp>
        <tr r="BA139" s="18"/>
      </tp>
      <tp t="s">
        <v>#N/A Requesting Data...2667640540</v>
        <stp/>
        <stp>BDH|15466559718076840354</stp>
        <tr r="K184" s="17"/>
      </tp>
      <tp t="s">
        <v>#N/A Requesting Data...2509521058</v>
        <stp/>
        <stp>BDH|16980586109454500394</stp>
        <tr r="B251" s="19"/>
        <tr r="B251" s="11"/>
      </tp>
      <tp t="s">
        <v>#N/A Requesting Data...3345075495</v>
        <stp/>
        <stp>BDH|11044769840705050323</stp>
        <tr r="M304" s="19"/>
        <tr r="O304" s="11"/>
      </tp>
      <tp t="s">
        <v>#N/A Requesting Data...2331832410</v>
        <stp/>
        <stp>BDH|11947441049905674069</stp>
        <tr r="E9" s="2"/>
      </tp>
      <tp t="s">
        <v>#N/A Requesting Data...3139898378</v>
        <stp/>
        <stp>BDH|11874831574178887239</stp>
        <tr r="J235" s="17"/>
        <tr r="J235" s="17"/>
      </tp>
      <tp t="s">
        <v>#N/A Requesting Data...4027013608</v>
        <stp/>
        <stp>BDH|11772569821445097747</stp>
        <tr r="BA424" s="18"/>
      </tp>
      <tp t="s">
        <v>#N/A Requesting Data...3096749971</v>
        <stp/>
        <stp>BDH|12245138141942719130</stp>
        <tr r="B41" s="17"/>
      </tp>
      <tp t="s">
        <v>#N/A Requesting Data...2437655142</v>
        <stp/>
        <stp>BDH|15644349229979958959</stp>
        <tr r="I175" s="17"/>
        <tr r="I175" s="17"/>
      </tp>
      <tp t="s">
        <v>#N/A Requesting Data...3875110418</v>
        <stp/>
        <stp>BDH|17210368631093600046</stp>
        <tr r="J24" s="17"/>
      </tp>
      <tp t="s">
        <v>#N/A Requesting Data...3935991023</v>
        <stp/>
        <stp>BDH|15178606822705113059</stp>
        <tr r="K125" s="17"/>
      </tp>
      <tp t="s">
        <v>#N/A Requesting Data...2722418343</v>
        <stp/>
        <stp>BDH|11231708911603130053</stp>
        <tr r="M34" s="19"/>
        <tr r="O34" s="11"/>
      </tp>
      <tp t="s">
        <v>#N/A Requesting Data...3667675500</v>
        <stp/>
        <stp>BDH|11312546348223027784</stp>
        <tr r="K164" s="17"/>
      </tp>
      <tp t="s">
        <v>#N/A Requesting Data...3010714173</v>
        <stp/>
        <stp>BDH|13837491726619629866</stp>
        <tr r="B164" s="17"/>
      </tp>
      <tp t="s">
        <v>#N/A Requesting Data...2519677903</v>
        <stp/>
        <stp>BDH|16469014608763348191</stp>
        <tr r="M63" s="19"/>
        <tr r="O63" s="11"/>
      </tp>
      <tp t="s">
        <v>#N/A Requesting Data...2411614001</v>
        <stp/>
        <stp>BDH|15313079144216195365</stp>
        <tr r="D6" s="17"/>
      </tp>
      <tp t="s">
        <v>#N/A Requesting Data...2978998826</v>
        <stp/>
        <stp>BDH|12775237830582161538</stp>
        <tr r="BA75" s="18"/>
      </tp>
      <tp t="s">
        <v>#N/A Requesting Data...3264040923</v>
        <stp/>
        <stp>BDH|16054033754651723668</stp>
        <tr r="M117" s="19"/>
        <tr r="O117" s="11"/>
      </tp>
      <tp t="s">
        <v>#N/A Requesting Data...3034323391</v>
        <stp/>
        <stp>BDH|13783176846533252123</stp>
        <tr r="I135" s="17"/>
        <tr r="I135" s="17"/>
      </tp>
      <tp t="s">
        <v>#N/A Requesting Data...2667462174</v>
        <stp/>
        <stp>BDH|15096902031053039875</stp>
        <tr r="BA106" s="18"/>
      </tp>
      <tp t="s">
        <v>#N/A Requesting Data...3541942683</v>
        <stp/>
        <stp>BDH|13431485156235405389</stp>
        <tr r="B11" s="19"/>
        <tr r="B11" s="11"/>
      </tp>
      <tp t="s">
        <v>#N/A Requesting Data...3628357372</v>
        <stp/>
        <stp>BDH|14049957376088248671</stp>
        <tr r="D231" s="17"/>
      </tp>
      <tp t="s">
        <v>#N/A Requesting Data...4276186925</v>
        <stp/>
        <stp>BDH|15715588293218187540</stp>
        <tr r="I186" s="17"/>
        <tr r="I186" s="17"/>
      </tp>
      <tp t="s">
        <v>#N/A Requesting Data...4136577608</v>
        <stp/>
        <stp>BDH|15666140309380129035</stp>
        <tr r="J251" s="19"/>
      </tp>
      <tp t="s">
        <v>#N/A Requesting Data...3373042962</v>
        <stp/>
        <stp>BDH|13903528312961381238</stp>
        <tr r="M192" s="19"/>
        <tr r="O192" s="11"/>
      </tp>
      <tp t="s">
        <v>#N/A Requesting Data...3783329205</v>
        <stp/>
        <stp>BDH|12892879617359166601</stp>
        <tr r="M276" s="19"/>
        <tr r="O276" s="11"/>
      </tp>
      <tp t="s">
        <v>#N/A Requesting Data...4002920562</v>
        <stp/>
        <stp>BDH|12311392835086437038</stp>
        <tr r="D302" s="17"/>
      </tp>
      <tp t="s">
        <v>#N/A Requesting Data...2270277382</v>
        <stp/>
        <stp>BDH|15440534768261080374</stp>
        <tr r="Q372" s="18"/>
      </tp>
      <tp t="s">
        <v>#N/A Requesting Data...2856474817</v>
        <stp/>
        <stp>BDH|16500961289556489561</stp>
        <tr r="F204" s="19"/>
        <tr r="I204" s="11"/>
      </tp>
      <tp t="s">
        <v>#N/A Requesting Data...3659567210</v>
        <stp/>
        <stp>BDH|17647365739017783464</stp>
        <tr r="C229" s="17"/>
      </tp>
      <tp t="s">
        <v>#N/A Requesting Data...3676150044</v>
        <stp/>
        <stp>BDH|12001648501215431598</stp>
        <tr r="BE42" s="19"/>
        <tr r="BG42" s="11"/>
      </tp>
      <tp t="s">
        <v>#N/A Requesting Data...3460936955</v>
        <stp/>
        <stp>BDH|12436566940571332694</stp>
        <tr r="BA335" s="18"/>
      </tp>
      <tp t="s">
        <v>#N/A Requesting Data...4137958550</v>
        <stp/>
        <stp>BDH|13298598430610560159</stp>
        <tr r="M182" s="19"/>
        <tr r="O182" s="11"/>
      </tp>
      <tp t="s">
        <v>#N/A Requesting Data...2930797989</v>
        <stp/>
        <stp>BDH|12985007861182693254</stp>
        <tr r="B103" s="19"/>
        <tr r="B103" s="11"/>
      </tp>
      <tp t="s">
        <v>#N/A Requesting Data...2897522564</v>
        <stp/>
        <stp>BDH|16808124437292179273</stp>
        <tr r="I239" s="17"/>
        <tr r="I239" s="17"/>
      </tp>
      <tp t="s">
        <v>#N/A Requesting Data...2482930816</v>
        <stp/>
        <stp>BDH|17049308262684120289</stp>
        <tr r="C184" s="17"/>
      </tp>
      <tp t="s">
        <v>#N/A Requesting Data...4171424959</v>
        <stp/>
        <stp>BDH|17150489944880216345</stp>
        <tr r="Q141" s="18"/>
      </tp>
      <tp t="s">
        <v>#N/A Requesting Data...2496842770</v>
        <stp/>
        <stp>BDH|12185858184520256695</stp>
        <tr r="I102" s="17"/>
      </tp>
      <tp t="s">
        <v>#N/A Requesting Data...3293508091</v>
        <stp/>
        <stp>BDH|17635116018024284768</stp>
        <tr r="BA148" s="18"/>
      </tp>
      <tp t="s">
        <v>#N/A Requesting Data...2697476832</v>
        <stp/>
        <stp>BDH|10426667265383851758</stp>
        <tr r="D169" s="17"/>
      </tp>
      <tp t="s">
        <v>#N/A Requesting Data...3474237510</v>
        <stp/>
        <stp>BDH|10026714914535870779</stp>
        <tr r="E328" s="2"/>
      </tp>
      <tp t="s">
        <v>#N/A Requesting Data...3405639734</v>
        <stp/>
        <stp>BDH|17060751248975024571</stp>
        <tr r="B40" s="17"/>
      </tp>
      <tp t="s">
        <v>#N/A Requesting Data...3298576612</v>
        <stp/>
        <stp>BDH|11842822380035829088</stp>
        <tr r="K46" s="17"/>
      </tp>
      <tp t="s">
        <v>#N/A Requesting Data...3519039637</v>
        <stp/>
        <stp>BDH|10164831103604336881</stp>
        <tr r="J305" s="19"/>
      </tp>
      <tp t="s">
        <v>#N/A Requesting Data...4260004754</v>
        <stp/>
        <stp>BDH|14592408651183800262</stp>
        <tr r="J229" s="17"/>
        <tr r="J229" s="17"/>
      </tp>
      <tp t="s">
        <v>#N/A Requesting Data...2779445363</v>
        <stp/>
        <stp>BDH|13445310897455819803</stp>
        <tr r="M301" s="19"/>
        <tr r="O301" s="11"/>
      </tp>
      <tp t="s">
        <v>#N/A Requesting Data...3051930977</v>
        <stp/>
        <stp>BDH|16927874142057722915</stp>
        <tr r="J204" s="19"/>
      </tp>
      <tp t="s">
        <v>#N/A Requesting Data...3943803898</v>
        <stp/>
        <stp>BDH|15857740171607448630</stp>
        <tr r="J193" s="19"/>
      </tp>
      <tp t="s">
        <v>#N/A Requesting Data...2832582714</v>
        <stp/>
        <stp>BDH|12442093872702078353</stp>
        <tr r="E225" s="2"/>
      </tp>
      <tp t="s">
        <v>#N/A Requesting Data...2489386181</v>
        <stp/>
        <stp>BDH|12077697683738392045</stp>
        <tr r="F275" s="19"/>
        <tr r="I275" s="11"/>
      </tp>
      <tp t="s">
        <v>#N/A Requesting Data...3381510760</v>
        <stp/>
        <stp>BDH|12518108353705803737</stp>
        <tr r="C287" s="17"/>
      </tp>
      <tp t="s">
        <v>#N/A Requesting Data...4269343103</v>
        <stp/>
        <stp>BDH|14285495507401097518</stp>
        <tr r="BE77" s="19"/>
        <tr r="BG77" s="11"/>
      </tp>
      <tp t="s">
        <v>#N/A Requesting Data...3044028990</v>
        <stp/>
        <stp>BDH|17321131378727638239</stp>
        <tr r="E48" s="2"/>
      </tp>
      <tp t="s">
        <v>#N/A Requesting Data...4218879193</v>
        <stp/>
        <stp>BDH|10446144350228830852</stp>
        <tr r="Q132" s="18"/>
      </tp>
      <tp t="s">
        <v>#N/A Requesting Data...3182969120</v>
        <stp/>
        <stp>BDH|12120279382908858410</stp>
        <tr r="J32" s="17"/>
      </tp>
      <tp t="s">
        <v>#N/A Requesting Data...4133129013</v>
        <stp/>
        <stp>BDH|13312552943685924310</stp>
        <tr r="B87" s="19"/>
        <tr r="B87" s="11"/>
      </tp>
      <tp t="s">
        <v>#N/A Requesting Data...2612553416</v>
        <stp/>
        <stp>BDH|16619472868091098153</stp>
        <tr r="C290" s="17"/>
      </tp>
      <tp t="s">
        <v>#N/A Requesting Data...2693557793</v>
        <stp/>
        <stp>BDH|13854207353794180465</stp>
        <tr r="D296" s="17"/>
      </tp>
      <tp t="s">
        <v>#N/A Requesting Data...3175959247</v>
        <stp/>
        <stp>BDH|17394009737223060389</stp>
        <tr r="BE87" s="19"/>
        <tr r="BG87" s="11"/>
      </tp>
      <tp t="s">
        <v>#N/A Requesting Data...2633082684</v>
        <stp/>
        <stp>BDH|12367867488037625172</stp>
        <tr r="J307" s="19"/>
      </tp>
      <tp t="s">
        <v>#N/A Requesting Data...2636742248</v>
        <stp/>
        <stp>BDH|17829070457692273463</stp>
        <tr r="C132" s="17"/>
      </tp>
      <tp t="s">
        <v>#N/A Requesting Data...2657340676</v>
        <stp/>
        <stp>BDH|10131457160997184192</stp>
        <tr r="C8" s="17"/>
      </tp>
      <tp t="s">
        <v>#N/A Requesting Data...3873657016</v>
        <stp/>
        <stp>BDH|12475537303826947519</stp>
        <tr r="F249" s="19"/>
        <tr r="I249" s="11"/>
      </tp>
      <tp t="s">
        <v>#N/A Requesting Data...3522615951</v>
        <stp/>
        <stp>BDH|14603667548605274763</stp>
        <tr r="BE115" s="19"/>
        <tr r="BG115" s="11"/>
      </tp>
      <tp t="s">
        <v>#N/A Requesting Data...4033281581</v>
        <stp/>
        <stp>BDH|14899637203091325746</stp>
        <tr r="M246" s="19"/>
        <tr r="O246" s="11"/>
      </tp>
      <tp t="s">
        <v>#N/A Requesting Data...4001366946</v>
        <stp/>
        <stp>BDH|15304679818453573562</stp>
        <tr r="E127" s="2"/>
      </tp>
      <tp t="s">
        <v>#N/A Requesting Data...4089079311</v>
        <stp/>
        <stp>BDH|12166041054863662085</stp>
        <tr r="BE8" s="19"/>
        <tr r="BG8" s="11"/>
      </tp>
      <tp t="s">
        <v>#N/A Requesting Data...3571926881</v>
        <stp/>
        <stp>BDH|13013268503545399096</stp>
        <tr r="J246" s="17"/>
        <tr r="J246" s="17"/>
      </tp>
      <tp t="s">
        <v>#N/A Requesting Data...4056712711</v>
        <stp/>
        <stp>BDH|16020691936317978095</stp>
        <tr r="I35" s="17"/>
      </tp>
      <tp t="s">
        <v>#N/A Requesting Data...3679451585</v>
        <stp/>
        <stp>BDH|10752197801461410440</stp>
        <tr r="B229" s="17"/>
      </tp>
      <tp t="s">
        <v>#N/A Requesting Data...2513612374</v>
        <stp/>
        <stp>BDH|15342395504553409153</stp>
        <tr r="J105" s="17"/>
      </tp>
      <tp t="s">
        <v>#N/A Requesting Data...2610013754</v>
        <stp/>
        <stp>BDH|10618740200770479397</stp>
        <tr r="F34" s="19"/>
        <tr r="I34" s="11"/>
      </tp>
      <tp t="s">
        <v>#N/A Requesting Data...3017079488</v>
        <stp/>
        <stp>BDH|13692385566024786601</stp>
        <tr r="C131" s="17"/>
      </tp>
      <tp t="s">
        <v>#N/A Requesting Data...4061755596</v>
        <stp/>
        <stp>BDH|13316481687409052234</stp>
        <tr r="B98" s="19"/>
        <tr r="B98" s="11"/>
      </tp>
      <tp t="s">
        <v>#N/A Requesting Data...4159348683</v>
        <stp/>
        <stp>BDH|18433171460593462885</stp>
        <tr r="B239" s="17"/>
      </tp>
      <tp t="s">
        <v>#N/A Requesting Data...2622517560</v>
        <stp/>
        <stp>BDH|15639932174519733688</stp>
        <tr r="I240" s="17"/>
        <tr r="I240" s="17"/>
      </tp>
      <tp t="s">
        <v>#N/A Requesting Data...4140419143</v>
        <stp/>
        <stp>BDH|12536167562654692596</stp>
        <tr r="K285" s="17"/>
        <tr r="K285" s="17"/>
      </tp>
      <tp t="s">
        <v>#N/A Requesting Data...4157576186</v>
        <stp/>
        <stp>BDH|13299286484239691465</stp>
        <tr r="K191" s="17"/>
      </tp>
      <tp t="s">
        <v>#N/A Requesting Data...3841608736</v>
        <stp/>
        <stp>BDH|12391020824902905620</stp>
        <tr r="B60" s="17"/>
      </tp>
      <tp t="s">
        <v>#N/A Requesting Data...3792425624</v>
        <stp/>
        <stp>BDH|10299789206304338714</stp>
        <tr r="J149" s="17"/>
        <tr r="J149" s="17"/>
      </tp>
      <tp t="s">
        <v>#N/A Requesting Data...3687677610</v>
        <stp/>
        <stp>BDH|16688153977072290778</stp>
        <tr r="E290" s="2"/>
      </tp>
      <tp t="s">
        <v>#N/A Requesting Data...4064028812</v>
        <stp/>
        <stp>BDH|12292379245947504740</stp>
        <tr r="B79" s="17"/>
      </tp>
      <tp t="s">
        <v>#N/A Requesting Data...4269416025</v>
        <stp/>
        <stp>BDH|11405675676811049447</stp>
        <tr r="C19" s="17"/>
      </tp>
      <tp t="s">
        <v>#N/A Requesting Data...3583928863</v>
        <stp/>
        <stp>BDH|17214368829307538495</stp>
        <tr r="B263" s="19"/>
        <tr r="B263" s="11"/>
      </tp>
      <tp t="s">
        <v>#N/A Requesting Data...3559763515</v>
        <stp/>
        <stp>BDH|12620907031174650901</stp>
        <tr r="D162" s="17"/>
      </tp>
      <tp t="s">
        <v>#N/A Requesting Data...3240062841</v>
        <stp/>
        <stp>BDH|15168264869413662796</stp>
        <tr r="I131" s="17"/>
        <tr r="I131" s="17"/>
      </tp>
      <tp t="s">
        <v>#N/A Requesting Data...3446327046</v>
        <stp/>
        <stp>BDH|14529006652764015066</stp>
        <tr r="F29" s="19"/>
        <tr r="I29" s="11"/>
      </tp>
      <tp t="s">
        <v>#N/A Requesting Data...3473471076</v>
        <stp/>
        <stp>BDH|15293982291976333688</stp>
        <tr r="M240" s="19"/>
        <tr r="O240" s="11"/>
      </tp>
      <tp t="s">
        <v>#N/A Requesting Data...2767194015</v>
        <stp/>
        <stp>BDH|16562600300483090653</stp>
        <tr r="B305" s="19"/>
        <tr r="B305" s="11"/>
      </tp>
      <tp t="s">
        <v>#N/A Requesting Data...3522878646</v>
        <stp/>
        <stp>BDH|13147158396457160932</stp>
        <tr r="J272" s="17"/>
        <tr r="J272" s="17"/>
      </tp>
      <tp t="s">
        <v>#N/A Requesting Data...2692483395</v>
        <stp/>
        <stp>BDH|13349601955782176777</stp>
        <tr r="BE261" s="19"/>
        <tr r="BG261" s="11"/>
      </tp>
      <tp t="s">
        <v>#N/A Requesting Data...3146071258</v>
        <stp/>
        <stp>BDH|13049877338099959464</stp>
        <tr r="C183" s="17"/>
      </tp>
      <tp t="s">
        <v>#N/A Requesting Data...3869658873</v>
        <stp/>
        <stp>BDH|17061223042120659463</stp>
        <tr r="BE75" s="19"/>
        <tr r="BG75" s="11"/>
      </tp>
      <tp t="s">
        <v>#N/A Requesting Data...3284715496</v>
        <stp/>
        <stp>BDH|15510397339264544402</stp>
        <tr r="K43" s="17"/>
      </tp>
      <tp t="s">
        <v>#N/A Requesting Data...3902475594</v>
        <stp/>
        <stp>BDH|16808345528790700233</stp>
        <tr r="B274" s="17"/>
      </tp>
      <tp t="s">
        <v>#N/A Requesting Data...2800343085</v>
        <stp/>
        <stp>BDH|14713401350385144567</stp>
        <tr r="BA435" s="18"/>
      </tp>
      <tp t="s">
        <v>#N/A Requesting Data...3687205459</v>
        <stp/>
        <stp>BDH|17146014155622302566</stp>
        <tr r="C47" s="17"/>
      </tp>
      <tp t="s">
        <v>#N/A Requesting Data...3862036682</v>
        <stp/>
        <stp>BDH|10725854795327566325</stp>
        <tr r="Q387" s="18"/>
      </tp>
      <tp t="s">
        <v>#N/A Requesting Data...2707727636</v>
        <stp/>
        <stp>BDH|12284623450923161711</stp>
        <tr r="AH418" s="18"/>
        <tr r="AD418" s="2"/>
      </tp>
      <tp t="s">
        <v>#N/A Requesting Data...3858676379</v>
        <stp/>
        <stp>BDH|14319636816360641604</stp>
        <tr r="BA95" s="18"/>
      </tp>
      <tp t="s">
        <v>#N/A Requesting Data...3173582477</v>
        <stp/>
        <stp>BDH|11687830888040664485</stp>
        <tr r="F118" s="19"/>
        <tr r="I118" s="11"/>
      </tp>
      <tp t="s">
        <v>#N/A Requesting Data...2610791803</v>
        <stp/>
        <stp>BDH|10881795786573709933</stp>
        <tr r="B229" s="19"/>
        <tr r="B229" s="11"/>
      </tp>
      <tp t="s">
        <v>#N/A Requesting Data...3798627352</v>
        <stp/>
        <stp>BDH|17276908901829259228</stp>
        <tr r="M56" s="19"/>
        <tr r="O56" s="11"/>
      </tp>
      <tp t="s">
        <v>#N/A Requesting Data...2896121415</v>
        <stp/>
        <stp>BDH|11344122340821453061</stp>
        <tr r="B285" s="19"/>
        <tr r="B285" s="11"/>
      </tp>
      <tp t="s">
        <v>#N/A Requesting Data...2796370182</v>
        <stp/>
        <stp>BDH|10099604252210982689</stp>
        <tr r="E57" s="2"/>
      </tp>
      <tp t="s">
        <v>#N/A Requesting Data...3369437482</v>
        <stp/>
        <stp>BDH|16321145300957473507</stp>
        <tr r="F10" s="19"/>
        <tr r="I10" s="11"/>
      </tp>
      <tp t="s">
        <v>#N/A Requesting Data...3162649259</v>
        <stp/>
        <stp>BDH|12988964337125956825</stp>
        <tr r="K173" s="17"/>
      </tp>
      <tp t="s">
        <v>#N/A Requesting Data...4220341020</v>
        <stp/>
        <stp>BDH|13495491562663457789</stp>
        <tr r="J173" s="17"/>
        <tr r="J173" s="17"/>
      </tp>
      <tp t="s">
        <v>#N/A Requesting Data...3471218448</v>
        <stp/>
        <stp>BDH|16868787949482951231</stp>
        <tr r="J122" s="17"/>
      </tp>
      <tp t="s">
        <v>#N/A Requesting Data...2811073377</v>
        <stp/>
        <stp>BDH|12187757325997316516</stp>
        <tr r="BA32" s="18"/>
      </tp>
      <tp t="s">
        <v>#N/A Requesting Data...3734732048</v>
        <stp/>
        <stp>BDH|15314363055033308505</stp>
        <tr r="J168" s="17"/>
        <tr r="J168" s="17"/>
      </tp>
      <tp t="s">
        <v>#N/A Requesting Data...4272678934</v>
        <stp/>
        <stp>BDH|16872970690973599091</stp>
        <tr r="BA325" s="18"/>
      </tp>
      <tp t="s">
        <v>#N/A Requesting Data...3947558737</v>
        <stp/>
        <stp>BDH|15371011431145555657</stp>
        <tr r="M202" s="19"/>
        <tr r="O202" s="11"/>
      </tp>
      <tp t="s">
        <v>#N/A Requesting Data...2988813296</v>
        <stp/>
        <stp>BDH|13309263834143129434</stp>
        <tr r="BA10" s="18"/>
      </tp>
      <tp t="s">
        <v>#N/A Requesting Data...3385142447</v>
        <stp/>
        <stp>BDH|13694000962791186162</stp>
        <tr r="F176" s="19"/>
        <tr r="I176" s="11"/>
      </tp>
      <tp t="s">
        <v>#N/A Requesting Data...2954455839</v>
        <stp/>
        <stp>BDH|13234764534991567372</stp>
        <tr r="M40" s="19"/>
        <tr r="O40" s="11"/>
      </tp>
      <tp t="s">
        <v>#N/A Requesting Data...2801268674</v>
        <stp/>
        <stp>BDH|11298047643387556721</stp>
        <tr r="BA12" s="18"/>
      </tp>
      <tp t="s">
        <v>#N/A Requesting Data...3583300869</v>
        <stp/>
        <stp>BDH|14235460226660741778</stp>
        <tr r="D216" s="17"/>
      </tp>
      <tp t="s">
        <v>#N/A Requesting Data...4103302220</v>
        <stp/>
        <stp>BDH|14080674134346719266</stp>
        <tr r="Q331" s="18"/>
      </tp>
      <tp t="s">
        <v>#N/A Requesting Data...3059838848</v>
        <stp/>
        <stp>BDH|10759391635022089793</stp>
        <tr r="BE30" s="19"/>
        <tr r="BG30" s="11"/>
      </tp>
      <tp t="s">
        <v>#N/A Requesting Data...2773752784</v>
        <stp/>
        <stp>BDH|17699484900096858045</stp>
        <tr r="D132" s="17"/>
      </tp>
      <tp t="s">
        <v>#N/A Requesting Data...3326227959</v>
        <stp/>
        <stp>BDH|13111072564844846483</stp>
        <tr r="F175" s="19"/>
        <tr r="I175" s="11"/>
      </tp>
      <tp t="s">
        <v>#N/A Requesting Data...3055234972</v>
        <stp/>
        <stp>BDH|11324844711124749931</stp>
        <tr r="M193" s="19"/>
        <tr r="O193" s="11"/>
      </tp>
      <tp t="s">
        <v>#N/A Requesting Data...3435074080</v>
        <stp/>
        <stp>BDH|10410411787011056804</stp>
        <tr r="F236" s="19"/>
        <tr r="I236" s="11"/>
      </tp>
      <tp t="s">
        <v>#N/A Requesting Data...3598083066</v>
        <stp/>
        <stp>BDH|18108800104707728205</stp>
        <tr r="BE26" s="19"/>
        <tr r="BG26" s="11"/>
      </tp>
      <tp t="s">
        <v>#N/A Requesting Data...3549199914</v>
        <stp/>
        <stp>BDH|17618244326757164573</stp>
        <tr r="Q369" s="18"/>
      </tp>
      <tp t="s">
        <v>#N/A Requesting Data...3878603574</v>
        <stp/>
        <stp>BDH|11489033552847643612</stp>
        <tr r="BE235" s="19"/>
        <tr r="BG235" s="11"/>
      </tp>
      <tp t="s">
        <v>#N/A Requesting Data...3627196197</v>
        <stp/>
        <stp>BDH|14144091478183163549</stp>
        <tr r="J230" s="19"/>
      </tp>
      <tp t="s">
        <v>#N/A Requesting Data...3816535578</v>
        <stp/>
        <stp>BDH|12237164953800774353</stp>
        <tr r="D305" s="17"/>
      </tp>
      <tp t="s">
        <v>#N/A Requesting Data...4091991279</v>
        <stp/>
        <stp>BDH|10716071123317491022</stp>
        <tr r="C38" s="17"/>
      </tp>
      <tp t="s">
        <v>#N/A Requesting Data...4007591760</v>
        <stp/>
        <stp>BDH|11559189895485931944</stp>
        <tr r="BA103" s="18"/>
      </tp>
      <tp t="s">
        <v>#N/A Requesting Data...2843959360</v>
        <stp/>
        <stp>BDH|15053445207682412628</stp>
        <tr r="B88" s="19"/>
        <tr r="B88" s="11"/>
      </tp>
      <tp t="s">
        <v>#N/A Requesting Data...3893745295</v>
        <stp/>
        <stp>BDH|15185431107954275029</stp>
        <tr r="C296" s="17"/>
      </tp>
      <tp t="s">
        <v>#N/A Requesting Data...3518181791</v>
        <stp/>
        <stp>BDH|10328647063477347229</stp>
        <tr r="M163" s="19"/>
        <tr r="O163" s="11"/>
      </tp>
      <tp t="s">
        <v>#N/A Requesting Data...2962865076</v>
        <stp/>
        <stp>BDH|16420448408683969446</stp>
        <tr r="E429" s="18"/>
      </tp>
      <tp t="s">
        <v>#N/A Requesting Data...3245393796</v>
        <stp/>
        <stp>BDH|14486034828651869220</stp>
        <tr r="K284" s="17"/>
        <tr r="K284" s="17"/>
      </tp>
      <tp t="s">
        <v>#N/A Requesting Data...2730817365</v>
        <stp/>
        <stp>BDH|10524861842990082941</stp>
        <tr r="BA146" s="18"/>
      </tp>
      <tp t="s">
        <v>#N/A Requesting Data...3702935543</v>
        <stp/>
        <stp>BDH|16068819480490291360</stp>
        <tr r="J262" s="17"/>
        <tr r="J262" s="17"/>
      </tp>
      <tp t="s">
        <v>#N/A Requesting Data...2664122790</v>
        <stp/>
        <stp>BDH|11813525406167024696</stp>
        <tr r="B128" s="17"/>
      </tp>
      <tp t="s">
        <v>#N/A Requesting Data...3082782144</v>
        <stp/>
        <stp>BDH|15612482736465407297</stp>
        <tr r="E298" s="2"/>
      </tp>
      <tp t="s">
        <v>#N/A Requesting Data...3015791443</v>
        <stp/>
        <stp>BDH|10819461239210646241</stp>
        <tr r="BE111" s="19"/>
        <tr r="BG111" s="11"/>
      </tp>
      <tp t="s">
        <v>#N/A Requesting Data...3779855790</v>
        <stp/>
        <stp>BDH|15077762745400656303</stp>
        <tr r="Q394" s="18"/>
      </tp>
      <tp t="s">
        <v>#N/A Requesting Data...2915964654</v>
        <stp/>
        <stp>BDH|15980911479289294779</stp>
        <tr r="C220" s="17"/>
      </tp>
      <tp t="s">
        <v>#N/A Requesting Data...2793676564</v>
        <stp/>
        <stp>BDH|12328220536984006230</stp>
        <tr r="I147" s="17"/>
        <tr r="I147" s="17"/>
      </tp>
      <tp t="s">
        <v>#N/A Requesting Data...2931937290</v>
        <stp/>
        <stp>BDH|16338618078945925778</stp>
        <tr r="D13" s="17"/>
      </tp>
      <tp t="s">
        <v>#N/A Requesting Data...3417957832</v>
        <stp/>
        <stp>BDH|12360528055942508559</stp>
        <tr r="F254" s="19"/>
        <tr r="I254" s="11"/>
      </tp>
      <tp t="s">
        <v>#N/A Requesting Data...3540579181</v>
        <stp/>
        <stp>BDH|10096244324224277166</stp>
        <tr r="BA166" s="18"/>
      </tp>
      <tp t="s">
        <v>#N/A Requesting Data...3327786607</v>
        <stp/>
        <stp>BDH|11442602221642707262</stp>
        <tr r="E203" s="2"/>
      </tp>
      <tp t="s">
        <v>#N/A Requesting Data...3618366339</v>
        <stp/>
        <stp>BDH|13115616856275461063</stp>
        <tr r="E379" s="2"/>
      </tp>
      <tp t="s">
        <v>#N/A Requesting Data...2762382536</v>
        <stp/>
        <stp>BDH|15385186241142917778</stp>
        <tr r="C59" s="17"/>
      </tp>
      <tp t="s">
        <v>#N/A Requesting Data...4233040203</v>
        <stp/>
        <stp>BDH|18319433937672705842</stp>
        <tr r="E239" s="2"/>
      </tp>
      <tp t="s">
        <v>#N/A Requesting Data...2825862024</v>
        <stp/>
        <stp>BDH|15776130368984091383</stp>
        <tr r="E347" s="2"/>
      </tp>
      <tp t="s">
        <v>#N/A Requesting Data...3685369811</v>
        <stp/>
        <stp>BDH|16641807950199336715</stp>
        <tr r="BA436" s="18"/>
      </tp>
      <tp t="s">
        <v>#N/A Requesting Data...3808045832</v>
        <stp/>
        <stp>BDH|16448241123257043440</stp>
        <tr r="E230" s="2"/>
      </tp>
      <tp t="s">
        <v>#N/A Requesting Data...3759405365</v>
        <stp/>
        <stp>BDH|14736010202948503969</stp>
        <tr r="M60" s="19"/>
        <tr r="O60" s="11"/>
      </tp>
      <tp t="s">
        <v>#N/A Requesting Data...3354969830</v>
        <stp/>
        <stp>BDH|17762690625963450588</stp>
        <tr r="BE246" s="19"/>
        <tr r="BG246" s="11"/>
      </tp>
      <tp t="s">
        <v>#N/A Requesting Data...3755719667</v>
        <stp/>
        <stp>BDH|12200528272981415415</stp>
        <tr r="Q385" s="18"/>
      </tp>
      <tp t="s">
        <v>#N/A Requesting Data...3642258472</v>
        <stp/>
        <stp>BDH|14705532560737677557</stp>
        <tr r="E99" s="2"/>
      </tp>
      <tp t="s">
        <v>#N/A Requesting Data...3889454737</v>
        <stp/>
        <stp>BDH|11813633772415705093</stp>
        <tr r="BE186" s="19"/>
        <tr r="BG186" s="11"/>
      </tp>
      <tp t="s">
        <v>#N/A Requesting Data...3472201569</v>
        <stp/>
        <stp>BDH|10237239325337449279</stp>
        <tr r="Q43" s="18"/>
      </tp>
      <tp t="s">
        <v>#N/A Requesting Data...3067720208</v>
        <stp/>
        <stp>BDH|16085631806342662748</stp>
        <tr r="B209" s="17"/>
      </tp>
      <tp t="s">
        <v>#N/A Requesting Data...3516246585</v>
        <stp/>
        <stp>BDH|11228459905369101951</stp>
        <tr r="BE101" s="19"/>
        <tr r="BG101" s="11"/>
      </tp>
      <tp t="s">
        <v>#N/A Requesting Data...3394534740</v>
        <stp/>
        <stp>BDH|13266713785930641969</stp>
        <tr r="J260" s="17"/>
        <tr r="J260" s="17"/>
      </tp>
      <tp t="s">
        <v>#N/A Requesting Data...2892491789</v>
        <stp/>
        <stp>BDH|12106963021605976994</stp>
        <tr r="Q322" s="18"/>
      </tp>
      <tp t="s">
        <v>#N/A Requesting Data...3085621719</v>
        <stp/>
        <stp>BDH|16495317386100780823</stp>
        <tr r="BA303" s="18"/>
      </tp>
      <tp t="s">
        <v>#N/A Requesting Data...3918564488</v>
        <stp/>
        <stp>BDH|13386985251189024336</stp>
        <tr r="Q50" s="18"/>
      </tp>
      <tp t="s">
        <v>#N/A Requesting Data...4278910887</v>
        <stp/>
        <stp>BDH|14965083504585540499</stp>
        <tr r="K207" s="17"/>
      </tp>
      <tp t="s">
        <v>#N/A Requesting Data...4157760079</v>
        <stp/>
        <stp>BDH|18107127453668964105</stp>
        <tr r="B8" s="19"/>
        <tr r="B8" s="11"/>
      </tp>
      <tp t="s">
        <v>#N/A Requesting Data...3236673083</v>
        <stp/>
        <stp>BDH|14800144313088411924</stp>
        <tr r="Q409" s="18"/>
      </tp>
      <tp t="s">
        <v>#N/A Requesting Data...4179147767</v>
        <stp/>
        <stp>BDH|18416892534425964396</stp>
        <tr r="Q154" s="18"/>
      </tp>
      <tp t="s">
        <v>#N/A Requesting Data...3991571619</v>
        <stp/>
        <stp>BDH|12714740936491815241</stp>
        <tr r="M174" s="19"/>
        <tr r="O174" s="11"/>
      </tp>
      <tp t="s">
        <v>#N/A Requesting Data...2936354503</v>
        <stp/>
        <stp>BDH|11303713239257057720</stp>
        <tr r="F164" s="19"/>
        <tr r="I164" s="11"/>
      </tp>
      <tp t="s">
        <v>#N/A Requesting Data...3214118945</v>
        <stp/>
        <stp>BDH|15329331278396242229</stp>
        <tr r="K214" s="17"/>
      </tp>
      <tp t="s">
        <v>#N/A Requesting Data...2779577376</v>
        <stp/>
        <stp>BDH|13122494824514692428</stp>
        <tr r="Q41" s="18"/>
      </tp>
      <tp t="s">
        <v>#N/A Requesting Data...4186544972</v>
        <stp/>
        <stp>BDH|15975955483224376545</stp>
        <tr r="E47" s="2"/>
      </tp>
      <tp t="s">
        <v>#N/A Requesting Data...2858440201</v>
        <stp/>
        <stp>BDH|16060207745131990449</stp>
        <tr r="F129" s="19"/>
        <tr r="I129" s="11"/>
      </tp>
      <tp t="s">
        <v>#N/A Requesting Data...3707150965</v>
        <stp/>
        <stp>BDH|17118498184598057649</stp>
        <tr r="K219" s="17"/>
      </tp>
      <tp t="s">
        <v>#N/A Requesting Data...3030108285</v>
        <stp/>
        <stp>BDH|15439738642735653680</stp>
        <tr r="E142" s="2"/>
      </tp>
      <tp t="s">
        <v>#N/A Requesting Data...2872560644</v>
        <stp/>
        <stp>BDH|10734025120230992774</stp>
        <tr r="B90" s="17"/>
      </tp>
      <tp t="s">
        <v>#N/A Requesting Data...3478135863</v>
        <stp/>
        <stp>BDH|17191701814243957770</stp>
        <tr r="BE170" s="19"/>
        <tr r="BG170" s="11"/>
      </tp>
      <tp t="s">
        <v>#N/A Requesting Data...2800550168</v>
        <stp/>
        <stp>BDH|14035268658632639430</stp>
        <tr r="B21" s="17"/>
      </tp>
      <tp t="s">
        <v>#N/A Requesting Data...4244881920</v>
        <stp/>
        <stp>BDH|10840157863960232275</stp>
        <tr r="BE157" s="19"/>
        <tr r="BG157" s="11"/>
      </tp>
      <tp t="s">
        <v>#N/A Requesting Data...2996701545</v>
        <stp/>
        <stp>BDH|11595061200372862608</stp>
        <tr r="C79" s="17"/>
      </tp>
      <tp t="s">
        <v>#N/A Requesting Data...3238752146</v>
        <stp/>
        <stp>BDH|16108456366277986616</stp>
        <tr r="B158" s="19"/>
        <tr r="B158" s="11"/>
      </tp>
      <tp t="s">
        <v>#N/A Requesting Data...4212596407</v>
        <stp/>
        <stp>BDH|13693985603899742608</stp>
        <tr r="BE279" s="19"/>
        <tr r="BG279" s="11"/>
      </tp>
      <tp t="s">
        <v>#N/A Requesting Data...4031666133</v>
        <stp/>
        <stp>BDH|14797214844316817102</stp>
        <tr r="K194" s="17"/>
      </tp>
      <tp t="s">
        <v>#N/A Requesting Data...4127106478</v>
        <stp/>
        <stp>BDH|13237686119344936506</stp>
        <tr r="M291" s="19"/>
        <tr r="O291" s="11"/>
      </tp>
      <tp t="s">
        <v>#N/A Requesting Data...3414191000</v>
        <stp/>
        <stp>BDH|12405899996767850199</stp>
        <tr r="I178" s="17"/>
        <tr r="I178" s="17"/>
      </tp>
      <tp t="s">
        <v>#N/A Requesting Data...4191247349</v>
        <stp/>
        <stp>BDH|12795920119966043962</stp>
        <tr r="J254" s="19"/>
      </tp>
      <tp t="s">
        <v>#N/A Requesting Data...3689255231</v>
        <stp/>
        <stp>BDH|14895523442683288302</stp>
        <tr r="D164" s="17"/>
      </tp>
      <tp t="s">
        <v>#N/A Requesting Data...3245462828</v>
        <stp/>
        <stp>BDH|13775597802116268542</stp>
        <tr r="BE129" s="19"/>
        <tr r="BG129" s="11"/>
      </tp>
      <tp t="s">
        <v>#N/A Requesting Data...2923367142</v>
        <stp/>
        <stp>BDH|14735208669907379271</stp>
        <tr r="B163" s="19"/>
        <tr r="B163" s="11"/>
      </tp>
      <tp t="s">
        <v>#N/A Requesting Data...4184132347</v>
        <stp/>
        <stp>BDH|16775961189396298477</stp>
        <tr r="C64" s="17"/>
      </tp>
      <tp t="s">
        <v>#N/A Requesting Data...3964166775</v>
        <stp/>
        <stp>BDH|13884659571645745269</stp>
        <tr r="E258" s="2"/>
      </tp>
      <tp t="s">
        <v>#N/A Requesting Data...2916781934</v>
        <stp/>
        <stp>BDH|15051477757402461393</stp>
        <tr r="J284" s="17"/>
        <tr r="J284" s="17"/>
      </tp>
      <tp t="s">
        <v>#N/A Requesting Data...2918960728</v>
        <stp/>
        <stp>BDH|10260115015296380389</stp>
        <tr r="D214" s="17"/>
      </tp>
      <tp t="s">
        <v>#N/A Requesting Data...3786225038</v>
        <stp/>
        <stp>BDH|13969132764230427174</stp>
        <tr r="F250" s="19"/>
        <tr r="I250" s="11"/>
      </tp>
      <tp t="s">
        <v>#N/A Requesting Data...3345507026</v>
        <stp/>
        <stp>BDH|16889312043372160668</stp>
        <tr r="B301" s="19"/>
        <tr r="B301" s="11"/>
      </tp>
      <tp t="s">
        <v>#N/A Requesting Data...3790169980</v>
        <stp/>
        <stp>BDH|14136588474481283221</stp>
        <tr r="C69" s="17"/>
      </tp>
      <tp t="s">
        <v>#N/A Requesting Data...3282774038</v>
        <stp/>
        <stp>BDH|16283754669996135438</stp>
        <tr r="K129" s="17"/>
      </tp>
      <tp t="s">
        <v>#N/A Requesting Data...3812618006</v>
        <stp/>
        <stp>BDH|10794058758392725213</stp>
        <tr r="I217" s="17"/>
        <tr r="I217" s="17"/>
      </tp>
      <tp t="s">
        <v>#N/A Requesting Data...3919138137</v>
        <stp/>
        <stp>BDH|12926901141193045945</stp>
        <tr r="BA201" s="18"/>
      </tp>
      <tp t="s">
        <v>#N/A Requesting Data...3504208683</v>
        <stp/>
        <stp>BDH|15179181811101414107</stp>
        <tr r="D114" s="17"/>
      </tp>
      <tp t="s">
        <v>#N/A Requesting Data...3386565871</v>
        <stp/>
        <stp>BDH|11015995918375574980</stp>
        <tr r="I104" s="17"/>
      </tp>
      <tp t="s">
        <v>#N/A Requesting Data...3530013817</v>
        <stp/>
        <stp>BDH|16362393325534011636</stp>
        <tr r="D5" s="17"/>
      </tp>
      <tp t="s">
        <v>#N/A Requesting Data...3070161012</v>
        <stp/>
        <stp>BDH|14990941896348287955</stp>
        <tr r="E405" s="2"/>
      </tp>
      <tp t="s">
        <v>#N/A Requesting Data...4000499925</v>
        <stp/>
        <stp>BDH|11672389695378567612</stp>
        <tr r="K295" s="17"/>
        <tr r="K295" s="17"/>
      </tp>
      <tp t="s">
        <v>#N/A Requesting Data...4080408677</v>
        <stp/>
        <stp>BDH|13931614666012191403</stp>
        <tr r="K209" s="17"/>
      </tp>
      <tp t="s">
        <v>#N/A Requesting Data...2723122216</v>
        <stp/>
        <stp>BDH|10559426004632464380</stp>
        <tr r="E307" s="2"/>
      </tp>
      <tp t="s">
        <v>#N/A Requesting Data...4014398067</v>
        <stp/>
        <stp>BDH|10324241009374378326</stp>
        <tr r="B115" s="19"/>
        <tr r="B115" s="11"/>
      </tp>
      <tp t="s">
        <v>#N/A Requesting Data...3938283739</v>
        <stp/>
        <stp>BDH|15172738912447624198</stp>
        <tr r="D57" s="17"/>
      </tp>
      <tp t="s">
        <v>#N/A Requesting Data...2964181874</v>
        <stp/>
        <stp>BDH|15323773863973980210</stp>
        <tr r="F166" s="19"/>
        <tr r="I166" s="11"/>
      </tp>
      <tp t="s">
        <v>#N/A Requesting Data...4217377579</v>
        <stp/>
        <stp>BDH|16835635611887177349</stp>
        <tr r="E310" s="2"/>
      </tp>
      <tp t="s">
        <v>#N/A Requesting Data...3441361969</v>
        <stp/>
        <stp>BDH|15042061304723563380</stp>
        <tr r="J281" s="17"/>
        <tr r="J281" s="17"/>
      </tp>
      <tp t="s">
        <v>#N/A Requesting Data...2984152624</v>
        <stp/>
        <stp>BDH|17726255129642422018</stp>
        <tr r="E82" s="2"/>
      </tp>
      <tp t="s">
        <v>#N/A Requesting Data...4053672191</v>
        <stp/>
        <stp>BDH|18149721358629400619</stp>
        <tr r="C153" s="17"/>
      </tp>
      <tp t="s">
        <v>#N/A Requesting Data...3115128204</v>
        <stp/>
        <stp>BDH|15618124241754256198</stp>
        <tr r="F59" s="19"/>
        <tr r="I59" s="11"/>
      </tp>
      <tp t="s">
        <v>#N/A Requesting Data...2802866048</v>
        <stp/>
        <stp>BDH|13567001568340798043</stp>
        <tr r="BE80" s="19"/>
        <tr r="BG80" s="11"/>
      </tp>
      <tp t="s">
        <v>#N/A Requesting Data...3019990869</v>
        <stp/>
        <stp>BDH|11897821141451357967</stp>
        <tr r="B7" s="17"/>
      </tp>
      <tp t="s">
        <v>#N/A Requesting Data...4258183547</v>
        <stp/>
        <stp>BDH|11259580794308601061</stp>
        <tr r="D301" s="17"/>
      </tp>
      <tp t="s">
        <v>#N/A Requesting Data...3444390268</v>
        <stp/>
        <stp>BDH|12403477898949691331</stp>
        <tr r="BA282" s="18"/>
      </tp>
      <tp t="s">
        <v>#N/A Requesting Data...3212011759</v>
        <stp/>
        <stp>BDH|11860999416429962508</stp>
        <tr r="F196" s="19"/>
        <tr r="I196" s="11"/>
      </tp>
      <tp t="s">
        <v>#N/A Requesting Data...2815259023</v>
        <stp/>
        <stp>BDH|11720104758366122602</stp>
        <tr r="BE208" s="19"/>
        <tr r="BG208" s="11"/>
      </tp>
    </main>
    <main first="bofaddin.rtdserver">
      <tp t="e">
        <v>#N/A</v>
        <stp/>
        <stp>BQL.LIST|14005218244619661939</stp>
        <tr r="A70" s="12"/>
        <tr r="A2" s="12"/>
      </tp>
      <tp t="s">
        <v>#N/A Requesting Data...3601662798</v>
        <stp/>
        <stp>BDH|9012172499200185</stp>
        <tr r="BA317" s="18"/>
      </tp>
      <tp t="e">
        <v>#N/A</v>
        <stp/>
        <stp>BQL.DATE|15757703328195391316</stp>
        <tr r="A70" s="12"/>
        <tr r="A2" s="12"/>
      </tp>
      <tp t="e">
        <v>#N/A</v>
        <stp/>
        <stp>BQL.DATE|17783663289772902688</stp>
        <tr r="A2" s="12"/>
      </tp>
      <tp t="s">
        <v>#N/A Requesting Data...3226606020</v>
        <stp/>
        <stp>BDH|3742341792718569</stp>
        <tr r="F64" s="19"/>
        <tr r="I64" s="11"/>
      </tp>
      <tp t="s">
        <v>#N/A Requesting Data...3381276196</v>
        <stp/>
        <stp>BDH|9223455388259627036</stp>
        <tr r="BA328" s="18"/>
      </tp>
      <tp t="s">
        <v>#N/A Requesting Data...3235505666</v>
        <stp/>
        <stp>BDH|9167166767583264182</stp>
        <tr r="O309" s="11"/>
      </tp>
      <tp t="s">
        <v>#N/A Requesting Data...3624962494</v>
        <stp/>
        <stp>BDH|3961951896819486646</stp>
        <tr r="Q362" s="18"/>
      </tp>
      <tp t="s">
        <v>#N/A Requesting Data...3058210475</v>
        <stp/>
        <stp>BDH|5872861034302402047</stp>
        <tr r="BE190" s="19"/>
        <tr r="BG190" s="11"/>
      </tp>
      <tp t="s">
        <v>#N/A Requesting Data...3213856627</v>
        <stp/>
        <stp>BDH|7687190978649490495</stp>
        <tr r="BA181" s="18"/>
      </tp>
      <tp t="s">
        <v>#N/A Requesting Data...3302802604</v>
        <stp/>
        <stp>BDH|6539461783767348195</stp>
        <tr r="J38" s="17"/>
      </tp>
      <tp t="s">
        <v>#N/A Requesting Data...3090754925</v>
        <stp/>
        <stp>BDH|5952684638095114927</stp>
        <tr r="E320" s="2"/>
      </tp>
      <tp t="s">
        <v>#N/A Requesting Data...3662266340</v>
        <stp/>
        <stp>BDH|7182994450544161339</stp>
        <tr r="Q288" s="18"/>
      </tp>
      <tp t="s">
        <v>#N/A Requesting Data...3077978349</v>
        <stp/>
        <stp>BDH|4222487790961832483</stp>
        <tr r="E98" s="2"/>
      </tp>
      <tp t="s">
        <v>#N/A Requesting Data...3189305727</v>
        <stp/>
        <stp>BDH|5017883117923027355</stp>
        <tr r="BE57" s="19"/>
        <tr r="BG57" s="11"/>
      </tp>
      <tp t="s">
        <v>#N/A Requesting Data...2908341555</v>
        <stp/>
        <stp>BDH|2267188917508619615</stp>
        <tr r="J200" s="19"/>
      </tp>
      <tp t="s">
        <v>#N/A Requesting Data...3117266896</v>
        <stp/>
        <stp>BDH|7636574469819290108</stp>
        <tr r="Q392" s="18"/>
      </tp>
      <tp t="s">
        <v>#N/A Requesting Data...3170100483</v>
        <stp/>
        <stp>BDH|1903286989493342400</stp>
        <tr r="B33" s="17"/>
      </tp>
      <tp t="s">
        <v>#N/A Requesting Data...2907249266</v>
        <stp/>
        <stp>BDH|2202338899397319305</stp>
        <tr r="J146" s="17"/>
        <tr r="J146" s="17"/>
      </tp>
      <tp t="s">
        <v>#N/A Requesting Data...3242779539</v>
        <stp/>
        <stp>BDH|5025293032878961091</stp>
        <tr r="J84" s="17"/>
      </tp>
      <tp t="s">
        <v>#N/A Requesting Data...3473563773</v>
        <stp/>
        <stp>BDH|6785991000150548302</stp>
        <tr r="B175" s="19"/>
        <tr r="B175" s="11"/>
      </tp>
      <tp t="s">
        <v>#N/A Requesting Data...3926891282</v>
        <stp/>
        <stp>BDH|9063341439944260179</stp>
        <tr r="F297" s="19"/>
        <tr r="I297" s="11"/>
      </tp>
      <tp t="s">
        <v>#N/A Requesting Data...3861819406</v>
        <stp/>
        <stp>BDH|9706032836011303792</stp>
        <tr r="D172" s="17"/>
      </tp>
      <tp t="s">
        <v>#N/A Requesting Data...3312361028</v>
        <stp/>
        <stp>BDH|4708099690928192979</stp>
        <tr r="Q122" s="18"/>
      </tp>
      <tp t="s">
        <v>#N/A Requesting Data...3236191830</v>
        <stp/>
        <stp>BDH|8123633307811995345</stp>
        <tr r="B427" s="18"/>
        <tr r="B427" s="2"/>
      </tp>
      <tp t="s">
        <v>#N/A Requesting Data...4087015795</v>
        <stp/>
        <stp>BDH|3376918509562398405</stp>
        <tr r="B126" s="19"/>
        <tr r="B126" s="11"/>
      </tp>
      <tp t="s">
        <v>#N/A Requesting Data...3109320590</v>
        <stp/>
        <stp>BDH|6403915384692017994</stp>
        <tr r="I200" s="17"/>
        <tr r="I200" s="17"/>
      </tp>
      <tp t="s">
        <v>#N/A Requesting Data...2937234257</v>
        <stp/>
        <stp>BDH|4074591775788504219</stp>
        <tr r="B19" s="19"/>
        <tr r="B19" s="11"/>
      </tp>
      <tp t="s">
        <v>#N/A Requesting Data...3621646833</v>
        <stp/>
        <stp>BDH|6658588556753099908</stp>
        <tr r="E396" s="2"/>
      </tp>
      <tp t="s">
        <v>#N/A Requesting Data...4053404708</v>
        <stp/>
        <stp>BDH|7313827611883000185</stp>
        <tr r="M218" s="19"/>
        <tr r="O218" s="11"/>
      </tp>
      <tp t="s">
        <v>#N/A Requesting Data...3868550163</v>
        <stp/>
        <stp>BDH|2886534389030397399</stp>
        <tr r="J236" s="19"/>
      </tp>
      <tp t="s">
        <v>#N/A Requesting Data...3027226055</v>
        <stp/>
        <stp>BDH|2906834560756227610</stp>
        <tr r="B209" s="19"/>
        <tr r="B209" s="11"/>
      </tp>
      <tp t="s">
        <v>#N/A Requesting Data...4269965370</v>
        <stp/>
        <stp>BDH|2821724644649138462</stp>
        <tr r="B29" s="19"/>
        <tr r="B29" s="11"/>
      </tp>
      <tp t="s">
        <v>#N/A Requesting Data...3143217913</v>
        <stp/>
        <stp>BDH|8989451988660895855</stp>
        <tr r="F67" s="19"/>
        <tr r="I67" s="11"/>
      </tp>
      <tp t="s">
        <v>#N/A Requesting Data...2791727611</v>
        <stp/>
        <stp>BDH|9405439209150731108</stp>
        <tr r="I130" s="17"/>
        <tr r="I130" s="17"/>
      </tp>
      <tp t="s">
        <v>#N/A Requesting Data...2880238638</v>
        <stp/>
        <stp>BDH|7599661699383184721</stp>
        <tr r="B208" s="19"/>
        <tr r="B208" s="11"/>
      </tp>
      <tp t="s">
        <v>#N/A Requesting Data...3030681417</v>
        <stp/>
        <stp>BDH|4085303596065981764</stp>
        <tr r="Q218" s="18"/>
      </tp>
      <tp t="s">
        <v>#N/A Requesting Data...3070302339</v>
        <stp/>
        <stp>BDH|3551342534099936653</stp>
        <tr r="B184" s="19"/>
        <tr r="B184" s="11"/>
      </tp>
      <tp t="s">
        <v>#N/A Requesting Data...4066596398</v>
        <stp/>
        <stp>BDH|7617212056624022881</stp>
        <tr r="BE284" s="19"/>
        <tr r="BG284" s="11"/>
      </tp>
      <tp t="s">
        <v>#N/A Requesting Data...4077029958</v>
        <stp/>
        <stp>BDH|9461793328825830548</stp>
        <tr r="M270" s="19"/>
        <tr r="O270" s="11"/>
      </tp>
      <tp t="s">
        <v>#N/A Requesting Data...4165595027</v>
        <stp/>
        <stp>BDH|8210387973006496649</stp>
        <tr r="BE136" s="19"/>
        <tr r="BG136" s="11"/>
      </tp>
      <tp t="s">
        <v>#N/A Requesting Data...4100749038</v>
        <stp/>
        <stp>BDH|4439439593423472693</stp>
        <tr r="C301" s="17"/>
      </tp>
      <tp t="s">
        <v>#N/A Requesting Data...4011546541</v>
        <stp/>
        <stp>BDH|8971147822285183277</stp>
        <tr r="Q217" s="18"/>
      </tp>
      <tp t="s">
        <v>#N/A Requesting Data...4083414521</v>
        <stp/>
        <stp>BDH|6763985430101176100</stp>
        <tr r="E234" s="2"/>
      </tp>
      <tp t="s">
        <v>#N/A Requesting Data...3577154066</v>
        <stp/>
        <stp>BDH|7859852140265714240</stp>
        <tr r="F189" s="19"/>
        <tr r="I189" s="11"/>
      </tp>
      <tp t="s">
        <v>#N/A Requesting Data...3162845160</v>
        <stp/>
        <stp>BDH|1712909038014893381</stp>
        <tr r="Q159" s="18"/>
      </tp>
      <tp t="s">
        <v>#N/A Requesting Data...2907908054</v>
        <stp/>
        <stp>BDH|4306017309501069946</stp>
        <tr r="B42" s="17"/>
      </tp>
      <tp t="s">
        <v>#N/A Requesting Data...3050732631</v>
        <stp/>
        <stp>BDH|6325881161594641036</stp>
        <tr r="M27" s="19"/>
        <tr r="O27" s="11"/>
      </tp>
      <tp t="s">
        <v>#N/A Requesting Data...3799513237</v>
        <stp/>
        <stp>BDH|1335702129099115144</stp>
        <tr r="C154" s="17"/>
      </tp>
      <tp t="s">
        <v>#N/A Requesting Data...3084231213</v>
        <stp/>
        <stp>BDH|8637270648872486024</stp>
        <tr r="F73" s="19"/>
        <tr r="I73" s="11"/>
      </tp>
      <tp t="s">
        <v>#N/A Requesting Data...3506791999</v>
        <stp/>
        <stp>BDH|9340671772012897617</stp>
        <tr r="AH437" s="18"/>
        <tr r="AD437" s="2"/>
      </tp>
      <tp t="s">
        <v>#N/A Requesting Data...3207060688</v>
        <stp/>
        <stp>BDH|2668061490445786280</stp>
        <tr r="J289" s="17"/>
        <tr r="J289" s="17"/>
      </tp>
      <tp t="s">
        <v>#N/A Requesting Data...3194471374</v>
        <stp/>
        <stp>BDH|8226854720566088887</stp>
        <tr r="E242" s="2"/>
      </tp>
      <tp t="s">
        <v>#N/A Requesting Data...4249252489</v>
        <stp/>
        <stp>BDH|8904721325165519474</stp>
        <tr r="Q224" s="18"/>
      </tp>
      <tp t="s">
        <v>#N/A Requesting Data...3000779485</v>
        <stp/>
        <stp>BDH|5120975697720538987</stp>
        <tr r="B61" s="17"/>
      </tp>
      <tp t="s">
        <v>#N/A Requesting Data...3662404459</v>
        <stp/>
        <stp>BDH|3783519666878445480</stp>
        <tr r="M264" s="19"/>
        <tr r="O264" s="11"/>
      </tp>
      <tp t="s">
        <v>#N/A Requesting Data...3652069769</v>
        <stp/>
        <stp>BDH|2357664117859900074</stp>
        <tr r="K37" s="17"/>
      </tp>
      <tp t="s">
        <v>#N/A Requesting Data...3877922825</v>
        <stp/>
        <stp>BDH|9029440248611190411</stp>
        <tr r="Q275" s="18"/>
      </tp>
      <tp t="s">
        <v>#N/A Requesting Data...3453832213</v>
        <stp/>
        <stp>BDH|3917161387854019247</stp>
        <tr r="E104" s="2"/>
      </tp>
      <tp t="s">
        <v>#N/A Requesting Data...3432167281</v>
        <stp/>
        <stp>BDH|5605803028244330703</stp>
        <tr r="I44" s="17"/>
      </tp>
      <tp t="s">
        <v>#N/A Requesting Data...3293874886</v>
        <stp/>
        <stp>BDH|5592400941680186984</stp>
        <tr r="B142" s="19"/>
        <tr r="B142" s="11"/>
      </tp>
      <tp t="s">
        <v>#N/A Requesting Data...4180159231</v>
        <stp/>
        <stp>BDH|1957712515843955899</stp>
        <tr r="E420" s="2"/>
      </tp>
      <tp t="s">
        <v>#N/A Requesting Data...3187809738</v>
        <stp/>
        <stp>BDH|5373673489521006604</stp>
        <tr r="BE78" s="19"/>
        <tr r="BG78" s="11"/>
      </tp>
      <tp t="s">
        <v>#N/A Requesting Data...2995597558</v>
        <stp/>
        <stp>BDH|2183920009446360142</stp>
        <tr r="C293" s="17"/>
      </tp>
      <tp t="s">
        <v>#N/A Requesting Data...4043786061</v>
        <stp/>
        <stp>BDH|5850428775222179830</stp>
        <tr r="E366" s="2"/>
      </tp>
      <tp t="s">
        <v>#N/A Requesting Data...3147138929</v>
        <stp/>
        <stp>BDH|2369916086709151688</stp>
        <tr r="K232" s="17"/>
      </tp>
      <tp t="s">
        <v>#N/A Requesting Data...3485913385</v>
        <stp/>
        <stp>BDH|4584651306476919826</stp>
        <tr r="C89" s="17"/>
      </tp>
      <tp t="s">
        <v>#N/A Requesting Data...4269351400</v>
        <stp/>
        <stp>BDH|8354394846896982572</stp>
        <tr r="I280" s="17"/>
        <tr r="I280" s="17"/>
      </tp>
      <tp t="s">
        <v>#N/A Requesting Data...3619237822</v>
        <stp/>
        <stp>BDH|1070730364139723526</stp>
        <tr r="BA292" s="18"/>
      </tp>
      <tp t="s">
        <v>#N/A Requesting Data...4237872355</v>
        <stp/>
        <stp>BDH|2411551058169813734</stp>
        <tr r="D286" s="17"/>
      </tp>
      <tp t="s">
        <v>#N/A Requesting Data...3525844558</v>
        <stp/>
        <stp>BDH|3565024923149060462</stp>
        <tr r="I176" s="17"/>
        <tr r="I176" s="17"/>
      </tp>
      <tp t="s">
        <v>#N/A Requesting Data...2946392207</v>
        <stp/>
        <stp>BDH|2045552225870064921</stp>
        <tr r="B104" s="19"/>
        <tr r="B104" s="11"/>
      </tp>
      <tp t="s">
        <v>#N/A Requesting Data...4091603125</v>
        <stp/>
        <stp>BDH|5926689326635421816</stp>
        <tr r="C298" s="17"/>
      </tp>
      <tp t="s">
        <v>#N/A Requesting Data...2927867953</v>
        <stp/>
        <stp>BDH|6909545308199085674</stp>
        <tr r="B23" s="17"/>
      </tp>
      <tp t="s">
        <v>#N/A Requesting Data...3867703524</v>
        <stp/>
        <stp>BDH|6533579592385072326</stp>
        <tr r="Q96" s="18"/>
      </tp>
      <tp t="s">
        <v>#N/A Requesting Data...3519728835</v>
        <stp/>
        <stp>BDH|2512627196345594466</stp>
        <tr r="Q220" s="18"/>
      </tp>
      <tp t="s">
        <v>#N/A Requesting Data...4251604500</v>
        <stp/>
        <stp>BDH|5989215132651181982</stp>
        <tr r="D210" s="17"/>
      </tp>
      <tp t="s">
        <v>#N/A Requesting Data...4189821661</v>
        <stp/>
        <stp>BDH|9461162869712016082</stp>
        <tr r="BA433" s="18"/>
      </tp>
      <tp t="s">
        <v>#N/A Requesting Data...3082271726</v>
        <stp/>
        <stp>BDH|9375581389319628173</stp>
        <tr r="BA211" s="18"/>
      </tp>
      <tp t="s">
        <v>#N/A Requesting Data...3724803870</v>
        <stp/>
        <stp>BDH|9919036863223273085</stp>
        <tr r="K91" s="17"/>
      </tp>
      <tp t="s">
        <v>#N/A Requesting Data...3980445050</v>
        <stp/>
        <stp>BDH|3922798728622261890</stp>
        <tr r="BE4" s="19"/>
        <tr r="BG4" s="11"/>
      </tp>
      <tp t="s">
        <v>#N/A Requesting Data...3025007341</v>
        <stp/>
        <stp>BDH|6147148986355367609</stp>
        <tr r="J80" s="17"/>
      </tp>
      <tp t="s">
        <v>#N/A Requesting Data...3408463185</v>
        <stp/>
        <stp>BDH|6645437214247566842</stp>
        <tr r="B111" s="19"/>
        <tr r="B111" s="11"/>
      </tp>
      <tp t="s">
        <v>#N/A Requesting Data...4000476391</v>
        <stp/>
        <stp>BDH|8701965397240529430</stp>
        <tr r="C255" s="17"/>
      </tp>
      <tp t="s">
        <v>#N/A Requesting Data...3673936210</v>
        <stp/>
        <stp>BDH|8262644651350090770</stp>
        <tr r="Q59" s="18"/>
      </tp>
      <tp t="s">
        <v>#N/A Requesting Data...3599848491</v>
        <stp/>
        <stp>BDH|8796771554477037145</stp>
        <tr r="BE239" s="19"/>
        <tr r="BG239" s="11"/>
      </tp>
      <tp t="s">
        <v>#N/A Requesting Data...4136199663</v>
        <stp/>
        <stp>BDH|2449668392047745675</stp>
        <tr r="B20" s="19"/>
        <tr r="B20" s="11"/>
      </tp>
      <tp t="s">
        <v>#N/A Requesting Data...3727102412</v>
        <stp/>
        <stp>BDH|8581282838537261274</stp>
        <tr r="E108" s="2"/>
      </tp>
      <tp t="s">
        <v>#N/A Requesting Data...4158709053</v>
        <stp/>
        <stp>BDH|4757876147420394442</stp>
        <tr r="I124" s="17"/>
      </tp>
      <tp t="s">
        <v>#N/A Requesting Data...2958224283</v>
        <stp/>
        <stp>BDH|9777017797635613979</stp>
        <tr r="J187" s="19"/>
      </tp>
      <tp t="s">
        <v>#N/A Requesting Data...4035216364</v>
        <stp/>
        <stp>BDH|4993479501245952976</stp>
        <tr r="K82" s="17"/>
      </tp>
      <tp t="s">
        <v>#N/A Requesting Data...3305897913</v>
        <stp/>
        <stp>BDH|4797803823277537508</stp>
        <tr r="C223" s="17"/>
      </tp>
      <tp t="s">
        <v>#N/A Requesting Data...3114484181</v>
        <stp/>
        <stp>BDH|7392534686055316349</stp>
        <tr r="E357" s="2"/>
      </tp>
      <tp t="s">
        <v>#N/A Requesting Data...2887139569</v>
        <stp/>
        <stp>BDH|6855073305322305882</stp>
        <tr r="B280" s="17"/>
      </tp>
      <tp t="s">
        <v>#N/A Requesting Data...3118532634</v>
        <stp/>
        <stp>BDH|6028976056436219027</stp>
        <tr r="F207" s="19"/>
        <tr r="I207" s="11"/>
      </tp>
      <tp t="s">
        <v>#N/A Requesting Data...4231255725</v>
        <stp/>
        <stp>BDH|6856625486710986446</stp>
        <tr r="C53" s="17"/>
      </tp>
      <tp t="s">
        <v>#N/A Requesting Data...3153986108</v>
        <stp/>
        <stp>BDH|8252676772677783215</stp>
        <tr r="F74" s="19"/>
        <tr r="I74" s="11"/>
      </tp>
      <tp t="s">
        <v>#N/A Requesting Data...2965581836</v>
        <stp/>
        <stp>BDH|7523942486082582830</stp>
        <tr r="B54" s="17"/>
      </tp>
      <tp t="s">
        <v>#N/A Requesting Data...3764828617</v>
        <stp/>
        <stp>BDH|9573024603721301468</stp>
        <tr r="B188" s="17"/>
      </tp>
      <tp t="s">
        <v>#N/A Requesting Data...4069674566</v>
        <stp/>
        <stp>BDH|8509131226911678670</stp>
        <tr r="Q196" s="18"/>
      </tp>
      <tp t="s">
        <v>#N/A Requesting Data...3442749641</v>
        <stp/>
        <stp>BDH|8337149535180744640</stp>
        <tr r="J212" s="17"/>
        <tr r="J212" s="17"/>
      </tp>
      <tp t="s">
        <v>#N/A Requesting Data...4041217342</v>
        <stp/>
        <stp>BDH|5565843973156217060</stp>
        <tr r="J104" s="17"/>
      </tp>
      <tp t="s">
        <v>#N/A Requesting Data...3579630334</v>
        <stp/>
        <stp>BDH|5770882519277304730</stp>
        <tr r="B258" s="17"/>
      </tp>
      <tp t="s">
        <v>#N/A Requesting Data...3328530019</v>
        <stp/>
        <stp>BDH|4054374264864394966</stp>
        <tr r="E164" s="2"/>
      </tp>
      <tp t="s">
        <v>#N/A Requesting Data...3116824257</v>
        <stp/>
        <stp>BDH|9776546235302765172</stp>
        <tr r="D90" s="17"/>
      </tp>
      <tp t="s">
        <v>#N/A Requesting Data...3292969706</v>
        <stp/>
        <stp>BDH|8761872041818055070</stp>
        <tr r="I117" s="17"/>
      </tp>
      <tp t="s">
        <v>#N/A Requesting Data...3559504492</v>
        <stp/>
        <stp>BDH|3418006659939340381</stp>
        <tr r="Q155" s="18"/>
      </tp>
      <tp t="s">
        <v>#N/A Requesting Data...3189762831</v>
        <stp/>
        <stp>BDH|9180514217487559647</stp>
        <tr r="E174" s="2"/>
      </tp>
      <tp t="s">
        <v>#N/A Requesting Data...4146053771</v>
        <stp/>
        <stp>BDH|6888388194252382216</stp>
        <tr r="B248" s="19"/>
        <tr r="B248" s="11"/>
      </tp>
      <tp t="s">
        <v>#N/A Requesting Data...3207115898</v>
        <stp/>
        <stp>BDH|7738147373209512438</stp>
        <tr r="E87" s="2"/>
      </tp>
      <tp t="s">
        <v>#N/A Requesting Data...3570853082</v>
        <stp/>
        <stp>BDH|5474919755467580222</stp>
        <tr r="E248" s="2"/>
      </tp>
      <tp t="s">
        <v>#N/A Requesting Data...3021456283</v>
        <stp/>
        <stp>BDH|7157938361815564110</stp>
        <tr r="D202" s="17"/>
      </tp>
      <tp t="s">
        <v>#N/A Requesting Data...4050166481</v>
        <stp/>
        <stp>BDH|9085761541714796275</stp>
        <tr r="M101" s="19"/>
        <tr r="O101" s="11"/>
      </tp>
      <tp t="s">
        <v>#N/A Requesting Data...3503361734</v>
        <stp/>
        <stp>BDH|9671262820266621311</stp>
        <tr r="BA66" s="18"/>
      </tp>
      <tp t="s">
        <v>#N/A Requesting Data...4290474068</v>
        <stp/>
        <stp>BDH|5061613186797920094</stp>
        <tr r="I38" s="17"/>
      </tp>
      <tp t="s">
        <v>#N/A Requesting Data...2923796515</v>
        <stp/>
        <stp>BDH|9766701977632688715</stp>
        <tr r="C114" s="17"/>
      </tp>
      <tp t="s">
        <v>#N/A Requesting Data...3067972131</v>
        <stp/>
        <stp>BDH|5646019770548632667</stp>
        <tr r="E292" s="2"/>
      </tp>
      <tp t="s">
        <v>#N/A Requesting Data...4172891895</v>
        <stp/>
        <stp>BDH|7300588444449153395</stp>
        <tr r="F123" s="19"/>
        <tr r="I123" s="11"/>
      </tp>
      <tp t="s">
        <v>#N/A Requesting Data...3127786181</v>
        <stp/>
        <stp>BDH|9302610891738123259</stp>
        <tr r="Q51" s="18"/>
      </tp>
      <tp t="s">
        <v>#N/A Requesting Data...3415524110</v>
        <stp/>
        <stp>BDH|8763149590555317975</stp>
        <tr r="B24" s="17"/>
      </tp>
      <tp t="s">
        <v>#N/A Requesting Data...3297002919</v>
        <stp/>
        <stp>BDH|1143023493491475505</stp>
        <tr r="BE50" s="19"/>
        <tr r="BG50" s="11"/>
      </tp>
      <tp t="s">
        <v>#N/A Requesting Data...3823995514</v>
        <stp/>
        <stp>BDH|9922126827912942419</stp>
        <tr r="B272" s="19"/>
        <tr r="B272" s="11"/>
      </tp>
      <tp t="s">
        <v>#N/A Requesting Data...4272928522</v>
        <stp/>
        <stp>BDH|8209677515413099048</stp>
        <tr r="E80" s="2"/>
      </tp>
      <tp t="s">
        <v>#N/A Requesting Data...3410842410</v>
        <stp/>
        <stp>BDH|3839546695734411791</stp>
        <tr r="M245" s="19"/>
        <tr r="O245" s="11"/>
      </tp>
      <tp t="s">
        <v>#N/A Requesting Data...4099792973</v>
        <stp/>
        <stp>BDH|6415940842365166270</stp>
        <tr r="AH433" s="18"/>
        <tr r="AD433" s="2"/>
      </tp>
      <tp t="s">
        <v>#N/A Requesting Data...2918192202</v>
        <stp/>
        <stp>BDH|3150143395261348677</stp>
        <tr r="BA184" s="18"/>
      </tp>
      <tp t="s">
        <v>#N/A Requesting Data...3892419735</v>
        <stp/>
        <stp>BDH|3569866111744057265</stp>
        <tr r="B80" s="19"/>
        <tr r="B80" s="11"/>
      </tp>
      <tp t="s">
        <v>#N/A Requesting Data...4008408497</v>
        <stp/>
        <stp>BDH|6907885770553419617</stp>
        <tr r="J252" s="19"/>
      </tp>
      <tp t="s">
        <v>#N/A Requesting Data...3114902073</v>
        <stp/>
        <stp>BDH|9259118682599559505</stp>
        <tr r="Q418" s="18"/>
      </tp>
      <tp t="s">
        <v>#N/A Requesting Data...4085318669</v>
        <stp/>
        <stp>BDH|3143666895498650813</stp>
        <tr r="J37" s="17"/>
      </tp>
      <tp t="s">
        <v>#N/A Requesting Data...3754297343</v>
        <stp/>
        <stp>BDH|4018595507614394988</stp>
        <tr r="E177" s="2"/>
      </tp>
      <tp t="s">
        <v>#N/A Requesting Data...4111656845</v>
        <stp/>
        <stp>BDH|6537939346112612538</stp>
        <tr r="M179" s="19"/>
        <tr r="O179" s="11"/>
      </tp>
      <tp t="s">
        <v>#N/A Requesting Data...3375113960</v>
        <stp/>
        <stp>BDH|3460436563234203937</stp>
        <tr r="BA48" s="18"/>
      </tp>
      <tp t="s">
        <v>#N/A Requesting Data...3855070148</v>
        <stp/>
        <stp>BDH|2796617620152182823</stp>
        <tr r="I224" s="17"/>
        <tr r="I224" s="17"/>
      </tp>
      <tp t="s">
        <v>#N/A Requesting Data...3131719177</v>
        <stp/>
        <stp>BDH|8985388774628791875</stp>
        <tr r="E30" s="2"/>
      </tp>
      <tp t="s">
        <v>#N/A Requesting Data...3840095305</v>
        <stp/>
        <stp>BDH|3025223089984666183</stp>
        <tr r="B45" s="19"/>
        <tr r="B45" s="11"/>
      </tp>
      <tp t="s">
        <v>#N/A Requesting Data...3041586129</v>
        <stp/>
        <stp>BDH|98111512557004658</stp>
        <tr r="Q424" s="18"/>
      </tp>
      <tp t="s">
        <v>#N/A Requesting Data...4046614763</v>
        <stp/>
        <stp>BDH|2932805592678697678</stp>
        <tr r="Q126" s="18"/>
      </tp>
      <tp t="s">
        <v>#N/A Requesting Data...3968376910</v>
        <stp/>
        <stp>BDH|5169736799782245432</stp>
        <tr r="BA229" s="18"/>
      </tp>
      <tp t="s">
        <v>#N/A Requesting Data...3746165458</v>
        <stp/>
        <stp>BDH|2110979798199499600</stp>
        <tr r="M156" s="19"/>
        <tr r="O156" s="11"/>
      </tp>
      <tp t="s">
        <v>#N/A Requesting Data...3144010722</v>
        <stp/>
        <stp>BDH|7343298916468426129</stp>
        <tr r="D38" s="17"/>
      </tp>
      <tp t="s">
        <v>#N/A Requesting Data...3371609940</v>
        <stp/>
        <stp>BDH|4650110596190243195</stp>
        <tr r="I246" s="17"/>
        <tr r="I246" s="17"/>
      </tp>
      <tp t="s">
        <v>#N/A Requesting Data...3240378386</v>
        <stp/>
        <stp>BDH|5853858528890726282</stp>
        <tr r="E60" s="2"/>
      </tp>
      <tp t="s">
        <v>#N/A Requesting Data...3607424565</v>
        <stp/>
        <stp>BDH|2039231663609837220</stp>
        <tr r="BA90" s="18"/>
      </tp>
      <tp t="s">
        <v>#N/A Requesting Data...3172820266</v>
        <stp/>
        <stp>BDH|6289361348224340856</stp>
        <tr r="K429" s="18"/>
        <tr r="M429" s="2"/>
      </tp>
      <tp t="s">
        <v>#N/A Requesting Data...3520837873</v>
        <stp/>
        <stp>BDH|1492162761762079992</stp>
        <tr r="B117" s="19"/>
        <tr r="B117" s="11"/>
      </tp>
      <tp t="s">
        <v>#N/A Requesting Data...3729471897</v>
        <stp/>
        <stp>BDH|9075846181870869476</stp>
        <tr r="J14" s="17"/>
      </tp>
      <tp t="s">
        <v>#N/A Requesting Data...2989384229</v>
        <stp/>
        <stp>BDH|4786991934116835582</stp>
        <tr r="E50" s="2"/>
      </tp>
      <tp t="s">
        <v>#N/A Requesting Data...3181268740</v>
        <stp/>
        <stp>BDH|7882801856687717034</stp>
        <tr r="D283" s="17"/>
      </tp>
      <tp t="s">
        <v>#N/A Requesting Data...3052462362</v>
        <stp/>
        <stp>BDH|9188133419781088519</stp>
        <tr r="D183" s="17"/>
      </tp>
      <tp t="s">
        <v>#N/A Requesting Data...3161728370</v>
        <stp/>
        <stp>BDH|6399408589591019615</stp>
        <tr r="BA62" s="18"/>
      </tp>
      <tp t="s">
        <v>#N/A Requesting Data...3033375562</v>
        <stp/>
        <stp>BDH|4945622055422611837</stp>
        <tr r="Q179" s="18"/>
      </tp>
      <tp t="s">
        <v>#N/A Requesting Data...2976786274</v>
        <stp/>
        <stp>BDH|2980077057179252302</stp>
        <tr r="BE133" s="19"/>
        <tr r="BG133" s="11"/>
      </tp>
      <tp t="s">
        <v>#N/A Requesting Data...3581023705</v>
        <stp/>
        <stp>BDH|5163230591182186197</stp>
        <tr r="BA93" s="18"/>
      </tp>
      <tp t="s">
        <v>#N/A Requesting Data...4000506670</v>
        <stp/>
        <stp>BDH|4280867072183818554</stp>
        <tr r="BA156" s="18"/>
      </tp>
      <tp t="s">
        <v>#N/A Requesting Data...3550122741</v>
        <stp/>
        <stp>BDH|4573651932869138582</stp>
        <tr r="BE112" s="19"/>
        <tr r="BG112" s="11"/>
      </tp>
      <tp t="s">
        <v>#N/A Requesting Data...3671130901</v>
        <stp/>
        <stp>BDH|5295879145512016684</stp>
        <tr r="Q186" s="18"/>
      </tp>
      <tp t="s">
        <v>#N/A Requesting Data...4208667688</v>
        <stp/>
        <stp>BDH|8383391483638892695</stp>
        <tr r="E398" s="2"/>
      </tp>
      <tp t="s">
        <v>#N/A Requesting Data...3048191074</v>
        <stp/>
        <stp>BDH|6124946041716947055</stp>
        <tr r="BE126" s="19"/>
        <tr r="BG126" s="11"/>
      </tp>
      <tp t="s">
        <v>#N/A Requesting Data...3856268944</v>
        <stp/>
        <stp>BDH|2237492485927256448</stp>
        <tr r="B156" s="19"/>
        <tr r="B156" s="11"/>
      </tp>
      <tp t="s">
        <v>#N/A Requesting Data...3380590165</v>
        <stp/>
        <stp>BDH|6839714516124212953</stp>
        <tr r="C214" s="17"/>
      </tp>
      <tp t="s">
        <v>#N/A Requesting Data...3649599858</v>
        <stp/>
        <stp>BDH|9755811445508923024</stp>
        <tr r="I181" s="17"/>
        <tr r="I181" s="17"/>
      </tp>
      <tp t="s">
        <v>#N/A Requesting Data...3435026726</v>
        <stp/>
        <stp>BDH|8683857019738395417</stp>
        <tr r="F83" s="19"/>
        <tr r="I83" s="11"/>
      </tp>
      <tp t="s">
        <v>#N/A Requesting Data...3121304902</v>
        <stp/>
        <stp>BDH|2986774600460637802</stp>
        <tr r="M29" s="19"/>
        <tr r="O29" s="11"/>
      </tp>
      <tp t="s">
        <v>#N/A Requesting Data...4033435597</v>
        <stp/>
        <stp>BDH|9806271596697364828</stp>
        <tr r="M44" s="19"/>
        <tr r="O44" s="11"/>
      </tp>
      <tp t="s">
        <v>#N/A Requesting Data...3506821146</v>
        <stp/>
        <stp>BDH|2523990474925865480</stp>
        <tr r="D199" s="17"/>
      </tp>
      <tp t="s">
        <v>#N/A Requesting Data...3564476804</v>
        <stp/>
        <stp>BDH|1501342729318855589</stp>
        <tr r="I212" s="17"/>
        <tr r="I212" s="17"/>
      </tp>
      <tp t="s">
        <v>#N/A Requesting Data...3933327689</v>
        <stp/>
        <stp>BDH|2083025862171944815</stp>
        <tr r="I214" s="17"/>
        <tr r="I214" s="17"/>
      </tp>
      <tp t="s">
        <v>#N/A Requesting Data...4276973021</v>
        <stp/>
        <stp>BDH|8396107099019038438</stp>
        <tr r="J110" s="17"/>
      </tp>
      <tp t="s">
        <v>#N/A Requesting Data...4252798925</v>
        <stp/>
        <stp>BDH|1071460184122355284</stp>
        <tr r="F46" s="19"/>
        <tr r="I46" s="11"/>
      </tp>
      <tp t="s">
        <v>#N/A Requesting Data...3270424276</v>
        <stp/>
        <stp>BDH|4112263053567897958</stp>
        <tr r="I257" s="17"/>
        <tr r="I257" s="17"/>
      </tp>
      <tp t="s">
        <v>#N/A Requesting Data...3210658039</v>
        <stp/>
        <stp>BDH|3951430245367648904</stp>
        <tr r="D232" s="17"/>
      </tp>
      <tp t="s">
        <v>#N/A Requesting Data...3822323955</v>
        <stp/>
        <stp>BDH|4395382398697218485</stp>
        <tr r="C90" s="17"/>
      </tp>
      <tp t="s">
        <v>#N/A Requesting Data...3563328947</v>
        <stp/>
        <stp>BDH|5853628148363821930</stp>
        <tr r="K151" s="17"/>
      </tp>
      <tp t="s">
        <v>#N/A Requesting Data...3464586665</v>
        <stp/>
        <stp>BDH|3308883912630188711</stp>
        <tr r="K148" s="17"/>
      </tp>
      <tp t="s">
        <v>#N/A Requesting Data...3271814268</v>
        <stp/>
        <stp>BDH|2122269299943062706</stp>
        <tr r="J179" s="17"/>
        <tr r="J179" s="17"/>
      </tp>
      <tp t="s">
        <v>#N/A Requesting Data...3639741973</v>
        <stp/>
        <stp>BDH|4620069960806666987</stp>
        <tr r="C61" s="17"/>
      </tp>
      <tp t="s">
        <v>#N/A Requesting Data...3525438860</v>
        <stp/>
        <stp>BDH|2411714492600080193</stp>
        <tr r="BA61" s="18"/>
      </tp>
      <tp t="s">
        <v>#N/A Requesting Data...3562785027</v>
        <stp/>
        <stp>BDH|8208745839319061818</stp>
        <tr r="F96" s="19"/>
        <tr r="I96" s="11"/>
      </tp>
      <tp t="s">
        <v>#N/A Requesting Data...3453042771</v>
        <stp/>
        <stp>BDH|7776960920843775284</stp>
        <tr r="J62" s="17"/>
      </tp>
      <tp t="s">
        <v>#N/A Requesting Data...3740507451</v>
        <stp/>
        <stp>BDH|5946518470169723310</stp>
        <tr r="B106" s="19"/>
        <tr r="B106" s="11"/>
      </tp>
      <tp t="s">
        <v>#N/A Requesting Data...4157105550</v>
        <stp/>
        <stp>BDH|7798359798080291067</stp>
        <tr r="F284" s="19"/>
        <tr r="I284" s="11"/>
      </tp>
      <tp t="s">
        <v>#N/A Requesting Data...3823642754</v>
        <stp/>
        <stp>BDH|8120083455889354912</stp>
        <tr r="C140" s="17"/>
      </tp>
      <tp t="s">
        <v>#N/A Requesting Data...4015661776</v>
        <stp/>
        <stp>BDH|5970851917526168754</stp>
        <tr r="BE31" s="19"/>
        <tr r="BG31" s="11"/>
      </tp>
      <tp t="s">
        <v>#N/A Requesting Data...4116535048</v>
        <stp/>
        <stp>BDH|9091063569943354135</stp>
        <tr r="E367" s="2"/>
      </tp>
      <tp t="s">
        <v>#N/A Requesting Data...3838747399</v>
        <stp/>
        <stp>BDH|6537995377154000144</stp>
        <tr r="B207" s="17"/>
      </tp>
      <tp t="s">
        <v>#N/A Requesting Data...3108995379</v>
        <stp/>
        <stp>BDH|4110342829369217114</stp>
        <tr r="B83" s="17"/>
      </tp>
      <tp t="s">
        <v>#N/A Requesting Data...3708248506</v>
        <stp/>
        <stp>BDH|3297447894596487597</stp>
        <tr r="Q236" s="18"/>
      </tp>
      <tp t="s">
        <v>#N/A Requesting Data...3560259575</v>
        <stp/>
        <stp>BDH|1697276271479950066</stp>
        <tr r="E210" s="2"/>
      </tp>
      <tp t="s">
        <v>#N/A Requesting Data...3609567657</v>
        <stp/>
        <stp>BDH|2644258381724848154</stp>
        <tr r="K169" s="17"/>
      </tp>
      <tp t="s">
        <v>#N/A Requesting Data...3420149057</v>
        <stp/>
        <stp>BDH|1257203492493787480</stp>
        <tr r="Q397" s="18"/>
      </tp>
      <tp t="s">
        <v>#N/A Requesting Data...3802020860</v>
        <stp/>
        <stp>BDH|2572282675319473300</stp>
        <tr r="AH440" s="18"/>
        <tr r="AD440" s="2"/>
      </tp>
      <tp t="s">
        <v>#N/A Requesting Data...4018668493</v>
        <stp/>
        <stp>BDH|1866926916612843683</stp>
        <tr r="E187" s="2"/>
      </tp>
      <tp t="s">
        <v>#N/A Requesting Data...3737074257</v>
        <stp/>
        <stp>BDH|7741989537907171751</stp>
        <tr r="K186" s="17"/>
      </tp>
      <tp t="s">
        <v>#N/A Requesting Data...3268979442</v>
        <stp/>
        <stp>BDH|2974575883501251336</stp>
        <tr r="M128" s="19"/>
        <tr r="O128" s="11"/>
      </tp>
      <tp t="s">
        <v>#N/A Requesting Data...3965887551</v>
        <stp/>
        <stp>BDH|3383995271579443936</stp>
        <tr r="F135" s="19"/>
        <tr r="I135" s="11"/>
      </tp>
      <tp t="s">
        <v>#N/A Requesting Data...3687283775</v>
        <stp/>
        <stp>BDH|7585260299279716811</stp>
        <tr r="E430" s="18"/>
      </tp>
      <tp t="s">
        <v>#N/A Requesting Data...3616024295</v>
        <stp/>
        <stp>BDH|5584353110312560893</stp>
        <tr r="Q355" s="18"/>
      </tp>
      <tp t="s">
        <v>#N/A Requesting Data...3553857723</v>
        <stp/>
        <stp>BDH|3314606754269350490</stp>
        <tr r="D26" s="17"/>
      </tp>
      <tp t="s">
        <v>#N/A Requesting Data...3088403831</v>
        <stp/>
        <stp>BDH|9102080730364765336</stp>
        <tr r="E180" s="2"/>
      </tp>
      <tp t="s">
        <v>#N/A Requesting Data...3387959794</v>
        <stp/>
        <stp>BDH|3941865002101449740</stp>
        <tr r="BA383" s="18"/>
      </tp>
      <tp t="s">
        <v>#N/A Requesting Data...4279997496</v>
        <stp/>
        <stp>BDH|8087398640803695128</stp>
        <tr r="J147" s="17"/>
        <tr r="J147" s="17"/>
      </tp>
      <tp t="s">
        <v>#N/A Requesting Data...3384765674</v>
        <stp/>
        <stp>BDH|4623551854810923930</stp>
        <tr r="I247" s="17"/>
        <tr r="I247" s="17"/>
      </tp>
      <tp t="s">
        <v>#N/A Requesting Data...3627205895</v>
        <stp/>
        <stp>BDH|6813525580090057683</stp>
        <tr r="Q36" s="18"/>
      </tp>
      <tp t="s">
        <v>#N/A Requesting Data...3081655572</v>
        <stp/>
        <stp>BDH|8181779704766158416</stp>
        <tr r="BA350" s="18"/>
      </tp>
      <tp t="s">
        <v>#N/A Requesting Data...4218388600</v>
        <stp/>
        <stp>BDH|8265436960064021336</stp>
        <tr r="J246" s="19"/>
      </tp>
      <tp t="s">
        <v>#N/A Requesting Data...4059935618</v>
        <stp/>
        <stp>BDH|4472216217879589359</stp>
        <tr r="E282" s="2"/>
      </tp>
      <tp t="s">
        <v>#N/A Requesting Data...4282532072</v>
        <stp/>
        <stp>BDH|5904249098043541026</stp>
        <tr r="BA302" s="18"/>
      </tp>
      <tp t="s">
        <v>#N/A Requesting Data...3910498560</v>
        <stp/>
        <stp>BDH|8284364388958689686</stp>
        <tr r="M50" s="19"/>
        <tr r="O50" s="11"/>
      </tp>
      <tp t="s">
        <v>#N/A Requesting Data...3774193807</v>
        <stp/>
        <stp>BDH|3442747414808430022</stp>
        <tr r="D165" s="17"/>
      </tp>
      <tp t="s">
        <v>#N/A Requesting Data...3744837573</v>
        <stp/>
        <stp>BDH|9727369217440358677</stp>
        <tr r="B46" s="19"/>
        <tr r="B46" s="11"/>
      </tp>
      <tp t="s">
        <v>#N/A Requesting Data...3536239621</v>
        <stp/>
        <stp>BDH|3316049181735132352</stp>
        <tr r="E314" s="2"/>
      </tp>
      <tp t="s">
        <v>#N/A Requesting Data...3540758334</v>
        <stp/>
        <stp>BDH|5912210548667729942</stp>
        <tr r="M26" s="19"/>
        <tr r="O26" s="11"/>
      </tp>
      <tp t="s">
        <v>#N/A Requesting Data...3957691628</v>
        <stp/>
        <stp>BDH|4095800741053303610</stp>
        <tr r="C98" s="17"/>
      </tp>
      <tp t="s">
        <v>#N/A Requesting Data...4197569612</v>
        <stp/>
        <stp>BDH|5558527280945776035</stp>
        <tr r="D206" s="17"/>
      </tp>
      <tp t="s">
        <v>#N/A Requesting Data...3376222155</v>
        <stp/>
        <stp>BDH|6467331722962242841</stp>
        <tr r="Q209" s="18"/>
      </tp>
      <tp t="s">
        <v>#N/A Requesting Data...3696911268</v>
        <stp/>
        <stp>BDH|5661739694157247101</stp>
        <tr r="I288" s="17"/>
        <tr r="I288" s="17"/>
      </tp>
      <tp t="s">
        <v>#N/A Requesting Data...3215921616</v>
        <stp/>
        <stp>BDH|2175427885921032257</stp>
        <tr r="J193" s="17"/>
        <tr r="J193" s="17"/>
      </tp>
      <tp t="s">
        <v>#N/A Requesting Data...3326788686</v>
        <stp/>
        <stp>BDH|7210247733173496821</stp>
        <tr r="Q300" s="18"/>
      </tp>
      <tp t="s">
        <v>#N/A Requesting Data...3496032196</v>
        <stp/>
        <stp>BDH|1652500574617436961</stp>
        <tr r="J290" s="19"/>
      </tp>
      <tp t="s">
        <v>#N/A Requesting Data...3654059641</v>
        <stp/>
        <stp>BDH|8018657201660178357</stp>
        <tr r="F77" s="19"/>
        <tr r="I77" s="11"/>
      </tp>
      <tp t="s">
        <v>#N/A Requesting Data...4286039763</v>
        <stp/>
        <stp>BDH|8370065434575665372</stp>
        <tr r="B176" s="19"/>
        <tr r="B176" s="11"/>
      </tp>
      <tp t="s">
        <v>#N/A Requesting Data...4009688210</v>
        <stp/>
        <stp>BDH|8241119053856132714</stp>
        <tr r="Q117" s="18"/>
      </tp>
      <tp t="s">
        <v>#N/A Requesting Data...4264715701</v>
        <stp/>
        <stp>BDH|5327703693861681764</stp>
        <tr r="Q414" s="18"/>
      </tp>
      <tp t="s">
        <v>#N/A Requesting Data...3078729849</v>
        <stp/>
        <stp>BDH|4693437682013027676</stp>
        <tr r="F42" s="19"/>
        <tr r="I42" s="11"/>
      </tp>
      <tp t="s">
        <v>#N/A Requesting Data...3256332678</v>
        <stp/>
        <stp>BDH|4202031226623463820</stp>
        <tr r="J253" s="19"/>
      </tp>
      <tp t="s">
        <v>#N/A Requesting Data...3181793701</v>
        <stp/>
        <stp>BDH|5715000990242264346</stp>
        <tr r="M224" s="19"/>
        <tr r="O224" s="11"/>
      </tp>
      <tp t="s">
        <v>#N/A Requesting Data...4042853972</v>
        <stp/>
        <stp>BDH|4732860993718379007</stp>
        <tr r="BA293" s="18"/>
      </tp>
      <tp t="s">
        <v>#N/A Requesting Data...3069067526</v>
        <stp/>
        <stp>BDH|8002528735321458228</stp>
        <tr r="BE125" s="19"/>
        <tr r="BG125" s="11"/>
      </tp>
      <tp t="s">
        <v>#N/A Requesting Data...3566135189</v>
        <stp/>
        <stp>BDH|8461610517385290714</stp>
        <tr r="B213" s="17"/>
      </tp>
      <tp t="s">
        <v>#N/A Requesting Data...3776264053</v>
        <stp/>
        <stp>BDH|5442905179997419182</stp>
        <tr r="K24" s="17"/>
      </tp>
      <tp t="s">
        <v>#N/A Requesting Data...4208216116</v>
        <stp/>
        <stp>BDH|6728909903401654330</stp>
        <tr r="C281" s="17"/>
      </tp>
      <tp t="s">
        <v>#N/A Requesting Data...3803030661</v>
        <stp/>
        <stp>BDH|1661953134832848498</stp>
        <tr r="D156" s="17"/>
      </tp>
      <tp t="s">
        <v>#N/A Requesting Data...3643744360</v>
        <stp/>
        <stp>BDH|1992491841865114963</stp>
        <tr r="M262" s="19"/>
        <tr r="O262" s="11"/>
      </tp>
      <tp t="s">
        <v>#N/A Requesting Data...3103371756</v>
        <stp/>
        <stp>BDH|7148354175709774705</stp>
        <tr r="C273" s="17"/>
      </tp>
      <tp t="s">
        <v>#N/A Requesting Data...3171992368</v>
        <stp/>
        <stp>BDH|6399831372424729039</stp>
        <tr r="B155" s="19"/>
        <tr r="B155" s="11"/>
      </tp>
      <tp t="s">
        <v>#N/A Requesting Data...4023797534</v>
        <stp/>
        <stp>BDH|7945533391647913147</stp>
        <tr r="F288" s="19"/>
        <tr r="I288" s="11"/>
      </tp>
      <tp t="s">
        <v>#N/A Requesting Data...4166404994</v>
        <stp/>
        <stp>BDH|2868087285990491760</stp>
        <tr r="I159" s="17"/>
        <tr r="I159" s="17"/>
      </tp>
      <tp t="s">
        <v>#N/A Requesting Data...3494731293</v>
        <stp/>
        <stp>BDH|1008263618946886912</stp>
        <tr r="J47" s="17"/>
      </tp>
      <tp t="s">
        <v>#N/A Requesting Data...3484634131</v>
        <stp/>
        <stp>BDH|3964885990416013966</stp>
        <tr r="B211" s="19"/>
        <tr r="B211" s="11"/>
      </tp>
      <tp t="s">
        <v>#N/A Requesting Data...3909993212</v>
        <stp/>
        <stp>BDH|8007079612981112532</stp>
        <tr r="K15" s="17"/>
      </tp>
      <tp t="s">
        <v>#N/A Requesting Data...3567021482</v>
        <stp/>
        <stp>BDH|7005657091275222012</stp>
        <tr r="I108" s="17"/>
      </tp>
      <tp t="s">
        <v>#N/A Requesting Data...3365260063</v>
        <stp/>
        <stp>BDH|1693447584982724262</stp>
        <tr r="D253" s="17"/>
      </tp>
      <tp t="s">
        <v>#N/A Requesting Data...3777977629</v>
        <stp/>
        <stp>BDH|2129381988427302351</stp>
        <tr r="M42" s="19"/>
        <tr r="O42" s="11"/>
      </tp>
      <tp t="s">
        <v>#N/A Requesting Data...3792945367</v>
        <stp/>
        <stp>BDH|6305776087152015648</stp>
        <tr r="K235" s="17"/>
      </tp>
      <tp t="s">
        <v>#N/A Requesting Data...3406499838</v>
        <stp/>
        <stp>BDH|8911789749391825749</stp>
        <tr r="C152" s="17"/>
      </tp>
      <tp t="s">
        <v>#N/A Requesting Data...3697885570</v>
        <stp/>
        <stp>BDH|4633534711228862580</stp>
        <tr r="C186" s="17"/>
      </tp>
      <tp t="s">
        <v>#N/A Requesting Data...3758425674</v>
        <stp/>
        <stp>BDH|5185929705796027727</stp>
        <tr r="Q95" s="18"/>
      </tp>
      <tp t="s">
        <v>#N/A Requesting Data...3990650562</v>
        <stp/>
        <stp>BDH|9941526137187952515</stp>
        <tr r="D24" s="17"/>
      </tp>
      <tp t="s">
        <v>#N/A Requesting Data...3709927818</v>
        <stp/>
        <stp>BDH|3314136760528003140</stp>
        <tr r="E165" s="2"/>
      </tp>
      <tp t="s">
        <v>#N/A Requesting Data...3674657262</v>
        <stp/>
        <stp>BDH|6992049885342871146</stp>
        <tr r="Q205" s="18"/>
      </tp>
      <tp t="s">
        <v>#N/A Requesting Data...4127761295</v>
        <stp/>
        <stp>BDH|8566744869893476788</stp>
        <tr r="B201" s="17"/>
      </tp>
      <tp t="s">
        <v>#N/A Requesting Data...3899355957</v>
        <stp/>
        <stp>BDH|5055570545428436126</stp>
        <tr r="C139" s="17"/>
      </tp>
      <tp t="s">
        <v>#N/A Requesting Data...3471598186</v>
        <stp/>
        <stp>BDH|7706888285933879962</stp>
        <tr r="E195" s="2"/>
      </tp>
      <tp t="s">
        <v>#N/A Requesting Data...3386791865</v>
        <stp/>
        <stp>BDH|2551396576088921376</stp>
        <tr r="BE161" s="19"/>
        <tr r="BG161" s="11"/>
      </tp>
      <tp t="s">
        <v>#N/A Requesting Data...3330255974</v>
        <stp/>
        <stp>BDH|1706872446432593279</stp>
        <tr r="Q380" s="18"/>
      </tp>
      <tp t="s">
        <v>#N/A Requesting Data...3975898749</v>
        <stp/>
        <stp>BDH|4190862601678351911</stp>
        <tr r="I241" s="17"/>
        <tr r="I241" s="17"/>
      </tp>
      <tp t="s">
        <v>#N/A Requesting Data...3237124123</v>
        <stp/>
        <stp>BDH|7567997458954353235</stp>
        <tr r="BA56" s="18"/>
      </tp>
      <tp t="s">
        <v>#N/A Requesting Data...4007291602</v>
        <stp/>
        <stp>BDH|2454802072847562771</stp>
        <tr r="BE85" s="19"/>
        <tr r="BG85" s="11"/>
      </tp>
      <tp t="s">
        <v>#N/A Requesting Data...3360072909</v>
        <stp/>
        <stp>BDH|6159279691872597266</stp>
        <tr r="BA81" s="18"/>
      </tp>
      <tp t="s">
        <v>#N/A Requesting Data...3445267242</v>
        <stp/>
        <stp>BDH|1451050569272591893</stp>
        <tr r="F98" s="19"/>
        <tr r="I98" s="11"/>
      </tp>
      <tp t="s">
        <v>#N/A Requesting Data...4100628485</v>
        <stp/>
        <stp>BDH|9032403060801322776</stp>
        <tr r="M32" s="19"/>
        <tr r="O32" s="11"/>
      </tp>
      <tp t="s">
        <v>#N/A Requesting Data...4181051561</v>
        <stp/>
        <stp>BDH|8051317662188487834</stp>
        <tr r="B75" s="19"/>
        <tr r="B75" s="11"/>
      </tp>
      <tp t="s">
        <v>#N/A Requesting Data...3798438327</v>
        <stp/>
        <stp>BDH|5328825379744967343</stp>
        <tr r="E139" s="2"/>
      </tp>
      <tp t="s">
        <v>#N/A Requesting Data...4238520801</v>
        <stp/>
        <stp>BDH|8819639320548716998</stp>
        <tr r="Q160" s="18"/>
      </tp>
      <tp t="s">
        <v>#N/A Requesting Data...3383075390</v>
        <stp/>
        <stp>BDH|3576205542280358812</stp>
        <tr r="BE172" s="19"/>
        <tr r="BG172" s="11"/>
      </tp>
      <tp t="s">
        <v>#N/A Requesting Data...3305303018</v>
        <stp/>
        <stp>BDH|5540224448126829829</stp>
        <tr r="Q168" s="18"/>
      </tp>
      <tp t="s">
        <v>#N/A Requesting Data...4156210233</v>
        <stp/>
        <stp>BDH|4527027826953276865</stp>
        <tr r="BA275" s="18"/>
      </tp>
      <tp t="s">
        <v>#N/A Requesting Data...3900105989</v>
        <stp/>
        <stp>BDH|26945004578462135</stp>
        <tr r="BE236" s="19"/>
        <tr r="BG236" s="11"/>
      </tp>
      <tp t="s">
        <v>#N/A Requesting Data...3645676445</v>
        <stp/>
        <stp>BDH|96350689573706829</stp>
        <tr r="K60" s="17"/>
      </tp>
      <tp t="s">
        <v>#N/A Requesting Data...3809499779</v>
        <stp/>
        <stp>BDH|8339082861111074107</stp>
        <tr r="F131" s="19"/>
        <tr r="I131" s="11"/>
      </tp>
      <tp t="s">
        <v>#N/A Requesting Data...3176636255</v>
        <stp/>
        <stp>BDH|7739922078783428431</stp>
        <tr r="I196" s="17"/>
        <tr r="I196" s="17"/>
      </tp>
      <tp t="s">
        <v>#N/A Requesting Data...4107191842</v>
        <stp/>
        <stp>BDH|3071026416939987574</stp>
        <tr r="B241" s="19"/>
        <tr r="B241" s="11"/>
      </tp>
      <tp t="s">
        <v>#N/A Requesting Data...4184751151</v>
        <stp/>
        <stp>BDH|7962539383803353709</stp>
        <tr r="B104" s="17"/>
      </tp>
      <tp t="s">
        <v>#N/A Requesting Data...3612504767</v>
        <stp/>
        <stp>BDH|2627494420742283868</stp>
        <tr r="K52" s="17"/>
      </tp>
      <tp t="s">
        <v>#N/A Requesting Data...3265878868</v>
        <stp/>
        <stp>BDH|9318236483809805408</stp>
        <tr r="M176" s="19"/>
        <tr r="O176" s="11"/>
      </tp>
      <tp t="s">
        <v>#N/A Requesting Data...3170905557</v>
        <stp/>
        <stp>BDH|9438476100323857008</stp>
        <tr r="K102" s="17"/>
      </tp>
      <tp t="s">
        <v>#N/A Requesting Data...3948030772</v>
        <stp/>
        <stp>BDH|7542923181299479198</stp>
        <tr r="B95" s="17"/>
      </tp>
      <tp t="s">
        <v>#N/A Requesting Data...3282537082</v>
        <stp/>
        <stp>BDH|9535831782906879172</stp>
        <tr r="C218" s="17"/>
      </tp>
      <tp t="s">
        <v>#N/A Requesting Data...4164210414</v>
        <stp/>
        <stp>BDH|5202863439317573706</stp>
        <tr r="BA107" s="18"/>
      </tp>
      <tp t="s">
        <v>#N/A Requesting Data...3992504772</v>
        <stp/>
        <stp>BDH|5703596286147874182</stp>
        <tr r="M152" s="19"/>
        <tr r="O152" s="11"/>
      </tp>
      <tp t="s">
        <v>#N/A Requesting Data...3636632361</v>
        <stp/>
        <stp>BDH|4721848260762910629</stp>
        <tr r="BE88" s="19"/>
        <tr r="BG88" s="11"/>
      </tp>
      <tp t="s">
        <v>#N/A Requesting Data...3418467126</v>
        <stp/>
        <stp>BDH|8725798901422237358</stp>
        <tr r="I31" s="17"/>
      </tp>
      <tp t="s">
        <v>#N/A Requesting Data...3381163129</v>
        <stp/>
        <stp>BDH|5979942027259092929</stp>
        <tr r="J257" s="17"/>
        <tr r="J257" s="17"/>
      </tp>
      <tp t="s">
        <v>#N/A Requesting Data...3533167074</v>
        <stp/>
        <stp>BDH|1194339138198185733</stp>
        <tr r="F200" s="19"/>
        <tr r="I200" s="11"/>
      </tp>
      <tp t="s">
        <v>#N/A Requesting Data...3698751680</v>
        <stp/>
        <stp>BDH|5252448528655305856</stp>
        <tr r="C225" s="17"/>
      </tp>
      <tp t="s">
        <v>#N/A Requesting Data...3784766505</v>
        <stp/>
        <stp>BDH|2248638088475309724</stp>
        <tr r="E233" s="2"/>
      </tp>
      <tp t="s">
        <v>#N/A Requesting Data...3469543547</v>
        <stp/>
        <stp>BDH|8196083701002226424</stp>
        <tr r="D272" s="17"/>
      </tp>
      <tp t="s">
        <v>#N/A Requesting Data...3543532021</v>
        <stp/>
        <stp>BDH|1650171089093318524</stp>
        <tr r="D25" s="17"/>
      </tp>
      <tp t="s">
        <v>#N/A Requesting Data...4287088127</v>
        <stp/>
        <stp>BDH|6662786027509957499</stp>
        <tr r="E369" s="2"/>
      </tp>
      <tp t="s">
        <v>#N/A Requesting Data...3428378364</v>
        <stp/>
        <stp>BDH|6604533739629443718</stp>
        <tr r="K182" s="17"/>
      </tp>
      <tp t="s">
        <v>#N/A Requesting Data...3193200832</v>
        <stp/>
        <stp>BDH|5817528791074465367</stp>
        <tr r="I100" s="17"/>
      </tp>
      <tp t="s">
        <v>#N/A Requesting Data...3733781951</v>
        <stp/>
        <stp>BDH|9901276724531063638</stp>
        <tr r="E424" s="2"/>
      </tp>
      <tp t="s">
        <v>#N/A Requesting Data...3162079534</v>
        <stp/>
        <stp>BDH|9623333680265581995</stp>
        <tr r="D15" s="17"/>
      </tp>
      <tp t="s">
        <v>#N/A Requesting Data...3182565563</v>
        <stp/>
        <stp>BDH|9806176852800362376</stp>
        <tr r="K304" s="17"/>
        <tr r="K304" s="17"/>
      </tp>
      <tp t="s">
        <v>#N/A Requesting Data...3904510762</v>
        <stp/>
        <stp>BDH|6011676961221820907</stp>
        <tr r="I290" s="17"/>
        <tr r="I290" s="17"/>
      </tp>
      <tp t="s">
        <v>#N/A Requesting Data...3283133581</v>
        <stp/>
        <stp>BDH|3094980223892435411</stp>
        <tr r="F221" s="19"/>
        <tr r="I221" s="11"/>
      </tp>
      <tp t="s">
        <v>#N/A Requesting Data...3965775675</v>
        <stp/>
        <stp>BDH|6798844378946135145</stp>
        <tr r="F36" s="19"/>
        <tr r="I36" s="11"/>
      </tp>
      <tp t="s">
        <v>#N/A Requesting Data...3696892951</v>
        <stp/>
        <stp>BDH|3803584873687904846</stp>
        <tr r="D174" s="17"/>
      </tp>
      <tp t="s">
        <v>#N/A Requesting Data...3563684710</v>
        <stp/>
        <stp>BDH|2049894074150543361</stp>
        <tr r="E407" s="2"/>
      </tp>
      <tp t="s">
        <v>#N/A Requesting Data...3832804190</v>
        <stp/>
        <stp>BDH|5544180424119139162</stp>
        <tr r="F97" s="19"/>
        <tr r="I97" s="11"/>
      </tp>
      <tp t="s">
        <v>#N/A Requesting Data...3526681878</v>
        <stp/>
        <stp>BDH|9623310545658485881</stp>
        <tr r="I292" s="17"/>
        <tr r="I292" s="17"/>
      </tp>
      <tp t="s">
        <v>#N/A Requesting Data...4024824664</v>
        <stp/>
        <stp>BDH|3334752189646636479</stp>
        <tr r="E301" s="2"/>
      </tp>
      <tp t="s">
        <v>#N/A Requesting Data...3766122264</v>
        <stp/>
        <stp>BDH|5860147805448622219</stp>
        <tr r="B119" s="19"/>
        <tr r="B119" s="11"/>
      </tp>
      <tp t="s">
        <v>#N/A Requesting Data...3880466770</v>
        <stp/>
        <stp>BDH|1827107590673151467</stp>
        <tr r="E217" s="2"/>
      </tp>
      <tp t="s">
        <v>#N/A Requesting Data...4182774734</v>
        <stp/>
        <stp>BDH|5706180015842300961</stp>
        <tr r="BE17" s="19"/>
        <tr r="BG17" s="11"/>
      </tp>
      <tp t="s">
        <v>#N/A Requesting Data...3871717799</v>
        <stp/>
        <stp>BDH|3326019142131875870</stp>
        <tr r="K272" s="17"/>
        <tr r="K272" s="17"/>
      </tp>
      <tp t="s">
        <v>#N/A Requesting Data...3649321738</v>
        <stp/>
        <stp>BDH|1617133207259994746</stp>
        <tr r="B283" s="17"/>
      </tp>
      <tp t="s">
        <v>#N/A Requesting Data...3315879866</v>
        <stp/>
        <stp>BDH|3438612708153480867</stp>
        <tr r="J34" s="17"/>
      </tp>
      <tp t="s">
        <v>#N/A Requesting Data...3285809052</v>
        <stp/>
        <stp>BDH|8899545713387776576</stp>
        <tr r="D92" s="17"/>
      </tp>
      <tp t="s">
        <v>#N/A Requesting Data...3367711746</v>
        <stp/>
        <stp>BDH|7560016694762507297</stp>
        <tr r="BE35" s="19"/>
        <tr r="BG35" s="11"/>
      </tp>
      <tp t="s">
        <v>#N/A Requesting Data...3619707076</v>
        <stp/>
        <stp>BDH|9229270961757876400</stp>
        <tr r="I276" s="17"/>
        <tr r="I276" s="17"/>
      </tp>
      <tp t="s">
        <v>#N/A Requesting Data...3191003832</v>
        <stp/>
        <stp>BDH|6393649778529082038</stp>
        <tr r="E169" s="2"/>
      </tp>
      <tp t="s">
        <v>#N/A Requesting Data...3292983384</v>
        <stp/>
        <stp>BDH|4874025361249037574</stp>
        <tr r="M281" s="19"/>
        <tr r="O281" s="11"/>
      </tp>
      <tp t="s">
        <v>#N/A Requesting Data...3753343732</v>
        <stp/>
        <stp>BDH|6271945606416555795</stp>
        <tr r="K160" s="17"/>
      </tp>
      <tp t="s">
        <v>#N/A Requesting Data...4101336534</v>
        <stp/>
        <stp>BDH|3368580084911353102</stp>
        <tr r="F289" s="19"/>
        <tr r="I289" s="11"/>
      </tp>
      <tp t="s">
        <v>#N/A Requesting Data...3394952298</v>
        <stp/>
        <stp>BDH|5197497296121201702</stp>
        <tr r="AH429" s="18"/>
        <tr r="AD429" s="2"/>
      </tp>
      <tp t="s">
        <v>#N/A Requesting Data...4099775327</v>
        <stp/>
        <stp>BDH|5851080412863791999</stp>
        <tr r="F101" s="19"/>
        <tr r="I101" s="11"/>
      </tp>
      <tp t="s">
        <v>#N/A Requesting Data...4185987160</v>
        <stp/>
        <stp>BDH|4762779533667952963</stp>
        <tr r="E323" s="2"/>
      </tp>
      <tp t="s">
        <v>#N/A Requesting Data...3755665219</v>
        <stp/>
        <stp>BDH|8413564996152897803</stp>
        <tr r="M221" s="19"/>
        <tr r="O221" s="11"/>
      </tp>
      <tp t="s">
        <v>#N/A Requesting Data...3288405253</v>
        <stp/>
        <stp>BDH|5982578098331305686</stp>
        <tr r="K70" s="17"/>
      </tp>
      <tp t="s">
        <v>#N/A Requesting Data...3244978364</v>
        <stp/>
        <stp>BDH|1682958531504906161</stp>
        <tr r="D12" s="17"/>
      </tp>
      <tp t="s">
        <v>#N/A Requesting Data...3797276181</v>
        <stp/>
        <stp>BDH|3052102092515728087</stp>
        <tr r="B243" s="19"/>
        <tr r="B243" s="11"/>
      </tp>
      <tp t="s">
        <v>#N/A Requesting Data...3222177250</v>
        <stp/>
        <stp>BDH|5822979526236606620</stp>
        <tr r="BA420" s="18"/>
      </tp>
      <tp t="s">
        <v>#N/A Requesting Data...3694842875</v>
        <stp/>
        <stp>BDH|9315349531201588617</stp>
        <tr r="J269" s="17"/>
        <tr r="J269" s="17"/>
      </tp>
      <tp t="s">
        <v>#N/A Requesting Data...3991626262</v>
        <stp/>
        <stp>BDH|1906391774789508231</stp>
        <tr r="E212" s="2"/>
      </tp>
      <tp t="s">
        <v>#N/A Requesting Data...3387866403</v>
        <stp/>
        <stp>BDH|8882736919125718575</stp>
        <tr r="C63" s="17"/>
      </tp>
      <tp t="s">
        <v>#N/A Requesting Data...3307453778</v>
        <stp/>
        <stp>BDH|6104104626328755328</stp>
        <tr r="D261" s="17"/>
      </tp>
      <tp t="s">
        <v>#N/A Requesting Data...3881956440</v>
        <stp/>
        <stp>BDH|1393937094447582823</stp>
        <tr r="BA342" s="18"/>
      </tp>
      <tp t="s">
        <v>#N/A Requesting Data...3355445454</v>
        <stp/>
        <stp>BDH|2112450689565830566</stp>
        <tr r="B267" s="19"/>
        <tr r="B267" s="11"/>
      </tp>
      <tp t="s">
        <v>#N/A Requesting Data...3641465372</v>
        <stp/>
        <stp>BDH|7530729055979044217</stp>
        <tr r="C198" s="17"/>
      </tp>
      <tp t="s">
        <v>#N/A Requesting Data...4258449419</v>
        <stp/>
        <stp>BDH|9206321600123671754</stp>
        <tr r="M252" s="19"/>
        <tr r="O252" s="11"/>
      </tp>
      <tp t="s">
        <v>#N/A Requesting Data...3802139538</v>
        <stp/>
        <stp>BDH|9039763027636272404</stp>
        <tr r="I281" s="17"/>
        <tr r="I281" s="17"/>
      </tp>
      <tp t="s">
        <v>#N/A Requesting Data...3390875578</v>
        <stp/>
        <stp>BDH|5312006331621676971</stp>
        <tr r="J279" s="17"/>
        <tr r="J279" s="17"/>
      </tp>
      <tp t="s">
        <v>#N/A Requesting Data...3561341294</v>
        <stp/>
        <stp>BDH|9235012153162063030</stp>
        <tr r="BA49" s="18"/>
      </tp>
      <tp t="s">
        <v>#N/A Requesting Data...3547791311</v>
        <stp/>
        <stp>BDH|3017007466138490317</stp>
        <tr r="J177" s="17"/>
        <tr r="J177" s="17"/>
      </tp>
      <tp t="s">
        <v>#N/A Requesting Data...4208016881</v>
        <stp/>
        <stp>BDH|1854813848332798153</stp>
        <tr r="D198" s="17"/>
      </tp>
      <tp t="s">
        <v>#N/A Requesting Data...3846899960</v>
        <stp/>
        <stp>BDH|3486910436792806581</stp>
        <tr r="E89" s="2"/>
      </tp>
      <tp t="s">
        <v>#N/A Requesting Data...3921587336</v>
        <stp/>
        <stp>BDH|3245272553929363358</stp>
        <tr r="K74" s="17"/>
      </tp>
      <tp t="s">
        <v>#N/A Requesting Data...3350429925</v>
        <stp/>
        <stp>BDH|2412831707175310131</stp>
        <tr r="J268" s="17"/>
        <tr r="J268" s="17"/>
      </tp>
      <tp t="s">
        <v>#N/A Requesting Data...3629746794</v>
        <stp/>
        <stp>BDH|2083344210698632628</stp>
        <tr r="K204" s="17"/>
      </tp>
      <tp t="s">
        <v>#N/A Requesting Data...3922618576</v>
        <stp/>
        <stp>BDH|8608464154473718433</stp>
        <tr r="B216" s="17"/>
      </tp>
      <tp t="s">
        <v>#N/A Requesting Data...4233271946</v>
        <stp/>
        <stp>BDH|6224872884051338921</stp>
        <tr r="F79" s="19"/>
        <tr r="I79" s="11"/>
      </tp>
      <tp t="s">
        <v>#N/A Requesting Data...4093755423</v>
        <stp/>
        <stp>BDH|9617116775099016824</stp>
        <tr r="E237" s="2"/>
      </tp>
      <tp t="s">
        <v>#N/A Requesting Data...3955572406</v>
        <stp/>
        <stp>BDH|5251762912005218843</stp>
        <tr r="Q140" s="18"/>
      </tp>
      <tp t="s">
        <v>#N/A Requesting Data...3541492054</v>
        <stp/>
        <stp>BDH|9422214012604551020</stp>
        <tr r="M258" s="19"/>
        <tr r="O258" s="11"/>
      </tp>
      <tp t="s">
        <v>#N/A Requesting Data...4130344213</v>
        <stp/>
        <stp>BDH|3527776266538079443</stp>
        <tr r="F141" s="19"/>
        <tr r="I141" s="11"/>
      </tp>
      <tp t="s">
        <v>#N/A Requesting Data...3584570132</v>
        <stp/>
        <stp>BDH|3231947856866496740</stp>
        <tr r="BA432" s="18"/>
      </tp>
      <tp t="s">
        <v>#N/A Requesting Data...3378635868</v>
        <stp/>
        <stp>BDH|8886590521053809284</stp>
        <tr r="D21" s="17"/>
      </tp>
      <tp t="s">
        <v>#N/A Requesting Data...3540461488</v>
        <stp/>
        <stp>BDH|5137983447835879363</stp>
        <tr r="Q49" s="18"/>
      </tp>
      <tp t="s">
        <v>#N/A Requesting Data...4266733060</v>
        <stp/>
        <stp>BDH|9533363969302893026</stp>
        <tr r="J203" s="19"/>
      </tp>
      <tp t="s">
        <v>#N/A Requesting Data...3287687118</v>
        <stp/>
        <stp>BDH|1402125310259212648</stp>
        <tr r="C284" s="17"/>
      </tp>
      <tp t="s">
        <v>#N/A Requesting Data...3611011960</v>
        <stp/>
        <stp>BDH|3552809922827285052</stp>
        <tr r="D53" s="17"/>
      </tp>
      <tp t="s">
        <v>#N/A Requesting Data...3256041702</v>
        <stp/>
        <stp>BDH|1713539544396377832</stp>
        <tr r="M41" s="19"/>
        <tr r="O41" s="11"/>
      </tp>
      <tp t="s">
        <v>#N/A Requesting Data...4178206365</v>
        <stp/>
        <stp>BDH|1705480895471878333</stp>
        <tr r="D51" s="17"/>
      </tp>
      <tp t="s">
        <v>#N/A Requesting Data...3509162739</v>
        <stp/>
        <stp>BDH|4399635497997145273</stp>
        <tr r="BA271" s="18"/>
      </tp>
      <tp t="s">
        <v>#N/A Requesting Data...3690246483</v>
        <stp/>
        <stp>BDH|6656065791708989996</stp>
        <tr r="J154" s="17"/>
        <tr r="J154" s="17"/>
      </tp>
      <tp t="s">
        <v>#N/A Requesting Data...3601201161</v>
        <stp/>
        <stp>BDH|6956680273899349003</stp>
        <tr r="F180" s="19"/>
        <tr r="I180" s="11"/>
      </tp>
      <tp t="s">
        <v>#N/A Requesting Data...3359347610</v>
        <stp/>
        <stp>BDH|8067495961943901700</stp>
        <tr r="B251" s="17"/>
      </tp>
      <tp t="s">
        <v>#N/A Requesting Data...3955593555</v>
        <stp/>
        <stp>BDH|7336175830722797925</stp>
        <tr r="K128" s="17"/>
      </tp>
      <tp t="s">
        <v>#N/A Requesting Data...3369827850</v>
        <stp/>
        <stp>BDH|7629889201730881115</stp>
        <tr r="M51" s="19"/>
        <tr r="O51" s="11"/>
      </tp>
      <tp t="s">
        <v>#N/A Requesting Data...3419660264</v>
        <stp/>
        <stp>BDH|3353445458159955500</stp>
        <tr r="E318" s="2"/>
      </tp>
      <tp t="s">
        <v>#N/A Requesting Data...3524660550</v>
        <stp/>
        <stp>BDH|4992825758491589606</stp>
        <tr r="M186" s="19"/>
        <tr r="O186" s="11"/>
      </tp>
      <tp t="s">
        <v>#N/A Requesting Data...3383409828</v>
        <stp/>
        <stp>BDH|4096605501439067574</stp>
        <tr r="K280" s="17"/>
        <tr r="K280" s="17"/>
      </tp>
      <tp t="s">
        <v>#N/A Requesting Data...3486025963</v>
        <stp/>
        <stp>BDH|3466913586438781424</stp>
        <tr r="E69" s="2"/>
      </tp>
      <tp t="s">
        <v>#N/A Requesting Data...3311344800</v>
        <stp/>
        <stp>BDH|2636215951449049209</stp>
        <tr r="M242" s="19"/>
        <tr r="O242" s="11"/>
      </tp>
      <tp t="s">
        <v>#N/A Requesting Data...4015857565</v>
        <stp/>
        <stp>BDH|1715023980813592476</stp>
        <tr r="B85" s="19"/>
        <tr r="B85" s="11"/>
      </tp>
      <tp t="s">
        <v>#N/A Requesting Data...3888570909</v>
        <stp/>
        <stp>BDH|1900309772382496986</stp>
        <tr r="F177" s="19"/>
        <tr r="I177" s="11"/>
      </tp>
      <tp t="s">
        <v>#N/A Requesting Data...3548190760</v>
        <stp/>
        <stp>BDH|9801141850805809630</stp>
        <tr r="J174" s="17"/>
        <tr r="J174" s="17"/>
      </tp>
      <tp t="s">
        <v>#N/A Requesting Data...3967319359</v>
        <stp/>
        <stp>BDH|3652038572763149914</stp>
        <tr r="M147" s="19"/>
        <tr r="O147" s="11"/>
      </tp>
      <tp t="s">
        <v>#N/A Requesting Data...3939912619</v>
        <stp/>
        <stp>BDH|4792143964965606869</stp>
        <tr r="J5" s="17"/>
      </tp>
      <tp t="s">
        <v>#N/A Requesting Data...3735694684</v>
        <stp/>
        <stp>BDH|3867721389283727107</stp>
        <tr r="C14" s="17"/>
      </tp>
      <tp t="s">
        <v>#N/A Requesting Data...4192452867</v>
        <stp/>
        <stp>BDH|9966527651585644282</stp>
        <tr r="K65" s="17"/>
      </tp>
      <tp t="s">
        <v>#N/A Requesting Data...3785142085</v>
        <stp/>
        <stp>BDH|9604107824220302452</stp>
        <tr r="B100" s="17"/>
      </tp>
      <tp t="s">
        <v>#N/A Requesting Data...3436128259</v>
        <stp/>
        <stp>BDH|6192827473863143454</stp>
        <tr r="BA97" s="18"/>
      </tp>
      <tp t="s">
        <v>#N/A Requesting Data...3385488564</v>
        <stp/>
        <stp>BDH|7527540473752775919</stp>
        <tr r="BE247" s="19"/>
        <tr r="BG247" s="11"/>
      </tp>
      <tp t="s">
        <v>#N/A Requesting Data...3533739138</v>
        <stp/>
        <stp>BDH|7454872147406981396</stp>
        <tr r="F84" s="19"/>
        <tr r="I84" s="11"/>
      </tp>
      <tp t="s">
        <v>#N/A Requesting Data...4050786986</v>
        <stp/>
        <stp>BDH|4312819465564768045</stp>
        <tr r="B255" s="17"/>
      </tp>
      <tp t="s">
        <v>#N/A Requesting Data...3655475339</v>
        <stp/>
        <stp>BDH|9058354428600894610</stp>
        <tr r="BE53" s="19"/>
        <tr r="BG53" s="11"/>
      </tp>
      <tp t="s">
        <v>#N/A Requesting Data...4001336816</v>
        <stp/>
        <stp>BDH|2722548180390371140</stp>
        <tr r="F219" s="19"/>
        <tr r="I219" s="11"/>
      </tp>
      <tp t="s">
        <v>#N/A Requesting Data...4081853029</v>
        <stp/>
        <stp>BDH|9940758023801357390</stp>
        <tr r="BE46" s="19"/>
        <tr r="BG46" s="11"/>
      </tp>
      <tp t="s">
        <v>#N/A Requesting Data...4055669486</v>
        <stp/>
        <stp>BDH|7973716583160861665</stp>
        <tr r="K206" s="17"/>
      </tp>
      <tp t="s">
        <v>#N/A Requesting Data...3754422857</v>
        <stp/>
        <stp>BDH|8401014157112262151</stp>
        <tr r="BE45" s="19"/>
        <tr r="BG45" s="11"/>
      </tp>
      <tp t="s">
        <v>#N/A Requesting Data...3597419638</v>
        <stp/>
        <stp>BDH|5592549823594105860</stp>
        <tr r="M95" s="19"/>
        <tr r="O95" s="11"/>
      </tp>
      <tp t="s">
        <v>#N/A Requesting Data...4284413789</v>
        <stp/>
        <stp>BDH|4786120834241718932</stp>
        <tr r="BA381" s="18"/>
      </tp>
      <tp t="s">
        <v>#N/A Requesting Data...3951562426</v>
        <stp/>
        <stp>BDH|9756615550400366409</stp>
        <tr r="M219" s="19"/>
        <tr r="O219" s="11"/>
      </tp>
      <tp t="s">
        <v>#N/A Requesting Data...3960530960</v>
        <stp/>
        <stp>BDH|1489560529740804865</stp>
        <tr r="B163" s="17"/>
      </tp>
      <tp t="s">
        <v>#N/A Requesting Data...3809543345</v>
        <stp/>
        <stp>BDH|2555938643826716779</stp>
        <tr r="C267" s="17"/>
      </tp>
      <tp t="s">
        <v>#N/A Requesting Data...4223261609</v>
        <stp/>
        <stp>BDH|6165275817333191854</stp>
        <tr r="B10" s="19"/>
        <tr r="B10" s="11"/>
      </tp>
      <tp t="s">
        <v>#N/A Requesting Data...4104255139</v>
        <stp/>
        <stp>BDH|8629368885089446440</stp>
        <tr r="I228" s="17"/>
        <tr r="I228" s="17"/>
      </tp>
      <tp t="s">
        <v>#N/A Requesting Data...3851856797</v>
        <stp/>
        <stp>BDH|18806881895355670</stp>
        <tr r="BE293" s="19"/>
        <tr r="BG293" s="11"/>
      </tp>
      <tp t="s">
        <v>#N/A Requesting Data...3999445239</v>
        <stp/>
        <stp>BDH|85778351719074848</stp>
        <tr r="K161" s="17"/>
      </tp>
      <tp t="s">
        <v>#N/A Requesting Data...3653570921</v>
        <stp/>
        <stp>BDH|3833476297259423864</stp>
        <tr r="BA396" s="18"/>
      </tp>
      <tp t="s">
        <v>#N/A Requesting Data...3929083500</v>
        <stp/>
        <stp>BDH|1513816589477731907</stp>
        <tr r="M102" s="19"/>
        <tr r="O102" s="11"/>
      </tp>
      <tp t="s">
        <v>#N/A Requesting Data...4055999015</v>
        <stp/>
        <stp>BDH|7813218246818307668</stp>
        <tr r="BE96" s="19"/>
        <tr r="BG96" s="11"/>
      </tp>
      <tp t="s">
        <v>#N/A Requesting Data...3451300186</v>
        <stp/>
        <stp>BDH|7443239457199326696</stp>
        <tr r="K141" s="17"/>
      </tp>
      <tp t="s">
        <v>#N/A Requesting Data...4265567510</v>
        <stp/>
        <stp>BDH|3869939001661559451</stp>
        <tr r="B93" s="17"/>
      </tp>
      <tp t="s">
        <v>#N/A Requesting Data...3900914916</v>
        <stp/>
        <stp>BDH|3574335712939647783</stp>
        <tr r="F224" s="19"/>
        <tr r="I224" s="11"/>
      </tp>
      <tp t="s">
        <v>#N/A Requesting Data...3899140241</v>
        <stp/>
        <stp>BDH|1880077894946596141</stp>
        <tr r="M83" s="19"/>
        <tr r="O83" s="11"/>
      </tp>
      <tp t="s">
        <v>#N/A Requesting Data...4164918396</v>
        <stp/>
        <stp>BDH|8204389267220194270</stp>
        <tr r="J282" s="17"/>
        <tr r="J282" s="17"/>
      </tp>
      <tp t="s">
        <v>#N/A Requesting Data...4229084638</v>
        <stp/>
        <stp>BDH|7708926778746018062</stp>
        <tr r="BA243" s="18"/>
      </tp>
      <tp t="s">
        <v>#N/A Requesting Data...3469964238</v>
        <stp/>
        <stp>BDH|2571494088606871777</stp>
        <tr r="BA60" s="18"/>
      </tp>
      <tp t="s">
        <v>#N/A Requesting Data...3439197083</v>
        <stp/>
        <stp>BDH|7330291187142272042</stp>
        <tr r="E338" s="2"/>
      </tp>
      <tp t="s">
        <v>#N/A Requesting Data...3888865570</v>
        <stp/>
        <stp>BDH|4391987840937986196</stp>
        <tr r="Q81" s="18"/>
      </tp>
      <tp t="s">
        <v>#N/A Requesting Data...4059695583</v>
        <stp/>
        <stp>BDH|7120052668156184862</stp>
        <tr r="BE23" s="19"/>
        <tr r="BG23" s="11"/>
      </tp>
      <tp t="s">
        <v>#N/A Requesting Data...4191958084</v>
        <stp/>
        <stp>BDH|3835118180766722355</stp>
        <tr r="Q296" s="18"/>
      </tp>
      <tp t="s">
        <v>#N/A Requesting Data...3456150894</v>
        <stp/>
        <stp>BDH|8757221740874712590</stp>
        <tr r="F145" s="19"/>
        <tr r="I145" s="11"/>
      </tp>
      <tp t="s">
        <v>#N/A Requesting Data...3942413073</v>
        <stp/>
        <stp>BDH|9364187767951661013</stp>
        <tr r="F11" s="19"/>
        <tr r="I11" s="11"/>
      </tp>
      <tp t="s">
        <v>#N/A Requesting Data...3993233000</v>
        <stp/>
        <stp>BDH|4889225695435113554</stp>
        <tr r="K242" s="17"/>
      </tp>
      <tp t="s">
        <v>#N/A Requesting Data...4148492318</v>
        <stp/>
        <stp>BDH|6524921458800721537</stp>
        <tr r="C211" s="17"/>
      </tp>
      <tp t="s">
        <v>#N/A Requesting Data...3671576966</v>
        <stp/>
        <stp>BDH|8787485478475909157</stp>
        <tr r="Q379" s="18"/>
      </tp>
      <tp t="s">
        <v>#N/A Requesting Data...4163155578</v>
        <stp/>
        <stp>BDH|8042753262457711183</stp>
        <tr r="BA218" s="18"/>
      </tp>
      <tp t="s">
        <v>#N/A Requesting Data...3338072143</v>
        <stp/>
        <stp>BDH|4294729182235845125</stp>
        <tr r="M89" s="19"/>
        <tr r="O89" s="11"/>
      </tp>
      <tp t="s">
        <v>#N/A Requesting Data...3405605494</v>
        <stp/>
        <stp>BDH|2840230530689256510</stp>
        <tr r="F93" s="19"/>
        <tr r="I93" s="11"/>
      </tp>
      <tp t="s">
        <v>#N/A Requesting Data...4287149207</v>
        <stp/>
        <stp>BDH|2212449565047314884</stp>
        <tr r="E313" s="2"/>
      </tp>
      <tp t="s">
        <v>#N/A Requesting Data...3623270862</v>
        <stp/>
        <stp>BDH|9849249876204152737</stp>
        <tr r="Q411" s="18"/>
      </tp>
      <tp t="s">
        <v>#N/A Requesting Data...3549119343</v>
        <stp/>
        <stp>BDH|8746581927445457549</stp>
        <tr r="C128" s="17"/>
      </tp>
      <tp t="s">
        <v>#N/A Requesting Data...3609678550</v>
        <stp/>
        <stp>BDH|9346427144644802246</stp>
        <tr r="I63" s="17"/>
      </tp>
      <tp t="s">
        <v>#N/A Requesting Data...3384251052</v>
        <stp/>
        <stp>BDH|3763787791367141563</stp>
        <tr r="J4" s="17"/>
      </tp>
      <tp t="s">
        <v>#N/A Requesting Data...3611092523</v>
        <stp/>
        <stp>BDH|7885400980736335225</stp>
        <tr r="K50" s="17"/>
      </tp>
      <tp t="s">
        <v>#N/A Requesting Data...4011306383</v>
        <stp/>
        <stp>BDH|9645261375562492184</stp>
        <tr r="F156" s="19"/>
        <tr r="I156" s="11"/>
      </tp>
      <tp t="s">
        <v>#N/A Requesting Data...3484797494</v>
        <stp/>
        <stp>BDH|7420698994136237124</stp>
        <tr r="C85" s="17"/>
      </tp>
      <tp t="s">
        <v>#N/A Requesting Data...3553568642</v>
        <stp/>
        <stp>BDH|9039385513786022250</stp>
        <tr r="I53" s="17"/>
      </tp>
      <tp t="s">
        <v>#N/A Requesting Data...3402934196</v>
        <stp/>
        <stp>BDH|5105871059392852593</stp>
        <tr r="F47" s="19"/>
        <tr r="I47" s="11"/>
      </tp>
      <tp t="s">
        <v>#N/A Requesting Data...4078175659</v>
        <stp/>
        <stp>BDH|4809213388602952368</stp>
        <tr r="K113" s="17"/>
      </tp>
      <tp t="s">
        <v>#N/A Requesting Data...3742557772</v>
        <stp/>
        <stp>BDH|1758219790473865605</stp>
        <tr r="J263" s="17"/>
        <tr r="J263" s="17"/>
      </tp>
      <tp t="s">
        <v>#N/A Requesting Data...3386318324</v>
        <stp/>
        <stp>BDH|5237271292964961507</stp>
        <tr r="F157" s="19"/>
        <tr r="I157" s="11"/>
      </tp>
      <tp t="s">
        <v>#N/A Requesting Data...4144228715</v>
        <stp/>
        <stp>BDH|7059679199510515757</stp>
        <tr r="C156" s="17"/>
      </tp>
      <tp t="s">
        <v>#N/A Requesting Data...3575509218</v>
        <stp/>
        <stp>BDH|3783845294528803508</stp>
        <tr r="Q351" s="18"/>
      </tp>
      <tp t="s">
        <v>#N/A Requesting Data...3450269017</v>
        <stp/>
        <stp>BDH|9967876309407000987</stp>
        <tr r="BA367" s="18"/>
      </tp>
      <tp t="s">
        <v>#N/A Requesting Data...3508215941</v>
        <stp/>
        <stp>BDH|9384202239394025359</stp>
        <tr r="K123" s="17"/>
      </tp>
      <tp t="s">
        <v>#N/A Requesting Data...4178993370</v>
        <stp/>
        <stp>BDH|4034380417100537954</stp>
        <tr r="B188" s="19"/>
        <tr r="B188" s="11"/>
      </tp>
      <tp t="s">
        <v>#N/A Requesting Data...3916931419</v>
        <stp/>
        <stp>BDH|4412055199703434134</stp>
        <tr r="E341" s="2"/>
      </tp>
      <tp t="s">
        <v>#N/A Requesting Data...3778991514</v>
        <stp/>
        <stp>BDH|2672843275485021786</stp>
        <tr r="I220" s="17"/>
        <tr r="I220" s="17"/>
      </tp>
      <tp t="s">
        <v>#N/A Requesting Data...4283581938</v>
        <stp/>
        <stp>BDH|8877218098388668480</stp>
        <tr r="B24" s="19"/>
        <tr r="B24" s="11"/>
      </tp>
      <tp t="s">
        <v>#N/A Requesting Data...4171993192</v>
        <stp/>
        <stp>BDH|1794811839971198417</stp>
        <tr r="I80" s="17"/>
      </tp>
      <tp t="s">
        <v>#N/A Requesting Data...3928482676</v>
        <stp/>
        <stp>BDH|4979192586946914403</stp>
        <tr r="E387" s="2"/>
      </tp>
      <tp t="s">
        <v>#N/A Requesting Data...3819367029</v>
        <stp/>
        <stp>BDH|9402163201816906169</stp>
        <tr r="K299" s="17"/>
        <tr r="K299" s="17"/>
      </tp>
      <tp t="s">
        <v>#N/A Requesting Data...3737470786</v>
        <stp/>
        <stp>BDH|8978020695006700855</stp>
        <tr r="BE283" s="19"/>
        <tr r="BG283" s="11"/>
      </tp>
      <tp t="s">
        <v>#N/A Requesting Data...3705579181</v>
        <stp/>
        <stp>BDH|2696575908519599105</stp>
        <tr r="B145" s="17"/>
      </tp>
      <tp t="s">
        <v>#N/A Requesting Data...3880272280</v>
        <stp/>
        <stp>BDH|1246086697030401755</stp>
        <tr r="C144" s="17"/>
      </tp>
      <tp t="s">
        <v>#N/A Requesting Data...3974580716</v>
        <stp/>
        <stp>BDH|3611787882684663761</stp>
        <tr r="B296" s="19"/>
        <tr r="B296" s="11"/>
      </tp>
      <tp t="s">
        <v>#N/A Requesting Data...3750724953</v>
        <stp/>
        <stp>BDH|6977636374531750958</stp>
        <tr r="Q246" s="18"/>
      </tp>
      <tp t="s">
        <v>#N/A Requesting Data...4166654489</v>
        <stp/>
        <stp>BDH|7282596302225425814</stp>
        <tr r="C278" s="17"/>
      </tp>
      <tp t="s">
        <v>#N/A Requesting Data...4107024698</v>
        <stp/>
        <stp>BDH|8122245963331238288</stp>
        <tr r="K265" s="17"/>
      </tp>
      <tp t="s">
        <v>#N/A Requesting Data...4115476927</v>
        <stp/>
        <stp>BDH|8151081951360419217</stp>
        <tr r="M283" s="19"/>
        <tr r="O283" s="11"/>
      </tp>
      <tp t="s">
        <v>#N/A Requesting Data...3892915493</v>
        <stp/>
        <stp>BDH|9737983952348138211</stp>
        <tr r="Q438" s="18"/>
      </tp>
      <tp t="s">
        <v>#N/A Requesting Data...3591430601</v>
        <stp/>
        <stp>BDH|7467805554581526481</stp>
        <tr r="B178" s="17"/>
      </tp>
      <tp t="s">
        <v>#N/A Requesting Data...3459649679</v>
        <stp/>
        <stp>BDH|3273280930094765905</stp>
        <tr r="BA316" s="18"/>
      </tp>
      <tp t="s">
        <v>#N/A Requesting Data...4087565376</v>
        <stp/>
        <stp>BDH|6092821416707895712</stp>
        <tr r="K48" s="17"/>
      </tp>
      <tp t="s">
        <v>#N/A Requesting Data...4280905825</v>
        <stp/>
        <stp>BDH|9918931930524271855</stp>
        <tr r="Q98" s="18"/>
      </tp>
      <tp t="s">
        <v>#N/A Requesting Data...3923900708</v>
        <stp/>
        <stp>BDH|6628182797923608223</stp>
        <tr r="F252" s="19"/>
        <tr r="I252" s="11"/>
      </tp>
      <tp t="s">
        <v>#N/A Requesting Data...4131228846</v>
        <stp/>
        <stp>BDH|5917893433138799990</stp>
        <tr r="K172" s="17"/>
      </tp>
      <tp t="s">
        <v>#N/A Requesting Data...3805299622</v>
        <stp/>
        <stp>BDH|2523758816173220894</stp>
        <tr r="J184" s="17"/>
        <tr r="J184" s="17"/>
      </tp>
      <tp t="s">
        <v>#N/A Requesting Data...3791143426</v>
        <stp/>
        <stp>BDH|3762024870752667913</stp>
        <tr r="BA277" s="18"/>
      </tp>
      <tp t="s">
        <v>#N/A Requesting Data...3722319787</v>
        <stp/>
        <stp>BDH|8811858339424361858</stp>
        <tr r="J214" s="17"/>
        <tr r="J214" s="17"/>
      </tp>
      <tp t="s">
        <v>#N/A Requesting Data...4120039438</v>
        <stp/>
        <stp>BDH|7297184719129674179</stp>
        <tr r="J71" s="17"/>
      </tp>
      <tp t="s">
        <v>#N/A Requesting Data...4002937498</v>
        <stp/>
        <stp>BDH|7405287741109887772</stp>
        <tr r="BA307" s="18"/>
      </tp>
      <tp t="s">
        <v>#N/A Requesting Data...3540733275</v>
        <stp/>
        <stp>BDH|1793627585150525072</stp>
        <tr r="I68" s="17"/>
      </tp>
      <tp t="s">
        <v>#N/A Requesting Data...4091922037</v>
        <stp/>
        <stp>BDH|2439570012578212118</stp>
        <tr r="J208" s="19"/>
      </tp>
      <tp t="s">
        <v>#N/A Requesting Data...3591603179</v>
        <stp/>
        <stp>BDH|9095065852136221541</stp>
        <tr r="B124" s="17"/>
      </tp>
      <tp t="s">
        <v>#N/A Requesting Data...3995248000</v>
        <stp/>
        <stp>BDH|8296353742338001869</stp>
        <tr r="Q419" s="18"/>
      </tp>
      <tp t="s">
        <v>#N/A Requesting Data...4240892210</v>
        <stp/>
        <stp>BDH|3462302853202737830</stp>
        <tr r="C199" s="17"/>
      </tp>
      <tp t="s">
        <v>#N/A Requesting Data...3473851820</v>
        <stp/>
        <stp>BDH|9273986356469698399</stp>
        <tr r="F27" s="19"/>
        <tr r="I27" s="11"/>
      </tp>
      <tp t="s">
        <v>#N/A Requesting Data...3441230607</v>
        <stp/>
        <stp>BDH|9691389494134865813</stp>
        <tr r="F75" s="19"/>
        <tr r="I75" s="11"/>
      </tp>
      <tp t="s">
        <v>#N/A Requesting Data...4094243939</v>
        <stp/>
        <stp>BDH|5893589495740019660</stp>
        <tr r="BA425" s="18"/>
      </tp>
      <tp t="s">
        <v>#N/A Requesting Data...3799888624</v>
        <stp/>
        <stp>BDH|4480786863452954856</stp>
        <tr r="E213" s="2"/>
      </tp>
      <tp t="s">
        <v>#N/A Requesting Data...3743034508</v>
        <stp/>
        <stp>BDH|8499122828031856556</stp>
        <tr r="BA163" s="18"/>
      </tp>
      <tp t="s">
        <v>#N/A Requesting Data...4123662061</v>
        <stp/>
        <stp>BDH|3082996879317456572</stp>
        <tr r="BE296" s="19"/>
        <tr r="BG296" s="11"/>
      </tp>
      <tp t="s">
        <v>#N/A Requesting Data...3447719153</v>
        <stp/>
        <stp>BDH|5527757121258027728</stp>
        <tr r="J152" s="17"/>
        <tr r="J152" s="17"/>
      </tp>
      <tp t="s">
        <v>#N/A Requesting Data...4236920866</v>
        <stp/>
        <stp>BDH|9105860281040678638</stp>
        <tr r="F169" s="19"/>
        <tr r="I169" s="11"/>
      </tp>
      <tp t="s">
        <v>#N/A Requesting Data...4119864431</v>
        <stp/>
        <stp>BDH|1399979725226872394</stp>
        <tr r="F194" s="19"/>
        <tr r="I194" s="11"/>
      </tp>
      <tp t="s">
        <v>#N/A Requesting Data...3759961201</v>
        <stp/>
        <stp>BDH|8687988288337142175</stp>
        <tr r="C302" s="17"/>
      </tp>
      <tp t="s">
        <v>#N/A Requesting Data...4128427977</v>
        <stp/>
        <stp>BDH|8550210471322130042</stp>
        <tr r="Q347" s="18"/>
      </tp>
      <tp t="s">
        <v>#N/A Requesting Data...4122340482</v>
        <stp/>
        <stp>BDH|5456799499360532411</stp>
        <tr r="M81" s="19"/>
        <tr r="O81" s="11"/>
      </tp>
      <tp t="s">
        <v>#N/A Requesting Data...3918098252</v>
        <stp/>
        <stp>BDH|4461228795710630057</stp>
        <tr r="D274" s="17"/>
      </tp>
      <tp t="s">
        <v>#N/A Requesting Data...4203812525</v>
        <stp/>
        <stp>BDH|6586525165079121332</stp>
        <tr r="J302" s="17"/>
        <tr r="J302" s="17"/>
      </tp>
      <tp t="s">
        <v>#N/A Requesting Data...3810514444</v>
        <stp/>
        <stp>BDH|8975743418325508408</stp>
        <tr r="B174" s="19"/>
        <tr r="B174" s="11"/>
      </tp>
      <tp t="s">
        <v>#N/A Requesting Data...3502606447</v>
        <stp/>
        <stp>BDH|1671902410436733002</stp>
        <tr r="J272" s="19"/>
      </tp>
      <tp t="s">
        <v>#N/A Requesting Data...3779907107</v>
        <stp/>
        <stp>BDH|6626341010689496275</stp>
        <tr r="J278" s="19"/>
      </tp>
      <tp t="s">
        <v>#N/A Requesting Data...3793502069</v>
        <stp/>
        <stp>BDH|1405137190800274640</stp>
        <tr r="Q178" s="18"/>
      </tp>
      <tp t="s">
        <v>#N/A Requesting Data...3847020161</v>
        <stp/>
        <stp>BDH|6616698198205602300</stp>
        <tr r="I136" s="17"/>
        <tr r="I136" s="17"/>
      </tp>
      <tp t="s">
        <v>#N/A Requesting Data...3491641886</v>
        <stp/>
        <stp>BDH|8848093921541817499</stp>
        <tr r="K19" s="17"/>
      </tp>
      <tp t="s">
        <v>#N/A Requesting Data...3497168066</v>
        <stp/>
        <stp>BDH|8508508293039316244</stp>
        <tr r="BE93" s="19"/>
        <tr r="BG93" s="11"/>
      </tp>
      <tp t="s">
        <v>#N/A Requesting Data...4073403200</v>
        <stp/>
        <stp>BDH|1251669963436369852</stp>
        <tr r="I11" s="17"/>
      </tp>
      <tp t="s">
        <v>#N/A Requesting Data...3922653968</v>
        <stp/>
        <stp>BDH|4333940756945643262</stp>
        <tr r="I235" s="17"/>
        <tr r="I235" s="17"/>
      </tp>
      <tp t="s">
        <v>#N/A Requesting Data...3704254890</v>
        <stp/>
        <stp>BDH|6100908635107697440</stp>
        <tr r="BA384" s="18"/>
      </tp>
      <tp t="s">
        <v>#N/A Requesting Data...3661278839</v>
        <stp/>
        <stp>BDH|6763565425897222909</stp>
        <tr r="M225" s="19"/>
        <tr r="O225" s="11"/>
      </tp>
      <tp t="s">
        <v>#N/A Requesting Data...4144704516</v>
        <stp/>
        <stp>BDH|9319527151632406420</stp>
        <tr r="J185" s="17"/>
        <tr r="J185" s="17"/>
      </tp>
      <tp t="s">
        <v>#N/A Requesting Data...3790990109</v>
        <stp/>
        <stp>BDH|6412472965369505250</stp>
        <tr r="BA8" s="18"/>
      </tp>
      <tp t="s">
        <v>#N/A Requesting Data...3904267494</v>
        <stp/>
        <stp>BDH|2324430861057551825</stp>
        <tr r="M72" s="19"/>
        <tr r="O72" s="11"/>
      </tp>
      <tp t="s">
        <v>#N/A Requesting Data...4046799823</v>
        <stp/>
        <stp>BDH|4977209259385183972</stp>
        <tr r="K115" s="17"/>
      </tp>
      <tp t="s">
        <v>#N/A Requesting Data...4207905857</v>
        <stp/>
        <stp>BDH|9544030870839362832</stp>
        <tr r="B225" s="19"/>
        <tr r="B225" s="11"/>
      </tp>
      <tp t="s">
        <v>#N/A Requesting Data...3960944405</v>
        <stp/>
        <stp>BDH|8343810296957755155</stp>
        <tr r="D181" s="17"/>
      </tp>
      <tp t="s">
        <v>#N/A Requesting Data...4035145767</v>
        <stp/>
        <stp>BDH|7871869007366984669</stp>
        <tr r="K159" s="17"/>
      </tp>
      <tp t="s">
        <v>#N/A Requesting Data...3754145808</v>
        <stp/>
        <stp>BDH|5320849356002715505</stp>
        <tr r="E16" s="2"/>
      </tp>
      <tp t="s">
        <v>#N/A Requesting Data...4095642148</v>
        <stp/>
        <stp>BDH|8863690172931158745</stp>
        <tr r="F281" s="19"/>
        <tr r="I281" s="11"/>
      </tp>
      <tp t="s">
        <v>#N/A Requesting Data...3748841728</v>
        <stp/>
        <stp>BDH|8524732630075764678</stp>
        <tr r="BA312" s="18"/>
      </tp>
      <tp t="s">
        <v>#N/A Requesting Data...4011955416</v>
        <stp/>
        <stp>BDH|5571920205311407215</stp>
        <tr r="Q21" s="18"/>
      </tp>
      <tp t="s">
        <v>#N/A Requesting Data...3572495716</v>
        <stp/>
        <stp>BDH|6704792028548140402</stp>
        <tr r="F290" s="19"/>
        <tr r="I290" s="11"/>
      </tp>
      <tp t="s">
        <v>#N/A Requesting Data...3710078813</v>
        <stp/>
        <stp>BDH|2749601673164411872</stp>
        <tr r="K437" s="18"/>
        <tr r="M437" s="2"/>
      </tp>
      <tp t="s">
        <v>#N/A Requesting Data...3510060937</v>
        <stp/>
        <stp>BDH|7789182775308573688</stp>
        <tr r="B266" s="19"/>
        <tr r="B266" s="11"/>
      </tp>
      <tp t="s">
        <v>#N/A Requesting Data...4252091458</v>
        <stp/>
        <stp>BDH|1553877033233738615</stp>
        <tr r="M172" s="19"/>
        <tr r="O172" s="11"/>
      </tp>
      <tp t="s">
        <v>#N/A Requesting Data...4157421209</v>
        <stp/>
        <stp>BDH|9934967790694962218</stp>
        <tr r="D211" s="17"/>
      </tp>
      <tp t="s">
        <v>#N/A Requesting Data...4063207024</v>
        <stp/>
        <stp>BDH|1457796780631982032</stp>
        <tr r="BE107" s="19"/>
        <tr r="BG107" s="11"/>
      </tp>
      <tp t="s">
        <v>#N/A Requesting Data...4019711381</v>
        <stp/>
        <stp>BDH|4960541344252629889</stp>
        <tr r="D49" s="17"/>
      </tp>
      <tp t="s">
        <v>#N/A Requesting Data...3691982723</v>
        <stp/>
        <stp>BDH|8739375363535310743</stp>
        <tr r="B154" s="19"/>
        <tr r="B154" s="11"/>
      </tp>
      <tp t="s">
        <v>#N/A Requesting Data...3997537495</v>
        <stp/>
        <stp>BDH|9035402277271363407</stp>
        <tr r="I16" s="17"/>
      </tp>
      <tp t="s">
        <v>#N/A Requesting Data...3596863038</v>
        <stp/>
        <stp>BDH|2356708190941029274</stp>
        <tr r="B109" s="19"/>
        <tr r="B109" s="11"/>
      </tp>
      <tp t="s">
        <v>#N/A Requesting Data...3811135859</v>
        <stp/>
        <stp>BDH|8134950082427608142</stp>
        <tr r="BA262" s="18"/>
      </tp>
      <tp t="s">
        <v>#N/A Requesting Data...3953626105</v>
        <stp/>
        <stp>BDH|7896505532658920674</stp>
        <tr r="C292" s="17"/>
      </tp>
      <tp t="s">
        <v>#N/A Requesting Data...3714569376</v>
        <stp/>
        <stp>BDH|8456460913194331676</stp>
        <tr r="J306" s="19"/>
      </tp>
      <tp t="s">
        <v>#N/A Requesting Data...3945422129</v>
        <stp/>
        <stp>BDH|7343760361570654974</stp>
        <tr r="B117" s="17"/>
      </tp>
      <tp t="s">
        <v>#N/A Requesting Data...3994873117</v>
        <stp/>
        <stp>BDH|8930706059694540107</stp>
        <tr r="Q439" s="18"/>
      </tp>
      <tp t="s">
        <v>#N/A Requesting Data...3626026525</v>
        <stp/>
        <stp>BDH|1997104458508432209</stp>
        <tr r="K257" s="17"/>
      </tp>
      <tp t="s">
        <v>#N/A Requesting Data...4215236534</v>
        <stp/>
        <stp>BDH|6146949691838265134</stp>
        <tr r="Q264" s="18"/>
      </tp>
      <tp t="s">
        <v>#N/A Requesting Data...3496446232</v>
        <stp/>
        <stp>BDH|1546693218079233033</stp>
        <tr r="D204" s="17"/>
      </tp>
      <tp t="s">
        <v>#N/A Requesting Data...4117957485</v>
        <stp/>
        <stp>BDH|5653096205543745988</stp>
        <tr r="E92" s="2"/>
      </tp>
      <tp t="s">
        <v>#N/A Requesting Data...4286764381</v>
        <stp/>
        <stp>BDH|8720526103797509569</stp>
        <tr r="B12" s="17"/>
      </tp>
      <tp t="s">
        <v>#N/A Requesting Data...3812689961</v>
        <stp/>
        <stp>BDH|3292217069180928860</stp>
        <tr r="E162" s="2"/>
      </tp>
      <tp t="s">
        <v>#N/A Requesting Data...4092052278</v>
        <stp/>
        <stp>BDH|8224292929910762702</stp>
        <tr r="C251" s="17"/>
      </tp>
      <tp t="s">
        <v>#N/A Requesting Data...4225642016</v>
        <stp/>
        <stp>BDH|8361943971429966755</stp>
        <tr r="C16" s="17"/>
      </tp>
      <tp t="s">
        <v>#N/A Requesting Data...4025700468</v>
        <stp/>
        <stp>BDH|7672863958093590178</stp>
        <tr r="D219" s="17"/>
      </tp>
      <tp t="s">
        <v>#N/A Requesting Data...3845984006</v>
        <stp/>
        <stp>BDH|3961015690650359215</stp>
        <tr r="D289" s="17"/>
      </tp>
      <tp t="s">
        <v>#N/A Requesting Data...3939412441</v>
        <stp/>
        <stp>BDH|1931060723603767817</stp>
        <tr r="D140" s="17"/>
      </tp>
      <tp t="s">
        <v>#N/A Requesting Data...4121932781</v>
        <stp/>
        <stp>BDH|9148035733253877130</stp>
        <tr r="B49" s="17"/>
      </tp>
      <tp t="s">
        <v>#N/A Requesting Data...3669217783</v>
        <stp/>
        <stp>BDH|5115813775940764286</stp>
        <tr r="J296" s="19"/>
      </tp>
      <tp t="s">
        <v>#N/A Requesting Data...4287843790</v>
        <stp/>
        <stp>BDH|5286614658198721664</stp>
        <tr r="BA203" s="18"/>
      </tp>
      <tp t="s">
        <v>#N/A Requesting Data...3683930150</v>
        <stp/>
        <stp>BDH|7997133108017930914</stp>
        <tr r="E418" s="2"/>
      </tp>
      <tp t="s">
        <v>#N/A Requesting Data...4011960327</v>
        <stp/>
        <stp>BDH|1318646868680745929</stp>
        <tr r="D94" s="17"/>
      </tp>
      <tp t="s">
        <v>#N/A Requesting Data...3667525301</v>
        <stp/>
        <stp>BDH|8305523355246657696</stp>
        <tr r="F149" s="19"/>
        <tr r="I149" s="11"/>
      </tp>
      <tp t="s">
        <v>#N/A Requesting Data...3638912907</v>
        <stp/>
        <stp>BDH|4046303857232444883</stp>
        <tr r="C159" s="17"/>
      </tp>
      <tp t="s">
        <v>#N/A Requesting Data...3970150755</v>
        <stp/>
        <stp>BDH|6729265158459369010</stp>
        <tr r="E386" s="2"/>
      </tp>
      <tp t="s">
        <v>#N/A Requesting Data...3631538465</v>
        <stp/>
        <stp>BDH|8067359766661949418</stp>
        <tr r="Q29" s="18"/>
      </tp>
      <tp t="s">
        <v>#N/A Requesting Data...3919006037</v>
        <stp/>
        <stp>BDH|9894243261195633000</stp>
        <tr r="BA39" s="18"/>
      </tp>
      <tp t="s">
        <v>#N/A Requesting Data...3547836958</v>
        <stp/>
        <stp>BDH|5594490087930784175</stp>
        <tr r="J293" s="17"/>
        <tr r="J293" s="17"/>
      </tp>
      <tp t="s">
        <v>#N/A Requesting Data...3739040783</v>
        <stp/>
        <stp>BDH|2616991390528590210</stp>
        <tr r="Q307" s="18"/>
      </tp>
      <tp t="s">
        <v>#N/A Requesting Data...4132614582</v>
        <stp/>
        <stp>BDH|7120698141585405861</stp>
        <tr r="B231" s="17"/>
      </tp>
      <tp t="s">
        <v>#N/A Requesting Data...4073549570</v>
        <stp/>
        <stp>BDH|7597690453569530521</stp>
        <tr r="D257" s="17"/>
      </tp>
      <tp t="s">
        <v>#N/A Requesting Data...3992096980</v>
        <stp/>
        <stp>BDH|8868622490917063838</stp>
        <tr r="K276" s="17"/>
        <tr r="K276" s="17"/>
      </tp>
      <tp t="s">
        <v>#N/A Requesting Data...4255311489</v>
        <stp/>
        <stp>BDH|6541757079806994890</stp>
        <tr r="M62" s="19"/>
        <tr r="O62" s="11"/>
      </tp>
      <tp t="s">
        <v>#N/A Requesting Data...3960860912</v>
        <stp/>
        <stp>BDH|3503640880091809402</stp>
        <tr r="E171" s="2"/>
      </tp>
      <tp t="s">
        <v>#N/A Requesting Data...3626492649</v>
        <stp/>
        <stp>BDH|1397551511168645589</stp>
        <tr r="J2" s="17"/>
      </tp>
      <tp t="s">
        <v>#N/A Requesting Data...3667546814</v>
        <stp/>
        <stp>BDH|9666371266252668687</stp>
        <tr r="B302" s="19"/>
        <tr r="B302" s="11"/>
      </tp>
      <tp t="s">
        <v>#N/A Requesting Data...4249149597</v>
        <stp/>
        <stp>BDH|1252716141728368289</stp>
        <tr r="K433" s="18"/>
        <tr r="M433" s="2"/>
      </tp>
      <tp t="s">
        <v>#N/A Requesting Data...3567423711</v>
        <stp/>
        <stp>BDH|7026719168688299654</stp>
        <tr r="K190" s="17"/>
      </tp>
      <tp t="s">
        <v>#N/A Requesting Data...3835483395</v>
        <stp/>
        <stp>BDH|3995623300935139844</stp>
        <tr r="K212" s="17"/>
      </tp>
      <tp t="s">
        <v>#N/A Requesting Data...4061663966</v>
        <stp/>
        <stp>BDH|9426689846104594717</stp>
        <tr r="I160" s="17"/>
        <tr r="I160" s="17"/>
      </tp>
      <tp t="s">
        <v>#N/A Requesting Data...3916715980</v>
        <stp/>
        <stp>BDH|7803691092764583485</stp>
        <tr r="J197" s="19"/>
      </tp>
      <tp t="s">
        <v>#N/A Requesting Data...3816545319</v>
        <stp/>
        <stp>BDH|2341527678290132869</stp>
        <tr r="I199" s="17"/>
        <tr r="I199" s="17"/>
      </tp>
      <tp t="s">
        <v>#N/A Requesting Data...3820357772</v>
        <stp/>
        <stp>BDH|3906878494213054945</stp>
        <tr r="D78" s="17"/>
      </tp>
      <tp t="s">
        <v>#N/A Requesting Data...3968469162</v>
        <stp/>
        <stp>BDH|9963302271964748117</stp>
        <tr r="E373" s="2"/>
      </tp>
      <tp t="s">
        <v>#N/A Requesting Data...4033434983</v>
        <stp/>
        <stp>BDH|9411962790637522686</stp>
        <tr r="K268" s="17"/>
      </tp>
      <tp t="s">
        <v>#N/A Requesting Data...4215996548</v>
        <stp/>
        <stp>BDH|4562490783443758376</stp>
        <tr r="Q14" s="18"/>
      </tp>
      <tp t="s">
        <v>#N/A Requesting Data...3910702392</v>
        <stp/>
        <stp>BDH|1578215091490342291</stp>
        <tr r="I27" s="17"/>
      </tp>
      <tp t="s">
        <v>#N/A Requesting Data...3722384267</v>
        <stp/>
        <stp>BDH|4479853600491748597</stp>
        <tr r="AH438" s="18"/>
        <tr r="AD438" s="2"/>
      </tp>
      <tp t="s">
        <v>#N/A Requesting Data...4287776088</v>
        <stp/>
        <stp>BDH|8849273571500824593</stp>
        <tr r="M184" s="19"/>
        <tr r="O184" s="11"/>
      </tp>
      <tp t="s">
        <v>#N/A Requesting Data...3993114652</v>
        <stp/>
        <stp>BDH|7437672989145237471</stp>
        <tr r="E149" s="2"/>
      </tp>
      <tp t="s">
        <v>#N/A Requesting Data...4066038746</v>
        <stp/>
        <stp>BDH|7658558314823972810</stp>
        <tr r="B158" s="17"/>
      </tp>
      <tp t="s">
        <v>#N/A Requesting Data...3673840616</v>
        <stp/>
        <stp>BDH|5875259451879367305</stp>
        <tr r="C297" s="17"/>
      </tp>
      <tp t="s">
        <v>#N/A Requesting Data...4053999728</v>
        <stp/>
        <stp>BDH|3797959905622830000</stp>
        <tr r="K275" s="17"/>
        <tr r="K275" s="17"/>
      </tp>
      <tp t="s">
        <v>#N/A Requesting Data...3872585635</v>
        <stp/>
        <stp>BDH|2843251197356649737</stp>
        <tr r="D67" s="17"/>
      </tp>
      <tp t="s">
        <v>#N/A Requesting Data...4010358267</v>
        <stp/>
        <stp>BDH|3837866538371887117</stp>
        <tr r="C6" s="17"/>
      </tp>
      <tp t="s">
        <v>#N/A Requesting Data...3624270835</v>
        <stp/>
        <stp>BDH|6288715787481998029</stp>
        <tr r="BA246" s="18"/>
      </tp>
      <tp t="s">
        <v>#N/A Requesting Data...3776218799</v>
        <stp/>
        <stp>BDH|9634659239232425617</stp>
        <tr r="C182" s="17"/>
      </tp>
      <tp t="s">
        <v>#N/A Requesting Data...3783930515</v>
        <stp/>
        <stp>BDH|9333067991209140192</stp>
        <tr r="I126" s="17"/>
      </tp>
      <tp t="s">
        <v>#N/A Requesting Data...3853746627</v>
        <stp/>
        <stp>BDH|9658822799663131301</stp>
        <tr r="I183" s="17"/>
        <tr r="I183" s="17"/>
      </tp>
      <tp t="s">
        <v>#N/A Requesting Data...3762232672</v>
        <stp/>
        <stp>BDH|8343289013853537013</stp>
        <tr r="H430" s="18"/>
        <tr r="J430" s="2"/>
      </tp>
      <tp t="s">
        <v>#N/A Requesting Data...4291458584</v>
        <stp/>
        <stp>BDH|9427043859977440318</stp>
        <tr r="B147" s="17"/>
      </tp>
      <tp t="s">
        <v>#N/A Requesting Data...4236706760</v>
        <stp/>
        <stp>BDH|4565863114227809230</stp>
        <tr r="B63" s="17"/>
      </tp>
      <tp t="s">
        <v>#N/A Requesting Data...3667207506</v>
        <stp/>
        <stp>BDH|3950817357096001034</stp>
        <tr r="Q175" s="18"/>
      </tp>
      <tp t="s">
        <v>#N/A Requesting Data...3727386530</v>
        <stp/>
        <stp>BDH|3382071390781054383</stp>
        <tr r="I216" s="17"/>
        <tr r="I216" s="17"/>
      </tp>
      <tp t="s">
        <v>#N/A Requesting Data...4290015905</v>
        <stp/>
        <stp>BDH|4618666251846555987</stp>
        <tr r="E155" s="2"/>
      </tp>
      <tp t="s">
        <v>#N/A Requesting Data...3756936136</v>
        <stp/>
        <stp>BDH|3144370991485849438</stp>
        <tr r="B196" s="17"/>
      </tp>
      <tp t="s">
        <v>#N/A Requesting Data...3787449898</v>
        <stp/>
        <stp>BDH|7938968283256045801</stp>
        <tr r="C173" s="17"/>
      </tp>
      <tp t="s">
        <v>#N/A Requesting Data...3932209692</v>
        <stp/>
        <stp>BDH|9788324109352407043</stp>
        <tr r="D20" s="17"/>
      </tp>
      <tp t="s">
        <v>#N/A Requesting Data...3774902630</v>
        <stp/>
        <stp>BDH|8230272952012283588</stp>
        <tr r="BA199" s="18"/>
      </tp>
      <tp t="s">
        <v>#N/A Requesting Data...4226670133</v>
        <stp/>
        <stp>BDH|2698808296549535285</stp>
        <tr r="F144" s="19"/>
        <tr r="I144" s="11"/>
      </tp>
      <tp t="s">
        <v>#N/A Requesting Data...3848307864</v>
        <stp/>
        <stp>BDH|6382681461449685710</stp>
        <tr r="F229" s="19"/>
        <tr r="I229" s="11"/>
      </tp>
      <tp t="s">
        <v>#N/A Requesting Data...3735829122</v>
        <stp/>
        <stp>BDH|3963983109457205579</stp>
        <tr r="Q363" s="18"/>
      </tp>
      <tp t="s">
        <v>#N/A Requesting Data...3847719207</v>
        <stp/>
        <stp>BDH|5373833379490037249</stp>
        <tr r="E56" s="2"/>
      </tp>
      <tp t="s">
        <v>#N/A Requesting Data...4062808293</v>
        <stp/>
        <stp>BDH|8774194709042171345</stp>
        <tr r="D167" s="17"/>
      </tp>
      <tp t="s">
        <v>#N/A Requesting Data...4192806111</v>
        <stp/>
        <stp>BDH|8941807942495047993</stp>
        <tr r="Q31" s="18"/>
      </tp>
      <tp t="s">
        <v>#N/A Requesting Data...3837080790</v>
        <stp/>
        <stp>BDH|7282122585643520528</stp>
        <tr r="J210" s="17"/>
        <tr r="J210" s="17"/>
      </tp>
      <tp t="s">
        <v>#N/A Requesting Data...3725641943</v>
        <stp/>
        <stp>BDH|8461649953786346527</stp>
        <tr r="AD443" s="2"/>
      </tp>
      <tp t="s">
        <v>#N/A Requesting Data...3754284422</v>
        <stp/>
        <stp>BDH|9850383120315376519</stp>
        <tr r="J268" s="19"/>
      </tp>
      <tp t="s">
        <v>#N/A Requesting Data...3894633354</v>
        <stp/>
        <stp>BDH|8628445502747429369</stp>
        <tr r="M119" s="19"/>
        <tr r="O119" s="11"/>
      </tp>
      <tp t="s">
        <v>#N/A Requesting Data...3743017978</v>
        <stp/>
        <stp>BDH|3115266040625538808</stp>
        <tr r="K193" s="17"/>
      </tp>
      <tp t="s">
        <v>#N/A Requesting Data...3987218230</v>
        <stp/>
        <stp>BDH|4194310906616614923</stp>
        <tr r="F105" s="19"/>
        <tr r="I105" s="11"/>
      </tp>
      <tp t="s">
        <v>#N/A Requesting Data...3821703671</v>
        <stp/>
        <stp>BDH|9205367797768497355</stp>
        <tr r="B156" s="17"/>
      </tp>
      <tp t="s">
        <v>#N/A Requesting Data...4077550053</v>
        <stp/>
        <stp>BDH|3176939043752129424</stp>
        <tr r="E29" s="2"/>
      </tp>
      <tp t="s">
        <v>#N/A Requesting Data...4162268828</v>
        <stp/>
        <stp>BDH|9155249547315277239</stp>
        <tr r="BE98" s="19"/>
        <tr r="BG98" s="11"/>
      </tp>
      <tp t="s">
        <v>#N/A Requesting Data...4066638947</v>
        <stp/>
        <stp>BDH|4386132990860145426</stp>
        <tr r="K185" s="17"/>
      </tp>
      <tp t="s">
        <v>#N/A Requesting Data...3766489076</v>
        <stp/>
        <stp>BDH|6526105995164361203</stp>
        <tr r="D270" s="17"/>
      </tp>
      <tp t="s">
        <v>#N/A Requesting Data...4081533977</v>
        <stp/>
        <stp>BDH|3596111644147640958</stp>
        <tr r="J23" s="17"/>
      </tp>
      <tp t="s">
        <v>#N/A Requesting Data...4126655901</v>
        <stp/>
        <stp>BDH|8742969130943297909</stp>
        <tr r="E205" s="2"/>
      </tp>
      <tp t="s">
        <v>#N/A Requesting Data...3709569106</v>
        <stp/>
        <stp>BDH|5125089994167944377</stp>
        <tr r="F76" s="19"/>
        <tr r="I76" s="11"/>
      </tp>
      <tp t="s">
        <v>#N/A Requesting Data...3760001823</v>
        <stp/>
        <stp>BDH|4093545509481601881</stp>
        <tr r="J48" s="17"/>
      </tp>
      <tp t="s">
        <v>#N/A Requesting Data...3820677251</v>
        <stp/>
        <stp>BDH|3766009474218556450</stp>
        <tr r="BE108" s="19"/>
        <tr r="BG108" s="11"/>
      </tp>
      <tp t="s">
        <v>#N/A Requesting Data...3750507966</v>
        <stp/>
        <stp>BDH|4061934009543857619</stp>
        <tr r="J264" s="19"/>
      </tp>
      <tp t="s">
        <v>#N/A Requesting Data...3745004643</v>
        <stp/>
        <stp>BDH|2740821151922749503</stp>
        <tr r="D70" s="17"/>
      </tp>
      <tp t="s">
        <v>#N/A Requesting Data...3709225043</v>
        <stp/>
        <stp>BDH|1624988639345339670</stp>
        <tr r="M36" s="19"/>
        <tr r="O36" s="11"/>
      </tp>
      <tp t="s">
        <v>#N/A Requesting Data...4219723933</v>
        <stp/>
        <stp>BDH|7759389295380026591</stp>
        <tr r="J238" s="17"/>
        <tr r="J238" s="17"/>
      </tp>
      <tp t="s">
        <v>#N/A Requesting Data...3729635839</v>
        <stp/>
        <stp>BDH|9264734127901703527</stp>
        <tr r="Q238" s="18"/>
      </tp>
      <tp t="s">
        <v>#N/A Requesting Data...3809571180</v>
        <stp/>
        <stp>BDH|3931283307090387964</stp>
        <tr r="BE156" s="19"/>
        <tr r="BG156" s="11"/>
      </tp>
      <tp t="s">
        <v>#N/A Requesting Data...3962705529</v>
        <stp/>
        <stp>BDH|3317185500393923919</stp>
        <tr r="J188" s="17"/>
        <tr r="J188" s="17"/>
      </tp>
      <tp t="s">
        <v>#N/A Requesting Data...4151730039</v>
        <stp/>
        <stp>BDH|1237813901714082511</stp>
        <tr r="I180" s="17"/>
        <tr r="I180" s="17"/>
      </tp>
      <tp t="s">
        <v>#N/A Requesting Data...4269045394</v>
        <stp/>
        <stp>BDH|8842021159281726445</stp>
        <tr r="BA309" s="18"/>
      </tp>
      <tp t="s">
        <v>#N/A Requesting Data...3707608532</v>
        <stp/>
        <stp>BDH|1137840201950486101</stp>
        <tr r="BA143" s="18"/>
      </tp>
      <tp t="s">
        <v>#N/A Requesting Data...4069880070</v>
        <stp/>
        <stp>BDH|6348232285815324169</stp>
        <tr r="D22" s="17"/>
      </tp>
      <tp t="s">
        <v>#N/A Requesting Data...4130569684</v>
        <stp/>
        <stp>BDH|8209002514410557136</stp>
        <tr r="B94" s="19"/>
        <tr r="B94" s="11"/>
      </tp>
      <tp t="s">
        <v>#N/A Requesting Data...3873425392</v>
        <stp/>
        <stp>BDH|7241150420365366945</stp>
        <tr r="Q131" s="18"/>
      </tp>
      <tp t="s">
        <v>#N/A Requesting Data...3819539718</v>
        <stp/>
        <stp>BDH|7046554823301127976</stp>
        <tr r="J8" s="17"/>
      </tp>
      <tp t="s">
        <v>#N/A Requesting Data...3729427557</v>
        <stp/>
        <stp>BDH|1625222354419528750</stp>
        <tr r="B270" s="19"/>
        <tr r="B270" s="11"/>
      </tp>
      <tp t="s">
        <v>#N/A Requesting Data...3790591319</v>
        <stp/>
        <stp>BDH|2900614511539117488</stp>
        <tr r="C271" s="17"/>
      </tp>
      <tp t="s">
        <v>#N/A Requesting Data...4233390950</v>
        <stp/>
        <stp>BDH|2407539093282237463</stp>
        <tr r="C219" s="17"/>
      </tp>
      <tp t="s">
        <v>#N/A Requesting Data...3725008486</v>
        <stp/>
        <stp>BDH|3906218380369073886</stp>
        <tr r="BE28" s="19"/>
        <tr r="BG28" s="11"/>
      </tp>
      <tp t="s">
        <v>#N/A Requesting Data...3813731438</v>
        <stp/>
        <stp>BDH|2699398876047098997</stp>
        <tr r="J294" s="19"/>
      </tp>
      <tp t="s">
        <v>#N/A Requesting Data...3784353926</v>
        <stp/>
        <stp>BDH|4491862893514798969</stp>
        <tr r="B27" s="19"/>
        <tr r="B27" s="11"/>
      </tp>
      <tp t="s">
        <v>#N/A Requesting Data...4018231592</v>
        <stp/>
        <stp>BDH|3406231062067253865</stp>
        <tr r="B144" s="19"/>
        <tr r="B144" s="11"/>
      </tp>
      <tp t="s">
        <v>#N/A Requesting Data...3996874055</v>
        <stp/>
        <stp>BDH|7685977273791092030</stp>
        <tr r="E71" s="2"/>
      </tp>
      <tp t="s">
        <v>#N/A Requesting Data...4149057067</v>
        <stp/>
        <stp>BDH|3010045036459677155</stp>
        <tr r="Q61" s="18"/>
      </tp>
      <tp t="s">
        <v>#N/A Requesting Data...3785476511</v>
        <stp/>
        <stp>BDH|3108341092316136773</stp>
        <tr r="B77" s="19"/>
        <tr r="B77" s="11"/>
      </tp>
      <tp t="s">
        <v>#N/A Requesting Data...4012401787</v>
        <stp/>
        <stp>BDH|5159442505590722965</stp>
        <tr r="I287" s="17"/>
        <tr r="I287" s="17"/>
      </tp>
      <tp t="s">
        <v>#N/A Requesting Data...3994762696</v>
        <stp/>
        <stp>BDH|9137755002345142364</stp>
        <tr r="BE124" s="19"/>
        <tr r="BG124" s="11"/>
      </tp>
      <tp t="s">
        <v>#N/A Requesting Data...4064676453</v>
        <stp/>
        <stp>BDH|1692826485339730078</stp>
        <tr r="BE164" s="19"/>
        <tr r="BG164" s="11"/>
      </tp>
      <tp t="s">
        <v>#N/A Requesting Data...3920916094</v>
        <stp/>
        <stp>BDH|8625936955979918584</stp>
        <tr r="C303" s="17"/>
      </tp>
      <tp t="s">
        <v>#N/A Requesting Data...4190919513</v>
        <stp/>
        <stp>BDH|2251174084257184410</stp>
        <tr r="B164" s="19"/>
        <tr r="B164" s="11"/>
      </tp>
      <tp t="s">
        <v>#N/A Requesting Data...3903813907</v>
        <stp/>
        <stp>BDH|2614214885442640258</stp>
        <tr r="K30" s="17"/>
      </tp>
      <tp t="s">
        <v>#N/A Requesting Data...3739444955</v>
        <stp/>
        <stp>BDH|6397832870661700061</stp>
        <tr r="BA296" s="18"/>
      </tp>
      <tp t="s">
        <v>#N/A Requesting Data...4110987005</v>
        <stp/>
        <stp>BDH|6690954583316780969</stp>
        <tr r="J156" s="17"/>
        <tr r="J156" s="17"/>
      </tp>
      <tp t="s">
        <v>#N/A Requesting Data...3762331313</v>
        <stp/>
        <stp>BDH|5079978157402409354</stp>
        <tr r="C124" s="17"/>
      </tp>
      <tp t="s">
        <v>#N/A Requesting Data...4293713992</v>
        <stp/>
        <stp>BDH|4016510527203615866</stp>
        <tr r="Q189" s="18"/>
      </tp>
      <tp t="s">
        <v>#N/A Requesting Data...3757667191</v>
        <stp/>
        <stp>BDH|6153904383308342772</stp>
        <tr r="I144" s="17"/>
        <tr r="I144" s="17"/>
      </tp>
      <tp t="s">
        <v>#N/A Requesting Data...4230934895</v>
        <stp/>
        <stp>BDH|7433466684895850684</stp>
        <tr r="BA370" s="18"/>
      </tp>
      <tp t="s">
        <v>#N/A Requesting Data...3843342962</v>
        <stp/>
        <stp>BDH|8879644429105641147</stp>
        <tr r="F20" s="19"/>
        <tr r="I20" s="11"/>
      </tp>
      <tp t="s">
        <v>#N/A Requesting Data...3957121254</v>
        <stp/>
        <stp>BDH|4034933911970285472</stp>
        <tr r="I302" s="17"/>
        <tr r="I302" s="17"/>
      </tp>
      <tp t="s">
        <v>#N/A Requesting Data...4050664040</v>
        <stp/>
        <stp>BDH|9716104145724037056</stp>
        <tr r="B310" s="11"/>
      </tp>
      <tp t="s">
        <v>#N/A Requesting Data...3822551411</v>
        <stp/>
        <stp>BDH|9481583449475302517</stp>
        <tr r="E106" s="2"/>
      </tp>
      <tp t="s">
        <v>#N/A Requesting Data...3793464882</v>
        <stp/>
        <stp>BDH|4219905611786667214</stp>
        <tr r="K231" s="17"/>
      </tp>
      <tp t="s">
        <v>#N/A Requesting Data...4102882968</v>
        <stp/>
        <stp>BDH|6836404786755948734</stp>
        <tr r="K20" s="17"/>
      </tp>
      <tp t="s">
        <v>#N/A Requesting Data...4067405583</v>
        <stp/>
        <stp>BDH|7736244566608149306</stp>
        <tr r="E433" s="18"/>
      </tp>
      <tp t="s">
        <v>#N/A Requesting Data...4039297964</v>
        <stp/>
        <stp>BDH|3732936107297306545</stp>
        <tr r="C74" s="17"/>
      </tp>
      <tp t="s">
        <v>#N/A Requesting Data...4215322423</v>
        <stp/>
        <stp>BDH|3068255296057714707</stp>
        <tr r="E414" s="2"/>
      </tp>
      <tp t="s">
        <v>#N/A Requesting Data...3972519657</v>
        <stp/>
        <stp>BDH|1489251884307265434</stp>
        <tr r="J118" s="17"/>
      </tp>
      <tp t="s">
        <v>#N/A Requesting Data...3805654176</v>
        <stp/>
        <stp>BDH|9521396307882742082</stp>
        <tr r="B73" s="19"/>
        <tr r="B73" s="11"/>
      </tp>
      <tp t="s">
        <v>#N/A Requesting Data...3834975702</v>
        <stp/>
        <stp>BDH|9356047264333011460</stp>
        <tr r="BE128" s="19"/>
        <tr r="BG128" s="11"/>
      </tp>
      <tp t="s">
        <v>#N/A Requesting Data...4140037560</v>
        <stp/>
        <stp>BDH|8040156276393737517</stp>
        <tr r="B42" s="19"/>
        <tr r="B42" s="11"/>
      </tp>
      <tp t="s">
        <v>#N/A Requesting Data...3860359784</v>
        <stp/>
        <stp>BDH|3716574064450917887</stp>
        <tr r="K246" s="17"/>
      </tp>
      <tp t="s">
        <v>#N/A Requesting Data...3764110531</v>
        <stp/>
        <stp>BDH|7311964667891291153</stp>
        <tr r="Q293" s="18"/>
      </tp>
      <tp t="s">
        <v>#N/A Requesting Data...4161675036</v>
        <stp/>
        <stp>BDH|4949063276513441881</stp>
        <tr r="E219" s="2"/>
      </tp>
      <tp t="s">
        <v>#N/A Requesting Data...4033053927</v>
        <stp/>
        <stp>BDH|5226176586447427324</stp>
        <tr r="D112" s="17"/>
      </tp>
      <tp t="s">
        <v>#N/A Requesting Data...3781285991</v>
        <stp/>
        <stp>BDH|5004932930517006061</stp>
        <tr r="F32" s="19"/>
        <tr r="I32" s="11"/>
      </tp>
      <tp t="s">
        <v>#N/A Requesting Data...4180071257</v>
        <stp/>
        <stp>BDH|6520228181106158223</stp>
        <tr r="Q426" s="18"/>
      </tp>
      <tp t="s">
        <v>#N/A Requesting Data...4131787783</v>
        <stp/>
        <stp>BDH|2358952607207680422</stp>
        <tr r="F223" s="19"/>
        <tr r="I223" s="11"/>
      </tp>
      <tp t="s">
        <v>#N/A Requesting Data...3966249558</v>
        <stp/>
        <stp>BDH|6358204096123955764</stp>
        <tr r="J39" s="17"/>
      </tp>
      <tp t="s">
        <v>#N/A Requesting Data...4130230919</v>
        <stp/>
        <stp>BDH|2824381248665605945</stp>
        <tr r="BE67" s="19"/>
        <tr r="BG67" s="11"/>
      </tp>
      <tp t="s">
        <v>#N/A Requesting Data...4256111774</v>
        <stp/>
        <stp>BDH|7319920033993187792</stp>
        <tr r="F265" s="19"/>
        <tr r="I265" s="11"/>
      </tp>
      <tp t="s">
        <v>#N/A Requesting Data...3967495963</v>
        <stp/>
        <stp>BDH|7399368169542516937</stp>
        <tr r="E375" s="2"/>
      </tp>
      <tp t="s">
        <v>#N/A Requesting Data...3798931206</v>
        <stp/>
        <stp>BDH|8721655219427749162</stp>
        <tr r="K122" s="17"/>
      </tp>
      <tp t="s">
        <v>#N/A Requesting Data...3880377023</v>
        <stp/>
        <stp>BDH|8558283708247950465</stp>
        <tr r="E147" s="2"/>
      </tp>
      <tp t="s">
        <v>#N/A Requesting Data...4034841984</v>
        <stp/>
        <stp>BDH|7961575342698460724</stp>
        <tr r="B262" s="19"/>
        <tr r="B262" s="11"/>
      </tp>
      <tp t="s">
        <v>#N/A Requesting Data...4186835098</v>
        <stp/>
        <stp>BDH|4144328469878920090</stp>
        <tr r="J189" s="19"/>
      </tp>
      <tp t="s">
        <v>#N/A Requesting Data...3808166272</v>
        <stp/>
        <stp>BDH|6532925809497192152</stp>
        <tr r="D259" s="17"/>
      </tp>
      <tp t="s">
        <v>#N/A Requesting Data...4237880470</v>
        <stp/>
        <stp>BDH|7754490157428285711</stp>
        <tr r="E389" s="2"/>
      </tp>
      <tp t="s">
        <v>#N/A Requesting Data...4235342463</v>
        <stp/>
        <stp>BDH|6685249508188639568</stp>
        <tr r="C235" s="17"/>
      </tp>
      <tp t="s">
        <v>#N/A Requesting Data...4154845643</v>
        <stp/>
        <stp>BDH|6453766167478631699</stp>
        <tr r="J215" s="19"/>
      </tp>
      <tp t="s">
        <v>#N/A Requesting Data...4283992413</v>
        <stp/>
        <stp>BDH|4238107509765172909</stp>
        <tr r="C121" s="17"/>
      </tp>
      <tp t="s">
        <v>#N/A Requesting Data...3992702659</v>
        <stp/>
        <stp>BDH|5796867347797521797</stp>
        <tr r="B192" s="19"/>
        <tr r="B192" s="11"/>
      </tp>
      <tp t="s">
        <v>#N/A Requesting Data...3902641105</v>
        <stp/>
        <stp>BDH|9183332597883874966</stp>
        <tr r="B281" s="19"/>
        <tr r="B281" s="11"/>
      </tp>
      <tp t="s">
        <v>#N/A Requesting Data...3798958691</v>
        <stp/>
        <stp>BDH|2896763919644898940</stp>
        <tr r="D47" s="17"/>
      </tp>
      <tp t="s">
        <v>#N/A Requesting Data...4110416367</v>
        <stp/>
        <stp>BDH|8238718952103293084</stp>
        <tr r="BE197" s="19"/>
        <tr r="BG197" s="11"/>
      </tp>
      <tp t="s">
        <v>#N/A Requesting Data...4262973592</v>
        <stp/>
        <stp>BDH|6701490986763335002</stp>
        <tr r="B172" s="19"/>
        <tr r="B172" s="11"/>
      </tp>
      <tp t="s">
        <v>#N/A Requesting Data...3884813259</v>
        <stp/>
        <stp>BDH|5892589686445470499</stp>
        <tr r="BE97" s="19"/>
        <tr r="BG97" s="11"/>
      </tp>
      <tp t="s">
        <v>#N/A Requesting Data...3838485320</v>
        <stp/>
        <stp>BDH|9595404217711847411</stp>
        <tr r="I238" s="17"/>
        <tr r="I238" s="17"/>
      </tp>
      <tp t="s">
        <v>#N/A Requesting Data...4192760826</v>
        <stp/>
        <stp>BDH|5979067992126477314</stp>
        <tr r="I282" s="17"/>
        <tr r="I282" s="17"/>
      </tp>
      <tp t="s">
        <v>#N/A Requesting Data...4145342125</v>
        <stp/>
        <stp>BDH|3257808115477639492</stp>
        <tr r="E184" s="2"/>
      </tp>
      <tp t="s">
        <v>#N/A Requesting Data...4004685075</v>
        <stp/>
        <stp>BDH|9129138252237883308</stp>
        <tr r="I207" s="17"/>
        <tr r="I207" s="17"/>
      </tp>
      <tp t="s">
        <v>#N/A Requesting Data...4014091862</v>
        <stp/>
        <stp>BDH|4597181690617175245</stp>
        <tr r="M295" s="19"/>
        <tr r="O295" s="11"/>
      </tp>
      <tp t="s">
        <v>#N/A Requesting Data...3935279676</v>
        <stp/>
        <stp>BDH|6529698014150329829</stp>
        <tr r="K101" s="17"/>
      </tp>
      <tp t="s">
        <v>#N/A Requesting Data...4103324773</v>
        <stp/>
        <stp>BDH|1492837229673191163</stp>
        <tr r="D225" s="17"/>
      </tp>
      <tp t="s">
        <v>#N/A Requesting Data...4201323811</v>
        <stp/>
        <stp>BDH|4249736699775853697</stp>
        <tr r="B295" s="17"/>
      </tp>
      <tp t="s">
        <v>#N/A Requesting Data...4004738106</v>
        <stp/>
        <stp>BDH|4016477197933965305</stp>
        <tr r="E6" s="2"/>
      </tp>
      <tp t="s">
        <v>#N/A Requesting Data...3895569787</v>
        <stp/>
        <stp>BDH|8255376886149843355</stp>
        <tr r="K86" s="17"/>
      </tp>
      <tp t="s">
        <v>#N/A Requesting Data...3975507852</v>
        <stp/>
        <stp>BDH|1989238385594912681</stp>
        <tr r="F31" s="19"/>
        <tr r="I31" s="11"/>
      </tp>
      <tp t="s">
        <v>#N/A Requesting Data...4158897239</v>
        <stp/>
        <stp>BDH|9861366725055614435</stp>
        <tr r="Q115" s="18"/>
      </tp>
      <tp t="s">
        <v>#N/A Requesting Data...3946652790</v>
        <stp/>
        <stp>BDH|8939968687423425329</stp>
        <tr r="Q42" s="18"/>
      </tp>
      <tp t="s">
        <v>#N/A Requesting Data...3903760190</v>
        <stp/>
        <stp>BDH|3747892570263348637</stp>
        <tr r="M145" s="19"/>
        <tr r="O145" s="11"/>
      </tp>
      <tp t="s">
        <v>#N/A Requesting Data...4091770846</v>
        <stp/>
        <stp>BDH|5807174882907198222</stp>
        <tr r="J188" s="19"/>
      </tp>
      <tp t="s">
        <v>#N/A Requesting Data...3944891726</v>
        <stp/>
        <stp>BDH|4825886140339792896</stp>
        <tr r="K149" s="17"/>
      </tp>
      <tp t="s">
        <v>#N/A Requesting Data...4058283197</v>
        <stp/>
        <stp>BDH|6555867393949774794</stp>
        <tr r="I90" s="17"/>
      </tp>
      <tp t="s">
        <v>#N/A Requesting Data...4278309867</v>
        <stp/>
        <stp>BDH|2248295981526793735</stp>
        <tr r="J192" s="19"/>
      </tp>
      <tp t="s">
        <v>#N/A Requesting Data...3836070950</v>
        <stp/>
        <stp>BDH|7265489584501494349</stp>
        <tr r="BA347" s="18"/>
      </tp>
      <tp t="s">
        <v>#N/A Requesting Data...3910744324</v>
        <stp/>
        <stp>BDH|4154179280564920011</stp>
        <tr r="K225" s="17"/>
      </tp>
      <tp t="s">
        <v>#N/A Requesting Data...4074639722</v>
        <stp/>
        <stp>BDH|5855293388710726609</stp>
        <tr r="F51" s="19"/>
        <tr r="I51" s="11"/>
      </tp>
      <tp t="s">
        <v>#N/A Requesting Data...3960843113</v>
        <stp/>
        <stp>BDH|4489871839483705537</stp>
        <tr r="E58" s="2"/>
      </tp>
      <tp t="s">
        <v>#N/A Requesting Data...3882646742</v>
        <stp/>
        <stp>BDH|9996872974968282765</stp>
        <tr r="BA17" s="18"/>
      </tp>
      <tp t="s">
        <v>#N/A Requesting Data...4282378339</v>
        <stp/>
        <stp>BDH|7376122989482327543</stp>
        <tr r="B295" s="19"/>
        <tr r="B295" s="11"/>
      </tp>
      <tp t="s">
        <v>#N/A Requesting Data...4064041709</v>
        <stp/>
        <stp>BDH|5120458390629204899</stp>
        <tr r="B218" s="17"/>
      </tp>
      <tp t="s">
        <v>#N/A Requesting Data...4010549517</v>
        <stp/>
        <stp>BDH|8322068519070588067</stp>
        <tr r="C243" s="17"/>
      </tp>
      <tp t="s">
        <v>#N/A Requesting Data...4252951988</v>
        <stp/>
        <stp>BDH|9561402734116918172</stp>
        <tr r="I174" s="17"/>
        <tr r="I174" s="17"/>
      </tp>
      <tp t="s">
        <v>#N/A Requesting Data...3928475034</v>
        <stp/>
        <stp>BDH|4768828741116953721</stp>
        <tr r="Q162" s="18"/>
      </tp>
      <tp t="s">
        <v>#N/A Requesting Data...4120857634</v>
        <stp/>
        <stp>BDH|1865521000169687432</stp>
        <tr r="B308" s="11"/>
      </tp>
      <tp t="s">
        <v>#N/A Requesting Data...3919033691</v>
        <stp/>
        <stp>BDH|1870650386147720107</stp>
        <tr r="D17" s="17"/>
      </tp>
      <tp t="s">
        <v>#N/A Requesting Data...4081300005</v>
        <stp/>
        <stp>BDH|6205944659574016738</stp>
        <tr r="Q177" s="18"/>
      </tp>
      <tp t="s">
        <v>#N/A Requesting Data...3885824195</v>
        <stp/>
        <stp>BDH|7530931248165499662</stp>
        <tr r="D122" s="17"/>
      </tp>
      <tp t="s">
        <v>#N/A Requesting Data...3883558897</v>
        <stp/>
        <stp>BDH|6199073980371877624</stp>
        <tr r="K254" s="17"/>
      </tp>
      <tp t="s">
        <v>#N/A Requesting Data...3962230665</v>
        <stp/>
        <stp>BDH|3539238189363546360</stp>
        <tr r="K44" s="17"/>
      </tp>
      <tp t="s">
        <v>#N/A Requesting Data...4111248021</v>
        <stp/>
        <stp>BDH|8781571253674766586</stp>
        <tr r="F294" s="19"/>
        <tr r="I294" s="11"/>
      </tp>
      <tp t="s">
        <v>#N/A Requesting Data...4267649189</v>
        <stp/>
        <stp>BDH|4843914642830602008</stp>
        <tr r="F185" s="19"/>
        <tr r="I185" s="11"/>
      </tp>
      <tp t="s">
        <v>#N/A Requesting Data...3984658418</v>
        <stp/>
        <stp>BDH|4851068301964408964</stp>
        <tr r="K134" s="17"/>
      </tp>
      <tp t="s">
        <v>#N/A Requesting Data...3885219857</v>
        <stp/>
        <stp>BDH|4446011769782361924</stp>
        <tr r="J132" s="17"/>
        <tr r="J132" s="17"/>
      </tp>
      <tp t="s">
        <v>#N/A Requesting Data...3908915045</v>
        <stp/>
        <stp>BDH|3158303572676643880</stp>
        <tr r="K202" s="17"/>
      </tp>
      <tp t="s">
        <v>#N/A Requesting Data...4186487518</v>
        <stp/>
        <stp>BDH|4188520992028564998</stp>
        <tr r="K56" s="17"/>
      </tp>
      <tp t="s">
        <v>#N/A Requesting Data...4002552851</v>
        <stp/>
        <stp>BDH|8247558275017617494</stp>
        <tr r="Q399" s="18"/>
      </tp>
      <tp t="s">
        <v>#N/A Requesting Data...4144108270</v>
        <stp/>
        <stp>BDH|7992457544799428716</stp>
        <tr r="I139" s="17"/>
        <tr r="I139" s="17"/>
      </tp>
      <tp t="s">
        <v>#N/A Requesting Data...4122040459</v>
        <stp/>
        <stp>BDH|9716875788217018758</stp>
        <tr r="BE162" s="19"/>
        <tr r="BG162" s="11"/>
      </tp>
      <tp t="s">
        <v>#N/A Requesting Data...3973554435</v>
        <stp/>
        <stp>BDH|9422603437891218438</stp>
        <tr r="D93" s="17"/>
      </tp>
      <tp t="s">
        <v>#N/A Requesting Data...4133888686</v>
        <stp/>
        <stp>BDH|1055821105173097358</stp>
        <tr r="E244" s="2"/>
      </tp>
      <tp t="s">
        <v>#N/A Requesting Data...3951433987</v>
        <stp/>
        <stp>BDH|4611286067158324180</stp>
        <tr r="Q259" s="18"/>
      </tp>
      <tp t="s">
        <v>#N/A Requesting Data...4239583549</v>
        <stp/>
        <stp>BDH|5327607163434138836</stp>
        <tr r="I4" s="17"/>
      </tp>
      <tp t="s">
        <v>#N/A Requesting Data...3964718460</v>
        <stp/>
        <stp>BDH|4768121690481427436</stp>
        <tr r="I33" s="17"/>
      </tp>
      <tp t="s">
        <v>#N/A Requesting Data...3934559326</v>
        <stp/>
        <stp>BDH|8783541879517065482</stp>
        <tr r="K243" s="17"/>
      </tp>
      <tp t="s">
        <v>#N/A Requesting Data...4064852353</v>
        <stp/>
        <stp>BDH|4208394313607880822</stp>
        <tr r="E437" s="2"/>
      </tp>
      <tp t="s">
        <v>#N/A Requesting Data...4289892485</v>
        <stp/>
        <stp>BDH|1234056523919432324</stp>
        <tr r="Q6" s="18"/>
      </tp>
      <tp t="s">
        <v>#N/A Requesting Data...4012075486</v>
        <stp/>
        <stp>BDH|3841855278631398442</stp>
        <tr r="E134" s="2"/>
      </tp>
      <tp t="s">
        <v>#N/A Requesting Data...4076250505</v>
        <stp/>
        <stp>BDH|1704000211028096146</stp>
        <tr r="C158" s="17"/>
      </tp>
      <tp t="s">
        <v>#N/A Requesting Data...4231290840</v>
        <stp/>
        <stp>BDH|3002249838649723292</stp>
        <tr r="F16" s="19"/>
        <tr r="I16" s="11"/>
      </tp>
      <tp t="s">
        <v>#N/A Requesting Data...3935182857</v>
        <stp/>
        <stp>BDH|7377451380842640024</stp>
        <tr r="BA236" s="18"/>
      </tp>
      <tp t="s">
        <v>#N/A Requesting Data...4088373067</v>
        <stp/>
        <stp>BDH|4771214293494301249</stp>
        <tr r="BE81" s="19"/>
        <tr r="BG81" s="11"/>
      </tp>
      <tp t="s">
        <v>#N/A Requesting Data...4230223047</v>
        <stp/>
        <stp>BDH|1761553945578148155</stp>
        <tr r="J124" s="17"/>
      </tp>
      <tp t="s">
        <v>#N/A Requesting Data...4022309373</v>
        <stp/>
        <stp>BDH|2957094523651620865</stp>
        <tr r="BA191" s="18"/>
      </tp>
      <tp t="s">
        <v>#N/A Requesting Data...3950906446</v>
        <stp/>
        <stp>BDH|5498664670968348520</stp>
        <tr r="M208" s="19"/>
        <tr r="O208" s="11"/>
      </tp>
      <tp t="s">
        <v>#N/A Requesting Data...4096731840</v>
        <stp/>
        <stp>BDH|2030777297527484270</stp>
        <tr r="I41" s="17"/>
      </tp>
      <tp t="s">
        <v>#N/A Requesting Data...4242734332</v>
        <stp/>
        <stp>BDH|9077590499725112929</stp>
        <tr r="K180" s="17"/>
      </tp>
      <tp t="s">
        <v>#N/A Requesting Data...3941632711</v>
        <stp/>
        <stp>BDH|6351194561639900118</stp>
        <tr r="I205" s="17"/>
        <tr r="I205" s="17"/>
      </tp>
      <tp t="s">
        <v>#N/A Requesting Data...4219765236</v>
        <stp/>
        <stp>BDH|3619430505787514954</stp>
        <tr r="C68" s="17"/>
      </tp>
      <tp t="s">
        <v>#N/A Requesting Data...4161184662</v>
        <stp/>
        <stp>BDH|8643142223375558743</stp>
        <tr r="Q335" s="18"/>
      </tp>
      <tp t="s">
        <v>#N/A Requesting Data...4267542781</v>
        <stp/>
        <stp>BDH|2771450927744132941</stp>
        <tr r="J208" s="17"/>
        <tr r="J208" s="17"/>
      </tp>
      <tp t="s">
        <v>#N/A Requesting Data...3999438011</v>
        <stp/>
        <stp>BDH|9483698291468919751</stp>
        <tr r="E79" s="2"/>
      </tp>
      <tp t="s">
        <v>#N/A Requesting Data...3952204578</v>
        <stp/>
        <stp>BDH|3107622611008260502</stp>
        <tr r="B124" s="19"/>
        <tr r="B124" s="11"/>
      </tp>
      <tp t="s">
        <v>#N/A Requesting Data...3951422099</v>
        <stp/>
        <stp>BDH|8742349233198051901</stp>
        <tr r="C149" s="17"/>
      </tp>
      <tp t="s">
        <v>#N/A Requesting Data...4092442705</v>
        <stp/>
        <stp>BDH|7095544246507617842</stp>
        <tr r="E249" s="2"/>
      </tp>
      <tp t="s">
        <v>#N/A Requesting Data...4184626782</v>
        <stp/>
        <stp>BDH|9917270366932838607</stp>
        <tr r="C24" s="17"/>
      </tp>
      <tp t="s">
        <v>#N/A Requesting Data...4126373684</v>
        <stp/>
        <stp>BDH|3746593629264403924</stp>
        <tr r="BE245" s="19"/>
        <tr r="BG245" s="11"/>
      </tp>
      <tp t="s">
        <v>#N/A Requesting Data...4252647657</v>
        <stp/>
        <stp>BDH|8176301034180343172</stp>
        <tr r="F300" s="19"/>
        <tr r="I300" s="11"/>
      </tp>
      <tp t="s">
        <v>#N/A Requesting Data...4163972330</v>
        <stp/>
        <stp>BDH|8520268112744409648</stp>
        <tr r="Q406" s="18"/>
      </tp>
      <tp t="s">
        <v>#N/A Requesting Data...4017134945</v>
        <stp/>
        <stp>BDH|3685978463851645457</stp>
        <tr r="M53" s="19"/>
        <tr r="O53" s="11"/>
      </tp>
      <tp t="s">
        <v>#N/A Requesting Data...4073620395</v>
        <stp/>
        <stp>BDH|8094520606386163247</stp>
        <tr r="B210" s="19"/>
        <tr r="B210" s="11"/>
      </tp>
      <tp t="s">
        <v>#N/A Requesting Data...3919261002</v>
        <stp/>
        <stp>BDH|6152436173784307838</stp>
        <tr r="BE55" s="19"/>
        <tr r="BG55" s="11"/>
      </tp>
      <tp t="s">
        <v>#N/A Requesting Data...4141222978</v>
        <stp/>
        <stp>BDH|2948803712967858525</stp>
        <tr r="Q39" s="18"/>
      </tp>
      <tp t="s">
        <v>#N/A Requesting Data...3929235548</v>
        <stp/>
        <stp>BDH|9247574068063231093</stp>
        <tr r="Q376" s="18"/>
      </tp>
      <tp t="s">
        <v>#N/A Requesting Data...4126791193</v>
        <stp/>
        <stp>BDH|1461119347444307978</stp>
        <tr r="I267" s="17"/>
        <tr r="I267" s="17"/>
      </tp>
      <tp t="s">
        <v>#N/A Requesting Data...3990981032</v>
        <stp/>
        <stp>BDH|8711304513195385619</stp>
        <tr r="Q16" s="18"/>
      </tp>
      <tp t="s">
        <v>#N/A Requesting Data...3950666164</v>
        <stp/>
        <stp>BDH|9584431300025950198</stp>
        <tr r="E334" s="2"/>
      </tp>
      <tp t="s">
        <v>#N/A Requesting Data...3962098186</v>
        <stp/>
        <stp>BDH|6957310089450060470</stp>
        <tr r="K21" s="17"/>
      </tp>
      <tp t="s">
        <v>#N/A Requesting Data...3949391029</v>
        <stp/>
        <stp>BDH|7207863358255269688</stp>
        <tr r="C99" s="17"/>
      </tp>
      <tp t="s">
        <v>#N/A Requesting Data...3975241391</v>
        <stp/>
        <stp>BDH|7607206437169230646</stp>
        <tr r="M267" s="19"/>
        <tr r="O267" s="11"/>
      </tp>
      <tp t="s">
        <v>#N/A Requesting Data...3969185230</v>
        <stp/>
        <stp>BDH|3661101017692035860</stp>
        <tr r="B186" s="17"/>
      </tp>
      <tp t="s">
        <v>#N/A Requesting Data...4186104934</v>
        <stp/>
        <stp>BDH|6617862744656395509</stp>
        <tr r="J443" s="2"/>
      </tp>
      <tp t="s">
        <v>#N/A Requesting Data...4251174350</v>
        <stp/>
        <stp>BDH|5038964400272350724</stp>
        <tr r="D236" s="17"/>
      </tp>
      <tp t="s">
        <v>#N/A Requesting Data...4194250823</v>
        <stp/>
        <stp>BDH|6732779704770623858</stp>
        <tr r="M100" s="19"/>
        <tr r="O100" s="11"/>
      </tp>
      <tp t="s">
        <v>#N/A Requesting Data...4118429005</v>
        <stp/>
        <stp>BDH|1150984529601204251</stp>
        <tr r="I305" s="17"/>
        <tr r="I305" s="17"/>
      </tp>
      <tp t="s">
        <v>#N/A Requesting Data...3995881884</v>
        <stp/>
        <stp>BDH|5599636889356976412</stp>
        <tr r="E406" s="2"/>
      </tp>
      <tp t="s">
        <v>#N/A Requesting Data...4112023205</v>
        <stp/>
        <stp>BDH|6810153105617948968</stp>
        <tr r="BA227" s="18"/>
      </tp>
      <tp t="s">
        <v>#N/A Requesting Data...4117421115</v>
        <stp/>
        <stp>BDH|4196670995317506511</stp>
        <tr r="BE277" s="19"/>
        <tr r="BG277" s="11"/>
      </tp>
      <tp t="s">
        <v>#N/A Requesting Data...4185297892</v>
        <stp/>
        <stp>BDH|5691653664064913891</stp>
        <tr r="B297" s="17"/>
      </tp>
      <tp t="s">
        <v>#N/A Requesting Data...4262534583</v>
        <stp/>
        <stp>BDH|2158945418834213785</stp>
        <tr r="BE59" s="19"/>
        <tr r="BG59" s="11"/>
      </tp>
      <tp t="s">
        <v>#N/A Requesting Data...4184535787</v>
        <stp/>
        <stp>BDH|4350461883610350128</stp>
        <tr r="E257" s="2"/>
      </tp>
      <tp t="s">
        <v>#N/A Requesting Data...3972066325</v>
        <stp/>
        <stp>BDH|5342529836292159814</stp>
        <tr r="Q176" s="18"/>
      </tp>
      <tp t="s">
        <v>#N/A Requesting Data...4240294778</v>
        <stp/>
        <stp>BDH|8344733325772341625</stp>
        <tr r="I230" s="17"/>
        <tr r="I230" s="17"/>
      </tp>
      <tp t="s">
        <v>#N/A Requesting Data...4198472676</v>
        <stp/>
        <stp>BDH|9049436222655052351</stp>
        <tr r="F245" s="19"/>
        <tr r="I245" s="11"/>
      </tp>
      <tp t="s">
        <v>#N/A Requesting Data...4029026780</v>
        <stp/>
        <stp>BDH|6834908351586974549</stp>
        <tr r="M31" s="19"/>
        <tr r="O31" s="11"/>
      </tp>
      <tp t="s">
        <v>#N/A Requesting Data...3980590556</v>
        <stp/>
        <stp>BDH|8466154937822290100</stp>
        <tr r="E211" s="2"/>
      </tp>
      <tp t="s">
        <v>#N/A Requesting Data...4002834260</v>
        <stp/>
        <stp>BDH|8162142908642056295</stp>
        <tr r="B298" s="17"/>
      </tp>
      <tp t="s">
        <v>#N/A Requesting Data...4171809942</v>
        <stp/>
        <stp>BDH|2640505827795667937</stp>
        <tr r="BA239" s="18"/>
      </tp>
      <tp t="s">
        <v>#N/A Requesting Data...4027009690</v>
        <stp/>
        <stp>BDH|4301819674633057138</stp>
        <tr r="K215" s="17"/>
      </tp>
      <tp t="s">
        <v>#N/A Requesting Data...4032405618</v>
        <stp/>
        <stp>BDH|5737946706964272123</stp>
        <tr r="BA400" s="18"/>
      </tp>
      <tp t="s">
        <v>#N/A Requesting Data...4067378493</v>
        <stp/>
        <stp>BDH|4913751144947509984</stp>
        <tr r="B36" s="19"/>
        <tr r="B36" s="11"/>
      </tp>
      <tp t="s">
        <v>#N/A Requesting Data...4203706181</v>
        <stp/>
        <stp>BDH|91856733096999987</stp>
        <tr r="M293" s="19"/>
        <tr r="O293" s="11"/>
      </tp>
      <tp t="s">
        <v>#N/A Requesting Data...4269073186</v>
        <stp/>
        <stp>BDH|9387675174561398391</stp>
        <tr r="BE61" s="19"/>
        <tr r="BG61" s="11"/>
      </tp>
      <tp t="s">
        <v>#N/A Requesting Data...4236842362</v>
        <stp/>
        <stp>BDH|9432586489736757884</stp>
        <tr r="F45" s="19"/>
        <tr r="I45" s="11"/>
      </tp>
      <tp t="s">
        <v>#N/A Requesting Data...4263592676</v>
        <stp/>
        <stp>BDH|8305082696438161362</stp>
        <tr r="J141" s="17"/>
        <tr r="J141" s="17"/>
      </tp>
      <tp t="s">
        <v>#N/A Requesting Data...4131911432</v>
        <stp/>
        <stp>BDH|3867697315618825661</stp>
        <tr r="BA65" s="18"/>
      </tp>
      <tp t="s">
        <v>#N/A Requesting Data...4039389103</v>
        <stp/>
        <stp>BDH|2258514859011109915</stp>
        <tr r="BA195" s="18"/>
      </tp>
      <tp t="s">
        <v>#N/A Requesting Data...4098572508</v>
        <stp/>
        <stp>BDH|2869872695940010907</stp>
        <tr r="I150" s="17"/>
        <tr r="I150" s="17"/>
      </tp>
      <tp t="s">
        <v>#N/A Requesting Data...4123736037</v>
        <stp/>
        <stp>BDH|8506734302415887065</stp>
        <tr r="Q93" s="18"/>
      </tp>
      <tp t="s">
        <v>#N/A Requesting Data...4109828092</v>
        <stp/>
        <stp>BDH|2375901310772843205</stp>
        <tr r="BE214" s="19"/>
        <tr r="BG214" s="11"/>
      </tp>
      <tp t="s">
        <v>#N/A Requesting Data...4136551995</v>
        <stp/>
        <stp>BDH|9326213386341860877</stp>
        <tr r="BA256" s="18"/>
      </tp>
      <tp t="s">
        <v>#N/A Requesting Data...4003540805</v>
        <stp/>
        <stp>BDH|9279642260335409694</stp>
        <tr r="C262" s="17"/>
      </tp>
      <tp t="s">
        <v>#N/A Requesting Data...4103811903</v>
        <stp/>
        <stp>BDH|6622259035894509981</stp>
        <tr r="C234" s="17"/>
      </tp>
      <tp t="s">
        <v>#N/A Requesting Data...4166624761</v>
        <stp/>
        <stp>BDH|3820904326781073353</stp>
        <tr r="D84" s="17"/>
      </tp>
      <tp t="s">
        <v>#N/A Requesting Data...4056700113</v>
        <stp/>
        <stp>BDH|7110713632601978807</stp>
        <tr r="D208" s="17"/>
      </tp>
      <tp t="s">
        <v>#N/A Requesting Data...4169483572</v>
        <stp/>
        <stp>BDH|2117825143272912621</stp>
        <tr r="C264" s="17"/>
      </tp>
      <tp t="s">
        <v>#N/A Requesting Data...4283797529</v>
        <stp/>
        <stp>BDH|2998565117488237413</stp>
        <tr r="F298" s="19"/>
        <tr r="I298" s="11"/>
      </tp>
      <tp t="s">
        <v>#N/A Requesting Data...4018474594</v>
        <stp/>
        <stp>BDH|8855008778170959522</stp>
        <tr r="D243" s="17"/>
      </tp>
      <tp t="s">
        <v>#N/A Requesting Data...4263760423</v>
        <stp/>
        <stp>BDH|9042513556613985056</stp>
        <tr r="E252" s="2"/>
      </tp>
      <tp t="s">
        <v>#N/A Requesting Data...3988248600</v>
        <stp/>
        <stp>BDH|2936692608238723670</stp>
        <tr r="I231" s="17"/>
        <tr r="I231" s="17"/>
      </tp>
      <tp t="s">
        <v>#N/A Requesting Data...4279910384</v>
        <stp/>
        <stp>BDH|7564439475969262793</stp>
        <tr r="M237" s="19"/>
        <tr r="O237" s="11"/>
      </tp>
      <tp t="s">
        <v>#N/A Requesting Data...4250048369</v>
        <stp/>
        <stp>BDH|6121020139419263607</stp>
        <tr r="B260" s="17"/>
      </tp>
      <tp t="s">
        <v>#N/A Requesting Data...4222794112</v>
        <stp/>
        <stp>BDH|8579753556732663282</stp>
        <tr r="BE120" s="19"/>
        <tr r="BG120" s="11"/>
      </tp>
      <tp t="s">
        <v>#N/A Requesting Data...4135177622</v>
        <stp/>
        <stp>BDH|4830162189584663399</stp>
        <tr r="J295" s="17"/>
        <tr r="J295" s="17"/>
      </tp>
      <tp t="s">
        <v>#N/A Requesting Data...4184413329</v>
        <stp/>
        <stp>BDH|9259542218950240744</stp>
        <tr r="Q166" s="18"/>
      </tp>
      <tp t="s">
        <v>#N/A Requesting Data...4201689684</v>
        <stp/>
        <stp>BDH|1828470671718678013</stp>
        <tr r="BA412" s="18"/>
      </tp>
      <tp t="s">
        <v>#N/A Requesting Data...4149308703</v>
        <stp/>
        <stp>BDH|5674500749519092769</stp>
        <tr r="Q327" s="18"/>
      </tp>
      <tp t="s">
        <v>#N/A Requesting Data...4202537845</v>
        <stp/>
        <stp>BDH|3056291590190364231</stp>
        <tr r="F110" s="19"/>
        <tr r="I110" s="11"/>
      </tp>
      <tp t="s">
        <v>#N/A Requesting Data...4292656246</v>
        <stp/>
        <stp>BDH|4380494355708177779</stp>
        <tr r="E326" s="2"/>
      </tp>
      <tp t="s">
        <v>#N/A Requesting Data...4055518257</v>
        <stp/>
        <stp>BDH|5082204087907655285</stp>
        <tr r="BA344" s="18"/>
      </tp>
      <tp t="s">
        <v>#N/A Requesting Data...4092351178</v>
        <stp/>
        <stp>BDH|1163882210992688060</stp>
        <tr r="BE106" s="19"/>
        <tr r="BG106" s="11"/>
      </tp>
      <tp t="s">
        <v>#N/A Requesting Data...4170789332</v>
        <stp/>
        <stp>BDH|9335561468982647224</stp>
        <tr r="C222" s="17"/>
      </tp>
      <tp t="s">
        <v>#N/A Requesting Data...4217881336</v>
        <stp/>
        <stp>BDH|7385109208279456515</stp>
        <tr r="J269" s="19"/>
      </tp>
      <tp t="s">
        <v>#N/A Requesting Data...4198566356</v>
        <stp/>
        <stp>BDH|9971418951636015470</stp>
        <tr r="J231" s="19"/>
      </tp>
      <tp t="s">
        <v>#N/A Requesting Data...4110280624</v>
        <stp/>
        <stp>BDH|1887545232468809582</stp>
        <tr r="Q87" s="18"/>
      </tp>
      <tp t="s">
        <v>#N/A Requesting Data...4155726287</v>
        <stp/>
        <stp>BDH|5464968724627805305</stp>
        <tr r="C180" s="17"/>
      </tp>
      <tp t="s">
        <v>#N/A Requesting Data...4151549752</v>
        <stp/>
        <stp>BDH|5044854388316339913</stp>
        <tr r="D163" s="17"/>
      </tp>
      <tp t="s">
        <v>#N/A Requesting Data...4054455684</v>
        <stp/>
        <stp>BDH|1756429148033673849</stp>
        <tr r="D280" s="17"/>
      </tp>
      <tp t="s">
        <v>#N/A Requesting Data...4259073544</v>
        <stp/>
        <stp>BDH|6104216148618744206</stp>
        <tr r="BA225" s="18"/>
      </tp>
      <tp t="s">
        <v>#N/A Requesting Data...4158995533</v>
        <stp/>
        <stp>BDH|1939531288980865659</stp>
        <tr r="K99" s="17"/>
      </tp>
      <tp t="s">
        <v>#N/A Requesting Data...4221935662</v>
        <stp/>
        <stp>BDH|9770774903734589097</stp>
        <tr r="B57" s="17"/>
      </tp>
      <tp t="s">
        <v>#N/A Requesting Data...4207065483</v>
        <stp/>
        <stp>BDH|8799835479465321811</stp>
        <tr r="E96" s="2"/>
      </tp>
      <tp t="s">
        <v>#N/A Requesting Data...4237202790</v>
        <stp/>
        <stp>BDH|9694396101344791469</stp>
        <tr r="I198" s="17"/>
        <tr r="I198" s="17"/>
      </tp>
      <tp t="s">
        <v>#N/A Requesting Data...4220655422</v>
        <stp/>
        <stp>BDH|6264028891084622182</stp>
        <tr r="BE207" s="19"/>
        <tr r="BG207" s="11"/>
      </tp>
      <tp t="s">
        <v>#N/A Requesting Data...4035480344</v>
        <stp/>
        <stp>BDH|8947778904156262348</stp>
        <tr r="E385" s="2"/>
      </tp>
      <tp t="s">
        <v>#N/A Requesting Data...4208702379</v>
        <stp/>
        <stp>BDH|4183885763744506438</stp>
        <tr r="B169" s="17"/>
      </tp>
      <tp t="s">
        <v>#N/A Requesting Data...4168767307</v>
        <stp/>
        <stp>BDH|3905130374358203704</stp>
        <tr r="B133" s="19"/>
        <tr r="B133" s="11"/>
      </tp>
      <tp t="s">
        <v>#N/A Requesting Data...4047938326</v>
        <stp/>
        <stp>BDH|6863747890376146410</stp>
        <tr r="I24" s="17"/>
      </tp>
      <tp t="s">
        <v>#N/A Requesting Data...4088992558</v>
        <stp/>
        <stp>BDH|9151391506836709655</stp>
        <tr r="B12" s="19"/>
        <tr r="B12" s="11"/>
      </tp>
      <tp t="s">
        <v>#N/A Requesting Data...4094293797</v>
        <stp/>
        <stp>BDH|1998592571770464997</stp>
        <tr r="B60" s="19"/>
        <tr r="B60" s="11"/>
      </tp>
      <tp t="s">
        <v>#N/A Requesting Data...4193339732</v>
        <stp/>
        <stp>BDH|2698090986230404014</stp>
        <tr r="Q190" s="18"/>
      </tp>
      <tp t="s">
        <v>#N/A Requesting Data...4158995154</v>
        <stp/>
        <stp>BDH|5872943613272385500</stp>
        <tr r="K162" s="17"/>
      </tp>
      <tp t="s">
        <v>#N/A Requesting Data...4041750186</v>
        <stp/>
        <stp>BDH|6445691470359032406</stp>
        <tr r="B233" s="17"/>
      </tp>
      <tp t="s">
        <v>#N/A Requesting Data...4276782897</v>
        <stp/>
        <stp>BDH|5018698725613239838</stp>
        <tr r="B5" s="17"/>
      </tp>
      <tp t="s">
        <v>#N/A Requesting Data...4194849731</v>
        <stp/>
        <stp>BDH|9273727891614533993</stp>
        <tr r="B276" s="17"/>
      </tp>
      <tp t="s">
        <v>#N/A Requesting Data...4208738238</v>
        <stp/>
        <stp>BDH|2556413775969827244</stp>
        <tr r="B220" s="17"/>
      </tp>
      <tp t="s">
        <v>#N/A Requesting Data...4198428759</v>
        <stp/>
        <stp>BDH|3439526399816684348</stp>
        <tr r="J196" s="19"/>
      </tp>
      <tp t="s">
        <v>#N/A Requesting Data...4211129911</v>
        <stp/>
        <stp>BDH|2382957669324583378</stp>
        <tr r="M231" s="19"/>
        <tr r="O231" s="11"/>
      </tp>
      <tp t="s">
        <v>#N/A Requesting Data...4175114501</v>
        <stp/>
        <stp>BDH|7700845658503957305</stp>
        <tr r="B31" s="19"/>
        <tr r="B31" s="11"/>
      </tp>
      <tp t="s">
        <v>#N/A Requesting Data...4056059140</v>
        <stp/>
        <stp>BDH|6470131894246526245</stp>
        <tr r="C164" s="17"/>
      </tp>
      <tp t="s">
        <v>#N/A Requesting Data...4213071397</v>
        <stp/>
        <stp>BDH|3111140204559441175</stp>
        <tr r="J207" s="17"/>
        <tr r="J207" s="17"/>
      </tp>
      <tp t="s">
        <v>#N/A Requesting Data...4065146013</v>
        <stp/>
        <stp>BDH|2471895816592901300</stp>
        <tr r="F153" s="19"/>
        <tr r="I153" s="11"/>
      </tp>
      <tp t="s">
        <v>#N/A Requesting Data...4173931989</v>
        <stp/>
        <stp>BDH|8833119708607054431</stp>
        <tr r="B233" s="19"/>
        <tr r="B233" s="11"/>
      </tp>
      <tp t="s">
        <v>#N/A Requesting Data...4132277494</v>
        <stp/>
        <stp>BDH|2571925459444888044</stp>
        <tr r="I120" s="17"/>
      </tp>
      <tp t="s">
        <v>#N/A Requesting Data...4151605122</v>
        <stp/>
        <stp>BDH|5531683284776382782</stp>
        <tr r="D108" s="17"/>
      </tp>
      <tp t="s">
        <v>#N/A Requesting Data...4281139731</v>
        <stp/>
        <stp>BDH|4085609982025452549</stp>
        <tr r="E208" s="2"/>
      </tp>
      <tp t="s">
        <v>#N/A Requesting Data...4229518888</v>
        <stp/>
        <stp>BDH|3380760969719626181</stp>
        <tr r="BA78" s="18"/>
      </tp>
      <tp t="s">
        <v>#N/A Requesting Data...4092982789</v>
        <stp/>
        <stp>BDH|5706520765955210919</stp>
        <tr r="E66" s="2"/>
      </tp>
      <tp t="s">
        <v>#N/A Requesting Data...4123779684</v>
        <stp/>
        <stp>BDH|1271655796507320314</stp>
        <tr r="D252" s="17"/>
      </tp>
      <tp t="s">
        <v>#N/A Requesting Data...4116475711</v>
        <stp/>
        <stp>BDH|9436058436352611229</stp>
        <tr r="J286" s="19"/>
      </tp>
      <tp t="s">
        <v>#N/A Requesting Data...4201362862</v>
        <stp/>
        <stp>BDH|8436109561291019469</stp>
        <tr r="BE145" s="19"/>
        <tr r="BG145" s="11"/>
      </tp>
      <tp t="s">
        <v>#N/A Requesting Data...4267407686</v>
        <stp/>
        <stp>BDH|5128712281362400263</stp>
        <tr r="Q123" s="18"/>
      </tp>
      <tp t="s">
        <v>#N/A Requesting Data...4099560521</v>
        <stp/>
        <stp>BDH|9712925583357260572</stp>
        <tr r="BE175" s="19"/>
        <tr r="BG175" s="11"/>
      </tp>
      <tp t="s">
        <v>#N/A Requesting Data...4123901183</v>
        <stp/>
        <stp>BDH|9475202212161206176</stp>
        <tr r="B131" s="17"/>
      </tp>
      <tp t="s">
        <v>#N/A Requesting Data...4152547710</v>
        <stp/>
        <stp>BDH|9975997103049905397</stp>
        <tr r="C129" s="17"/>
      </tp>
      <tp t="s">
        <v>#N/A Requesting Data...4284432911</v>
        <stp/>
        <stp>BDH|7113914922082665474</stp>
        <tr r="B199" s="19"/>
        <tr r="B199" s="11"/>
      </tp>
      <tp t="s">
        <v>#N/A Requesting Data...4191476221</v>
        <stp/>
        <stp>BDH|3585844829160909324</stp>
        <tr r="F217" s="19"/>
        <tr r="I217" s="11"/>
      </tp>
      <tp t="s">
        <v>#N/A Requesting Data...4283564550</v>
        <stp/>
        <stp>BDH|3745427514875639941</stp>
        <tr r="K223" s="17"/>
      </tp>
      <tp t="s">
        <v>#N/A Requesting Data...4255365681</v>
        <stp/>
        <stp>BDH|8202357250990200466</stp>
        <tr r="K105" s="17"/>
      </tp>
      <tp t="s">
        <v>#N/A Requesting Data...4261379916</v>
        <stp/>
        <stp>BDH|8885669653803602284</stp>
        <tr r="J442" s="2"/>
      </tp>
      <tp t="s">
        <v>#N/A Requesting Data...4161421864</v>
        <stp/>
        <stp>BDH|8657329665276638140</stp>
        <tr r="BE73" s="19"/>
        <tr r="BG73" s="11"/>
      </tp>
      <tp t="s">
        <v>#N/A Requesting Data...4158371908</v>
        <stp/>
        <stp>BDH|5482762384162163241</stp>
        <tr r="B22" s="17"/>
      </tp>
      <tp t="s">
        <v>#N/A Requesting Data...4096454496</v>
        <stp/>
        <stp>BDH|4367833305735274349</stp>
        <tr r="M209" s="19"/>
        <tr r="O209" s="11"/>
      </tp>
      <tp t="s">
        <v>#N/A Requesting Data...4213486806</v>
        <stp/>
        <stp>BDH|7359529494696179772</stp>
        <tr r="I20" s="17"/>
      </tp>
      <tp t="s">
        <v>#N/A Requesting Data...4192099700</v>
        <stp/>
        <stp>BDH|1649818021043383254</stp>
        <tr r="B116" s="17"/>
      </tp>
      <tp t="s">
        <v>#N/A Requesting Data...4099182879</v>
        <stp/>
        <stp>BDH|6462728642556530915</stp>
        <tr r="C257" s="17"/>
      </tp>
      <tp t="s">
        <v>#N/A Requesting Data...4217476878</v>
        <stp/>
        <stp>BDH|2429431457168264129</stp>
        <tr r="B303" s="17"/>
      </tp>
      <tp t="s">
        <v>#N/A Requesting Data...4109826577</v>
        <stp/>
        <stp>BDH|4696430622350018874</stp>
        <tr r="B162" s="17"/>
      </tp>
      <tp t="s">
        <v>#N/A Requesting Data...4239075242</v>
        <stp/>
        <stp>BDH|6564676095483532036</stp>
        <tr r="E49" s="2"/>
      </tp>
      <tp t="s">
        <v>#N/A Requesting Data...4278523759</v>
        <stp/>
        <stp>BDH|5148819266687439639</stp>
        <tr r="F140" s="19"/>
        <tr r="I140" s="11"/>
      </tp>
      <tp t="s">
        <v>#N/A Requesting Data...4161710188</v>
        <stp/>
        <stp>BDH|2078135905449391048</stp>
        <tr r="D275" s="17"/>
      </tp>
      <tp t="s">
        <v>#N/A Requesting Data...4223233441</v>
        <stp/>
        <stp>BDH|2794918150170146463</stp>
        <tr r="C200" s="17"/>
      </tp>
      <tp t="s">
        <v>#N/A Requesting Data...4106242187</v>
        <stp/>
        <stp>BDH|4006603398240058192</stp>
        <tr r="J183" s="17"/>
        <tr r="J183" s="17"/>
      </tp>
      <tp t="s">
        <v>#N/A Requesting Data...4176365692</v>
        <stp/>
        <stp>BDH|2783902221615640613</stp>
        <tr r="BE179" s="19"/>
        <tr r="BG179" s="11"/>
      </tp>
      <tp t="s">
        <v>#N/A Requesting Data...4252742134</v>
        <stp/>
        <stp>BDH|2933495722546689856</stp>
        <tr r="J218" s="19"/>
      </tp>
      <tp t="s">
        <v>#N/A Requesting Data...4216553662</v>
        <stp/>
        <stp>BDH|2662683916247934809</stp>
        <tr r="D98" s="17"/>
      </tp>
      <tp t="s">
        <v>#N/A Requesting Data...4237422240</v>
        <stp/>
        <stp>BDH|1527749656060775910</stp>
        <tr r="BE273" s="19"/>
        <tr r="BG273" s="11"/>
      </tp>
      <tp t="s">
        <v>#N/A Requesting Data...4279399780</v>
        <stp/>
        <stp>BDH|7673438393504234456</stp>
        <tr r="BA171" s="18"/>
      </tp>
      <tp t="s">
        <v>#N/A Requesting Data...4286860501</v>
        <stp/>
        <stp>BDH|2548361075464558854</stp>
        <tr r="M286" s="19"/>
        <tr r="O286" s="11"/>
      </tp>
      <tp t="s">
        <v>#N/A Requesting Data...4183668829</v>
        <stp/>
        <stp>BDH|7546384100136276895</stp>
        <tr r="M307" s="19"/>
        <tr r="O307" s="11"/>
      </tp>
      <tp t="s">
        <v>#N/A Requesting Data...4241924364</v>
        <stp/>
        <stp>BDH|7259512310648569102</stp>
        <tr r="I140" s="17"/>
        <tr r="I140" s="17"/>
      </tp>
      <tp t="s">
        <v>#N/A Requesting Data...4264673005</v>
        <stp/>
        <stp>BDH|3167951935035321640</stp>
        <tr r="I244" s="17"/>
        <tr r="I244" s="17"/>
      </tp>
      <tp t="s">
        <v>#N/A Requesting Data...4138783026</v>
        <stp/>
        <stp>BDH|8013213342084540002</stp>
        <tr r="K158" s="17"/>
      </tp>
      <tp t="s">
        <v>#N/A Requesting Data...4223897171</v>
        <stp/>
        <stp>BDH|5032634467418041721</stp>
        <tr r="I258" s="17"/>
        <tr r="I258" s="17"/>
      </tp>
      <tp t="s">
        <v>#N/A Requesting Data...4178570960</v>
        <stp/>
        <stp>BDH|1892876241513959416</stp>
        <tr r="B261" s="19"/>
        <tr r="B261" s="11"/>
      </tp>
      <tp t="s">
        <v>#N/A Requesting Data...4203027839</v>
        <stp/>
        <stp>BDH|1665069792850065249</stp>
        <tr r="B123" s="17"/>
      </tp>
      <tp t="s">
        <v>#N/A Requesting Data...4123030053</v>
        <stp/>
        <stp>BDH|3061603955803244911</stp>
        <tr r="E222" s="2"/>
      </tp>
      <tp t="s">
        <v>#N/A Requesting Data...4117967062</v>
        <stp/>
        <stp>BDH|6967198496341022502</stp>
        <tr r="M282" s="19"/>
        <tr r="O282" s="11"/>
      </tp>
      <tp t="s">
        <v>#N/A Requesting Data...4270269138</v>
        <stp/>
        <stp>BDH|1145128157888014728</stp>
        <tr r="B152" s="17"/>
      </tp>
      <tp t="s">
        <v>#N/A Requesting Data...4265168602</v>
        <stp/>
        <stp>BDH|4481253747758253039</stp>
        <tr r="K303" s="17"/>
        <tr r="K303" s="17"/>
      </tp>
      <tp t="s">
        <v>#N/A Requesting Data...4142792179</v>
        <stp/>
        <stp>BDH|7138563692994483564</stp>
        <tr r="M28" s="19"/>
        <tr r="O28" s="11"/>
      </tp>
      <tp t="s">
        <v>#N/A Requesting Data...4150860429</v>
        <stp/>
        <stp>BDH|2304505187381401472</stp>
        <tr r="I278" s="17"/>
        <tr r="I278" s="17"/>
      </tp>
      <tp t="s">
        <v>#N/A Requesting Data...4188550747</v>
        <stp/>
        <stp>BDH|9569976422530750804</stp>
        <tr r="BA52" s="18"/>
      </tp>
      <tp t="s">
        <v>#N/A Requesting Data...4241055747</v>
        <stp/>
        <stp>BDH|3181228374505831981</stp>
        <tr r="F255" s="19"/>
        <tr r="I255" s="11"/>
      </tp>
      <tp t="s">
        <v>#N/A Requesting Data...4206968873</v>
        <stp/>
        <stp>BDH|2246466921127596976</stp>
        <tr r="BE122" s="19"/>
        <tr r="BG122" s="11"/>
      </tp>
      <tp t="s">
        <v>#N/A Requesting Data...4135017107</v>
        <stp/>
        <stp>BDH|9008324005851409143</stp>
        <tr r="BA176" s="18"/>
      </tp>
      <tp t="s">
        <v>#N/A Requesting Data...4189914419</v>
        <stp/>
        <stp>BDH|3449268632529377140</stp>
        <tr r="K97" s="17"/>
      </tp>
      <tp t="s">
        <v>#N/A Requesting Data...4224762370</v>
        <stp/>
        <stp>BDH|8462420813153127404</stp>
        <tr r="BE250" s="19"/>
        <tr r="BG250" s="11"/>
      </tp>
      <tp t="s">
        <v>#N/A Requesting Data...4174319281</v>
        <stp/>
        <stp>BDH|5380130239074906948</stp>
        <tr r="D197" s="17"/>
      </tp>
      <tp t="s">
        <v>#N/A Requesting Data...4271577226</v>
        <stp/>
        <stp>BDH|8397252458196819329</stp>
        <tr r="E265" s="2"/>
      </tp>
      <tp t="s">
        <v>#N/A Requesting Data...4156447688</v>
        <stp/>
        <stp>BDH|2669877984290702867</stp>
        <tr r="D185" s="17"/>
      </tp>
      <tp t="s">
        <v>#N/A Requesting Data...4256772694</v>
        <stp/>
        <stp>BDH|9067114700841597309</stp>
        <tr r="I184" s="17"/>
        <tr r="I184" s="17"/>
      </tp>
      <tp t="s">
        <v>#N/A Requesting Data...4224865330</v>
        <stp/>
        <stp>BDH|4074725021008648318</stp>
        <tr r="B56" s="19"/>
        <tr r="B56" s="11"/>
      </tp>
      <tp t="s">
        <v>#N/A Requesting Data...4160515899</v>
        <stp/>
        <stp>BDH|3551819423904561772</stp>
        <tr r="C247" s="17"/>
      </tp>
      <tp t="s">
        <v>#N/A Requesting Data...4215911188</v>
        <stp/>
        <stp>BDH|7193403997328586860</stp>
        <tr r="D244" s="17"/>
      </tp>
      <tp t="s">
        <v>#N/A Requesting Data...4173740102</v>
        <stp/>
        <stp>BDH|8109347405232545300</stp>
        <tr r="C206" s="17"/>
      </tp>
      <tp t="s">
        <v>#N/A Requesting Data...4213822225</v>
        <stp/>
        <stp>BDH|9637052117385478755</stp>
        <tr r="C95" s="17"/>
      </tp>
      <tp t="s">
        <v>#N/A Requesting Data...4268088141</v>
        <stp/>
        <stp>BDH|7847411715421081999</stp>
        <tr r="C21" s="17"/>
      </tp>
      <tp t="s">
        <v>#N/A Requesting Data...4265565749</v>
        <stp/>
        <stp>BDH|7474001494917587303</stp>
        <tr r="C11" s="17"/>
      </tp>
      <tp t="s">
        <v>#N/A Requesting Data...4294647734</v>
        <stp/>
        <stp>BDH|3015818995188060018</stp>
        <tr r="J290" s="17"/>
        <tr r="J290" s="17"/>
      </tp>
      <tp t="s">
        <v>#N/A Requesting Data...4271231718</v>
        <stp/>
        <stp>BDH|9161140747426227056</stp>
        <tr r="E413" s="2"/>
      </tp>
      <tp t="s">
        <v>#N/A Requesting Data...4267625077</v>
        <stp/>
        <stp>BDH|3333437555288576057</stp>
        <tr r="J125" s="17"/>
      </tp>
      <tp t="s">
        <v>#N/A Requesting Data...4256312477</v>
        <stp/>
        <stp>BDH|7757528053028301506</stp>
        <tr r="BE271" s="19"/>
        <tr r="BG271" s="11"/>
      </tp>
      <tp t="s">
        <v>#N/A Requesting Data...4291506081</v>
        <stp/>
        <stp>BDH|3648434214599088546</stp>
        <tr r="BA341" s="18"/>
      </tp>
      <tp t="s">
        <v>#N/A Requesting Data...4284614659</v>
        <stp/>
        <stp>BDH|5898493295103771163</stp>
        <tr r="Q9" s="18"/>
      </tp>
      <tp t="s">
        <v>#N/A Requesting Data...4225956470</v>
        <stp/>
        <stp>BDH|32370911752440752</stp>
        <tr r="M38" s="19"/>
        <tr r="O38" s="11"/>
      </tp>
      <tp t="s">
        <v>#N/A Requesting Data...4199343350</v>
        <stp/>
        <stp>BDH|8329216906552601382</stp>
        <tr r="E68" s="2"/>
      </tp>
      <tp t="s">
        <v>#N/A Requesting Data...4182268166</v>
        <stp/>
        <stp>BDH|8912416430737639341</stp>
        <tr r="F205" s="19"/>
        <tr r="I205" s="11"/>
      </tp>
      <tp t="s">
        <v>#N/A Requesting Data...4173577286</v>
        <stp/>
        <stp>BDH|4729379199795278019</stp>
        <tr r="E296" s="2"/>
      </tp>
      <tp t="s">
        <v>#N/A Requesting Data...4242030414</v>
        <stp/>
        <stp>BDH|4053946428425539131</stp>
        <tr r="BA337" s="18"/>
      </tp>
      <tp t="s">
        <v>#N/A Requesting Data...4294791328</v>
        <stp/>
        <stp>BDH|7176487180697021731</stp>
        <tr r="B165" s="17"/>
      </tp>
      <tp t="s">
        <v>#N/A Requesting Data...4252039334</v>
        <stp/>
        <stp>BDH|6673525392434541596</stp>
        <tr r="B425" s="18"/>
        <tr r="B425" s="2"/>
      </tp>
      <tp t="s">
        <v>#N/A Requesting Data...4289472108</v>
        <stp/>
        <stp>BDH|2427970125271858342</stp>
        <tr r="F95" s="19"/>
        <tr r="I95" s="11"/>
      </tp>
      <tp t="s">
        <v>#N/A Requesting Data...4217801878</v>
        <stp/>
        <stp>BDH|7699429466439994714</stp>
        <tr r="BA63" s="18"/>
      </tp>
      <tp t="s">
        <v>#N/A Requesting Data...4291425048</v>
        <stp/>
        <stp>BDH|9287654704226927204</stp>
        <tr r="K147" s="17"/>
      </tp>
      <tp t="s">
        <v>#N/A Requesting Data...4231193328</v>
        <stp/>
        <stp>BDH|7734348976459950160</stp>
        <tr r="K270" s="17"/>
      </tp>
      <tp t="s">
        <v>#N/A Requesting Data...4265598548</v>
        <stp/>
        <stp>BDH|1552996114574788652</stp>
        <tr r="Q249" s="18"/>
      </tp>
      <tp t="s">
        <v>#N/A Requesting Data...4221859319</v>
        <stp/>
        <stp>BDH|3143979597888332088</stp>
        <tr r="J255" s="17"/>
        <tr r="J255" s="17"/>
      </tp>
      <tp t="s">
        <v>#N/A Requesting Data...4208637083</v>
        <stp/>
        <stp>BDH|7438986666472125102</stp>
        <tr r="K289" s="17"/>
        <tr r="K289" s="17"/>
      </tp>
      <tp t="s">
        <v>#N/A Requesting Data...4291423757</v>
        <stp/>
        <stp>BDH|6183128905625952940</stp>
        <tr r="E135" s="2"/>
      </tp>
      <tp t="s">
        <v>#N/A Requesting Data...4292966438</v>
        <stp/>
        <stp>BDH|4573446479928648459</stp>
        <tr r="AH427" s="18"/>
        <tr r="AD427" s="2"/>
      </tp>
      <tp t="s">
        <v>#N/A Requesting Data...4191250816</v>
        <stp/>
        <stp>BDH|5560268661759155388</stp>
        <tr r="BA279" s="18"/>
      </tp>
      <tp t="s">
        <v>#N/A Requesting Data...4225310739</v>
        <stp/>
        <stp>BDH|3991195407760806942</stp>
        <tr r="B63" s="19"/>
        <tr r="B63" s="11"/>
      </tp>
      <tp t="s">
        <v>#N/A Requesting Data...4239165256</v>
        <stp/>
        <stp>BDH|3617003658794181946</stp>
        <tr r="D102" s="17"/>
      </tp>
      <tp t="s">
        <v>#N/A Requesting Data...4211703247</v>
        <stp/>
        <stp>BDH|9116145388438740325</stp>
        <tr r="BA363" s="18"/>
      </tp>
      <tp t="s">
        <v>#N/A Requesting Data...4235923020</v>
        <stp/>
        <stp>BDH|8051385826406744413</stp>
        <tr r="BA318" s="18"/>
      </tp>
      <tp t="s">
        <v>#N/A Requesting Data...4287531548</v>
        <stp/>
        <stp>BDH|9210697011697214204</stp>
        <tr r="C210" s="17"/>
      </tp>
      <tp t="s">
        <v>#N/A Requesting Data...4204854930</v>
        <stp/>
        <stp>BDH|9920306880228790166</stp>
        <tr r="E129" s="2"/>
      </tp>
      <tp t="s">
        <v>#N/A Requesting Data...4224537785</v>
        <stp/>
        <stp>BDH|9634994969824636984</stp>
        <tr r="BA98" s="18"/>
      </tp>
      <tp t="s">
        <v>#N/A Requesting Data...4253299042</v>
        <stp/>
        <stp>BDH|5170511291856040494</stp>
        <tr r="I95" s="17"/>
      </tp>
      <tp t="s">
        <v>#N/A Requesting Data...4277812825</v>
        <stp/>
        <stp>BDH|2048823431584267684</stp>
        <tr r="F158" s="19"/>
        <tr r="I158" s="11"/>
      </tp>
      <tp t="s">
        <v>#N/A Requesting Data...4244243874</v>
        <stp/>
        <stp>BDH|2184972236864139781</stp>
        <tr r="K258" s="17"/>
      </tp>
      <tp t="s">
        <v>#N/A Requesting Data...4287071951</v>
        <stp/>
        <stp>BDH|7710682190232437127</stp>
        <tr r="J232" s="17"/>
        <tr r="J232" s="17"/>
      </tp>
      <tp t="s">
        <v>#N/A Requesting Data...4281602219</v>
        <stp/>
        <stp>BDH|7983333218989901727</stp>
        <tr r="E226" s="2"/>
      </tp>
      <tp t="s">
        <v>#N/A Requesting Data...4278245671</v>
        <stp/>
        <stp>BDH|3061323883322861105</stp>
        <tr r="B264" s="19"/>
        <tr r="B264" s="11"/>
      </tp>
      <tp t="s">
        <v>#N/A Requesting Data...4280171194</v>
        <stp/>
        <stp>BDH|4945813445351109253</stp>
        <tr r="BA358" s="18"/>
      </tp>
      <tp t="s">
        <v>#N/A Requesting Data...4215235440</v>
        <stp/>
        <stp>BDH|6004287263901465860</stp>
        <tr r="I92" s="17"/>
      </tp>
      <tp t="s">
        <v>#N/A Requesting Data...4225085725</v>
        <stp/>
        <stp>BDH|4734665665778908749</stp>
        <tr r="J59" s="17"/>
      </tp>
      <tp t="s">
        <v>#N/A Requesting Data...4282030315</v>
        <stp/>
        <stp>BDH|1585805970715877040</stp>
        <tr r="Q290" s="18"/>
      </tp>
      <tp t="s">
        <v>#N/A Requesting Data...4290931405</v>
        <stp/>
        <stp>BDH|8287141797473815800</stp>
        <tr r="Q315" s="18"/>
      </tp>
      <tp t="s">
        <v>#N/A Requesting Data...4284728523</v>
        <stp/>
        <stp>BDH|9080080034138269970</stp>
        <tr r="I269" s="17"/>
        <tr r="I269" s="17"/>
      </tp>
      <tp t="s">
        <v>#N/A Requesting Data...4272454831</v>
        <stp/>
        <stp>BDH|8599194102181072303</stp>
        <tr r="I225" s="17"/>
        <tr r="I225" s="17"/>
      </tp>
      <tp t="s">
        <v>#N/A Requesting Data...4224690371</v>
        <stp/>
        <stp>BDH|8485571068058557800</stp>
        <tr r="Q181" s="18"/>
      </tp>
      <tp t="s">
        <v>#N/A Requesting Data...4264974519</v>
        <stp/>
        <stp>BDH|8735451423755711095</stp>
        <tr r="J96" s="17"/>
      </tp>
      <tp t="s">
        <v>#N/A Requesting Data...4226615231</v>
        <stp/>
        <stp>BDH|8498169939580034140</stp>
        <tr r="BA213" s="18"/>
      </tp>
      <tp t="s">
        <v>#N/A Requesting Data...4244698595</v>
        <stp/>
        <stp>BDH|3788571266122909900</stp>
        <tr r="E126" s="2"/>
      </tp>
      <tp t="s">
        <v>#N/A Requesting Data...4252561841</v>
        <stp/>
        <stp>BDH|3945368280745660665</stp>
        <tr r="M55" s="19"/>
        <tr r="O55" s="11"/>
      </tp>
      <tp t="s">
        <v>#N/A Requesting Data...4260225355</v>
        <stp/>
        <stp>BDH|7519334250798898213</stp>
        <tr r="J148" s="17"/>
        <tr r="J148" s="17"/>
      </tp>
      <tp t="s">
        <v>#N/A Requesting Data...4255132940</v>
        <stp/>
        <stp>BDH|4607004280884866310</stp>
        <tr r="J262" s="19"/>
      </tp>
      <tp t="s">
        <v>#N/A Requesting Data...4235148786</v>
        <stp/>
        <stp>BDH|2325858378183947583</stp>
        <tr r="BA346" s="18"/>
      </tp>
      <tp t="s">
        <v>#N/A Requesting Data...4264562236</v>
        <stp/>
        <stp>BDH|1146990301997057467</stp>
        <tr r="C228" s="17"/>
      </tp>
      <tp t="s">
        <v>#N/A Requesting Data...4280328108</v>
        <stp/>
        <stp>BDH|8420284014258507817</stp>
        <tr r="J178" s="17"/>
        <tr r="J178" s="17"/>
      </tp>
      <tp t="s">
        <v>#N/A Requesting Data...4272223805</v>
        <stp/>
        <stp>BDH|7843632203488166257</stp>
        <tr r="F139" s="19"/>
        <tr r="I139" s="11"/>
      </tp>
      <tp t="s">
        <v>#N/A Requesting Data...4262927841</v>
        <stp/>
        <stp>BDH|6625880727760711723</stp>
        <tr r="BA267" s="18"/>
      </tp>
      <tp t="s">
        <v>#N/A Requesting Data...4254916283</v>
        <stp/>
        <stp>BDH|3034815601530477083</stp>
        <tr r="BA122" s="18"/>
      </tp>
      <tp t="s">
        <v>#N/A Requesting Data...4238480148</v>
        <stp/>
        <stp>BDH|9959123470902083670</stp>
        <tr r="J197" s="17"/>
        <tr r="J197" s="17"/>
      </tp>
      <tp t="s">
        <v>#N/A Requesting Data...4253526676</v>
        <stp/>
        <stp>BDH|4839118465490716876</stp>
        <tr r="B247" s="19"/>
        <tr r="B247" s="11"/>
      </tp>
      <tp t="s">
        <v>#N/A Requesting Data...4281989987</v>
        <stp/>
        <stp>BDH|5054175397836859045</stp>
        <tr r="M127" s="19"/>
        <tr r="O127" s="11"/>
      </tp>
      <tp t="s">
        <v>#N/A Requesting Data...4267065687</v>
        <stp/>
        <stp>BDH|6246061897210816467</stp>
        <tr r="BA162" s="18"/>
      </tp>
      <tp t="s">
        <v>#N/A Requesting Data...4259307373</v>
        <stp/>
        <stp>BDH|2836035005031240816</stp>
        <tr r="D295" s="17"/>
      </tp>
      <tp t="s">
        <v>#N/A Requesting Data...4251589788</v>
        <stp/>
        <stp>BDH|7131906748117113653</stp>
        <tr r="BE131" s="19"/>
        <tr r="BG131" s="11"/>
      </tp>
      <tp t="s">
        <v>#N/A Requesting Data...4289717455</v>
        <stp/>
        <stp>BDH|4354876869993963295</stp>
        <tr r="F70" s="19"/>
        <tr r="I70" s="11"/>
      </tp>
      <tp t="s">
        <v>#N/A Requesting Data...4285948048</v>
        <stp/>
        <stp>BDH|8701775742999900962</stp>
        <tr r="Q352" s="18"/>
      </tp>
      <tp t="s">
        <v>#N/A Requesting Data...4252611072</v>
        <stp/>
        <stp>BDH|5206853809806727047</stp>
        <tr r="C269" s="17"/>
      </tp>
      <tp t="s">
        <v>#N/A Requesting Data...4285475663</v>
        <stp/>
        <stp>BDH|7868788989394371774</stp>
        <tr r="K107" s="17"/>
      </tp>
      <tp t="s">
        <v>#N/A Requesting Data...4289186742</v>
        <stp/>
        <stp>BDH|8583921285095517759</stp>
        <tr r="C9" s="17"/>
      </tp>
      <tp t="s">
        <v>#N/A Requesting Data...4269309020</v>
        <stp/>
        <stp>BDH|7643046113274319902</stp>
        <tr r="BA192" s="18"/>
      </tp>
      <tp t="s">
        <v>#N/A Requesting Data...4268447656</v>
        <stp/>
        <stp>BDH|5394222711028577576</stp>
        <tr r="BE188" s="19"/>
        <tr r="BG188" s="11"/>
      </tp>
      <tp t="s">
        <v>#N/A Requesting Data...4274220197</v>
        <stp/>
        <stp>BDH|4703686482808814975</stp>
        <tr r="C288" s="17"/>
      </tp>
      <tp t="s">
        <v>#N/A Requesting Data...4273764875</v>
        <stp/>
        <stp>BDH|2606562993834367121</stp>
        <tr r="E39" s="2"/>
      </tp>
      <tp t="s">
        <v>#N/A Requesting Data...4268987654</v>
        <stp/>
        <stp>BDH|4677468573458151401</stp>
        <tr r="B121" s="19"/>
        <tr r="B121" s="11"/>
      </tp>
      <tp t="s">
        <v>#N/A Requesting Data...4262938238</v>
        <stp/>
        <stp>BDH|4048924908070088687</stp>
        <tr r="C54" s="17"/>
      </tp>
      <tp t="s">
        <v>#N/A Requesting Data...4270834809</v>
        <stp/>
        <stp>BDH|9130098970831260495</stp>
        <tr r="F279" s="19"/>
        <tr r="I279" s="11"/>
      </tp>
      <tp t="s">
        <v>#N/A Requesting Data...4281882704</v>
        <stp/>
        <stp>BDH|4705466316388538215</stp>
        <tr r="Q118" s="18"/>
      </tp>
      <tp t="s">
        <v>#N/A Requesting Data...4289336214</v>
        <stp/>
        <stp>BDH|4385907911655080213</stp>
        <tr r="F268" s="19"/>
        <tr r="I268" s="11"/>
      </tp>
      <tp t="s">
        <v>#N/A Requesting Data...4268047639</v>
        <stp/>
        <stp>BDH|8508027172433076763</stp>
        <tr r="E229" s="2"/>
      </tp>
      <tp t="s">
        <v>#N/A Requesting Data...4273042214</v>
        <stp/>
        <stp>BDH|1650707293580286449</stp>
        <tr r="F90" s="19"/>
        <tr r="I90" s="11"/>
      </tp>
      <tp t="s">
        <v>#N/A Requesting Data...4270622100</v>
        <stp/>
        <stp>BDH|9719183297899259395</stp>
        <tr r="K189" s="17"/>
      </tp>
      <tp t="s">
        <v>#N/A Requesting Data...4277534930</v>
        <stp/>
        <stp>BDH|8525186970706575385</stp>
        <tr r="BA359" s="18"/>
      </tp>
      <tp t="s">
        <v>#N/A Requesting Data...4292705822</v>
        <stp/>
        <stp>BDH|2876617014056446896</stp>
        <tr r="M188" s="19"/>
        <tr r="O188" s="11"/>
      </tp>
      <tp t="s">
        <v>#N/A Requesting Data...4285361929</v>
        <stp/>
        <stp>BDH|3126211051916098911</stp>
        <tr r="BE43" s="19"/>
        <tr r="BG43" s="11"/>
      </tp>
      <tp t="s">
        <v>#N/A Requesting Data...4294869747</v>
        <stp/>
        <stp>BDH|5714050975148130165</stp>
        <tr r="C141" s="17"/>
      </tp>
      <tp t="s">
        <v>#N/A Requesting Data...4275697780</v>
        <stp/>
        <stp>BDH|4168127784287531129</stp>
        <tr r="K266" s="17"/>
      </tp>
      <tp t="s">
        <v>#N/A Requesting Data...4294428737</v>
        <stp/>
        <stp>BDH|8197703559358110991</stp>
        <tr r="D97" s="17"/>
      </tp>
      <tp t="s">
        <v>#N/A Requesting Data...4282735651</v>
        <stp/>
        <stp>BDH|8597808483743477028</stp>
        <tr r="I12" s="17"/>
      </tp>
      <tp t="s">
        <v>#N/A Requesting Data...4283606365</v>
        <stp/>
        <stp>BDH|6846318936194672991</stp>
        <tr r="B9" s="19"/>
        <tr r="B9" s="11"/>
      </tp>
      <tp t="s">
        <v>#N/A Requesting Data...4291114849</v>
        <stp/>
        <stp>BDH|1541898730568933951</stp>
        <tr r="AH425" s="18"/>
        <tr r="AD425" s="2"/>
      </tp>
      <tp t="s">
        <v>#N/A Requesting Data...4291153770</v>
        <stp/>
        <stp>BDH|4612836541740698322</stp>
        <tr r="F305" s="19"/>
        <tr r="I305" s="11"/>
      </tp>
      <tp t="s">
        <v>#N/A Requesting Data...4283709381</v>
        <stp/>
        <stp>BDH|5733821476055670458</stp>
        <tr r="Q128" s="18"/>
      </tp>
      <tp t="s">
        <v>#N/A Requesting Data...4292315663</v>
        <stp/>
        <stp>BDH|4944898909511179680</stp>
        <tr r="E28" s="2"/>
      </tp>
      <tp t="s">
        <v>#N/A Requesting Data...4289398727</v>
        <stp/>
        <stp>BDH|4074036939239357587</stp>
        <tr r="BA234" s="18"/>
      </tp>
      <tp t="s">
        <v>#N/A Requesting Data...4294017751</v>
        <stp/>
        <stp>BDH|4103380182217268385</stp>
        <tr r="E23" s="2"/>
      </tp>
      <tp t="s">
        <v>#N/A Requesting Data...4293977905</v>
        <stp/>
        <stp>BDH|9336592472051912100</stp>
        <tr r="Q346" s="18"/>
      </tp>
      <tp t="s">
        <v>#N/A Requesting Data...4291237870</v>
        <stp/>
        <stp>BDH|6885804552804246490</stp>
        <tr r="Q318" s="18"/>
      </tp>
      <tp t="s">
        <v>#N/A Requesting Data...4293281460</v>
        <stp/>
        <stp>BDH|2863330734379714097</stp>
        <tr r="D105" s="17"/>
      </tp>
      <tp t="s">
        <v>#N/A Requesting Data...4293663938</v>
        <stp/>
        <stp>BDH|4147083088977720077</stp>
        <tr r="C137" s="17"/>
      </tp>
      <tp t="s">
        <v>#N/A Requesting Data...4294853683</v>
        <stp/>
        <stp>BDH|8558669446226463702</stp>
        <tr r="J135" s="17"/>
        <tr r="J135" s="17"/>
      </tp>
      <tp t="s">
        <v>#N/A Requesting Data...291212484</v>
        <stp/>
        <stp>BDH|9507575852097155571</stp>
        <tr r="Q263" s="18"/>
      </tp>
      <tp t="s">
        <v>#N/A Requesting Data...1599178000</v>
        <stp/>
        <stp>BDH|2518310952589547650</stp>
        <tr r="C294" s="17"/>
      </tp>
      <tp t="s">
        <v>#N/A Requesting Data...920725463</v>
        <stp/>
        <stp>BDH|2064369780006127419</stp>
        <tr r="Q119" s="18"/>
      </tp>
      <tp t="s">
        <v>#N/A Requesting Data...1816221543</v>
        <stp/>
        <stp>BDH|5375913625214251137</stp>
        <tr r="BA124" s="18"/>
      </tp>
      <tp t="s">
        <v>#N/A Requesting Data...3562584183</v>
        <stp/>
        <stp>BDH|2417478800364379967</stp>
        <tr r="C283" s="17"/>
      </tp>
      <tp t="s">
        <v>#N/A Requesting Data...91692368</v>
        <stp/>
        <stp>BDH|7949382305178532778</stp>
        <tr r="M88" s="19"/>
        <tr r="O88" s="11"/>
      </tp>
      <tp t="s">
        <v>#N/A Requesting Data...1872310655</v>
        <stp/>
        <stp>BDH|8514662475253237131</stp>
        <tr r="B126" s="17"/>
      </tp>
      <tp t="s">
        <v>#N/A Requesting Data...3831370302</v>
        <stp/>
        <stp>BDH|4575151185042474464</stp>
        <tr r="D40" s="17"/>
      </tp>
      <tp t="s">
        <v>#N/A Requesting Data...1491697512</v>
        <stp/>
        <stp>BDH|9245744527670057766</stp>
        <tr r="C272" s="17"/>
      </tp>
      <tp t="s">
        <v>#N/A Requesting Data...1154586430</v>
        <stp/>
        <stp>BDH|5169837125210247423</stp>
        <tr r="M200" s="19"/>
        <tr r="O200" s="11"/>
      </tp>
      <tp t="s">
        <v>#N/A Requesting Data...238003185</v>
        <stp/>
        <stp>BDH|6622954251497685633</stp>
        <tr r="D241" s="17"/>
      </tp>
      <tp t="s">
        <v>#N/A Requesting Data...45053195</v>
        <stp/>
        <stp>BDH|5633407339970923914</stp>
        <tr r="B5" s="19"/>
        <tr r="B5" s="11"/>
      </tp>
      <tp t="s">
        <v>#N/A Requesting Data...1185076298</v>
        <stp/>
        <stp>BDH|4180083154153354991</stp>
        <tr r="BA170" s="18"/>
      </tp>
      <tp t="s">
        <v>#N/A Requesting Data...1623270904</v>
        <stp/>
        <stp>BDH|9950471499858848786</stp>
        <tr r="M272" s="19"/>
        <tr r="O272" s="11"/>
      </tp>
      <tp t="s">
        <v>#N/A Requesting Data...1492514186</v>
        <stp/>
        <stp>BDH|2822103596235830421</stp>
        <tr r="BA304" s="18"/>
      </tp>
      <tp t="s">
        <v>#N/A Requesting Data...2046869646</v>
        <stp/>
        <stp>BDH|1099495357848915334</stp>
        <tr r="J265" s="19"/>
      </tp>
      <tp t="s">
        <v>#N/A Requesting Data...2789329306</v>
        <stp/>
        <stp>BDH|4040979784368525628</stp>
        <tr r="F148" s="19"/>
        <tr r="I148" s="11"/>
      </tp>
      <tp t="s">
        <v>#N/A Requesting Data...1697526961</v>
        <stp/>
        <stp>BDH|2218247795290065276</stp>
        <tr r="K228" s="17"/>
      </tp>
      <tp t="s">
        <v>#N/A Requesting Data...1841927079</v>
        <stp/>
        <stp>BDH|4651779271858633720</stp>
        <tr r="I177" s="17"/>
        <tr r="I177" s="17"/>
      </tp>
      <tp t="s">
        <v>#N/A Requesting Data...3491916586</v>
        <stp/>
        <stp>BDH|4375769765926358875</stp>
        <tr r="M183" s="19"/>
        <tr r="O183" s="11"/>
      </tp>
      <tp t="s">
        <v>#N/A Requesting Data...2407983486</v>
        <stp/>
        <stp>BDH|8357042483573811888</stp>
        <tr r="I50" s="17"/>
      </tp>
      <tp t="s">
        <v>#N/A Requesting Data...2226805522</v>
        <stp/>
        <stp>BDH|3646103934108491225</stp>
        <tr r="J277" s="17"/>
        <tr r="J277" s="17"/>
      </tp>
      <tp t="s">
        <v>#N/A Requesting Data...612105986</v>
        <stp/>
        <stp>BDH|6128438775836089837</stp>
        <tr r="BA356" s="18"/>
      </tp>
      <tp t="s">
        <v>#N/A Requesting Data...750922277</v>
        <stp/>
        <stp>BDH|8835579424700667497</stp>
        <tr r="E380" s="2"/>
      </tp>
      <tp t="s">
        <v>#N/A Requesting Data...504993085</v>
        <stp/>
        <stp>BDH|3015396783511952278</stp>
        <tr r="Q211" s="18"/>
      </tp>
      <tp t="s">
        <v>#N/A Requesting Data...1006919785</v>
        <stp/>
        <stp>BDH|2112923417989899893</stp>
        <tr r="D250" s="17"/>
      </tp>
      <tp t="s">
        <v>#N/A Requesting Data...2844942439</v>
        <stp/>
        <stp>BDH|5132936919346836064</stp>
        <tr r="F87" s="19"/>
        <tr r="I87" s="11"/>
      </tp>
      <tp t="s">
        <v>#N/A Requesting Data...1681586745</v>
        <stp/>
        <stp>BDH|8366715852883524209</stp>
        <tr r="BE251" s="19"/>
        <tr r="BG251" s="11"/>
      </tp>
      <tp t="s">
        <v>#N/A Requesting Data...3808996245</v>
        <stp/>
        <stp>BDH|2688261427818735151</stp>
        <tr r="J111" s="17"/>
      </tp>
      <tp t="s">
        <v>#N/A Requesting Data...2649083835</v>
        <stp/>
        <stp>BDH|1749876221630771036</stp>
        <tr r="I249" s="17"/>
        <tr r="I249" s="17"/>
      </tp>
      <tp t="s">
        <v>#N/A Requesting Data...4036562333</v>
        <stp/>
        <stp>BDH|9343363515203386369</stp>
        <tr r="E138" s="2"/>
      </tp>
      <tp t="s">
        <v>#N/A Requesting Data...531044331</v>
        <stp/>
        <stp>BDH|5329830515614626362</stp>
        <tr r="E132" s="2"/>
      </tp>
      <tp t="s">
        <v>#N/A Requesting Data...2561077453</v>
        <stp/>
        <stp>BDH|5802254799055242038</stp>
        <tr r="E317" s="2"/>
      </tp>
      <tp t="s">
        <v>#N/A Requesting Data...2426271115</v>
        <stp/>
        <stp>BDH|1273618522246370871</stp>
        <tr r="F304" s="19"/>
        <tr r="I304" s="11"/>
      </tp>
      <tp t="s">
        <v>#N/A Requesting Data...1999072449</v>
        <stp/>
        <stp>BDH|2614959987939795163</stp>
        <tr r="BA215" s="18"/>
      </tp>
      <tp t="s">
        <v>#N/A Requesting Data...2528321429</v>
        <stp/>
        <stp>BDH|1050019643627426932</stp>
        <tr r="BA77" s="18"/>
      </tp>
      <tp t="s">
        <v>#N/A Requesting Data...777372732</v>
        <stp/>
        <stp>BDH|7038174297316388261</stp>
        <tr r="D205" s="17"/>
      </tp>
      <tp t="e">
        <v>#N/A</v>
        <stp/>
        <stp>BQL.DATE|7646901811826534027</stp>
        <tr r="A70" s="12"/>
      </tp>
      <tp t="s">
        <v>#N/A Requesting Data...1450388912</v>
        <stp/>
        <stp>BDH|47067487808677614</stp>
        <tr r="J25" s="17"/>
      </tp>
      <tp t="s">
        <v>#N/A Requesting Data...3442184771</v>
        <stp/>
        <stp>BDH|11490172817323213</stp>
        <tr r="Q146" s="18"/>
      </tp>
      <tp t="s">
        <v>#N/A Requesting Data...2036002132</v>
        <stp/>
        <stp>BDH|3096139441475154790</stp>
        <tr r="E300" s="2"/>
      </tp>
      <tp t="s">
        <v>#N/A Requesting Data...2892138227</v>
        <stp/>
        <stp>BDH|2149658808301086167</stp>
        <tr r="K108" s="17"/>
      </tp>
      <tp t="s">
        <v>#N/A Requesting Data...2892019405</v>
        <stp/>
        <stp>BDH|3673620312730539094</stp>
        <tr r="J64" s="17"/>
      </tp>
      <tp t="s">
        <v>#N/A Requesting Data...409379821</v>
        <stp/>
        <stp>BDH|1548154678297114439</stp>
        <tr r="I157" s="17"/>
        <tr r="I157" s="17"/>
      </tp>
      <tp t="s">
        <v>#N/A Requesting Data...268626435</v>
        <stp/>
        <stp>BDH|2679415623816693689</stp>
        <tr r="D191" s="17"/>
      </tp>
      <tp t="s">
        <v>#N/A Requesting Data...2515022988</v>
        <stp/>
        <stp>BDH|6996139692422595870</stp>
        <tr r="Q219" s="18"/>
      </tp>
      <tp t="s">
        <v>#N/A Requesting Data...2576873051</v>
        <stp/>
        <stp>BDH|9574647747378585796</stp>
        <tr r="K301" s="17"/>
        <tr r="K301" s="17"/>
      </tp>
      <tp t="s">
        <v>#N/A Requesting Data...3840587322</v>
        <stp/>
        <stp>BDH|7821631734081271779</stp>
        <tr r="E125" s="2"/>
      </tp>
      <tp t="s">
        <v>#N/A Requesting Data...4199148721</v>
        <stp/>
        <stp>BDH|3052982463411585959</stp>
        <tr r="C202" s="17"/>
      </tp>
      <tp t="s">
        <v>#N/A Requesting Data...2656347975</v>
        <stp/>
        <stp>BDH|9074997847579727925</stp>
        <tr r="J6" s="17"/>
      </tp>
      <tp t="s">
        <v>#N/A Requesting Data...1551812104</v>
        <stp/>
        <stp>BDH|7503261100664030581</stp>
        <tr r="Q336" s="18"/>
      </tp>
      <tp t="s">
        <v>#N/A Requesting Data...308283100</v>
        <stp/>
        <stp>BDH|4130962881314485596</stp>
        <tr r="M142" s="19"/>
        <tr r="O142" s="11"/>
      </tp>
      <tp t="s">
        <v>#N/A Requesting Data...1534568396</v>
        <stp/>
        <stp>BDH|8784746488666753572</stp>
        <tr r="BA360" s="18"/>
      </tp>
      <tp t="s">
        <v>#N/A Requesting Data...4063462454</v>
        <stp/>
        <stp>BDH|5256873255825942924</stp>
        <tr r="BE64" s="19"/>
        <tr r="BG64" s="11"/>
      </tp>
      <tp t="s">
        <v>#N/A Requesting Data...2264282877</v>
        <stp/>
        <stp>BDH|6580929588101069276</stp>
        <tr r="Q97" s="18"/>
      </tp>
      <tp t="s">
        <v>#N/A Requesting Data...1340773144</v>
        <stp/>
        <stp>BDH|1706802858130123862</stp>
        <tr r="D180" s="17"/>
      </tp>
      <tp t="s">
        <v>#N/A Requesting Data...895423931</v>
        <stp/>
        <stp>BDH|7937831731849395101</stp>
        <tr r="Q423" s="18"/>
      </tp>
      <tp t="s">
        <v>#N/A Requesting Data...1571458934</v>
        <stp/>
        <stp>BDH|3225357709251569534</stp>
        <tr r="M121" s="19"/>
        <tr r="O121" s="11"/>
      </tp>
      <tp t="s">
        <v>#N/A Requesting Data...4038865589</v>
        <stp/>
        <stp>BDH|5180573365093883136</stp>
        <tr r="B224" s="19"/>
        <tr r="B224" s="11"/>
      </tp>
      <tp t="s">
        <v>#N/A Requesting Data...1961181610</v>
        <stp/>
        <stp>BDH|8107629593285948618</stp>
        <tr r="Q412" s="18"/>
      </tp>
      <tp t="s">
        <v>#N/A Requesting Data...1733267943</v>
        <stp/>
        <stp>BDH|8485315942739684295</stp>
        <tr r="B181" s="19"/>
        <tr r="B181" s="11"/>
      </tp>
      <tp t="s">
        <v>#N/A Requesting Data...942327678</v>
        <stp/>
        <stp>BDH|1211279236704244090</stp>
        <tr r="K296" s="17"/>
        <tr r="K296" s="17"/>
      </tp>
      <tp t="s">
        <v>#N/A Requesting Data...3134983713</v>
        <stp/>
        <stp>BDH|1166587516876246751</stp>
        <tr r="Q303" s="18"/>
      </tp>
      <tp t="s">
        <v>#N/A Requesting Data...2209809617</v>
        <stp/>
        <stp>BDH|7959068323454047541</stp>
        <tr r="K253" s="17"/>
      </tp>
      <tp t="s">
        <v>#N/A Requesting Data...3947966227</v>
        <stp/>
        <stp>BDH|5526157680198979003</stp>
        <tr r="B107" s="19"/>
        <tr r="B107" s="11"/>
      </tp>
      <tp t="s">
        <v>#N/A Requesting Data...1965772247</v>
        <stp/>
        <stp>BDH|1153639378421498571</stp>
        <tr r="B304" s="19"/>
        <tr r="B304" s="11"/>
      </tp>
      <tp t="s">
        <v>#N/A Requesting Data...2115141611</v>
        <stp/>
        <stp>BDH|1017201260455805416</stp>
        <tr r="E268" s="2"/>
      </tp>
      <tp t="s">
        <v>#N/A Requesting Data...1173554267</v>
        <stp/>
        <stp>BDH|5704813414669904127</stp>
        <tr r="D146" s="17"/>
      </tp>
      <tp t="s">
        <v>#N/A Requesting Data...1817066521</v>
        <stp/>
        <stp>BDH|1619182641745387558</stp>
        <tr r="J242" s="19"/>
      </tp>
      <tp t="s">
        <v>#N/A Requesting Data...2810541378</v>
        <stp/>
        <stp>BDH|9669812337735132387</stp>
        <tr r="BE54" s="19"/>
        <tr r="BG54" s="11"/>
      </tp>
      <tp t="s">
        <v>#N/A Requesting Data...2513695215</v>
        <stp/>
        <stp>BDH|4891539922822513550</stp>
        <tr r="J271" s="19"/>
      </tp>
      <tp t="s">
        <v>#N/A Requesting Data...1783698218</v>
        <stp/>
        <stp>BDH|9918883928977358036</stp>
        <tr r="Q407" s="18"/>
      </tp>
      <tp t="s">
        <v>#N/A Requesting Data...399555445</v>
        <stp/>
        <stp>BDH|4431881675816391939</stp>
        <tr r="F162" s="19"/>
        <tr r="I162" s="11"/>
      </tp>
      <tp t="s">
        <v>#N/A Requesting Data...137996556</v>
        <stp/>
        <stp>BDH|6337510824646895376</stp>
        <tr r="D137" s="17"/>
      </tp>
      <tp t="s">
        <v>#N/A Requesting Data...957649167</v>
        <stp/>
        <stp>BDH|1807646001854033740</stp>
        <tr r="B70" s="19"/>
        <tr r="B70" s="11"/>
      </tp>
      <tp t="s">
        <v>#N/A Requesting Data...2941488915</v>
        <stp/>
        <stp>BDH|9010207739039656517</stp>
        <tr r="BE302" s="19"/>
        <tr r="BG302" s="11"/>
      </tp>
      <tp t="s">
        <v>#N/A Requesting Data...1499619111</v>
        <stp/>
        <stp>BDH|9326173048439136132</stp>
        <tr r="BA58" s="18"/>
      </tp>
      <tp t="s">
        <v>#N/A Requesting Data...1586732537</v>
        <stp/>
        <stp>BDH|2909607610227709602</stp>
        <tr r="B4" s="19"/>
        <tr r="B4" s="11"/>
      </tp>
      <tp t="s">
        <v>#N/A Requesting Data...1703942469</v>
        <stp/>
        <stp>BDH|4577090153667464250</stp>
        <tr r="I71" s="17"/>
      </tp>
      <tp t="s">
        <v>#N/A Requesting Data...3421946653</v>
        <stp/>
        <stp>BDH|4288838098543623210</stp>
        <tr r="B230" s="17"/>
      </tp>
      <tp t="s">
        <v>#N/A Requesting Data...1371148501</v>
        <stp/>
        <stp>BDH|7654446964217854603</stp>
        <tr r="C60" s="17"/>
      </tp>
      <tp t="s">
        <v>#N/A Requesting Data...3242006956</v>
        <stp/>
        <stp>BDH|2046084067052083211</stp>
        <tr r="E170" s="2"/>
      </tp>
      <tp t="s">
        <v>#N/A Requesting Data...2088119926</v>
        <stp/>
        <stp>BDH|2097257072561834216</stp>
        <tr r="Q354" s="18"/>
      </tp>
      <tp t="s">
        <v>#N/A Requesting Data...1787030840</v>
        <stp/>
        <stp>BDH|8933694561199955573</stp>
        <tr r="Q381" s="18"/>
      </tp>
      <tp t="s">
        <v>#N/A Requesting Data...3094591797</v>
        <stp/>
        <stp>BDH|8167476869648675666</stp>
        <tr r="C77" s="17"/>
      </tp>
      <tp t="s">
        <v>#N/A Requesting Data...2917212321</v>
        <stp/>
        <stp>BDH|7517153623067808745</stp>
        <tr r="BE257" s="19"/>
        <tr r="BG257" s="11"/>
      </tp>
      <tp t="s">
        <v>#N/A Requesting Data...384176581</v>
        <stp/>
        <stp>BDH|8932170009588087587</stp>
        <tr r="B256" s="17"/>
      </tp>
      <tp t="s">
        <v>#N/A Requesting Data...2713219119</v>
        <stp/>
        <stp>BDH|9575740262765994951</stp>
        <tr r="Q17" s="18"/>
      </tp>
      <tp t="s">
        <v>#N/A Requesting Data...2534842233</v>
        <stp/>
        <stp>BDH|6504134024852400394</stp>
        <tr r="D60" s="17"/>
      </tp>
      <tp t="s">
        <v>#N/A Requesting Data...2187520742</v>
        <stp/>
        <stp>BDH|6868679180605152911</stp>
        <tr r="M261" s="19"/>
        <tr r="O261" s="11"/>
      </tp>
      <tp t="s">
        <v>#N/A Requesting Data...1845363018</v>
        <stp/>
        <stp>BDH|3436982335789290440</stp>
        <tr r="E439" s="2"/>
      </tp>
      <tp t="s">
        <v>#N/A Requesting Data...1352282006</v>
        <stp/>
        <stp>BDH|4610725983337373881</stp>
        <tr r="M161" s="19"/>
        <tr r="O161" s="11"/>
      </tp>
      <tp t="s">
        <v>#N/A Requesting Data...1601834009</v>
        <stp/>
        <stp>BDH|5671651363370555193</stp>
        <tr r="I97" s="17"/>
      </tp>
      <tp t="s">
        <v>#N/A Requesting Data...2343230488</v>
        <stp/>
        <stp>BDH|6714377940580833542</stp>
        <tr r="B13" s="19"/>
        <tr r="B13" s="11"/>
      </tp>
      <tp t="s">
        <v>#N/A Requesting Data...744376029</v>
        <stp/>
        <stp>BDH|1242721677214941125</stp>
        <tr r="I191" s="17"/>
        <tr r="I191" s="17"/>
      </tp>
      <tp t="s">
        <v>#N/A Requesting Data...3618093528</v>
        <stp/>
        <stp>BDH|5765542607011033581</stp>
        <tr r="C31" s="17"/>
      </tp>
      <tp t="s">
        <v>#N/A Requesting Data...411464894</v>
        <stp/>
        <stp>BDH|6949213732831550233</stp>
        <tr r="D4" s="17"/>
      </tp>
      <tp t="s">
        <v>#N/A Requesting Data...417267532</v>
        <stp/>
        <stp>BDH|5031330573611486486</stp>
        <tr r="BE191" s="19"/>
        <tr r="BG191" s="11"/>
      </tp>
      <tp t="s">
        <v>#N/A Requesting Data...810936872</v>
        <stp/>
        <stp>BDH|8379797882035665634</stp>
        <tr r="Q161" s="18"/>
      </tp>
      <tp t="s">
        <v>#N/A Requesting Data...1948735134</v>
        <stp/>
        <stp>BDH|3378186764674308413</stp>
        <tr r="C191" s="17"/>
      </tp>
      <tp t="s">
        <v>#N/A Requesting Data...3280565688</v>
        <stp/>
        <stp>BDH|2096527648840276757</stp>
        <tr r="C2" s="17"/>
      </tp>
      <tp t="s">
        <v>#N/A Requesting Data...428575645</v>
        <stp/>
        <stp>BDH|9455577379197277852</stp>
        <tr r="E107" s="2"/>
      </tp>
      <tp t="s">
        <v>#N/A Requesting Data...971366187</v>
        <stp/>
        <stp>BDH|6083494260406247660</stp>
        <tr r="C66" s="17"/>
      </tp>
      <tp t="s">
        <v>#N/A Requesting Data...3420888582</v>
        <stp/>
        <stp>BDH|9811857177850196294</stp>
        <tr r="C176" s="17"/>
      </tp>
      <tp t="s">
        <v>#N/A Requesting Data...4291460933</v>
        <stp/>
        <stp>BDH|2716501825839853889</stp>
        <tr r="E119" s="2"/>
      </tp>
      <tp t="s">
        <v>#N/A Requesting Data...765621951</v>
        <stp/>
        <stp>BDH|5180334905197489512</stp>
        <tr r="C203" s="17"/>
      </tp>
      <tp t="s">
        <v>#N/A Requesting Data...3815705514</v>
        <stp/>
        <stp>BDH|7992226554290537489</stp>
        <tr r="E247" s="2"/>
      </tp>
      <tp t="s">
        <v>#N/A Requesting Data...2730071435</v>
        <stp/>
        <stp>BDH|5009438820332396524</stp>
        <tr r="Q425" s="18"/>
      </tp>
      <tp t="s">
        <v>#N/A Requesting Data...580866222</v>
        <stp/>
        <stp>BDH|7952137529224644478</stp>
        <tr r="Q326" s="18"/>
      </tp>
      <tp t="s">
        <v>#N/A Requesting Data...3353024873</v>
        <stp/>
        <stp>BDH|3093009831274143029</stp>
        <tr r="BA31" s="18"/>
      </tp>
      <tp t="s">
        <v>#N/A Requesting Data...1891696354</v>
        <stp/>
        <stp>BDH|9745986644041883114</stp>
        <tr r="F56" s="19"/>
        <tr r="I56" s="11"/>
      </tp>
      <tp t="s">
        <v>#N/A Requesting Data...706298670</v>
        <stp/>
        <stp>BDH|9350546580763052340</stp>
        <tr r="M210" s="19"/>
        <tr r="O210" s="11"/>
      </tp>
      <tp t="s">
        <v>#N/A Requesting Data...1020619745</v>
        <stp/>
        <stp>BDH|6015005425626250647</stp>
        <tr r="BE38" s="19"/>
        <tr r="BG38" s="11"/>
      </tp>
      <tp t="s">
        <v>#N/A Requesting Data...3931546979</v>
        <stp/>
        <stp>BDH|2726115179480945055</stp>
        <tr r="I263" s="17"/>
        <tr r="I263" s="17"/>
      </tp>
      <tp t="s">
        <v>#N/A Requesting Data...1119557775</v>
        <stp/>
        <stp>BDH|3957183693858688773</stp>
        <tr r="D109" s="17"/>
      </tp>
      <tp t="s">
        <v>#N/A Requesting Data...3144979329</v>
        <stp/>
        <stp>BDH|4467035901644541404</stp>
        <tr r="BE21" s="19"/>
        <tr r="BG21" s="11"/>
      </tp>
      <tp t="s">
        <v>#N/A Requesting Data...1921982134</v>
        <stp/>
        <stp>BDH|9879049744901320881</stp>
        <tr r="M277" s="19"/>
        <tr r="O277" s="11"/>
      </tp>
      <tp t="s">
        <v>#N/A Requesting Data...1124863090</v>
        <stp/>
        <stp>BDH|4387777936805621172</stp>
        <tr r="D227" s="17"/>
      </tp>
      <tp t="s">
        <v>#N/A Requesting Data...2966754155</v>
        <stp/>
        <stp>BDH|6616655859284996509</stp>
        <tr r="B118" s="19"/>
        <tr r="B118" s="11"/>
      </tp>
      <tp t="s">
        <v>#N/A Requesting Data...3631357522</v>
        <stp/>
        <stp>BDH|1242536839850269395</stp>
        <tr r="Q182" s="18"/>
      </tp>
      <tp t="s">
        <v>#N/A Requesting Data...482090086</v>
        <stp/>
        <stp>BDH|5101670153752610037</stp>
        <tr r="J255" s="19"/>
      </tp>
      <tp t="s">
        <v>#N/A Requesting Data...1166613179</v>
        <stp/>
        <stp>BDH|5116046916181620151</stp>
        <tr r="E238" s="2"/>
      </tp>
      <tp t="s">
        <v>#N/A Requesting Data...1354016068</v>
        <stp/>
        <stp>BDH|3082753397880144932</stp>
        <tr r="E61" s="2"/>
      </tp>
      <tp t="s">
        <v>#N/A Requesting Data...2182408440</v>
        <stp/>
        <stp>BDH|5408043517045126566</stp>
        <tr r="Q256" s="18"/>
      </tp>
      <tp t="s">
        <v>#N/A Requesting Data...443370425</v>
        <stp/>
        <stp>BDH|3593007618871407790</stp>
        <tr r="AH431" s="18"/>
        <tr r="AD431" s="2"/>
      </tp>
      <tp t="s">
        <v>#N/A Requesting Data...4210869810</v>
        <stp/>
        <stp>BDH|4423457913704201104</stp>
        <tr r="F80" s="19"/>
        <tr r="I80" s="11"/>
      </tp>
      <tp t="s">
        <v>#N/A Requesting Data...600429744</v>
        <stp/>
        <stp>BDH|1520781855985971216</stp>
        <tr r="K287" s="17"/>
        <tr r="K287" s="17"/>
      </tp>
      <tp t="s">
        <v>#N/A Requesting Data...3272627493</v>
        <stp/>
        <stp>BDH|9819800359780391024</stp>
        <tr r="BA214" s="18"/>
      </tp>
      <tp t="s">
        <v>#N/A Requesting Data...3354545578</v>
        <stp/>
        <stp>BDH|9543858153101768141</stp>
        <tr r="BA54" s="18"/>
      </tp>
      <tp t="s">
        <v>#N/A Requesting Data...4047375992</v>
        <stp/>
        <stp>BDH|2187012261223500344</stp>
        <tr r="BE160" s="19"/>
        <tr r="BG160" s="11"/>
      </tp>
      <tp t="s">
        <v>#N/A Requesting Data...3345129613</v>
        <stp/>
        <stp>BDH|5854888005768415114</stp>
        <tr r="C102" s="17"/>
      </tp>
      <tp t="s">
        <v>#N/A Requesting Data...3918158717</v>
        <stp/>
        <stp>BDH|7928370033683434086</stp>
        <tr r="F248" s="19"/>
        <tr r="I248" s="11"/>
      </tp>
      <tp t="s">
        <v>#N/A Requesting Data...629665467</v>
        <stp/>
        <stp>BDH|7709231744114937183</stp>
        <tr r="F71" s="19"/>
        <tr r="I71" s="11"/>
      </tp>
      <tp t="s">
        <v>#N/A Requesting Data...2183935858</v>
        <stp/>
        <stp>BDH|1727293946894025799</stp>
        <tr r="B219" s="17"/>
      </tp>
      <tp t="s">
        <v>#N/A Requesting Data...3312485860</v>
        <stp/>
        <stp>BDH|1198618036065063575</stp>
        <tr r="J33" s="17"/>
      </tp>
      <tp t="s">
        <v>#N/A Requesting Data...3926797206</v>
        <stp/>
        <stp>BDH|5534337863772208665</stp>
        <tr r="J248" s="19"/>
      </tp>
      <tp t="s">
        <v>#N/A Requesting Data...3351802277</v>
        <stp/>
        <stp>BDH|5417239174113022722</stp>
        <tr r="K3" s="17"/>
      </tp>
      <tp t="s">
        <v>#N/A Requesting Data...2698313948</v>
        <stp/>
        <stp>BDH|8042294244062501898</stp>
        <tr r="I262" s="17"/>
        <tr r="I262" s="17"/>
      </tp>
      <tp t="s">
        <v>#N/A Requesting Data...3978969058</v>
        <stp/>
        <stp>BDH|1906298263461704057</stp>
        <tr r="Q360" s="18"/>
      </tp>
      <tp t="s">
        <v>#N/A Requesting Data...4168569263</v>
        <stp/>
        <stp>BDH|3167278418177774382</stp>
        <tr r="C205" s="17"/>
      </tp>
      <tp t="s">
        <v>#N/A Requesting Data...3278005307</v>
        <stp/>
        <stp>BDH|4326395313920173297</stp>
        <tr r="E436" s="2"/>
      </tp>
      <tp t="s">
        <v>#N/A Requesting Data...2455548443</v>
        <stp/>
        <stp>BDH|7169235013924902494</stp>
        <tr r="J227" s="17"/>
        <tr r="J227" s="17"/>
      </tp>
      <tp t="s">
        <v>#N/A Requesting Data...3739652672</v>
        <stp/>
        <stp>BDH|2491222022892708451</stp>
        <tr r="BA51" s="18"/>
      </tp>
      <tp t="s">
        <v>#N/A Requesting Data...4111871521</v>
        <stp/>
        <stp>BDH|7680557720012629639</stp>
        <tr r="I284" s="17"/>
        <tr r="I284" s="17"/>
      </tp>
      <tp t="s">
        <v>#N/A Requesting Data...3350840635</v>
        <stp/>
        <stp>BDH|1024065920594285323</stp>
        <tr r="M132" s="19"/>
        <tr r="O132" s="11"/>
      </tp>
      <tp t="s">
        <v>#N/A Requesting Data...914939108</v>
        <stp/>
        <stp>BDH|6426511497938442604</stp>
        <tr r="Q75" s="18"/>
      </tp>
      <tp t="s">
        <v>#N/A Requesting Data...2516176148</v>
        <stp/>
        <stp>BDH|9481114222588815696</stp>
        <tr r="B165" s="19"/>
        <tr r="B165" s="11"/>
      </tp>
      <tp t="s">
        <v>#N/A Requesting Data...1328990948</v>
        <stp/>
        <stp>BDH|3671522202790131200</stp>
        <tr r="F235" s="19"/>
        <tr r="I235" s="11"/>
      </tp>
      <tp t="s">
        <v>#N/A Requesting Data...2492896718</v>
        <stp/>
        <stp>BDH|4368018374483014418</stp>
        <tr r="J114" s="17"/>
      </tp>
      <tp t="s">
        <v>#N/A Requesting Data...4073964865</v>
        <stp/>
        <stp>BDH|1415913241449132127</stp>
        <tr r="K71" s="17"/>
      </tp>
      <tp t="s">
        <v>#N/A Requesting Data...3600968782</v>
        <stp/>
        <stp>BDH|3351760249880366489</stp>
        <tr r="D294" s="17"/>
      </tp>
      <tp t="s">
        <v>#N/A Requesting Data...2774196424</v>
        <stp/>
        <stp>BDH|1397051968720186385</stp>
        <tr r="B221" s="17"/>
      </tp>
      <tp t="s">
        <v>#N/A Requesting Data...1766783775</v>
        <stp/>
        <stp>BDH|4707360612603059144</stp>
        <tr r="BE33" s="19"/>
        <tr r="BG33" s="11"/>
      </tp>
      <tp t="s">
        <v>#N/A Requesting Data...1300193410</v>
        <stp/>
        <stp>BDH|5587873199660997052</stp>
        <tr r="C215" s="17"/>
      </tp>
      <tp t="s">
        <v>#N/A Requesting Data...667811218</v>
        <stp/>
        <stp>BDH|6091233699818451191</stp>
        <tr r="B107" s="17"/>
      </tp>
      <tp t="s">
        <v>#N/A Requesting Data...1444289807</v>
        <stp/>
        <stp>BDH|4387667547552300062</stp>
        <tr r="BA290" s="18"/>
      </tp>
      <tp t="s">
        <v>#N/A Requesting Data...2326581899</v>
        <stp/>
        <stp>BDH|9588709989900900223</stp>
        <tr r="B78" s="19"/>
        <tr r="B78" s="11"/>
      </tp>
      <tp t="s">
        <v>#N/A Requesting Data...1898584190</v>
        <stp/>
        <stp>BDH|9180102892130203561</stp>
        <tr r="E150" s="2"/>
      </tp>
      <tp t="s">
        <v>#N/A Requesting Data...4070867382</v>
        <stp/>
        <stp>BDH|5583000992580746874</stp>
        <tr r="D254" s="17"/>
      </tp>
      <tp t="s">
        <v>#N/A Requesting Data...2328152544</v>
        <stp/>
        <stp>BDH|9620865754831093138</stp>
        <tr r="BA395" s="18"/>
      </tp>
      <tp t="s">
        <v>#N/A Requesting Data...4154944732</v>
        <stp/>
        <stp>BDH|8190107888393894654</stp>
        <tr r="J271" s="17"/>
        <tr r="J271" s="17"/>
      </tp>
      <tp t="s">
        <v>#N/A Requesting Data...2427113831</v>
        <stp/>
        <stp>BDH|4366008099788832168</stp>
        <tr r="B300" s="17"/>
      </tp>
      <tp t="s">
        <v>#N/A Requesting Data...4194099542</v>
        <stp/>
        <stp>BDH|4898366128116181733</stp>
        <tr r="Q170" s="18"/>
      </tp>
      <tp t="s">
        <v>#N/A Requesting Data...3114177903</v>
        <stp/>
        <stp>BDH|1197082047485239488</stp>
        <tr r="I37" s="17"/>
      </tp>
      <tp t="s">
        <v>#N/A Requesting Data...304934473</v>
        <stp/>
        <stp>BDH|2066107493819180767</stp>
        <tr r="BA22" s="18"/>
      </tp>
      <tp t="s">
        <v>#N/A Requesting Data...4151967912</v>
        <stp/>
        <stp>BDH|6763626212215095032</stp>
        <tr r="B29" s="17"/>
      </tp>
      <tp t="s">
        <v>#N/A Requesting Data...1451049721</v>
        <stp/>
        <stp>BDH|9163399909007326966</stp>
        <tr r="E7" s="2"/>
      </tp>
      <tp t="s">
        <v>#N/A Requesting Data...2005785957</v>
        <stp/>
        <stp>BDH|6317846252138448759</stp>
        <tr r="C23" s="17"/>
      </tp>
      <tp t="s">
        <v>#N/A Requesting Data...1332588266</v>
        <stp/>
        <stp>BDH|4568316243163288413</stp>
        <tr r="I96" s="17"/>
      </tp>
      <tp t="s">
        <v>#N/A Requesting Data...3913324768</v>
        <stp/>
        <stp>BDH|4920348261335855001</stp>
        <tr r="I125" s="17"/>
      </tp>
      <tp t="s">
        <v>#N/A Requesting Data...1317106480</v>
        <stp/>
        <stp>BDH|1435598336793999069</stp>
        <tr r="I296" s="17"/>
        <tr r="I296" s="17"/>
      </tp>
      <tp t="s">
        <v>#N/A Requesting Data...2231092679</v>
        <stp/>
        <stp>BDH|6175432473325445403</stp>
        <tr r="B78" s="17"/>
      </tp>
      <tp t="s">
        <v>#N/A Requesting Data...3894714837</v>
        <stp/>
        <stp>BDH|1940925255038811130</stp>
        <tr r="B34" s="19"/>
        <tr r="B34" s="11"/>
      </tp>
      <tp t="s">
        <v>#N/A Requesting Data...4129987131</v>
        <stp/>
        <stp>BDH|1839225072795948545</stp>
        <tr r="E435" s="2"/>
      </tp>
      <tp t="s">
        <v>#N/A Requesting Data...2490122013</v>
        <stp/>
        <stp>BDH|8591255335425385833</stp>
        <tr r="BE6" s="19"/>
        <tr r="BG6" s="11"/>
      </tp>
      <tp t="s">
        <v>#N/A Requesting Data...3611311094</v>
        <stp/>
        <stp>BDH|9370041793323149703</stp>
        <tr r="D3" s="17"/>
      </tp>
      <tp t="s">
        <v>#N/A Requesting Data...383209331</v>
        <stp/>
        <stp>BDH|1463762073634316176</stp>
        <tr r="K178" s="17"/>
      </tp>
      <tp t="s">
        <v>#N/A Requesting Data...4110329213</v>
        <stp/>
        <stp>BDH|7528498744166548587</stp>
        <tr r="BA5" s="18"/>
      </tp>
      <tp t="s">
        <v>#N/A Requesting Data...2145666190</v>
        <stp/>
        <stp>BDH|5420086624842969140</stp>
        <tr r="B95" s="19"/>
        <tr r="B95" s="11"/>
      </tp>
      <tp t="s">
        <v>#N/A Requesting Data...2000347743</v>
        <stp/>
        <stp>BDH|5257879890411208125</stp>
        <tr r="E299" s="2"/>
      </tp>
      <tp t="s">
        <v>#N/A Requesting Data...2354251175</v>
        <stp/>
        <stp>BDH|46550706089249576</stp>
        <tr r="BA18" s="18"/>
      </tp>
      <tp t="s">
        <v>#N/A Requesting Data...1401728721</v>
        <stp/>
        <stp>BDH|99475886722332717</stp>
        <tr r="Q299" s="18"/>
      </tp>
      <tp t="s">
        <v>#N/A Requesting Data...2443485172</v>
        <stp/>
        <stp>BDH|71022347398789535</stp>
        <tr r="J74" s="17"/>
      </tp>
      <tp t="s">
        <v>#N/A Requesting Data...3109407906</v>
        <stp/>
        <stp>BDH|4692548027180854675</stp>
        <tr r="BA80" s="18"/>
      </tp>
      <tp t="s">
        <v>#N/A Requesting Data...2222677034</v>
        <stp/>
        <stp>BDH|9910280299734479361</stp>
        <tr r="B47" s="19"/>
        <tr r="B47" s="11"/>
      </tp>
      <tp t="s">
        <v>#N/A Requesting Data...2063033527</v>
        <stp/>
        <stp>BDH|3566672506230977075</stp>
        <tr r="BA397" s="18"/>
      </tp>
      <tp t="s">
        <v>#N/A Requesting Data...950319717</v>
        <stp/>
        <stp>BDH|9179764506349978223</stp>
        <tr r="BE300" s="19"/>
        <tr r="BG300" s="11"/>
      </tp>
      <tp t="s">
        <v>#N/A Requesting Data...3044504615</v>
        <stp/>
        <stp>BDH|1131611727035513584</stp>
        <tr r="M266" s="19"/>
        <tr r="O266" s="11"/>
      </tp>
      <tp t="s">
        <v>#N/A Requesting Data...3733847413</v>
        <stp/>
        <stp>BDH|4647710776717947621</stp>
        <tr r="Q396" s="18"/>
      </tp>
      <tp t="s">
        <v>#N/A Requesting Data...2749890504</v>
        <stp/>
        <stp>BDH|6065489360291516075</stp>
        <tr r="Q364" s="18"/>
      </tp>
      <tp t="s">
        <v>#N/A Requesting Data...3762923498</v>
        <stp/>
        <stp>BDH|4087894589922873328</stp>
        <tr r="BE36" s="19"/>
        <tr r="BG36" s="11"/>
      </tp>
      <tp t="s">
        <v>#N/A Requesting Data...341622408</v>
        <stp/>
        <stp>BDH|7384015748482347431</stp>
        <tr r="M178" s="19"/>
        <tr r="O178" s="11"/>
      </tp>
      <tp t="s">
        <v>#N/A Requesting Data...2279235508</v>
        <stp/>
        <stp>BDH|9302418988060441042</stp>
        <tr r="E159" s="2"/>
      </tp>
      <tp t="s">
        <v>#N/A Requesting Data...2467150218</v>
        <stp/>
        <stp>BDH|8730313383287717192</stp>
        <tr r="J299" s="17"/>
        <tr r="J299" s="17"/>
      </tp>
      <tp t="s">
        <v>#N/A Requesting Data...3811972786</v>
        <stp/>
        <stp>BDH|1806296577539591889</stp>
        <tr r="B297" s="19"/>
        <tr r="B297" s="11"/>
      </tp>
      <tp t="s">
        <v>#N/A Requesting Data...2842435142</v>
        <stp/>
        <stp>BDH|4866108677702283564</stp>
        <tr r="B265" s="19"/>
        <tr r="B265" s="11"/>
      </tp>
      <tp t="s">
        <v>#N/A Requesting Data...1574460903</v>
        <stp/>
        <stp>BDH|8701965818096251306</stp>
        <tr r="B138" s="17"/>
      </tp>
      <tp t="s">
        <v>#N/A Requesting Data...3678674782</v>
        <stp/>
        <stp>BDH|2890712716330343175</stp>
        <tr r="BA82" s="18"/>
      </tp>
      <tp t="s">
        <v>#N/A Requesting Data...2205484039</v>
        <stp/>
        <stp>BDH|5918036051447634269</stp>
        <tr r="B227" s="17"/>
      </tp>
      <tp t="s">
        <v>#N/A Requesting Data...613295558</v>
        <stp/>
        <stp>BDH|4896028932242408078</stp>
        <tr r="J31" s="17"/>
      </tp>
      <tp t="s">
        <v>#N/A Requesting Data...1908752074</v>
        <stp/>
        <stp>BDH|3604059144691550394</stp>
        <tr r="BE127" s="19"/>
        <tr r="BG127" s="11"/>
      </tp>
      <tp t="s">
        <v>#N/A Requesting Data...2105640034</v>
        <stp/>
        <stp>BDH|6878902028138865003</stp>
        <tr r="M134" s="19"/>
        <tr r="O134" s="11"/>
      </tp>
      <tp t="s">
        <v>#N/A Requesting Data...3302504063</v>
        <stp/>
        <stp>BDH|6377925717918720399</stp>
        <tr r="Q167" s="18"/>
      </tp>
      <tp t="s">
        <v>#N/A Requesting Data...702202907</v>
        <stp/>
        <stp>BDH|1752857359238070137</stp>
        <tr r="K12" s="17"/>
      </tp>
      <tp t="s">
        <v>#N/A Requesting Data...4135965864</v>
        <stp/>
        <stp>BDH|9229857992764851954</stp>
        <tr r="D59" s="17"/>
      </tp>
      <tp t="s">
        <v>#N/A Requesting Data...3048660296</v>
        <stp/>
        <stp>BDH|4049396650387766065</stp>
        <tr r="J212" s="19"/>
      </tp>
      <tp t="s">
        <v>#N/A Requesting Data...2522461469</v>
        <stp/>
        <stp>BDH|2825180455735439694</stp>
        <tr r="I26" s="17"/>
      </tp>
      <tp t="s">
        <v>#N/A Requesting Data...1378432008</v>
        <stp/>
        <stp>BDH|8760528623409702392</stp>
        <tr r="BA319" s="18"/>
      </tp>
      <tp t="s">
        <v>#N/A Requesting Data...1281419230</v>
        <stp/>
        <stp>BDH|6024896900249188206</stp>
        <tr r="Q65" s="18"/>
      </tp>
      <tp t="s">
        <v>#N/A Requesting Data...2799640062</v>
        <stp/>
        <stp>BDH|3487587949411891658</stp>
        <tr r="B26" s="17"/>
      </tp>
      <tp t="s">
        <v>#N/A Requesting Data...2388197562</v>
        <stp/>
        <stp>BDH|6471157265427895340</stp>
        <tr r="E202" s="2"/>
      </tp>
      <tp t="s">
        <v>#N/A Requesting Data...3652427557</v>
        <stp/>
        <stp>BDH|1078368299106779804</stp>
        <tr r="Q64" s="18"/>
      </tp>
      <tp t="s">
        <v>#N/A Requesting Data...2055537898</v>
        <stp/>
        <stp>BDH|5123521516661598581</stp>
        <tr r="E231" s="2"/>
      </tp>
      <tp t="s">
        <v>#N/A Requesting Data...1121401816</v>
        <stp/>
        <stp>BDH|6927497285158806758</stp>
        <tr r="BA357" s="18"/>
      </tp>
      <tp t="s">
        <v>#N/A Requesting Data...1531865930</v>
        <stp/>
        <stp>BDH|4476182724323175101</stp>
        <tr r="B434" s="18"/>
        <tr r="B434" s="2"/>
      </tp>
      <tp t="s">
        <v>#N/A Requesting Data...1389029796</v>
        <stp/>
        <stp>BDH|1432393580766011945</stp>
        <tr r="B159" s="19"/>
        <tr r="B159" s="11"/>
      </tp>
      <tp t="s">
        <v>#N/A Requesting Data...922034091</v>
        <stp/>
        <stp>BDH|2423605430451804356</stp>
        <tr r="B267" s="17"/>
      </tp>
      <tp t="s">
        <v>#N/A Requesting Data...3491211350</v>
        <stp/>
        <stp>BDH|6359021354321946757</stp>
        <tr r="BE217" s="19"/>
        <tr r="BG217" s="11"/>
      </tp>
      <tp t="s">
        <v>#N/A Requesting Data...4182174291</v>
        <stp/>
        <stp>BDH|9997782649879012615</stp>
        <tr r="Q320" s="18"/>
      </tp>
      <tp t="s">
        <v>#N/A Requesting Data...2860723641</v>
        <stp/>
        <stp>BDH|6817847595435252720</stp>
        <tr r="Q344" s="18"/>
      </tp>
      <tp t="s">
        <v>#N/A Requesting Data...2921800939</v>
        <stp/>
        <stp>BDH|9036513871676957804</stp>
        <tr r="C45" s="17"/>
      </tp>
      <tp t="s">
        <v>#N/A Requesting Data...3061331939</v>
        <stp/>
        <stp>BDH|6626786105506783252</stp>
        <tr r="Q405" s="18"/>
      </tp>
      <tp t="s">
        <v>#N/A Requesting Data...4294582629</v>
        <stp/>
        <stp>BDH|9552656779519495445</stp>
        <tr r="BA329" s="18"/>
      </tp>
      <tp t="s">
        <v>#N/A Requesting Data...561549546</v>
        <stp/>
        <stp>BDH|5933139001158385919</stp>
        <tr r="J230" s="17"/>
        <tr r="J230" s="17"/>
      </tp>
      <tp t="s">
        <v>#N/A Requesting Data...3854426460</v>
        <stp/>
        <stp>BDH|1890966565898031355</stp>
        <tr r="E243" s="2"/>
      </tp>
      <tp t="s">
        <v>#N/A Requesting Data...2217689643</v>
        <stp/>
        <stp>BDH|2289561024913647385</stp>
        <tr r="E40" s="2"/>
      </tp>
      <tp t="s">
        <v>#N/A Requesting Data...2535998941</v>
        <stp/>
        <stp>BDH|2541828786907846072</stp>
        <tr r="Q55" s="18"/>
      </tp>
      <tp t="s">
        <v>#N/A Requesting Data...1643191899</v>
        <stp/>
        <stp>BDH|1247250734984469198</stp>
        <tr r="Q142" s="18"/>
      </tp>
      <tp t="s">
        <v>#N/A Requesting Data...1959062924</v>
        <stp/>
        <stp>BDH|3204449925406981646</stp>
        <tr r="D153" s="17"/>
      </tp>
      <tp t="s">
        <v>#N/A Requesting Data...2623950188</v>
        <stp/>
        <stp>BDH|1913295878322562334</stp>
        <tr r="C80" s="17"/>
      </tp>
      <tp t="s">
        <v>#N/A Requesting Data...3913647454</v>
        <stp/>
        <stp>BDH|7689974794695262798</stp>
        <tr r="E235" s="2"/>
      </tp>
      <tp t="s">
        <v>#N/A Requesting Data...3169840853</v>
        <stp/>
        <stp>BDH|7879104539735679597</stp>
        <tr r="BA368" s="18"/>
      </tp>
      <tp t="s">
        <v>#N/A Requesting Data...479889923</v>
        <stp/>
        <stp>BDH|6716783987195617905</stp>
        <tr r="J194" s="17"/>
        <tr r="J194" s="17"/>
      </tp>
      <tp t="s">
        <v>#N/A Requesting Data...4050981015</v>
        <stp/>
        <stp>BDH|8479085072308838285</stp>
        <tr r="Q292" s="18"/>
      </tp>
      <tp t="s">
        <v>#N/A Requesting Data...454557437</v>
        <stp/>
        <stp>BDH|2229196078758590983</stp>
        <tr r="F227" s="19"/>
        <tr r="I227" s="11"/>
      </tp>
      <tp t="s">
        <v>#N/A Requesting Data...2723792147</v>
        <stp/>
        <stp>BDH|9567367862149652098</stp>
        <tr r="BA391" s="18"/>
      </tp>
      <tp t="s">
        <v>#N/A Requesting Data...1929899554</v>
        <stp/>
        <stp>BDH|5107424207843801722</stp>
        <tr r="E342" s="2"/>
      </tp>
      <tp t="s">
        <v>#N/A Requesting Data...3441900557</v>
        <stp/>
        <stp>BDH|9340799088335875658</stp>
        <tr r="BE174" s="19"/>
        <tr r="BG174" s="11"/>
      </tp>
      <tp t="s">
        <v>#N/A Requesting Data...3486898638</v>
        <stp/>
        <stp>BDH|3818097381587717982</stp>
        <tr r="B159" s="17"/>
      </tp>
      <tp t="s">
        <v>#N/A Requesting Data...880106076</v>
        <stp/>
        <stp>BDH|3435093801565741341</stp>
        <tr r="B178" s="19"/>
        <tr r="B178" s="11"/>
      </tp>
      <tp t="s">
        <v>#N/A Requesting Data...960336074</v>
        <stp/>
        <stp>BDH|3847673105269432910</stp>
        <tr r="BE165" s="19"/>
        <tr r="BG165" s="11"/>
      </tp>
      <tp t="s">
        <v>#N/A Requesting Data...833370073</v>
        <stp/>
        <stp>BDH|6890452645886222557</stp>
        <tr r="M228" s="19"/>
        <tr r="O228" s="11"/>
      </tp>
      <tp t="s">
        <v>#N/A Requesting Data...3310269475</v>
        <stp/>
        <stp>BDH|4375869006018827145</stp>
        <tr r="BE187" s="19"/>
        <tr r="BG187" s="11"/>
      </tp>
      <tp t="s">
        <v>#N/A Requesting Data...2303441983</v>
        <stp/>
        <stp>BDH|4595109380470351899</stp>
        <tr r="K31" s="17"/>
      </tp>
      <tp t="s">
        <v>#N/A Requesting Data...2260127971</v>
        <stp/>
        <stp>BDH|1638595416045587536</stp>
        <tr r="B149" s="19"/>
        <tr r="B149" s="11"/>
      </tp>
      <tp t="s">
        <v>#N/A Requesting Data...3378558416</v>
        <stp/>
        <stp>BDH|5839817735723207818</stp>
        <tr r="Q436" s="18"/>
      </tp>
      <tp t="s">
        <v>#N/A Requesting Data...959006982</v>
        <stp/>
        <stp>BDH|8042742694810647397</stp>
        <tr r="B182" s="17"/>
      </tp>
      <tp t="s">
        <v>#N/A Requesting Data...1561913754</v>
        <stp/>
        <stp>BDH|8460723943559069796</stp>
        <tr r="C231" s="17"/>
      </tp>
      <tp t="s">
        <v>#N/A Requesting Data...1176583775</v>
        <stp/>
        <stp>BDH|3672383406123513611</stp>
        <tr r="B150" s="19"/>
        <tr r="B150" s="11"/>
      </tp>
      <tp t="s">
        <v>#N/A Requesting Data...3311515673</v>
        <stp/>
        <stp>BDH|8111544962456318889</stp>
        <tr r="Q63" s="18"/>
      </tp>
      <tp t="s">
        <v>#N/A Requesting Data...1236690074</v>
        <stp/>
        <stp>BDH|5563561038911210754</stp>
        <tr r="D142" s="17"/>
      </tp>
      <tp t="s">
        <v>#N/A Requesting Data...3443708707</v>
        <stp/>
        <stp>BDH|8392884857225026501</stp>
        <tr r="BA28" s="18"/>
      </tp>
      <tp t="s">
        <v>#N/A Requesting Data...2997433568</v>
        <stp/>
        <stp>BDH|9914371597930057652</stp>
        <tr r="BE291" s="19"/>
        <tr r="BG291" s="11"/>
      </tp>
      <tp t="s">
        <v>#N/A Requesting Data...3466240405</v>
        <stp/>
        <stp>BDH|2078332157490977118</stp>
        <tr r="Q284" s="18"/>
      </tp>
      <tp t="s">
        <v>#N/A Requesting Data...1243067097</v>
        <stp/>
        <stp>BDH|5401284770940843587</stp>
        <tr r="I255" s="17"/>
        <tr r="I255" s="17"/>
      </tp>
      <tp t="s">
        <v>#N/A Requesting Data...1135944758</v>
        <stp/>
        <stp>BDH|9962434782658130846</stp>
        <tr r="J94" s="17"/>
      </tp>
      <tp t="s">
        <v>#N/A Requesting Data...834684584</v>
        <stp/>
        <stp>BDH|5138763198396471865</stp>
        <tr r="BE123" s="19"/>
        <tr r="BG123" s="11"/>
      </tp>
      <tp t="s">
        <v>#N/A Requesting Data...674422566</v>
        <stp/>
        <stp>BDH|2174287324246659166</stp>
        <tr r="E17" s="2"/>
      </tp>
      <tp t="s">
        <v>#N/A Requesting Data...718782715</v>
        <stp/>
        <stp>BDH|6607086765723636602</stp>
        <tr r="I32" s="17"/>
      </tp>
      <tp t="s">
        <v>#N/A Requesting Data...1240354384</v>
        <stp/>
        <stp>BDH|2316444914963993175</stp>
        <tr r="B249" s="19"/>
        <tr r="B249" s="11"/>
      </tp>
      <tp t="s">
        <v>#N/A Requesting Data...3637056188</v>
        <stp/>
        <stp>BDH|3013267254144629590</stp>
        <tr r="B114" s="17"/>
      </tp>
      <tp t="s">
        <v>#N/A Requesting Data...2669542140</v>
        <stp/>
        <stp>BDH|7715858029828211046</stp>
        <tr r="B176" s="17"/>
      </tp>
      <tp t="s">
        <v>#N/A Requesting Data...3772286789</v>
        <stp/>
        <stp>BDH|4141231946863900405</stp>
        <tr r="C100" s="17"/>
      </tp>
      <tp t="s">
        <v>#N/A Requesting Data...2783093306</v>
        <stp/>
        <stp>BDH|3211012685876916820</stp>
        <tr r="J98" s="17"/>
      </tp>
      <tp t="s">
        <v>#N/A Requesting Data...434686481</v>
        <stp/>
        <stp>BDH|4059399734531623067</stp>
        <tr r="J284" s="19"/>
      </tp>
      <tp t="s">
        <v>#N/A Requesting Data...1456762653</v>
        <stp/>
        <stp>BDH|5110563789594480973</stp>
        <tr r="K39" s="17"/>
      </tp>
      <tp t="s">
        <v>#N/A Requesting Data...3138547379</v>
        <stp/>
        <stp>BDH|8145361435915853877</stp>
        <tr r="E432" s="2"/>
      </tp>
      <tp t="s">
        <v>#N/A Requesting Data...3376373594</v>
        <stp/>
        <stp>BDH|5116000443591935569</stp>
        <tr r="B16" s="17"/>
      </tp>
      <tp t="s">
        <v>#N/A Requesting Data...2331381176</v>
        <stp/>
        <stp>BDH|5474392533674804442</stp>
        <tr r="B87" s="17"/>
      </tp>
      <tp t="s">
        <v>#N/A Requesting Data...3841504986</v>
        <stp/>
        <stp>BDH|6145657466713132014</stp>
        <tr r="I34" s="17"/>
      </tp>
      <tp t="s">
        <v>#N/A Requesting Data...3743124787</v>
        <stp/>
        <stp>BDH|4097048774846532078</stp>
        <tr r="Q86" s="18"/>
      </tp>
      <tp t="s">
        <v>#N/A Requesting Data...1567205162</v>
        <stp/>
        <stp>BDH|2654692879711506712</stp>
        <tr r="J158" s="17"/>
        <tr r="J158" s="17"/>
      </tp>
      <tp t="s">
        <v>#N/A Requesting Data...895680109</v>
        <stp/>
        <stp>BDH|2316754429102954044</stp>
        <tr r="BA281" s="18"/>
      </tp>
      <tp t="s">
        <v>#N/A Requesting Data...3681722223</v>
        <stp/>
        <stp>BDH|5652707741185369662</stp>
        <tr r="I9" s="17"/>
      </tp>
      <tp t="s">
        <v>#N/A Requesting Data...1474225696</v>
        <stp/>
        <stp>BDH|8366742067358620442</stp>
        <tr r="J70" s="17"/>
      </tp>
      <tp t="s">
        <v>#N/A Requesting Data...4283198137</v>
        <stp/>
        <stp>BDH|8236583282268997830</stp>
        <tr r="D46" s="17"/>
      </tp>
      <tp t="s">
        <v>#N/A Requesting Data...1063504992</v>
        <stp/>
        <stp>BDH|3846593464940766502</stp>
        <tr r="B57" s="19"/>
        <tr r="B57" s="11"/>
      </tp>
      <tp t="s">
        <v>#N/A Requesting Data...4070120772</v>
        <stp/>
        <stp>BDH|6472813784916024535</stp>
        <tr r="I6" s="17"/>
      </tp>
      <tp t="s">
        <v>#N/A Requesting Data...1417575204</v>
        <stp/>
        <stp>BDH|5915693364362126262</stp>
        <tr r="B179" s="17"/>
      </tp>
      <tp t="s">
        <v>#N/A Requesting Data...3952675583</v>
        <stp/>
        <stp>BDH|1410532907001289018</stp>
        <tr r="Q239" s="18"/>
      </tp>
      <tp t="s">
        <v>#N/A Requesting Data...1578250569</v>
        <stp/>
        <stp>BDH|1671577343065836091</stp>
        <tr r="BE110" s="19"/>
        <tr r="BG110" s="11"/>
      </tp>
      <tp t="s">
        <v>#N/A Requesting Data...3840075869</v>
        <stp/>
        <stp>BDH|7703731834865587366</stp>
        <tr r="B32" s="17"/>
      </tp>
      <tp t="s">
        <v>#N/A Requesting Data...3226089827</v>
        <stp/>
        <stp>BDH|1243512069054829312</stp>
        <tr r="M96" s="19"/>
        <tr r="O96" s="11"/>
      </tp>
      <tp t="s">
        <v>#N/A Requesting Data...2009869003</v>
        <stp/>
        <stp>BDH|8811444329909713215</stp>
        <tr r="K34" s="17"/>
      </tp>
      <tp t="s">
        <v>#N/A Requesting Data...810455575</v>
        <stp/>
        <stp>BDH|7325134869322384797</stp>
        <tr r="D103" s="17"/>
      </tp>
      <tp t="s">
        <v>#N/A Requesting Data...2816565614</v>
        <stp/>
        <stp>BDH|5769085719966657732</stp>
        <tr r="D138" s="17"/>
      </tp>
      <tp t="s">
        <v>#N/A Requesting Data...1601122827</v>
        <stp/>
        <stp>BDH|6855475077531980121</stp>
        <tr r="K188" s="17"/>
      </tp>
      <tp t="s">
        <v>#N/A Requesting Data...2102863840</v>
        <stp/>
        <stp>BDH|6880858219492500828</stp>
        <tr r="BA261" s="18"/>
      </tp>
      <tp t="s">
        <v>#N/A Requesting Data...1725169921</v>
        <stp/>
        <stp>BDH|8279882718704890094</stp>
        <tr r="J180" s="17"/>
        <tr r="J180" s="17"/>
      </tp>
      <tp t="s">
        <v>#N/A Requesting Data...4199854457</v>
        <stp/>
        <stp>BDH|8769957817570535507</stp>
        <tr r="BE281" s="19"/>
        <tr r="BG281" s="11"/>
      </tp>
      <tp t="s">
        <v>#N/A Requesting Data...3182969479</v>
        <stp/>
        <stp>BDH|1592342982269559668</stp>
        <tr r="K430" s="18"/>
        <tr r="M430" s="2"/>
      </tp>
      <tp t="s">
        <v>#N/A Requesting Data...1805813690</v>
        <stp/>
        <stp>BDH|4602942245638336443</stp>
        <tr r="C62" s="17"/>
      </tp>
      <tp t="s">
        <v>#N/A Requesting Data...2793625992</v>
        <stp/>
        <stp>BDH|8628637480621131244</stp>
        <tr r="I122" s="17"/>
      </tp>
      <tp t="s">
        <v>#N/A Requesting Data...446504988</v>
        <stp/>
        <stp>BDH|2494001338985972150</stp>
        <tr r="C30" s="17"/>
      </tp>
      <tp t="s">
        <v>#N/A Requesting Data...1297393407</v>
        <stp/>
        <stp>BDH|7010102653212417478</stp>
        <tr r="M212" s="19"/>
        <tr r="O212" s="11"/>
      </tp>
      <tp t="s">
        <v>#N/A Requesting Data...2988345711</v>
        <stp/>
        <stp>BDH|9294333586127193068</stp>
        <tr r="Q417" s="18"/>
      </tp>
      <tp t="s">
        <v>#N/A Requesting Data...4028278831</v>
        <stp/>
        <stp>BDH|2996690074442580418</stp>
        <tr r="BE199" s="19"/>
        <tr r="BG199" s="11"/>
      </tp>
      <tp t="s">
        <v>#N/A Requesting Data...2949716524</v>
        <stp/>
        <stp>BDH|5457219647796207006</stp>
        <tr r="F167" s="19"/>
        <tr r="I167" s="11"/>
      </tp>
      <tp t="s">
        <v>#N/A Requesting Data...1865088589</v>
        <stp/>
        <stp>BDH|2553542045647789135</stp>
        <tr r="Q85" s="18"/>
      </tp>
      <tp t="s">
        <v>#N/A Requesting Data...1487383908</v>
        <stp/>
        <stp>BDH|8720180919164528920</stp>
        <tr r="D222" s="17"/>
      </tp>
      <tp t="s">
        <v>#N/A Requesting Data...1054325365</v>
        <stp/>
        <stp>BDH|3781160972550659048</stp>
        <tr r="D125" s="17"/>
      </tp>
      <tp t="s">
        <v>#N/A Requesting Data...2103917062</v>
        <stp/>
        <stp>BDH|6028577264496657647</stp>
        <tr r="Q334" s="18"/>
      </tp>
      <tp t="s">
        <v>#N/A Requesting Data...1759591807</v>
        <stp/>
        <stp>BDH|1272861964089961385</stp>
        <tr r="F264" s="19"/>
        <tr r="I264" s="11"/>
      </tp>
      <tp t="s">
        <v>#N/A Requesting Data...3553703392</v>
        <stp/>
        <stp>BDH|6342926821781214930</stp>
        <tr r="BA197" s="18"/>
      </tp>
      <tp t="s">
        <v>#N/A Requesting Data...2924294680</v>
        <stp/>
        <stp>BDH|8141441700001794838</stp>
        <tr r="BA24" s="18"/>
      </tp>
      <tp t="s">
        <v>#N/A Requesting Data...1902137670</v>
        <stp/>
        <stp>BDH|3280207578613270097</stp>
        <tr r="F15" s="19"/>
        <tr r="I15" s="11"/>
      </tp>
      <tp t="s">
        <v>#N/A Requesting Data...3718926652</v>
        <stp/>
        <stp>BDH|8499544418198001195</stp>
        <tr r="BE286" s="19"/>
        <tr r="BG286" s="11"/>
      </tp>
      <tp t="s">
        <v>#N/A Requesting Data...3087261604</v>
        <stp/>
        <stp>BDH|5940200442106976038</stp>
        <tr r="F41" s="19"/>
        <tr r="I41" s="11"/>
      </tp>
      <tp t="s">
        <v>#N/A Requesting Data...1395152232</v>
        <stp/>
        <stp>BDH|6482213678896938020</stp>
        <tr r="BA321" s="18"/>
      </tp>
      <tp t="s">
        <v>#N/A Requesting Data...658394262</v>
        <stp/>
        <stp>BDH|4808224968200413507</stp>
        <tr r="E434" s="2"/>
      </tp>
      <tp t="s">
        <v>#N/A Requesting Data...917707932</v>
        <stp/>
        <stp>BDH|4613233660664729143</stp>
        <tr r="B171" s="19"/>
        <tr r="B171" s="11"/>
      </tp>
      <tp t="s">
        <v>#N/A Requesting Data...1414386055</v>
        <stp/>
        <stp>BDH|3599230331555172203</stp>
        <tr r="J172" s="17"/>
        <tr r="J172" s="17"/>
      </tp>
      <tp t="s">
        <v>#N/A Requesting Data...4020456688</v>
        <stp/>
        <stp>BDH|6567257655023689751</stp>
        <tr r="B55" s="19"/>
        <tr r="B55" s="11"/>
      </tp>
      <tp t="s">
        <v>#N/A Requesting Data...3216006315</v>
        <stp/>
        <stp>BDH|6371370055650536529</stp>
        <tr r="BE137" s="19"/>
        <tr r="BG137" s="11"/>
      </tp>
      <tp t="s">
        <v>#N/A Requesting Data...2111986348</v>
        <stp/>
        <stp>BDH|6942482069923920271</stp>
        <tr r="C50" s="17"/>
      </tp>
      <tp t="s">
        <v>#N/A Requesting Data...2265602193</v>
        <stp/>
        <stp>BDH|8403972805214293025</stp>
        <tr r="J144" s="17"/>
        <tr r="J144" s="17"/>
      </tp>
      <tp t="s">
        <v>#N/A Requesting Data...3772247248</v>
        <stp/>
        <stp>BDH|5477412965974545637</stp>
        <tr r="Q24" s="18"/>
      </tp>
      <tp t="s">
        <v>#N/A Requesting Data...787515068</v>
        <stp/>
        <stp>BDH|1781379332720564401</stp>
        <tr r="BE307" s="19"/>
        <tr r="BG307" s="11"/>
      </tp>
      <tp t="s">
        <v>#N/A Requesting Data...3147577235</v>
        <stp/>
        <stp>BDH|6327103753093223452</stp>
        <tr r="E384" s="2"/>
      </tp>
      <tp t="s">
        <v>#N/A Requesting Data...2030951548</v>
        <stp/>
        <stp>BDH|3205943673650226807</stp>
        <tr r="BA36" s="18"/>
      </tp>
      <tp t="s">
        <v>#N/A Requesting Data...3625675919</v>
        <stp/>
        <stp>BDH|5039737351484054656</stp>
        <tr r="K163" s="17"/>
      </tp>
      <tp t="s">
        <v>#N/A Requesting Data...1334041236</v>
        <stp/>
        <stp>BDH|1880713008935530634</stp>
        <tr r="K273" s="17"/>
        <tr r="K273" s="17"/>
      </tp>
      <tp t="s">
        <v>#N/A Requesting Data...4270009775</v>
        <stp/>
        <stp>BDH|6465062266152763747</stp>
        <tr r="Q180" s="18"/>
      </tp>
      <tp t="s">
        <v>#N/A Requesting Data...2792676790</v>
        <stp/>
        <stp>BDH|5249523003295333072</stp>
        <tr r="B202" s="19"/>
        <tr r="B202" s="11"/>
      </tp>
      <tp t="s">
        <v>#N/A Requesting Data...3874954375</v>
        <stp/>
        <stp>BDH|5004239504383541159</stp>
        <tr r="D81" s="17"/>
      </tp>
      <tp t="s">
        <v>#N/A Requesting Data...906898282</v>
        <stp/>
        <stp>BDH|3331620065545679357</stp>
        <tr r="J194" s="19"/>
      </tp>
      <tp t="s">
        <v>#N/A Requesting Data...2093904732</v>
        <stp/>
        <stp>BDH|4839954332578891302</stp>
        <tr r="BE84" s="19"/>
        <tr r="BG84" s="11"/>
      </tp>
      <tp t="s">
        <v>#N/A Requesting Data...2160284894</v>
        <stp/>
        <stp>BDH|1020668701972882086</stp>
        <tr r="C15" s="17"/>
      </tp>
      <tp t="s">
        <v>#N/A Requesting Data...615491169</v>
        <stp/>
        <stp>BDH|8300156330587198804</stp>
        <tr r="B203" s="17"/>
      </tp>
      <tp t="s">
        <v>#N/A Requesting Data...927741782</v>
        <stp/>
        <stp>BDH|4765940799188510988</stp>
        <tr r="BE269" s="19"/>
        <tr r="BG269" s="11"/>
      </tp>
      <tp t="s">
        <v>#N/A Requesting Data...3629235647</v>
        <stp/>
        <stp>BDH|6366101584149236315</stp>
        <tr r="B211" s="17"/>
      </tp>
      <tp t="s">
        <v>#N/A Requesting Data...3964485018</v>
        <stp/>
        <stp>BDH|8150921748729890979</stp>
        <tr r="D258" s="17"/>
      </tp>
      <tp t="s">
        <v>#N/A Requesting Data...1833018890</v>
        <stp/>
        <stp>BDH|4667546455501607057</stp>
        <tr r="B198" s="17"/>
      </tp>
      <tp t="s">
        <v>#N/A Requesting Data...1710515868</v>
        <stp/>
        <stp>BDH|7716017201344018631</stp>
        <tr r="F172" s="19"/>
        <tr r="I172" s="11"/>
      </tp>
      <tp t="s">
        <v>#N/A Requesting Data...600627544</v>
        <stp/>
        <stp>BDH|5900698632013686607</stp>
        <tr r="M260" s="19"/>
        <tr r="O260" s="11"/>
      </tp>
      <tp t="s">
        <v>#N/A Requesting Data...899419506</v>
        <stp/>
        <stp>BDH|9869562018728532076</stp>
        <tr r="B81" s="17"/>
      </tp>
      <tp t="s">
        <v>#N/A Requesting Data...2592964803</v>
        <stp/>
        <stp>BDH|8288868912822237603</stp>
        <tr r="B80" s="17"/>
      </tp>
      <tp t="s">
        <v>#N/A Requesting Data...2550386357</v>
        <stp/>
        <stp>BDH|2654146672924568510</stp>
        <tr r="M120" s="19"/>
        <tr r="O120" s="11"/>
      </tp>
      <tp t="s">
        <v>#N/A Requesting Data...1997731084</v>
        <stp/>
        <stp>BDH|3889396072333670114</stp>
        <tr r="E358" s="2"/>
      </tp>
      <tp t="s">
        <v>#N/A Requesting Data...694985801</v>
        <stp/>
        <stp>BDH|2305617876623561546</stp>
        <tr r="E207" s="2"/>
      </tp>
      <tp t="s">
        <v>#N/A Requesting Data...2900441637</v>
        <stp/>
        <stp>BDH|7879918301248981341</stp>
        <tr r="M235" s="19"/>
        <tr r="O235" s="11"/>
      </tp>
      <tp t="s">
        <v>#N/A Requesting Data...2557728142</v>
        <stp/>
        <stp>BDH|1241769148312139589</stp>
        <tr r="I69" s="17"/>
      </tp>
      <tp t="s">
        <v>#N/A Requesting Data...3461731066</v>
        <stp/>
        <stp>BDH|2583396753020343193</stp>
        <tr r="BA380" s="18"/>
      </tp>
      <tp t="s">
        <v>#N/A Requesting Data...951542684</v>
        <stp/>
        <stp>BDH|8691907766706220475</stp>
        <tr r="B6" s="17"/>
      </tp>
      <tp t="s">
        <v>#N/A Requesting Data...2744373886</v>
        <stp/>
        <stp>BDH|85178788989994804</stp>
        <tr r="J198" s="17"/>
        <tr r="J198" s="17"/>
      </tp>
      <tp t="s">
        <v>#N/A Requesting Data...1804132164</v>
        <stp/>
        <stp>BDH|3609060526535925256</stp>
        <tr r="BE34" s="19"/>
        <tr r="BG34" s="11"/>
      </tp>
      <tp t="s">
        <v>#N/A Requesting Data...4068955350</v>
        <stp/>
        <stp>BDH|8678838015061869629</stp>
        <tr r="K277" s="17"/>
        <tr r="K277" s="17"/>
      </tp>
      <tp t="s">
        <v>#N/A Requesting Data...2360408411</v>
        <stp/>
        <stp>BDH|6413432533563932477</stp>
        <tr r="C163" s="17"/>
      </tp>
      <tp t="s">
        <v>#N/A Requesting Data...2829137477</v>
        <stp/>
        <stp>BDH|7645813895332959215</stp>
        <tr r="C295" s="17"/>
      </tp>
      <tp t="s">
        <v>#N/A Requesting Data...586813386</v>
        <stp/>
        <stp>BDH|7009318360604981020</stp>
        <tr r="C249" s="17"/>
      </tp>
      <tp t="s">
        <v>#N/A Requesting Data...2999195149</v>
        <stp/>
        <stp>BDH|3002790417414649729</stp>
        <tr r="Q440" s="18"/>
      </tp>
      <tp t="s">
        <v>#N/A Requesting Data...1688277725</v>
        <stp/>
        <stp>BDH|2373621182798145289</stp>
        <tr r="D147" s="17"/>
      </tp>
      <tp t="s">
        <v>#N/A Requesting Data...1427300170</v>
        <stp/>
        <stp>BDH|1859217843533105219</stp>
        <tr r="K25" s="17"/>
      </tp>
      <tp t="s">
        <v>#N/A Requesting Data...4243923775</v>
        <stp/>
        <stp>BDH|6639905127379255281</stp>
        <tr r="B250" s="19"/>
        <tr r="B250" s="11"/>
      </tp>
      <tp t="s">
        <v>#N/A Requesting Data...4043595235</v>
        <stp/>
        <stp>BDH|6309280717681176261</stp>
        <tr r="E186" s="2"/>
      </tp>
      <tp t="s">
        <v>#N/A Requesting Data...3662192585</v>
        <stp/>
        <stp>BDH|4253195647272423530</stp>
        <tr r="AH436" s="18"/>
        <tr r="AD436" s="2"/>
      </tp>
      <tp t="s">
        <v>#N/A Requesting Data...1734450344</v>
        <stp/>
        <stp>BDH|7820656525387601257</stp>
        <tr r="B92" s="17"/>
      </tp>
      <tp t="s">
        <v>#N/A Requesting Data...1850899923</v>
        <stp/>
        <stp>BDH|9936309897483591605</stp>
        <tr r="E276" s="2"/>
      </tp>
      <tp t="s">
        <v>#N/A Requesting Data...3751411491</v>
        <stp/>
        <stp>BDH|2456115940470900176</stp>
        <tr r="B120" s="19"/>
        <tr r="B120" s="11"/>
      </tp>
      <tp t="s">
        <v>#N/A Requesting Data...3592490464</v>
        <stp/>
        <stp>BDH|2743168648979776856</stp>
        <tr r="B120" s="17"/>
      </tp>
      <tp t="s">
        <v>#N/A Requesting Data...1465989318</v>
        <stp/>
        <stp>BDH|1582401669117353249</stp>
        <tr r="I113" s="17"/>
      </tp>
      <tp t="s">
        <v>#N/A Requesting Data...1995947968</v>
        <stp/>
        <stp>BDH|7447533929697468113</stp>
        <tr r="K110" s="17"/>
      </tp>
      <tp t="s">
        <v>#N/A Requesting Data...1947775863</v>
        <stp/>
        <stp>BDH|2901092072700162385</stp>
        <tr r="C67" s="17"/>
      </tp>
      <tp t="s">
        <v>#N/A Requesting Data...1031834996</v>
        <stp/>
        <stp>BDH|1214695006620300159</stp>
        <tr r="B19" s="17"/>
      </tp>
      <tp t="s">
        <v>#N/A Requesting Data...2523065919</v>
        <stp/>
        <stp>BDH|8633908308176455114</stp>
        <tr r="I250" s="17"/>
        <tr r="I250" s="17"/>
      </tp>
      <tp t="s">
        <v>#N/A Requesting Data...1881896548</v>
        <stp/>
        <stp>BDH|1098910979291165822</stp>
        <tr r="BA353" s="18"/>
      </tp>
      <tp t="s">
        <v>#N/A Requesting Data...3083476282</v>
        <stp/>
        <stp>BDH|2768199965917249410</stp>
        <tr r="E246" s="2"/>
      </tp>
      <tp t="s">
        <v>#N/A Requesting Data...2794221089</v>
        <stp/>
        <stp>BDH|6710874981433124387</stp>
        <tr r="BA57" s="18"/>
      </tp>
      <tp t="s">
        <v>#N/A Requesting Data...1285606108</v>
        <stp/>
        <stp>BDH|6976345914756069415</stp>
        <tr r="F82" s="19"/>
        <tr r="I82" s="11"/>
      </tp>
      <tp t="s">
        <v>#N/A Requesting Data...1090828481</v>
        <stp/>
        <stp>BDH|2822703203467797445</stp>
        <tr r="K79" s="17"/>
      </tp>
      <tp t="s">
        <v>#N/A Requesting Data...1706900209</v>
        <stp/>
        <stp>BDH|4209662301486597284</stp>
        <tr r="BA286" s="18"/>
      </tp>
      <tp t="s">
        <v>#N/A Requesting Data...4274135488</v>
        <stp/>
        <stp>BDH|3796657634651919172</stp>
        <tr r="I221" s="17"/>
        <tr r="I221" s="17"/>
      </tp>
      <tp t="s">
        <v>#N/A Requesting Data...3020161503</v>
        <stp/>
        <stp>BDH|5294062170936406292</stp>
        <tr r="H429" s="18"/>
        <tr r="J429" s="2"/>
      </tp>
      <tp t="s">
        <v>#N/A Requesting Data...2802817507</v>
        <stp/>
        <stp>BDH|8200664609501378976</stp>
        <tr r="I215" s="17"/>
        <tr r="I215" s="17"/>
      </tp>
      <tp t="s">
        <v>#N/A Requesting Data...3938540388</v>
        <stp/>
        <stp>BDH|3165821779402506860</stp>
        <tr r="Q242" s="18"/>
      </tp>
      <tp t="s">
        <v>#N/A Requesting Data...2343909726</v>
        <stp/>
        <stp>BDH|6932012645237512310</stp>
        <tr r="BA209" s="18"/>
      </tp>
      <tp t="s">
        <v>#N/A Requesting Data...3644363373</v>
        <stp/>
        <stp>BDH|1028145278288400912</stp>
        <tr r="B309" s="11"/>
      </tp>
      <tp t="s">
        <v>#N/A Requesting Data...3681065002</v>
        <stp/>
        <stp>BDH|8194859485107884900</stp>
        <tr r="K96" s="17"/>
      </tp>
      <tp t="s">
        <v>#N/A Requesting Data...2039119203</v>
        <stp/>
        <stp>BDH|9015222118858452477</stp>
        <tr r="B94" s="17"/>
      </tp>
      <tp t="s">
        <v>#N/A Requesting Data...4091596710</v>
        <stp/>
        <stp>BDH|8026902303682890523</stp>
        <tr r="Q152" s="18"/>
      </tp>
      <tp t="s">
        <v>#N/A Requesting Data...4265560029</v>
        <stp/>
        <stp>BDH|8417635415650515992</stp>
        <tr r="J107" s="17"/>
      </tp>
      <tp t="s">
        <v>#N/A Requesting Data...2285558650</v>
        <stp/>
        <stp>BDH|3703370868499517937</stp>
        <tr r="D269" s="17"/>
      </tp>
      <tp t="s">
        <v>#N/A Requesting Data...2540812265</v>
        <stp/>
        <stp>BDH|6377326073264876043</stp>
        <tr r="M146" s="19"/>
        <tr r="O146" s="11"/>
      </tp>
      <tp t="s">
        <v>#N/A Requesting Data...1163478009</v>
        <stp/>
        <stp>BDH|1826577970620964582</stp>
        <tr r="BA408" s="18"/>
      </tp>
      <tp t="s">
        <v>#N/A Requesting Data...1595932836</v>
        <stp/>
        <stp>BDH|7169280425499531879</stp>
        <tr r="K94" s="17"/>
      </tp>
      <tp t="s">
        <v>#N/A Requesting Data...1514469726</v>
        <stp/>
        <stp>BDH|7121276228790033108</stp>
        <tr r="J211" s="17"/>
        <tr r="J211" s="17"/>
      </tp>
      <tp t="s">
        <v>#N/A Requesting Data...3538519118</v>
        <stp/>
        <stp>BDH|5947106170156186366</stp>
        <tr r="BE94" s="19"/>
        <tr r="BG94" s="11"/>
      </tp>
      <tp t="s">
        <v>#N/A Requesting Data...2267607146</v>
        <stp/>
        <stp>BDH|3471195306487766335</stp>
        <tr r="BE102" s="19"/>
        <tr r="BG102" s="11"/>
      </tp>
      <tp t="s">
        <v>#N/A Requesting Data...2434960214</v>
        <stp/>
        <stp>BDH|9968491815888841227</stp>
        <tr r="J153" s="17"/>
        <tr r="J153" s="17"/>
      </tp>
      <tp t="s">
        <v>#N/A Requesting Data...3509147434</v>
        <stp/>
        <stp>BDH|1048581594379314208</stp>
        <tr r="F287" s="19"/>
        <tr r="I287" s="11"/>
      </tp>
      <tp t="s">
        <v>#N/A Requesting Data...2155818598</v>
        <stp/>
        <stp>BDH|6018158835080801277</stp>
        <tr r="K120" s="17"/>
      </tp>
      <tp t="s">
        <v>#N/A Requesting Data...1713975395</v>
        <stp/>
        <stp>BDH|8013685843035670913</stp>
        <tr r="K92" s="17"/>
      </tp>
      <tp t="s">
        <v>#N/A Requesting Data...2950637402</v>
        <stp/>
        <stp>BDH|1410086596266160871</stp>
        <tr r="B135" s="17"/>
      </tp>
      <tp t="s">
        <v>#N/A Requesting Data...2057374011</v>
        <stp/>
        <stp>BDH|1203852945108839364</stp>
        <tr r="C253" s="17"/>
      </tp>
      <tp t="s">
        <v>#N/A Requesting Data...2255629802</v>
        <stp/>
        <stp>BDH|9912541154776260977</stp>
        <tr r="F161" s="19"/>
        <tr r="I161" s="11"/>
      </tp>
      <tp t="s">
        <v>#N/A Requesting Data...999745418</v>
        <stp/>
        <stp>BDH|8906675295415503427</stp>
        <tr r="Q386" s="18"/>
      </tp>
      <tp t="s">
        <v>#N/A Requesting Data...666112331</v>
        <stp/>
        <stp>BDH|5265330066363943527</stp>
        <tr r="E303" s="2"/>
      </tp>
      <tp t="s">
        <v>#N/A Requesting Data...1048549724</v>
        <stp/>
        <stp>BDH|4404793327976179176</stp>
        <tr r="Q270" s="18"/>
      </tp>
      <tp t="s">
        <v>#N/A Requesting Data...3489553662</v>
        <stp/>
        <stp>BDH|4724650649159611918</stp>
        <tr r="H432" s="18"/>
        <tr r="J432" s="2"/>
      </tp>
      <tp t="s">
        <v>#N/A Requesting Data...685476688</v>
        <stp/>
        <stp>BDH|2046714880733480890</stp>
        <tr r="I148" s="17"/>
        <tr r="I148" s="17"/>
      </tp>
      <tp t="s">
        <v>#N/A Requesting Data...2386860975</v>
        <stp/>
        <stp>BDH|2072499753944485121</stp>
        <tr r="E438" s="2"/>
      </tp>
      <tp t="s">
        <v>#N/A Requesting Data...901908229</v>
        <stp/>
        <stp>BDH|1233484872825495114</stp>
        <tr r="F197" s="19"/>
        <tr r="I197" s="11"/>
      </tp>
      <tp t="s">
        <v>#N/A Requesting Data...3871293310</v>
        <stp/>
        <stp>BDH|2756908688731576478</stp>
        <tr r="BE104" s="19"/>
        <tr r="BG104" s="11"/>
      </tp>
      <tp t="s">
        <v>#N/A Requesting Data...1399883975</v>
        <stp/>
        <stp>BDH|2559506369272139505</stp>
        <tr r="I58" s="17"/>
      </tp>
      <tp t="s">
        <v>#N/A Requesting Data...3978546468</v>
        <stp/>
        <stp>BDH|5671626258096088610</stp>
        <tr r="C241" s="17"/>
      </tp>
      <tp t="s">
        <v>#N/A Requesting Data...3179383840</v>
        <stp/>
        <stp>BDH|1252251928861047624</stp>
        <tr r="BA175" s="18"/>
      </tp>
      <tp t="s">
        <v>#N/A Requesting Data...1246364879</v>
        <stp/>
        <stp>BDH|8801236885545348108</stp>
        <tr r="F256" s="19"/>
        <tr r="I256" s="11"/>
      </tp>
      <tp t="s">
        <v>#N/A Requesting Data...1647082637</v>
        <stp/>
        <stp>BDH|7827038241697550227</stp>
        <tr r="B8" s="17"/>
      </tp>
      <tp t="s">
        <v>#N/A Requesting Data...1071286982</v>
        <stp/>
        <stp>BDH|2196378515510050611</stp>
        <tr r="C138" s="17"/>
      </tp>
      <tp t="s">
        <v>#N/A Requesting Data...3769707832</v>
        <stp/>
        <stp>BDH|8117718223403585846</stp>
        <tr r="J99" s="17"/>
      </tp>
      <tp t="s">
        <v>#N/A Requesting Data...2642114612</v>
        <stp/>
        <stp>BDH|3631252756573340142</stp>
        <tr r="C17" s="17"/>
      </tp>
      <tp t="s">
        <v>#N/A Requesting Data...3922499571</v>
        <stp/>
        <stp>BDH|2032266084387648967</stp>
        <tr r="Q261" s="18"/>
      </tp>
      <tp t="s">
        <v>#N/A Requesting Data...3307873015</v>
        <stp/>
        <stp>BDH|1652772325726203446</stp>
        <tr r="E130" s="2"/>
      </tp>
      <tp t="s">
        <v>#N/A Requesting Data...2059098322</v>
        <stp/>
        <stp>BDH|7777042587830753911</stp>
        <tr r="M274" s="19"/>
        <tr r="O274" s="11"/>
      </tp>
      <tp t="s">
        <v>#N/A Requesting Data...2286023500</v>
        <stp/>
        <stp>BDH|6020892584921986169</stp>
        <tr r="E181" s="2"/>
      </tp>
      <tp t="s">
        <v>#N/A Requesting Data...2348318639</v>
        <stp/>
        <stp>BDH|8378674791884554526</stp>
        <tr r="BE238" s="19"/>
        <tr r="BG238" s="11"/>
      </tp>
      <tp t="s">
        <v>#N/A Requesting Data...2243085443</v>
        <stp/>
        <stp>BDH|3591979693615769048</stp>
        <tr r="F272" s="19"/>
        <tr r="I272" s="11"/>
      </tp>
      <tp t="s">
        <v>#N/A Requesting Data...2970587739</v>
        <stp/>
        <stp>BDH|5007029703111069236</stp>
        <tr r="B280" s="19"/>
        <tr r="B280" s="11"/>
      </tp>
      <tp t="s">
        <v>#N/A Requesting Data...797846629</v>
        <stp/>
        <stp>BDH|6994143713291847146</stp>
        <tr r="E393" s="2"/>
      </tp>
      <tp t="s">
        <v>#N/A Requesting Data...1840256447</v>
        <stp/>
        <stp>BDH|9582883556781098399</stp>
        <tr r="I132" s="17"/>
        <tr r="I132" s="17"/>
      </tp>
      <tp t="s">
        <v>#N/A Requesting Data...2055397663</v>
        <stp/>
        <stp>BDH|9560157646542162843</stp>
        <tr r="B58" s="17"/>
      </tp>
      <tp t="s">
        <v>#N/A Requesting Data...2012062283</v>
        <stp/>
        <stp>BDH|9621914576102419367</stp>
        <tr r="J279" s="19"/>
      </tp>
      <tp t="s">
        <v>#N/A Requesting Data...3098864011</v>
        <stp/>
        <stp>BDH|7940981349464279896</stp>
        <tr r="K100" s="17"/>
      </tp>
      <tp t="s">
        <v>#N/A Requesting Data...2494120373</v>
        <stp/>
        <stp>BDH|6645256935728284979</stp>
        <tr r="B170" s="19"/>
        <tr r="B170" s="11"/>
      </tp>
      <tp t="s">
        <v>#N/A Requesting Data...3038083479</v>
        <stp/>
        <stp>BDH|4597794341933965275</stp>
        <tr r="B222" s="17"/>
      </tp>
      <tp t="s">
        <v>#N/A Requesting Data...855816688</v>
        <stp/>
        <stp>BDH|4153350783369685025</stp>
        <tr r="D9" s="17"/>
      </tp>
      <tp t="s">
        <v>#N/A Requesting Data...3458662478</v>
        <stp/>
        <stp>BDH|7092523371092830187</stp>
        <tr r="K80" s="17"/>
      </tp>
      <tp t="s">
        <v>#N/A Requesting Data...3839352365</v>
        <stp/>
        <stp>BDH|3975473030484611683</stp>
        <tr r="K203" s="17"/>
      </tp>
      <tp t="s">
        <v>#N/A Requesting Data...1767618113</v>
        <stp/>
        <stp>BDH|4329342277647310135</stp>
        <tr r="F146" s="19"/>
        <tr r="I146" s="11"/>
      </tp>
      <tp t="s">
        <v>#N/A Requesting Data...2733915093</v>
        <stp/>
        <stp>BDH|8237253075302343912</stp>
        <tr r="BA40" s="18"/>
      </tp>
      <tp t="s">
        <v>#N/A Requesting Data...1753079155</v>
        <stp/>
        <stp>BDH|7264399826690884054</stp>
        <tr r="E143" s="2"/>
      </tp>
      <tp t="s">
        <v>#N/A Requesting Data...3374800620</v>
        <stp/>
        <stp>BDH|9740011612719419706</stp>
        <tr r="BA114" s="18"/>
      </tp>
      <tp t="s">
        <v>#N/A Requesting Data...3411080173</v>
        <stp/>
        <stp>BDH|6476005352402715711</stp>
        <tr r="B110" s="17"/>
      </tp>
      <tp t="s">
        <v>#N/A Requesting Data...3222645846</v>
        <stp/>
        <stp>BDH|5684240817797300766</stp>
        <tr r="B282" s="17"/>
      </tp>
      <tp t="s">
        <v>#N/A Requesting Data...2480283500</v>
        <stp/>
        <stp>BDH|3966858268688792338</stp>
        <tr r="F151" s="19"/>
        <tr r="I151" s="11"/>
      </tp>
      <tp t="s">
        <v>#N/A Requesting Data...2459767432</v>
        <stp/>
        <stp>BDH|1364978155113453852</stp>
        <tr r="B214" s="17"/>
      </tp>
      <tp t="s">
        <v>#N/A Requesting Data...1026910558</v>
        <stp/>
        <stp>BDH|8691001299332944564</stp>
        <tr r="M162" s="19"/>
        <tr r="O162" s="11"/>
      </tp>
      <tp t="s">
        <v>#N/A Requesting Data...773964189</v>
        <stp/>
        <stp>BDH|2472698916384377781</stp>
        <tr r="BA268" s="18"/>
      </tp>
      <tp t="s">
        <v>#N/A Requesting Data...3635198428</v>
        <stp/>
        <stp>BDH|1934106672582394384</stp>
        <tr r="BE25" s="19"/>
        <tr r="BG25" s="11"/>
      </tp>
      <tp t="s">
        <v>#N/A Requesting Data...1091985584</v>
        <stp/>
        <stp>BDH|2561795585622167992</stp>
        <tr r="M194" s="19"/>
        <tr r="O194" s="11"/>
      </tp>
      <tp t="s">
        <v>#N/A Requesting Data...2128120975</v>
        <stp/>
        <stp>BDH|8232589289311788252</stp>
        <tr r="K262" s="17"/>
      </tp>
      <tp t="s">
        <v>#N/A Requesting Data...1192067415</v>
        <stp/>
        <stp>BDH|7018329404257448536</stp>
        <tr r="J261" s="17"/>
        <tr r="J261" s="17"/>
      </tp>
      <tp t="s">
        <v>#N/A Requesting Data...2498893000</v>
        <stp/>
        <stp>BDH|3900179513464967150</stp>
        <tr r="E122" s="2"/>
      </tp>
      <tp t="s">
        <v>#N/A Requesting Data...3994347276</v>
        <stp/>
        <stp>BDH|7009375727796205641</stp>
        <tr r="BE63" s="19"/>
        <tr r="BG63" s="11"/>
      </tp>
      <tp t="s">
        <v>#N/A Requesting Data...2688611620</v>
        <stp/>
        <stp>BDH|7952672811470986608</stp>
        <tr r="BA202" s="18"/>
      </tp>
      <tp t="s">
        <v>#N/A Requesting Data...1047454768</v>
        <stp/>
        <stp>BDH|1464667314195961594</stp>
        <tr r="E360" s="2"/>
      </tp>
      <tp t="s">
        <v>#N/A Requesting Data...1421808351</v>
        <stp/>
        <stp>BDH|8735005556079152265</stp>
        <tr r="E182" s="2"/>
      </tp>
      <tp t="s">
        <v>#N/A Requesting Data...689946951</v>
        <stp/>
        <stp>BDH|3790240854433479150</stp>
        <tr r="BE100" s="19"/>
        <tr r="BG100" s="11"/>
      </tp>
      <tp t="s">
        <v>#N/A Requesting Data...3567133552</v>
        <stp/>
        <stp>BDH|8729613167766183864</stp>
        <tr r="C44" s="17"/>
      </tp>
      <tp t="s">
        <v>#N/A Requesting Data...1473796127</v>
        <stp/>
        <stp>BDH|4271791653165630588</stp>
        <tr r="E146" s="2"/>
      </tp>
      <tp t="s">
        <v>#N/A Requesting Data...1962476200</v>
        <stp/>
        <stp>BDH|9051743929768298297</stp>
        <tr r="B58" s="19"/>
        <tr r="B58" s="11"/>
      </tp>
      <tp t="s">
        <v>#N/A Requesting Data...3376448207</v>
        <stp/>
        <stp>BDH|3745297276231967178</stp>
        <tr r="BA178" s="18"/>
      </tp>
      <tp t="s">
        <v>#N/A Requesting Data...1488576065</v>
        <stp/>
        <stp>BDH|6250272834122723316</stp>
        <tr r="BE39" s="19"/>
        <tr r="BG39" s="11"/>
      </tp>
      <tp t="s">
        <v>#N/A Requesting Data...2932333279</v>
        <stp/>
        <stp>BDH|1362611621282411100</stp>
        <tr r="BA6" s="18"/>
      </tp>
      <tp t="s">
        <v>#N/A Requesting Data...3095564146</v>
        <stp/>
        <stp>BDH|2819186605160625543</stp>
        <tr r="M197" s="19"/>
        <tr r="O197" s="11"/>
      </tp>
      <tp t="s">
        <v>#N/A Requesting Data...1333255209</v>
        <stp/>
        <stp>BDH|2612502025804560714</stp>
        <tr r="M138" s="19"/>
        <tr r="O138" s="11"/>
      </tp>
      <tp t="s">
        <v>#N/A Requesting Data...2781153721</v>
        <stp/>
        <stp>BDH|8775662952788642528</stp>
        <tr r="E111" s="2"/>
      </tp>
      <tp t="s">
        <v>#N/A Requesting Data...4011045327</v>
        <stp/>
        <stp>BDH|5792054145684388303</stp>
        <tr r="M297" s="19"/>
        <tr r="O297" s="11"/>
      </tp>
      <tp t="s">
        <v>#N/A Requesting Data...3177279179</v>
        <stp/>
        <stp>BDH|8319522596764114625</stp>
        <tr r="O310" s="11"/>
      </tp>
      <tp t="s">
        <v>#N/A Requesting Data...3845341884</v>
        <stp/>
        <stp>BDH|6759333907464529723</stp>
        <tr r="BA127" s="18"/>
      </tp>
      <tp t="s">
        <v>#N/A Requesting Data...2070059831</v>
        <stp/>
        <stp>BDH|2955447280579846117</stp>
        <tr r="BA188" s="18"/>
      </tp>
      <tp t="s">
        <v>#N/A Requesting Data...2431542531</v>
        <stp/>
        <stp>BDH|3647099868924125720</stp>
        <tr r="E112" s="2"/>
      </tp>
      <tp t="s">
        <v>#N/A Requesting Data...1719726381</v>
        <stp/>
        <stp>BDH|1508173421354710008</stp>
        <tr r="E178" s="2"/>
      </tp>
      <tp t="s">
        <v>#N/A Requesting Data...3447261019</v>
        <stp/>
        <stp>BDH|6094415157760799159</stp>
        <tr r="M284" s="19"/>
        <tr r="O284" s="11"/>
      </tp>
      <tp t="s">
        <v>#N/A Requesting Data...2035931412</v>
        <stp/>
        <stp>BDH|3991045972115877736</stp>
        <tr r="C76" s="17"/>
      </tp>
      <tp t="s">
        <v>#N/A Requesting Data...765237939</v>
        <stp/>
        <stp>BDH|1033208322130606705</stp>
        <tr r="BE20" s="19"/>
        <tr r="BG20" s="11"/>
      </tp>
      <tp t="s">
        <v>#N/A Requesting Data...3325004467</v>
        <stp/>
        <stp>BDH|8194417627610402877</stp>
        <tr r="Q78" s="18"/>
      </tp>
      <tp t="s">
        <v>#N/A Requesting Data...3641743749</v>
        <stp/>
        <stp>BDH|8295308447868418157</stp>
        <tr r="F49" s="19"/>
        <tr r="I49" s="11"/>
      </tp>
      <tp t="s">
        <v>#N/A Requesting Data...1601286593</v>
        <stp/>
        <stp>BDH|4120354304993218260</stp>
        <tr r="K16" s="17"/>
      </tp>
      <tp t="s">
        <v>#N/A Requesting Data...1312181912</v>
        <stp/>
        <stp>BDH|8398050941358682243</stp>
        <tr r="F35" s="19"/>
        <tr r="I35" s="11"/>
      </tp>
      <tp t="s">
        <v>#N/A Requesting Data...1080342713</v>
        <stp/>
        <stp>BDH|5605868532098639018</stp>
        <tr r="BA26" s="18"/>
      </tp>
      <tp t="s">
        <v>#N/A Requesting Data...4089432918</v>
        <stp/>
        <stp>BDH|3841431369362671513</stp>
        <tr r="E400" s="2"/>
      </tp>
      <tp t="s">
        <v>#N/A Requesting Data...2545423136</v>
        <stp/>
        <stp>BDH|5491877904768568379</stp>
        <tr r="D264" s="17"/>
      </tp>
      <tp t="s">
        <v>#N/A Requesting Data...3973753889</v>
        <stp/>
        <stp>BDH|9846097481485184249</stp>
        <tr r="B65" s="19"/>
        <tr r="B65" s="11"/>
      </tp>
      <tp t="s">
        <v>#N/A Requesting Data...3850068414</v>
        <stp/>
        <stp>BDH|4689665003602029663</stp>
        <tr r="Q225" s="18"/>
      </tp>
      <tp t="s">
        <v>#N/A Requesting Data...802077727</v>
        <stp/>
        <stp>BDH|7223144722881496359</stp>
        <tr r="Q365" s="18"/>
      </tp>
      <tp t="s">
        <v>#N/A Requesting Data...1059505349</v>
        <stp/>
        <stp>BDH|49866748866856157</stp>
        <tr r="E198" s="2"/>
      </tp>
      <tp t="s">
        <v>#N/A Requesting Data...3738231638</v>
        <stp/>
        <stp>BDH|9390701797835718591</stp>
        <tr r="F251" s="19"/>
        <tr r="I251" s="11"/>
      </tp>
      <tp t="s">
        <v>#N/A Requesting Data...1968738470</v>
        <stp/>
        <stp>BDH|1913153710091387759</stp>
        <tr r="BA152" s="18"/>
      </tp>
      <tp t="s">
        <v>#N/A Requesting Data...3327946732</v>
        <stp/>
        <stp>BDH|7508711432226974257</stp>
        <tr r="Q69" s="18"/>
      </tp>
      <tp t="s">
        <v>#N/A Requesting Data...2129605539</v>
        <stp/>
        <stp>BDH|6484462376727836560</stp>
        <tr r="B11" s="17"/>
      </tp>
      <tp t="s">
        <v>#N/A Requesting Data...2751679843</v>
        <stp/>
        <stp>BDH|1680774373921988713</stp>
        <tr r="M59" s="19"/>
        <tr r="O59" s="11"/>
      </tp>
      <tp t="s">
        <v>#N/A Requesting Data...1737658945</v>
        <stp/>
        <stp>BDH|3443564092521930927</stp>
        <tr r="Q289" s="18"/>
      </tp>
      <tp t="s">
        <v>#N/A Requesting Data...2766544249</v>
        <stp/>
        <stp>BDH|8128049428474778919</stp>
        <tr r="B16" s="19"/>
        <tr r="B16" s="11"/>
      </tp>
      <tp t="s">
        <v>#N/A Requesting Data...3518133706</v>
        <stp/>
        <stp>BDH|9452133652122673880</stp>
        <tr r="K195" s="17"/>
      </tp>
      <tp t="s">
        <v>#N/A Requesting Data...4166790074</v>
        <stp/>
        <stp>BDH|5667998793523424139</stp>
        <tr r="C258" s="17"/>
      </tp>
      <tp t="s">
        <v>#N/A Requesting Data...1326335876</v>
        <stp/>
        <stp>BDH|3470751839802726247</stp>
        <tr r="D43" s="17"/>
      </tp>
      <tp t="s">
        <v>#N/A Requesting Data...3402332089</v>
        <stp/>
        <stp>BDH|1138274554374110589</stp>
        <tr r="E377" s="2"/>
      </tp>
      <tp t="s">
        <v>#N/A Requesting Data...2690781065</v>
        <stp/>
        <stp>BDH|9794187283516359140</stp>
        <tr r="B207" s="19"/>
        <tr r="B207" s="11"/>
      </tp>
      <tp t="s">
        <v>#N/A Requesting Data...3179859477</v>
        <stp/>
        <stp>BDH|8726458124949937071</stp>
        <tr r="BE68" s="19"/>
        <tr r="BG68" s="11"/>
      </tp>
      <tp t="s">
        <v>#N/A Requesting Data...3956518163</v>
        <stp/>
        <stp>BDH|2038075232543946547</stp>
        <tr r="BA403" s="18"/>
      </tp>
      <tp t="s">
        <v>#N/A Requesting Data...3134875021</v>
        <stp/>
        <stp>BDH|3665384055080631252</stp>
        <tr r="D100" s="17"/>
      </tp>
      <tp t="s">
        <v>#N/A Requesting Data...1907987551</v>
        <stp/>
        <stp>BDH|1740155894449677781</stp>
        <tr r="D36" s="17"/>
      </tp>
      <tp t="s">
        <v>#N/A Requesting Data...4073158971</v>
        <stp/>
        <stp>BDH|6751441849352524377</stp>
        <tr r="BE151" s="19"/>
        <tr r="BG151" s="11"/>
      </tp>
      <tp t="s">
        <v>#N/A Requesting Data...1606665047</v>
        <stp/>
        <stp>BDH|3567597076082571473</stp>
        <tr r="Q12" s="18"/>
      </tp>
      <tp t="s">
        <v>#N/A Requesting Data...2230212319</v>
        <stp/>
        <stp>BDH|9659286990065377059</stp>
        <tr r="BA323" s="18"/>
      </tp>
      <tp t="s">
        <v>#N/A Requesting Data...1470324402</v>
        <stp/>
        <stp>BDH|9680681498295950473</stp>
        <tr r="C84" s="17"/>
      </tp>
      <tp t="s">
        <v>#N/A Requesting Data...2544722360</v>
        <stp/>
        <stp>BDH|1334308034644819273</stp>
        <tr r="M268" s="19"/>
        <tr r="O268" s="11"/>
      </tp>
      <tp t="s">
        <v>#N/A Requesting Data...3827206796</v>
        <stp/>
        <stp>BDH|6068949022512945870</stp>
        <tr r="E45" s="2"/>
      </tp>
      <tp t="s">
        <v>#N/A Requesting Data...2995224023</v>
        <stp/>
        <stp>BDH|9486736091985894560</stp>
        <tr r="F143" s="19"/>
        <tr r="I143" s="11"/>
      </tp>
      <tp t="s">
        <v>#N/A Requesting Data...1029423465</v>
        <stp/>
        <stp>BDH|3618694032634651526</stp>
        <tr r="Q45" s="18"/>
      </tp>
      <tp t="s">
        <v>#N/A Requesting Data...2175982684</v>
        <stp/>
        <stp>BDH|2558331018667419036</stp>
        <tr r="BE306" s="19"/>
        <tr r="BG306" s="11"/>
      </tp>
      <tp t="s">
        <v>#N/A Requesting Data...1551122517</v>
        <stp/>
        <stp>BDH|7684467989878467445</stp>
        <tr r="B49" s="19"/>
        <tr r="B49" s="11"/>
      </tp>
      <tp t="s">
        <v>#N/A Requesting Data...1757074787</v>
        <stp/>
        <stp>BDH|3606733695193069993</stp>
        <tr r="D265" s="17"/>
      </tp>
      <tp t="s">
        <v>#N/A Requesting Data...3604824182</v>
        <stp/>
        <stp>BDH|4598614831814928250</stp>
        <tr r="F282" s="19"/>
        <tr r="I282" s="11"/>
      </tp>
      <tp t="s">
        <v>#N/A Requesting Data...1097515727</v>
        <stp/>
        <stp>BDH|5973522662400964191</stp>
        <tr r="B114" s="19"/>
        <tr r="B114" s="11"/>
      </tp>
      <tp t="s">
        <v>#N/A Requesting Data...2712589798</v>
        <stp/>
        <stp>BDH|5572222864005258388</stp>
        <tr r="Q269" s="18"/>
      </tp>
      <tp t="s">
        <v>#N/A Requesting Data...2573938061</v>
        <stp/>
        <stp>BDH|6241893550408207409</stp>
        <tr r="BA354" s="18"/>
      </tp>
      <tp t="s">
        <v>#N/A Requesting Data...4045297007</v>
        <stp/>
        <stp>BDH|9341711338292742849</stp>
        <tr r="K428" s="18"/>
        <tr r="M428" s="2"/>
      </tp>
      <tp t="s">
        <v>#N/A Requesting Data...2716431866</v>
        <stp/>
        <stp>BDH|5941235357270486507</stp>
        <tr r="BA46" s="18"/>
      </tp>
      <tp t="s">
        <v>#N/A Requesting Data...2857384185</v>
        <stp/>
        <stp>BDH|5381740578021357352</stp>
        <tr r="BA71" s="18"/>
      </tp>
      <tp t="s">
        <v>#N/A Requesting Data...2554553056</v>
        <stp/>
        <stp>BDH|3844720125500450155</stp>
        <tr r="Q240" s="18"/>
      </tp>
      <tp t="s">
        <v>#N/A Requesting Data...1671925834</v>
        <stp/>
        <stp>BDH|4880136115140186316</stp>
        <tr r="BE292" s="19"/>
        <tr r="BG292" s="11"/>
      </tp>
      <tp t="s">
        <v>#N/A Requesting Data...4288116691</v>
        <stp/>
        <stp>BDH|9417580326298433100</stp>
        <tr r="E5" s="2"/>
      </tp>
      <tp t="s">
        <v>#N/A Requesting Data...3527742464</v>
        <stp/>
        <stp>BDH|4811612463782028144</stp>
        <tr r="AH426" s="18"/>
        <tr r="AD426" s="2"/>
      </tp>
      <tp t="s">
        <v>#N/A Requesting Data...1392318640</v>
        <stp/>
        <stp>BDH|5766277542653510793</stp>
        <tr r="BE9" s="19"/>
        <tr r="BG9" s="11"/>
      </tp>
      <tp t="s">
        <v>#N/A Requesting Data...3260322857</v>
        <stp/>
        <stp>BDH|6262144071142971501</stp>
        <tr r="B127" s="19"/>
        <tr r="B127" s="11"/>
      </tp>
      <tp t="s">
        <v>#N/A Requesting Data...4187029363</v>
        <stp/>
        <stp>BDH|3586101006004915147</stp>
        <tr r="I270" s="17"/>
        <tr r="I270" s="17"/>
      </tp>
      <tp t="s">
        <v>#N/A Requesting Data...3101715819</v>
        <stp/>
        <stp>BDH|8815139942323503925</stp>
        <tr r="K4" s="17"/>
      </tp>
      <tp t="s">
        <v>#N/A Requesting Data...3077250413</v>
        <stp/>
        <stp>BDH|8658234318385159937</stp>
        <tr r="N440" s="18"/>
      </tp>
      <tp t="s">
        <v>#N/A Requesting Data...1385516441</v>
        <stp/>
        <stp>BDH|9353694763248716617</stp>
        <tr r="J239" s="17"/>
        <tr r="J239" s="17"/>
      </tp>
      <tp t="s">
        <v>#N/A Requesting Data...4152096869</v>
        <stp/>
        <stp>BDH|1534489345873742503</stp>
        <tr r="J145" s="17"/>
        <tr r="J145" s="17"/>
      </tp>
      <tp t="s">
        <v>#N/A Requesting Data...3323973449</v>
        <stp/>
        <stp>BDH|3885310423924581102</stp>
        <tr r="C147" s="17"/>
      </tp>
      <tp t="s">
        <v>#N/A Requesting Data...2899466759</v>
        <stp/>
        <stp>BDH|6136483568924916775</stp>
        <tr r="B18" s="17"/>
      </tp>
      <tp t="s">
        <v>#N/A Requesting Data...2361247261</v>
        <stp/>
        <stp>BDH|3493890973799985288</stp>
        <tr r="D11" s="17"/>
      </tp>
      <tp t="s">
        <v>#N/A Requesting Data...3618396828</v>
        <stp/>
        <stp>BDH|5776732334236449081</stp>
        <tr r="D144" s="17"/>
      </tp>
      <tp t="s">
        <v>#N/A Requesting Data...3027932788</v>
        <stp/>
        <stp>BDH|4877368403319848991</stp>
        <tr r="E152" s="2"/>
      </tp>
      <tp t="s">
        <v>#N/A Requesting Data...2888654112</v>
        <stp/>
        <stp>BDH|9712790973298227639</stp>
        <tr r="BA76" s="18"/>
      </tp>
      <tp t="s">
        <v>#N/A Requesting Data...2512454928</v>
        <stp/>
        <stp>BDH|8857626536802274823</stp>
        <tr r="I137" s="17"/>
        <tr r="I137" s="17"/>
      </tp>
      <tp t="s">
        <v>#N/A Requesting Data...3915275812</v>
        <stp/>
        <stp>BDH|4885484913594860271</stp>
        <tr r="K438" s="18"/>
        <tr r="M438" s="2"/>
      </tp>
      <tp t="s">
        <v>#N/A Requesting Data...4280967831</v>
        <stp/>
        <stp>BDH|5767282710332303311</stp>
        <tr r="E288" s="2"/>
      </tp>
      <tp t="s">
        <v>#N/A Requesting Data...3510448794</v>
        <stp/>
        <stp>BDH|4872928342757191948</stp>
        <tr r="M300" s="19"/>
        <tr r="O300" s="11"/>
      </tp>
      <tp t="s">
        <v>#N/A Requesting Data...2216482889</v>
        <stp/>
        <stp>BDH|1693002453777994418</stp>
        <tr r="Q158" s="18"/>
      </tp>
      <tp t="s">
        <v>#N/A Requesting Data...1843673626</v>
        <stp/>
        <stp>BDH|5052702440547594687</stp>
        <tr r="J170" s="17"/>
        <tr r="J170" s="17"/>
      </tp>
      <tp t="s">
        <v>#N/A Requesting Data...2020794710</v>
        <stp/>
        <stp>BDH|2047059919022806691</stp>
        <tr r="B22" s="19"/>
        <tr r="B22" s="11"/>
      </tp>
      <tp t="s">
        <v>#N/A Requesting Data...3430276728</v>
        <stp/>
        <stp>BDH|5418122756990193630</stp>
        <tr r="D288" s="17"/>
      </tp>
      <tp t="s">
        <v>#N/A Requesting Data...849197295</v>
        <stp/>
        <stp>BDH|5201507442506726554</stp>
        <tr r="Q229" s="18"/>
      </tp>
      <tp t="s">
        <v>#N/A Requesting Data...1280718534</v>
        <stp/>
        <stp>BDH|3744927458659706182</stp>
        <tr r="F78" s="19"/>
        <tr r="I78" s="11"/>
      </tp>
      <tp t="s">
        <v>#N/A Requesting Data...2450006371</v>
        <stp/>
        <stp>BDH|5677705112020069463</stp>
        <tr r="E116" s="2"/>
      </tp>
      <tp t="s">
        <v>#N/A Requesting Data...2002966357</v>
        <stp/>
        <stp>BDH|1077192349683603045</stp>
        <tr r="D240" s="17"/>
      </tp>
      <tp t="s">
        <v>#N/A Requesting Data...4148630066</v>
        <stp/>
        <stp>BDH|3566268338210914506</stp>
        <tr r="BE152" s="19"/>
        <tr r="BG152" s="11"/>
      </tp>
      <tp t="s">
        <v>#N/A Requesting Data...3394148706</v>
        <stp/>
        <stp>BDH|8096004257503534901</stp>
        <tr r="B194" s="17"/>
      </tp>
      <tp t="s">
        <v>#N/A Requesting Data...1629646016</v>
        <stp/>
        <stp>BDH|6617940727343792906</stp>
        <tr r="Q144" s="18"/>
      </tp>
      <tp t="s">
        <v>#N/A Requesting Data...2986469956</v>
        <stp/>
        <stp>BDH|7666826475136087934</stp>
        <tr r="B76" s="17"/>
      </tp>
      <tp t="s">
        <v>#N/A Requesting Data...4284217902</v>
        <stp/>
        <stp>BDH|1507473867314263058</stp>
        <tr r="F209" s="19"/>
        <tr r="I209" s="11"/>
      </tp>
      <tp t="s">
        <v>#N/A Requesting Data...1845474808</v>
        <stp/>
        <stp>BDH|2345525413631867090</stp>
        <tr r="J213" s="19"/>
      </tp>
      <tp t="s">
        <v>#N/A Requesting Data...1944668066</v>
        <stp/>
        <stp>BDH|2265733802156514457</stp>
        <tr r="D149" s="17"/>
      </tp>
      <tp t="s">
        <v>#N/A Requesting Data...4062976794</v>
        <stp/>
        <stp>BDH|6067523825575273362</stp>
        <tr r="E124" s="2"/>
      </tp>
      <tp t="s">
        <v>#N/A Requesting Data...3609091901</v>
        <stp/>
        <stp>BDH|9966578188843317060</stp>
        <tr r="BA198" s="18"/>
      </tp>
      <tp t="s">
        <v>#N/A Requesting Data...4007064507</v>
        <stp/>
        <stp>BDH|2980629708814061708</stp>
        <tr r="D55" s="17"/>
      </tp>
      <tp t="s">
        <v>#N/A Requesting Data...1853968765</v>
        <stp/>
        <stp>BDH|6109340237394459551</stp>
        <tr r="I99" s="17"/>
      </tp>
      <tp t="s">
        <v>#N/A Requesting Data...3638324811</v>
        <stp/>
        <stp>BDH|6278878783872757324</stp>
        <tr r="K233" s="17"/>
      </tp>
      <tp t="s">
        <v>#N/A Requesting Data...2267982632</v>
        <stp/>
        <stp>BDH|5746224623407485515</stp>
        <tr r="BA67" s="18"/>
      </tp>
      <tp t="s">
        <v>#N/A Requesting Data...1701857780</v>
        <stp/>
        <stp>BDH|9944073138834536907</stp>
        <tr r="B271" s="17"/>
      </tp>
      <tp t="s">
        <v>#N/A Requesting Data...1203903254</v>
        <stp/>
        <stp>BDH|2352226671662154211</stp>
        <tr r="Q83" s="18"/>
      </tp>
      <tp t="s">
        <v>#N/A Requesting Data...3708215430</v>
        <stp/>
        <stp>BDH|7607755669141340090</stp>
        <tr r="Q164" s="18"/>
      </tp>
      <tp t="s">
        <v>#N/A Requesting Data...4148238474</v>
        <stp/>
        <stp>BDH|4226430962266587768</stp>
        <tr r="B82" s="19"/>
        <tr r="B82" s="11"/>
      </tp>
      <tp t="s">
        <v>#N/A Requesting Data...3883489540</v>
        <stp/>
        <stp>BDH|8650421446259025627</stp>
        <tr r="J211" s="19"/>
      </tp>
      <tp t="s">
        <v>#N/A Requesting Data...3575084285</v>
        <stp/>
        <stp>BDH|7875591954897796724</stp>
        <tr r="D178" s="17"/>
      </tp>
      <tp t="s">
        <v>#N/A Requesting Data...4014874747</v>
        <stp/>
        <stp>BDH|1163203719306111395</stp>
        <tr r="J103" s="17"/>
      </tp>
      <tp t="s">
        <v>#N/A Requesting Data...3453316565</v>
        <stp/>
        <stp>BDH|2445367754603047063</stp>
        <tr r="D285" s="17"/>
      </tp>
      <tp t="s">
        <v>#N/A Requesting Data...906183369</v>
        <stp/>
        <stp>BDH|8757823057167568574</stp>
        <tr r="BA336" s="18"/>
      </tp>
      <tp t="s">
        <v>#N/A Requesting Data...1790339624</v>
        <stp/>
        <stp>BDH|1129141306544276317</stp>
        <tr r="B105" s="19"/>
        <tr r="B105" s="11"/>
      </tp>
      <tp t="s">
        <v>#N/A Requesting Data...2013514035</v>
        <stp/>
        <stp>BDH|1598707690809296175</stp>
        <tr r="E335" s="2"/>
      </tp>
      <tp t="s">
        <v>#N/A Requesting Data...4111210073</v>
        <stp/>
        <stp>BDH|1538529830135239555</stp>
        <tr r="E417" s="2"/>
      </tp>
      <tp t="s">
        <v>#N/A Requesting Data...3648678495</v>
        <stp/>
        <stp>BDH|3896294013430643741</stp>
        <tr r="H427" s="18"/>
        <tr r="J427" s="2"/>
      </tp>
      <tp t="s">
        <v>#N/A Requesting Data...1837575389</v>
        <stp/>
        <stp>BDH|3495165646766234764</stp>
        <tr r="F100" s="19"/>
        <tr r="I100" s="11"/>
      </tp>
      <tp t="s">
        <v>#N/A Requesting Data...3173057383</v>
        <stp/>
        <stp>BDH|9276821979811199096</stp>
        <tr r="B304" s="17"/>
      </tp>
      <tp t="s">
        <v>#N/A Requesting Data...1876358283</v>
        <stp/>
        <stp>BDH|5402004453966299145</stp>
        <tr r="C88" s="17"/>
      </tp>
      <tp t="s">
        <v>#N/A Requesting Data...4042300088</v>
        <stp/>
        <stp>BDH|7184373904100192321</stp>
        <tr r="B282" s="19"/>
        <tr r="B282" s="11"/>
      </tp>
      <tp t="s">
        <v>#N/A Requesting Data...3690027125</v>
        <stp/>
        <stp>BDH|1202873726868494466</stp>
        <tr r="J248" s="17"/>
        <tr r="J248" s="17"/>
      </tp>
      <tp t="s">
        <v>#N/A Requesting Data...3565140807</v>
        <stp/>
        <stp>BDH|1340971291271355774</stp>
        <tr r="Q216" s="18"/>
      </tp>
      <tp t="s">
        <v>#N/A Requesting Data...3643477933</v>
        <stp/>
        <stp>BDH|5629516664882337314</stp>
        <tr r="F43" s="19"/>
        <tr r="I43" s="11"/>
      </tp>
      <tp t="s">
        <v>#N/A Requesting Data...1500286230</v>
        <stp/>
        <stp>BDH|2121668188108981302</stp>
        <tr r="K51" s="17"/>
      </tp>
      <tp t="s">
        <v>#N/A Requesting Data...1783555791</v>
        <stp/>
        <stp>BDH|8658264542271766837</stp>
        <tr r="C52" s="17"/>
      </tp>
      <tp t="s">
        <v>#N/A Requesting Data...2197793115</v>
        <stp/>
        <stp>BDH|9187274562179298306</stp>
        <tr r="BG308" s="11"/>
      </tp>
      <tp t="s">
        <v>#N/A Requesting Data...3113942369</v>
        <stp/>
        <stp>BDH|8526036272719054123</stp>
        <tr r="K432" s="18"/>
        <tr r="M432" s="2"/>
      </tp>
      <tp t="s">
        <v>#N/A Requesting Data...3331227919</v>
        <stp/>
        <stp>BDH|2947750809560738246</stp>
        <tr r="BE166" s="19"/>
        <tr r="BG166" s="11"/>
      </tp>
      <tp t="s">
        <v>#N/A Requesting Data...3537219942</v>
        <stp/>
        <stp>BDH|6629886398598117817</stp>
        <tr r="BE259" s="19"/>
        <tr r="BG259" s="11"/>
      </tp>
      <tp t="s">
        <v>#N/A Requesting Data...2101879360</v>
        <stp/>
        <stp>BDH|2035885838167013961</stp>
        <tr r="F154" s="19"/>
        <tr r="I154" s="11"/>
      </tp>
      <tp t="s">
        <v>#N/A Requesting Data...2528775334</v>
        <stp/>
        <stp>BDH|2939954388231041526</stp>
        <tr r="B17" s="17"/>
      </tp>
      <tp t="s">
        <v>#N/A Requesting Data...3169420564</v>
        <stp/>
        <stp>BDH|7732270432645417402</stp>
        <tr r="B43" s="17"/>
      </tp>
      <tp t="s">
        <v>#N/A Requesting Data...2313156289</v>
        <stp/>
        <stp>BDH|6479623775306681636</stp>
        <tr r="C304" s="17"/>
      </tp>
      <tp t="s">
        <v>#N/A Requesting Data...3626688903</v>
        <stp/>
        <stp>BDH|7736645944910061211</stp>
        <tr r="I195" s="17"/>
        <tr r="I195" s="17"/>
      </tp>
      <tp t="s">
        <v>#N/A Requesting Data...3310480726</v>
        <stp/>
        <stp>BDH|1958268556815862478</stp>
        <tr r="I143" s="17"/>
        <tr r="I143" s="17"/>
      </tp>
      <tp t="s">
        <v>#N/A Requesting Data...3885145936</v>
        <stp/>
        <stp>BDH|2179355023222792663</stp>
        <tr r="J137" s="17"/>
        <tr r="J137" s="17"/>
      </tp>
      <tp t="s">
        <v>#N/A Requesting Data...1090949761</v>
        <stp/>
        <stp>BDH|6858229194378149297</stp>
        <tr r="C165" s="17"/>
      </tp>
      <tp t="s">
        <v>#N/A Requesting Data...4094507107</v>
        <stp/>
        <stp>BDH|8817055482974987309</stp>
        <tr r="B219" s="19"/>
        <tr r="B219" s="11"/>
      </tp>
      <tp t="s">
        <v>#N/A Requesting Data...4105283557</v>
        <stp/>
        <stp>BDH|3873933078283198940</stp>
        <tr r="J250" s="17"/>
        <tr r="J250" s="17"/>
      </tp>
      <tp t="s">
        <v>#N/A Requesting Data...1185381176</v>
        <stp/>
        <stp>BDH|1673277829825814367</stp>
        <tr r="BE282" s="19"/>
        <tr r="BG282" s="11"/>
      </tp>
      <tp t="s">
        <v>#N/A Requesting Data...1585368573</v>
        <stp/>
        <stp>BDH|9848769738199880397</stp>
        <tr r="J243" s="17"/>
        <tr r="J243" s="17"/>
      </tp>
      <tp t="s">
        <v>#N/A Requesting Data...2724683528</v>
        <stp/>
        <stp>BDH|8233256842919546071</stp>
        <tr r="M168" s="19"/>
        <tr r="O168" s="11"/>
      </tp>
      <tp t="s">
        <v>#N/A Requesting Data...991322165</v>
        <stp/>
        <stp>BDH|2892765652327388088</stp>
        <tr r="E336" s="2"/>
      </tp>
      <tp t="s">
        <v>#N/A Requesting Data...3767057082</v>
        <stp/>
        <stp>BDH|2618224436280270440</stp>
        <tr r="Q308" s="18"/>
      </tp>
      <tp t="s">
        <v>#N/A Requesting Data...1113703636</v>
        <stp/>
        <stp>BDH|6248132800725655534</stp>
        <tr r="C146" s="17"/>
      </tp>
      <tp t="s">
        <v>#N/A Requesting Data...4226135144</v>
        <stp/>
        <stp>BDH|8765166526078245414</stp>
        <tr r="Q301" s="18"/>
      </tp>
      <tp t="s">
        <v>#N/A Requesting Data...1921031574</v>
        <stp/>
        <stp>BDH|2773445852571594505</stp>
        <tr r="BA88" s="18"/>
      </tp>
      <tp t="s">
        <v>#N/A Requesting Data...1622774563</v>
        <stp/>
        <stp>BDH|7326601253294790735</stp>
        <tr r="M305" s="19"/>
        <tr r="O305" s="11"/>
      </tp>
      <tp t="s">
        <v>#N/A Requesting Data...3483446479</v>
        <stp/>
        <stp>BDH|1089276780855132929</stp>
        <tr r="I188" s="17"/>
        <tr r="I188" s="17"/>
      </tp>
      <tp t="s">
        <v>#N/A Requesting Data...1017542119</v>
        <stp/>
        <stp>BDH|1483831262550832891</stp>
        <tr r="F306" s="19"/>
        <tr r="I306" s="11"/>
      </tp>
      <tp t="s">
        <v>#N/A Requesting Data...1804067229</v>
        <stp/>
        <stp>BDH|7382249012534251720</stp>
        <tr r="F103" s="19"/>
        <tr r="I103" s="11"/>
      </tp>
      <tp t="s">
        <v>#N/A Requesting Data...1119191223</v>
        <stp/>
        <stp>BDH|4480182296628785384</stp>
        <tr r="D276" s="17"/>
      </tp>
      <tp t="s">
        <v>#N/A Requesting Data...3534578052</v>
        <stp/>
        <stp>BDH|3606904868519352286</stp>
        <tr r="B101" s="17"/>
      </tp>
      <tp t="s">
        <v>#N/A Requesting Data...3782753489</v>
        <stp/>
        <stp>BDH|7715840036063609863</stp>
        <tr r="Q434" s="18"/>
      </tp>
      <tp t="s">
        <v>#N/A Requesting Data...2299292005</v>
        <stp/>
        <stp>BDH|2627793960554928032</stp>
        <tr r="Q430" s="18"/>
      </tp>
      <tp t="s">
        <v>#N/A Requesting Data...2779626843</v>
        <stp/>
        <stp>BDH|6314219083713192851</stp>
        <tr r="K300" s="17"/>
        <tr r="K300" s="17"/>
      </tp>
      <tp t="s">
        <v>#N/A Requesting Data...2673162707</v>
        <stp/>
        <stp>BDH|8746612281493717255</stp>
        <tr r="B106" s="17"/>
      </tp>
      <tp t="s">
        <v>#N/A Requesting Data...2773496084</v>
        <stp/>
        <stp>BDH|6511614031675572159</stp>
        <tr r="J57" s="17"/>
      </tp>
      <tp t="s">
        <v>#N/A Requesting Data...3761801084</v>
        <stp/>
        <stp>BDH|1186631224145643751</stp>
        <tr r="C285" s="17"/>
      </tp>
      <tp t="s">
        <v>#N/A Requesting Data...3397237612</v>
        <stp/>
        <stp>BDH|2156687347426382180</stp>
        <tr r="B303" s="19"/>
        <tr r="B303" s="11"/>
      </tp>
      <tp t="s">
        <v>#N/A Requesting Data...3780775119</v>
        <stp/>
        <stp>BDH|9491778583860428115</stp>
        <tr r="BA160" s="18"/>
      </tp>
      <tp t="s">
        <v>#N/A Requesting Data...2142047202</v>
        <stp/>
        <stp>BDH|7958513403735087718</stp>
        <tr r="I18" s="17"/>
      </tp>
      <tp t="s">
        <v>#N/A Requesting Data...4108882741</v>
        <stp/>
        <stp>BDH|9604715361491564995</stp>
        <tr r="F285" s="19"/>
        <tr r="I285" s="11"/>
      </tp>
      <tp t="s">
        <v>#N/A Requesting Data...1003118775</v>
        <stp/>
        <stp>BDH|2100691917173565604</stp>
        <tr r="F133" s="19"/>
        <tr r="I133" s="11"/>
      </tp>
      <tp t="s">
        <v>#N/A Requesting Data...1983289993</v>
        <stp/>
        <stp>BDH|2809916780400371300</stp>
        <tr r="BE231" s="19"/>
        <tr r="BG231" s="11"/>
      </tp>
      <tp t="s">
        <v>#N/A Requesting Data...2269866733</v>
        <stp/>
        <stp>BDH|8424955875225697388</stp>
        <tr r="I109" s="17"/>
      </tp>
      <tp t="s">
        <v>#N/A Requesting Data...2174644539</v>
        <stp/>
        <stp>BDH|2112552013442449495</stp>
        <tr r="F208" s="19"/>
        <tr r="I208" s="11"/>
      </tp>
      <tp t="s">
        <v>#N/A Requesting Data...3027218991</v>
        <stp/>
        <stp>BDH|5609391631470245568</stp>
        <tr r="K155" s="17"/>
      </tp>
      <tp t="s">
        <v>#N/A Requesting Data...4098791877</v>
        <stp/>
        <stp>BDH|5197786031093606246</stp>
        <tr r="Q187" s="18"/>
      </tp>
      <tp t="s">
        <v>#N/A Requesting Data...3656908781</v>
        <stp/>
        <stp>BDH|3799253237772727084</stp>
        <tr r="J121" s="17"/>
      </tp>
      <tp t="s">
        <v>#N/A Requesting Data...1856884615</v>
        <stp/>
        <stp>BDH|4170609875034852167</stp>
        <tr r="B27" s="17"/>
      </tp>
      <tp t="s">
        <v>#N/A Requesting Data...1382334950</v>
        <stp/>
        <stp>BDH|2490059718197038422</stp>
        <tr r="C190" s="17"/>
      </tp>
      <tp t="s">
        <v>#N/A Requesting Data...4141635267</v>
        <stp/>
        <stp>BDH|4367403931457829413</stp>
        <tr r="J257" s="19"/>
      </tp>
      <tp t="s">
        <v>#N/A Requesting Data...1065849208</v>
        <stp/>
        <stp>BDH|2478186115123065125</stp>
        <tr r="B160" s="17"/>
      </tp>
      <tp t="s">
        <v>#N/A Requesting Data...3019644462</v>
        <stp/>
        <stp>BDH|1754608859460054259</stp>
        <tr r="J108" s="17"/>
      </tp>
      <tp t="s">
        <v>#N/A Requesting Data...2284373327</v>
        <stp/>
        <stp>BDH|4204186553968591872</stp>
        <tr r="D251" s="17"/>
      </tp>
      <tp t="s">
        <v>#N/A Requesting Data...2312094918</v>
        <stp/>
        <stp>BDH|5340837777938477289</stp>
        <tr r="C268" s="17"/>
      </tp>
      <tp t="s">
        <v>#N/A Requesting Data...2251398089</v>
        <stp/>
        <stp>BDH|8777525683487948245</stp>
        <tr r="AH430" s="18"/>
        <tr r="AD430" s="2"/>
      </tp>
      <tp t="s">
        <v>#N/A Requesting Data...1562491368</v>
        <stp/>
        <stp>BDH|5147144021133753582</stp>
        <tr r="F244" s="19"/>
        <tr r="I244" s="11"/>
      </tp>
      <tp t="s">
        <v>#N/A Requesting Data...2869347536</v>
        <stp/>
        <stp>BDH|8805063605831540957</stp>
        <tr r="B271" s="19"/>
        <tr r="B271" s="11"/>
      </tp>
      <tp t="s">
        <v>#N/A Requesting Data...3944618114</v>
        <stp/>
        <stp>BDH|6292434508096539472</stp>
        <tr r="BE244" s="19"/>
        <tr r="BG244" s="11"/>
      </tp>
      <tp t="s">
        <v>#N/A Requesting Data...982414459</v>
        <stp/>
        <stp>BDH|5187297901305090229</stp>
        <tr r="E101" s="2"/>
      </tp>
      <tp t="s">
        <v>#N/A Requesting Data...2925132183</v>
        <stp/>
        <stp>BDH|9562929276427308094</stp>
        <tr r="BA220" s="18"/>
      </tp>
      <tp t="s">
        <v>#N/A Requesting Data...3208924574</v>
        <stp/>
        <stp>BDH|1132838298532488267</stp>
        <tr r="D65" s="17"/>
      </tp>
      <tp t="s">
        <v>#N/A Requesting Data...4024552020</v>
        <stp/>
        <stp>BDH|8654086314228171135</stp>
        <tr r="C107" s="17"/>
      </tp>
      <tp t="s">
        <v>#N/A Requesting Data...1393577107</v>
        <stp/>
        <stp>BDH|3733226677821980736</stp>
        <tr r="E315" s="2"/>
      </tp>
      <tp t="s">
        <v>#N/A Requesting Data...2309674863</v>
        <stp/>
        <stp>BDH|9212781973030236931</stp>
        <tr r="J233" s="17"/>
        <tr r="J233" s="17"/>
      </tp>
      <tp t="s">
        <v>#N/A Requesting Data...3086248633</v>
        <stp/>
        <stp>BDH|5177163059076601700</stp>
        <tr r="BA310" s="18"/>
      </tp>
      <tp t="s">
        <v>#N/A Requesting Data...2598385356</v>
        <stp/>
        <stp>BDH|5619111624520221690</stp>
        <tr r="AH424" s="18"/>
        <tr r="AD424" s="2"/>
      </tp>
      <tp t="s">
        <v>#N/A Requesting Data...2664257209</v>
        <stp/>
        <stp>BDH|7636649663402044593</stp>
        <tr r="J138" s="17"/>
        <tr r="J138" s="17"/>
      </tp>
      <tp t="s">
        <v>#N/A Requesting Data...3411624575</v>
        <stp/>
        <stp>BDH|1395225411113844103</stp>
        <tr r="F99" s="19"/>
        <tr r="I99" s="11"/>
      </tp>
      <tp t="s">
        <v>#N/A Requesting Data...2621773619</v>
        <stp/>
        <stp>BDH|3435497606972057536</stp>
        <tr r="B52" s="17"/>
      </tp>
      <tp t="s">
        <v>#N/A Requesting Data...2939192067</v>
        <stp/>
        <stp>BDH|5976419105737004649</stp>
        <tr r="C25" s="17"/>
      </tp>
      <tp t="s">
        <v>#N/A Requesting Data...2134092824</v>
        <stp/>
        <stp>BDH|4723660647503614596</stp>
        <tr r="BA283" s="18"/>
      </tp>
      <tp t="s">
        <v>#N/A Requesting Data...3283751647</v>
        <stp/>
        <stp>BDH|6580364592955957913</stp>
        <tr r="F230" s="19"/>
        <tr r="I230" s="11"/>
      </tp>
      <tp t="s">
        <v>#N/A Requesting Data...1328808854</v>
        <stp/>
        <stp>BDH|2177453794689857614</stp>
        <tr r="E254" s="2"/>
      </tp>
      <tp t="s">
        <v>#N/A Requesting Data...3172291988</v>
        <stp/>
        <stp>BDH|2035045407010844220</stp>
        <tr r="C120" s="17"/>
      </tp>
      <tp t="s">
        <v>#N/A Requesting Data...2630191210</v>
        <stp/>
        <stp>BDH|3733879558348387623</stp>
        <tr r="J97" s="17"/>
      </tp>
      <tp t="s">
        <v>#N/A Requesting Data...4118725499</v>
        <stp/>
        <stp>BDH|2895371465186389104</stp>
        <tr r="M207" s="19"/>
        <tr r="O207" s="11"/>
      </tp>
      <tp t="s">
        <v>#N/A Requesting Data...1630798612</v>
        <stp/>
        <stp>BDH|2448651536193849464</stp>
        <tr r="BA121" s="18"/>
      </tp>
      <tp t="s">
        <v>#N/A Requesting Data...1822214539</v>
        <stp/>
        <stp>BDH|3260704239255441263</stp>
        <tr r="I264" s="17"/>
        <tr r="I264" s="17"/>
      </tp>
      <tp t="s">
        <v>#N/A Requesting Data...2115262072</v>
        <stp/>
        <stp>BDH|1887856001520646938</stp>
        <tr r="C148" s="17"/>
      </tp>
      <tp t="s">
        <v>#N/A Requesting Data...3772844691</v>
        <stp/>
        <stp>BDH|2795477806472647496</stp>
        <tr r="D249" s="17"/>
      </tp>
      <tp t="s">
        <v>#N/A Requesting Data...3121031263</v>
        <stp/>
        <stp>BDH|7500531100152681092</stp>
        <tr r="B205" s="19"/>
        <tr r="B205" s="11"/>
      </tp>
      <tp t="s">
        <v>#N/A Requesting Data...3921611836</v>
        <stp/>
        <stp>BDH|7974007923906551366</stp>
        <tr r="K64" s="17"/>
      </tp>
      <tp t="s">
        <v>#N/A Requesting Data...4090469423</v>
        <stp/>
        <stp>BDH|4850862180862036671</stp>
        <tr r="C103" s="17"/>
      </tp>
      <tp t="s">
        <v>#N/A Requesting Data...2586377603</v>
        <stp/>
        <stp>BDH|1830549846596622651</stp>
        <tr r="C160" s="17"/>
      </tp>
      <tp t="s">
        <v>#N/A Requesting Data...2277698588</v>
        <stp/>
        <stp>BDH|2321351898949331145</stp>
        <tr r="Q316" s="18"/>
      </tp>
      <tp t="s">
        <v>#N/A Requesting Data...3919226527</v>
        <stp/>
        <stp>BDH|9949934080920271811</stp>
        <tr r="B185" s="19"/>
        <tr r="B185" s="11"/>
      </tp>
      <tp t="s">
        <v>#N/A Requesting Data...4121506805</v>
        <stp/>
        <stp>BDH|2802102235816585662</stp>
        <tr r="BA118" s="18"/>
      </tp>
      <tp t="s">
        <v>#N/A Requesting Data...1690779267</v>
        <stp/>
        <stp>BDH|1554983698603345287</stp>
        <tr r="C29" s="17"/>
      </tp>
      <tp t="s">
        <v>#N/A Requesting Data...3763358935</v>
        <stp/>
        <stp>BDH|2884411393957655827</stp>
        <tr r="M187" s="19"/>
        <tr r="O187" s="11"/>
      </tp>
      <tp t="s">
        <v>#N/A Requesting Data...2584181341</v>
        <stp/>
        <stp>BDH|4334620424345943520</stp>
        <tr r="Q247" s="18"/>
      </tp>
      <tp t="s">
        <v>#N/A Requesting Data...2295344106</v>
        <stp/>
        <stp>BDH|4834940037179016755</stp>
        <tr r="C274" s="17"/>
      </tp>
      <tp t="s">
        <v>#N/A Requesting Data...1867189043</v>
        <stp/>
        <stp>BDH|3063242750867333395</stp>
        <tr r="J282" s="19"/>
      </tp>
      <tp t="s">
        <v>#N/A Requesting Data...3439291270</v>
        <stp/>
        <stp>BDH|1799721405796763096</stp>
        <tr r="B228" s="17"/>
      </tp>
      <tp t="s">
        <v>#N/A Requesting Data...4103801533</v>
        <stp/>
        <stp>BDH|9169118180694608486</stp>
        <tr r="BA258" s="18"/>
      </tp>
      <tp t="s">
        <v>#N/A Requesting Data...1311067844</v>
        <stp/>
        <stp>BDH|4166616322175879548</stp>
        <tr r="B48" s="19"/>
        <tr r="B48" s="11"/>
      </tp>
      <tp t="s">
        <v>#N/A Requesting Data...3670289835</v>
        <stp/>
        <stp>BDH|3514300044487706394</stp>
        <tr r="E351" s="2"/>
      </tp>
      <tp t="s">
        <v>#N/A Requesting Data...1530729741</v>
        <stp/>
        <stp>BDH|2306022414356836522</stp>
        <tr r="F274" s="19"/>
        <tr r="I274" s="11"/>
      </tp>
      <tp t="s">
        <v>#N/A Requesting Data...3761988335</v>
        <stp/>
        <stp>BDH|3761794460443013114</stp>
        <tr r="B197" s="19"/>
        <tr r="B197" s="11"/>
      </tp>
      <tp t="s">
        <v>#N/A Requesting Data...3632675313</v>
        <stp/>
        <stp>BDH|2047506801162633583</stp>
        <tr r="F9" s="19"/>
        <tr r="I9" s="11"/>
      </tp>
      <tp t="s">
        <v>#N/A Requesting Data...3597531334</v>
        <stp/>
        <stp>BDH|5544396317645107256</stp>
        <tr r="D72" s="17"/>
      </tp>
      <tp t="s">
        <v>#N/A Requesting Data...1247249784</v>
        <stp/>
        <stp>BDH|6845600477537515052</stp>
        <tr r="I57" s="17"/>
      </tp>
      <tp t="s">
        <v>#N/A Requesting Data...3220429002</v>
        <stp/>
        <stp>BDH|6277630329586221454</stp>
        <tr r="Q333" s="18"/>
      </tp>
      <tp t="s">
        <v>#N/A Requesting Data...1784629077</v>
        <stp/>
        <stp>BDH|1685960099381533031</stp>
        <tr r="B112" s="17"/>
      </tp>
      <tp t="s">
        <v>#N/A Requesting Data...2113933220</v>
        <stp/>
        <stp>BDH|3268269739572652047</stp>
        <tr r="BE229" s="19"/>
        <tr r="BG229" s="11"/>
      </tp>
      <tp t="s">
        <v>#N/A Requesting Data...2358797555</v>
        <stp/>
        <stp>BDH|3896453225232660714</stp>
        <tr r="B278" s="19"/>
        <tr r="B278" s="11"/>
      </tp>
      <tp t="s">
        <v>#N/A Requesting Data...3618357649</v>
        <stp/>
        <stp>BDH|5213596493978250151</stp>
        <tr r="C133" s="17"/>
      </tp>
      <tp t="s">
        <v>#N/A Requesting Data...3927340184</v>
        <stp/>
        <stp>BDH|3288978491976882503</stp>
        <tr r="M160" s="19"/>
        <tr r="O160" s="11"/>
      </tp>
      <tp t="s">
        <v>#N/A Requesting Data...2815595793</v>
        <stp/>
        <stp>BDH|5126462003751064085</stp>
        <tr r="BE18" s="19"/>
        <tr r="BG18" s="11"/>
      </tp>
      <tp t="s">
        <v>#N/A Requesting Data...2435692701</v>
        <stp/>
        <stp>BDH|3884161864822455623</stp>
        <tr r="J65" s="17"/>
      </tp>
      <tp t="s">
        <v>#N/A Requesting Data...3801218431</v>
        <stp/>
        <stp>BDH|2195403234413068690</stp>
        <tr r="B90" s="19"/>
        <tr r="B90" s="11"/>
      </tp>
      <tp t="s">
        <v>#N/A Requesting Data...4290232930</v>
        <stp/>
        <stp>BDH|4958437013964391568</stp>
        <tr r="K42" s="17"/>
      </tp>
      <tp t="s">
        <v>#N/A Requesting Data...3094641174</v>
        <stp/>
        <stp>BDH|7921410537968311804</stp>
        <tr r="BE141" s="19"/>
        <tr r="BG141" s="11"/>
      </tp>
      <tp t="s">
        <v>#N/A Requesting Data...3135559532</v>
        <stp/>
        <stp>BDH|1234593919267928260</stp>
        <tr r="Q192" s="18"/>
      </tp>
      <tp t="s">
        <v>#N/A Requesting Data...1652721956</v>
        <stp/>
        <stp>BDH|6859127215230222601</stp>
        <tr r="BE260" s="19"/>
        <tr r="BG260" s="11"/>
      </tp>
      <tp t="s">
        <v>#N/A Requesting Data...2649456577</v>
        <stp/>
        <stp>BDH|2724722658585969591</stp>
        <tr r="B148" s="17"/>
      </tp>
      <tp t="s">
        <v>#N/A Requesting Data...2501162287</v>
        <stp/>
        <stp>BDH|2782625169412887094</stp>
        <tr r="BE264" s="19"/>
        <tr r="BG264" s="11"/>
      </tp>
      <tp t="s">
        <v>#N/A Requesting Data...4241869070</v>
        <stp/>
        <stp>BDH|6254938988285399271</stp>
        <tr r="K32" s="17"/>
      </tp>
      <tp t="s">
        <v>#N/A Requesting Data...3499392500</v>
        <stp/>
        <stp>BDH|9243070269546895991</stp>
        <tr r="B226" s="19"/>
        <tr r="B226" s="11"/>
      </tp>
      <tp t="s">
        <v>#N/A Requesting Data...2152762703</v>
        <stp/>
        <stp>BDH|8591981856001227543</stp>
        <tr r="BA288" s="18"/>
      </tp>
      <tp t="s">
        <v>#N/A Requesting Data...3470466086</v>
        <stp/>
        <stp>BDH|1899841260208660771</stp>
        <tr r="B252" s="19"/>
        <tr r="B252" s="11"/>
      </tp>
      <tp t="s">
        <v>#N/A Requesting Data...2736857129</v>
        <stp/>
        <stp>BDH|2878348675153653527</stp>
        <tr r="Q244" s="18"/>
      </tp>
      <tp t="s">
        <v>#N/A Requesting Data...1355248680</v>
        <stp/>
        <stp>BDH|3216570220361856508</stp>
        <tr r="I187" s="17"/>
        <tr r="I187" s="17"/>
      </tp>
      <tp t="s">
        <v>#N/A Requesting Data...3417834254</v>
        <stp/>
        <stp>BDH|2123368397818585084</stp>
        <tr r="BA235" s="18"/>
      </tp>
      <tp t="s">
        <v>#N/A Requesting Data...2527821940</v>
        <stp/>
        <stp>BDH|1118036952451648544</stp>
        <tr r="M73" s="19"/>
        <tr r="O73" s="11"/>
      </tp>
      <tp t="s">
        <v>#N/A Requesting Data...3306698230</v>
        <stp/>
        <stp>BDH|3465692961590837367</stp>
        <tr r="M115" s="19"/>
        <tr r="O115" s="11"/>
      </tp>
      <tp t="s">
        <v>#N/A Requesting Data...3792420649</v>
        <stp/>
        <stp>BDH|2923482976771229071</stp>
        <tr r="B169" s="19"/>
        <tr r="B169" s="11"/>
      </tp>
      <tp t="s">
        <v>#N/A Requesting Data...2450202395</v>
        <stp/>
        <stp>BDH|1035921566619143777</stp>
        <tr r="Q323" s="18"/>
      </tp>
      <tp t="s">
        <v>#N/A Requesting Data...2542704755</v>
        <stp/>
        <stp>BDH|4574175587594254955</stp>
        <tr r="BE76" s="19"/>
        <tr r="BG76" s="11"/>
      </tp>
      <tp t="s">
        <v>#N/A Requesting Data...3503267347</v>
        <stp/>
        <stp>BDH|3369136583512477855</stp>
        <tr r="J201" s="19"/>
      </tp>
      <tp t="s">
        <v>#N/A Requesting Data...4137634249</v>
        <stp/>
        <stp>BDH|3865789943308033819</stp>
        <tr r="BA86" s="18"/>
      </tp>
      <tp t="s">
        <v>#N/A Requesting Data...1628858917</v>
        <stp/>
        <stp>BDH|2733448322301015530</stp>
        <tr r="B13" s="17"/>
      </tp>
      <tp t="s">
        <v>#N/A Requesting Data...3592473380</v>
        <stp/>
        <stp>BDH|3595547870975532468</stp>
        <tr r="Q294" s="18"/>
      </tp>
      <tp t="s">
        <v>#N/A Requesting Data...1550405844</v>
        <stp/>
        <stp>BDH|3032082101153892037</stp>
        <tr r="BA205" s="18"/>
      </tp>
      <tp t="s">
        <v>#N/A Requesting Data...2402346209</v>
        <stp/>
        <stp>BDH|6545844159908956332</stp>
        <tr r="D184" s="17"/>
      </tp>
      <tp t="s">
        <v>#N/A Requesting Data...2024507082</v>
        <stp/>
        <stp>BDH|2335341765910027718</stp>
        <tr r="C233" s="17"/>
      </tp>
      <tp t="s">
        <v>#N/A Requesting Data...2109051615</v>
        <stp/>
        <stp>BDH|7393500717897610410</stp>
        <tr r="K109" s="17"/>
      </tp>
      <tp t="s">
        <v>#N/A Requesting Data...3016364967</v>
        <stp/>
        <stp>BDH|5746559231811263220</stp>
        <tr r="BE230" s="19"/>
        <tr r="BG230" s="11"/>
      </tp>
      <tp t="s">
        <v>#N/A Requesting Data...2701753701</v>
        <stp/>
        <stp>BDH|5252723155303344453</stp>
        <tr r="BA284" s="18"/>
      </tp>
      <tp t="s">
        <v>#N/A Requesting Data...2037128422</v>
        <stp/>
        <stp>BDH|3849860086013268097</stp>
        <tr r="J243" s="19"/>
      </tp>
      <tp t="s">
        <v>#N/A Requesting Data...1727600547</v>
        <stp/>
        <stp>BDH|1230755563446673611</stp>
        <tr r="E279" s="2"/>
      </tp>
      <tp t="s">
        <v>#N/A Requesting Data...2913108044</v>
        <stp/>
        <stp>BDH|7240790158273500650</stp>
        <tr r="BE287" s="19"/>
        <tr r="BG287" s="11"/>
      </tp>
      <tp t="s">
        <v>#N/A Requesting Data...3885142723</v>
        <stp/>
        <stp>BDH|5504024915450057413</stp>
        <tr r="J120" s="17"/>
      </tp>
      <tp t="s">
        <v>#N/A Requesting Data...3605159469</v>
        <stp/>
        <stp>BDH|7829498202435362630</stp>
        <tr r="BA72" s="18"/>
      </tp>
      <tp t="s">
        <v>#N/A Requesting Data...3270755946</v>
        <stp/>
        <stp>BDH|3407555740831687348</stp>
        <tr r="D116" s="17"/>
      </tp>
      <tp t="s">
        <v>#N/A Requesting Data...1692724186</v>
        <stp/>
        <stp>BDH|9403558362909788375</stp>
        <tr r="I275" s="17"/>
        <tr r="I275" s="17"/>
      </tp>
      <tp t="s">
        <v>#N/A Requesting Data...2888884092</v>
        <stp/>
        <stp>BDH|6076717651010407441</stp>
        <tr r="Q185" s="18"/>
      </tp>
      <tp t="s">
        <v>#N/A Requesting Data...1129125813</v>
        <stp/>
        <stp>BDH|4534096799275131847</stp>
        <tr r="E311" s="2"/>
      </tp>
      <tp t="s">
        <v>#N/A Requesting Data...2245220667</v>
        <stp/>
        <stp>BDH|4961951399930591401</stp>
        <tr r="F26" s="19"/>
        <tr r="I26" s="11"/>
      </tp>
      <tp t="s">
        <v>#N/A Requesting Data...2950071178</v>
        <stp/>
        <stp>BDH|2194752330676609024</stp>
        <tr r="Q389" s="18"/>
      </tp>
      <tp t="s">
        <v>#N/A Requesting Data...1470554973</v>
        <stp/>
        <stp>BDH|9055559888135971141</stp>
        <tr r="E74" s="2"/>
      </tp>
      <tp t="s">
        <v>#N/A Requesting Data...2630773625</v>
        <stp/>
        <stp>BDH|3757503504295413379</stp>
        <tr r="B102" s="19"/>
        <tr r="B102" s="11"/>
      </tp>
      <tp t="s">
        <v>#N/A Requesting Data...4206838830</v>
        <stp/>
        <stp>BDH|4536844751850352935</stp>
        <tr r="F273" s="19"/>
        <tr r="I273" s="11"/>
      </tp>
      <tp t="s">
        <v>#N/A Requesting Data...2699365143</v>
        <stp/>
        <stp>BDH|6632671964997532106</stp>
        <tr r="M255" s="19"/>
        <tr r="O255" s="11"/>
      </tp>
      <tp t="s">
        <v>#N/A Requesting Data...4204357926</v>
        <stp/>
        <stp>BDH|2765038572953175661</stp>
        <tr r="K22" s="17"/>
      </tp>
      <tp t="s">
        <v>#N/A Requesting Data...2801589767</v>
        <stp/>
        <stp>BDH|6204955695576510061</stp>
        <tr r="F241" s="19"/>
        <tr r="I241" s="11"/>
      </tp>
      <tp t="s">
        <v>#N/A Requesting Data...2401775972</v>
        <stp/>
        <stp>BDH|7655432939227572781</stp>
        <tr r="Q80" s="18"/>
      </tp>
      <tp t="s">
        <v>#N/A Requesting Data...3729948090</v>
        <stp/>
        <stp>BDH|8472745789154909317</stp>
        <tr r="Q324" s="18"/>
      </tp>
      <tp t="s">
        <v>#N/A Requesting Data...3274094380</v>
        <stp/>
        <stp>BDH|3115362175383455472</stp>
        <tr r="Q319" s="18"/>
      </tp>
      <tp t="s">
        <v>#N/A Requesting Data...1102003053</v>
        <stp/>
        <stp>BDH|4237373233691553529</stp>
        <tr r="K217" s="17"/>
      </tp>
      <tp t="s">
        <v>#N/A Requesting Data...1900629335</v>
        <stp/>
        <stp>BDH|6843384501983402639</stp>
        <tr r="BE275" s="19"/>
        <tr r="BG275" s="11"/>
      </tp>
      <tp t="s">
        <v>#N/A Requesting Data...2864218863</v>
        <stp/>
        <stp>BDH|2145140367232325770</stp>
        <tr r="C130" s="17"/>
      </tp>
      <tp t="s">
        <v>#N/A Requesting Data...4252441186</v>
        <stp/>
        <stp>BDH|6858842992096978117</stp>
        <tr r="K131" s="17"/>
      </tp>
      <tp t="s">
        <v>#N/A Requesting Data...3877288000</v>
        <stp/>
        <stp>BDH|6291739908655699499</stp>
        <tr r="M229" s="19"/>
        <tr r="O229" s="11"/>
      </tp>
      <tp t="s">
        <v>#N/A Requesting Data...1409315295</v>
        <stp/>
        <stp>BDH|4276734944507193029</stp>
        <tr r="K200" s="17"/>
      </tp>
      <tp t="s">
        <v>#N/A Requesting Data...2070863281</v>
        <stp/>
        <stp>BDH|2195675339455052294</stp>
        <tr r="I98" s="17"/>
      </tp>
      <tp t="s">
        <v>#N/A Requesting Data...2747251415</v>
        <stp/>
        <stp>BDH|5084759886932061857</stp>
        <tr r="B254" s="17"/>
      </tp>
      <tp t="s">
        <v>#N/A Requesting Data...3380783568</v>
        <stp/>
        <stp>BDH|9528722532934499978</stp>
        <tr r="C155" s="17"/>
      </tp>
      <tp t="s">
        <v>#N/A Requesting Data...2934786354</v>
        <stp/>
        <stp>BDH|8564819872557869086</stp>
        <tr r="I52" s="17"/>
      </tp>
      <tp t="s">
        <v>#N/A Requesting Data...1118358000</v>
        <stp/>
        <stp>BDH|2672111071757553347</stp>
        <tr r="D77" s="17"/>
      </tp>
      <tp t="s">
        <v>#N/A Requesting Data...1264457769</v>
        <stp/>
        <stp>BDH|3810680743438035945</stp>
        <tr r="D37" s="17"/>
      </tp>
      <tp t="s">
        <v>#N/A Requesting Data...3543965213</v>
        <stp/>
        <stp>BDH|5403152524542365413</stp>
        <tr r="E327" s="2"/>
      </tp>
      <tp t="s">
        <v>#N/A Requesting Data...2720159475</v>
        <stp/>
        <stp>BDH|1831133869790024650</stp>
        <tr r="B292" s="17"/>
      </tp>
      <tp t="s">
        <v>#N/A Requesting Data...4040362674</v>
        <stp/>
        <stp>BDH|3950289279093637598</stp>
        <tr r="BA371" s="18"/>
      </tp>
      <tp t="s">
        <v>#N/A Requesting Data...1759513591</v>
        <stp/>
        <stp>BDH|5958345313365913205</stp>
        <tr r="BA91" s="18"/>
      </tp>
      <tp t="s">
        <v>#N/A Requesting Data...2942157624</v>
        <stp/>
        <stp>BDH|3153511278729981860</stp>
        <tr r="M198" s="19"/>
        <tr r="O198" s="11"/>
      </tp>
      <tp t="s">
        <v>#N/A Requesting Data...1683904947</v>
        <stp/>
        <stp>BDH|8946576013409824529</stp>
        <tr r="F8" s="19"/>
        <tr r="I8" s="11"/>
      </tp>
      <tp t="s">
        <v>#N/A Requesting Data...3115766294</v>
        <stp/>
        <stp>BDH|4475874585182090617</stp>
        <tr r="K435" s="18"/>
        <tr r="M435" s="2"/>
      </tp>
      <tp t="s">
        <v>#N/A Requesting Data...2193969284</v>
        <stp/>
        <stp>BDH|9069786421714570881</stp>
        <tr r="C32" s="17"/>
      </tp>
      <tp t="s">
        <v>#N/A Requesting Data...1278204434</v>
        <stp/>
        <stp>BDH|7672768154812566757</stp>
        <tr r="J181" s="17"/>
        <tr r="J181" s="17"/>
      </tp>
      <tp t="s">
        <v>#N/A Requesting Data...3392797248</v>
        <stp/>
        <stp>BDH|3388464545770596314</stp>
        <tr r="BE240" s="19"/>
        <tr r="BG240" s="11"/>
      </tp>
      <tp t="s">
        <v>#N/A Requesting Data...1833882193</v>
        <stp/>
        <stp>BDH|7453312827172290444</stp>
        <tr r="Q133" s="18"/>
      </tp>
      <tp t="s">
        <v>#N/A Requesting Data...2905704600</v>
        <stp/>
        <stp>BDH|1124531452493597213</stp>
        <tr r="BE44" s="19"/>
        <tr r="BG44" s="11"/>
      </tp>
      <tp t="s">
        <v>#N/A Requesting Data...3319312451</v>
        <stp/>
        <stp>BDH|4713481483991955913</stp>
        <tr r="I88" s="17"/>
      </tp>
      <tp t="s">
        <v>#N/A Requesting Data...2168416997</v>
        <stp/>
        <stp>BDH|2732675444164511458</stp>
        <tr r="BE274" s="19"/>
        <tr r="BG274" s="11"/>
      </tp>
      <tp t="s">
        <v>#N/A Requesting Data...2009869430</v>
        <stp/>
        <stp>BDH|6152728267937531059</stp>
        <tr r="I151" s="17"/>
        <tr r="I151" s="17"/>
      </tp>
      <tp t="s">
        <v>#N/A Requesting Data...4169148124</v>
        <stp/>
        <stp>BDH|7452712901290335025</stp>
        <tr r="F66" s="19"/>
        <tr r="I66" s="11"/>
      </tp>
      <tp t="s">
        <v>#N/A Requesting Data...2307431513</v>
        <stp/>
        <stp>BDH|8077227920171071973</stp>
        <tr r="J92" s="17"/>
      </tp>
      <tp t="s">
        <v>#N/A Requesting Data...2488925949</v>
        <stp/>
        <stp>BDH|2273540002286300120</stp>
        <tr r="D83" s="17"/>
      </tp>
      <tp t="s">
        <v>#N/A Requesting Data...1659951184</v>
        <stp/>
        <stp>BDH|5148952665828306276</stp>
        <tr r="K13" s="17"/>
      </tp>
      <tp t="s">
        <v>#N/A Requesting Data...1998394393</v>
        <stp/>
        <stp>BDH|7742278815417743370</stp>
        <tr r="M223" s="19"/>
        <tr r="O223" s="11"/>
      </tp>
      <tp t="s">
        <v>#N/A Requesting Data...1276790424</v>
        <stp/>
        <stp>BDH|9072970740956534272</stp>
        <tr r="I13" s="17"/>
      </tp>
      <tp t="s">
        <v>#N/A Requesting Data...2344987745</v>
        <stp/>
        <stp>BDH|8225448507734986921</stp>
        <tr r="D221" s="17"/>
      </tp>
      <tp t="s">
        <v>#N/A Requesting Data...3562518067</v>
        <stp/>
        <stp>BDH|2750384529772524090</stp>
        <tr r="B172" s="17"/>
      </tp>
      <tp t="s">
        <v>#N/A Requesting Data...2549912487</v>
        <stp/>
        <stp>BDH|8994467314479298537</stp>
        <tr r="F22" s="19"/>
        <tr r="I22" s="11"/>
      </tp>
      <tp t="s">
        <v>#N/A Requesting Data...4159942656</v>
        <stp/>
        <stp>BDH|6782090745762276131</stp>
        <tr r="J300" s="17"/>
        <tr r="J300" s="17"/>
      </tp>
      <tp t="s">
        <v>#N/A Requesting Data...3105720922</v>
        <stp/>
        <stp>BDH|1518589359695637587</stp>
        <tr r="D33" s="17"/>
      </tp>
      <tp t="s">
        <v>#N/A Requesting Data...1827645365</v>
        <stp/>
        <stp>BDH|1054886556954044944</stp>
        <tr r="B69" s="17"/>
      </tp>
      <tp t="s">
        <v>#N/A Requesting Data...2768798159</v>
        <stp/>
        <stp>BDH|4472082344079058832</stp>
        <tr r="BA330" s="18"/>
      </tp>
      <tp t="s">
        <v>#N/A Requesting Data...2574229838</v>
        <stp/>
        <stp>BDH|7172349532515567399</stp>
        <tr r="E8" s="2"/>
      </tp>
      <tp t="s">
        <v>#N/A Requesting Data...3120317101</v>
        <stp/>
        <stp>BDH|5265247642601837373</stp>
        <tr r="K72" s="17"/>
      </tp>
      <tp t="s">
        <v>#N/A Requesting Data...2471181923</v>
        <stp/>
        <stp>BDH|8255452888127385276</stp>
        <tr r="K54" s="17"/>
      </tp>
      <tp t="s">
        <v>#N/A Requesting Data...2699000344</v>
        <stp/>
        <stp>BDH|7449360978272689073</stp>
        <tr r="E114" s="2"/>
      </tp>
      <tp t="s">
        <v>#N/A Requesting Data...1522272133</v>
        <stp/>
        <stp>BDH|3066781202715383027</stp>
        <tr r="E245" s="2"/>
      </tp>
      <tp t="s">
        <v>#N/A Requesting Data...2708018686</v>
        <stp/>
        <stp>BDH|2535760067406533495</stp>
        <tr r="I234" s="17"/>
        <tr r="I234" s="17"/>
      </tp>
      <tp t="s">
        <v>#N/A Requesting Data...3294267099</v>
        <stp/>
        <stp>BDH|9859228425980516824</stp>
        <tr r="E443" s="2"/>
      </tp>
      <tp t="s">
        <v>#N/A Requesting Data...1673847292</v>
        <stp/>
        <stp>BDH|7642280840726610600</stp>
        <tr r="M294" s="19"/>
        <tr r="O294" s="11"/>
      </tp>
      <tp t="s">
        <v>#N/A Requesting Data...2162199267</v>
        <stp/>
        <stp>BDH|7115051542627866565</stp>
        <tr r="BA366" s="18"/>
      </tp>
      <tp t="s">
        <v>#N/A Requesting Data...4225365444</v>
        <stp/>
        <stp>BDH|5492561963100098799</stp>
        <tr r="M140" s="19"/>
        <tr r="O140" s="11"/>
      </tp>
      <tp t="s">
        <v>#N/A Requesting Data...3780123105</v>
        <stp/>
        <stp>BDH|2892245353721758506</stp>
        <tr r="B232" s="17"/>
      </tp>
      <tp t="s">
        <v>#N/A Requesting Data...3381299393</v>
        <stp/>
        <stp>BDH|5119349800756856156</stp>
        <tr r="C5" s="17"/>
      </tp>
      <tp t="s">
        <v>#N/A Requesting Data...2317525685</v>
        <stp/>
        <stp>BDH|7844723107093220279</stp>
        <tr r="E95" s="2"/>
      </tp>
      <tp t="s">
        <v>#N/A Requesting Data...3735010005</v>
        <stp/>
        <stp>BDH|3996143542066435136</stp>
        <tr r="K292" s="17"/>
        <tr r="K292" s="17"/>
      </tp>
      <tp t="s">
        <v>#N/A Requesting Data...2181105724</v>
        <stp/>
        <stp>BDH|5308628008751467357</stp>
        <tr r="E161" s="2"/>
      </tp>
      <tp t="s">
        <v>#N/A Requesting Data...2746274318</v>
        <stp/>
        <stp>BDH|7835937341539578266</stp>
        <tr r="BE232" s="19"/>
        <tr r="BG232" s="11"/>
      </tp>
      <tp t="s">
        <v>#N/A Requesting Data...3310365344</v>
        <stp/>
        <stp>BDH|8728894995618700053</stp>
        <tr r="K238" s="17"/>
      </tp>
      <tp t="s">
        <v>#N/A Requesting Data...3995853203</v>
        <stp/>
        <stp>BDH|1698332069353130648</stp>
        <tr r="Q105" s="18"/>
      </tp>
      <tp t="s">
        <v>#N/A Requesting Data...4117095636</v>
        <stp/>
        <stp>BDH|7887009863278707850</stp>
        <tr r="J202" s="19"/>
      </tp>
      <tp t="s">
        <v>#N/A Requesting Data...1530898405</v>
        <stp/>
        <stp>BDH|6463125869068476826</stp>
        <tr r="F262" s="19"/>
        <tr r="I262" s="11"/>
      </tp>
      <tp t="s">
        <v>#N/A Requesting Data...3037773054</v>
        <stp/>
        <stp>BDH|7830211365123464112</stp>
        <tr r="K140" s="17"/>
      </tp>
      <tp t="s">
        <v>#N/A Requesting Data...1452525390</v>
        <stp/>
        <stp>BDH|3870935285837460435</stp>
        <tr r="B149" s="17"/>
      </tp>
      <tp t="s">
        <v>#N/A Requesting Data...3684787685</v>
        <stp/>
        <stp>BDH|2699192278572824767</stp>
        <tr r="J100" s="17"/>
      </tp>
      <tp t="s">
        <v>#N/A Requesting Data...3897172425</v>
        <stp/>
        <stp>BDH|8754384707359699371</stp>
        <tr r="H428" s="18"/>
        <tr r="J428" s="2"/>
      </tp>
      <tp t="s">
        <v>#N/A Requesting Data...1262402032</v>
        <stp/>
        <stp>BDH|2021097908590959319</stp>
        <tr r="M87" s="19"/>
        <tr r="O87" s="11"/>
      </tp>
      <tp t="s">
        <v>#N/A Requesting Data...2993358974</v>
        <stp/>
        <stp>BDH|8278792051308174350</stp>
        <tr r="B108" s="17"/>
      </tp>
      <tp t="s">
        <v>#N/A Requesting Data...3888593579</v>
        <stp/>
        <stp>BDH|9385102179519599717</stp>
        <tr r="M292" s="19"/>
        <tr r="O292" s="11"/>
      </tp>
      <tp t="s">
        <v>#N/A Requesting Data...4116644026</v>
        <stp/>
        <stp>BDH|8052817319675400526</stp>
        <tr r="C193" s="17"/>
      </tp>
      <tp t="s">
        <v>#N/A Requesting Data...3252447319</v>
        <stp/>
        <stp>BDH|8843167911831964889</stp>
        <tr r="J82" s="17"/>
      </tp>
      <tp t="s">
        <v>#N/A Requesting Data...1630089692</v>
        <stp/>
        <stp>BDH|2235302811789476899</stp>
        <tr r="B59" s="17"/>
      </tp>
      <tp t="s">
        <v>#N/A Requesting Data...3568990046</v>
        <stp/>
        <stp>BDH|8304955384189483180</stp>
        <tr r="F291" s="19"/>
        <tr r="I291" s="11"/>
      </tp>
      <tp t="s">
        <v>#N/A Requesting Data...3417751107</v>
        <stp/>
        <stp>BDH|4406999535936569939</stp>
        <tr r="B200" s="19"/>
        <tr r="B200" s="11"/>
      </tp>
      <tp t="s">
        <v>#N/A Requesting Data...2961772199</v>
        <stp/>
        <stp>BDH|3061528513473771583</stp>
        <tr r="J287" s="17"/>
        <tr r="J287" s="17"/>
      </tp>
      <tp t="s">
        <v>#N/A Requesting Data...2888616594</v>
        <stp/>
        <stp>BDH|5251293065943783366</stp>
        <tr r="BA379" s="18"/>
      </tp>
      <tp t="s">
        <v>#N/A Requesting Data...1541950210</v>
        <stp/>
        <stp>BDH|3396181760972721731</stp>
        <tr r="D118" s="17"/>
      </tp>
      <tp t="s">
        <v>#N/A Requesting Data...3843138609</v>
        <stp/>
        <stp>BDH|1852667983258341610</stp>
        <tr r="BA117" s="18"/>
      </tp>
      <tp t="s">
        <v>#N/A Requesting Data...3236008351</v>
        <stp/>
        <stp>BDH|9958329272889481524</stp>
        <tr r="BA177" s="18"/>
      </tp>
      <tp t="s">
        <v>#N/A Requesting Data...4212929052</v>
        <stp/>
        <stp>BDH|3271487206471583766</stp>
        <tr r="Q30" s="18"/>
      </tp>
      <tp t="s">
        <v>#N/A Requesting Data...2088152723</v>
        <stp/>
        <stp>BDH|2786537205052824460</stp>
        <tr r="Q44" s="18"/>
      </tp>
      <tp t="s">
        <v>#N/A Requesting Data...4198762654</v>
        <stp/>
        <stp>BDH|2005408719271128774</stp>
        <tr r="F137" s="19"/>
        <tr r="I137" s="11"/>
      </tp>
      <tp t="s">
        <v>#N/A Requesting Data...2912049701</v>
        <stp/>
        <stp>BDH|9608211388851461343</stp>
        <tr r="I194" s="17"/>
        <tr r="I194" s="17"/>
      </tp>
      <tp t="s">
        <v>#N/A Requesting Data...2205618885</v>
        <stp/>
        <stp>BDH|5913899803438434480</stp>
        <tr r="C226" s="17"/>
      </tp>
      <tp t="s">
        <v>#N/A Requesting Data...3586648622</v>
        <stp/>
        <stp>BDH|6591224725273690484</stp>
        <tr r="K165" s="17"/>
      </tp>
      <tp t="s">
        <v>#N/A Requesting Data...3096952726</v>
        <stp/>
        <stp>BDH|7884630143175693122</stp>
        <tr r="K152" s="17"/>
      </tp>
      <tp t="s">
        <v>#N/A Requesting Data...1225877658</v>
        <stp/>
        <stp>BDH|6749651930294643685</stp>
        <tr r="E175" s="2"/>
      </tp>
      <tp t="s">
        <v>#N/A Requesting Data...1289673886</v>
        <stp/>
        <stp>BDH|5262546359480087434</stp>
        <tr r="J206" s="19"/>
      </tp>
      <tp t="s">
        <v>#N/A Requesting Data...3765913567</v>
        <stp/>
        <stp>BDH|6375591834376267708</stp>
        <tr r="BA212" s="18"/>
      </tp>
      <tp t="s">
        <v>#N/A Requesting Data...3160220073</v>
        <stp/>
        <stp>BDH|2772965997010377399</stp>
        <tr r="J292" s="19"/>
      </tp>
      <tp t="s">
        <v>#N/A Requesting Data...3660874793</v>
        <stp/>
        <stp>BDH|7233126162867740688</stp>
        <tr r="Q393" s="18"/>
      </tp>
      <tp t="s">
        <v>#N/A Requesting Data...2838528011</v>
        <stp/>
        <stp>BDH|4829766559362953532</stp>
        <tr r="E349" s="2"/>
      </tp>
      <tp t="s">
        <v>#N/A Requesting Data...1621375737</v>
        <stp/>
        <stp>BDH|9057059497330667191</stp>
        <tr r="J221" s="17"/>
        <tr r="J221" s="17"/>
      </tp>
      <tp t="s">
        <v>#N/A Requesting Data...2582706152</v>
        <stp/>
        <stp>BDH|4842582103318884866</stp>
        <tr r="C7" s="17"/>
      </tp>
      <tp t="s">
        <v>#N/A Requesting Data...2381271548</v>
        <stp/>
        <stp>BDH|4650629120893092297</stp>
        <tr r="E278" s="2"/>
      </tp>
      <tp t="s">
        <v>#N/A Requesting Data...1483955729</v>
        <stp/>
        <stp>BDH|6919436745360217708</stp>
        <tr r="BE285" s="19"/>
        <tr r="BG285" s="11"/>
      </tp>
      <tp t="s">
        <v>#N/A Requesting Data...3706860605</v>
        <stp/>
        <stp>BDH|5493733365761984469</stp>
        <tr r="B435" s="18"/>
        <tr r="B435" s="2"/>
      </tp>
      <tp t="s">
        <v>#N/A Requesting Data...1885299476</v>
        <stp/>
        <stp>BDH|7695585917365583719</stp>
        <tr r="M130" s="19"/>
        <tr r="O130" s="11"/>
      </tp>
      <tp t="s">
        <v>#N/A Requesting Data...1346407125</v>
        <stp/>
        <stp>BDH|3834437204327422196</stp>
        <tr r="J128" s="17"/>
        <tr r="J128" s="17"/>
      </tp>
      <tp t="s">
        <v>#N/A Requesting Data...2975412006</v>
        <stp/>
        <stp>BDH|1338902898071169182</stp>
        <tr r="B40" s="19"/>
        <tr r="B40" s="11"/>
      </tp>
      <tp t="s">
        <v>#N/A Requesting Data...2580360896</v>
        <stp/>
        <stp>BDH|4036477252986087270</stp>
        <tr r="Q151" s="18"/>
      </tp>
      <tp t="s">
        <v>#N/A Requesting Data...1948949471</v>
        <stp/>
        <stp>BDH|9530935644172276724</stp>
        <tr r="C82" s="17"/>
      </tp>
      <tp t="s">
        <v>#N/A Requesting Data...3891103971</v>
        <stp/>
        <stp>BDH|4415417475460679641</stp>
        <tr r="Q172" s="18"/>
      </tp>
      <tp t="s">
        <v>#N/A Requesting Data...3811705200</v>
        <stp/>
        <stp>BDH|9400340772458728472</stp>
        <tr r="D282" s="17"/>
      </tp>
      <tp t="s">
        <v>#N/A Requesting Data...2899012526</v>
        <stp/>
        <stp>BDH|7088761986600286900</stp>
        <tr r="B51" s="17"/>
      </tp>
      <tp t="s">
        <v>#N/A Requesting Data...1461056660</v>
        <stp/>
        <stp>BDH|4434001772361716337</stp>
        <tr r="Q273" s="18"/>
      </tp>
      <tp t="s">
        <v>#N/A Requesting Data...4232256576</v>
        <stp/>
        <stp>BDH|9227257197423754052</stp>
        <tr r="E43" s="2"/>
      </tp>
      <tp t="s">
        <v>#N/A Requesting Data...4043559936</v>
        <stp/>
        <stp>BDH|7273952943192183975</stp>
        <tr r="E94" s="2"/>
      </tp>
      <tp t="s">
        <v>#N/A Requesting Data...4163362798</v>
        <stp/>
        <stp>BDH|9046679727119410564</stp>
        <tr r="BE169" s="19"/>
        <tr r="BG169" s="11"/>
      </tp>
      <tp t="s">
        <v>#N/A Requesting Data...2250951796</v>
        <stp/>
        <stp>BDH|1472571375717298561</stp>
        <tr r="E168" s="2"/>
      </tp>
      <tp t="s">
        <v>#N/A Requesting Data...2629278004</v>
        <stp/>
        <stp>BDH|1299617720870764470</stp>
        <tr r="D73" s="17"/>
      </tp>
      <tp t="s">
        <v>#N/A Requesting Data...1752266688</v>
        <stp/>
        <stp>BDH|7961796963473155411</stp>
        <tr r="J298" s="19"/>
      </tp>
      <tp t="s">
        <v>#N/A Requesting Data...4279033006</v>
        <stp/>
        <stp>BDH|6358433303335310637</stp>
        <tr r="BA362" s="18"/>
      </tp>
      <tp t="s">
        <v>#N/A Requesting Data...1356191534</v>
        <stp/>
        <stp>BDH|1411776512172017425</stp>
        <tr r="BA87" s="18"/>
      </tp>
      <tp t="s">
        <v>#N/A Requesting Data...3116044440</v>
        <stp/>
        <stp>BDH|4362998639138689765</stp>
        <tr r="F38" s="19"/>
        <tr r="I38" s="11"/>
      </tp>
      <tp t="s">
        <v>#N/A Requesting Data...1380772909</v>
        <stp/>
        <stp>BDH|8973016247514508991</stp>
        <tr r="K126" s="17"/>
      </tp>
      <tp t="s">
        <v>#N/A Requesting Data...3984401130</v>
        <stp/>
        <stp>BDH|7408715701218234950</stp>
        <tr r="K116" s="17"/>
      </tp>
      <tp t="s">
        <v>#N/A Requesting Data...1666621084</v>
        <stp/>
        <stp>BDH|7332266953605374462</stp>
        <tr r="E221" s="2"/>
      </tp>
      <tp t="s">
        <v>#N/A Requesting Data...2339658249</v>
        <stp/>
        <stp>BDH|2047903819803807829</stp>
        <tr r="BA231" s="18"/>
      </tp>
      <tp t="s">
        <v>#N/A Requesting Data...3636884025</v>
        <stp/>
        <stp>BDH|7174343885009140429</stp>
        <tr r="E22" s="2"/>
      </tp>
      <tp t="s">
        <v>#N/A Requesting Data...2221877225</v>
        <stp/>
        <stp>BDH|6953524252427981037</stp>
        <tr r="I8" s="17"/>
      </tp>
      <tp t="s">
        <v>#N/A Requesting Data...3024054950</v>
        <stp/>
        <stp>BDH|4767139111182525731</stp>
        <tr r="K439" s="18"/>
        <tr r="M439" s="2"/>
      </tp>
      <tp t="s">
        <v>#N/A Requesting Data...4053736300</v>
        <stp/>
        <stp>BDH|8708884162504791397</stp>
        <tr r="C227" s="17"/>
      </tp>
      <tp t="s">
        <v>#N/A Requesting Data...2140049053</v>
        <stp/>
        <stp>BDH|4287676429065854475</stp>
        <tr r="AH434" s="18"/>
        <tr r="AD434" s="2"/>
      </tp>
      <tp t="s">
        <v>#N/A Requesting Data...1940711635</v>
        <stp/>
        <stp>BDH|8134930473370050715</stp>
        <tr r="F214" s="19"/>
        <tr r="I214" s="11"/>
      </tp>
      <tp t="s">
        <v>#N/A Requesting Data...1729786192</v>
        <stp/>
        <stp>BDH|2922650351387926743</stp>
        <tr r="K288" s="17"/>
        <tr r="K288" s="17"/>
      </tp>
      <tp t="s">
        <v>#N/A Requesting Data...1542070632</v>
        <stp/>
        <stp>BDH|7629986173151543982</stp>
        <tr r="BA165" s="18"/>
      </tp>
      <tp t="s">
        <v>#N/A Requesting Data...2655192908</v>
        <stp/>
        <stp>BDH|3197005547505681304</stp>
        <tr r="BA265" s="18"/>
      </tp>
      <tp t="s">
        <v>#N/A Requesting Data...1469028079</v>
        <stp/>
        <stp>BDH|2766301738305914662</stp>
        <tr r="J217" s="19"/>
      </tp>
      <tp t="s">
        <v>#N/A Requesting Data...2283930007</v>
        <stp/>
        <stp>BDH|7320525600343271034</stp>
        <tr r="BE142" s="19"/>
        <tr r="BG142" s="11"/>
      </tp>
      <tp t="s">
        <v>#N/A Requesting Data...2879860624</v>
        <stp/>
        <stp>BDH|1168058184750772879</stp>
        <tr r="M136" s="19"/>
        <tr r="O136" s="11"/>
      </tp>
      <tp t="s">
        <v>#N/A Requesting Data...3411213684</v>
        <stp/>
        <stp>BDH|9288434176693545827</stp>
        <tr r="K137" s="17"/>
      </tp>
      <tp t="s">
        <v>#N/A Requesting Data...2600389166</v>
        <stp/>
        <stp>BDH|8133544270812776923</stp>
        <tr r="K179" s="17"/>
      </tp>
      <tp t="s">
        <v>#N/A Requesting Data...3475578327</v>
        <stp/>
        <stp>BDH|5453922462899429206</stp>
        <tr r="Q15" s="18"/>
      </tp>
      <tp t="s">
        <v>#N/A Requesting Data...3863496945</v>
        <stp/>
        <stp>BDH|8450880740840440584</stp>
        <tr r="BE32" s="19"/>
        <tr r="BG32" s="11"/>
      </tp>
      <tp t="s">
        <v>#N/A Requesting Data...3172880348</v>
        <stp/>
        <stp>BDH|8083558891806663323</stp>
        <tr r="D247" s="17"/>
      </tp>
      <tp t="s">
        <v>#N/A Requesting Data...2584014571</v>
        <stp/>
        <stp>BDH|9967686246528479223</stp>
        <tr r="E376" s="2"/>
      </tp>
      <tp t="s">
        <v>#N/A Requesting Data...1855929584</v>
        <stp/>
        <stp>BDH|4657535665435559341</stp>
        <tr r="BE140" s="19"/>
        <tr r="BG140" s="11"/>
      </tp>
      <tp t="s">
        <v>#N/A Requesting Data...2381642687</v>
        <stp/>
        <stp>BDH|2726725303833184762</stp>
        <tr r="J258" s="17"/>
        <tr r="J258" s="17"/>
      </tp>
      <tp t="s">
        <v>#N/A Requesting Data...4018416610</v>
        <stp/>
        <stp>BDH|6361023661357587649</stp>
        <tr r="J86" s="17"/>
      </tp>
      <tp t="s">
        <v>#N/A Requesting Data...3419136621</v>
        <stp/>
        <stp>BDH|1195077328441929360</stp>
        <tr r="C208" s="17"/>
      </tp>
      <tp t="s">
        <v>#N/A Requesting Data...1550031726</v>
        <stp/>
        <stp>BDH|8091178981972139261</stp>
        <tr r="K5" s="17"/>
      </tp>
      <tp t="s">
        <v>#N/A Requesting Data...2100176095</v>
        <stp/>
        <stp>BDH|8344810644304240159</stp>
        <tr r="B9" s="17"/>
      </tp>
      <tp t="s">
        <v>#N/A Requesting Data...2684416765</v>
        <stp/>
        <stp>BDH|2530908651666200972</stp>
        <tr r="C4" s="17"/>
      </tp>
      <tp t="s">
        <v>#N/A Requesting Data...2186848032</v>
        <stp/>
        <stp>BDH|1109175980849748078</stp>
        <tr r="J50" s="17"/>
      </tp>
      <tp t="s">
        <v>#N/A Requesting Data...1461352736</v>
        <stp/>
        <stp>BDH|2095216463826749132</stp>
        <tr r="B25" s="17"/>
      </tp>
      <tp t="s">
        <v>#N/A Requesting Data...3495134324</v>
        <stp/>
        <stp>BDH|5847454573760803707</stp>
        <tr r="E140" s="2"/>
      </tp>
      <tp t="s">
        <v>#N/A Requesting Data...1844065154</v>
        <stp/>
        <stp>BDH|2601067930538673805</stp>
        <tr r="I61" s="17"/>
      </tp>
      <tp t="s">
        <v>#N/A Requesting Data...3088341774</v>
        <stp/>
        <stp>BDH|9067936364180650777</stp>
        <tr r="E185" s="2"/>
      </tp>
      <tp t="s">
        <v>#N/A Requesting Data...1971458666</v>
        <stp/>
        <stp>BDH|2457431971677244724</stp>
        <tr r="D85" s="17"/>
      </tp>
      <tp t="s">
        <v>#N/A Requesting Data...3091738473</v>
        <stp/>
        <stp>BDH|2765049957874766254</stp>
        <tr r="M114" s="19"/>
        <tr r="O114" s="11"/>
      </tp>
      <tp t="s">
        <v>#N/A Requesting Data...2036116794</v>
        <stp/>
        <stp>BDH|2969782240136049676</stp>
        <tr r="J49" s="17"/>
      </tp>
      <tp t="s">
        <v>#N/A Requesting Data...2156500807</v>
        <stp/>
        <stp>BDH|8800085480995775414</stp>
        <tr r="F199" s="19"/>
        <tr r="I199" s="11"/>
      </tp>
      <tp t="s">
        <v>#N/A Requesting Data...4154852424</v>
        <stp/>
        <stp>BDH|1270816593802300348</stp>
        <tr r="I164" s="17"/>
        <tr r="I164" s="17"/>
      </tp>
      <tp t="s">
        <v>#N/A Requesting Data...2782192179</v>
        <stp/>
        <stp>BDH|2189741132305737278</stp>
        <tr r="F234" s="19"/>
        <tr r="I234" s="11"/>
      </tp>
      <tp t="s">
        <v>#N/A Requesting Data...3702484118</v>
        <stp/>
        <stp>BDH|4083248870441203114</stp>
        <tr r="B234" s="17"/>
      </tp>
      <tp t="s">
        <v>#N/A Requesting Data...3064778535</v>
        <stp/>
        <stp>BDH|4180084636696186092</stp>
        <tr r="M263" s="19"/>
        <tr r="O263" s="11"/>
      </tp>
      <tp t="s">
        <v>#N/A Requesting Data...1541250112</v>
        <stp/>
        <stp>BDH|2726472966361611071</stp>
        <tr r="Q359" s="18"/>
      </tp>
      <tp t="s">
        <v>#N/A Requesting Data...3534326738</v>
        <stp/>
        <stp>BDH|6761644645626286339</stp>
        <tr r="D193" s="17"/>
      </tp>
      <tp t="s">
        <v>#N/A Requesting Data...2195508052</v>
        <stp/>
        <stp>BDH|8866206686967871418</stp>
        <tr r="J46" s="17"/>
      </tp>
      <tp t="s">
        <v>#N/A Requesting Data...1552043696</v>
        <stp/>
        <stp>BDH|7362147038864964019</stp>
        <tr r="Q203" s="18"/>
      </tp>
      <tp t="s">
        <v>#N/A Requesting Data...1597162551</v>
        <stp/>
        <stp>BDH|1226706504855768263</stp>
        <tr r="F72" s="19"/>
        <tr r="I72" s="11"/>
      </tp>
      <tp t="s">
        <v>#N/A Requesting Data...1703471550</v>
        <stp/>
        <stp>BDH|1679329700140700347</stp>
        <tr r="J217" s="17"/>
        <tr r="J217" s="17"/>
      </tp>
      <tp t="s">
        <v>#N/A Requesting Data...1927476859</v>
        <stp/>
        <stp>BDH|7216018144491530355</stp>
        <tr r="J289" s="19"/>
      </tp>
      <tp t="s">
        <v>#N/A Requesting Data...1856418845</v>
        <stp/>
        <stp>BDH|5296511348754408184</stp>
        <tr r="E232" s="2"/>
      </tp>
      <tp t="s">
        <v>#N/A Requesting Data...1759712167</v>
        <stp/>
        <stp>BDH|9497108586700284170</stp>
        <tr r="B217" s="17"/>
      </tp>
      <tp t="s">
        <v>#N/A Requesting Data...2499393867</v>
        <stp/>
        <stp>BDH|5557796132038377897</stp>
        <tr r="BA131" s="18"/>
      </tp>
      <tp t="s">
        <v>#N/A Requesting Data...4204668722</v>
        <stp/>
        <stp>BDH|1847980158899991557</stp>
        <tr r="BE119" s="19"/>
        <tr r="BG119" s="11"/>
      </tp>
      <tp t="s">
        <v>#N/A Requesting Data...4281664082</v>
        <stp/>
        <stp>BDH|1222912529672931971</stp>
        <tr r="Q113" s="18"/>
      </tp>
      <tp t="s">
        <v>#N/A Requesting Data...4252496866</v>
        <stp/>
        <stp>BDH|8416518811408987591</stp>
        <tr r="Q124" s="18"/>
      </tp>
      <tp t="s">
        <v>#N/A Requesting Data...3285561620</v>
        <stp/>
        <stp>BDH|3339516423967638239</stp>
        <tr r="F174" s="19"/>
        <tr r="I174" s="11"/>
      </tp>
      <tp t="s">
        <v>#N/A Requesting Data...1545521260</v>
        <stp/>
        <stp>BDH|2193874982101578250</stp>
        <tr r="BA42" s="18"/>
      </tp>
      <tp t="s">
        <v>#N/A Requesting Data...3827373325</v>
        <stp/>
        <stp>BDH|1449085803841868134</stp>
        <tr r="K192" s="17"/>
      </tp>
      <tp t="s">
        <v>#N/A Requesting Data...2212414547</v>
        <stp/>
        <stp>BDH|5544839892387422246</stp>
        <tr r="F231" s="19"/>
        <tr r="I231" s="11"/>
      </tp>
      <tp t="s">
        <v>#N/A Requesting Data...4045106629</v>
        <stp/>
        <stp>BDH|1702797259730341209</stp>
        <tr r="I293" s="17"/>
        <tr r="I293" s="17"/>
      </tp>
      <tp t="s">
        <v>#N/A Requesting Data...2051286492</v>
        <stp/>
        <stp>BDH|6657134917885317254</stp>
        <tr r="C35" s="17"/>
      </tp>
      <tp t="s">
        <v>#N/A Requesting Data...3894894252</v>
        <stp/>
        <stp>BDH|6392755775253770406</stp>
        <tr r="E428" s="18"/>
      </tp>
      <tp t="s">
        <v>#N/A Requesting Data...2947079443</v>
        <stp/>
        <stp>BDH|7020655044866764226</stp>
        <tr r="Q431" s="18"/>
      </tp>
      <tp t="s">
        <v>#N/A Requesting Data...3012404134</v>
        <stp/>
        <stp>BDH|3798918982173609073</stp>
        <tr r="K27" s="17"/>
      </tp>
      <tp t="s">
        <v>#N/A Requesting Data...2712254710</v>
        <stp/>
        <stp>BDH|4029070632027569156</stp>
        <tr r="C111" s="17"/>
      </tp>
      <tp t="s">
        <v>#N/A Requesting Data...2874663248</v>
        <stp/>
        <stp>BDH|7572803882182472467</stp>
        <tr r="C48" s="17"/>
      </tp>
      <tp t="s">
        <v>#N/A Requesting Data...1503441426</v>
        <stp/>
        <stp>BDH|8488102786883024374</stp>
        <tr r="J161" s="17"/>
        <tr r="J161" s="17"/>
      </tp>
      <tp t="s">
        <v>#N/A Requesting Data...1628719796</v>
        <stp/>
        <stp>BDH|6082906582727225150</stp>
        <tr r="B53" s="19"/>
        <tr r="B53" s="11"/>
      </tp>
      <tp t="s">
        <v>#N/A Requesting Data...3288350823</v>
        <stp/>
        <stp>BDH|2095424612484673235</stp>
        <tr r="C192" s="17"/>
      </tp>
      <tp t="s">
        <v>#N/A Requesting Data...2798411522</v>
        <stp/>
        <stp>BDH|6958096465546630769</stp>
        <tr r="B72" s="17"/>
      </tp>
      <tp t="s">
        <v>#N/A Requesting Data...1730609489</v>
        <stp/>
        <stp>BDH|6153185427707389380</stp>
        <tr r="Q282" s="18"/>
      </tp>
      <tp t="s">
        <v>#N/A Requesting Data...2547054350</v>
        <stp/>
        <stp>BDH|59242505019782744</stp>
        <tr r="BE7" s="19"/>
        <tr r="BG7" s="11"/>
      </tp>
      <tp t="s">
        <v>#N/A Requesting Data...2524512106</v>
        <stp/>
        <stp>BDH|77612979559962437</stp>
        <tr r="Q195" s="18"/>
      </tp>
      <tp t="s">
        <v>#N/A Requesting Data...1933443433</v>
        <stp/>
        <stp>BDH|8536331999004502403</stp>
        <tr r="B222" s="19"/>
        <tr r="B222" s="11"/>
      </tp>
      <tp t="s">
        <v>#N/A Requesting Data...1548925433</v>
        <stp/>
        <stp>BDH|9553454676661904957</stp>
        <tr r="J293" s="19"/>
      </tp>
      <tp t="s">
        <v>#N/A Requesting Data...3139694844</v>
        <stp/>
        <stp>BDH|4090773149830166556</stp>
        <tr r="E83" s="2"/>
      </tp>
      <tp t="s">
        <v>#N/A Requesting Data...1651016124</v>
        <stp/>
        <stp>BDH|5430430607792953133</stp>
        <tr r="B130" s="19"/>
        <tr r="B130" s="11"/>
      </tp>
      <tp t="s">
        <v>#N/A Requesting Data...3071544742</v>
        <stp/>
        <stp>BDH|2007347814923293185</stp>
        <tr r="E197" s="2"/>
      </tp>
      <tp t="s">
        <v>#N/A Requesting Data...3888031326</v>
        <stp/>
        <stp>BDH|7979760517092479166</stp>
        <tr r="BE205" s="19"/>
        <tr r="BG205" s="11"/>
      </tp>
      <tp t="s">
        <v>#N/A Requesting Data...3984706201</v>
        <stp/>
        <stp>BDH|5509785841360487427</stp>
        <tr r="B269" s="17"/>
      </tp>
      <tp t="s">
        <v>#N/A Requesting Data...2252465397</v>
        <stp/>
        <stp>BDH|3448243249353568469</stp>
        <tr r="BE86" s="19"/>
        <tr r="BG86" s="11"/>
      </tp>
      <tp t="s">
        <v>#N/A Requesting Data...1813749517</v>
        <stp/>
        <stp>BDH|3821730325860407407</stp>
        <tr r="BA144" s="18"/>
      </tp>
      <tp t="s">
        <v>#N/A Requesting Data...3128630074</v>
        <stp/>
        <stp>BDH|2296697640723311127</stp>
        <tr r="BA252" s="18"/>
      </tp>
      <tp t="s">
        <v>#N/A Requesting Data...1478309627</v>
        <stp/>
        <stp>BDH|5068759341157682397</stp>
        <tr r="I74" s="17"/>
      </tp>
      <tp t="s">
        <v>#N/A Requesting Data...2560894013</v>
        <stp/>
        <stp>BDH|4843129573756003620</stp>
        <tr r="K227" s="17"/>
      </tp>
      <tp t="s">
        <v>#N/A Requesting Data...2706567186</v>
        <stp/>
        <stp>BDH|9320032836309402199</stp>
        <tr r="F114" s="19"/>
        <tr r="I114" s="11"/>
      </tp>
      <tp t="s">
        <v>#N/A Requesting Data...1738028977</v>
        <stp/>
        <stp>BDH|3441649406227928040</stp>
        <tr r="D273" s="17"/>
      </tp>
      <tp t="s">
        <v>#N/A Requesting Data...3878502810</v>
        <stp/>
        <stp>BDH|2484795967871400059</stp>
        <tr r="C33" s="17"/>
      </tp>
      <tp t="s">
        <v>#N/A Requesting Data...2358662196</v>
        <stp/>
        <stp>BDH|1172063460826843347</stp>
        <tr r="F150" s="19"/>
        <tr r="I150" s="11"/>
      </tp>
      <tp t="s">
        <v>#N/A Requesting Data...3178188547</v>
        <stp/>
        <stp>BDH|1795799353967618607</stp>
        <tr r="I5" s="17"/>
      </tp>
      <tp t="s">
        <v>#N/A Requesting Data...2470100852</v>
        <stp/>
        <stp>BDH|5055931793912966525</stp>
        <tr r="D7" s="17"/>
      </tp>
      <tp t="s">
        <v>#N/A Requesting Data...2894220198</v>
        <stp/>
        <stp>BDH|1705799837881221633</stp>
        <tr r="M105" s="19"/>
        <tr r="O105" s="11"/>
      </tp>
      <tp t="s">
        <v>#N/A Requesting Data...1713735998</v>
        <stp/>
        <stp>BDH|5297453672925891159</stp>
        <tr r="E391" s="2"/>
      </tp>
      <tp t="s">
        <v>#N/A Requesting Data...2999480558</v>
        <stp/>
        <stp>BDH|1199093031390135008</stp>
        <tr r="B289" s="17"/>
      </tp>
      <tp t="s">
        <v>#N/A Requesting Data...1815850547</v>
        <stp/>
        <stp>BDH|1146630549031126024</stp>
        <tr r="M71" s="19"/>
        <tr r="O71" s="11"/>
      </tp>
      <tp t="s">
        <v>#N/A Requesting Data...1962854990</v>
        <stp/>
        <stp>BDH|4408780176442742452</stp>
        <tr r="M46" s="19"/>
        <tr r="O46" s="11"/>
      </tp>
      <tp t="s">
        <v>#N/A Requesting Data...3446962518</v>
        <stp/>
        <stp>BDH|9954110755157686838</stp>
        <tr r="K425" s="18"/>
        <tr r="M425" s="2"/>
      </tp>
      <tp t="s">
        <v>#N/A Requesting Data...2482610441</v>
        <stp/>
        <stp>BDH|6160863431649875662</stp>
        <tr r="BA13" s="18"/>
      </tp>
      <tp t="s">
        <v>#N/A Requesting Data...2525769861</v>
        <stp/>
        <stp>BDH|8916081356477797884</stp>
        <tr r="F48" s="19"/>
        <tr r="I48" s="11"/>
      </tp>
      <tp t="s">
        <v>#N/A Requesting Data...2714222067</v>
        <stp/>
        <stp>BDH|7614560749427782361</stp>
        <tr r="M78" s="19"/>
        <tr r="O78" s="11"/>
      </tp>
      <tp t="s">
        <v>#N/A Requesting Data...1632928316</v>
        <stp/>
        <stp>BDH|6252007825583985561</stp>
        <tr r="F261" s="19"/>
        <tr r="I261" s="11"/>
      </tp>
      <tp t="s">
        <v>#N/A Requesting Data...3130798937</v>
        <stp/>
        <stp>BDH|5634738311867852657</stp>
        <tr r="BA23" s="18"/>
      </tp>
      <tp t="s">
        <v>#N/A Requesting Data...3434319235</v>
        <stp/>
        <stp>BDH|8884813011176387520</stp>
        <tr r="I29" s="17"/>
      </tp>
      <tp t="s">
        <v>#N/A Requesting Data...3582968461</v>
        <stp/>
        <stp>BDH|6862278723932203672</stp>
        <tr r="C28" s="17"/>
      </tp>
      <tp t="s">
        <v>#N/A Requesting Data...2423013245</v>
        <stp/>
        <stp>BDH|7002014128167425043</stp>
        <tr r="B185" s="17"/>
      </tp>
      <tp t="s">
        <v>#N/A Requesting Data...2422858118</v>
        <stp/>
        <stp>BDH|5818240020592728522</stp>
        <tr r="I123" s="17"/>
      </tp>
      <tp t="s">
        <v>#N/A Requesting Data...1647517428</v>
        <stp/>
        <stp>BDH|6918084579910984382</stp>
        <tr r="I251" s="17"/>
        <tr r="I251" s="17"/>
      </tp>
      <tp t="s">
        <v>#N/A Requesting Data...3553086027</v>
        <stp/>
        <stp>BDH|2038228721102287289</stp>
        <tr r="Q232" s="18"/>
      </tp>
      <tp t="s">
        <v>#N/A Requesting Data...4206602948</v>
        <stp/>
        <stp>BDH|7992684168823160619</stp>
        <tr r="E284" s="2"/>
      </tp>
      <tp t="s">
        <v>#N/A Requesting Data...2857002318</v>
        <stp/>
        <stp>BDH|2883629610607433078</stp>
        <tr r="B14" s="19"/>
        <tr r="B14" s="11"/>
      </tp>
      <tp t="s">
        <v>#N/A Requesting Data...2012044732</v>
        <stp/>
        <stp>BDH|7847104978561890210</stp>
        <tr r="Q38" s="18"/>
      </tp>
      <tp t="s">
        <v>#N/A Requesting Data...2079639900</v>
        <stp/>
        <stp>BDH|2175089010378463945</stp>
        <tr r="Q357" s="18"/>
      </tp>
      <tp t="s">
        <v>#N/A Requesting Data...2021248369</v>
        <stp/>
        <stp>BDH|4056289656742165363</stp>
        <tr r="J209" s="19"/>
      </tp>
      <tp t="s">
        <v>#N/A Requesting Data...2248176351</v>
        <stp/>
        <stp>BDH|7705245357487577588</stp>
        <tr r="F116" s="19"/>
        <tr r="I116" s="11"/>
      </tp>
      <tp t="s">
        <v>#N/A Requesting Data...3405147813</v>
        <stp/>
        <stp>BDH|3935629491929375775</stp>
        <tr r="K23" s="17"/>
      </tp>
      <tp t="s">
        <v>#N/A Requesting Data...2785116638</v>
        <stp/>
        <stp>BDH|7252788060722710638</stp>
        <tr r="Q274" s="18"/>
      </tp>
      <tp t="s">
        <v>#N/A Requesting Data...2138671980</v>
        <stp/>
        <stp>BDH|9982699489283206650</stp>
        <tr r="C237" s="17"/>
      </tp>
      <tp t="s">
        <v>#N/A Requesting Data...3396712419</v>
        <stp/>
        <stp>BDH|6604018111030992514</stp>
        <tr r="BA84" s="18"/>
      </tp>
      <tp t="s">
        <v>#N/A Requesting Data...4263337331</v>
        <stp/>
        <stp>BDH|4922337534144515251</stp>
        <tr r="M123" s="19"/>
        <tr r="O123" s="11"/>
      </tp>
      <tp t="s">
        <v>#N/A Requesting Data...1559887923</v>
        <stp/>
        <stp>BDH|6939335465003737261</stp>
        <tr r="J195" s="19"/>
      </tp>
      <tp t="s">
        <v>#N/A Requesting Data...3219200554</v>
        <stp/>
        <stp>BDH|7009625709424106747</stp>
        <tr r="M164" s="19"/>
        <tr r="O164" s="11"/>
      </tp>
      <tp t="s">
        <v>#N/A Requesting Data...4121855481</v>
        <stp/>
        <stp>BDH|1204555578076391725</stp>
        <tr r="I189" s="17"/>
        <tr r="I189" s="17"/>
      </tp>
      <tp t="s">
        <v>#N/A Requesting Data...4084817346</v>
        <stp/>
        <stp>BDH|1059677460641049299</stp>
        <tr r="E353" s="2"/>
      </tp>
      <tp t="s">
        <v>#N/A Requesting Data...4066879529</v>
        <stp/>
        <stp>BDH|2683031442246943205</stp>
        <tr r="E121" s="2"/>
      </tp>
      <tp t="s">
        <v>#N/A Requesting Data...4184230694</v>
        <stp/>
        <stp>BDH|5279518308632220071</stp>
        <tr r="J265" s="17"/>
        <tr r="J265" s="17"/>
      </tp>
      <tp t="s">
        <v>#N/A Requesting Data...3159200960</v>
        <stp/>
        <stp>BDH|6781422189090190822</stp>
        <tr r="I86" s="17"/>
      </tp>
      <tp t="s">
        <v>#N/A Requesting Data...3756718254</v>
        <stp/>
        <stp>BDH|6638604658702548546</stp>
        <tr r="Q171" s="18"/>
      </tp>
      <tp t="s">
        <v>#N/A Requesting Data...3853938435</v>
        <stp/>
        <stp>BDH|2287261114971712285</stp>
        <tr r="Q373" s="18"/>
      </tp>
      <tp t="s">
        <v>#N/A Requesting Data...2660822564</v>
        <stp/>
        <stp>BDH|8240830136537101697</stp>
        <tr r="B72" s="19"/>
        <tr r="B72" s="11"/>
      </tp>
      <tp t="s">
        <v>#N/A Requesting Data...3323189555</v>
        <stp/>
        <stp>BDH|8508222588655883587</stp>
        <tr r="E363" s="2"/>
      </tp>
      <tp t="s">
        <v>#N/A Requesting Data...2657416557</v>
        <stp/>
        <stp>BDH|5226662519217405768</stp>
        <tr r="D145" s="17"/>
      </tp>
      <tp t="s">
        <v>#N/A Requesting Data...3224817788</v>
        <stp/>
        <stp>BDH|7653900928306886894</stp>
        <tr r="D245" s="17"/>
      </tp>
      <tp t="s">
        <v>#N/A Requesting Data...3092374037</v>
        <stp/>
        <stp>BDH|6250396255502501048</stp>
        <tr r="F39" s="19"/>
        <tr r="I39" s="11"/>
      </tp>
      <tp t="s">
        <v>#N/A Requesting Data...4170258297</v>
        <stp/>
        <stp>BDH|5283447247404939349</stp>
        <tr r="I79" s="17"/>
      </tp>
      <tp t="s">
        <v>#N/A Requesting Data...3457934472</v>
        <stp/>
        <stp>BDH|5548996794626372174</stp>
        <tr r="C305" s="17"/>
      </tp>
      <tp t="s">
        <v>#N/A Requesting Data...2031705999</v>
        <stp/>
        <stp>BDH|3753753029375445139</stp>
        <tr r="Q245" s="18"/>
      </tp>
      <tp t="s">
        <v>#N/A Requesting Data...3488354950</v>
        <stp/>
        <stp>BDH|8544724858849310101</stp>
        <tr r="Q88" s="18"/>
      </tp>
      <tp t="s">
        <v>#N/A Requesting Data...3548030728</v>
        <stp/>
        <stp>BDH|7979546946811298558</stp>
        <tr r="F301" s="19"/>
        <tr r="I301" s="11"/>
      </tp>
      <tp t="s">
        <v>#N/A Requesting Data...3766941084</v>
        <stp/>
        <stp>BDH|9075709087582368682</stp>
        <tr r="F147" s="19"/>
        <tr r="I147" s="11"/>
      </tp>
      <tp t="s">
        <v>#N/A Requesting Data...3672081256</v>
        <stp/>
        <stp>BDH|3199691570094654423</stp>
        <tr r="BA411" s="18"/>
      </tp>
      <tp t="s">
        <v>#N/A Requesting Data...2908879602</v>
        <stp/>
        <stp>BDH|8693530914096558882</stp>
        <tr r="C13" s="17"/>
      </tp>
      <tp t="s">
        <v>#N/A Requesting Data...3905671877</v>
        <stp/>
        <stp>BDH|4386328758350670024</stp>
        <tr r="B220" s="19"/>
        <tr r="B220" s="11"/>
      </tp>
      <tp t="s">
        <v>#N/A Requesting Data...3926117582</v>
        <stp/>
        <stp>BDH|3213478046545958479</stp>
        <tr r="Q106" s="18"/>
      </tp>
      <tp t="s">
        <v>#N/A Requesting Data...3541006737</v>
        <stp/>
        <stp>BDH|1484799516790528530</stp>
        <tr r="J75" s="17"/>
      </tp>
      <tp t="s">
        <v>#N/A Requesting Data...4264789844</v>
        <stp/>
        <stp>BDH|1673288959915890128</stp>
        <tr r="M124" s="19"/>
        <tr r="O124" s="11"/>
      </tp>
      <tp t="s">
        <v>#N/A Requesting Data...3054344994</v>
        <stp/>
        <stp>BDH|9492448422684610990</stp>
        <tr r="M137" s="19"/>
        <tr r="O137" s="11"/>
      </tp>
      <tp t="s">
        <v>#N/A Requesting Data...3594049284</v>
        <stp/>
        <stp>BDH|7387616811347810565</stp>
        <tr r="BA151" s="18"/>
      </tp>
      <tp t="s">
        <v>#N/A Requesting Data...2085198096</v>
        <stp/>
        <stp>BDH|1025758039564723365</stp>
        <tr r="B139" s="17"/>
      </tp>
      <tp t="s">
        <v>#N/A Requesting Data...2245083286</v>
        <stp/>
        <stp>BDH|4492997140459605262</stp>
        <tr r="J139" s="17"/>
        <tr r="J139" s="17"/>
      </tp>
      <tp t="s">
        <v>#N/A Requesting Data...3344203936</v>
        <stp/>
        <stp>BDH|6272543638254728649</stp>
        <tr r="BE182" s="19"/>
        <tr r="BG182" s="11"/>
      </tp>
      <tp t="s">
        <v>#N/A Requesting Data...2766369657</v>
        <stp/>
        <stp>BDH|3894137632804183750</stp>
        <tr r="BA134" s="18"/>
      </tp>
      <tp t="s">
        <v>#N/A Requesting Data...1544897044</v>
        <stp/>
        <stp>BDH|2662386435780032096</stp>
        <tr r="Q278" s="18"/>
      </tp>
      <tp t="s">
        <v>#N/A Requesting Data...3245115063</v>
        <stp/>
        <stp>BDH|3029847586575223426</stp>
        <tr r="K106" s="17"/>
      </tp>
      <tp t="s">
        <v>#N/A Requesting Data...3535116743</v>
        <stp/>
        <stp>BDH|1833011358253147523</stp>
        <tr r="C58" s="17"/>
      </tp>
      <tp t="s">
        <v>#N/A Requesting Data...3867645733</v>
        <stp/>
        <stp>BDH|8321976338319649984</stp>
        <tr r="Q248" s="18"/>
      </tp>
      <tp t="s">
        <v>#N/A Requesting Data...4217217853</v>
        <stp/>
        <stp>BDH|7687229503692785529</stp>
        <tr r="BE14" s="19"/>
        <tr r="BG14" s="11"/>
      </tp>
      <tp t="s">
        <v>#N/A Requesting Data...3231501482</v>
        <stp/>
        <stp>BDH|3384025912301431150</stp>
        <tr r="C112" s="17"/>
      </tp>
      <tp t="s">
        <v>#N/A Requesting Data...2418065038</v>
        <stp/>
        <stp>BDH|7277640876496456268</stp>
        <tr r="I232" s="17"/>
        <tr r="I232" s="17"/>
      </tp>
      <tp t="s">
        <v>#N/A Requesting Data...3292504514</v>
        <stp/>
        <stp>BDH|2201156355182309639</stp>
        <tr r="D298" s="17"/>
      </tp>
      <tp t="s">
        <v>#N/A Requesting Data...2231076452</v>
        <stp/>
        <stp>BDH|7002641721480344151</stp>
        <tr r="E397" s="2"/>
      </tp>
      <tp t="s">
        <v>#N/A Requesting Data...2942791945</v>
        <stp/>
        <stp>BDH|6767521892270150854</stp>
        <tr r="M58" s="19"/>
        <tr r="O58" s="11"/>
      </tp>
      <tp t="s">
        <v>#N/A Requesting Data...1619561830</v>
        <stp/>
        <stp>BDH|9602201923288718314</stp>
        <tr r="F33" s="19"/>
        <tr r="I33" s="11"/>
      </tp>
      <tp t="s">
        <v>#N/A Requesting Data...2209405011</v>
        <stp/>
        <stp>BDH|4816343040644756589</stp>
        <tr r="F247" s="19"/>
        <tr r="I247" s="11"/>
      </tp>
      <tp t="s">
        <v>#N/A Requesting Data...2676226428</v>
        <stp/>
        <stp>BDH|1697603731466478001</stp>
        <tr r="C46" s="17"/>
      </tp>
      <tp t="s">
        <v>#N/A Requesting Data...2775268297</v>
        <stp/>
        <stp>BDH|7040810333389694776</stp>
        <tr r="M84" s="19"/>
        <tr r="O84" s="11"/>
      </tp>
      <tp t="s">
        <v>#N/A Requesting Data...2952854089</v>
        <stp/>
        <stp>BDH|9465228561647222860</stp>
        <tr r="C246" s="17"/>
      </tp>
      <tp t="s">
        <v>#N/A Requesting Data...1737274368</v>
        <stp/>
        <stp>BDH|9868499746313649822</stp>
        <tr r="M111" s="19"/>
        <tr r="O111" s="11"/>
      </tp>
      <tp t="s">
        <v>#N/A Requesting Data...2167049776</v>
        <stp/>
        <stp>BDH|7105314147860699228</stp>
        <tr r="E383" s="2"/>
      </tp>
      <tp t="s">
        <v>#N/A Requesting Data...4037956767</v>
        <stp/>
        <stp>BDH|3318915544558245479</stp>
        <tr r="E14" s="2"/>
      </tp>
      <tp t="s">
        <v>#N/A Requesting Data...3291953030</v>
        <stp/>
        <stp>BDH|7413056295664072845</stp>
        <tr r="BE204" s="19"/>
        <tr r="BG204" s="11"/>
      </tp>
      <tp t="s">
        <v>#N/A Requesting Data...2288579045</v>
        <stp/>
        <stp>BDH|5475000456113068123</stp>
        <tr r="Q243" s="18"/>
      </tp>
      <tp t="s">
        <v>#N/A Requesting Data...3762291397</v>
        <stp/>
        <stp>BDH|8456962422131652066</stp>
        <tr r="Q279" s="18"/>
      </tp>
      <tp t="s">
        <v>#N/A Requesting Data...2304358187</v>
        <stp/>
        <stp>BDH|8632540585193151462</stp>
        <tr r="J278" s="17"/>
        <tr r="J278" s="17"/>
      </tp>
      <tp t="s">
        <v>#N/A Requesting Data...3614737436</v>
        <stp/>
        <stp>BDH|7939074104707357291</stp>
        <tr r="I256" s="17"/>
        <tr r="I256" s="17"/>
      </tp>
      <tp t="s">
        <v>#N/A Requesting Data...3248345065</v>
        <stp/>
        <stp>BDH|3759621454392910081</stp>
        <tr r="E65" s="2"/>
      </tp>
      <tp t="s">
        <v>#N/A Requesting Data...2673295649</v>
        <stp/>
        <stp>BDH|7729826399144429081</stp>
        <tr r="C170" s="17"/>
      </tp>
      <tp t="s">
        <v>#N/A Requesting Data...2712364529</v>
        <stp/>
        <stp>BDH|7104964293097652228</stp>
        <tr r="J85" s="17"/>
      </tp>
      <tp t="s">
        <v>#N/A Requesting Data...3534345114</v>
        <stp/>
        <stp>BDH|5782399738551687607</stp>
        <tr r="BE99" s="19"/>
        <tr r="BG99" s="11"/>
      </tp>
      <tp t="s">
        <v>#N/A Requesting Data...1686856159</v>
        <stp/>
        <stp>BDH|1355743164543708149</stp>
        <tr r="D215" s="17"/>
      </tp>
      <tp t="s">
        <v>#N/A Requesting Data...2139484594</v>
        <stp/>
        <stp>BDH|5536216597559646558</stp>
        <tr r="H433" s="18"/>
        <tr r="J433" s="2"/>
      </tp>
      <tp t="s">
        <v>#N/A Requesting Data...3928586737</v>
        <stp/>
        <stp>BDH|7737834081490246578</stp>
        <tr r="B195" s="17"/>
      </tp>
      <tp t="s">
        <v>#N/A Requesting Data...3219487312</v>
        <stp/>
        <stp>BDH|6624631763123122761</stp>
        <tr r="BA207" s="18"/>
      </tp>
      <tp t="s">
        <v>#N/A Requesting Data...2395820133</v>
        <stp/>
        <stp>BDH|9191483804669882644</stp>
        <tr r="K145" s="17"/>
      </tp>
      <tp t="s">
        <v>#N/A Requesting Data...2224921553</v>
        <stp/>
        <stp>BDH|6366096950507872631</stp>
        <tr r="BA150" s="18"/>
      </tp>
      <tp t="s">
        <v>#N/A Requesting Data...4061804511</v>
        <stp/>
        <stp>BDH|7538100856083490269</stp>
        <tr r="I254" s="17"/>
        <tr r="I254" s="17"/>
      </tp>
      <tp t="s">
        <v>#N/A Requesting Data...3651209247</v>
        <stp/>
        <stp>BDH|8757679781973049703</stp>
        <tr r="I55" s="17"/>
      </tp>
      <tp t="s">
        <v>#N/A Requesting Data...3319633824</v>
        <stp/>
        <stp>BDH|5518273853293026306</stp>
        <tr r="C18" s="17"/>
      </tp>
      <tp t="s">
        <v>#N/A Requesting Data...3793785328</v>
        <stp/>
        <stp>BDH|6003418210489086800</stp>
        <tr r="K150" s="17"/>
      </tp>
      <tp t="s">
        <v>#N/A Requesting Data...3463507324</v>
        <stp/>
        <stp>BDH|4083066551824322752</stp>
        <tr r="K283" s="17"/>
        <tr r="K283" s="17"/>
      </tp>
      <tp t="s">
        <v>#N/A Requesting Data...1692395757</v>
        <stp/>
        <stp>BDH|6779327082208103774</stp>
        <tr r="F86" s="19"/>
        <tr r="I86" s="11"/>
      </tp>
      <tp t="s">
        <v>#N/A Requesting Data...3334289072</v>
        <stp/>
        <stp>BDH|6729755496748685230</stp>
        <tr r="BE143" s="19"/>
        <tr r="BG143" s="11"/>
      </tp>
      <tp t="s">
        <v>#N/A Requesting Data...2530530375</v>
        <stp/>
        <stp>BDH|1831746933327784095</stp>
        <tr r="J27" s="17"/>
      </tp>
      <tp t="s">
        <v>#N/A Requesting Data...3854804264</v>
        <stp/>
        <stp>BDH|1814478719310249655</stp>
        <tr r="Q230" s="18"/>
      </tp>
      <tp t="s">
        <v>#N/A Requesting Data...2566179629</v>
        <stp/>
        <stp>BDH|6061695238308346939</stp>
        <tr r="C239" s="17"/>
      </tp>
      <tp t="s">
        <v>#N/A Requesting Data...1765333567</v>
        <stp/>
        <stp>BDH|7865368169556644600</stp>
        <tr r="BA409" s="18"/>
      </tp>
      <tp t="s">
        <v>#N/A Requesting Data...2071175318</v>
        <stp/>
        <stp>BDH|6587049680108193417</stp>
        <tr r="J303" s="19"/>
      </tp>
      <tp t="s">
        <v>#N/A Requesting Data...3581781955</v>
        <stp/>
        <stp>BDH|2199159523474839796</stp>
        <tr r="M278" s="19"/>
        <tr r="O278" s="11"/>
      </tp>
      <tp t="s">
        <v>#N/A Requesting Data...1664494541</v>
        <stp/>
        <stp>BDH|7766654064714943195</stp>
        <tr r="Q66" s="18"/>
      </tp>
      <tp t="s">
        <v>#N/A Requesting Data...3128635465</v>
        <stp/>
        <stp>BDH|8695658995866972398</stp>
        <tr r="J83" s="17"/>
      </tp>
      <tp t="s">
        <v>#N/A Requesting Data...2686202725</v>
        <stp/>
        <stp>BDH|9761860248257719088</stp>
        <tr r="BA369" s="18"/>
      </tp>
      <tp t="s">
        <v>#N/A Requesting Data...2482285563</v>
        <stp/>
        <stp>BDH|8116590086870845702</stp>
        <tr r="E266" s="2"/>
      </tp>
      <tp t="s">
        <v>#N/A Requesting Data...4281728866</v>
        <stp/>
        <stp>BDH|1022660736506173060</stp>
        <tr r="D170" s="17"/>
      </tp>
      <tp t="s">
        <v>#N/A Requesting Data...3461581053</v>
        <stp/>
        <stp>BDH|7063372744420340274</stp>
        <tr r="J79" s="17"/>
      </tp>
      <tp t="s">
        <v>#N/A Requesting Data...2821130896</v>
        <stp/>
        <stp>BDH|8771442520098206465</stp>
        <tr r="BE242" s="19"/>
        <tr r="BG242" s="11"/>
      </tp>
      <tp t="s">
        <v>#N/A Requesting Data...4031676954</v>
        <stp/>
        <stp>BDH|1417404610410515663</stp>
        <tr r="BE132" s="19"/>
        <tr r="BG132" s="11"/>
      </tp>
      <tp t="s">
        <v>#N/A Requesting Data...2962567875</v>
        <stp/>
        <stp>BDH|7529289902927179092</stp>
        <tr r="I83" s="17"/>
      </tp>
      <tp t="s">
        <v>#N/A Requesting Data...3785386409</v>
        <stp/>
        <stp>BDH|6308812694887894295</stp>
        <tr r="E250" s="2"/>
      </tp>
      <tp t="s">
        <v>#N/A Requesting Data...2007743553</v>
        <stp/>
        <stp>BDH|6363118519555966155</stp>
        <tr r="I154" s="17"/>
        <tr r="I154" s="17"/>
      </tp>
      <tp t="s">
        <v>#N/A Requesting Data...1840168117</v>
        <stp/>
        <stp>BDH|1869304240662895676</stp>
        <tr r="BE195" s="19"/>
        <tr r="BG195" s="11"/>
      </tp>
      <tp t="s">
        <v>#N/A Requesting Data...2778006185</v>
        <stp/>
        <stp>BDH|7085617950805350358</stp>
        <tr r="B242" s="17"/>
      </tp>
      <tp t="s">
        <v>#N/A Requesting Data...2060960159</v>
        <stp/>
        <stp>BDH|4662484024421524188</stp>
        <tr r="C115" s="17"/>
      </tp>
      <tp t="s">
        <v>#N/A Requesting Data...3006929206</v>
        <stp/>
        <stp>BDH|6859642846553445598</stp>
        <tr r="E32" s="2"/>
      </tp>
      <tp t="s">
        <v>#N/A Requesting Data...2977051872</v>
        <stp/>
        <stp>BDH|5633663717205703543</stp>
        <tr r="M298" s="19"/>
        <tr r="O298" s="11"/>
      </tp>
      <tp t="s">
        <v>#N/A Requesting Data...2931694240</v>
        <stp/>
        <stp>BDH|7088411245441991495</stp>
        <tr r="BA324" s="18"/>
      </tp>
      <tp t="s">
        <v>#N/A Requesting Data...2636151063</v>
        <stp/>
        <stp>BDH|9093900018912478184</stp>
        <tr r="BA119" s="18"/>
      </tp>
      <tp t="s">
        <v>#N/A Requesting Data...2707247496</v>
        <stp/>
        <stp>BDH|6450171550355496539</stp>
        <tr r="Q286" s="18"/>
      </tp>
      <tp t="s">
        <v>#N/A Requesting Data...3587133936</v>
        <stp/>
        <stp>BDH|2360867235152600926</stp>
        <tr r="E166" s="2"/>
      </tp>
      <tp t="s">
        <v>#N/A Requesting Data...3653094478</v>
        <stp/>
        <stp>BDH|9793902618104352789</stp>
        <tr r="B98" s="17"/>
      </tp>
      <tp t="s">
        <v>#N/A Requesting Data...2759128050</v>
        <stp/>
        <stp>BDH|1663653096544947882</stp>
        <tr r="D14" s="17"/>
      </tp>
      <tp t="s">
        <v>#N/A Requesting Data...2644584098</v>
        <stp/>
        <stp>BDH|6791503562446646172</stp>
        <tr r="K256" s="17"/>
      </tp>
      <tp t="s">
        <v>#N/A Requesting Data...3350880173</v>
        <stp/>
        <stp>BDH|8673036780864972685</stp>
        <tr r="BE171" s="19"/>
        <tr r="BG171" s="11"/>
      </tp>
      <tp t="s">
        <v>#N/A Requesting Data...2320751541</v>
        <stp/>
        <stp>BDH|7584457683369614012</stp>
        <tr r="I271" s="17"/>
        <tr r="I271" s="17"/>
      </tp>
      <tp t="s">
        <v>#N/A Requesting Data...2793628292</v>
        <stp/>
        <stp>BDH|1457319760127051109</stp>
        <tr r="C286" s="17"/>
      </tp>
      <tp t="s">
        <v>#N/A Requesting Data...2138339439</v>
        <stp/>
        <stp>BDH|5095549601596559453</stp>
        <tr r="BA194" s="18"/>
      </tp>
      <tp t="s">
        <v>#N/A Requesting Data...3824826145</v>
        <stp/>
        <stp>BDH|6980256962954937427</stp>
        <tr r="D182" s="17"/>
      </tp>
      <tp t="s">
        <v>#N/A Requesting Data...2689794201</v>
        <stp/>
        <stp>BDH|1314520406161655741</stp>
        <tr r="BE24" s="19"/>
        <tr r="BG24" s="11"/>
      </tp>
      <tp t="s">
        <v>#N/A Requesting Data...3371702039</v>
        <stp/>
        <stp>BDH|5374870320869816499</stp>
        <tr r="BE60" s="19"/>
        <tr r="BG60" s="11"/>
      </tp>
      <tp t="s">
        <v>#N/A Requesting Data...2971369830</v>
        <stp/>
        <stp>BDH|4206704823400293363</stp>
        <tr r="B182" s="19"/>
        <tr r="B182" s="11"/>
      </tp>
      <tp t="s">
        <v>#N/A Requesting Data...3020332846</v>
        <stp/>
        <stp>BDH|6730671640865599309</stp>
        <tr r="K201" s="17"/>
      </tp>
      <tp t="s">
        <v>#N/A Requesting Data...2877950718</v>
        <stp/>
        <stp>BDH|1330774229134825209</stp>
        <tr r="K177" s="17"/>
      </tp>
      <tp t="s">
        <v>#N/A Requesting Data...3654521370</v>
        <stp/>
        <stp>BDH|4674272641031704128</stp>
        <tr r="B17" s="19"/>
        <tr r="B17" s="11"/>
      </tp>
      <tp t="s">
        <v>#N/A Requesting Data...3286191319</v>
        <stp/>
        <stp>BDH|3618067137851075324</stp>
        <tr r="E269" s="2"/>
      </tp>
      <tp t="s">
        <v>#N/A Requesting Data...3171414882</v>
        <stp/>
        <stp>BDH|7659143956813559244</stp>
        <tr r="BA440" s="18"/>
      </tp>
      <tp t="s">
        <v>#N/A Requesting Data...2163012587</v>
        <stp/>
        <stp>BDH|7898630288862187976</stp>
        <tr r="E381" s="2"/>
      </tp>
      <tp t="s">
        <v>#N/A Requesting Data...4213343804</v>
        <stp/>
        <stp>BDH|99700937629151275</stp>
        <tr r="B206" s="19"/>
        <tr r="B206" s="11"/>
      </tp>
      <tp t="s">
        <v>#N/A Requesting Data...2368693962</v>
        <stp/>
        <stp>BDH|6995639428786045780</stp>
        <tr r="D226" s="17"/>
      </tp>
      <tp t="s">
        <v>#N/A Requesting Data...2753077610</v>
        <stp/>
        <stp>BDH|2667589250891266062</stp>
        <tr r="I128" s="17"/>
      </tp>
      <tp t="s">
        <v>#N/A Requesting Data...2668644358</v>
        <stp/>
        <stp>BDH|2444292177456232224</stp>
        <tr r="F107" s="19"/>
        <tr r="I107" s="11"/>
      </tp>
      <tp t="s">
        <v>#N/A Requesting Data...3119659856</v>
        <stp/>
        <stp>BDH|9720887630083569207</stp>
        <tr r="B69" s="19"/>
        <tr r="B69" s="11"/>
      </tp>
      <tp t="s">
        <v>#N/A Requesting Data...3419143483</v>
        <stp/>
        <stp>BDH|2046373204305933701</stp>
        <tr r="I153" s="17"/>
        <tr r="I153" s="17"/>
      </tp>
      <tp t="s">
        <v>#N/A Requesting Data...4132141013</v>
        <stp/>
        <stp>BDH|3988086834825890677</stp>
        <tr r="I121" s="17"/>
      </tp>
      <tp t="s">
        <v>#N/A Requesting Data...3023424257</v>
        <stp/>
        <stp>BDH|3287934481240362193</stp>
        <tr r="B269" s="19"/>
        <tr r="B269" s="11"/>
      </tp>
      <tp t="s">
        <v>#N/A Requesting Data...1995881965</v>
        <stp/>
        <stp>BDH|7404702051925627393</stp>
        <tr r="F125" s="19"/>
        <tr r="I125" s="11"/>
      </tp>
      <tp t="s">
        <v>#N/A Requesting Data...3958171665</v>
        <stp/>
        <stp>BDH|6417196151192183374</stp>
        <tr r="BA247" s="18"/>
      </tp>
      <tp t="s">
        <v>#N/A Requesting Data...3130593647</v>
        <stp/>
        <stp>BDH|1626561567036444786</stp>
        <tr r="C256" s="17"/>
      </tp>
      <tp t="s">
        <v>#N/A Requesting Data...2120016023</v>
        <stp/>
        <stp>BDH|6867243626211467450</stp>
        <tr r="Q94" s="18"/>
      </tp>
      <tp t="s">
        <v>#N/A Requesting Data...2940922073</v>
        <stp/>
        <stp>BDH|5016437815374857752</stp>
        <tr r="J245" s="19"/>
      </tp>
      <tp t="s">
        <v>#N/A Requesting Data...2081844854</v>
        <stp/>
        <stp>BDH|8091892338871854123</stp>
        <tr r="J249" s="19"/>
      </tp>
      <tp t="s">
        <v>#N/A Requesting Data...2653891889</v>
        <stp/>
        <stp>BDH|2664436828225031265</stp>
        <tr r="C92" s="17"/>
      </tp>
      <tp t="s">
        <v>#N/A Requesting Data...2279876541</v>
        <stp/>
        <stp>BDH|3804874628868514294</stp>
        <tr r="M74" s="19"/>
        <tr r="O74" s="11"/>
      </tp>
      <tp t="s">
        <v>#N/A Requesting Data...2456629496</v>
        <stp/>
        <stp>BDH|3010276161832838657</stp>
        <tr r="F215" s="19"/>
        <tr r="I215" s="11"/>
      </tp>
      <tp t="s">
        <v>#N/A Requesting Data...3975862119</v>
        <stp/>
        <stp>BDH|4448118267289030997</stp>
        <tr r="E20" s="2"/>
      </tp>
      <tp t="s">
        <v>#N/A Requesting Data...2488564634</v>
        <stp/>
        <stp>BDH|7511285040861390358</stp>
        <tr r="Q276" s="18"/>
      </tp>
      <tp t="s">
        <v>#N/A Requesting Data...3690301947</v>
        <stp/>
        <stp>BDH|6226384413746470168</stp>
        <tr r="Q356" s="18"/>
      </tp>
      <tp t="s">
        <v>#N/A Requesting Data...2515231998</v>
        <stp/>
        <stp>BDH|3987179715080618051</stp>
        <tr r="Q410" s="18"/>
      </tp>
      <tp t="s">
        <v>#N/A Requesting Data...2990220496</v>
        <stp/>
        <stp>BDH|3478832953598924552</stp>
        <tr r="E325" s="2"/>
      </tp>
      <tp t="s">
        <v>#N/A Requesting Data...3044849909</v>
        <stp/>
        <stp>BDH|1876509051165135709</stp>
        <tr r="Q71" s="18"/>
      </tp>
      <tp t="s">
        <v>#N/A Requesting Data...3380328379</v>
        <stp/>
        <stp>BDH|9309499323268677478</stp>
        <tr r="K181" s="17"/>
      </tp>
      <tp t="s">
        <v>#N/A Requesting Data...4139539997</v>
        <stp/>
        <stp>BDH|5610274568560823294</stp>
        <tr r="J275" s="17"/>
        <tr r="J275" s="17"/>
      </tp>
      <tp t="s">
        <v>#N/A Requesting Data...3093250742</v>
        <stp/>
        <stp>BDH|2096048768902420506</stp>
        <tr r="BA69" s="18"/>
      </tp>
      <tp t="s">
        <v>#N/A Requesting Data...3913874107</v>
        <stp/>
        <stp>BDH|6820463954993412779</stp>
        <tr r="BA136" s="18"/>
      </tp>
      <tp t="s">
        <v>#N/A Requesting Data...4174684437</v>
        <stp/>
        <stp>BDH|7795229835016191389</stp>
        <tr r="F299" s="19"/>
        <tr r="I299" s="11"/>
      </tp>
      <tp t="s">
        <v>#N/A Requesting Data...3072806051</v>
        <stp/>
        <stp>BDH|2326333684013466994</stp>
        <tr r="BA222" s="18"/>
      </tp>
      <tp t="s">
        <v>#N/A Requesting Data...3882581074</v>
        <stp/>
        <stp>BDH|3912064933185332665</stp>
        <tr r="Q420" s="18"/>
      </tp>
      <tp t="s">
        <v>#N/A Requesting Data...3360702974</v>
        <stp/>
        <stp>BDH|9472983575744404047</stp>
        <tr r="Q70" s="18"/>
      </tp>
      <tp t="s">
        <v>#N/A Requesting Data...2385196731</v>
        <stp/>
        <stp>BDH|4358423474642863642</stp>
        <tr r="BA269" s="18"/>
      </tp>
      <tp t="s">
        <v>#N/A Requesting Data...2740654613</v>
        <stp/>
        <stp>BDH|6624501309100130078</stp>
        <tr r="D79" s="17"/>
      </tp>
      <tp t="s">
        <v>#N/A Requesting Data...3378772846</v>
        <stp/>
        <stp>BDH|7257734529389892890</stp>
        <tr r="J68" s="17"/>
      </tp>
      <tp t="s">
        <v>#N/A Requesting Data...1839139415</v>
        <stp/>
        <stp>BDH|6043308932730273597</stp>
        <tr r="R291" s="18"/>
      </tp>
      <tp t="s">
        <v>#N/A Requesting Data...2635407571</v>
        <stp/>
        <stp>BDH|7902358570751327167</stp>
        <tr r="M82" s="19"/>
        <tr r="O82" s="11"/>
      </tp>
      <tp t="s">
        <v>#N/A Requesting Data...2689866669</v>
        <stp/>
        <stp>BDH|3786494377367026400</stp>
        <tr r="BA16" s="18"/>
      </tp>
      <tp t="s">
        <v>#N/A Requesting Data...3563134100</v>
        <stp/>
        <stp>BDH|5305950320088889574</stp>
        <tr r="C10" s="17"/>
      </tp>
      <tp t="s">
        <v>#N/A Requesting Data...2014824417</v>
        <stp/>
        <stp>BDH|4189225240634337597</stp>
        <tr r="M288" s="19"/>
        <tr r="O288" s="11"/>
      </tp>
      <tp t="s">
        <v>#N/A Requesting Data...3197510249</v>
        <stp/>
        <stp>BDH|7265012374125139685</stp>
        <tr r="B226" s="17"/>
      </tp>
      <tp t="s">
        <v>#N/A Requesting Data...2592866398</v>
        <stp/>
        <stp>BDH|6663280715307079150</stp>
        <tr r="BA100" s="18"/>
      </tp>
      <tp t="s">
        <v>#N/A Requesting Data...3814189439</v>
        <stp/>
        <stp>BDH|9802120154089343736</stp>
        <tr r="E427" s="18"/>
      </tp>
      <tp t="s">
        <v>#N/A Requesting Data...2870586304</v>
        <stp/>
        <stp>BDH|6087716399983370857</stp>
        <tr r="F61" s="19"/>
        <tr r="I61" s="11"/>
      </tp>
      <tp t="s">
        <v>#N/A Requesting Data...3892301014</v>
        <stp/>
        <stp>BDH|1767302332677226596</stp>
        <tr r="D16" s="17"/>
      </tp>
      <tp t="s">
        <v>#N/A Requesting Data...3383635121</v>
        <stp/>
        <stp>BDH|5985064664154552400</stp>
        <tr r="K59" s="17"/>
      </tp>
      <tp t="s">
        <v>#N/A Requesting Data...3328229502</v>
        <stp/>
        <stp>BDH|4056878198554550246</stp>
        <tr r="I169" s="17"/>
        <tr r="I169" s="17"/>
      </tp>
      <tp t="s">
        <v>#N/A Requesting Data...3079885015</v>
        <stp/>
        <stp>BDH|3487327421581192088</stp>
        <tr r="K135" s="17"/>
      </tp>
      <tp t="s">
        <v>#N/A Requesting Data...2106569290</v>
        <stp/>
        <stp>BDH|9447260119698618139</stp>
        <tr r="E425" s="2"/>
      </tp>
      <tp t="s">
        <v>#N/A Requesting Data...4059552879</v>
        <stp/>
        <stp>BDH|6872823250158232068</stp>
        <tr r="I23" s="17"/>
      </tp>
      <tp t="s">
        <v>#N/A Requesting Data...3371231661</v>
        <stp/>
        <stp>BDH|4961834551339409300</stp>
        <tr r="BA399" s="18"/>
      </tp>
      <tp t="s">
        <v>#N/A Requesting Data...2829745679</v>
        <stp/>
        <stp>BDH|1770233240160838436</stp>
        <tr r="Q235" s="18"/>
      </tp>
      <tp t="s">
        <v>#N/A Requesting Data...4146656332</v>
        <stp/>
        <stp>BDH|9313918139317687721</stp>
        <tr r="D110" s="17"/>
      </tp>
      <tp t="s">
        <v>#N/A Requesting Data...3979674402</v>
        <stp/>
        <stp>BDH|6905185654578325991</stp>
        <tr r="E331" s="2"/>
      </tp>
      <tp t="s">
        <v>#N/A Requesting Data...1849023743</v>
        <stp/>
        <stp>BDH|7259186253003124374</stp>
        <tr r="C116" s="17"/>
      </tp>
      <tp t="s">
        <v>#N/A Requesting Data...3442341991</v>
        <stp/>
        <stp>BDH|9130866349732697473</stp>
        <tr r="B88" s="17"/>
      </tp>
      <tp t="s">
        <v>#N/A Requesting Data...3948174997</v>
        <stp/>
        <stp>BDH|7794252268858292870</stp>
        <tr r="B293" s="19"/>
        <tr r="B293" s="11"/>
      </tp>
      <tp t="s">
        <v>#N/A Requesting Data...2098300490</v>
        <stp/>
        <stp>BDH|3981077177050743716</stp>
        <tr r="J20" s="17"/>
      </tp>
      <tp t="s">
        <v>#N/A Requesting Data...2887908867</v>
        <stp/>
        <stp>BDH|5430089512422564545</stp>
        <tr r="B257" s="19"/>
        <tr r="B257" s="11"/>
      </tp>
      <tp t="s">
        <v>#N/A Requesting Data...3603963910</v>
        <stp/>
        <stp>BDH|6225143873955375692</stp>
        <tr r="M247" s="19"/>
        <tr r="O247" s="11"/>
      </tp>
      <tp t="s">
        <v>#N/A Requesting Data...2986565530</v>
        <stp/>
        <stp>BDH|1840372495660483816</stp>
        <tr r="I93" s="17"/>
      </tp>
      <tp t="s">
        <v>#N/A Requesting Data...3659394483</v>
        <stp/>
        <stp>BDH|3426392642101693666</stp>
        <tr r="E260" s="2"/>
      </tp>
      <tp t="s">
        <v>#N/A Requesting Data...2653828100</v>
        <stp/>
        <stp>BDH|6970460857016414238</stp>
        <tr r="BA25" s="18"/>
      </tp>
      <tp t="s">
        <v>#N/A Requesting Data...1839761022</v>
        <stp/>
        <stp>BDH|7498192652912336205</stp>
        <tr r="E194" s="2"/>
      </tp>
      <tp t="s">
        <v>#N/A Requesting Data...4136792606</v>
        <stp/>
        <stp>BDH|2441495662297575460</stp>
        <tr r="M148" s="19"/>
        <tr r="O148" s="11"/>
      </tp>
      <tp t="s">
        <v>#N/A Requesting Data...1881938541</v>
        <stp/>
        <stp>BDH|3164429204121208597</stp>
        <tr r="D262" s="17"/>
      </tp>
      <tp t="s">
        <v>#N/A Requesting Data...3194715604</v>
        <stp/>
        <stp>BDH|4438399556743530226</stp>
        <tr r="E77" s="2"/>
      </tp>
      <tp t="s">
        <v>#N/A Requesting Data...2289657917</v>
        <stp/>
        <stp>BDH|6796891489090874533</stp>
        <tr r="F181" s="19"/>
        <tr r="I181" s="11"/>
      </tp>
      <tp t="s">
        <v>#N/A Requesting Data...1848718279</v>
        <stp/>
        <stp>BDH|3501250667032384687</stp>
        <tr r="K302" s="17"/>
        <tr r="K302" s="17"/>
      </tp>
      <tp t="s">
        <v>#N/A Requesting Data...3442781723</v>
        <stp/>
        <stp>BDH|1792095719352944138</stp>
        <tr r="Q109" s="18"/>
      </tp>
      <tp t="s">
        <v>#N/A Requesting Data...2837626551</v>
        <stp/>
        <stp>BDH|8773883161565051030</stp>
        <tr r="J159" s="17"/>
        <tr r="J159" s="17"/>
      </tp>
      <tp t="s">
        <v>#N/A Requesting Data...3761243359</v>
        <stp/>
        <stp>BDH|4349374058684957587</stp>
        <tr r="E295" s="2"/>
      </tp>
      <tp t="s">
        <v>#N/A Requesting Data...4079348955</v>
        <stp/>
        <stp>BDH|3286009707911096188</stp>
        <tr r="BA422" s="18"/>
      </tp>
      <tp t="s">
        <v>#N/A Requesting Data...3150830593</v>
        <stp/>
        <stp>BDH|8236696487601093413</stp>
        <tr r="B230" s="19"/>
        <tr r="B230" s="11"/>
      </tp>
      <tp t="s">
        <v>#N/A Requesting Data...2237879814</v>
        <stp/>
        <stp>BDH|1104782472910161271</stp>
        <tr r="E75" s="2"/>
      </tp>
      <tp t="s">
        <v>#N/A Requesting Data...2684367356</v>
        <stp/>
        <stp>BDH|1980014798089525281</stp>
        <tr r="B50" s="19"/>
        <tr r="B50" s="11"/>
      </tp>
      <tp t="s">
        <v>#N/A Requesting Data...2120072997</v>
        <stp/>
        <stp>BDH|2941414578943811156</stp>
        <tr r="B299" s="17"/>
      </tp>
      <tp t="s">
        <v>#N/A Requesting Data...4194086310</v>
        <stp/>
        <stp>BDH|2500360732222079337</stp>
        <tr r="C142" s="17"/>
      </tp>
      <tp t="s">
        <v>#N/A Requesting Data...3521827474</v>
        <stp/>
        <stp>BDH|7026466770043015440</stp>
        <tr r="D50" s="17"/>
      </tp>
      <tp t="s">
        <v>#N/A Requesting Data...3618247531</v>
        <stp/>
        <stp>BDH|1935120959710237622</stp>
        <tr r="B146" s="19"/>
        <tr r="B146" s="11"/>
      </tp>
      <tp t="s">
        <v>#N/A Requesting Data...3609453820</v>
        <stp/>
        <stp>BDH|3784313350027455106</stp>
        <tr r="Q358" s="18"/>
      </tp>
      <tp t="s">
        <v>#N/A Requesting Data...3394769159</v>
        <stp/>
        <stp>BDH|9345804212260282311</stp>
        <tr r="E158" s="2"/>
      </tp>
      <tp t="s">
        <v>#N/A Requesting Data...3254789238</v>
        <stp/>
        <stp>BDH|8950421743869857226</stp>
        <tr r="J140" s="17"/>
        <tr r="J140" s="17"/>
      </tp>
      <tp t="s">
        <v>#N/A Requesting Data...3169201133</v>
        <stp/>
        <stp>BDH|4592037009173575487</stp>
        <tr r="J276" s="17"/>
        <tr r="J276" s="17"/>
      </tp>
      <tp t="s">
        <v>#N/A Requesting Data...3008795787</v>
        <stp/>
        <stp>BDH|6977595917938375963</stp>
        <tr r="C75" s="17"/>
      </tp>
      <tp t="s">
        <v>#N/A Requesting Data...2463908670</v>
        <stp/>
        <stp>BDH|9449830775984562155</stp>
        <tr r="B21" s="19"/>
        <tr r="B21" s="11"/>
      </tp>
      <tp t="s">
        <v>#N/A Requesting Data...3174788739</v>
        <stp/>
        <stp>BDH|7656950893046787253</stp>
        <tr r="J224" s="19"/>
      </tp>
      <tp t="s">
        <v>#N/A Requesting Data...2481185642</v>
        <stp/>
        <stp>BDH|5157643164442326411</stp>
        <tr r="BA393" s="18"/>
      </tp>
      <tp t="s">
        <v>#N/A Requesting Data...3965514722</v>
        <stp/>
        <stp>BDH|4278323921106272002</stp>
        <tr r="K49" s="17"/>
      </tp>
      <tp t="s">
        <v>#N/A Requesting Data...3967384666</v>
        <stp/>
        <stp>BDH|7869549025026984537</stp>
        <tr r="J298" s="17"/>
        <tr r="J298" s="17"/>
      </tp>
      <tp t="s">
        <v>#N/A Requesting Data...3274675066</v>
        <stp/>
        <stp>BDH|6575167850297481649</stp>
        <tr r="H437" s="18"/>
        <tr r="J437" s="2"/>
      </tp>
      <tp t="s">
        <v>#N/A Requesting Data...3148501772</v>
        <stp/>
        <stp>BDH|5018913593720549643</stp>
        <tr r="BA19" s="18"/>
      </tp>
      <tp t="s">
        <v>#N/A Requesting Data...4067459129</v>
        <stp/>
        <stp>BDH|1310227261821450779</stp>
        <tr r="BE56" s="19"/>
        <tr r="BG56" s="11"/>
      </tp>
      <tp t="s">
        <v>#N/A Requesting Data...1890505134</v>
        <stp/>
        <stp>BDH|7703517445737851282</stp>
        <tr r="B197" s="17"/>
      </tp>
      <tp t="s">
        <v>#N/A Requesting Data...3640732286</v>
        <stp/>
        <stp>BDH|7041649016890328320</stp>
        <tr r="C42" s="17"/>
      </tp>
      <tp t="s">
        <v>#N/A Requesting Data...3175707910</v>
        <stp/>
        <stp>BDH|6852392123200952486</stp>
        <tr r="J35" s="17"/>
      </tp>
      <tp t="s">
        <v>#N/A Requesting Data...2714230306</v>
        <stp/>
        <stp>BDH|6683098235555859319</stp>
        <tr r="J163" s="17"/>
        <tr r="J163" s="17"/>
      </tp>
      <tp t="s">
        <v>#N/A Requesting Data...2498052264</v>
        <stp/>
        <stp>BDH|1959972209802240962</stp>
        <tr r="D141" s="17"/>
      </tp>
      <tp t="s">
        <v>#N/A Requesting Data...2278666406</v>
        <stp/>
        <stp>BDH|6141777974246393320</stp>
        <tr r="BE40" s="19"/>
        <tr r="BG40" s="11"/>
      </tp>
      <tp t="s">
        <v>#N/A Requesting Data...2051789984</v>
        <stp/>
        <stp>BDH|5309235280249484574</stp>
        <tr r="J218" s="17"/>
        <tr r="J218" s="17"/>
      </tp>
      <tp t="s">
        <v>#N/A Requesting Data...3397561282</v>
        <stp/>
        <stp>BDH|2422777213546423178</stp>
        <tr r="E272" s="2"/>
      </tp>
      <tp t="s">
        <v>#N/A Requesting Data...1894233953</v>
        <stp/>
        <stp>BDH|1997047794089868222</stp>
        <tr r="M104" s="19"/>
        <tr r="O104" s="11"/>
      </tp>
      <tp t="s">
        <v>#N/A Requesting Data...2222947192</v>
        <stp/>
        <stp>BDH|3232763563989068842</stp>
        <tr r="B137" s="19"/>
        <tr r="B137" s="11"/>
      </tp>
      <tp t="s">
        <v>#N/A Requesting Data...1900528983</v>
        <stp/>
        <stp>BDH|3787521806742532752</stp>
        <tr r="Q298" s="18"/>
      </tp>
      <tp t="s">
        <v>#N/A Requesting Data...3722943937</v>
        <stp/>
        <stp>BDH|3509291161666994271</stp>
        <tr r="Q253" s="18"/>
      </tp>
      <tp t="s">
        <v>#N/A Requesting Data...4028122916</v>
        <stp/>
        <stp>BDH|4332733270644672361</stp>
        <tr r="BA157" s="18"/>
      </tp>
      <tp t="s">
        <v>#N/A Requesting Data...2460839933</v>
        <stp/>
        <stp>BDH|9068602319854163989</stp>
        <tr r="Q382" s="18"/>
      </tp>
      <tp t="s">
        <v>#N/A Requesting Data...2638586042</v>
        <stp/>
        <stp>BDH|4114148227632293604</stp>
        <tr r="B256" s="19"/>
        <tr r="B256" s="11"/>
      </tp>
      <tp t="s">
        <v>#N/A Requesting Data...4057885086</v>
        <stp/>
        <stp>BDH|4044515237342725312</stp>
        <tr r="B89" s="19"/>
        <tr r="B89" s="11"/>
      </tp>
      <tp t="s">
        <v>#N/A Requesting Data...2399862915</v>
        <stp/>
        <stp>BDH|5022302924236211166</stp>
        <tr r="Q200" s="18"/>
      </tp>
      <tp t="s">
        <v>#N/A Requesting Data...2155165237</v>
        <stp/>
        <stp>BDH|1388118192582147815</stp>
        <tr r="BA238" s="18"/>
      </tp>
      <tp t="s">
        <v>#N/A Requesting Data...2218770807</v>
        <stp/>
        <stp>BDH|1783969551149360732</stp>
        <tr r="E172" s="2"/>
      </tp>
      <tp t="s">
        <v>#N/A Requesting Data...3624076556</v>
        <stp/>
        <stp>BDH|9965306304889973045</stp>
        <tr r="B96" s="19"/>
        <tr r="B96" s="11"/>
      </tp>
      <tp t="s">
        <v>#N/A Requesting Data...2372767499</v>
        <stp/>
        <stp>BDH|2669342529431990125</stp>
        <tr r="E117" s="2"/>
      </tp>
      <tp t="s">
        <v>#N/A Requesting Data...3955093433</v>
        <stp/>
        <stp>BDH|5951245998788213567</stp>
        <tr r="B101" s="19"/>
        <tr r="B101" s="11"/>
      </tp>
      <tp t="s">
        <v>#N/A Requesting Data...3339420168</v>
        <stp/>
        <stp>BDH|2328450907323316630</stp>
        <tr r="C94" s="17"/>
      </tp>
      <tp t="s">
        <v>#N/A Requesting Data...3914350543</v>
        <stp/>
        <stp>BDH|2177793836776625391</stp>
        <tr r="BE227" s="19"/>
        <tr r="BG227" s="11"/>
      </tp>
      <tp t="s">
        <v>#N/A Requesting Data...2027235965</v>
        <stp/>
        <stp>BDH|2459633927115952087</stp>
        <tr r="K40" s="17"/>
      </tp>
      <tp t="s">
        <v>#N/A Requesting Data...4149985909</v>
        <stp/>
        <stp>BDH|6162074963072402107</stp>
        <tr r="Q353" s="18"/>
      </tp>
      <tp t="s">
        <v>#N/A Requesting Data...3246725488</v>
        <stp/>
        <stp>BDH|5241965103376558932</stp>
        <tr r="J126" s="17"/>
      </tp>
      <tp t="s">
        <v>#N/A Requesting Data...4001461540</v>
        <stp/>
        <stp>BDH|1941786415074238074</stp>
        <tr r="BA33" s="18"/>
      </tp>
      <tp t="s">
        <v>#N/A Requesting Data...3850472529</v>
        <stp/>
        <stp>BDH|5595484049137113149</stp>
        <tr r="C39" s="17"/>
      </tp>
      <tp t="s">
        <v>#N/A Requesting Data...2960100784</v>
        <stp/>
        <stp>BDH|7710275965308244867</stp>
        <tr r="BE198" s="19"/>
        <tr r="BG198" s="11"/>
      </tp>
      <tp t="s">
        <v>#N/A Requesting Data...2284607097</v>
        <stp/>
        <stp>BDH|3055041304284623472</stp>
        <tr r="J225" s="17"/>
        <tr r="J225" s="17"/>
      </tp>
      <tp t="s">
        <v>#N/A Requesting Data...3596517706</v>
        <stp/>
        <stp>BDH|4836639747446502387</stp>
        <tr r="J9" s="17"/>
      </tp>
      <tp t="s">
        <v>#N/A Requesting Data...2363119246</v>
        <stp/>
        <stp>BDH|9553874135885375455</stp>
        <tr r="M214" s="19"/>
        <tr r="O214" s="11"/>
      </tp>
      <tp t="s">
        <v>#N/A Requesting Data...3884076043</v>
        <stp/>
        <stp>BDH|2814186087001042969</stp>
        <tr r="D190" s="17"/>
      </tp>
      <tp t="s">
        <v>#N/A Requesting Data...3401069688</v>
        <stp/>
        <stp>BDH|7790478623644424668</stp>
        <tr r="B240" s="17"/>
      </tp>
      <tp t="s">
        <v>#N/A Requesting Data...2619985770</v>
        <stp/>
        <stp>BDH|3787721080039554611</stp>
        <tr r="B429" s="18"/>
        <tr r="B429" s="2"/>
      </tp>
      <tp t="s">
        <v>#N/A Requesting Data...3604456589</v>
        <stp/>
        <stp>BDH|5026360767130392334</stp>
        <tr r="Q60" s="18"/>
      </tp>
      <tp t="s">
        <v>#N/A Requesting Data...4029945753</v>
        <stp/>
        <stp>BDH|1626369150055020169</stp>
        <tr r="I43" s="17"/>
      </tp>
      <tp t="s">
        <v>#N/A Requesting Data...2695300205</v>
        <stp/>
        <stp>BDH|7657881728508182619</stp>
        <tr r="M226" s="19"/>
        <tr r="O226" s="11"/>
      </tp>
      <tp t="s">
        <v>#N/A Requesting Data...2027333938</v>
        <stp/>
        <stp>BDH|2224664623253816696</stp>
        <tr r="E356" s="2"/>
      </tp>
      <tp t="s">
        <v>#N/A Requesting Data...3993658361</v>
        <stp/>
        <stp>BDH|7725624244034306244</stp>
        <tr r="B134" s="17"/>
      </tp>
      <tp t="s">
        <v>#N/A Requesting Data...2565299889</v>
        <stp/>
        <stp>BDH|6621182148411897188</stp>
        <tr r="Q221" s="18"/>
      </tp>
      <tp t="s">
        <v>#N/A Requesting Data...3377868044</v>
        <stp/>
        <stp>BDH|4519321097268525535</stp>
        <tr r="E188" s="2"/>
      </tp>
      <tp t="s">
        <v>#N/A Requesting Data...1963866933</v>
        <stp/>
        <stp>BDH|4010173960243368321</stp>
        <tr r="I226" s="17"/>
        <tr r="I226" s="17"/>
      </tp>
      <tp t="s">
        <v>#N/A Requesting Data...3137645595</v>
        <stp/>
        <stp>BDH|9018708462619596211</stp>
        <tr r="BA405" s="18"/>
      </tp>
      <tp t="s">
        <v>#N/A Requesting Data...2878743659</v>
        <stp/>
        <stp>BDH|5062601560935627305</stp>
        <tr r="J295" s="19"/>
      </tp>
      <tp t="s">
        <v>#N/A Requesting Data...2372365038</v>
        <stp/>
        <stp>BDH|3225392739538584816</stp>
        <tr r="B25" s="19"/>
        <tr r="B25" s="11"/>
      </tp>
      <tp t="s">
        <v>#N/A Requesting Data...2501991126</v>
        <stp/>
        <stp>BDH|5468627443772047638</stp>
        <tr r="Q108" s="18"/>
      </tp>
      <tp t="s">
        <v>#N/A Requesting Data...3992639034</v>
        <stp/>
        <stp>BDH|7537122563983006025</stp>
        <tr r="E354" s="2"/>
      </tp>
      <tp t="s">
        <v>#N/A Requesting Data...3624556613</v>
        <stp/>
        <stp>BDH|1894717570600807274</stp>
        <tr r="F179" s="19"/>
        <tr r="I179" s="11"/>
      </tp>
      <tp t="s">
        <v>#N/A Requesting Data...2184802221</v>
        <stp/>
        <stp>BDH|3190080558275552022</stp>
        <tr r="I36" s="17"/>
      </tp>
      <tp t="s">
        <v>#N/A Requesting Data...2220439074</v>
        <stp/>
        <stp>BDH|4691266011203620713</stp>
        <tr r="E429" s="2"/>
      </tp>
      <tp t="s">
        <v>#N/A Requesting Data...3028552292</v>
        <stp/>
        <stp>BDH|4870180256647698467</stp>
        <tr r="J213" s="17"/>
        <tr r="J213" s="17"/>
      </tp>
      <tp t="s">
        <v>#N/A Requesting Data...3746702503</v>
        <stp/>
        <stp>BDH|1280133207646812582</stp>
        <tr r="F222" s="19"/>
        <tr r="I222" s="11"/>
      </tp>
      <tp t="s">
        <v>#N/A Requesting Data...2741735167</v>
        <stp/>
        <stp>BDH|6704217352904230603</stp>
        <tr r="B193" s="19"/>
        <tr r="B193" s="11"/>
      </tp>
      <tp t="s">
        <v>#N/A Requesting Data...3411496734</v>
        <stp/>
        <stp>BDH|9531945730918086879</stp>
        <tr r="J176" s="17"/>
        <tr r="J176" s="17"/>
      </tp>
      <tp t="s">
        <v>#N/A Requesting Data...4209680928</v>
        <stp/>
        <stp>BDH|8949669525217587882</stp>
        <tr r="D113" s="17"/>
      </tp>
      <tp t="s">
        <v>#N/A Requesting Data...2407569716</v>
        <stp/>
        <stp>BDH|8707514854292213973</stp>
        <tr r="M171" s="19"/>
        <tr r="O171" s="11"/>
      </tp>
      <tp t="s">
        <v>#N/A Requesting Data...4048239539</v>
        <stp/>
        <stp>BDH|9250648453579580079</stp>
        <tr r="I243" s="17"/>
        <tr r="I243" s="17"/>
      </tp>
      <tp t="s">
        <v>#N/A Requesting Data...3253109504</v>
        <stp/>
        <stp>BDH|5083230271264402711</stp>
        <tr r="B84" s="19"/>
        <tr r="B84" s="11"/>
      </tp>
      <tp t="s">
        <v>#N/A Requesting Data...3200233014</v>
        <stp/>
        <stp>BDH|5650657812879634802</stp>
        <tr r="D220" s="17"/>
      </tp>
      <tp t="s">
        <v>#N/A Requesting Data...2509506597</v>
        <stp/>
        <stp>BDH|2338256217236458428</stp>
        <tr r="M269" s="19"/>
        <tr r="O269" s="11"/>
      </tp>
      <tp t="s">
        <v>#N/A Requesting Data...4278275459</v>
        <stp/>
        <stp>BDH|4486880351148373293</stp>
        <tr r="Q395" s="18"/>
      </tp>
      <tp t="s">
        <v>#N/A Requesting Data...4169502302</v>
        <stp/>
        <stp>BDH|6341607686279488265</stp>
        <tr r="J297" s="17"/>
        <tr r="J297" s="17"/>
      </tp>
      <tp t="s">
        <v>#N/A Requesting Data...2077366128</v>
        <stp/>
        <stp>BDH|1927825328780437832</stp>
        <tr r="D152" s="17"/>
      </tp>
      <tp t="s">
        <v>#N/A Requesting Data...3365436881</v>
        <stp/>
        <stp>BDH|3773725234573756722</stp>
        <tr r="Q212" s="18"/>
      </tp>
      <tp t="s">
        <v>#N/A Requesting Data...2308030769</v>
        <stp/>
        <stp>BDH|6116376464451606101</stp>
        <tr r="B235" s="17"/>
      </tp>
      <tp t="s">
        <v>#N/A Requesting Data...2781360092</v>
        <stp/>
        <stp>BDH|1828207968222027440</stp>
        <tr r="E267" s="2"/>
      </tp>
      <tp t="s">
        <v>#N/A Requesting Data...3583872116</v>
        <stp/>
        <stp>BDH|8331819531927304747</stp>
        <tr r="BA206" s="18"/>
      </tp>
      <tp t="s">
        <v>#N/A Requesting Data...2505324285</v>
        <stp/>
        <stp>BDH|2194087157461280586</stp>
        <tr r="BA345" s="18"/>
      </tp>
      <tp t="s">
        <v>#N/A Requesting Data...3247331539</v>
        <stp/>
        <stp>BDH|6990665745497891066</stp>
        <tr r="M265" s="19"/>
        <tr r="O265" s="11"/>
      </tp>
      <tp t="s">
        <v>#N/A Requesting Data...2649579766</v>
        <stp/>
        <stp>BDH|3569422631477702059</stp>
        <tr r="H436" s="18"/>
        <tr r="J436" s="2"/>
      </tp>
      <tp t="s">
        <v>#N/A Requesting Data...3008262232</v>
        <stp/>
        <stp>BDH|7782376825901932497</stp>
        <tr r="J209" s="17"/>
        <tr r="J209" s="17"/>
      </tp>
      <tp t="s">
        <v>#N/A Requesting Data...3188452273</v>
        <stp/>
        <stp>BDH|5490108052732312005</stp>
        <tr r="BA44" s="18"/>
      </tp>
      <tp t="s">
        <v>#N/A Requesting Data...2460771537</v>
        <stp/>
        <stp>BDH|1626616012923999696</stp>
        <tr r="M216" s="19"/>
        <tr r="O216" s="11"/>
      </tp>
      <tp t="s">
        <v>#N/A Requesting Data...3746853813</v>
        <stp/>
        <stp>BDH|2312686364719909832</stp>
        <tr r="B127" s="17"/>
      </tp>
      <tp t="s">
        <v>#N/A Requesting Data...2473747491</v>
        <stp/>
        <stp>BDH|5094134467512526343</stp>
        <tr r="B109" s="17"/>
      </tp>
      <tp t="s">
        <v>#N/A Requesting Data...2120513590</v>
        <stp/>
        <stp>BDH|3536589639650664677</stp>
        <tr r="M122" s="19"/>
        <tr r="O122" s="11"/>
      </tp>
      <tp t="s">
        <v>#N/A Requesting Data...4194213978</v>
        <stp/>
        <stp>BDH|1708924526988328153</stp>
        <tr r="B254" s="19"/>
        <tr r="B254" s="11"/>
      </tp>
      <tp t="s">
        <v>#N/A Requesting Data...4034678071</v>
        <stp/>
        <stp>BDH|3271784636553816718</stp>
        <tr r="BE167" s="19"/>
        <tr r="BG167" s="11"/>
      </tp>
      <tp t="s">
        <v>#N/A Requesting Data...2614668920</v>
        <stp/>
        <stp>BDH|4262468207822614108</stp>
        <tr r="D201" s="17"/>
      </tp>
      <tp t="s">
        <v>#N/A Requesting Data...4258598968</v>
        <stp/>
        <stp>BDH|3615851714931421865</stp>
        <tr r="J45" s="17"/>
      </tp>
      <tp t="s">
        <v>#N/A Requesting Data...4231314125</v>
        <stp/>
        <stp>BDH|1668720223366331118</stp>
        <tr r="F37" s="19"/>
        <tr r="I37" s="11"/>
      </tp>
      <tp t="s">
        <v>#N/A Requesting Data...2545710435</v>
        <stp/>
        <stp>BDH|1801208677060369790</stp>
        <tr r="J190" s="19"/>
      </tp>
      <tp t="s">
        <v>#N/A Requesting Data...3548450735</v>
        <stp/>
        <stp>BDH|34984340402978168</stp>
        <tr r="J191" s="19"/>
      </tp>
      <tp t="s">
        <v>#N/A Requesting Data...2864835714</v>
        <stp/>
        <stp>BDH|72856169141365163</stp>
        <tr r="C250" s="17"/>
      </tp>
      <tp t="s">
        <v>#N/A Requesting Data...2538612232</v>
        <stp/>
        <stp>BDH|561117719723827692</stp>
        <tr r="Q40" s="18"/>
      </tp>
      <tp t="s">
        <v>#N/A Requesting Data...2277005833</v>
        <stp/>
        <stp>BDH|859370082047450971</stp>
        <tr r="BE219" s="19"/>
        <tr r="BG219" s="11"/>
      </tp>
      <tp t="s">
        <v>#N/A Requesting Data...4108767177</v>
        <stp/>
        <stp>BDH|470290067360171142</stp>
        <tr r="M30" s="19"/>
        <tr r="O30" s="11"/>
      </tp>
      <tp t="s">
        <v>#N/A Requesting Data...3813023603</v>
        <stp/>
        <stp>BDH|485627634729813920</stp>
        <tr r="B174" s="17"/>
      </tp>
      <tp t="s">
        <v>#N/A Requesting Data...2351891263</v>
        <stp/>
        <stp>BDH|944086219481316523</stp>
        <tr r="J264" s="17"/>
        <tr r="J264" s="17"/>
      </tp>
      <tp t="s">
        <v>#N/A Requesting Data...3454572551</v>
        <stp/>
        <stp>BDH|965735327265378548</stp>
        <tr r="B203" s="19"/>
        <tr r="B203" s="11"/>
      </tp>
      <tp t="s">
        <v>#N/A Requesting Data...3980212796</v>
        <stp/>
        <stp>BDH|700446397441776997</stp>
        <tr r="E97" s="2"/>
      </tp>
      <tp t="s">
        <v>#N/A Requesting Data...2208319900</v>
        <stp/>
        <stp>BDH|226512934012966151</stp>
        <tr r="Q188" s="18"/>
      </tp>
      <tp t="s">
        <v>#N/A Requesting Data...2296553630</v>
        <stp/>
        <stp>BDH|327318428277912376</stp>
        <tr r="I303" s="17"/>
        <tr r="I303" s="17"/>
      </tp>
      <tp t="s">
        <v>#N/A Requesting Data...2485117458</v>
        <stp/>
        <stp>BDH|555434671912297432</stp>
        <tr r="K36" s="17"/>
      </tp>
      <tp t="s">
        <v>#N/A Requesting Data...3334091535</v>
        <stp/>
        <stp>BDH|910059449767484663</stp>
        <tr r="BA334" s="18"/>
      </tp>
      <tp t="s">
        <v>#N/A Requesting Data...3520388790</v>
        <stp/>
        <stp>BDH|457076478445241798</stp>
        <tr r="F113" s="19"/>
        <tr r="I113" s="11"/>
      </tp>
      <tp t="s">
        <v>#N/A Requesting Data...2866637929</v>
        <stp/>
        <stp>BDH|942597770633589443</stp>
        <tr r="I165" s="17"/>
        <tr r="I165" s="17"/>
      </tp>
      <tp t="s">
        <v>#N/A Requesting Data...2688356535</v>
        <stp/>
        <stp>BDH|211906682163828791</stp>
        <tr r="BE105" s="19"/>
        <tr r="BG105" s="11"/>
      </tp>
      <tp t="s">
        <v>#N/A Requesting Data...3497833459</v>
        <stp/>
        <stp>BDH|823405244386873287</stp>
        <tr r="M125" s="19"/>
        <tr r="O125" s="11"/>
      </tp>
      <tp t="s">
        <v>#N/A Requesting Data...3137069413</v>
        <stp/>
        <stp>BDH|467897385532233646</stp>
        <tr r="K93" s="17"/>
      </tp>
      <tp t="s">
        <v>#N/A Requesting Data...3922095539</v>
        <stp/>
        <stp>BDH|650995143699575000</stp>
        <tr r="B138" s="19"/>
        <tr r="B138" s="11"/>
      </tp>
      <tp t="s">
        <v>#N/A Requesting Data...3095121215</v>
        <stp/>
        <stp>BDH|534907832769427778</stp>
        <tr r="E251" s="2"/>
      </tp>
      <tp t="s">
        <v>#N/A Requesting Data...3495330054</v>
        <stp/>
        <stp>BDH|534168574893143124</stp>
        <tr r="BE48" s="19"/>
        <tr r="BG48" s="11"/>
      </tp>
      <tp t="s">
        <v>#N/A Requesting Data...2053389224</v>
        <stp/>
        <stp>BDH|425396963242210382</stp>
        <tr r="E25" s="2"/>
      </tp>
      <tp t="s">
        <v>#N/A Requesting Data...4159431455</v>
        <stp/>
        <stp>BDH|946164513280001495</stp>
        <tr r="Q27" s="18"/>
      </tp>
      <tp t="s">
        <v>#N/A Requesting Data...3623320359</v>
        <stp/>
        <stp>BDH|692835685707151360</stp>
        <tr r="B183" s="19"/>
        <tr r="B183" s="11"/>
      </tp>
      <tp t="s">
        <v>#N/A Requesting Data...2485022420</v>
        <stp/>
        <stp>BDH|877787657107624100</stp>
        <tr r="J169" s="17"/>
        <tr r="J169" s="17"/>
      </tp>
      <tp t="s">
        <v>#N/A Requesting Data...2344911552</v>
        <stp/>
        <stp>BDH|312257578866896774</stp>
        <tr r="M113" s="19"/>
        <tr r="O113" s="11"/>
      </tp>
      <tp t="s">
        <v>#N/A Requesting Data...3079774745</v>
        <stp/>
        <stp>BDH|678242727165342171</stp>
        <tr r="Q145" s="18"/>
      </tp>
      <tp t="s">
        <v>#N/A Requesting Data...2124145780</v>
        <stp/>
        <stp>BDH|738213164069726966</stp>
        <tr r="BA237" s="18"/>
      </tp>
      <tp t="s">
        <v>#N/A Requesting Data...3147728346</v>
        <stp/>
        <stp>BDH|308582113067377470</stp>
        <tr r="Q416" s="18"/>
      </tp>
      <tp t="s">
        <v>#N/A Requesting Data...2318108146</v>
        <stp/>
        <stp>BDH|375604976553546589</stp>
        <tr r="B85" s="17"/>
      </tp>
      <tp t="s">
        <v>#N/A Requesting Data...2576512124</v>
        <stp/>
        <stp>BDH|563013912293886569</stp>
        <tr r="BA182" s="18"/>
      </tp>
      <tp t="s">
        <v>#N/A Requesting Data...3322835702</v>
        <stp/>
        <stp>BDH|132526934190434186</stp>
        <tr r="Q22" s="18"/>
      </tp>
      <tp t="s">
        <v>#N/A Requesting Data...3447532631</v>
        <stp/>
        <stp>BDH|430170856145774668</stp>
        <tr r="J256" s="19"/>
      </tp>
      <tp t="s">
        <v>#N/A Requesting Data...4223707177</v>
        <stp/>
        <stp>BDH|836226818433098740</stp>
        <tr r="M306" s="19"/>
        <tr r="O306" s="11"/>
      </tp>
      <tp t="s">
        <v>#N/A Requesting Data...2295984353</v>
        <stp/>
        <stp>BDH|269548016704628707</stp>
        <tr r="K436" s="18"/>
        <tr r="M436" s="2"/>
      </tp>
      <tp t="s">
        <v>#N/A Requesting Data...3306089088</v>
        <stp/>
        <stp>BDH|686559629929301990</stp>
        <tr r="K154" s="17"/>
      </tp>
      <tp t="s">
        <v>#N/A Requesting Data...3369239529</v>
        <stp/>
        <stp>BDH|771658547780186548</stp>
        <tr r="Q107" s="18"/>
      </tp>
      <tp t="s">
        <v>#N/A Requesting Data...3496634202</v>
        <stp/>
        <stp>BDH|961593927266620615</stp>
        <tr r="B74" s="19"/>
        <tr r="B74" s="11"/>
      </tp>
      <tp t="s">
        <v>#N/A Requesting Data...3429453716</v>
        <stp/>
        <stp>BDH|450554855142763537</stp>
        <tr r="B37" s="19"/>
        <tr r="B37" s="11"/>
      </tp>
      <tp t="s">
        <v>#N/A Requesting Data...2894922298</v>
        <stp/>
        <stp>BDH|709106265118400874</stp>
        <tr r="Q213" s="18"/>
      </tp>
      <tp t="s">
        <v>#N/A Requesting Data...2988249037</v>
        <stp/>
        <stp>BDH|801581936017666625</stp>
        <tr r="J162" s="17"/>
        <tr r="J162" s="17"/>
      </tp>
      <tp t="s">
        <v>#N/A Requesting Data...4265216120</v>
        <stp/>
        <stp>BDH|840084025374934003</stp>
        <tr r="J151" s="17"/>
        <tr r="J151" s="17"/>
      </tp>
      <tp t="s">
        <v>#N/A Requesting Data...2616494362</v>
        <stp/>
        <stp>BDH|602027152325941625</stp>
        <tr r="J130" s="17"/>
        <tr r="J130" s="17"/>
      </tp>
      <tp t="s">
        <v>#N/A Requesting Data...2375897037</v>
        <stp/>
        <stp>BDH|567414809313109147</stp>
        <tr r="J119" s="17"/>
      </tp>
      <tp t="s">
        <v>#N/A Requesting Data...3696622812</v>
        <stp/>
        <stp>BDH|204890289351385786</stp>
        <tr r="J223" s="19"/>
      </tp>
      <tp t="s">
        <v>#N/A Requesting Data...2457707379</v>
        <stp/>
        <stp>BDH|968265735951971672</stp>
        <tr r="J254" s="17"/>
        <tr r="J254" s="17"/>
      </tp>
      <tp t="s">
        <v>#N/A Requesting Data...3575820164</v>
        <stp/>
        <stp>BDH|781205760987248503</stp>
        <tr r="I167" s="17"/>
        <tr r="I167" s="17"/>
      </tp>
      <tp t="s">
        <v>#N/A Requesting Data...3587852339</v>
        <stp/>
        <stp>BDH|622956666019868082</stp>
        <tr r="M116" s="19"/>
        <tr r="O116" s="11"/>
      </tp>
      <tp t="s">
        <v>#N/A Requesting Data...3348424615</v>
        <stp/>
        <stp>BDH|369426593009325267</stp>
        <tr r="B82" s="17"/>
      </tp>
      <tp t="s">
        <v>#N/A Requesting Data...2707986287</v>
        <stp/>
        <stp>BDH|774605876657691076</stp>
        <tr r="BA130" s="18"/>
      </tp>
      <tp t="s">
        <v>#N/A Requesting Data...2345996548</v>
        <stp/>
        <stp>BDH|483920682326411107</stp>
        <tr r="M180" s="19"/>
        <tr r="O180" s="11"/>
      </tp>
      <tp t="s">
        <v>#N/A Requesting Data...3709095385</v>
        <stp/>
        <stp>BDH|430202822734779208</stp>
        <tr r="C280" s="17"/>
      </tp>
      <tp t="s">
        <v>#N/A Requesting Data...3560060729</v>
        <stp/>
        <stp>BDH|290364386918955592</stp>
        <tr r="J44" s="17"/>
      </tp>
      <tp t="s">
        <v>#N/A Requesting Data...2925755545</v>
        <stp/>
        <stp>BDH|479884441022795891</stp>
        <tr r="Q388" s="18"/>
      </tp>
      <tp t="s">
        <v>#N/A Requesting Data...3479762460</v>
        <stp/>
        <stp>BDH|794232536083978482</stp>
        <tr r="I179" s="17"/>
        <tr r="I179" s="17"/>
      </tp>
      <tp t="s">
        <v>#N/A Requesting Data...2309724707</v>
        <stp/>
        <stp>BDH|183278370883190780</stp>
        <tr r="M257" s="19"/>
        <tr r="O257" s="11"/>
      </tp>
      <tp t="s">
        <v>#N/A Requesting Data...2607852504</v>
        <stp/>
        <stp>BDH|420150988280693875</stp>
        <tr r="J223" s="17"/>
        <tr r="J223" s="17"/>
      </tp>
      <tp t="s">
        <v>#N/A Requesting Data...3566477627</v>
        <stp/>
        <stp>BDH|858313945782022458</stp>
        <tr r="B180" s="19"/>
        <tr r="B180" s="11"/>
      </tp>
      <tp t="s">
        <v>#N/A Requesting Data...3321993252</v>
        <stp/>
        <stp>BDH|615271114766871440</stp>
        <tr r="Q121" s="18"/>
      </tp>
      <tp t="s">
        <v>#N/A Requesting Data...2427164975</v>
        <stp/>
        <stp>BDH|857355026496926689</stp>
        <tr r="E333" s="2"/>
      </tp>
      <tp t="s">
        <v>#N/A Requesting Data...4178556934</v>
        <stp/>
        <stp>BDH|523082562604332388</stp>
        <tr r="B239" s="19"/>
        <tr r="B239" s="11"/>
      </tp>
      <tp t="s">
        <v>#N/A Requesting Data...3228535866</v>
        <stp/>
        <stp>BDH|365155007660549007</stp>
        <tr r="BA41" s="18"/>
      </tp>
      <tp t="s">
        <v>#N/A Requesting Data...3114104887</v>
        <stp/>
        <stp>BDH|971189711959001869</stp>
        <tr r="BE262" s="19"/>
        <tr r="BG262" s="11"/>
      </tp>
      <tp t="s">
        <v>#N/A Requesting Data...3350692496</v>
        <stp/>
        <stp>BDH|301544385918417403</stp>
        <tr r="F53" s="19"/>
        <tr r="I53" s="11"/>
      </tp>
      <tp t="s">
        <v>#N/A Requesting Data...2418431272</v>
        <stp/>
        <stp>BDH|820493742614144508</stp>
        <tr r="Q383" s="18"/>
      </tp>
      <tp t="s">
        <v>#N/A Requesting Data...3912053702</v>
        <stp/>
        <stp>BDH|141003706400230173</stp>
        <tr r="Q91" s="18"/>
      </tp>
      <tp t="s">
        <v>#N/A Requesting Data...2202295377</v>
        <stp/>
        <stp>BDH|152627268261818011</stp>
        <tr r="BA29" s="18"/>
      </tp>
      <tp t="s">
        <v>#N/A Requesting Data...2332150527</v>
        <stp/>
        <stp>BDH|408015901517170666</stp>
        <tr r="K237" s="17"/>
      </tp>
      <tp t="s">
        <v>#N/A Requesting Data...3904051594</v>
        <stp/>
        <stp>BDH|342654119755533395</stp>
        <tr r="B73" s="17"/>
      </tp>
      <tp t="s">
        <v>#N/A Requesting Data...2349013534</v>
        <stp/>
        <stp>BDH|477282328676302747</stp>
        <tr r="F111" s="19"/>
        <tr r="I111" s="11"/>
      </tp>
      <tp t="s">
        <v>#N/A Requesting Data...3969800160</v>
        <stp/>
        <stp>BDH|601535168884119706</stp>
        <tr r="D235" s="17"/>
      </tp>
      <tp t="s">
        <v>#N/A Requesting Data...2251647779</v>
        <stp/>
        <stp>BDH|217585178195894762</stp>
        <tr r="B245" s="19"/>
        <tr r="B245" s="11"/>
      </tp>
      <tp t="s">
        <v>#N/A Requesting Data...2127426959</v>
        <stp/>
        <stp>BDH|609440905916967229</stp>
        <tr r="C263" s="17"/>
      </tp>
      <tp t="s">
        <v>#N/A Requesting Data...3529683988</v>
        <stp/>
        <stp>BDH|798893395931364061</stp>
        <tr r="I75" s="17"/>
      </tp>
      <tp t="s">
        <v>#N/A Requesting Data...3335186668</v>
        <stp/>
        <stp>BDH|929328947276065167</stp>
        <tr r="BE299" s="19"/>
        <tr r="BG299" s="11"/>
      </tp>
      <tp t="s">
        <v>#N/A Requesting Data...3242368950</v>
        <stp/>
        <stp>BDH|391336012417047582</stp>
        <tr r="BE144" s="19"/>
        <tr r="BG144" s="11"/>
      </tp>
      <tp t="s">
        <v>#N/A Requesting Data...3724783213</v>
        <stp/>
        <stp>BDH|965065394441038813</stp>
        <tr r="BA401" s="18"/>
      </tp>
      <tp t="s">
        <v>#N/A Requesting Data...3124652583</v>
        <stp/>
        <stp>BDH|189282920257115739</stp>
        <tr r="BA115" s="18"/>
      </tp>
      <tp t="s">
        <v>#N/A Requesting Data...3526833988</v>
        <stp/>
        <stp>BDH|591752585169501648</stp>
        <tr r="C123" s="17"/>
      </tp>
      <tp t="s">
        <v>#N/A Requesting Data...4228005547</v>
        <stp/>
        <stp>BDH|136301532068618812</stp>
        <tr r="K282" s="17"/>
        <tr r="K282" s="17"/>
      </tp>
      <tp t="s">
        <v>#N/A Requesting Data...3014721821</v>
        <stp/>
        <stp>BDH|444397948031523654</stp>
        <tr r="BE5" s="19"/>
        <tr r="BG5" s="11"/>
      </tp>
      <tp t="s">
        <v>#N/A Requesting Data...3226473172</v>
        <stp/>
        <stp>BDH|516558603330075547</stp>
        <tr r="Q255" s="18"/>
      </tp>
      <tp t="s">
        <v>#N/A Requesting Data...3925068373</v>
        <stp/>
        <stp>BDH|833479836860392463</stp>
        <tr r="Q52" s="18"/>
      </tp>
      <tp t="s">
        <v>#N/A Requesting Data...4255740419</v>
        <stp/>
        <stp>BDH|147243192208337084</stp>
        <tr r="D19" s="17"/>
      </tp>
      <tp t="s">
        <v>#N/A Requesting Data...2248624978</v>
        <stp/>
        <stp>BDH|634535232320311582</stp>
        <tr r="J116" s="17"/>
      </tp>
      <tp t="s">
        <v>#N/A Requesting Data...2414202287</v>
        <stp/>
        <stp>BDH|841239175327338132</stp>
        <tr r="BA173" s="18"/>
      </tp>
      <tp t="s">
        <v>#N/A Requesting Data...2569459628</v>
        <stp/>
        <stp>BDH|251628025984891338</stp>
        <tr r="J222" s="19"/>
      </tp>
      <tp t="s">
        <v>#N/A Requesting Data...3772379155</v>
        <stp/>
        <stp>BDH|892340425306315453</stp>
        <tr r="E227" s="2"/>
      </tp>
      <tp t="s">
        <v>#N/A Requesting Data...2253196466</v>
        <stp/>
        <stp>BDH|863951451908549711</stp>
        <tr r="I76" s="17"/>
      </tp>
      <tp t="s">
        <v>#N/A Requesting Data...3643687392</v>
        <stp/>
        <stp>BDH|964901336139741013</stp>
        <tr r="I182" s="17"/>
        <tr r="I182" s="17"/>
      </tp>
      <tp t="s">
        <v>#N/A Requesting Data...3558023617</v>
        <stp/>
        <stp>BDH|302055725305937401</stp>
        <tr r="E115" s="2"/>
      </tp>
      <tp t="s">
        <v>#N/A Requesting Data...3136238631</v>
        <stp/>
        <stp>BDH|624081224658300921</stp>
        <tr r="B130" s="17"/>
      </tp>
      <tp t="s">
        <v>#N/A Requesting Data...4131337537</v>
        <stp/>
        <stp>BDH|428828891207007526</stp>
        <tr r="I297" s="17"/>
        <tr r="I297" s="17"/>
      </tp>
      <tp t="s">
        <v>#N/A Requesting Data...2914984939</v>
        <stp/>
        <stp>BDH|185960817953111873</stp>
        <tr r="B302" s="17"/>
      </tp>
      <tp t="s">
        <v>#N/A Requesting Data...3574896815</v>
        <stp/>
        <stp>BDH|875387210598583951</stp>
        <tr r="K305" s="17"/>
        <tr r="K305" s="17"/>
      </tp>
      <tp t="s">
        <v>#N/A Requesting Data...2743505140</v>
        <stp/>
        <stp>BDH|159044073361591527</stp>
        <tr r="B122" s="19"/>
        <tr r="B122" s="11"/>
      </tp>
      <tp t="s">
        <v>#N/A Requesting Data...2599638329</v>
        <stp/>
        <stp>BDH|485570922894553056</stp>
        <tr r="E289" s="2"/>
      </tp>
      <tp t="s">
        <v>#N/A Requesting Data...3408103270</v>
        <stp/>
        <stp>BDH|905967871729445544</stp>
        <tr r="B189" s="19"/>
        <tr r="B189" s="11"/>
      </tp>
      <tp t="s">
        <v>#N/A Requesting Data...2349138956</v>
        <stp/>
        <stp>BDH|654518362193224287</stp>
        <tr r="BA294" s="18"/>
      </tp>
      <tp t="s">
        <v>#N/A Requesting Data...3659569542</v>
        <stp/>
        <stp>BDH|440852704992314890</stp>
        <tr r="J275" s="19"/>
      </tp>
      <tp t="s">
        <v>#N/A Requesting Data...3283551298</v>
        <stp/>
        <stp>BDH|152294857610321538</stp>
        <tr r="B204" s="17"/>
      </tp>
      <tp t="s">
        <v>#N/A Requesting Data...2854097675</v>
        <stp/>
        <stp>BDH|242986894117797511</stp>
        <tr r="D129" s="17"/>
      </tp>
      <tp t="s">
        <v>#N/A Requesting Data...2346370296</v>
        <stp/>
        <stp>BDH|790550790949386784</stp>
        <tr r="D88" s="17"/>
      </tp>
      <tp t="s">
        <v>#N/A Requesting Data...3001664736</v>
        <stp/>
        <stp>BDH|789420310464819349</stp>
        <tr r="K176" s="17"/>
      </tp>
      <tp t="s">
        <v>#N/A Requesting Data...2401228394</v>
        <stp/>
        <stp>BDH|754294907334353408</stp>
        <tr r="C289" s="17"/>
      </tp>
      <tp t="s">
        <v>#N/A Requesting Data...3109195921</v>
        <stp/>
        <stp>BDH|821235126406759419</stp>
        <tr r="D121" s="17"/>
      </tp>
      <tp t="s">
        <v>#N/A Requesting Data...2527429361</v>
        <stp/>
        <stp>BDH|166028654366170130</stp>
        <tr r="J183" s="19"/>
      </tp>
      <tp t="s">
        <v>#N/A Requesting Data...2369744705</v>
        <stp/>
        <stp>BDH|936717707003975613</stp>
        <tr r="E337" s="2"/>
      </tp>
      <tp t="s">
        <v>#N/A Requesting Data...3873289945</v>
        <stp/>
        <stp>BDH|239964683121121214</stp>
        <tr r="I265" s="17"/>
        <tr r="I265" s="17"/>
      </tp>
      <tp t="s">
        <v>#N/A Requesting Data...3931872047</v>
        <stp/>
        <stp>BDH|818381933807313511</stp>
        <tr r="F286" s="19"/>
        <tr r="I286" s="11"/>
      </tp>
      <tp t="s">
        <v>#N/A Requesting Data...2351609749</v>
        <stp/>
        <stp>BDH|749639310235176044</stp>
        <tr r="D135" s="17"/>
      </tp>
      <tp t="s">
        <v>#N/A Requesting Data...3167089359</v>
        <stp/>
        <stp>BDH|253553129763861647</stp>
        <tr r="K205" s="17"/>
      </tp>
      <tp t="s">
        <v>#N/A Requesting Data...3048626545</v>
        <stp/>
        <stp>BDH|740637202413952836</stp>
        <tr r="BE91" s="19"/>
        <tr r="BG91" s="11"/>
      </tp>
      <tp t="s">
        <v>#N/A Requesting Data...2770402284</v>
        <stp/>
        <stp>BDH|284291102798080752</stp>
        <tr r="BA189" s="18"/>
      </tp>
      <tp t="s">
        <v>#N/A Requesting Data...3568130398</v>
        <stp/>
        <stp>BDH|299829428095698236</stp>
        <tr r="E86" s="2"/>
      </tp>
      <tp t="s">
        <v>#N/A Requesting Data...3978186145</v>
        <stp/>
        <stp>BDH|792539089830276042</stp>
        <tr r="M94" s="19"/>
        <tr r="O94" s="11"/>
      </tp>
      <tp t="s">
        <v>#N/A Requesting Data...3478064702</v>
        <stp/>
        <stp>BDH|633629525479156043</stp>
        <tr r="J160" s="17"/>
        <tr r="J160" s="17"/>
      </tp>
      <tp t="s">
        <v>#N/A Requesting Data...2818049617</v>
        <stp/>
        <stp>BDH|604414583739422843</stp>
        <tr r="D61" s="17"/>
      </tp>
      <tp t="s">
        <v>#N/A Requesting Data...2699884957</v>
        <stp/>
        <stp>BDH|636761950828157778</stp>
        <tr r="E428" s="2"/>
      </tp>
      <tp t="s">
        <v>#N/A Requesting Data...3542902180</v>
        <stp/>
        <stp>BDH|592947672905085647</stp>
        <tr r="M131" s="19"/>
        <tr r="O131" s="11"/>
      </tp>
      <tp t="s">
        <v>#N/A Requesting Data...2226120534</v>
        <stp/>
        <stp>BDH|105462358389194591</stp>
        <tr r="B291" s="19"/>
        <tr r="B291" s="11"/>
      </tp>
      <tp t="s">
        <v>#N/A Requesting Data...3061029091</v>
        <stp/>
        <stp>BDH|717919556002863387</stp>
        <tr r="B231" s="19"/>
        <tr r="B231" s="11"/>
      </tp>
      <tp t="s">
        <v>#N/A Requesting Data...4173365268</v>
        <stp/>
        <stp>BDH|279800804372729719</stp>
        <tr r="M126" s="19"/>
        <tr r="O126" s="11"/>
      </tp>
      <tp t="s">
        <v>#N/A Requesting Data...2804777651</v>
        <stp/>
        <stp>BDH|160504585729424913</stp>
        <tr r="C174" s="17"/>
      </tp>
      <tp t="s">
        <v>#N/A Requesting Data...2598976921</v>
        <stp/>
        <stp>BDH|884893953522459258</stp>
        <tr r="B89" s="17"/>
      </tp>
      <tp t="s">
        <v>#N/A Requesting Data...3508913594</v>
        <stp/>
        <stp>BDH|736483785951616108</stp>
        <tr r="I185" s="17"/>
        <tr r="I185" s="17"/>
      </tp>
      <tp t="s">
        <v>#N/A Requesting Data...3194178782</v>
        <stp/>
        <stp>BDH|125340056869413387</stp>
        <tr r="BE183" s="19"/>
        <tr r="BG183" s="11"/>
      </tp>
      <tp t="s">
        <v>#N/A Requesting Data...3492636306</v>
        <stp/>
        <stp>BDH|842729051336677853</stp>
        <tr r="J273" s="19"/>
      </tp>
      <tp t="s">
        <v>#N/A Requesting Data...3078386907</v>
        <stp/>
        <stp>BDH|995614324168567000</stp>
        <tr r="Q377" s="18"/>
      </tp>
      <tp t="s">
        <v>#N/A Requesting Data...3886407143</v>
        <stp/>
        <stp>BDH|525027411929822440</stp>
        <tr r="E433" s="2"/>
      </tp>
      <tp t="s">
        <v>#N/A Requesting Data...3274524476</v>
        <stp/>
        <stp>BDH|720089467009270312</stp>
        <tr r="BA135" s="18"/>
      </tp>
      <tp t="s">
        <v>#N/A Requesting Data...4101493110</v>
        <stp/>
        <stp>BDH|152855449369820911</stp>
        <tr r="E411" s="2"/>
      </tp>
      <tp t="s">
        <v>#N/A Requesting Data...4008113583</v>
        <stp/>
        <stp>BDH|710625689095972715</stp>
        <tr r="C41" s="17"/>
      </tp>
      <tp t="s">
        <v>#N/A Requesting Data...2790231564</v>
        <stp/>
        <stp>BDH|717449891986270741</stp>
        <tr r="Q53" s="18"/>
      </tp>
      <tp t="s">
        <v>#N/A Requesting Data...2642055884</v>
        <stp/>
        <stp>BDH|878169941760049998</stp>
        <tr r="E306" s="2"/>
      </tp>
      <tp t="s">
        <v>#N/A Requesting Data...3453525442</v>
        <stp/>
        <stp>BDH|208495029689711324</stp>
        <tr r="BA416" s="18"/>
      </tp>
      <tp t="s">
        <v>#N/A Requesting Data...4107354072</v>
        <stp/>
        <stp>BDH|573967226492677535</stp>
        <tr r="E408" s="2"/>
      </tp>
      <tp t="s">
        <v>#N/A Requesting Data...3804245701</v>
        <stp/>
        <stp>BDH|267853843659581909</stp>
        <tr r="J87" s="17"/>
      </tp>
      <tp t="s">
        <v>#N/A Requesting Data...4202276504</v>
        <stp/>
        <stp>BDH|409606890323981316</stp>
        <tr r="J199" s="19"/>
      </tp>
      <tp t="s">
        <v>#N/A Requesting Data...3864695578</v>
        <stp/>
        <stp>BDH|510454473235495986</stp>
        <tr r="BA333" s="18"/>
      </tp>
      <tp t="s">
        <v>#N/A Requesting Data...4111689973</v>
        <stp/>
        <stp>BDH|266491166448224578</stp>
        <tr r="B268" s="17"/>
      </tp>
      <tp t="s">
        <v>#N/A Requesting Data...4019486182</v>
        <stp/>
        <stp>BDH|179894261797765660</stp>
        <tr r="B270" s="17"/>
      </tp>
      <tp t="s">
        <v>#N/A Requesting Data...2633957564</v>
        <stp/>
        <stp>BDH|684886820850336550</stp>
        <tr r="J30" s="17"/>
      </tp>
      <tp t="s">
        <v>#N/A Requesting Data...4228304144</v>
        <stp/>
        <stp>BDH|323948759930068358</stp>
        <tr r="D87" s="17"/>
      </tp>
      <tp t="s">
        <v>#N/A Requesting Data...4058338035</v>
        <stp/>
        <stp>BDH|618847262185061442</stp>
        <tr r="F65" s="19"/>
        <tr r="I65" s="11"/>
      </tp>
      <tp t="s">
        <v>#N/A Requesting Data...3221539166</v>
        <stp/>
        <stp>BDH|494431535868487029</stp>
        <tr r="I10" s="17"/>
      </tp>
      <tp t="s">
        <v>#N/A Requesting Data...4023168938</v>
        <stp/>
        <stp>BDH|632962421906762205</stp>
        <tr r="C291" s="17"/>
      </tp>
      <tp t="s">
        <v>#N/A Requesting Data...3794199966</v>
        <stp/>
        <stp>BDH|376580473249865461</stp>
        <tr r="BE211" s="19"/>
        <tr r="BG211" s="11"/>
      </tp>
      <tp t="s">
        <v>#N/A Requesting Data...2251927270</v>
        <stp/>
        <stp>BDH|122758277137013844</stp>
        <tr r="BE70" s="19"/>
        <tr r="BG70" s="11"/>
      </tp>
      <tp t="s">
        <v>#N/A Requesting Data...4247113023</v>
        <stp/>
        <stp>BDH|866418903103895856</stp>
        <tr r="E359" s="2"/>
      </tp>
      <tp t="s">
        <v>#N/A Requesting Data...2786630414</v>
        <stp/>
        <stp>BDH|899592596867494422</stp>
        <tr r="BA339" s="18"/>
      </tp>
      <tp t="s">
        <v>#N/A Requesting Data...2952715441</v>
        <stp/>
        <stp>BDH|318260715685153920</stp>
        <tr r="M191" s="19"/>
        <tr r="O191" s="11"/>
      </tp>
      <tp t="s">
        <v>#N/A Requesting Data...3457064731</v>
        <stp/>
        <stp>BDH|353659687377306618</stp>
        <tr r="K66" s="17"/>
      </tp>
      <tp t="s">
        <v>#N/A Requesting Data...3820217191</v>
        <stp/>
        <stp>BDH|181198365960143904</stp>
        <tr r="B113" s="17"/>
      </tp>
      <tp t="s">
        <v>#N/A Requesting Data...3735777232</v>
        <stp/>
        <stp>BDH|450480455488338763</stp>
        <tr r="M213" s="19"/>
        <tr r="O213" s="11"/>
      </tp>
      <tp t="s">
        <v>#N/A Requesting Data...2291175436</v>
        <stp/>
        <stp>BDH|691917231062089696</stp>
        <tr r="F263" s="19"/>
        <tr r="I263" s="11"/>
      </tp>
      <tp t="s">
        <v>#N/A Requesting Data...2865414585</v>
        <stp/>
        <stp>BDH|858676313468246171</stp>
        <tr r="J53" s="17"/>
      </tp>
      <tp t="s">
        <v>#N/A Requesting Data...4022869514</v>
        <stp/>
        <stp>BDH|423826641303373148</stp>
        <tr r="C252" s="17"/>
      </tp>
      <tp t="s">
        <v>#N/A Requesting Data...3035155764</v>
        <stp/>
        <stp>BDH|225996659033660153</stp>
        <tr r="BA217" s="18"/>
      </tp>
      <tp t="s">
        <v>#N/A Requesting Data...2244490313</v>
        <stp/>
        <stp>BDH|786842421514113010</stp>
        <tr r="I203" s="17"/>
        <tr r="I203" s="17"/>
      </tp>
      <tp t="s">
        <v>#N/A Requesting Data...3790727508</v>
        <stp/>
        <stp>BDH|460506043098186748</stp>
        <tr r="B144" s="17"/>
      </tp>
      <tp t="s">
        <v>#N/A Requesting Data...2817953128</v>
        <stp/>
        <stp>BDH|590026749174170917</stp>
        <tr r="M239" s="19"/>
        <tr r="O239" s="11"/>
      </tp>
      <tp t="s">
        <v>#N/A Requesting Data...3380860169</v>
        <stp/>
        <stp>BDH|441777229669566504</stp>
        <tr r="BE290" s="19"/>
        <tr r="BG290" s="11"/>
      </tp>
      <tp t="s">
        <v>#N/A Requesting Data...2405170727</v>
        <stp/>
        <stp>BDH|148801645810232599</stp>
        <tr r="D127" s="17"/>
      </tp>
      <tp t="s">
        <v>#N/A Requesting Data...2829831280</v>
        <stp/>
        <stp>BDH|291256502188513386</stp>
        <tr r="M66" s="19"/>
        <tr r="O66" s="11"/>
      </tp>
      <tp t="s">
        <v>#N/A Requesting Data...3383729274</v>
        <stp/>
        <stp>BDH|617209868665319852</stp>
        <tr r="Q348" s="18"/>
      </tp>
      <tp t="s">
        <v>#N/A Requesting Data...3406565646</v>
        <stp/>
        <stp>BDH|128180370336527943</stp>
        <tr r="E415" s="2"/>
      </tp>
      <tp t="s">
        <v>#N/A Requesting Data...2352533360</v>
        <stp/>
        <stp>BDH|253477125077257868</stp>
        <tr r="BA427" s="18"/>
      </tp>
      <tp t="s">
        <v>#N/A Requesting Data...3459788081</v>
        <stp/>
        <stp>BDH|145130183810240075</stp>
        <tr r="B235" s="19"/>
        <tr r="B235" s="11"/>
      </tp>
      <tp t="s">
        <v>#N/A Requesting Data...2902251489</v>
        <stp/>
        <stp>BDH|376707059258652391</stp>
        <tr r="Q266" s="18"/>
      </tp>
      <tp t="s">
        <v>#N/A Requesting Data...2326305778</v>
        <stp/>
        <stp>BDH|405581490563398693</stp>
        <tr r="BA9" s="18"/>
      </tp>
      <tp t="s">
        <v>#N/A Requesting Data...2284461457</v>
        <stp/>
        <stp>BDH|495326355568585712</stp>
        <tr r="BE66" s="19"/>
        <tr r="BG66" s="11"/>
      </tp>
      <tp t="s">
        <v>#N/A Requesting Data...2990737031</v>
        <stp/>
        <stp>BDH|620815956011344553</stp>
        <tr r="E329" s="2"/>
      </tp>
      <tp t="s">
        <v>#N/A Requesting Data...3236713011</v>
        <stp/>
        <stp>BDH|888382795623300019</stp>
        <tr r="BA109" s="18"/>
      </tp>
      <tp t="s">
        <v>#N/A Requesting Data...2459062290</v>
        <stp/>
        <stp>BDH|530480929868641725</stp>
        <tr r="C196" s="17"/>
      </tp>
      <tp t="s">
        <v>#N/A Requesting Data...2551716792</v>
        <stp/>
        <stp>BDH|529027160928577720</stp>
        <tr r="J273" s="17"/>
        <tr r="J273" s="17"/>
      </tp>
      <tp t="s">
        <v>#N/A Requesting Data...4130138440</v>
        <stp/>
        <stp>BDH|150917465793147549</stp>
        <tr r="B71" s="17"/>
      </tp>
      <tp t="s">
        <v>#N/A Requesting Data...2727172753</v>
        <stp/>
        <stp>BDH|741299194973393184</stp>
        <tr r="M107" s="19"/>
        <tr r="O107" s="11"/>
      </tp>
      <tp t="s">
        <v>#N/A Requesting Data...3428254615</v>
        <stp/>
        <stp>BDH|272153817649275018</stp>
        <tr r="C81" s="17"/>
      </tp>
      <tp t="s">
        <v>#N/A Requesting Data...3980252172</v>
        <stp/>
        <stp>BDH|973934108451482085</stp>
        <tr r="BE220" s="19"/>
        <tr r="BG220" s="11"/>
      </tp>
      <tp t="s">
        <v>#N/A Requesting Data...3133702356</v>
        <stp/>
        <stp>BDH|556432102835390980</stp>
        <tr r="BE216" s="19"/>
        <tr r="BG216" s="11"/>
      </tp>
      <tp t="s">
        <v>#N/A Requesting Data...3341668736</v>
        <stp/>
        <stp>BDH|278810780839485183</stp>
        <tr r="B179" s="19"/>
        <tr r="B179" s="11"/>
      </tp>
      <tp t="s">
        <v>#N/A Requesting Data...2813309067</v>
        <stp/>
        <stp>BDH|688908063476863194</stp>
        <tr r="J238" s="19"/>
      </tp>
      <tp t="s">
        <v>#N/A Requesting Data...3277224728</v>
        <stp/>
        <stp>BDH|822791657353306943</stp>
        <tr r="K267" s="17"/>
      </tp>
      <tp t="s">
        <v>#N/A Requesting Data...2566367558</v>
        <stp/>
        <stp>BDH|581514224158222738</stp>
        <tr r="BA373" s="18"/>
      </tp>
      <tp t="s">
        <v>#N/A Requesting Data...2327250224</v>
        <stp/>
        <stp>BDH|560836209926561693</stp>
        <tr r="B440" s="18"/>
        <tr r="B440" s="2"/>
      </tp>
      <tp t="s">
        <v>#N/A Requesting Data...3557102413</v>
        <stp/>
        <stp>BDH|387351028419881051</stp>
        <tr r="K139" s="17"/>
      </tp>
      <tp t="s">
        <v>#N/A Requesting Data...3038931601</v>
        <stp/>
        <stp>BDH|586734023619057795</stp>
        <tr r="I133" s="17"/>
        <tr r="I133" s="17"/>
      </tp>
      <tp t="s">
        <v>#N/A Requesting Data...3677689747</v>
        <stp/>
        <stp>BDH|933821208014885760</stp>
        <tr r="M175" s="19"/>
        <tr r="O175" s="11"/>
      </tp>
      <tp t="s">
        <v>#N/A Requesting Data...3256135440</v>
        <stp/>
        <stp>BDH|199387002158730014</stp>
        <tr r="C135" s="17"/>
      </tp>
      <tp t="s">
        <v>#N/A Requesting Data...2332464154</v>
        <stp/>
        <stp>BDH|962116080317549521</stp>
        <tr r="BA120" s="18"/>
      </tp>
      <tp t="s">
        <v>#N/A Requesting Data...2718299605</v>
        <stp/>
        <stp>BDH|910077293820408210</stp>
        <tr r="J52" s="17"/>
      </tp>
      <tp t="s">
        <v>#N/A Requesting Data...2930885603</v>
        <stp/>
        <stp>BDH|223560669540439836</stp>
        <tr r="BA240" s="18"/>
      </tp>
      <tp t="s">
        <v>#N/A Requesting Data...2344255491</v>
        <stp/>
        <stp>BDH|914512622649572557</stp>
        <tr r="Q47" s="18"/>
      </tp>
      <tp t="s">
        <v>#N/A Requesting Data...2715781285</v>
        <stp/>
        <stp>BDH|515180080145824711</stp>
        <tr r="B214" s="19"/>
        <tr r="B214" s="11"/>
      </tp>
      <tp t="s">
        <v>#N/A Requesting Data...3627962106</v>
        <stp/>
        <stp>BDH|525947271411053454</stp>
        <tr r="Q283" s="18"/>
      </tp>
      <tp t="s">
        <v>#N/A Requesting Data...2832124562</v>
        <stp/>
        <stp>BDH|208559298620825775</stp>
        <tr r="J239" s="19"/>
      </tp>
      <tp t="s">
        <v>#N/A Requesting Data...2958310386</v>
        <stp/>
        <stp>BDH|630329947828312419</stp>
        <tr r="B161" s="19"/>
        <tr r="B161" s="11"/>
      </tp>
      <tp t="s">
        <v>#N/A Requesting Data...3102993856</v>
        <stp/>
        <stp>BDH|217820866110272561</stp>
        <tr r="F136" s="19"/>
        <tr r="I136" s="11"/>
      </tp>
      <tp t="s">
        <v>#N/A Requesting Data...3703614047</v>
        <stp/>
        <stp>BDH|368872395102507870</stp>
        <tr r="M243" s="19"/>
        <tr r="O243" s="11"/>
      </tp>
      <tp t="s">
        <v>#N/A Requesting Data...2772160143</v>
        <stp/>
        <stp>BDH|700111888187736401</stp>
        <tr r="BE11" s="19"/>
        <tr r="BG11" s="11"/>
      </tp>
      <tp t="s">
        <v>#N/A Requesting Data...2957407684</v>
        <stp/>
        <stp>BDH|280396149278473501</stp>
        <tr r="M93" s="19"/>
        <tr r="O93" s="11"/>
      </tp>
      <tp t="s">
        <v>#N/A Requesting Data...2982847788</v>
        <stp/>
        <stp>BDH|439980208263770058</stp>
        <tr r="J285" s="19"/>
      </tp>
      <tp t="s">
        <v>#N/A Requesting Data...2501800259</v>
        <stp/>
        <stp>BDH|483620782472061630</stp>
        <tr r="D131" s="17"/>
      </tp>
      <tp t="s">
        <v>#N/A Requesting Data...2572952012</v>
        <stp/>
        <stp>BDH|742956736115167550</stp>
        <tr r="I47" s="17"/>
      </tp>
      <tp t="s">
        <v>#N/A Requesting Data...3058977872</v>
        <stp/>
        <stp>BDH|502838860883235767</stp>
        <tr r="Q254" s="18"/>
      </tp>
      <tp t="s">
        <v>#N/A Requesting Data...3207190150</v>
        <stp/>
        <stp>BDH|408502484634661357</stp>
        <tr r="D66" s="1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Europe sans seuil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2669474455227981E-2"/>
          <c:y val="0.11572657528487995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v>Slowdown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Europe!$AF$6:$AF$300</c:f>
              <c:numCache>
                <c:formatCode>General</c:formatCode>
                <c:ptCount val="2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D-4C9B-AC96-04C74229178C}"/>
            </c:ext>
          </c:extLst>
        </c:ser>
        <c:ser>
          <c:idx val="4"/>
          <c:order val="1"/>
          <c:tx>
            <c:v>Recovery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Europe!$AH$6:$AH$300</c:f>
              <c:numCache>
                <c:formatCode>General</c:formatCode>
                <c:ptCount val="2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D-4C9B-AC96-04C74229178C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Europe!$AI$6:$AI$300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D-4C9B-AC96-04C74229178C}"/>
            </c:ext>
          </c:extLst>
        </c:ser>
        <c:ser>
          <c:idx val="3"/>
          <c:order val="4"/>
          <c:tx>
            <c:v>Contraction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Europe!$AG$6:$AG$300</c:f>
              <c:numCache>
                <c:formatCode>General</c:formatCode>
                <c:ptCount val="2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D-4C9B-AC96-04C74229178C}"/>
            </c:ext>
          </c:extLst>
        </c:ser>
        <c:ser>
          <c:idx val="0"/>
          <c:order val="5"/>
          <c:tx>
            <c:v>Expansion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Europe!$AE$6:$AE$300</c:f>
              <c:numCache>
                <c:formatCode>General</c:formatCode>
                <c:ptCount val="295"/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0.12182271364174491</c:v>
                </c:pt>
                <c:pt idx="39">
                  <c:v>0.10466216614072166</c:v>
                </c:pt>
                <c:pt idx="40">
                  <c:v>0.10466216614072166</c:v>
                </c:pt>
                <c:pt idx="41">
                  <c:v>0.10466216614072166</c:v>
                </c:pt>
                <c:pt idx="42">
                  <c:v>0.12182271364174491</c:v>
                </c:pt>
                <c:pt idx="43">
                  <c:v>0.12182271364174491</c:v>
                </c:pt>
                <c:pt idx="44">
                  <c:v>0.12182271364174491</c:v>
                </c:pt>
                <c:pt idx="45">
                  <c:v>0.12182271364174491</c:v>
                </c:pt>
                <c:pt idx="46">
                  <c:v>0.10466216614072166</c:v>
                </c:pt>
                <c:pt idx="47">
                  <c:v>0.10466216614072166</c:v>
                </c:pt>
                <c:pt idx="48">
                  <c:v>0.10466216614072166</c:v>
                </c:pt>
                <c:pt idx="49">
                  <c:v>0.10224162119868563</c:v>
                </c:pt>
                <c:pt idx="50">
                  <c:v>0.10224162119868563</c:v>
                </c:pt>
                <c:pt idx="51">
                  <c:v>0.10224162119868563</c:v>
                </c:pt>
                <c:pt idx="52">
                  <c:v>0.10224162119868563</c:v>
                </c:pt>
                <c:pt idx="53">
                  <c:v>0.10224162119868563</c:v>
                </c:pt>
                <c:pt idx="54">
                  <c:v>8.6509909923121242E-2</c:v>
                </c:pt>
                <c:pt idx="55">
                  <c:v>0.10224162119868563</c:v>
                </c:pt>
                <c:pt idx="56">
                  <c:v>0.10466216614072166</c:v>
                </c:pt>
                <c:pt idx="57">
                  <c:v>0.13809043537996563</c:v>
                </c:pt>
                <c:pt idx="58">
                  <c:v>0.16721352553963409</c:v>
                </c:pt>
                <c:pt idx="59">
                  <c:v>0.16721352553963409</c:v>
                </c:pt>
                <c:pt idx="60">
                  <c:v>0.18591691667805388</c:v>
                </c:pt>
                <c:pt idx="61">
                  <c:v>0.16721352553963409</c:v>
                </c:pt>
                <c:pt idx="62">
                  <c:v>0.18591691667805388</c:v>
                </c:pt>
                <c:pt idx="63">
                  <c:v>0.19545427077615019</c:v>
                </c:pt>
                <c:pt idx="64">
                  <c:v>0.2409721240827416</c:v>
                </c:pt>
                <c:pt idx="65">
                  <c:v>0.19545427077615019</c:v>
                </c:pt>
                <c:pt idx="66">
                  <c:v>0.18591691667805388</c:v>
                </c:pt>
                <c:pt idx="67">
                  <c:v>0.18591691667805388</c:v>
                </c:pt>
                <c:pt idx="68">
                  <c:v>0.16721352553963409</c:v>
                </c:pt>
                <c:pt idx="69">
                  <c:v>0.14392353543845848</c:v>
                </c:pt>
                <c:pt idx="70">
                  <c:v>0.16721352553963409</c:v>
                </c:pt>
                <c:pt idx="71">
                  <c:v>0.16721352553963409</c:v>
                </c:pt>
                <c:pt idx="72">
                  <c:v>0.16721352553963409</c:v>
                </c:pt>
                <c:pt idx="73">
                  <c:v>0.16721352553963409</c:v>
                </c:pt>
                <c:pt idx="74">
                  <c:v>0.16721352553963409</c:v>
                </c:pt>
                <c:pt idx="75">
                  <c:v>0.18591691667805388</c:v>
                </c:pt>
                <c:pt idx="76">
                  <c:v>0.19476211985871217</c:v>
                </c:pt>
                <c:pt idx="77">
                  <c:v>0.19545427077615019</c:v>
                </c:pt>
                <c:pt idx="78">
                  <c:v>0.19545427077615019</c:v>
                </c:pt>
                <c:pt idx="79">
                  <c:v>0.19545427077615019</c:v>
                </c:pt>
                <c:pt idx="80">
                  <c:v>0.19545427077615019</c:v>
                </c:pt>
                <c:pt idx="81">
                  <c:v>0.19476211985871217</c:v>
                </c:pt>
                <c:pt idx="82">
                  <c:v>0.19476211985871217</c:v>
                </c:pt>
                <c:pt idx="83">
                  <c:v>0.19476211985871217</c:v>
                </c:pt>
                <c:pt idx="84">
                  <c:v>0.17096479913451157</c:v>
                </c:pt>
                <c:pt idx="85">
                  <c:v>0.17096479913451157</c:v>
                </c:pt>
                <c:pt idx="86">
                  <c:v>0.17249064803678671</c:v>
                </c:pt>
                <c:pt idx="87">
                  <c:v>0.19476211985871217</c:v>
                </c:pt>
                <c:pt idx="88">
                  <c:v>0.21218198100576324</c:v>
                </c:pt>
                <c:pt idx="89">
                  <c:v>0.2175334137187063</c:v>
                </c:pt>
                <c:pt idx="90">
                  <c:v>0.23015184037249414</c:v>
                </c:pt>
                <c:pt idx="91">
                  <c:v>0.23015184037249414</c:v>
                </c:pt>
                <c:pt idx="92">
                  <c:v>0.2175334137187063</c:v>
                </c:pt>
                <c:pt idx="93">
                  <c:v>0.21218198100576324</c:v>
                </c:pt>
                <c:pt idx="94">
                  <c:v>0.21218198100576324</c:v>
                </c:pt>
                <c:pt idx="95">
                  <c:v>0.21218198100576324</c:v>
                </c:pt>
                <c:pt idx="96">
                  <c:v>0.21218198100576324</c:v>
                </c:pt>
                <c:pt idx="97">
                  <c:v>0.21218198100576324</c:v>
                </c:pt>
                <c:pt idx="98">
                  <c:v>0.21218198100576324</c:v>
                </c:pt>
                <c:pt idx="99">
                  <c:v>0.21218198100576324</c:v>
                </c:pt>
                <c:pt idx="100">
                  <c:v>0.21218198100576324</c:v>
                </c:pt>
                <c:pt idx="101">
                  <c:v>0.22976070493955625</c:v>
                </c:pt>
                <c:pt idx="102">
                  <c:v>0.22976070493955625</c:v>
                </c:pt>
                <c:pt idx="103">
                  <c:v>0.22976070493955625</c:v>
                </c:pt>
                <c:pt idx="104">
                  <c:v>0.22976070493955625</c:v>
                </c:pt>
                <c:pt idx="105">
                  <c:v>0.22976070493955625</c:v>
                </c:pt>
                <c:pt idx="106">
                  <c:v>0.22976070493955625</c:v>
                </c:pt>
                <c:pt idx="107">
                  <c:v>0.22976070493955625</c:v>
                </c:pt>
                <c:pt idx="108">
                  <c:v>0.22976070493955625</c:v>
                </c:pt>
                <c:pt idx="109">
                  <c:v>0.21234095996514485</c:v>
                </c:pt>
                <c:pt idx="110">
                  <c:v>0.1940552513982019</c:v>
                </c:pt>
                <c:pt idx="111">
                  <c:v>0.18857158219500136</c:v>
                </c:pt>
                <c:pt idx="112">
                  <c:v>0.18857158219500136</c:v>
                </c:pt>
                <c:pt idx="113">
                  <c:v>0.18857158219500136</c:v>
                </c:pt>
                <c:pt idx="114">
                  <c:v>0.16230466719499415</c:v>
                </c:pt>
                <c:pt idx="115">
                  <c:v>0.15721038917540664</c:v>
                </c:pt>
                <c:pt idx="116">
                  <c:v>0.14448821565538383</c:v>
                </c:pt>
                <c:pt idx="117">
                  <c:v>0.14307042739220965</c:v>
                </c:pt>
                <c:pt idx="118">
                  <c:v>0.14307042739220965</c:v>
                </c:pt>
                <c:pt idx="119">
                  <c:v>0.1332962965642337</c:v>
                </c:pt>
                <c:pt idx="120">
                  <c:v>0.107847690332457</c:v>
                </c:pt>
                <c:pt idx="121">
                  <c:v>0.10304768153233661</c:v>
                </c:pt>
                <c:pt idx="122">
                  <c:v>0.10304768153233661</c:v>
                </c:pt>
                <c:pt idx="123">
                  <c:v>0.10304768153233661</c:v>
                </c:pt>
                <c:pt idx="124">
                  <c:v>0.107847690332457</c:v>
                </c:pt>
                <c:pt idx="125">
                  <c:v>0.107847690332457</c:v>
                </c:pt>
                <c:pt idx="126">
                  <c:v>0.1332962965642337</c:v>
                </c:pt>
                <c:pt idx="127">
                  <c:v>0.1332962965642337</c:v>
                </c:pt>
                <c:pt idx="128">
                  <c:v>0.107847690332457</c:v>
                </c:pt>
                <c:pt idx="129">
                  <c:v>9.9484095095897285E-2</c:v>
                </c:pt>
                <c:pt idx="130">
                  <c:v>9.9484095095897285E-2</c:v>
                </c:pt>
                <c:pt idx="131">
                  <c:v>9.2666852266571009E-2</c:v>
                </c:pt>
                <c:pt idx="132">
                  <c:v>9.2666852266571009E-2</c:v>
                </c:pt>
                <c:pt idx="133">
                  <c:v>8.147544082558289E-2</c:v>
                </c:pt>
                <c:pt idx="134">
                  <c:v>7.2753268541128069E-2</c:v>
                </c:pt>
                <c:pt idx="135">
                  <c:v>7.2753268541128069E-2</c:v>
                </c:pt>
                <c:pt idx="136">
                  <c:v>8.147544082558289E-2</c:v>
                </c:pt>
                <c:pt idx="137">
                  <c:v>8.147544082558289E-2</c:v>
                </c:pt>
                <c:pt idx="138">
                  <c:v>8.147544082558289E-2</c:v>
                </c:pt>
                <c:pt idx="139">
                  <c:v>8.147544082558289E-2</c:v>
                </c:pt>
                <c:pt idx="140">
                  <c:v>9.3742664069368153E-2</c:v>
                </c:pt>
                <c:pt idx="141">
                  <c:v>9.3742664069368153E-2</c:v>
                </c:pt>
                <c:pt idx="142">
                  <c:v>9.3742664069368153E-2</c:v>
                </c:pt>
                <c:pt idx="143">
                  <c:v>9.3742664069368153E-2</c:v>
                </c:pt>
                <c:pt idx="144">
                  <c:v>9.3742664069368153E-2</c:v>
                </c:pt>
                <c:pt idx="145">
                  <c:v>9.3742664069368153E-2</c:v>
                </c:pt>
                <c:pt idx="146">
                  <c:v>9.3742664069368153E-2</c:v>
                </c:pt>
                <c:pt idx="147">
                  <c:v>9.3742664069368153E-2</c:v>
                </c:pt>
                <c:pt idx="148">
                  <c:v>9.3742664069368153E-2</c:v>
                </c:pt>
                <c:pt idx="149">
                  <c:v>9.3742664069368153E-2</c:v>
                </c:pt>
                <c:pt idx="150">
                  <c:v>9.3742664069368153E-2</c:v>
                </c:pt>
                <c:pt idx="151">
                  <c:v>0.10690414123859882</c:v>
                </c:pt>
                <c:pt idx="152">
                  <c:v>0.11772549075892313</c:v>
                </c:pt>
                <c:pt idx="153">
                  <c:v>0.12174927287555823</c:v>
                </c:pt>
                <c:pt idx="154">
                  <c:v>0.12174927287555823</c:v>
                </c:pt>
                <c:pt idx="155">
                  <c:v>0.12174927287555823</c:v>
                </c:pt>
                <c:pt idx="156">
                  <c:v>0.12174927287555823</c:v>
                </c:pt>
                <c:pt idx="157">
                  <c:v>0.12174927287555823</c:v>
                </c:pt>
                <c:pt idx="158">
                  <c:v>0.12336429233759949</c:v>
                </c:pt>
                <c:pt idx="159">
                  <c:v>0.12336429233759949</c:v>
                </c:pt>
                <c:pt idx="160">
                  <c:v>0.12336429233759949</c:v>
                </c:pt>
                <c:pt idx="161">
                  <c:v>0.12336429233759949</c:v>
                </c:pt>
                <c:pt idx="162">
                  <c:v>0.12174927287555823</c:v>
                </c:pt>
                <c:pt idx="163">
                  <c:v>0.12336429233759949</c:v>
                </c:pt>
                <c:pt idx="164">
                  <c:v>0.1158293654322573</c:v>
                </c:pt>
                <c:pt idx="165">
                  <c:v>0.1158293654322573</c:v>
                </c:pt>
                <c:pt idx="166">
                  <c:v>0.1158293654322573</c:v>
                </c:pt>
                <c:pt idx="167">
                  <c:v>0.11506196714112282</c:v>
                </c:pt>
                <c:pt idx="168">
                  <c:v>0.11506196714112282</c:v>
                </c:pt>
                <c:pt idx="169">
                  <c:v>0.10690414123859882</c:v>
                </c:pt>
                <c:pt idx="170">
                  <c:v>0.10690414123859882</c:v>
                </c:pt>
                <c:pt idx="171">
                  <c:v>0.11367479764827648</c:v>
                </c:pt>
                <c:pt idx="172">
                  <c:v>0.11506196714112282</c:v>
                </c:pt>
                <c:pt idx="173">
                  <c:v>0.11506196714112282</c:v>
                </c:pt>
                <c:pt idx="174">
                  <c:v>0.11367479764827648</c:v>
                </c:pt>
                <c:pt idx="175">
                  <c:v>0.11367479764827648</c:v>
                </c:pt>
                <c:pt idx="176">
                  <c:v>0.11367479764827648</c:v>
                </c:pt>
                <c:pt idx="177">
                  <c:v>0.12336429233759949</c:v>
                </c:pt>
                <c:pt idx="178">
                  <c:v>0.13795370423273873</c:v>
                </c:pt>
                <c:pt idx="179">
                  <c:v>0.15782627349063949</c:v>
                </c:pt>
                <c:pt idx="180">
                  <c:v>0.13795370423273873</c:v>
                </c:pt>
                <c:pt idx="181">
                  <c:v>0.13795370423273873</c:v>
                </c:pt>
                <c:pt idx="182">
                  <c:v>0.13795370423273873</c:v>
                </c:pt>
                <c:pt idx="183">
                  <c:v>0.13795370423273873</c:v>
                </c:pt>
                <c:pt idx="184">
                  <c:v>0.11367479764827648</c:v>
                </c:pt>
                <c:pt idx="185">
                  <c:v>0.15782627349063949</c:v>
                </c:pt>
                <c:pt idx="186">
                  <c:v>0.15782627349063949</c:v>
                </c:pt>
                <c:pt idx="187">
                  <c:v>0.15782627349063949</c:v>
                </c:pt>
                <c:pt idx="188">
                  <c:v>0.17545338887394357</c:v>
                </c:pt>
                <c:pt idx="189">
                  <c:v>0.17545338887394357</c:v>
                </c:pt>
                <c:pt idx="190">
                  <c:v>0.18285351887401058</c:v>
                </c:pt>
                <c:pt idx="191">
                  <c:v>0.21042165848449923</c:v>
                </c:pt>
                <c:pt idx="192">
                  <c:v>0.21042165848449923</c:v>
                </c:pt>
                <c:pt idx="193">
                  <c:v>0.18285351887401058</c:v>
                </c:pt>
                <c:pt idx="194">
                  <c:v>0.17545338887394357</c:v>
                </c:pt>
                <c:pt idx="195">
                  <c:v>0.17545338887394357</c:v>
                </c:pt>
                <c:pt idx="196">
                  <c:v>0.18285351887401058</c:v>
                </c:pt>
                <c:pt idx="197">
                  <c:v>0.17545338887394357</c:v>
                </c:pt>
                <c:pt idx="198">
                  <c:v>0.17545338887394357</c:v>
                </c:pt>
                <c:pt idx="199">
                  <c:v>0.17545338887394357</c:v>
                </c:pt>
                <c:pt idx="200">
                  <c:v>0.17261743927779727</c:v>
                </c:pt>
                <c:pt idx="201">
                  <c:v>0.17545338887394357</c:v>
                </c:pt>
                <c:pt idx="202">
                  <c:v>0.18285351887401058</c:v>
                </c:pt>
                <c:pt idx="203">
                  <c:v>0.21138516248193451</c:v>
                </c:pt>
                <c:pt idx="204">
                  <c:v>0.26336705678240513</c:v>
                </c:pt>
                <c:pt idx="205">
                  <c:v>0.27040993237119171</c:v>
                </c:pt>
                <c:pt idx="206">
                  <c:v>0.26336705678240513</c:v>
                </c:pt>
                <c:pt idx="207">
                  <c:v>0.21138516248193451</c:v>
                </c:pt>
                <c:pt idx="208">
                  <c:v>0.17261743927779727</c:v>
                </c:pt>
                <c:pt idx="209">
                  <c:v>0.17261743927779727</c:v>
                </c:pt>
                <c:pt idx="210">
                  <c:v>0.17261743927779727</c:v>
                </c:pt>
                <c:pt idx="211">
                  <c:v>0.17261743927779727</c:v>
                </c:pt>
                <c:pt idx="212">
                  <c:v>0.10063210214557849</c:v>
                </c:pt>
                <c:pt idx="213">
                  <c:v>0.12814597418927165</c:v>
                </c:pt>
                <c:pt idx="214">
                  <c:v>0.12814597418927165</c:v>
                </c:pt>
                <c:pt idx="215">
                  <c:v>0.12814597418927165</c:v>
                </c:pt>
                <c:pt idx="216">
                  <c:v>0.12814597418927165</c:v>
                </c:pt>
                <c:pt idx="217">
                  <c:v>0.12814597418927165</c:v>
                </c:pt>
                <c:pt idx="218">
                  <c:v>0.13519887125518348</c:v>
                </c:pt>
                <c:pt idx="219">
                  <c:v>0.13519887125518348</c:v>
                </c:pt>
                <c:pt idx="220">
                  <c:v>0.13519887125518348</c:v>
                </c:pt>
                <c:pt idx="221">
                  <c:v>0.13519887125518348</c:v>
                </c:pt>
                <c:pt idx="222">
                  <c:v>0.13519887125518348</c:v>
                </c:pt>
                <c:pt idx="223">
                  <c:v>0.13519887125518348</c:v>
                </c:pt>
                <c:pt idx="224">
                  <c:v>0.13519887125518348</c:v>
                </c:pt>
                <c:pt idx="225">
                  <c:v>0.13519887125518348</c:v>
                </c:pt>
                <c:pt idx="226">
                  <c:v>0.13519887125518348</c:v>
                </c:pt>
                <c:pt idx="227">
                  <c:v>0.180827617282876</c:v>
                </c:pt>
                <c:pt idx="228">
                  <c:v>0.25488884359184116</c:v>
                </c:pt>
                <c:pt idx="229">
                  <c:v>0.25488884359184116</c:v>
                </c:pt>
                <c:pt idx="230">
                  <c:v>0.25488884359184116</c:v>
                </c:pt>
                <c:pt idx="231">
                  <c:v>0.25488884359184116</c:v>
                </c:pt>
                <c:pt idx="232">
                  <c:v>0.25488884359184116</c:v>
                </c:pt>
                <c:pt idx="233">
                  <c:v>0.25488884359184116</c:v>
                </c:pt>
                <c:pt idx="234">
                  <c:v>0.28261902372693837</c:v>
                </c:pt>
                <c:pt idx="235">
                  <c:v>0.29027579178425267</c:v>
                </c:pt>
                <c:pt idx="236">
                  <c:v>0.29027579178425267</c:v>
                </c:pt>
                <c:pt idx="237">
                  <c:v>0.29765233144387437</c:v>
                </c:pt>
                <c:pt idx="238">
                  <c:v>0.29765233144387437</c:v>
                </c:pt>
                <c:pt idx="239">
                  <c:v>0.29765233144387437</c:v>
                </c:pt>
                <c:pt idx="240">
                  <c:v>0.29765233144387437</c:v>
                </c:pt>
                <c:pt idx="241">
                  <c:v>0.29765233144387437</c:v>
                </c:pt>
                <c:pt idx="242">
                  <c:v>0.28330966581489769</c:v>
                </c:pt>
                <c:pt idx="243">
                  <c:v>0.25805689584478364</c:v>
                </c:pt>
                <c:pt idx="244">
                  <c:v>0.25488884359184116</c:v>
                </c:pt>
                <c:pt idx="245">
                  <c:v>0.2328791703550871</c:v>
                </c:pt>
                <c:pt idx="246">
                  <c:v>0.23197042274250723</c:v>
                </c:pt>
                <c:pt idx="247">
                  <c:v>0.19321137017958945</c:v>
                </c:pt>
                <c:pt idx="248">
                  <c:v>0.19321137017958945</c:v>
                </c:pt>
                <c:pt idx="249">
                  <c:v>0.19321137017958945</c:v>
                </c:pt>
                <c:pt idx="250">
                  <c:v>0.23197042274250723</c:v>
                </c:pt>
                <c:pt idx="251">
                  <c:v>0.23197042274250723</c:v>
                </c:pt>
                <c:pt idx="252">
                  <c:v>0.23197042274250723</c:v>
                </c:pt>
                <c:pt idx="253">
                  <c:v>0.23197042274250723</c:v>
                </c:pt>
                <c:pt idx="254">
                  <c:v>0.23197042274250723</c:v>
                </c:pt>
                <c:pt idx="255">
                  <c:v>0.23197042274250723</c:v>
                </c:pt>
                <c:pt idx="256">
                  <c:v>0.23197042274250723</c:v>
                </c:pt>
                <c:pt idx="257">
                  <c:v>0.19321137017958945</c:v>
                </c:pt>
                <c:pt idx="258">
                  <c:v>0.18423500354943423</c:v>
                </c:pt>
                <c:pt idx="259">
                  <c:v>0.18312425417217915</c:v>
                </c:pt>
                <c:pt idx="260">
                  <c:v>0.18312425417217915</c:v>
                </c:pt>
                <c:pt idx="261">
                  <c:v>0.17468930693094209</c:v>
                </c:pt>
                <c:pt idx="262">
                  <c:v>0.17468930693094209</c:v>
                </c:pt>
                <c:pt idx="263">
                  <c:v>0.17468930693094209</c:v>
                </c:pt>
                <c:pt idx="264">
                  <c:v>0.18423500354943423</c:v>
                </c:pt>
                <c:pt idx="265">
                  <c:v>0.18650684979307874</c:v>
                </c:pt>
                <c:pt idx="266">
                  <c:v>0.18650684979307874</c:v>
                </c:pt>
                <c:pt idx="267">
                  <c:v>0.19321137017958945</c:v>
                </c:pt>
                <c:pt idx="268">
                  <c:v>0.2054615065852885</c:v>
                </c:pt>
                <c:pt idx="269">
                  <c:v>0.18650684979307874</c:v>
                </c:pt>
                <c:pt idx="270">
                  <c:v>0.18650684979307874</c:v>
                </c:pt>
                <c:pt idx="271">
                  <c:v>0.18650684979307874</c:v>
                </c:pt>
                <c:pt idx="272">
                  <c:v>0.18650684979307874</c:v>
                </c:pt>
                <c:pt idx="273">
                  <c:v>0.18650684979307874</c:v>
                </c:pt>
                <c:pt idx="274">
                  <c:v>0.18650684979307874</c:v>
                </c:pt>
                <c:pt idx="275">
                  <c:v>0.18650684979307874</c:v>
                </c:pt>
                <c:pt idx="276">
                  <c:v>0.17468930693094209</c:v>
                </c:pt>
                <c:pt idx="277">
                  <c:v>0.14413566452708004</c:v>
                </c:pt>
                <c:pt idx="278">
                  <c:v>0.14413566452708004</c:v>
                </c:pt>
                <c:pt idx="279">
                  <c:v>0.14413566452708004</c:v>
                </c:pt>
                <c:pt idx="280">
                  <c:v>0.14413566452708004</c:v>
                </c:pt>
                <c:pt idx="281">
                  <c:v>0.13893713347895664</c:v>
                </c:pt>
                <c:pt idx="282">
                  <c:v>0.12197718134816538</c:v>
                </c:pt>
                <c:pt idx="283">
                  <c:v>0.11681141320482114</c:v>
                </c:pt>
                <c:pt idx="284">
                  <c:v>0.12197718134816538</c:v>
                </c:pt>
                <c:pt idx="285">
                  <c:v>0.12197718134816538</c:v>
                </c:pt>
                <c:pt idx="286">
                  <c:v>0.12197718134816538</c:v>
                </c:pt>
                <c:pt idx="287">
                  <c:v>0.12197718134816538</c:v>
                </c:pt>
                <c:pt idx="288">
                  <c:v>0.11681141320482114</c:v>
                </c:pt>
                <c:pt idx="289">
                  <c:v>0.11407430984408884</c:v>
                </c:pt>
                <c:pt idx="290">
                  <c:v>9.8253824181680383E-2</c:v>
                </c:pt>
                <c:pt idx="291">
                  <c:v>8.7414521234448039E-2</c:v>
                </c:pt>
                <c:pt idx="292">
                  <c:v>8.7356554253133156E-2</c:v>
                </c:pt>
                <c:pt idx="293">
                  <c:v>8.506631809190357E-2</c:v>
                </c:pt>
                <c:pt idx="294">
                  <c:v>7.9808983238036646E-2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5D-4C9B-AC96-04C742291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09552"/>
        <c:axId val="1544976816"/>
      </c:lineChart>
      <c:lineChart>
        <c:grouping val="standard"/>
        <c:varyColors val="0"/>
        <c:ser>
          <c:idx val="5"/>
          <c:order val="3"/>
          <c:tx>
            <c:v>Economic surprise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Europe!$AD$6:$AD$300</c:f>
              <c:numCache>
                <c:formatCode>General</c:formatCode>
                <c:ptCount val="295"/>
                <c:pt idx="18">
                  <c:v>1.1839433683706009</c:v>
                </c:pt>
                <c:pt idx="19">
                  <c:v>0.16594438569450976</c:v>
                </c:pt>
                <c:pt idx="20">
                  <c:v>3.3656858096712261E-2</c:v>
                </c:pt>
                <c:pt idx="21">
                  <c:v>6.0330188369426052E-2</c:v>
                </c:pt>
                <c:pt idx="22">
                  <c:v>7.733423641278625E-2</c:v>
                </c:pt>
                <c:pt idx="23">
                  <c:v>0.19541867209238295</c:v>
                </c:pt>
                <c:pt idx="24">
                  <c:v>0.33118498942748675</c:v>
                </c:pt>
                <c:pt idx="25">
                  <c:v>0.34663007933063228</c:v>
                </c:pt>
                <c:pt idx="26">
                  <c:v>0.29678268642738792</c:v>
                </c:pt>
                <c:pt idx="27">
                  <c:v>0.35212213006397475</c:v>
                </c:pt>
                <c:pt idx="28">
                  <c:v>0.23503530328500111</c:v>
                </c:pt>
                <c:pt idx="29">
                  <c:v>0.36356729644002372</c:v>
                </c:pt>
                <c:pt idx="30">
                  <c:v>0.32602154642049952</c:v>
                </c:pt>
                <c:pt idx="31">
                  <c:v>0.27544784277186063</c:v>
                </c:pt>
                <c:pt idx="32">
                  <c:v>0.20015820186083222</c:v>
                </c:pt>
                <c:pt idx="33">
                  <c:v>0.12182271364174491</c:v>
                </c:pt>
                <c:pt idx="34">
                  <c:v>1.6914124981672995E-2</c:v>
                </c:pt>
                <c:pt idx="35">
                  <c:v>1.7682460733236871E-2</c:v>
                </c:pt>
                <c:pt idx="36">
                  <c:v>4.3855316882881024E-2</c:v>
                </c:pt>
                <c:pt idx="37">
                  <c:v>4.2893189722617797E-2</c:v>
                </c:pt>
                <c:pt idx="38">
                  <c:v>7.8374952375969253E-2</c:v>
                </c:pt>
                <c:pt idx="39">
                  <c:v>0.10466216614072166</c:v>
                </c:pt>
                <c:pt idx="40">
                  <c:v>0.60049350208133012</c:v>
                </c:pt>
                <c:pt idx="41">
                  <c:v>3.0259070435025404E-2</c:v>
                </c:pt>
                <c:pt idx="42">
                  <c:v>0.13809043537996563</c:v>
                </c:pt>
                <c:pt idx="43">
                  <c:v>5.9157792683162846E-2</c:v>
                </c:pt>
                <c:pt idx="44">
                  <c:v>0.29434657602646819</c:v>
                </c:pt>
                <c:pt idx="45">
                  <c:v>0.29882218112952563</c:v>
                </c:pt>
                <c:pt idx="46">
                  <c:v>0.10224162119868563</c:v>
                </c:pt>
                <c:pt idx="47">
                  <c:v>0.47000045797040746</c:v>
                </c:pt>
                <c:pt idx="48">
                  <c:v>0.30010217956389673</c:v>
                </c:pt>
                <c:pt idx="49">
                  <c:v>1.5734054934769037E-2</c:v>
                </c:pt>
                <c:pt idx="50">
                  <c:v>0.26821375753762988</c:v>
                </c:pt>
                <c:pt idx="51">
                  <c:v>0.33068550358313348</c:v>
                </c:pt>
                <c:pt idx="52">
                  <c:v>0.46987636038997871</c:v>
                </c:pt>
                <c:pt idx="53">
                  <c:v>0.31965463650436665</c:v>
                </c:pt>
                <c:pt idx="54">
                  <c:v>8.6509909923121242E-2</c:v>
                </c:pt>
                <c:pt idx="55">
                  <c:v>0.16721352553963409</c:v>
                </c:pt>
                <c:pt idx="56">
                  <c:v>0.18591691667805388</c:v>
                </c:pt>
                <c:pt idx="57">
                  <c:v>0.25516860236741223</c:v>
                </c:pt>
                <c:pt idx="58">
                  <c:v>0.2409721240827416</c:v>
                </c:pt>
                <c:pt idx="59">
                  <c:v>2.2065677640723536E-3</c:v>
                </c:pt>
                <c:pt idx="60">
                  <c:v>0.19545427077615019</c:v>
                </c:pt>
                <c:pt idx="61">
                  <c:v>0.14392353543845848</c:v>
                </c:pt>
                <c:pt idx="62">
                  <c:v>0.36071337660876579</c:v>
                </c:pt>
                <c:pt idx="63">
                  <c:v>0.36414910604805462</c:v>
                </c:pt>
                <c:pt idx="64">
                  <c:v>0.24597705172364881</c:v>
                </c:pt>
                <c:pt idx="65">
                  <c:v>0.12595181820419699</c:v>
                </c:pt>
                <c:pt idx="66">
                  <c:v>1.5768591637217444E-2</c:v>
                </c:pt>
                <c:pt idx="67">
                  <c:v>1.440188877093096E-2</c:v>
                </c:pt>
                <c:pt idx="68">
                  <c:v>8.9206345520519648E-2</c:v>
                </c:pt>
                <c:pt idx="69">
                  <c:v>0.11618737157909997</c:v>
                </c:pt>
                <c:pt idx="70">
                  <c:v>0.19476211985871217</c:v>
                </c:pt>
                <c:pt idx="71">
                  <c:v>0.47566921006566254</c:v>
                </c:pt>
                <c:pt idx="72">
                  <c:v>0.35920605437100872</c:v>
                </c:pt>
                <c:pt idx="73">
                  <c:v>0.44068619302487932</c:v>
                </c:pt>
                <c:pt idx="74">
                  <c:v>0.64006945447175445</c:v>
                </c:pt>
                <c:pt idx="75">
                  <c:v>0.68134994333588805</c:v>
                </c:pt>
                <c:pt idx="76">
                  <c:v>0.66109561188786004</c:v>
                </c:pt>
                <c:pt idx="77">
                  <c:v>0.2175334137187063</c:v>
                </c:pt>
                <c:pt idx="78">
                  <c:v>0.48418910211920868</c:v>
                </c:pt>
                <c:pt idx="79">
                  <c:v>0.23015184037249414</c:v>
                </c:pt>
                <c:pt idx="80">
                  <c:v>7.0646286814287196E-2</c:v>
                </c:pt>
                <c:pt idx="81">
                  <c:v>1.0147933021706912E-3</c:v>
                </c:pt>
                <c:pt idx="82">
                  <c:v>9.9482062564834939E-2</c:v>
                </c:pt>
                <c:pt idx="83">
                  <c:v>0.21218198100576324</c:v>
                </c:pt>
                <c:pt idx="84">
                  <c:v>0.17096479913451157</c:v>
                </c:pt>
                <c:pt idx="85">
                  <c:v>0.17249064803678671</c:v>
                </c:pt>
                <c:pt idx="86">
                  <c:v>0.30497453010033015</c:v>
                </c:pt>
                <c:pt idx="87">
                  <c:v>0.26610306045240217</c:v>
                </c:pt>
                <c:pt idx="88">
                  <c:v>0.27249294803441959</c:v>
                </c:pt>
                <c:pt idx="89">
                  <c:v>0.31667006215722537</c:v>
                </c:pt>
                <c:pt idx="90">
                  <c:v>0.32559057761110921</c:v>
                </c:pt>
                <c:pt idx="91">
                  <c:v>0.12038698797172209</c:v>
                </c:pt>
                <c:pt idx="92">
                  <c:v>0.11135489727440717</c:v>
                </c:pt>
                <c:pt idx="93">
                  <c:v>0.1940552513982019</c:v>
                </c:pt>
                <c:pt idx="94">
                  <c:v>0.22976070493955625</c:v>
                </c:pt>
                <c:pt idx="95">
                  <c:v>0.34159838031610823</c:v>
                </c:pt>
                <c:pt idx="96">
                  <c:v>0.42726190555415289</c:v>
                </c:pt>
                <c:pt idx="97">
                  <c:v>0.42184777469439583</c:v>
                </c:pt>
                <c:pt idx="98">
                  <c:v>0.35814564841822016</c:v>
                </c:pt>
                <c:pt idx="99">
                  <c:v>0.35153368927095607</c:v>
                </c:pt>
                <c:pt idx="100">
                  <c:v>0.30745787947373693</c:v>
                </c:pt>
                <c:pt idx="101">
                  <c:v>0.23994827042078778</c:v>
                </c:pt>
                <c:pt idx="102">
                  <c:v>0.14448821565538383</c:v>
                </c:pt>
                <c:pt idx="103">
                  <c:v>0.10304768153233661</c:v>
                </c:pt>
                <c:pt idx="104">
                  <c:v>0.14307042739220965</c:v>
                </c:pt>
                <c:pt idx="105">
                  <c:v>7.9322045478997238E-2</c:v>
                </c:pt>
                <c:pt idx="106">
                  <c:v>0.21234095996514485</c:v>
                </c:pt>
                <c:pt idx="107">
                  <c:v>0.32283291351338678</c:v>
                </c:pt>
                <c:pt idx="108">
                  <c:v>0.33938986088685585</c:v>
                </c:pt>
                <c:pt idx="109">
                  <c:v>6.8590299219392303E-2</c:v>
                </c:pt>
                <c:pt idx="110">
                  <c:v>0.1332962965642337</c:v>
                </c:pt>
                <c:pt idx="111">
                  <c:v>0.18857158219500136</c:v>
                </c:pt>
                <c:pt idx="112">
                  <c:v>0.16230466719499415</c:v>
                </c:pt>
                <c:pt idx="113">
                  <c:v>0.15721038917540664</c:v>
                </c:pt>
                <c:pt idx="114">
                  <c:v>4.0187068295114869E-2</c:v>
                </c:pt>
                <c:pt idx="115">
                  <c:v>3.0664047857875465E-2</c:v>
                </c:pt>
                <c:pt idx="116">
                  <c:v>2.005363387841097E-2</c:v>
                </c:pt>
                <c:pt idx="117">
                  <c:v>9.2666852266571009E-2</c:v>
                </c:pt>
                <c:pt idx="118">
                  <c:v>0.16294876390852986</c:v>
                </c:pt>
                <c:pt idx="119">
                  <c:v>8.147544082558289E-2</c:v>
                </c:pt>
                <c:pt idx="120">
                  <c:v>0.107847690332457</c:v>
                </c:pt>
                <c:pt idx="121">
                  <c:v>9.9484095095897285E-2</c:v>
                </c:pt>
                <c:pt idx="122">
                  <c:v>0.24144099468304292</c:v>
                </c:pt>
                <c:pt idx="123">
                  <c:v>0.50531667797514468</c:v>
                </c:pt>
                <c:pt idx="124">
                  <c:v>0.62433660342765984</c:v>
                </c:pt>
                <c:pt idx="125">
                  <c:v>0.43121389125603499</c:v>
                </c:pt>
                <c:pt idx="126">
                  <c:v>0.42027291462305261</c:v>
                </c:pt>
                <c:pt idx="127">
                  <c:v>0.28849566917209812</c:v>
                </c:pt>
                <c:pt idx="128">
                  <c:v>5.4369324957154408E-2</c:v>
                </c:pt>
                <c:pt idx="129">
                  <c:v>6.232577141268747E-2</c:v>
                </c:pt>
                <c:pt idx="130">
                  <c:v>7.2753268541128069E-2</c:v>
                </c:pt>
                <c:pt idx="131">
                  <c:v>1.7770898322476469E-2</c:v>
                </c:pt>
                <c:pt idx="132">
                  <c:v>0.11772549075892313</c:v>
                </c:pt>
                <c:pt idx="133">
                  <c:v>1.4953925001243151E-2</c:v>
                </c:pt>
                <c:pt idx="134">
                  <c:v>1.5380337510329634E-2</c:v>
                </c:pt>
                <c:pt idx="135">
                  <c:v>6.2770351770321531E-2</c:v>
                </c:pt>
                <c:pt idx="136">
                  <c:v>9.3742664069368153E-2</c:v>
                </c:pt>
                <c:pt idx="137">
                  <c:v>5.6400638875025555E-2</c:v>
                </c:pt>
                <c:pt idx="138">
                  <c:v>0.18464020290766203</c:v>
                </c:pt>
                <c:pt idx="139">
                  <c:v>0.22400027837971259</c:v>
                </c:pt>
                <c:pt idx="140">
                  <c:v>0.42816733845242039</c:v>
                </c:pt>
                <c:pt idx="141">
                  <c:v>0.40039159568712673</c:v>
                </c:pt>
                <c:pt idx="142">
                  <c:v>0.12174927287555823</c:v>
                </c:pt>
                <c:pt idx="143">
                  <c:v>0.19303293743444605</c:v>
                </c:pt>
                <c:pt idx="144">
                  <c:v>0.1739966858189877</c:v>
                </c:pt>
                <c:pt idx="145">
                  <c:v>0.26384236287157992</c:v>
                </c:pt>
                <c:pt idx="146">
                  <c:v>0.18950033156193594</c:v>
                </c:pt>
                <c:pt idx="147">
                  <c:v>0.27385673276301226</c:v>
                </c:pt>
                <c:pt idx="148">
                  <c:v>0.19561643800456241</c:v>
                </c:pt>
                <c:pt idx="149">
                  <c:v>2.4664803099586075E-2</c:v>
                </c:pt>
                <c:pt idx="150">
                  <c:v>4.056747175629416E-2</c:v>
                </c:pt>
                <c:pt idx="151">
                  <c:v>0.10690414123859882</c:v>
                </c:pt>
                <c:pt idx="152">
                  <c:v>0.16958146314011868</c:v>
                </c:pt>
                <c:pt idx="153">
                  <c:v>0.14436869297808719</c:v>
                </c:pt>
                <c:pt idx="154">
                  <c:v>0.11506196714112282</c:v>
                </c:pt>
                <c:pt idx="155">
                  <c:v>0.1158293654322573</c:v>
                </c:pt>
                <c:pt idx="156">
                  <c:v>3.7975283667996962E-2</c:v>
                </c:pt>
                <c:pt idx="157">
                  <c:v>2.2165793184525828E-2</c:v>
                </c:pt>
                <c:pt idx="158">
                  <c:v>0.12336429233759949</c:v>
                </c:pt>
                <c:pt idx="159">
                  <c:v>0.33284832306272816</c:v>
                </c:pt>
                <c:pt idx="160">
                  <c:v>0.31591966925196147</c:v>
                </c:pt>
                <c:pt idx="161">
                  <c:v>0.18815805191724727</c:v>
                </c:pt>
                <c:pt idx="162">
                  <c:v>4.1835729033406266E-2</c:v>
                </c:pt>
                <c:pt idx="163">
                  <c:v>0.13795370423273873</c:v>
                </c:pt>
                <c:pt idx="164">
                  <c:v>2.78001684855404E-2</c:v>
                </c:pt>
                <c:pt idx="165">
                  <c:v>0.25373814607902884</c:v>
                </c:pt>
                <c:pt idx="166">
                  <c:v>0.20842154088788711</c:v>
                </c:pt>
                <c:pt idx="167">
                  <c:v>5.8379561132703373E-2</c:v>
                </c:pt>
                <c:pt idx="168">
                  <c:v>0.22464482400735786</c:v>
                </c:pt>
                <c:pt idx="169">
                  <c:v>3.3686802121028814E-2</c:v>
                </c:pt>
                <c:pt idx="170">
                  <c:v>8.7980422246471734E-2</c:v>
                </c:pt>
                <c:pt idx="171">
                  <c:v>0.11367479764827648</c:v>
                </c:pt>
                <c:pt idx="172">
                  <c:v>0.21042165848449923</c:v>
                </c:pt>
                <c:pt idx="173">
                  <c:v>0.2424540587625732</c:v>
                </c:pt>
                <c:pt idx="174">
                  <c:v>5.0178299517936731E-2</c:v>
                </c:pt>
                <c:pt idx="175">
                  <c:v>0.15782627349063949</c:v>
                </c:pt>
                <c:pt idx="176">
                  <c:v>0.45163050785884218</c:v>
                </c:pt>
                <c:pt idx="177">
                  <c:v>0.78732405380535209</c:v>
                </c:pt>
                <c:pt idx="178">
                  <c:v>0.40607604199201086</c:v>
                </c:pt>
                <c:pt idx="179">
                  <c:v>0.25108579223509775</c:v>
                </c:pt>
                <c:pt idx="180">
                  <c:v>8.0018074188239474E-3</c:v>
                </c:pt>
                <c:pt idx="181">
                  <c:v>0.17545338887394357</c:v>
                </c:pt>
                <c:pt idx="182">
                  <c:v>0.18285351887401058</c:v>
                </c:pt>
                <c:pt idx="183">
                  <c:v>3.899301801963706E-2</c:v>
                </c:pt>
                <c:pt idx="184">
                  <c:v>6.7530264145521102E-3</c:v>
                </c:pt>
                <c:pt idx="185">
                  <c:v>0.38817512980700414</c:v>
                </c:pt>
                <c:pt idx="186">
                  <c:v>0.5790260454405215</c:v>
                </c:pt>
                <c:pt idx="187">
                  <c:v>0.40402098896311578</c:v>
                </c:pt>
                <c:pt idx="188">
                  <c:v>0.34340002569809114</c:v>
                </c:pt>
                <c:pt idx="189">
                  <c:v>0.4463921867462286</c:v>
                </c:pt>
                <c:pt idx="190">
                  <c:v>0.45392413669146503</c:v>
                </c:pt>
                <c:pt idx="191">
                  <c:v>0.41950113609783957</c:v>
                </c:pt>
                <c:pt idx="192">
                  <c:v>6.7511153929341816E-2</c:v>
                </c:pt>
                <c:pt idx="193">
                  <c:v>4.407101532850044E-2</c:v>
                </c:pt>
                <c:pt idx="194">
                  <c:v>1.4726293452293593E-2</c:v>
                </c:pt>
                <c:pt idx="195">
                  <c:v>4.4395993120948329E-2</c:v>
                </c:pt>
                <c:pt idx="196">
                  <c:v>0.26336705678240513</c:v>
                </c:pt>
                <c:pt idx="197">
                  <c:v>8.5921479386069421E-2</c:v>
                </c:pt>
                <c:pt idx="198">
                  <c:v>0.27040993237119171</c:v>
                </c:pt>
                <c:pt idx="199">
                  <c:v>0.21138516248193451</c:v>
                </c:pt>
                <c:pt idx="200">
                  <c:v>0.17261743927779727</c:v>
                </c:pt>
                <c:pt idx="201">
                  <c:v>0.39530153072011776</c:v>
                </c:pt>
                <c:pt idx="202">
                  <c:v>0.49997123675658639</c:v>
                </c:pt>
                <c:pt idx="203">
                  <c:v>0.39410260437643252</c:v>
                </c:pt>
                <c:pt idx="204">
                  <c:v>0.53420920226466506</c:v>
                </c:pt>
                <c:pt idx="205">
                  <c:v>0.3701008348732473</c:v>
                </c:pt>
                <c:pt idx="206">
                  <c:v>9.6194413855373584E-2</c:v>
                </c:pt>
                <c:pt idx="207">
                  <c:v>7.085511367851044E-2</c:v>
                </c:pt>
                <c:pt idx="208">
                  <c:v>6.6193999032850726E-2</c:v>
                </c:pt>
                <c:pt idx="209">
                  <c:v>0.35819591539617046</c:v>
                </c:pt>
                <c:pt idx="210">
                  <c:v>0.35854167513785573</c:v>
                </c:pt>
                <c:pt idx="211">
                  <c:v>0.50009860272936102</c:v>
                </c:pt>
                <c:pt idx="212">
                  <c:v>0.10063210214557849</c:v>
                </c:pt>
                <c:pt idx="213">
                  <c:v>0.12814597418927165</c:v>
                </c:pt>
                <c:pt idx="214">
                  <c:v>6.9433988626027787E-2</c:v>
                </c:pt>
                <c:pt idx="215">
                  <c:v>0.10979805245415486</c:v>
                </c:pt>
                <c:pt idx="216">
                  <c:v>7.8220132912688367E-2</c:v>
                </c:pt>
                <c:pt idx="217">
                  <c:v>0.13519887125518348</c:v>
                </c:pt>
                <c:pt idx="218">
                  <c:v>0.180827617282876</c:v>
                </c:pt>
                <c:pt idx="219">
                  <c:v>0.29027579178425267</c:v>
                </c:pt>
                <c:pt idx="220">
                  <c:v>0.28261902372693837</c:v>
                </c:pt>
                <c:pt idx="221">
                  <c:v>0.29765233144387437</c:v>
                </c:pt>
                <c:pt idx="222">
                  <c:v>0.5023789709826133</c:v>
                </c:pt>
                <c:pt idx="223">
                  <c:v>0.49691971865844209</c:v>
                </c:pt>
                <c:pt idx="224">
                  <c:v>0.32504685909382536</c:v>
                </c:pt>
                <c:pt idx="225">
                  <c:v>0.25488884359184116</c:v>
                </c:pt>
                <c:pt idx="226">
                  <c:v>0.78874403547823169</c:v>
                </c:pt>
                <c:pt idx="227">
                  <c:v>1.3134874595049617</c:v>
                </c:pt>
                <c:pt idx="228">
                  <c:v>1.1068869537723549</c:v>
                </c:pt>
                <c:pt idx="229">
                  <c:v>9.1911533475794727E-3</c:v>
                </c:pt>
                <c:pt idx="230">
                  <c:v>0.94087966451578864</c:v>
                </c:pt>
                <c:pt idx="231">
                  <c:v>0.79880710068470273</c:v>
                </c:pt>
                <c:pt idx="232">
                  <c:v>0.40577219637296902</c:v>
                </c:pt>
                <c:pt idx="233">
                  <c:v>0.2328791703550871</c:v>
                </c:pt>
                <c:pt idx="234">
                  <c:v>0.53865373882959156</c:v>
                </c:pt>
                <c:pt idx="235">
                  <c:v>0.43724149232204534</c:v>
                </c:pt>
                <c:pt idx="236">
                  <c:v>0.25805689584478364</c:v>
                </c:pt>
                <c:pt idx="237">
                  <c:v>0.3617371929804013</c:v>
                </c:pt>
                <c:pt idx="238">
                  <c:v>0.28330966581489769</c:v>
                </c:pt>
                <c:pt idx="239">
                  <c:v>0.23197042274250723</c:v>
                </c:pt>
                <c:pt idx="240">
                  <c:v>0.18312425417217915</c:v>
                </c:pt>
                <c:pt idx="241">
                  <c:v>0.12340490834171591</c:v>
                </c:pt>
                <c:pt idx="242">
                  <c:v>3.0400686888465422E-3</c:v>
                </c:pt>
                <c:pt idx="243">
                  <c:v>2.8310939410185476E-2</c:v>
                </c:pt>
                <c:pt idx="244">
                  <c:v>0.11814715582523672</c:v>
                </c:pt>
                <c:pt idx="245">
                  <c:v>0.11772412872954341</c:v>
                </c:pt>
                <c:pt idx="246">
                  <c:v>0.18423500354943423</c:v>
                </c:pt>
                <c:pt idx="247">
                  <c:v>0.19321137017958945</c:v>
                </c:pt>
                <c:pt idx="248">
                  <c:v>0.24430242414342307</c:v>
                </c:pt>
                <c:pt idx="249">
                  <c:v>0.3528166976741548</c:v>
                </c:pt>
                <c:pt idx="250">
                  <c:v>0.39819445831428957</c:v>
                </c:pt>
                <c:pt idx="251">
                  <c:v>0.29649324114446296</c:v>
                </c:pt>
                <c:pt idx="252">
                  <c:v>0.28641569365322417</c:v>
                </c:pt>
                <c:pt idx="253">
                  <c:v>0.45742400265422184</c:v>
                </c:pt>
                <c:pt idx="254">
                  <c:v>0.44901586991602066</c:v>
                </c:pt>
                <c:pt idx="255">
                  <c:v>0.38626288792737662</c:v>
                </c:pt>
                <c:pt idx="256">
                  <c:v>0.25985551112080918</c:v>
                </c:pt>
                <c:pt idx="257">
                  <c:v>0.11831980583591029</c:v>
                </c:pt>
                <c:pt idx="258">
                  <c:v>4.774504449085315E-2</c:v>
                </c:pt>
                <c:pt idx="259">
                  <c:v>0.12927698187971659</c:v>
                </c:pt>
                <c:pt idx="260">
                  <c:v>0.2425237962568072</c:v>
                </c:pt>
                <c:pt idx="261">
                  <c:v>0.17468930693094209</c:v>
                </c:pt>
                <c:pt idx="262">
                  <c:v>0.14413566452708004</c:v>
                </c:pt>
                <c:pt idx="263">
                  <c:v>9.2437971350488146E-2</c:v>
                </c:pt>
                <c:pt idx="264">
                  <c:v>0.18650684979307874</c:v>
                </c:pt>
                <c:pt idx="265">
                  <c:v>0.25119954982225412</c:v>
                </c:pt>
                <c:pt idx="266">
                  <c:v>3.7246351546644796E-2</c:v>
                </c:pt>
                <c:pt idx="267">
                  <c:v>0.2054615065852885</c:v>
                </c:pt>
                <c:pt idx="268">
                  <c:v>0.23109406485636763</c:v>
                </c:pt>
                <c:pt idx="269">
                  <c:v>0.11681141320482114</c:v>
                </c:pt>
                <c:pt idx="270">
                  <c:v>0.25299744385199957</c:v>
                </c:pt>
                <c:pt idx="271">
                  <c:v>0.35288952535591972</c:v>
                </c:pt>
                <c:pt idx="272">
                  <c:v>0.30690285416613317</c:v>
                </c:pt>
                <c:pt idx="273">
                  <c:v>0.36171057007561225</c:v>
                </c:pt>
                <c:pt idx="274">
                  <c:v>0.22126016744978594</c:v>
                </c:pt>
                <c:pt idx="275">
                  <c:v>0.19616736567762172</c:v>
                </c:pt>
                <c:pt idx="276">
                  <c:v>0.12197718134816538</c:v>
                </c:pt>
                <c:pt idx="277">
                  <c:v>0.13893713347895664</c:v>
                </c:pt>
                <c:pt idx="278">
                  <c:v>8.7356554253133156E-2</c:v>
                </c:pt>
                <c:pt idx="279">
                  <c:v>2.6397733615085017E-2</c:v>
                </c:pt>
                <c:pt idx="280">
                  <c:v>8.7414521234448039E-2</c:v>
                </c:pt>
                <c:pt idx="281">
                  <c:v>1.2815859424938458E-2</c:v>
                </c:pt>
                <c:pt idx="282">
                  <c:v>7.1963314890755026E-2</c:v>
                </c:pt>
                <c:pt idx="283">
                  <c:v>3.519900098373574E-2</c:v>
                </c:pt>
                <c:pt idx="284">
                  <c:v>0.1769978218317354</c:v>
                </c:pt>
                <c:pt idx="285">
                  <c:v>0.26903865741838351</c:v>
                </c:pt>
                <c:pt idx="286">
                  <c:v>0.19930430374511698</c:v>
                </c:pt>
                <c:pt idx="287">
                  <c:v>0.11407430984408884</c:v>
                </c:pt>
                <c:pt idx="288">
                  <c:v>3.9572079308606511E-2</c:v>
                </c:pt>
                <c:pt idx="289">
                  <c:v>9.8253824181680383E-2</c:v>
                </c:pt>
                <c:pt idx="290">
                  <c:v>3.8591962464495921E-4</c:v>
                </c:pt>
                <c:pt idx="291">
                  <c:v>8.506631809190357E-2</c:v>
                </c:pt>
                <c:pt idx="292">
                  <c:v>7.9808983238036646E-2</c:v>
                </c:pt>
                <c:pt idx="293">
                  <c:v>7.4149791197756665E-2</c:v>
                </c:pt>
                <c:pt idx="294">
                  <c:v>1.779481341433109E-2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5D-4C9B-AC96-04C742291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278704"/>
        <c:axId val="562500032"/>
      </c:lineChart>
      <c:dateAx>
        <c:axId val="1513109552"/>
        <c:scaling>
          <c:orientation val="minMax"/>
          <c:min val="43221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valAx>
        <c:axId val="562500032"/>
        <c:scaling>
          <c:orientation val="minMax"/>
          <c:max val="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278704"/>
        <c:crosses val="max"/>
        <c:crossBetween val="between"/>
      </c:valAx>
      <c:dateAx>
        <c:axId val="56627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2500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734439058750763E-2"/>
          <c:y val="0.85757002517252945"/>
          <c:w val="0.9397582370050872"/>
          <c:h val="0.14243007998435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Signal Macro Europe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2700838368526305E-2"/>
          <c:y val="0.13885850895273349"/>
          <c:w val="0.92741968007249731"/>
          <c:h val="0.54699012130762437"/>
        </c:manualLayout>
      </c:layout>
      <c:lineChart>
        <c:grouping val="standard"/>
        <c:varyColors val="0"/>
        <c:ser>
          <c:idx val="2"/>
          <c:order val="0"/>
          <c:tx>
            <c:strRef>
              <c:f>Europe!$AL$5</c:f>
              <c:strCache>
                <c:ptCount val="1"/>
                <c:pt idx="0">
                  <c:v>Slowdown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Europe!$AL$6:$AL$500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1.1341994903080437</c:v>
                </c:pt>
                <c:pt idx="40">
                  <c:v>0.53370598822671356</c:v>
                </c:pt>
                <c:pt idx="41">
                  <c:v>0.56396505866173896</c:v>
                </c:pt>
                <c:pt idx="42">
                  <c:v>0.42587462328177333</c:v>
                </c:pt>
                <c:pt idx="43">
                  <c:v>0.48503241596493618</c:v>
                </c:pt>
                <c:pt idx="44">
                  <c:v>#N/A</c:v>
                </c:pt>
                <c:pt idx="45">
                  <c:v>#N/A</c:v>
                </c:pt>
                <c:pt idx="46">
                  <c:v>0.97595955192224437</c:v>
                </c:pt>
                <c:pt idx="47">
                  <c:v>0.50595909395183691</c:v>
                </c:pt>
                <c:pt idx="48">
                  <c:v>0.20585691438794015</c:v>
                </c:pt>
                <c:pt idx="49">
                  <c:v>0.19012285945317112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2.5121276282951706</c:v>
                </c:pt>
                <c:pt idx="60">
                  <c:v>2.3166733575190204</c:v>
                </c:pt>
                <c:pt idx="61">
                  <c:v>2.1727498220805619</c:v>
                </c:pt>
                <c:pt idx="62">
                  <c:v>1.8120364454717961</c:v>
                </c:pt>
                <c:pt idx="63">
                  <c:v>1.4478873394237415</c:v>
                </c:pt>
                <c:pt idx="64">
                  <c:v>1.2019102877000927</c:v>
                </c:pt>
                <c:pt idx="65">
                  <c:v>1.0759584694958957</c:v>
                </c:pt>
                <c:pt idx="66">
                  <c:v>1.0601898778586782</c:v>
                </c:pt>
                <c:pt idx="67">
                  <c:v>1.0457879890877473</c:v>
                </c:pt>
                <c:pt idx="68">
                  <c:v>1.1349943346082669</c:v>
                </c:pt>
                <c:pt idx="69">
                  <c:v>1.2511817061873669</c:v>
                </c:pt>
                <c:pt idx="70">
                  <c:v>#N/A</c:v>
                </c:pt>
                <c:pt idx="71">
                  <c:v>#N/A</c:v>
                </c:pt>
                <c:pt idx="72">
                  <c:v>2.2808190904827503</c:v>
                </c:pt>
                <c:pt idx="73">
                  <c:v>1.840132897457871</c:v>
                </c:pt>
                <c:pt idx="74">
                  <c:v>1.2000634429861166</c:v>
                </c:pt>
                <c:pt idx="75">
                  <c:v>0.5187134996502285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1.7259411943221898</c:v>
                </c:pt>
                <c:pt idx="118">
                  <c:v>1.56299243041366</c:v>
                </c:pt>
                <c:pt idx="119">
                  <c:v>1.4815169895880771</c:v>
                </c:pt>
                <c:pt idx="120">
                  <c:v>1.3736692992556201</c:v>
                </c:pt>
                <c:pt idx="121">
                  <c:v>1.2741852041597228</c:v>
                </c:pt>
                <c:pt idx="122">
                  <c:v>1.0327442094766799</c:v>
                </c:pt>
                <c:pt idx="123">
                  <c:v>0.52742753150153521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0.2806105344642329</c:v>
                </c:pt>
                <c:pt idx="143">
                  <c:v>8.7577597029786847E-2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1.1648315422801396</c:v>
                </c:pt>
                <c:pt idx="159">
                  <c:v>0.83198321921741147</c:v>
                </c:pt>
                <c:pt idx="160">
                  <c:v>0.51606354996545001</c:v>
                </c:pt>
                <c:pt idx="161">
                  <c:v>0.32790549804820274</c:v>
                </c:pt>
                <c:pt idx="162">
                  <c:v>0.28606976901479647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0.85560376756728818</c:v>
                </c:pt>
                <c:pt idx="168">
                  <c:v>0.63095894355993032</c:v>
                </c:pt>
                <c:pt idx="169">
                  <c:v>0.5972721414389015</c:v>
                </c:pt>
                <c:pt idx="170">
                  <c:v>0.68525256368537324</c:v>
                </c:pt>
                <c:pt idx="171">
                  <c:v>0.79892736133364972</c:v>
                </c:pt>
                <c:pt idx="172">
                  <c:v>#N/A</c:v>
                </c:pt>
                <c:pt idx="173">
                  <c:v>#N/A</c:v>
                </c:pt>
                <c:pt idx="174">
                  <c:v>1.3019813780986589</c:v>
                </c:pt>
                <c:pt idx="175">
                  <c:v>1.1441551046080194</c:v>
                </c:pt>
                <c:pt idx="176">
                  <c:v>0.69252459674917721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2.5096446917075594</c:v>
                </c:pt>
                <c:pt idx="198">
                  <c:v>2.2392347593363677</c:v>
                </c:pt>
                <c:pt idx="199">
                  <c:v>2.0278495968544332</c:v>
                </c:pt>
                <c:pt idx="200">
                  <c:v>1.855232157576636</c:v>
                </c:pt>
                <c:pt idx="201">
                  <c:v>1.4599306268565182</c:v>
                </c:pt>
                <c:pt idx="202">
                  <c:v>0.95995939009993181</c:v>
                </c:pt>
                <c:pt idx="203">
                  <c:v>0.56585678572349929</c:v>
                </c:pt>
                <c:pt idx="204">
                  <c:v>3.1647583458834228E-2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0.85091199319465805</c:v>
                </c:pt>
                <c:pt idx="225">
                  <c:v>0.59602314960281688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1.5915836002915866</c:v>
                </c:pt>
                <c:pt idx="248">
                  <c:v>1.3472811761481636</c:v>
                </c:pt>
                <c:pt idx="249">
                  <c:v>0.99446447847400876</c:v>
                </c:pt>
                <c:pt idx="250">
                  <c:v>0.59627002015971919</c:v>
                </c:pt>
                <c:pt idx="251">
                  <c:v>0.29977677901525623</c:v>
                </c:pt>
                <c:pt idx="252">
                  <c:v>1.3361085362032041E-2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1.1288020678883872</c:v>
                </c:pt>
                <c:pt idx="298">
                  <c:v>0.77536645024344275</c:v>
                </c:pt>
                <c:pt idx="299">
                  <c:v>0.3635052870621559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5-4E70-8571-C5C2923701A3}"/>
            </c:ext>
          </c:extLst>
        </c:ser>
        <c:ser>
          <c:idx val="4"/>
          <c:order val="1"/>
          <c:tx>
            <c:strRef>
              <c:f>Europe!$AN$5</c:f>
              <c:strCache>
                <c:ptCount val="1"/>
                <c:pt idx="0">
                  <c:v>Recovery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Europe!$AN$6:$AN$499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-3.3725437359047312</c:v>
                </c:pt>
                <c:pt idx="18">
                  <c:v>-2.1886003675341303</c:v>
                </c:pt>
                <c:pt idx="19">
                  <c:v>-2.0226559818396206</c:v>
                </c:pt>
                <c:pt idx="20">
                  <c:v>-1.9889991237429083</c:v>
                </c:pt>
                <c:pt idx="21">
                  <c:v>-2.0493293121123344</c:v>
                </c:pt>
                <c:pt idx="22">
                  <c:v>-2.1266635485251206</c:v>
                </c:pt>
                <c:pt idx="23">
                  <c:v>-1.9312448764327377</c:v>
                </c:pt>
                <c:pt idx="24">
                  <c:v>-1.6000598870052509</c:v>
                </c:pt>
                <c:pt idx="25">
                  <c:v>-1.2534298076746186</c:v>
                </c:pt>
                <c:pt idx="26">
                  <c:v>-0.95664712124723073</c:v>
                </c:pt>
                <c:pt idx="27">
                  <c:v>-0.60452499118325598</c:v>
                </c:pt>
                <c:pt idx="28">
                  <c:v>-0.36948968789825487</c:v>
                </c:pt>
                <c:pt idx="29">
                  <c:v>-5.9223914582311465E-3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-2.9028809318313247</c:v>
                </c:pt>
                <c:pt idx="94">
                  <c:v>-2.6731202268917684</c:v>
                </c:pt>
                <c:pt idx="95">
                  <c:v>-2.3315218465756602</c:v>
                </c:pt>
                <c:pt idx="96">
                  <c:v>-1.9042599410215073</c:v>
                </c:pt>
                <c:pt idx="97">
                  <c:v>-1.4824121663271115</c:v>
                </c:pt>
                <c:pt idx="98">
                  <c:v>-1.1242665179088913</c:v>
                </c:pt>
                <c:pt idx="99">
                  <c:v>-0.77273282863793524</c:v>
                </c:pt>
                <c:pt idx="100">
                  <c:v>-0.46527494916419831</c:v>
                </c:pt>
                <c:pt idx="101">
                  <c:v>-0.22532667874341053</c:v>
                </c:pt>
                <c:pt idx="102">
                  <c:v>-8.083846308802671E-2</c:v>
                </c:pt>
                <c:pt idx="103">
                  <c:v>2.2209218444309897E-2</c:v>
                </c:pt>
                <c:pt idx="104">
                  <c:v>0.16527964583651955</c:v>
                </c:pt>
                <c:pt idx="105">
                  <c:v>0.24460169131551679</c:v>
                </c:pt>
                <c:pt idx="106">
                  <c:v>0.45694265128066164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-1.2284814567826408</c:v>
                </c:pt>
                <c:pt idx="136">
                  <c:v>-1.1347387927132726</c:v>
                </c:pt>
                <c:pt idx="137">
                  <c:v>-1.078338153838247</c:v>
                </c:pt>
                <c:pt idx="138">
                  <c:v>-0.89369795093058502</c:v>
                </c:pt>
                <c:pt idx="139">
                  <c:v>-0.66969767255087242</c:v>
                </c:pt>
                <c:pt idx="140">
                  <c:v>-0.24153033409845207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-0.935416487576051</c:v>
                </c:pt>
                <c:pt idx="182">
                  <c:v>-0.75256296870204042</c:v>
                </c:pt>
                <c:pt idx="183">
                  <c:v>-0.79155598672167748</c:v>
                </c:pt>
                <c:pt idx="184">
                  <c:v>-0.78480296030712537</c:v>
                </c:pt>
                <c:pt idx="185">
                  <c:v>-0.39662783050012124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-1.6600071910333476</c:v>
                </c:pt>
                <c:pt idx="217">
                  <c:v>-1.5248083197781641</c:v>
                </c:pt>
                <c:pt idx="218">
                  <c:v>-1.3439807024952881</c:v>
                </c:pt>
                <c:pt idx="219">
                  <c:v>-1.0537049107110354</c:v>
                </c:pt>
                <c:pt idx="220">
                  <c:v>-0.77108588698409708</c:v>
                </c:pt>
                <c:pt idx="221">
                  <c:v>-0.47343355554022271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-2.6222864525003109</c:v>
                </c:pt>
                <c:pt idx="230">
                  <c:v>-1.6814067879845223</c:v>
                </c:pt>
                <c:pt idx="231">
                  <c:v>-0.88259968729981952</c:v>
                </c:pt>
                <c:pt idx="232">
                  <c:v>-0.47682749092685051</c:v>
                </c:pt>
                <c:pt idx="233">
                  <c:v>-0.24394832057176341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-1.4804949657217368</c:v>
                </c:pt>
                <c:pt idx="260">
                  <c:v>-1.2379711694649296</c:v>
                </c:pt>
                <c:pt idx="261">
                  <c:v>-1.0632818625339875</c:v>
                </c:pt>
                <c:pt idx="262">
                  <c:v>-0.91914619800690744</c:v>
                </c:pt>
                <c:pt idx="263">
                  <c:v>-0.8267082266564193</c:v>
                </c:pt>
                <c:pt idx="264">
                  <c:v>#N/A</c:v>
                </c:pt>
                <c:pt idx="265">
                  <c:v>#N/A</c:v>
                </c:pt>
                <c:pt idx="266">
                  <c:v>-1.2271682747251074</c:v>
                </c:pt>
                <c:pt idx="267">
                  <c:v>-1.0217067681398189</c:v>
                </c:pt>
                <c:pt idx="268">
                  <c:v>-0.79061270328345123</c:v>
                </c:pt>
                <c:pt idx="269">
                  <c:v>-0.6738012900786301</c:v>
                </c:pt>
                <c:pt idx="270">
                  <c:v>-0.42080384622663053</c:v>
                </c:pt>
                <c:pt idx="271">
                  <c:v>-6.7914320870710809E-2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-0.26643711397918046</c:v>
                </c:pt>
                <c:pt idx="302">
                  <c:v>-0.12551353984249536</c:v>
                </c:pt>
                <c:pt idx="303">
                  <c:v>0.22358058231785843</c:v>
                </c:pt>
                <c:pt idx="30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5-4E70-8571-C5C2923701A3}"/>
            </c:ext>
          </c:extLst>
        </c:ser>
        <c:ser>
          <c:idx val="1"/>
          <c:order val="2"/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Europe!$AI$6:$AI$327</c:f>
              <c:numCache>
                <c:formatCode>General</c:formatCode>
                <c:ptCount val="3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25-4E70-8571-C5C2923701A3}"/>
            </c:ext>
          </c:extLst>
        </c:ser>
        <c:ser>
          <c:idx val="3"/>
          <c:order val="3"/>
          <c:tx>
            <c:strRef>
              <c:f>Europe!$AM$5</c:f>
              <c:strCache>
                <c:ptCount val="1"/>
                <c:pt idx="0">
                  <c:v>Contraction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Europe!$AM$6:$AM$500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</c:v>
                </c:pt>
                <c:pt idx="17">
                  <c:v>-3.3725437359047312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0.5187134996502285</c:v>
                </c:pt>
                <c:pt idx="76">
                  <c:v>-0.14238211223763156</c:v>
                </c:pt>
                <c:pt idx="77">
                  <c:v>-0.35991552595633786</c:v>
                </c:pt>
                <c:pt idx="78">
                  <c:v>-0.84410462807554654</c:v>
                </c:pt>
                <c:pt idx="79">
                  <c:v>-1.0742564684480407</c:v>
                </c:pt>
                <c:pt idx="80">
                  <c:v>-1.1449027552623279</c:v>
                </c:pt>
                <c:pt idx="81">
                  <c:v>-1.1459175485644986</c:v>
                </c:pt>
                <c:pt idx="82">
                  <c:v>-1.0464354859996636</c:v>
                </c:pt>
                <c:pt idx="83">
                  <c:v>-1.2586174670054269</c:v>
                </c:pt>
                <c:pt idx="84">
                  <c:v>-1.4295822661399384</c:v>
                </c:pt>
                <c:pt idx="85">
                  <c:v>-1.6020729141767251</c:v>
                </c:pt>
                <c:pt idx="86">
                  <c:v>-1.9070474442770553</c:v>
                </c:pt>
                <c:pt idx="87">
                  <c:v>-2.1731505047294575</c:v>
                </c:pt>
                <c:pt idx="88">
                  <c:v>-2.4456434527638771</c:v>
                </c:pt>
                <c:pt idx="89">
                  <c:v>-2.7623135149211024</c:v>
                </c:pt>
                <c:pt idx="90">
                  <c:v>-3.0879040925322117</c:v>
                </c:pt>
                <c:pt idx="91">
                  <c:v>-3.2082910805039337</c:v>
                </c:pt>
                <c:pt idx="92">
                  <c:v>-3.0969361832295266</c:v>
                </c:pt>
                <c:pt idx="93">
                  <c:v>-2.9028809318313247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0.52742753150153521</c:v>
                </c:pt>
                <c:pt idx="124">
                  <c:v>-9.6909071926124593E-2</c:v>
                </c:pt>
                <c:pt idx="125">
                  <c:v>-0.52812296318215957</c:v>
                </c:pt>
                <c:pt idx="126">
                  <c:v>-0.94839587780521217</c:v>
                </c:pt>
                <c:pt idx="127">
                  <c:v>-1.2368915469773103</c:v>
                </c:pt>
                <c:pt idx="128">
                  <c:v>-1.2912608719344647</c:v>
                </c:pt>
                <c:pt idx="129">
                  <c:v>-1.2289351005217772</c:v>
                </c:pt>
                <c:pt idx="130">
                  <c:v>-1.1561818319806492</c:v>
                </c:pt>
                <c:pt idx="131">
                  <c:v>-1.1739527303031256</c:v>
                </c:pt>
                <c:pt idx="132">
                  <c:v>-1.2916782210620488</c:v>
                </c:pt>
                <c:pt idx="133">
                  <c:v>-1.3066321460632919</c:v>
                </c:pt>
                <c:pt idx="134">
                  <c:v>-1.2912518085529623</c:v>
                </c:pt>
                <c:pt idx="135">
                  <c:v>-1.2284814567826408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8.7577597029786847E-2</c:v>
                </c:pt>
                <c:pt idx="144">
                  <c:v>-8.6419088789200835E-2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0.69252459674917721</c:v>
                </c:pt>
                <c:pt idx="177">
                  <c:v>-9.4799457056174874E-2</c:v>
                </c:pt>
                <c:pt idx="178">
                  <c:v>-0.50087549904818573</c:v>
                </c:pt>
                <c:pt idx="179">
                  <c:v>-0.75196129128328348</c:v>
                </c:pt>
                <c:pt idx="180">
                  <c:v>-0.75996309870210743</c:v>
                </c:pt>
                <c:pt idx="181">
                  <c:v>-0.935416487576051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3.1647583458834228E-2</c:v>
                </c:pt>
                <c:pt idx="205">
                  <c:v>-0.33845325141441307</c:v>
                </c:pt>
                <c:pt idx="206">
                  <c:v>-0.43464766526978665</c:v>
                </c:pt>
                <c:pt idx="207">
                  <c:v>-0.50550277894829709</c:v>
                </c:pt>
                <c:pt idx="208">
                  <c:v>-0.57169677798114782</c:v>
                </c:pt>
                <c:pt idx="209">
                  <c:v>-0.92989269337731828</c:v>
                </c:pt>
                <c:pt idx="210">
                  <c:v>-1.288434368515174</c:v>
                </c:pt>
                <c:pt idx="211">
                  <c:v>-1.788532971244535</c:v>
                </c:pt>
                <c:pt idx="212">
                  <c:v>-1.8891650733901135</c:v>
                </c:pt>
                <c:pt idx="213">
                  <c:v>-1.7610190992008419</c:v>
                </c:pt>
                <c:pt idx="214">
                  <c:v>-1.6915851105748141</c:v>
                </c:pt>
                <c:pt idx="215">
                  <c:v>-1.5817870581206592</c:v>
                </c:pt>
                <c:pt idx="216">
                  <c:v>-1.6600071910333476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0.59602314960281688</c:v>
                </c:pt>
                <c:pt idx="226">
                  <c:v>-0.19272088587541483</c:v>
                </c:pt>
                <c:pt idx="227">
                  <c:v>-1.5062083453803765</c:v>
                </c:pt>
                <c:pt idx="228">
                  <c:v>-2.6130952991527314</c:v>
                </c:pt>
                <c:pt idx="229">
                  <c:v>-2.6222864525003109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1.3361085362032041E-2</c:v>
                </c:pt>
                <c:pt idx="253">
                  <c:v>-0.44406291729218977</c:v>
                </c:pt>
                <c:pt idx="254">
                  <c:v>-0.89307878720821043</c:v>
                </c:pt>
                <c:pt idx="255">
                  <c:v>-1.2793416751355871</c:v>
                </c:pt>
                <c:pt idx="256">
                  <c:v>-1.5391971862563962</c:v>
                </c:pt>
                <c:pt idx="257">
                  <c:v>-1.6575169920923065</c:v>
                </c:pt>
                <c:pt idx="258">
                  <c:v>-1.6097719476014534</c:v>
                </c:pt>
                <c:pt idx="259">
                  <c:v>-1.4804949657217368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-0.8267082266564193</c:v>
                </c:pt>
                <c:pt idx="264">
                  <c:v>-1.013215076449498</c:v>
                </c:pt>
                <c:pt idx="265">
                  <c:v>-1.2644146262717522</c:v>
                </c:pt>
                <c:pt idx="266">
                  <c:v>-1.2271682747251074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0.3635052870621559</c:v>
                </c:pt>
                <c:pt idx="300">
                  <c:v>-0.21236484136646949</c:v>
                </c:pt>
                <c:pt idx="301">
                  <c:v>-0.26643711397918046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25-4E70-8571-C5C2923701A3}"/>
            </c:ext>
          </c:extLst>
        </c:ser>
        <c:ser>
          <c:idx val="0"/>
          <c:order val="4"/>
          <c:tx>
            <c:strRef>
              <c:f>Europe!$AK$5</c:f>
              <c:strCache>
                <c:ptCount val="1"/>
                <c:pt idx="0">
                  <c:v>Expansion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Europe!$AK$6:$AK$499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-5.9223914582311465E-3</c:v>
                </c:pt>
                <c:pt idx="30">
                  <c:v>0.32009915496226837</c:v>
                </c:pt>
                <c:pt idx="31">
                  <c:v>0.595546997734129</c:v>
                </c:pt>
                <c:pt idx="32">
                  <c:v>0.79570519959496122</c:v>
                </c:pt>
                <c:pt idx="33">
                  <c:v>0.91752791323670613</c:v>
                </c:pt>
                <c:pt idx="34">
                  <c:v>0.93444203821837912</c:v>
                </c:pt>
                <c:pt idx="35">
                  <c:v>0.95212449895161599</c:v>
                </c:pt>
                <c:pt idx="36">
                  <c:v>0.90826918206873497</c:v>
                </c:pt>
                <c:pt idx="37">
                  <c:v>0.95116237179135277</c:v>
                </c:pt>
                <c:pt idx="38">
                  <c:v>1.029537324167322</c:v>
                </c:pt>
                <c:pt idx="39">
                  <c:v>1.1341994903080437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0.48503241596493618</c:v>
                </c:pt>
                <c:pt idx="44">
                  <c:v>0.77937899199140437</c:v>
                </c:pt>
                <c:pt idx="45">
                  <c:v>1.07820117312093</c:v>
                </c:pt>
                <c:pt idx="46">
                  <c:v>0.97595955192224437</c:v>
                </c:pt>
                <c:pt idx="47">
                  <c:v>#N/A</c:v>
                </c:pt>
                <c:pt idx="48">
                  <c:v>#N/A</c:v>
                </c:pt>
                <c:pt idx="49">
                  <c:v>0.19012285945317112</c:v>
                </c:pt>
                <c:pt idx="50">
                  <c:v>0.45833661699080103</c:v>
                </c:pt>
                <c:pt idx="51">
                  <c:v>0.7890221205739345</c:v>
                </c:pt>
                <c:pt idx="52">
                  <c:v>1.2588984809639132</c:v>
                </c:pt>
                <c:pt idx="53">
                  <c:v>1.5785531174682799</c:v>
                </c:pt>
                <c:pt idx="54">
                  <c:v>1.6650630273914011</c:v>
                </c:pt>
                <c:pt idx="55">
                  <c:v>1.8322765529310352</c:v>
                </c:pt>
                <c:pt idx="56">
                  <c:v>2.0181934696090891</c:v>
                </c:pt>
                <c:pt idx="57">
                  <c:v>2.2733620719765013</c:v>
                </c:pt>
                <c:pt idx="58">
                  <c:v>2.5143341960592429</c:v>
                </c:pt>
                <c:pt idx="59">
                  <c:v>2.5121276282951706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1.2511817061873669</c:v>
                </c:pt>
                <c:pt idx="70">
                  <c:v>1.4459438260460791</c:v>
                </c:pt>
                <c:pt idx="71">
                  <c:v>1.9216130361117416</c:v>
                </c:pt>
                <c:pt idx="72">
                  <c:v>2.2808190904827503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0.45694265128066164</c:v>
                </c:pt>
                <c:pt idx="107">
                  <c:v>0.77977556479404841</c:v>
                </c:pt>
                <c:pt idx="108">
                  <c:v>1.1191654256809043</c:v>
                </c:pt>
                <c:pt idx="109">
                  <c:v>1.1877557249002966</c:v>
                </c:pt>
                <c:pt idx="110">
                  <c:v>1.3210520214645303</c:v>
                </c:pt>
                <c:pt idx="111">
                  <c:v>1.5096236036595316</c:v>
                </c:pt>
                <c:pt idx="112">
                  <c:v>1.6719282708545258</c:v>
                </c:pt>
                <c:pt idx="113">
                  <c:v>1.8291386600299324</c:v>
                </c:pt>
                <c:pt idx="114">
                  <c:v>1.8693257283250473</c:v>
                </c:pt>
                <c:pt idx="115">
                  <c:v>1.8386616804671718</c:v>
                </c:pt>
                <c:pt idx="116">
                  <c:v>1.8186080465887609</c:v>
                </c:pt>
                <c:pt idx="117">
                  <c:v>1.7259411943221898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-0.24153033409845207</c:v>
                </c:pt>
                <c:pt idx="141">
                  <c:v>0.15886126158867467</c:v>
                </c:pt>
                <c:pt idx="142">
                  <c:v>0.2806105344642329</c:v>
                </c:pt>
                <c:pt idx="143">
                  <c:v>#N/A</c:v>
                </c:pt>
                <c:pt idx="144">
                  <c:v>-8.6419088789200835E-2</c:v>
                </c:pt>
                <c:pt idx="145">
                  <c:v>0.1774232740823791</c:v>
                </c:pt>
                <c:pt idx="146">
                  <c:v>0.36692360564431503</c:v>
                </c:pt>
                <c:pt idx="147">
                  <c:v>0.64078033840732729</c:v>
                </c:pt>
                <c:pt idx="148">
                  <c:v>0.8363967764118897</c:v>
                </c:pt>
                <c:pt idx="149">
                  <c:v>0.81173197331230362</c:v>
                </c:pt>
                <c:pt idx="150">
                  <c:v>0.85229944506859778</c:v>
                </c:pt>
                <c:pt idx="151">
                  <c:v>0.9592035863071966</c:v>
                </c:pt>
                <c:pt idx="152">
                  <c:v>1.1287850494473153</c:v>
                </c:pt>
                <c:pt idx="153">
                  <c:v>1.2731537424254025</c:v>
                </c:pt>
                <c:pt idx="154">
                  <c:v>1.3882157095665253</c:v>
                </c:pt>
                <c:pt idx="155">
                  <c:v>1.272386344134268</c:v>
                </c:pt>
                <c:pt idx="156">
                  <c:v>1.3103616278022649</c:v>
                </c:pt>
                <c:pt idx="157">
                  <c:v>1.2881958346177391</c:v>
                </c:pt>
                <c:pt idx="158">
                  <c:v>1.1648315422801396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0.28606976901479647</c:v>
                </c:pt>
                <c:pt idx="163">
                  <c:v>0.4240234732475352</c:v>
                </c:pt>
                <c:pt idx="164">
                  <c:v>0.4518236417330756</c:v>
                </c:pt>
                <c:pt idx="165">
                  <c:v>0.70556178781210444</c:v>
                </c:pt>
                <c:pt idx="166">
                  <c:v>0.91398332869999155</c:v>
                </c:pt>
                <c:pt idx="167">
                  <c:v>0.85560376756728818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0.79892736133364972</c:v>
                </c:pt>
                <c:pt idx="172">
                  <c:v>1.009349019818149</c:v>
                </c:pt>
                <c:pt idx="173">
                  <c:v>1.2518030785807222</c:v>
                </c:pt>
                <c:pt idx="174">
                  <c:v>1.3019813780986589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-0.39662783050012124</c:v>
                </c:pt>
                <c:pt idx="186">
                  <c:v>0.18239821494040029</c:v>
                </c:pt>
                <c:pt idx="187">
                  <c:v>0.5864192039035161</c:v>
                </c:pt>
                <c:pt idx="188">
                  <c:v>0.92981922960160723</c:v>
                </c:pt>
                <c:pt idx="189">
                  <c:v>1.3762114163478358</c:v>
                </c:pt>
                <c:pt idx="190">
                  <c:v>1.8301355530393009</c:v>
                </c:pt>
                <c:pt idx="191">
                  <c:v>2.2496366891371404</c:v>
                </c:pt>
                <c:pt idx="192">
                  <c:v>2.3171478430664822</c:v>
                </c:pt>
                <c:pt idx="193">
                  <c:v>2.2730768277379818</c:v>
                </c:pt>
                <c:pt idx="194">
                  <c:v>2.2878031211902754</c:v>
                </c:pt>
                <c:pt idx="195">
                  <c:v>2.3321991143112237</c:v>
                </c:pt>
                <c:pt idx="196">
                  <c:v>2.5955661710936289</c:v>
                </c:pt>
                <c:pt idx="197">
                  <c:v>2.5096446917075594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-0.47343355554022271</c:v>
                </c:pt>
                <c:pt idx="222">
                  <c:v>2.8945415442390598E-2</c:v>
                </c:pt>
                <c:pt idx="223">
                  <c:v>0.52586513410083269</c:v>
                </c:pt>
                <c:pt idx="224">
                  <c:v>0.85091199319465805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-0.24394832057176341</c:v>
                </c:pt>
                <c:pt idx="234">
                  <c:v>0.29470541825782814</c:v>
                </c:pt>
                <c:pt idx="235">
                  <c:v>0.73194691057987349</c:v>
                </c:pt>
                <c:pt idx="236">
                  <c:v>0.99000380642465713</c:v>
                </c:pt>
                <c:pt idx="237">
                  <c:v>1.3517409994050584</c:v>
                </c:pt>
                <c:pt idx="238">
                  <c:v>1.6350506652199561</c:v>
                </c:pt>
                <c:pt idx="239">
                  <c:v>1.8670210879624634</c:v>
                </c:pt>
                <c:pt idx="240">
                  <c:v>2.0501453421346425</c:v>
                </c:pt>
                <c:pt idx="241">
                  <c:v>2.1735502504763584</c:v>
                </c:pt>
                <c:pt idx="242">
                  <c:v>2.176590319165205</c:v>
                </c:pt>
                <c:pt idx="243">
                  <c:v>2.2049012585753904</c:v>
                </c:pt>
                <c:pt idx="244">
                  <c:v>2.0867541027501537</c:v>
                </c:pt>
                <c:pt idx="245">
                  <c:v>1.9690299740206103</c:v>
                </c:pt>
                <c:pt idx="246">
                  <c:v>1.7847949704711761</c:v>
                </c:pt>
                <c:pt idx="247">
                  <c:v>1.5915836002915866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-6.7914320870710809E-2</c:v>
                </c:pt>
                <c:pt idx="272">
                  <c:v>0.23898853329542236</c:v>
                </c:pt>
                <c:pt idx="273">
                  <c:v>0.6006991033710346</c:v>
                </c:pt>
                <c:pt idx="274">
                  <c:v>0.82195927082082054</c:v>
                </c:pt>
                <c:pt idx="275">
                  <c:v>1.0181266364984423</c:v>
                </c:pt>
                <c:pt idx="276">
                  <c:v>1.1401038178466076</c:v>
                </c:pt>
                <c:pt idx="277">
                  <c:v>1.001166684367651</c:v>
                </c:pt>
                <c:pt idx="278">
                  <c:v>0.91381013011451784</c:v>
                </c:pt>
                <c:pt idx="279">
                  <c:v>0.88741239649943282</c:v>
                </c:pt>
                <c:pt idx="280">
                  <c:v>0.79999787526498478</c:v>
                </c:pt>
                <c:pt idx="281">
                  <c:v>0.78718201584004632</c:v>
                </c:pt>
                <c:pt idx="282">
                  <c:v>0.7152187009492913</c:v>
                </c:pt>
                <c:pt idx="283">
                  <c:v>0.75041770193302704</c:v>
                </c:pt>
                <c:pt idx="284">
                  <c:v>0.92741552376476244</c:v>
                </c:pt>
                <c:pt idx="285">
                  <c:v>1.1964541811831459</c:v>
                </c:pt>
                <c:pt idx="286">
                  <c:v>1.3957584849282629</c:v>
                </c:pt>
                <c:pt idx="287">
                  <c:v>1.2816841750841741</c:v>
                </c:pt>
                <c:pt idx="288">
                  <c:v>1.3212562543927806</c:v>
                </c:pt>
                <c:pt idx="289">
                  <c:v>1.2230024302111002</c:v>
                </c:pt>
                <c:pt idx="290">
                  <c:v>1.2226165105864553</c:v>
                </c:pt>
                <c:pt idx="291">
                  <c:v>1.1375501924945517</c:v>
                </c:pt>
                <c:pt idx="292">
                  <c:v>1.057741209256515</c:v>
                </c:pt>
                <c:pt idx="293">
                  <c:v>1.1318910004542717</c:v>
                </c:pt>
                <c:pt idx="294">
                  <c:v>1.1140961870399406</c:v>
                </c:pt>
                <c:pt idx="295">
                  <c:v>1.1305372657884722</c:v>
                </c:pt>
                <c:pt idx="296">
                  <c:v>1.1071471090920966</c:v>
                </c:pt>
                <c:pt idx="297">
                  <c:v>1.1288020678883872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0.22358058231785843</c:v>
                </c:pt>
                <c:pt idx="304">
                  <c:v>0.57333563335741278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25-4E70-8571-C5C2923701A3}"/>
            </c:ext>
          </c:extLst>
        </c:ser>
        <c:ser>
          <c:idx val="5"/>
          <c:order val="5"/>
          <c:tx>
            <c:strRef>
              <c:f>Europe!$AN$1</c:f>
              <c:strCache>
                <c:ptCount val="1"/>
                <c:pt idx="0">
                  <c:v>oct-2026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Europe!$AN$2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25-4E70-8571-C5C292370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109552"/>
        <c:axId val="1544976816"/>
      </c:lineChart>
      <c:dateAx>
        <c:axId val="1513109552"/>
        <c:scaling>
          <c:orientation val="minMax"/>
          <c:min val="38353"/>
        </c:scaling>
        <c:delete val="0"/>
        <c:axPos val="b"/>
        <c:numFmt formatCode="[$-40C]m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  <c:majorUnit val="1"/>
        <c:majorTimeUnit val="years"/>
        <c:minorUnit val="1"/>
        <c:minor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5.3734439058750763E-2"/>
          <c:y val="0.85757002517252945"/>
          <c:w val="0.8840265720282996"/>
          <c:h val="0.142430092954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Europe!$AT$4</c:f>
          <c:strCache>
            <c:ptCount val="1"/>
            <c:pt idx="0">
              <c:v>Check avec et sans seuil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Europe!$AU$6</c:f>
              <c:strCache>
                <c:ptCount val="1"/>
                <c:pt idx="0">
                  <c:v>sans seuil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Europe!$AT$7:$AT$285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Europe!$AU$7:$AU$285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1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3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3</c:v>
                </c:pt>
                <c:pt idx="175">
                  <c:v>3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1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3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9-433B-B695-7D7BE1C7C38D}"/>
            </c:ext>
          </c:extLst>
        </c:ser>
        <c:ser>
          <c:idx val="1"/>
          <c:order val="1"/>
          <c:tx>
            <c:strRef>
              <c:f>Europe!$AV$6</c:f>
              <c:strCache>
                <c:ptCount val="1"/>
                <c:pt idx="0">
                  <c:v>avec seuil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Europe!$AT$7:$AT$285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Europe!$AV$7:$AV$285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1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3</c:v>
                </c:pt>
                <c:pt idx="175">
                  <c:v>3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3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9-433B-B695-7D7BE1C7C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009071"/>
        <c:axId val="883998511"/>
      </c:lineChart>
      <c:dateAx>
        <c:axId val="8840090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3998511"/>
        <c:crosses val="autoZero"/>
        <c:auto val="1"/>
        <c:lblOffset val="100"/>
        <c:baseTimeUnit val="months"/>
      </c:dateAx>
      <c:valAx>
        <c:axId val="88399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40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Stoxx</a:t>
            </a:r>
            <a:r>
              <a:rPr lang="fr-FR" sz="2000" b="1" baseline="0"/>
              <a:t> 600 Europe</a:t>
            </a:r>
            <a:endParaRPr lang="fr-F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0232882494958171E-2"/>
          <c:y val="0.12516045164165801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strRef>
              <c:f>Europe!$AP$5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Europe!$AP$6:$AP$500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233.63</c:v>
                </c:pt>
                <c:pt idx="40">
                  <c:v>237.74</c:v>
                </c:pt>
                <c:pt idx="41">
                  <c:v>240.3</c:v>
                </c:pt>
                <c:pt idx="42">
                  <c:v>246.51</c:v>
                </c:pt>
                <c:pt idx="43">
                  <c:v>251.11</c:v>
                </c:pt>
                <c:pt idx="44">
                  <c:v>#N/A</c:v>
                </c:pt>
                <c:pt idx="45">
                  <c:v>#N/A</c:v>
                </c:pt>
                <c:pt idx="46">
                  <c:v>262.19</c:v>
                </c:pt>
                <c:pt idx="47">
                  <c:v>256.06</c:v>
                </c:pt>
                <c:pt idx="48">
                  <c:v>267.29000000000002</c:v>
                </c:pt>
                <c:pt idx="49">
                  <c:v>275.92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336.48</c:v>
                </c:pt>
                <c:pt idx="60">
                  <c:v>318.86</c:v>
                </c:pt>
                <c:pt idx="61">
                  <c:v>320.66000000000003</c:v>
                </c:pt>
                <c:pt idx="62">
                  <c:v>326.04000000000002</c:v>
                </c:pt>
                <c:pt idx="63">
                  <c:v>334.73</c:v>
                </c:pt>
                <c:pt idx="64">
                  <c:v>341.43</c:v>
                </c:pt>
                <c:pt idx="65">
                  <c:v>353.34</c:v>
                </c:pt>
                <c:pt idx="66">
                  <c:v>351.78</c:v>
                </c:pt>
                <c:pt idx="67">
                  <c:v>365.26</c:v>
                </c:pt>
                <c:pt idx="68">
                  <c:v>372.72</c:v>
                </c:pt>
                <c:pt idx="69">
                  <c:v>365.03</c:v>
                </c:pt>
                <c:pt idx="70">
                  <c:v>#N/A</c:v>
                </c:pt>
                <c:pt idx="71">
                  <c:v>#N/A</c:v>
                </c:pt>
                <c:pt idx="72">
                  <c:v>396.74</c:v>
                </c:pt>
                <c:pt idx="73">
                  <c:v>393.71</c:v>
                </c:pt>
                <c:pt idx="74">
                  <c:v>380.07</c:v>
                </c:pt>
                <c:pt idx="75">
                  <c:v>375.94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286.47000000000003</c:v>
                </c:pt>
                <c:pt idx="118">
                  <c:v>275.89999999999998</c:v>
                </c:pt>
                <c:pt idx="119">
                  <c:v>283.77999999999997</c:v>
                </c:pt>
                <c:pt idx="120">
                  <c:v>281.06</c:v>
                </c:pt>
                <c:pt idx="121">
                  <c:v>272.86</c:v>
                </c:pt>
                <c:pt idx="122">
                  <c:v>265.25</c:v>
                </c:pt>
                <c:pt idx="123">
                  <c:v>237.43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293.77999999999997</c:v>
                </c:pt>
                <c:pt idx="143">
                  <c:v>296.72000000000003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335.99</c:v>
                </c:pt>
                <c:pt idx="159">
                  <c:v>342</c:v>
                </c:pt>
                <c:pt idx="160">
                  <c:v>343.08</c:v>
                </c:pt>
                <c:pt idx="161">
                  <c:v>336.8</c:v>
                </c:pt>
                <c:pt idx="162">
                  <c:v>347.25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395.79</c:v>
                </c:pt>
                <c:pt idx="168">
                  <c:v>399.87</c:v>
                </c:pt>
                <c:pt idx="169">
                  <c:v>381.31</c:v>
                </c:pt>
                <c:pt idx="170">
                  <c:v>396.37</c:v>
                </c:pt>
                <c:pt idx="171">
                  <c:v>362.79</c:v>
                </c:pt>
                <c:pt idx="172">
                  <c:v>#N/A</c:v>
                </c:pt>
                <c:pt idx="173">
                  <c:v>#N/A</c:v>
                </c:pt>
                <c:pt idx="174">
                  <c:v>385.43</c:v>
                </c:pt>
                <c:pt idx="175">
                  <c:v>365.81</c:v>
                </c:pt>
                <c:pt idx="176">
                  <c:v>342.27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395.22</c:v>
                </c:pt>
                <c:pt idx="198">
                  <c:v>386.69</c:v>
                </c:pt>
                <c:pt idx="199">
                  <c:v>389.18</c:v>
                </c:pt>
                <c:pt idx="200">
                  <c:v>395.46</c:v>
                </c:pt>
                <c:pt idx="201">
                  <c:v>379.63</c:v>
                </c:pt>
                <c:pt idx="202">
                  <c:v>370.87</c:v>
                </c:pt>
                <c:pt idx="203">
                  <c:v>385.32</c:v>
                </c:pt>
                <c:pt idx="204">
                  <c:v>383.06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410.71</c:v>
                </c:pt>
                <c:pt idx="225">
                  <c:v>375.65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487.8</c:v>
                </c:pt>
                <c:pt idx="248">
                  <c:v>468.88</c:v>
                </c:pt>
                <c:pt idx="249">
                  <c:v>453.11</c:v>
                </c:pt>
                <c:pt idx="250">
                  <c:v>455.86</c:v>
                </c:pt>
                <c:pt idx="251">
                  <c:v>450.39</c:v>
                </c:pt>
                <c:pt idx="252">
                  <c:v>443.35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633.85</c:v>
                </c:pt>
                <c:pt idx="298">
                  <c:v>583.14</c:v>
                </c:pt>
                <c:pt idx="299">
                  <c:v>611.28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6-43BE-832C-A7EE0CDD03C7}"/>
            </c:ext>
          </c:extLst>
        </c:ser>
        <c:ser>
          <c:idx val="4"/>
          <c:order val="1"/>
          <c:tx>
            <c:strRef>
              <c:f>Europe!$AR$5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Europe!$AR$6:$AR$499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6-43BE-832C-A7EE0CDD03C7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Europe!$AI$6:$AI$300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6-43BE-832C-A7EE0CDD03C7}"/>
            </c:ext>
          </c:extLst>
        </c:ser>
        <c:ser>
          <c:idx val="3"/>
          <c:order val="3"/>
          <c:tx>
            <c:strRef>
              <c:f>Europe!$AQ$5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Europe!$AQ$6:$AQ$500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194.76</c:v>
                </c:pt>
                <c:pt idx="17">
                  <c:v>213.01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375.94</c:v>
                </c:pt>
                <c:pt idx="76">
                  <c:v>377.86</c:v>
                </c:pt>
                <c:pt idx="77">
                  <c:v>388.43</c:v>
                </c:pt>
                <c:pt idx="78">
                  <c:v>370.36</c:v>
                </c:pt>
                <c:pt idx="79">
                  <c:v>364.64</c:v>
                </c:pt>
                <c:pt idx="80">
                  <c:v>322.16000000000003</c:v>
                </c:pt>
                <c:pt idx="81">
                  <c:v>318.95</c:v>
                </c:pt>
                <c:pt idx="82">
                  <c:v>305.95999999999998</c:v>
                </c:pt>
                <c:pt idx="83">
                  <c:v>323.08999999999997</c:v>
                </c:pt>
                <c:pt idx="84">
                  <c:v>322.12</c:v>
                </c:pt>
                <c:pt idx="85">
                  <c:v>289.39</c:v>
                </c:pt>
                <c:pt idx="86">
                  <c:v>283.76</c:v>
                </c:pt>
                <c:pt idx="87">
                  <c:v>288.18</c:v>
                </c:pt>
                <c:pt idx="88">
                  <c:v>256.05</c:v>
                </c:pt>
                <c:pt idx="89">
                  <c:v>222.07</c:v>
                </c:pt>
                <c:pt idx="90">
                  <c:v>206.25</c:v>
                </c:pt>
                <c:pt idx="91">
                  <c:v>198.36</c:v>
                </c:pt>
                <c:pt idx="92">
                  <c:v>191.23</c:v>
                </c:pt>
                <c:pt idx="93">
                  <c:v>172.92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237.43</c:v>
                </c:pt>
                <c:pt idx="124">
                  <c:v>226.18</c:v>
                </c:pt>
                <c:pt idx="125">
                  <c:v>243.48</c:v>
                </c:pt>
                <c:pt idx="126">
                  <c:v>240.08</c:v>
                </c:pt>
                <c:pt idx="127">
                  <c:v>244.54</c:v>
                </c:pt>
                <c:pt idx="128">
                  <c:v>254.41</c:v>
                </c:pt>
                <c:pt idx="129">
                  <c:v>264.32</c:v>
                </c:pt>
                <c:pt idx="130">
                  <c:v>263.32</c:v>
                </c:pt>
                <c:pt idx="131">
                  <c:v>257.27999999999997</c:v>
                </c:pt>
                <c:pt idx="132">
                  <c:v>239.73</c:v>
                </c:pt>
                <c:pt idx="133">
                  <c:v>251.17</c:v>
                </c:pt>
                <c:pt idx="134">
                  <c:v>261.38</c:v>
                </c:pt>
                <c:pt idx="135">
                  <c:v>266.23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296.72000000000003</c:v>
                </c:pt>
                <c:pt idx="144">
                  <c:v>300.88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342.27</c:v>
                </c:pt>
                <c:pt idx="177">
                  <c:v>333.92</c:v>
                </c:pt>
                <c:pt idx="178">
                  <c:v>337.54</c:v>
                </c:pt>
                <c:pt idx="179">
                  <c:v>341.48</c:v>
                </c:pt>
                <c:pt idx="180">
                  <c:v>347.45</c:v>
                </c:pt>
                <c:pt idx="181">
                  <c:v>329.88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383.06</c:v>
                </c:pt>
                <c:pt idx="205">
                  <c:v>379.93</c:v>
                </c:pt>
                <c:pt idx="206">
                  <c:v>391.61</c:v>
                </c:pt>
                <c:pt idx="207">
                  <c:v>382.26</c:v>
                </c:pt>
                <c:pt idx="208">
                  <c:v>383.18</c:v>
                </c:pt>
                <c:pt idx="209">
                  <c:v>361.61</c:v>
                </c:pt>
                <c:pt idx="210">
                  <c:v>357.49</c:v>
                </c:pt>
                <c:pt idx="211">
                  <c:v>337.65</c:v>
                </c:pt>
                <c:pt idx="212">
                  <c:v>358.67</c:v>
                </c:pt>
                <c:pt idx="213">
                  <c:v>372.8</c:v>
                </c:pt>
                <c:pt idx="214">
                  <c:v>379.09</c:v>
                </c:pt>
                <c:pt idx="215">
                  <c:v>391.35</c:v>
                </c:pt>
                <c:pt idx="216">
                  <c:v>369.06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375.65</c:v>
                </c:pt>
                <c:pt idx="226">
                  <c:v>320.06</c:v>
                </c:pt>
                <c:pt idx="227">
                  <c:v>340.03</c:v>
                </c:pt>
                <c:pt idx="228">
                  <c:v>350.36</c:v>
                </c:pt>
                <c:pt idx="229">
                  <c:v>360.34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443.35</c:v>
                </c:pt>
                <c:pt idx="253">
                  <c:v>407.2</c:v>
                </c:pt>
                <c:pt idx="254">
                  <c:v>438.29</c:v>
                </c:pt>
                <c:pt idx="255">
                  <c:v>415.12</c:v>
                </c:pt>
                <c:pt idx="256">
                  <c:v>387.85</c:v>
                </c:pt>
                <c:pt idx="257">
                  <c:v>412.2</c:v>
                </c:pt>
                <c:pt idx="258">
                  <c:v>440.04</c:v>
                </c:pt>
                <c:pt idx="259">
                  <c:v>424.89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466.64</c:v>
                </c:pt>
                <c:pt idx="264">
                  <c:v>451.76</c:v>
                </c:pt>
                <c:pt idx="265">
                  <c:v>461.93</c:v>
                </c:pt>
                <c:pt idx="266">
                  <c:v>471.35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611.28</c:v>
                </c:pt>
                <c:pt idx="300">
                  <c:v>626</c:v>
                </c:pt>
                <c:pt idx="301">
                  <c:v>641.73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B6-43BE-832C-A7EE0CDD03C7}"/>
            </c:ext>
          </c:extLst>
        </c:ser>
        <c:ser>
          <c:idx val="0"/>
          <c:order val="4"/>
          <c:tx>
            <c:strRef>
              <c:f>Europe!$AO$5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Europe!$AO$6:$AO$499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221.53</c:v>
                </c:pt>
                <c:pt idx="30">
                  <c:v>223.3</c:v>
                </c:pt>
                <c:pt idx="31">
                  <c:v>229.31</c:v>
                </c:pt>
                <c:pt idx="32">
                  <c:v>235.81</c:v>
                </c:pt>
                <c:pt idx="33">
                  <c:v>242.59</c:v>
                </c:pt>
                <c:pt idx="34">
                  <c:v>236.59</c:v>
                </c:pt>
                <c:pt idx="35">
                  <c:v>239.05</c:v>
                </c:pt>
                <c:pt idx="36">
                  <c:v>237.35</c:v>
                </c:pt>
                <c:pt idx="37">
                  <c:v>240.86</c:v>
                </c:pt>
                <c:pt idx="38">
                  <c:v>236.4</c:v>
                </c:pt>
                <c:pt idx="39">
                  <c:v>233.63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251.11</c:v>
                </c:pt>
                <c:pt idx="44">
                  <c:v>256.85000000000002</c:v>
                </c:pt>
                <c:pt idx="45">
                  <c:v>264.29000000000002</c:v>
                </c:pt>
                <c:pt idx="46">
                  <c:v>262.19</c:v>
                </c:pt>
                <c:pt idx="47">
                  <c:v>#N/A</c:v>
                </c:pt>
                <c:pt idx="48">
                  <c:v>#N/A</c:v>
                </c:pt>
                <c:pt idx="49">
                  <c:v>275.92</c:v>
                </c:pt>
                <c:pt idx="50">
                  <c:v>285.02999999999997</c:v>
                </c:pt>
                <c:pt idx="51">
                  <c:v>284.82</c:v>
                </c:pt>
                <c:pt idx="52">
                  <c:v>297.39999999999998</c:v>
                </c:pt>
                <c:pt idx="53">
                  <c:v>290.29000000000002</c:v>
                </c:pt>
                <c:pt idx="54">
                  <c:v>299.47000000000003</c:v>
                </c:pt>
                <c:pt idx="55">
                  <c:v>310.02999999999997</c:v>
                </c:pt>
                <c:pt idx="56">
                  <c:v>321.04000000000002</c:v>
                </c:pt>
                <c:pt idx="57">
                  <c:v>327.88</c:v>
                </c:pt>
                <c:pt idx="58">
                  <c:v>334.44</c:v>
                </c:pt>
                <c:pt idx="59">
                  <c:v>336.48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365.03</c:v>
                </c:pt>
                <c:pt idx="70">
                  <c:v>374.22</c:v>
                </c:pt>
                <c:pt idx="71">
                  <c:v>386.93</c:v>
                </c:pt>
                <c:pt idx="72">
                  <c:v>396.74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263.57</c:v>
                </c:pt>
                <c:pt idx="107">
                  <c:v>259.91000000000003</c:v>
                </c:pt>
                <c:pt idx="108">
                  <c:v>244.98</c:v>
                </c:pt>
                <c:pt idx="109">
                  <c:v>243.32</c:v>
                </c:pt>
                <c:pt idx="110">
                  <c:v>255.35</c:v>
                </c:pt>
                <c:pt idx="111">
                  <c:v>251.31</c:v>
                </c:pt>
                <c:pt idx="112">
                  <c:v>259.72000000000003</c:v>
                </c:pt>
                <c:pt idx="113">
                  <c:v>265.95999999999998</c:v>
                </c:pt>
                <c:pt idx="114">
                  <c:v>261.83</c:v>
                </c:pt>
                <c:pt idx="115">
                  <c:v>275.81</c:v>
                </c:pt>
                <c:pt idx="116">
                  <c:v>280.05</c:v>
                </c:pt>
                <c:pt idx="117">
                  <c:v>286.47000000000003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287.22000000000003</c:v>
                </c:pt>
                <c:pt idx="141">
                  <c:v>289.94</c:v>
                </c:pt>
                <c:pt idx="142">
                  <c:v>293.77999999999997</c:v>
                </c:pt>
                <c:pt idx="143">
                  <c:v>#N/A</c:v>
                </c:pt>
                <c:pt idx="144">
                  <c:v>300.88</c:v>
                </c:pt>
                <c:pt idx="145">
                  <c:v>285.02</c:v>
                </c:pt>
                <c:pt idx="146">
                  <c:v>299.58</c:v>
                </c:pt>
                <c:pt idx="147">
                  <c:v>297.32</c:v>
                </c:pt>
                <c:pt idx="148">
                  <c:v>310.45999999999998</c:v>
                </c:pt>
                <c:pt idx="149">
                  <c:v>322.37</c:v>
                </c:pt>
                <c:pt idx="150">
                  <c:v>325.16000000000003</c:v>
                </c:pt>
                <c:pt idx="151">
                  <c:v>328.26</c:v>
                </c:pt>
                <c:pt idx="152">
                  <c:v>322.52</c:v>
                </c:pt>
                <c:pt idx="153">
                  <c:v>338.02</c:v>
                </c:pt>
                <c:pt idx="154">
                  <c:v>334.31</c:v>
                </c:pt>
                <c:pt idx="155">
                  <c:v>337.89</c:v>
                </c:pt>
                <c:pt idx="156">
                  <c:v>344.24</c:v>
                </c:pt>
                <c:pt idx="157">
                  <c:v>341.86</c:v>
                </c:pt>
                <c:pt idx="158">
                  <c:v>335.99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347.25</c:v>
                </c:pt>
                <c:pt idx="163">
                  <c:v>342.54</c:v>
                </c:pt>
                <c:pt idx="164">
                  <c:v>367.05</c:v>
                </c:pt>
                <c:pt idx="165">
                  <c:v>392.21</c:v>
                </c:pt>
                <c:pt idx="166">
                  <c:v>397.3</c:v>
                </c:pt>
                <c:pt idx="167">
                  <c:v>395.79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362.79</c:v>
                </c:pt>
                <c:pt idx="172">
                  <c:v>347.77</c:v>
                </c:pt>
                <c:pt idx="173">
                  <c:v>375.47</c:v>
                </c:pt>
                <c:pt idx="174">
                  <c:v>385.43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338.97</c:v>
                </c:pt>
                <c:pt idx="186">
                  <c:v>341.99</c:v>
                </c:pt>
                <c:pt idx="187">
                  <c:v>361.42</c:v>
                </c:pt>
                <c:pt idx="188">
                  <c:v>360.12</c:v>
                </c:pt>
                <c:pt idx="189">
                  <c:v>370.24</c:v>
                </c:pt>
                <c:pt idx="190">
                  <c:v>381.14</c:v>
                </c:pt>
                <c:pt idx="191">
                  <c:v>387.09</c:v>
                </c:pt>
                <c:pt idx="192">
                  <c:v>389.99</c:v>
                </c:pt>
                <c:pt idx="193">
                  <c:v>379.37</c:v>
                </c:pt>
                <c:pt idx="194">
                  <c:v>377.85</c:v>
                </c:pt>
                <c:pt idx="195">
                  <c:v>373.88</c:v>
                </c:pt>
                <c:pt idx="196">
                  <c:v>388.16</c:v>
                </c:pt>
                <c:pt idx="197">
                  <c:v>395.22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396.75</c:v>
                </c:pt>
                <c:pt idx="222">
                  <c:v>407.43</c:v>
                </c:pt>
                <c:pt idx="223">
                  <c:v>415.84</c:v>
                </c:pt>
                <c:pt idx="224">
                  <c:v>410.71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342.36</c:v>
                </c:pt>
                <c:pt idx="234">
                  <c:v>389.36</c:v>
                </c:pt>
                <c:pt idx="235">
                  <c:v>399.03</c:v>
                </c:pt>
                <c:pt idx="236">
                  <c:v>395.85</c:v>
                </c:pt>
                <c:pt idx="237">
                  <c:v>404.99</c:v>
                </c:pt>
                <c:pt idx="238">
                  <c:v>429.6</c:v>
                </c:pt>
                <c:pt idx="239">
                  <c:v>437.39</c:v>
                </c:pt>
                <c:pt idx="240">
                  <c:v>446.76</c:v>
                </c:pt>
                <c:pt idx="241">
                  <c:v>452.84</c:v>
                </c:pt>
                <c:pt idx="242">
                  <c:v>461.74</c:v>
                </c:pt>
                <c:pt idx="243">
                  <c:v>470.88</c:v>
                </c:pt>
                <c:pt idx="244">
                  <c:v>454.81</c:v>
                </c:pt>
                <c:pt idx="245">
                  <c:v>475.51</c:v>
                </c:pt>
                <c:pt idx="246">
                  <c:v>462.96</c:v>
                </c:pt>
                <c:pt idx="247">
                  <c:v>487.8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478.99</c:v>
                </c:pt>
                <c:pt idx="272">
                  <c:v>485.67</c:v>
                </c:pt>
                <c:pt idx="273">
                  <c:v>494.61</c:v>
                </c:pt>
                <c:pt idx="274">
                  <c:v>512.66999999999996</c:v>
                </c:pt>
                <c:pt idx="275">
                  <c:v>504.89</c:v>
                </c:pt>
                <c:pt idx="276">
                  <c:v>518.16999999999996</c:v>
                </c:pt>
                <c:pt idx="277">
                  <c:v>511.42</c:v>
                </c:pt>
                <c:pt idx="278">
                  <c:v>518.17999999999995</c:v>
                </c:pt>
                <c:pt idx="279">
                  <c:v>525.04999999999995</c:v>
                </c:pt>
                <c:pt idx="280">
                  <c:v>522.89</c:v>
                </c:pt>
                <c:pt idx="281">
                  <c:v>505.39</c:v>
                </c:pt>
                <c:pt idx="282">
                  <c:v>510.25</c:v>
                </c:pt>
                <c:pt idx="283">
                  <c:v>507.62</c:v>
                </c:pt>
                <c:pt idx="284">
                  <c:v>539.53</c:v>
                </c:pt>
                <c:pt idx="285">
                  <c:v>557.19000000000005</c:v>
                </c:pt>
                <c:pt idx="286">
                  <c:v>533.91999999999996</c:v>
                </c:pt>
                <c:pt idx="287">
                  <c:v>527.48</c:v>
                </c:pt>
                <c:pt idx="288">
                  <c:v>548.66999999999996</c:v>
                </c:pt>
                <c:pt idx="289">
                  <c:v>541.37</c:v>
                </c:pt>
                <c:pt idx="290">
                  <c:v>546.11</c:v>
                </c:pt>
                <c:pt idx="291">
                  <c:v>550.14</c:v>
                </c:pt>
                <c:pt idx="292">
                  <c:v>558.17999999999995</c:v>
                </c:pt>
                <c:pt idx="293">
                  <c:v>571.89</c:v>
                </c:pt>
                <c:pt idx="294">
                  <c:v>576.42999999999995</c:v>
                </c:pt>
                <c:pt idx="295">
                  <c:v>592.19000000000005</c:v>
                </c:pt>
                <c:pt idx="296">
                  <c:v>611</c:v>
                </c:pt>
                <c:pt idx="297">
                  <c:v>633.85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</c:v>
                </c:pt>
                <c:pt idx="3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B6-43BE-832C-A7EE0CDD03C7}"/>
            </c:ext>
          </c:extLst>
        </c:ser>
        <c:ser>
          <c:idx val="5"/>
          <c:order val="5"/>
          <c:tx>
            <c:strRef>
              <c:f>Europe!$AN$1</c:f>
              <c:strCache>
                <c:ptCount val="1"/>
                <c:pt idx="0">
                  <c:v>oct-2026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Europe!$A$6:$A$499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  <c:pt idx="302">
                  <c:v>46234</c:v>
                </c:pt>
                <c:pt idx="303">
                  <c:v>46265</c:v>
                </c:pt>
                <c:pt idx="304">
                  <c:v>46295</c:v>
                </c:pt>
              </c:numCache>
            </c:numRef>
          </c:cat>
          <c:val>
            <c:numRef>
              <c:f>Europe!$AN$2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B6-43BE-832C-A7EE0CDD0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109552"/>
        <c:axId val="1544976816"/>
      </c:lineChart>
      <c:dateAx>
        <c:axId val="1513109552"/>
        <c:scaling>
          <c:orientation val="minMax"/>
          <c:min val="37257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5.3734439058750763E-2"/>
          <c:y val="0.85757002517252945"/>
          <c:w val="0.70314146673649269"/>
          <c:h val="0.142430092954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Europe!$D$3:$D$22</c:f>
              <c:strCache>
                <c:ptCount val="20"/>
                <c:pt idx="0">
                  <c:v>OECD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Europe!$A$23:$A$305</c:f>
              <c:numCache>
                <c:formatCode>m/d/yyyy</c:formatCode>
                <c:ptCount val="283"/>
                <c:pt idx="0">
                  <c:v>37560</c:v>
                </c:pt>
                <c:pt idx="1">
                  <c:v>37589</c:v>
                </c:pt>
                <c:pt idx="2">
                  <c:v>37621</c:v>
                </c:pt>
                <c:pt idx="3">
                  <c:v>37652</c:v>
                </c:pt>
                <c:pt idx="4">
                  <c:v>37680</c:v>
                </c:pt>
                <c:pt idx="5">
                  <c:v>37711</c:v>
                </c:pt>
                <c:pt idx="6">
                  <c:v>37741</c:v>
                </c:pt>
                <c:pt idx="7">
                  <c:v>37771</c:v>
                </c:pt>
                <c:pt idx="8">
                  <c:v>37802</c:v>
                </c:pt>
                <c:pt idx="9">
                  <c:v>37833</c:v>
                </c:pt>
                <c:pt idx="10">
                  <c:v>37862</c:v>
                </c:pt>
                <c:pt idx="11">
                  <c:v>37894</c:v>
                </c:pt>
                <c:pt idx="12">
                  <c:v>37925</c:v>
                </c:pt>
                <c:pt idx="13">
                  <c:v>37953</c:v>
                </c:pt>
                <c:pt idx="14">
                  <c:v>37986</c:v>
                </c:pt>
                <c:pt idx="15">
                  <c:v>38016</c:v>
                </c:pt>
                <c:pt idx="16">
                  <c:v>38044</c:v>
                </c:pt>
                <c:pt idx="17">
                  <c:v>38077</c:v>
                </c:pt>
                <c:pt idx="18">
                  <c:v>38107</c:v>
                </c:pt>
                <c:pt idx="19">
                  <c:v>38138</c:v>
                </c:pt>
                <c:pt idx="20">
                  <c:v>38168</c:v>
                </c:pt>
                <c:pt idx="21">
                  <c:v>38198</c:v>
                </c:pt>
                <c:pt idx="22">
                  <c:v>38230</c:v>
                </c:pt>
                <c:pt idx="23">
                  <c:v>38260</c:v>
                </c:pt>
                <c:pt idx="24">
                  <c:v>38289</c:v>
                </c:pt>
                <c:pt idx="25">
                  <c:v>38321</c:v>
                </c:pt>
                <c:pt idx="26">
                  <c:v>38352</c:v>
                </c:pt>
                <c:pt idx="27">
                  <c:v>38383</c:v>
                </c:pt>
                <c:pt idx="28">
                  <c:v>38411</c:v>
                </c:pt>
                <c:pt idx="29">
                  <c:v>38442</c:v>
                </c:pt>
                <c:pt idx="30">
                  <c:v>38471</c:v>
                </c:pt>
                <c:pt idx="31">
                  <c:v>38503</c:v>
                </c:pt>
                <c:pt idx="32">
                  <c:v>38533</c:v>
                </c:pt>
                <c:pt idx="33">
                  <c:v>38562</c:v>
                </c:pt>
                <c:pt idx="34">
                  <c:v>38595</c:v>
                </c:pt>
                <c:pt idx="35">
                  <c:v>38625</c:v>
                </c:pt>
                <c:pt idx="36">
                  <c:v>38656</c:v>
                </c:pt>
                <c:pt idx="37">
                  <c:v>38686</c:v>
                </c:pt>
                <c:pt idx="38">
                  <c:v>38716</c:v>
                </c:pt>
                <c:pt idx="39">
                  <c:v>38748</c:v>
                </c:pt>
                <c:pt idx="40">
                  <c:v>38776</c:v>
                </c:pt>
                <c:pt idx="41">
                  <c:v>38807</c:v>
                </c:pt>
                <c:pt idx="42">
                  <c:v>38835</c:v>
                </c:pt>
                <c:pt idx="43">
                  <c:v>38868</c:v>
                </c:pt>
                <c:pt idx="44">
                  <c:v>38898</c:v>
                </c:pt>
                <c:pt idx="45">
                  <c:v>38929</c:v>
                </c:pt>
                <c:pt idx="46">
                  <c:v>38960</c:v>
                </c:pt>
                <c:pt idx="47">
                  <c:v>38989</c:v>
                </c:pt>
                <c:pt idx="48">
                  <c:v>39021</c:v>
                </c:pt>
                <c:pt idx="49">
                  <c:v>39051</c:v>
                </c:pt>
                <c:pt idx="50">
                  <c:v>39080</c:v>
                </c:pt>
                <c:pt idx="51">
                  <c:v>39113</c:v>
                </c:pt>
                <c:pt idx="52">
                  <c:v>39141</c:v>
                </c:pt>
                <c:pt idx="53">
                  <c:v>39171</c:v>
                </c:pt>
                <c:pt idx="54">
                  <c:v>39202</c:v>
                </c:pt>
                <c:pt idx="55">
                  <c:v>39233</c:v>
                </c:pt>
                <c:pt idx="56">
                  <c:v>39262</c:v>
                </c:pt>
                <c:pt idx="57">
                  <c:v>39294</c:v>
                </c:pt>
                <c:pt idx="58">
                  <c:v>39325</c:v>
                </c:pt>
                <c:pt idx="59">
                  <c:v>39353</c:v>
                </c:pt>
                <c:pt idx="60">
                  <c:v>39386</c:v>
                </c:pt>
                <c:pt idx="61">
                  <c:v>39416</c:v>
                </c:pt>
                <c:pt idx="62">
                  <c:v>39447</c:v>
                </c:pt>
                <c:pt idx="63">
                  <c:v>39478</c:v>
                </c:pt>
                <c:pt idx="64">
                  <c:v>39507</c:v>
                </c:pt>
                <c:pt idx="65">
                  <c:v>39538</c:v>
                </c:pt>
                <c:pt idx="66">
                  <c:v>39568</c:v>
                </c:pt>
                <c:pt idx="67">
                  <c:v>39598</c:v>
                </c:pt>
                <c:pt idx="68">
                  <c:v>39629</c:v>
                </c:pt>
                <c:pt idx="69">
                  <c:v>39660</c:v>
                </c:pt>
                <c:pt idx="70">
                  <c:v>39689</c:v>
                </c:pt>
                <c:pt idx="71">
                  <c:v>39721</c:v>
                </c:pt>
                <c:pt idx="72">
                  <c:v>39752</c:v>
                </c:pt>
                <c:pt idx="73">
                  <c:v>39780</c:v>
                </c:pt>
                <c:pt idx="74">
                  <c:v>39813</c:v>
                </c:pt>
                <c:pt idx="75">
                  <c:v>39843</c:v>
                </c:pt>
                <c:pt idx="76">
                  <c:v>39871</c:v>
                </c:pt>
                <c:pt idx="77">
                  <c:v>39903</c:v>
                </c:pt>
                <c:pt idx="78">
                  <c:v>39933</c:v>
                </c:pt>
                <c:pt idx="79">
                  <c:v>39962</c:v>
                </c:pt>
                <c:pt idx="80">
                  <c:v>39994</c:v>
                </c:pt>
                <c:pt idx="81">
                  <c:v>40025</c:v>
                </c:pt>
                <c:pt idx="82">
                  <c:v>40056</c:v>
                </c:pt>
                <c:pt idx="83">
                  <c:v>40086</c:v>
                </c:pt>
                <c:pt idx="84">
                  <c:v>40116</c:v>
                </c:pt>
                <c:pt idx="85">
                  <c:v>40147</c:v>
                </c:pt>
                <c:pt idx="86">
                  <c:v>40178</c:v>
                </c:pt>
                <c:pt idx="87">
                  <c:v>40207</c:v>
                </c:pt>
                <c:pt idx="88">
                  <c:v>40235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40389</c:v>
                </c:pt>
                <c:pt idx="94">
                  <c:v>40421</c:v>
                </c:pt>
                <c:pt idx="95">
                  <c:v>40451</c:v>
                </c:pt>
                <c:pt idx="96">
                  <c:v>40480</c:v>
                </c:pt>
                <c:pt idx="97">
                  <c:v>40512</c:v>
                </c:pt>
                <c:pt idx="98">
                  <c:v>40543</c:v>
                </c:pt>
                <c:pt idx="99">
                  <c:v>40574</c:v>
                </c:pt>
                <c:pt idx="100">
                  <c:v>40602</c:v>
                </c:pt>
                <c:pt idx="101">
                  <c:v>40633</c:v>
                </c:pt>
                <c:pt idx="102">
                  <c:v>40662</c:v>
                </c:pt>
                <c:pt idx="103">
                  <c:v>40694</c:v>
                </c:pt>
                <c:pt idx="104">
                  <c:v>40724</c:v>
                </c:pt>
                <c:pt idx="105">
                  <c:v>40753</c:v>
                </c:pt>
                <c:pt idx="106">
                  <c:v>40786</c:v>
                </c:pt>
                <c:pt idx="107">
                  <c:v>40816</c:v>
                </c:pt>
                <c:pt idx="108">
                  <c:v>40847</c:v>
                </c:pt>
                <c:pt idx="109">
                  <c:v>40877</c:v>
                </c:pt>
                <c:pt idx="110">
                  <c:v>40907</c:v>
                </c:pt>
                <c:pt idx="111">
                  <c:v>40939</c:v>
                </c:pt>
                <c:pt idx="112">
                  <c:v>40968</c:v>
                </c:pt>
                <c:pt idx="113">
                  <c:v>40998</c:v>
                </c:pt>
                <c:pt idx="114">
                  <c:v>41029</c:v>
                </c:pt>
                <c:pt idx="115">
                  <c:v>41060</c:v>
                </c:pt>
                <c:pt idx="116">
                  <c:v>41089</c:v>
                </c:pt>
                <c:pt idx="117">
                  <c:v>41121</c:v>
                </c:pt>
                <c:pt idx="118">
                  <c:v>41152</c:v>
                </c:pt>
                <c:pt idx="119">
                  <c:v>41180</c:v>
                </c:pt>
                <c:pt idx="120">
                  <c:v>41213</c:v>
                </c:pt>
                <c:pt idx="121">
                  <c:v>41243</c:v>
                </c:pt>
                <c:pt idx="122">
                  <c:v>41274</c:v>
                </c:pt>
                <c:pt idx="123">
                  <c:v>41305</c:v>
                </c:pt>
                <c:pt idx="124">
                  <c:v>41333</c:v>
                </c:pt>
                <c:pt idx="125">
                  <c:v>41362</c:v>
                </c:pt>
                <c:pt idx="126">
                  <c:v>41394</c:v>
                </c:pt>
                <c:pt idx="127">
                  <c:v>41425</c:v>
                </c:pt>
                <c:pt idx="128">
                  <c:v>41453</c:v>
                </c:pt>
                <c:pt idx="129">
                  <c:v>41486</c:v>
                </c:pt>
                <c:pt idx="130">
                  <c:v>41516</c:v>
                </c:pt>
                <c:pt idx="131">
                  <c:v>41547</c:v>
                </c:pt>
                <c:pt idx="132">
                  <c:v>41578</c:v>
                </c:pt>
                <c:pt idx="133">
                  <c:v>41607</c:v>
                </c:pt>
                <c:pt idx="134">
                  <c:v>41639</c:v>
                </c:pt>
                <c:pt idx="135">
                  <c:v>41670</c:v>
                </c:pt>
                <c:pt idx="136">
                  <c:v>41698</c:v>
                </c:pt>
                <c:pt idx="137">
                  <c:v>41729</c:v>
                </c:pt>
                <c:pt idx="138">
                  <c:v>41759</c:v>
                </c:pt>
                <c:pt idx="139">
                  <c:v>41789</c:v>
                </c:pt>
                <c:pt idx="140">
                  <c:v>41820</c:v>
                </c:pt>
                <c:pt idx="141">
                  <c:v>41851</c:v>
                </c:pt>
                <c:pt idx="142">
                  <c:v>41880</c:v>
                </c:pt>
                <c:pt idx="143">
                  <c:v>41912</c:v>
                </c:pt>
                <c:pt idx="144">
                  <c:v>41943</c:v>
                </c:pt>
                <c:pt idx="145">
                  <c:v>41971</c:v>
                </c:pt>
                <c:pt idx="146">
                  <c:v>42004</c:v>
                </c:pt>
                <c:pt idx="147">
                  <c:v>42034</c:v>
                </c:pt>
                <c:pt idx="148">
                  <c:v>42062</c:v>
                </c:pt>
                <c:pt idx="149">
                  <c:v>42094</c:v>
                </c:pt>
                <c:pt idx="150">
                  <c:v>42124</c:v>
                </c:pt>
                <c:pt idx="151">
                  <c:v>42153</c:v>
                </c:pt>
                <c:pt idx="152">
                  <c:v>42185</c:v>
                </c:pt>
                <c:pt idx="153">
                  <c:v>42216</c:v>
                </c:pt>
                <c:pt idx="154">
                  <c:v>42247</c:v>
                </c:pt>
                <c:pt idx="155">
                  <c:v>42277</c:v>
                </c:pt>
                <c:pt idx="156">
                  <c:v>42307</c:v>
                </c:pt>
                <c:pt idx="157">
                  <c:v>42338</c:v>
                </c:pt>
                <c:pt idx="158">
                  <c:v>42369</c:v>
                </c:pt>
                <c:pt idx="159">
                  <c:v>42398</c:v>
                </c:pt>
                <c:pt idx="160">
                  <c:v>42429</c:v>
                </c:pt>
                <c:pt idx="161">
                  <c:v>42460</c:v>
                </c:pt>
                <c:pt idx="162">
                  <c:v>42489</c:v>
                </c:pt>
                <c:pt idx="163">
                  <c:v>42521</c:v>
                </c:pt>
                <c:pt idx="164">
                  <c:v>42551</c:v>
                </c:pt>
                <c:pt idx="165">
                  <c:v>42580</c:v>
                </c:pt>
                <c:pt idx="166">
                  <c:v>42613</c:v>
                </c:pt>
                <c:pt idx="167">
                  <c:v>42643</c:v>
                </c:pt>
                <c:pt idx="168">
                  <c:v>42674</c:v>
                </c:pt>
                <c:pt idx="169">
                  <c:v>42704</c:v>
                </c:pt>
                <c:pt idx="170">
                  <c:v>42734</c:v>
                </c:pt>
                <c:pt idx="171">
                  <c:v>42766</c:v>
                </c:pt>
                <c:pt idx="172">
                  <c:v>42794</c:v>
                </c:pt>
                <c:pt idx="173">
                  <c:v>42825</c:v>
                </c:pt>
                <c:pt idx="174">
                  <c:v>42853</c:v>
                </c:pt>
                <c:pt idx="175">
                  <c:v>42886</c:v>
                </c:pt>
                <c:pt idx="176">
                  <c:v>42916</c:v>
                </c:pt>
                <c:pt idx="177">
                  <c:v>42947</c:v>
                </c:pt>
                <c:pt idx="178">
                  <c:v>42978</c:v>
                </c:pt>
                <c:pt idx="179">
                  <c:v>43007</c:v>
                </c:pt>
                <c:pt idx="180">
                  <c:v>43039</c:v>
                </c:pt>
                <c:pt idx="181">
                  <c:v>43069</c:v>
                </c:pt>
                <c:pt idx="182">
                  <c:v>43098</c:v>
                </c:pt>
                <c:pt idx="183">
                  <c:v>43131</c:v>
                </c:pt>
                <c:pt idx="184">
                  <c:v>43159</c:v>
                </c:pt>
                <c:pt idx="185">
                  <c:v>43189</c:v>
                </c:pt>
                <c:pt idx="186">
                  <c:v>43220</c:v>
                </c:pt>
                <c:pt idx="187">
                  <c:v>43251</c:v>
                </c:pt>
                <c:pt idx="188">
                  <c:v>43280</c:v>
                </c:pt>
                <c:pt idx="189">
                  <c:v>43312</c:v>
                </c:pt>
                <c:pt idx="190">
                  <c:v>43343</c:v>
                </c:pt>
                <c:pt idx="191">
                  <c:v>43371</c:v>
                </c:pt>
                <c:pt idx="192">
                  <c:v>43404</c:v>
                </c:pt>
                <c:pt idx="193">
                  <c:v>43434</c:v>
                </c:pt>
                <c:pt idx="194">
                  <c:v>43465</c:v>
                </c:pt>
                <c:pt idx="195">
                  <c:v>43496</c:v>
                </c:pt>
                <c:pt idx="196">
                  <c:v>43524</c:v>
                </c:pt>
                <c:pt idx="197">
                  <c:v>43553</c:v>
                </c:pt>
                <c:pt idx="198">
                  <c:v>43585</c:v>
                </c:pt>
                <c:pt idx="199">
                  <c:v>43616</c:v>
                </c:pt>
                <c:pt idx="200">
                  <c:v>43644</c:v>
                </c:pt>
                <c:pt idx="201">
                  <c:v>43677</c:v>
                </c:pt>
                <c:pt idx="202">
                  <c:v>43707</c:v>
                </c:pt>
                <c:pt idx="203">
                  <c:v>43738</c:v>
                </c:pt>
                <c:pt idx="204">
                  <c:v>43769</c:v>
                </c:pt>
                <c:pt idx="205">
                  <c:v>43798</c:v>
                </c:pt>
                <c:pt idx="206">
                  <c:v>43830</c:v>
                </c:pt>
                <c:pt idx="207">
                  <c:v>43861</c:v>
                </c:pt>
                <c:pt idx="208">
                  <c:v>43889</c:v>
                </c:pt>
                <c:pt idx="209">
                  <c:v>43921</c:v>
                </c:pt>
                <c:pt idx="210">
                  <c:v>43951</c:v>
                </c:pt>
                <c:pt idx="211">
                  <c:v>43980</c:v>
                </c:pt>
                <c:pt idx="212">
                  <c:v>44012</c:v>
                </c:pt>
                <c:pt idx="213">
                  <c:v>44043</c:v>
                </c:pt>
                <c:pt idx="214">
                  <c:v>44074</c:v>
                </c:pt>
                <c:pt idx="215">
                  <c:v>44104</c:v>
                </c:pt>
                <c:pt idx="216">
                  <c:v>44134</c:v>
                </c:pt>
                <c:pt idx="217">
                  <c:v>44165</c:v>
                </c:pt>
                <c:pt idx="218">
                  <c:v>44196</c:v>
                </c:pt>
                <c:pt idx="219">
                  <c:v>44225</c:v>
                </c:pt>
                <c:pt idx="220">
                  <c:v>44253</c:v>
                </c:pt>
                <c:pt idx="221">
                  <c:v>44286</c:v>
                </c:pt>
                <c:pt idx="222">
                  <c:v>44316</c:v>
                </c:pt>
                <c:pt idx="223">
                  <c:v>44347</c:v>
                </c:pt>
                <c:pt idx="224">
                  <c:v>44377</c:v>
                </c:pt>
                <c:pt idx="225">
                  <c:v>44407</c:v>
                </c:pt>
                <c:pt idx="226">
                  <c:v>44439</c:v>
                </c:pt>
                <c:pt idx="227">
                  <c:v>44469</c:v>
                </c:pt>
                <c:pt idx="228">
                  <c:v>44498</c:v>
                </c:pt>
                <c:pt idx="229">
                  <c:v>44530</c:v>
                </c:pt>
                <c:pt idx="230">
                  <c:v>44561</c:v>
                </c:pt>
                <c:pt idx="231">
                  <c:v>44592</c:v>
                </c:pt>
                <c:pt idx="232">
                  <c:v>44620</c:v>
                </c:pt>
                <c:pt idx="233">
                  <c:v>44651</c:v>
                </c:pt>
                <c:pt idx="234">
                  <c:v>44681</c:v>
                </c:pt>
                <c:pt idx="235">
                  <c:v>44712</c:v>
                </c:pt>
                <c:pt idx="236">
                  <c:v>44742</c:v>
                </c:pt>
                <c:pt idx="237">
                  <c:v>44773</c:v>
                </c:pt>
                <c:pt idx="238">
                  <c:v>44804</c:v>
                </c:pt>
                <c:pt idx="239">
                  <c:v>44834</c:v>
                </c:pt>
                <c:pt idx="240">
                  <c:v>44865</c:v>
                </c:pt>
                <c:pt idx="241">
                  <c:v>44895</c:v>
                </c:pt>
                <c:pt idx="242">
                  <c:v>44926</c:v>
                </c:pt>
                <c:pt idx="243">
                  <c:v>44957</c:v>
                </c:pt>
                <c:pt idx="244">
                  <c:v>44985</c:v>
                </c:pt>
                <c:pt idx="245">
                  <c:v>45016</c:v>
                </c:pt>
                <c:pt idx="246">
                  <c:v>45046</c:v>
                </c:pt>
                <c:pt idx="247">
                  <c:v>45077</c:v>
                </c:pt>
                <c:pt idx="248">
                  <c:v>45107</c:v>
                </c:pt>
                <c:pt idx="249">
                  <c:v>45138</c:v>
                </c:pt>
                <c:pt idx="250">
                  <c:v>45169</c:v>
                </c:pt>
                <c:pt idx="251">
                  <c:v>45199</c:v>
                </c:pt>
                <c:pt idx="252">
                  <c:v>45230</c:v>
                </c:pt>
                <c:pt idx="253">
                  <c:v>45260</c:v>
                </c:pt>
                <c:pt idx="254">
                  <c:v>45291</c:v>
                </c:pt>
                <c:pt idx="255">
                  <c:v>45322</c:v>
                </c:pt>
                <c:pt idx="256">
                  <c:v>45351</c:v>
                </c:pt>
                <c:pt idx="257">
                  <c:v>45382</c:v>
                </c:pt>
                <c:pt idx="258">
                  <c:v>45412</c:v>
                </c:pt>
                <c:pt idx="259">
                  <c:v>45443</c:v>
                </c:pt>
                <c:pt idx="260">
                  <c:v>45473</c:v>
                </c:pt>
                <c:pt idx="261">
                  <c:v>45504</c:v>
                </c:pt>
                <c:pt idx="262">
                  <c:v>45535</c:v>
                </c:pt>
                <c:pt idx="263">
                  <c:v>45565</c:v>
                </c:pt>
                <c:pt idx="264">
                  <c:v>45596</c:v>
                </c:pt>
                <c:pt idx="265">
                  <c:v>45626</c:v>
                </c:pt>
                <c:pt idx="266">
                  <c:v>45657</c:v>
                </c:pt>
                <c:pt idx="267">
                  <c:v>45688</c:v>
                </c:pt>
                <c:pt idx="268">
                  <c:v>45716</c:v>
                </c:pt>
                <c:pt idx="269">
                  <c:v>45747</c:v>
                </c:pt>
                <c:pt idx="270">
                  <c:v>45777</c:v>
                </c:pt>
                <c:pt idx="271">
                  <c:v>45808</c:v>
                </c:pt>
                <c:pt idx="272">
                  <c:v>45838</c:v>
                </c:pt>
                <c:pt idx="273">
                  <c:v>45869</c:v>
                </c:pt>
                <c:pt idx="274">
                  <c:v>45898</c:v>
                </c:pt>
                <c:pt idx="275">
                  <c:v>45930</c:v>
                </c:pt>
                <c:pt idx="276">
                  <c:v>45961</c:v>
                </c:pt>
                <c:pt idx="277">
                  <c:v>45989</c:v>
                </c:pt>
                <c:pt idx="278">
                  <c:v>46022</c:v>
                </c:pt>
                <c:pt idx="279">
                  <c:v>46053</c:v>
                </c:pt>
                <c:pt idx="280">
                  <c:v>46080</c:v>
                </c:pt>
                <c:pt idx="281">
                  <c:v>46112</c:v>
                </c:pt>
                <c:pt idx="282">
                  <c:v>46142</c:v>
                </c:pt>
              </c:numCache>
            </c:numRef>
          </c:cat>
          <c:val>
            <c:numRef>
              <c:f>Europe!$D$23:$D$305</c:f>
              <c:numCache>
                <c:formatCode>0.00</c:formatCode>
                <c:ptCount val="283"/>
                <c:pt idx="0">
                  <c:v>-1.5596841790966174</c:v>
                </c:pt>
                <c:pt idx="1">
                  <c:v>-1.6220250314676052</c:v>
                </c:pt>
                <c:pt idx="2">
                  <c:v>-1.7593502612473375</c:v>
                </c:pt>
                <c:pt idx="3">
                  <c:v>-1.9379152026471989</c:v>
                </c:pt>
                <c:pt idx="4">
                  <c:v>-2.1392652665688088</c:v>
                </c:pt>
                <c:pt idx="5">
                  <c:v>-2.3020632531277467</c:v>
                </c:pt>
                <c:pt idx="6">
                  <c:v>-2.3607931061820087</c:v>
                </c:pt>
                <c:pt idx="7">
                  <c:v>-2.3401645475043171</c:v>
                </c:pt>
                <c:pt idx="8">
                  <c:v>-2.2440445482690325</c:v>
                </c:pt>
                <c:pt idx="9">
                  <c:v>-2.1055995136876673</c:v>
                </c:pt>
                <c:pt idx="10">
                  <c:v>-1.9733884087445512</c:v>
                </c:pt>
                <c:pt idx="11">
                  <c:v>-1.7867793382496773</c:v>
                </c:pt>
                <c:pt idx="12">
                  <c:v>-1.6021611100441311</c:v>
                </c:pt>
                <c:pt idx="13">
                  <c:v>-1.4444710559364915</c:v>
                </c:pt>
                <c:pt idx="14">
                  <c:v>-1.2556659613364791</c:v>
                </c:pt>
                <c:pt idx="15">
                  <c:v>-1.0905872168391546</c:v>
                </c:pt>
                <c:pt idx="16">
                  <c:v>-0.92401075155126877</c:v>
                </c:pt>
                <c:pt idx="17">
                  <c:v>-0.74094026036891247</c:v>
                </c:pt>
                <c:pt idx="18">
                  <c:v>-0.55092312742476646</c:v>
                </c:pt>
                <c:pt idx="19">
                  <c:v>-0.33116771876224133</c:v>
                </c:pt>
                <c:pt idx="20">
                  <c:v>-5.9397591798720291E-2</c:v>
                </c:pt>
                <c:pt idx="21">
                  <c:v>0.30298735334667032</c:v>
                </c:pt>
                <c:pt idx="22">
                  <c:v>0.77993670572465124</c:v>
                </c:pt>
                <c:pt idx="23">
                  <c:v>1.3161666718475196</c:v>
                </c:pt>
                <c:pt idx="24">
                  <c:v>1.7994783730391561</c:v>
                </c:pt>
                <c:pt idx="25">
                  <c:v>2.1480303728119199</c:v>
                </c:pt>
                <c:pt idx="26">
                  <c:v>2.2560479717245623</c:v>
                </c:pt>
                <c:pt idx="27">
                  <c:v>2.135150168697646</c:v>
                </c:pt>
                <c:pt idx="28">
                  <c:v>1.9389981568757275</c:v>
                </c:pt>
                <c:pt idx="29">
                  <c:v>1.754212864093762</c:v>
                </c:pt>
                <c:pt idx="30">
                  <c:v>1.6140125432210779</c:v>
                </c:pt>
                <c:pt idx="31">
                  <c:v>1.4275683263556447</c:v>
                </c:pt>
                <c:pt idx="32">
                  <c:v>1.2677888191473334</c:v>
                </c:pt>
                <c:pt idx="33">
                  <c:v>1.1234677587480562</c:v>
                </c:pt>
                <c:pt idx="34">
                  <c:v>1.0734336722142763</c:v>
                </c:pt>
                <c:pt idx="35">
                  <c:v>1.116352937381389</c:v>
                </c:pt>
                <c:pt idx="36">
                  <c:v>1.2783492668427483</c:v>
                </c:pt>
                <c:pt idx="37">
                  <c:v>1.609035505020654</c:v>
                </c:pt>
                <c:pt idx="38">
                  <c:v>1.9615488462129516</c:v>
                </c:pt>
                <c:pt idx="39">
                  <c:v>2.6937008450576125</c:v>
                </c:pt>
                <c:pt idx="40">
                  <c:v>3.5447680986638406</c:v>
                </c:pt>
                <c:pt idx="41">
                  <c:v>3.6772298630801594</c:v>
                </c:pt>
                <c:pt idx="42">
                  <c:v>3.4454445510322929</c:v>
                </c:pt>
                <c:pt idx="43">
                  <c:v>3.2739348673871169</c:v>
                </c:pt>
                <c:pt idx="44">
                  <c:v>3.0672054781556199</c:v>
                </c:pt>
                <c:pt idx="45">
                  <c:v>2.867201501142465</c:v>
                </c:pt>
                <c:pt idx="46">
                  <c:v>2.6991866671203995</c:v>
                </c:pt>
                <c:pt idx="47">
                  <c:v>2.5413301350998143</c:v>
                </c:pt>
                <c:pt idx="48">
                  <c:v>2.4386959314809995</c:v>
                </c:pt>
                <c:pt idx="49">
                  <c:v>2.3686044605833758</c:v>
                </c:pt>
                <c:pt idx="50">
                  <c:v>2.2862858212034585</c:v>
                </c:pt>
                <c:pt idx="51">
                  <c:v>2.2412290850595653</c:v>
                </c:pt>
                <c:pt idx="52">
                  <c:v>2.2077247435103824</c:v>
                </c:pt>
                <c:pt idx="53">
                  <c:v>2.1651030574210743</c:v>
                </c:pt>
                <c:pt idx="54">
                  <c:v>2.1403041980890825</c:v>
                </c:pt>
                <c:pt idx="55">
                  <c:v>2.1098244916409294</c:v>
                </c:pt>
                <c:pt idx="56">
                  <c:v>2.0676565162690821</c:v>
                </c:pt>
                <c:pt idx="57">
                  <c:v>2.0132778172846972</c:v>
                </c:pt>
                <c:pt idx="58">
                  <c:v>1.9491368172336176</c:v>
                </c:pt>
                <c:pt idx="59">
                  <c:v>1.8870469837406885</c:v>
                </c:pt>
                <c:pt idx="60">
                  <c:v>1.7992934877324775</c:v>
                </c:pt>
                <c:pt idx="61">
                  <c:v>1.7065459936175589</c:v>
                </c:pt>
                <c:pt idx="62">
                  <c:v>1.6088667477774772</c:v>
                </c:pt>
                <c:pt idx="63">
                  <c:v>1.5021536464626211</c:v>
                </c:pt>
                <c:pt idx="64">
                  <c:v>1.3809722136099263</c:v>
                </c:pt>
                <c:pt idx="65">
                  <c:v>1.2354231517511627</c:v>
                </c:pt>
                <c:pt idx="66">
                  <c:v>1.055606242220257</c:v>
                </c:pt>
                <c:pt idx="67">
                  <c:v>0.88150247036173957</c:v>
                </c:pt>
                <c:pt idx="68">
                  <c:v>0.5178605713073412</c:v>
                </c:pt>
                <c:pt idx="69">
                  <c:v>-4.3931123189570813E-2</c:v>
                </c:pt>
                <c:pt idx="70">
                  <c:v>-0.71690960254619429</c:v>
                </c:pt>
                <c:pt idx="71">
                  <c:v>-1.7801740420555072</c:v>
                </c:pt>
                <c:pt idx="72">
                  <c:v>-2.8034270771901464</c:v>
                </c:pt>
                <c:pt idx="73">
                  <c:v>-3.3569656016894038</c:v>
                </c:pt>
                <c:pt idx="74">
                  <c:v>-3.6012293101767132</c:v>
                </c:pt>
                <c:pt idx="75">
                  <c:v>-3.3919558815280775</c:v>
                </c:pt>
                <c:pt idx="76">
                  <c:v>-3.0736310837109673</c:v>
                </c:pt>
                <c:pt idx="77">
                  <c:v>-2.793554565515028</c:v>
                </c:pt>
                <c:pt idx="78">
                  <c:v>-2.5421336047754042</c:v>
                </c:pt>
                <c:pt idx="79">
                  <c:v>-2.3397736450277256</c:v>
                </c:pt>
                <c:pt idx="80">
                  <c:v>-2.1085072636453916</c:v>
                </c:pt>
                <c:pt idx="81">
                  <c:v>-1.8928221572150892</c:v>
                </c:pt>
                <c:pt idx="82">
                  <c:v>-1.6834372294000013</c:v>
                </c:pt>
                <c:pt idx="83">
                  <c:v>-1.4937838378553046</c:v>
                </c:pt>
                <c:pt idx="84">
                  <c:v>-1.3363964339596748</c:v>
                </c:pt>
                <c:pt idx="85">
                  <c:v>-1.1601476578528305</c:v>
                </c:pt>
                <c:pt idx="86">
                  <c:v>-0.98544322411688468</c:v>
                </c:pt>
                <c:pt idx="87">
                  <c:v>-0.82777698154562662</c:v>
                </c:pt>
                <c:pt idx="88">
                  <c:v>-0.65789793144350794</c:v>
                </c:pt>
                <c:pt idx="89">
                  <c:v>-0.46062928426728639</c:v>
                </c:pt>
                <c:pt idx="90">
                  <c:v>-0.22225496219592861</c:v>
                </c:pt>
                <c:pt idx="91">
                  <c:v>9.550490444314573E-2</c:v>
                </c:pt>
                <c:pt idx="92">
                  <c:v>0.5203655863132578</c:v>
                </c:pt>
                <c:pt idx="93">
                  <c:v>1.0288415301379423</c:v>
                </c:pt>
                <c:pt idx="94">
                  <c:v>1.5814467162643526</c:v>
                </c:pt>
                <c:pt idx="95">
                  <c:v>2.0473863765263154</c:v>
                </c:pt>
                <c:pt idx="96">
                  <c:v>2.3004011093696008</c:v>
                </c:pt>
                <c:pt idx="97">
                  <c:v>2.3614748886173476</c:v>
                </c:pt>
                <c:pt idx="98">
                  <c:v>2.2518751415964755</c:v>
                </c:pt>
                <c:pt idx="99">
                  <c:v>2.1776432871082143</c:v>
                </c:pt>
                <c:pt idx="100">
                  <c:v>2.1176617861290752</c:v>
                </c:pt>
                <c:pt idx="101">
                  <c:v>2.0558437647543251</c:v>
                </c:pt>
                <c:pt idx="102">
                  <c:v>1.9965243422306342</c:v>
                </c:pt>
                <c:pt idx="103">
                  <c:v>1.901747618531616</c:v>
                </c:pt>
                <c:pt idx="104">
                  <c:v>1.7921058594581083</c:v>
                </c:pt>
                <c:pt idx="105">
                  <c:v>1.6988880571906801</c:v>
                </c:pt>
                <c:pt idx="106">
                  <c:v>1.5455333526816499</c:v>
                </c:pt>
                <c:pt idx="107">
                  <c:v>1.3807888961533759</c:v>
                </c:pt>
                <c:pt idx="108">
                  <c:v>1.2024221630567469</c:v>
                </c:pt>
                <c:pt idx="109">
                  <c:v>1.0095540335366247</c:v>
                </c:pt>
                <c:pt idx="110">
                  <c:v>0.83004845505260461</c:v>
                </c:pt>
                <c:pt idx="111">
                  <c:v>0.59882855309390826</c:v>
                </c:pt>
                <c:pt idx="112">
                  <c:v>0.3350799717769431</c:v>
                </c:pt>
                <c:pt idx="113">
                  <c:v>1.6907833283713595E-2</c:v>
                </c:pt>
                <c:pt idx="114">
                  <c:v>-0.42428396175614219</c:v>
                </c:pt>
                <c:pt idx="115">
                  <c:v>-0.96424305629340201</c:v>
                </c:pt>
                <c:pt idx="116">
                  <c:v>-1.5152755421970889</c:v>
                </c:pt>
                <c:pt idx="117">
                  <c:v>-2.0268454488023102</c:v>
                </c:pt>
                <c:pt idx="118">
                  <c:v>-2.3751260263055527</c:v>
                </c:pt>
                <c:pt idx="119">
                  <c:v>-2.4805336355889684</c:v>
                </c:pt>
                <c:pt idx="120">
                  <c:v>-2.3844592569167617</c:v>
                </c:pt>
                <c:pt idx="121">
                  <c:v>-2.2227852571697948</c:v>
                </c:pt>
                <c:pt idx="122">
                  <c:v>-2.0759246989849749</c:v>
                </c:pt>
                <c:pt idx="123">
                  <c:v>-1.9529646501357536</c:v>
                </c:pt>
                <c:pt idx="124">
                  <c:v>-1.8413925416417047</c:v>
                </c:pt>
                <c:pt idx="125">
                  <c:v>-1.7504209558001875</c:v>
                </c:pt>
                <c:pt idx="126">
                  <c:v>-1.6369936751547778</c:v>
                </c:pt>
                <c:pt idx="127">
                  <c:v>-1.5217238072888781</c:v>
                </c:pt>
                <c:pt idx="128">
                  <c:v>-1.427429371882996</c:v>
                </c:pt>
                <c:pt idx="129">
                  <c:v>-1.2730334479298389</c:v>
                </c:pt>
                <c:pt idx="130">
                  <c:v>-1.1384249545638025</c:v>
                </c:pt>
                <c:pt idx="131">
                  <c:v>-0.93223410887050651</c:v>
                </c:pt>
                <c:pt idx="132">
                  <c:v>-0.68788997921086137</c:v>
                </c:pt>
                <c:pt idx="133">
                  <c:v>-0.4242166195613607</c:v>
                </c:pt>
                <c:pt idx="134">
                  <c:v>-4.8727065491035858E-2</c:v>
                </c:pt>
                <c:pt idx="135">
                  <c:v>0.4419672064793661</c:v>
                </c:pt>
                <c:pt idx="136">
                  <c:v>1.0210115282317265</c:v>
                </c:pt>
                <c:pt idx="137">
                  <c:v>1.588418510543089</c:v>
                </c:pt>
                <c:pt idx="138">
                  <c:v>2.0279213892884735</c:v>
                </c:pt>
                <c:pt idx="139">
                  <c:v>2.2917008178851868</c:v>
                </c:pt>
                <c:pt idx="140">
                  <c:v>2.2613503815627252</c:v>
                </c:pt>
                <c:pt idx="141">
                  <c:v>2.0439016028075181</c:v>
                </c:pt>
                <c:pt idx="142">
                  <c:v>1.8112335831950386</c:v>
                </c:pt>
                <c:pt idx="143">
                  <c:v>1.5506346637167314</c:v>
                </c:pt>
                <c:pt idx="144">
                  <c:v>1.336010483603961</c:v>
                </c:pt>
                <c:pt idx="145">
                  <c:v>1.1691373181730493</c:v>
                </c:pt>
                <c:pt idx="146">
                  <c:v>1.0361398406540006</c:v>
                </c:pt>
                <c:pt idx="147">
                  <c:v>0.92567290143745118</c:v>
                </c:pt>
                <c:pt idx="148">
                  <c:v>0.85615496890530274</c:v>
                </c:pt>
                <c:pt idx="149">
                  <c:v>0.89761925812053567</c:v>
                </c:pt>
                <c:pt idx="150">
                  <c:v>0.99777522354120596</c:v>
                </c:pt>
                <c:pt idx="151">
                  <c:v>1.1405115260826826</c:v>
                </c:pt>
                <c:pt idx="152">
                  <c:v>1.3745656211378419</c:v>
                </c:pt>
                <c:pt idx="153">
                  <c:v>1.719180262992934</c:v>
                </c:pt>
                <c:pt idx="154">
                  <c:v>2.1881715549728704</c:v>
                </c:pt>
                <c:pt idx="155">
                  <c:v>2.5272982023932293</c:v>
                </c:pt>
                <c:pt idx="156">
                  <c:v>2.5809093310530362</c:v>
                </c:pt>
                <c:pt idx="157">
                  <c:v>2.3452251972067812</c:v>
                </c:pt>
                <c:pt idx="158">
                  <c:v>2.0791076476043462</c:v>
                </c:pt>
                <c:pt idx="159">
                  <c:v>1.8448065770692439</c:v>
                </c:pt>
                <c:pt idx="160">
                  <c:v>1.535187500834486</c:v>
                </c:pt>
                <c:pt idx="161">
                  <c:v>1.2408102243777164</c:v>
                </c:pt>
                <c:pt idx="162">
                  <c:v>0.99209293123456599</c:v>
                </c:pt>
                <c:pt idx="163">
                  <c:v>0.69189308053336207</c:v>
                </c:pt>
                <c:pt idx="164">
                  <c:v>0.38556373408404182</c:v>
                </c:pt>
                <c:pt idx="165">
                  <c:v>6.2938385533381505E-2</c:v>
                </c:pt>
                <c:pt idx="166">
                  <c:v>-0.23543264926394747</c:v>
                </c:pt>
                <c:pt idx="167">
                  <c:v>-0.44337626130198349</c:v>
                </c:pt>
                <c:pt idx="168">
                  <c:v>-0.48915441030487899</c:v>
                </c:pt>
                <c:pt idx="169">
                  <c:v>-0.2534981721401503</c:v>
                </c:pt>
                <c:pt idx="170">
                  <c:v>6.174657161282477E-2</c:v>
                </c:pt>
                <c:pt idx="171">
                  <c:v>1.1770959460134598</c:v>
                </c:pt>
                <c:pt idx="172">
                  <c:v>2.4890267562521764</c:v>
                </c:pt>
                <c:pt idx="173">
                  <c:v>3.5206376159396839</c:v>
                </c:pt>
                <c:pt idx="174">
                  <c:v>3.9539807277078984</c:v>
                </c:pt>
                <c:pt idx="175">
                  <c:v>4.1024397688426353</c:v>
                </c:pt>
                <c:pt idx="176">
                  <c:v>3.7599812310045664</c:v>
                </c:pt>
                <c:pt idx="177">
                  <c:v>3.4116400408072272</c:v>
                </c:pt>
                <c:pt idx="178">
                  <c:v>3.1295614552442519</c:v>
                </c:pt>
                <c:pt idx="179">
                  <c:v>2.865347435029971</c:v>
                </c:pt>
                <c:pt idx="180">
                  <c:v>2.6844160869333469</c:v>
                </c:pt>
                <c:pt idx="181">
                  <c:v>2.5153275369814727</c:v>
                </c:pt>
                <c:pt idx="182">
                  <c:v>2.3568551659167163</c:v>
                </c:pt>
                <c:pt idx="183">
                  <c:v>2.2071582913842192</c:v>
                </c:pt>
                <c:pt idx="184">
                  <c:v>2.0537667880811239</c:v>
                </c:pt>
                <c:pt idx="185">
                  <c:v>1.9329208137593465</c:v>
                </c:pt>
                <c:pt idx="186">
                  <c:v>1.7888392609640795</c:v>
                </c:pt>
                <c:pt idx="187">
                  <c:v>1.6396603392114193</c:v>
                </c:pt>
                <c:pt idx="188">
                  <c:v>1.5219611071955139</c:v>
                </c:pt>
                <c:pt idx="189">
                  <c:v>1.3549217871264461</c:v>
                </c:pt>
                <c:pt idx="190">
                  <c:v>1.1595744833097679</c:v>
                </c:pt>
                <c:pt idx="191">
                  <c:v>0.98452635803577471</c:v>
                </c:pt>
                <c:pt idx="192">
                  <c:v>0.68761640620552489</c:v>
                </c:pt>
                <c:pt idx="193">
                  <c:v>0.2997699795967978</c:v>
                </c:pt>
                <c:pt idx="194">
                  <c:v>-0.23322800845291891</c:v>
                </c:pt>
                <c:pt idx="195">
                  <c:v>-0.91012836678932696</c:v>
                </c:pt>
                <c:pt idx="196">
                  <c:v>-1.6351234935709407</c:v>
                </c:pt>
                <c:pt idx="197">
                  <c:v>-2.2309901817373219</c:v>
                </c:pt>
                <c:pt idx="198">
                  <c:v>-2.6404118667013621</c:v>
                </c:pt>
                <c:pt idx="199">
                  <c:v>-2.794401416155555</c:v>
                </c:pt>
                <c:pt idx="200">
                  <c:v>-2.7205336330802465</c:v>
                </c:pt>
                <c:pt idx="201">
                  <c:v>-2.5280688771404396</c:v>
                </c:pt>
                <c:pt idx="202">
                  <c:v>-2.3432604589713222</c:v>
                </c:pt>
                <c:pt idx="203">
                  <c:v>-2.2072586933355867</c:v>
                </c:pt>
                <c:pt idx="204">
                  <c:v>-2.0792937965532476</c:v>
                </c:pt>
                <c:pt idx="205">
                  <c:v>-1.9814759706921832</c:v>
                </c:pt>
                <c:pt idx="206">
                  <c:v>-1.8792919397990417</c:v>
                </c:pt>
                <c:pt idx="207">
                  <c:v>-1.7752337994775713</c:v>
                </c:pt>
                <c:pt idx="208">
                  <c:v>-1.6959840108120798</c:v>
                </c:pt>
                <c:pt idx="209">
                  <c:v>-2.2250488776474602</c:v>
                </c:pt>
                <c:pt idx="210">
                  <c:v>-3.4672041131335205</c:v>
                </c:pt>
                <c:pt idx="211">
                  <c:v>-4.054707009315158</c:v>
                </c:pt>
                <c:pt idx="212">
                  <c:v>-3.4432670702150219</c:v>
                </c:pt>
                <c:pt idx="213">
                  <c:v>-2.7416269806606626</c:v>
                </c:pt>
                <c:pt idx="214">
                  <c:v>-2.1726953022731088</c:v>
                </c:pt>
                <c:pt idx="215">
                  <c:v>-1.7957296654775128</c:v>
                </c:pt>
                <c:pt idx="216">
                  <c:v>-1.5086775383697415</c:v>
                </c:pt>
                <c:pt idx="217">
                  <c:v>-1.2786833452831723</c:v>
                </c:pt>
                <c:pt idx="218">
                  <c:v>-1.0710799894887115</c:v>
                </c:pt>
                <c:pt idx="219">
                  <c:v>-0.89959894427415943</c:v>
                </c:pt>
                <c:pt idx="220">
                  <c:v>-0.73981886774818761</c:v>
                </c:pt>
                <c:pt idx="221">
                  <c:v>-0.50361822196481421</c:v>
                </c:pt>
                <c:pt idx="222">
                  <c:v>-0.21448940356212617</c:v>
                </c:pt>
                <c:pt idx="223">
                  <c:v>0.15611319156157127</c:v>
                </c:pt>
                <c:pt idx="224">
                  <c:v>0.60463288894277079</c:v>
                </c:pt>
                <c:pt idx="225">
                  <c:v>1.0680224468155004</c:v>
                </c:pt>
                <c:pt idx="226">
                  <c:v>1.547374093083131</c:v>
                </c:pt>
                <c:pt idx="227">
                  <c:v>1.96295532357761</c:v>
                </c:pt>
                <c:pt idx="228">
                  <c:v>2.2941802553405704</c:v>
                </c:pt>
                <c:pt idx="229">
                  <c:v>2.3995104320232787</c:v>
                </c:pt>
                <c:pt idx="230">
                  <c:v>2.1926638545216535</c:v>
                </c:pt>
                <c:pt idx="231">
                  <c:v>2.0041619097667462</c:v>
                </c:pt>
                <c:pt idx="232">
                  <c:v>1.812406686313291</c:v>
                </c:pt>
                <c:pt idx="233">
                  <c:v>1.6322903078742685</c:v>
                </c:pt>
                <c:pt idx="234">
                  <c:v>1.4426302023789266</c:v>
                </c:pt>
                <c:pt idx="235">
                  <c:v>1.2543206048800812</c:v>
                </c:pt>
                <c:pt idx="236">
                  <c:v>1.0557017362073546</c:v>
                </c:pt>
                <c:pt idx="237">
                  <c:v>0.84622246127007283</c:v>
                </c:pt>
                <c:pt idx="238">
                  <c:v>0.61062934812765235</c:v>
                </c:pt>
                <c:pt idx="239">
                  <c:v>0.34114855404874767</c:v>
                </c:pt>
                <c:pt idx="240">
                  <c:v>9.3610595029409976E-3</c:v>
                </c:pt>
                <c:pt idx="241">
                  <c:v>-0.39504851027480448</c:v>
                </c:pt>
                <c:pt idx="242">
                  <c:v>-0.84506317060635616</c:v>
                </c:pt>
                <c:pt idx="243">
                  <c:v>-1.2782569635181722</c:v>
                </c:pt>
                <c:pt idx="244">
                  <c:v>-1.6152291278096764</c:v>
                </c:pt>
                <c:pt idx="245">
                  <c:v>-1.8247259565904941</c:v>
                </c:pt>
                <c:pt idx="246">
                  <c:v>-1.8851884301628679</c:v>
                </c:pt>
                <c:pt idx="247">
                  <c:v>-1.8201441099011371</c:v>
                </c:pt>
                <c:pt idx="248">
                  <c:v>-1.6592726938127405</c:v>
                </c:pt>
                <c:pt idx="249">
                  <c:v>-1.5414346725200656</c:v>
                </c:pt>
                <c:pt idx="250">
                  <c:v>-1.4619087570251099</c:v>
                </c:pt>
                <c:pt idx="251">
                  <c:v>-1.3955627527474248</c:v>
                </c:pt>
                <c:pt idx="252">
                  <c:v>-1.3504661293522293</c:v>
                </c:pt>
                <c:pt idx="253">
                  <c:v>-1.304806946296809</c:v>
                </c:pt>
                <c:pt idx="254">
                  <c:v>-1.2656694245701487</c:v>
                </c:pt>
                <c:pt idx="255">
                  <c:v>-1.2251512639691255</c:v>
                </c:pt>
                <c:pt idx="256">
                  <c:v>-1.1736410840059637</c:v>
                </c:pt>
                <c:pt idx="257">
                  <c:v>-1.0988077986660636</c:v>
                </c:pt>
                <c:pt idx="258">
                  <c:v>-0.98847527335140417</c:v>
                </c:pt>
                <c:pt idx="259">
                  <c:v>-0.83140944580830334</c:v>
                </c:pt>
                <c:pt idx="260">
                  <c:v>-0.62019529181037136</c:v>
                </c:pt>
                <c:pt idx="261">
                  <c:v>-0.34653179727777511</c:v>
                </c:pt>
                <c:pt idx="262">
                  <c:v>-5.198713271496366E-3</c:v>
                </c:pt>
                <c:pt idx="263">
                  <c:v>0.4041340691371369</c:v>
                </c:pt>
                <c:pt idx="264">
                  <c:v>0.838400756624051</c:v>
                </c:pt>
                <c:pt idx="265">
                  <c:v>1.2430780511040607</c:v>
                </c:pt>
                <c:pt idx="266">
                  <c:v>1.5898618829683291</c:v>
                </c:pt>
                <c:pt idx="267">
                  <c:v>1.8791264938947421</c:v>
                </c:pt>
                <c:pt idx="268">
                  <c:v>2.1076434764176719</c:v>
                </c:pt>
                <c:pt idx="269">
                  <c:v>2.2469962450990835</c:v>
                </c:pt>
                <c:pt idx="270">
                  <c:v>2.3134984598036423</c:v>
                </c:pt>
                <c:pt idx="271">
                  <c:v>2.456134231445978</c:v>
                </c:pt>
                <c:pt idx="272">
                  <c:v>2.6375129897621044</c:v>
                </c:pt>
                <c:pt idx="273">
                  <c:v>2.8195588616141003</c:v>
                </c:pt>
                <c:pt idx="274">
                  <c:v>2.8526347747987431</c:v>
                </c:pt>
                <c:pt idx="275">
                  <c:v>2.9012732835224813</c:v>
                </c:pt>
                <c:pt idx="276">
                  <c:v>2.8819828163841517</c:v>
                </c:pt>
                <c:pt idx="277">
                  <c:v>2.7780138868198598</c:v>
                </c:pt>
                <c:pt idx="278">
                  <c:v>2.6743744049514189</c:v>
                </c:pt>
                <c:pt idx="279">
                  <c:v>2.5392029425907654</c:v>
                </c:pt>
                <c:pt idx="280">
                  <c:v>2.4046273535319633</c:v>
                </c:pt>
                <c:pt idx="281">
                  <c:v>2.2471896868922969</c:v>
                </c:pt>
                <c:pt idx="282">
                  <c:v>0.95295271115150626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3-4D82-9ACB-513A2FFA8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751839"/>
        <c:axId val="553761439"/>
      </c:lineChart>
      <c:dateAx>
        <c:axId val="5537518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61439"/>
        <c:crosses val="autoZero"/>
        <c:auto val="1"/>
        <c:lblOffset val="100"/>
        <c:baseTimeUnit val="days"/>
      </c:dateAx>
      <c:valAx>
        <c:axId val="55376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5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Europe!$N$3:$N$201</c:f>
              <c:strCache>
                <c:ptCount val="199"/>
                <c:pt idx="0">
                  <c:v>BNP Positioning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Europe!$A$202:$A$305</c:f>
              <c:numCache>
                <c:formatCode>m/d/yyyy</c:formatCode>
                <c:ptCount val="104"/>
                <c:pt idx="0">
                  <c:v>43007</c:v>
                </c:pt>
                <c:pt idx="1">
                  <c:v>43039</c:v>
                </c:pt>
                <c:pt idx="2">
                  <c:v>43069</c:v>
                </c:pt>
                <c:pt idx="3">
                  <c:v>43098</c:v>
                </c:pt>
                <c:pt idx="4">
                  <c:v>43131</c:v>
                </c:pt>
                <c:pt idx="5">
                  <c:v>43159</c:v>
                </c:pt>
                <c:pt idx="6">
                  <c:v>43189</c:v>
                </c:pt>
                <c:pt idx="7">
                  <c:v>43220</c:v>
                </c:pt>
                <c:pt idx="8">
                  <c:v>43251</c:v>
                </c:pt>
                <c:pt idx="9">
                  <c:v>43280</c:v>
                </c:pt>
                <c:pt idx="10">
                  <c:v>43312</c:v>
                </c:pt>
                <c:pt idx="11">
                  <c:v>43343</c:v>
                </c:pt>
                <c:pt idx="12">
                  <c:v>43371</c:v>
                </c:pt>
                <c:pt idx="13">
                  <c:v>43404</c:v>
                </c:pt>
                <c:pt idx="14">
                  <c:v>43434</c:v>
                </c:pt>
                <c:pt idx="15">
                  <c:v>43465</c:v>
                </c:pt>
                <c:pt idx="16">
                  <c:v>43496</c:v>
                </c:pt>
                <c:pt idx="17">
                  <c:v>43524</c:v>
                </c:pt>
                <c:pt idx="18">
                  <c:v>43553</c:v>
                </c:pt>
                <c:pt idx="19">
                  <c:v>43585</c:v>
                </c:pt>
                <c:pt idx="20">
                  <c:v>43616</c:v>
                </c:pt>
                <c:pt idx="21">
                  <c:v>43644</c:v>
                </c:pt>
                <c:pt idx="22">
                  <c:v>43677</c:v>
                </c:pt>
                <c:pt idx="23">
                  <c:v>43707</c:v>
                </c:pt>
                <c:pt idx="24">
                  <c:v>43738</c:v>
                </c:pt>
                <c:pt idx="25">
                  <c:v>43769</c:v>
                </c:pt>
                <c:pt idx="26">
                  <c:v>43798</c:v>
                </c:pt>
                <c:pt idx="27">
                  <c:v>43830</c:v>
                </c:pt>
                <c:pt idx="28">
                  <c:v>43861</c:v>
                </c:pt>
                <c:pt idx="29">
                  <c:v>43889</c:v>
                </c:pt>
                <c:pt idx="30">
                  <c:v>43921</c:v>
                </c:pt>
                <c:pt idx="31">
                  <c:v>43951</c:v>
                </c:pt>
                <c:pt idx="32">
                  <c:v>43980</c:v>
                </c:pt>
                <c:pt idx="33">
                  <c:v>44012</c:v>
                </c:pt>
                <c:pt idx="34">
                  <c:v>44043</c:v>
                </c:pt>
                <c:pt idx="35">
                  <c:v>44074</c:v>
                </c:pt>
                <c:pt idx="36">
                  <c:v>44104</c:v>
                </c:pt>
                <c:pt idx="37">
                  <c:v>44134</c:v>
                </c:pt>
                <c:pt idx="38">
                  <c:v>44165</c:v>
                </c:pt>
                <c:pt idx="39">
                  <c:v>44196</c:v>
                </c:pt>
                <c:pt idx="40">
                  <c:v>44225</c:v>
                </c:pt>
                <c:pt idx="41">
                  <c:v>44253</c:v>
                </c:pt>
                <c:pt idx="42">
                  <c:v>44286</c:v>
                </c:pt>
                <c:pt idx="43">
                  <c:v>44316</c:v>
                </c:pt>
                <c:pt idx="44">
                  <c:v>44347</c:v>
                </c:pt>
                <c:pt idx="45">
                  <c:v>44377</c:v>
                </c:pt>
                <c:pt idx="46">
                  <c:v>44407</c:v>
                </c:pt>
                <c:pt idx="47">
                  <c:v>44439</c:v>
                </c:pt>
                <c:pt idx="48">
                  <c:v>44469</c:v>
                </c:pt>
                <c:pt idx="49">
                  <c:v>44498</c:v>
                </c:pt>
                <c:pt idx="50">
                  <c:v>44530</c:v>
                </c:pt>
                <c:pt idx="51">
                  <c:v>44561</c:v>
                </c:pt>
                <c:pt idx="52">
                  <c:v>44592</c:v>
                </c:pt>
                <c:pt idx="53">
                  <c:v>44620</c:v>
                </c:pt>
                <c:pt idx="54">
                  <c:v>44651</c:v>
                </c:pt>
                <c:pt idx="55">
                  <c:v>44681</c:v>
                </c:pt>
                <c:pt idx="56">
                  <c:v>44712</c:v>
                </c:pt>
                <c:pt idx="57">
                  <c:v>44742</c:v>
                </c:pt>
                <c:pt idx="58">
                  <c:v>44773</c:v>
                </c:pt>
                <c:pt idx="59">
                  <c:v>44804</c:v>
                </c:pt>
                <c:pt idx="60">
                  <c:v>44834</c:v>
                </c:pt>
                <c:pt idx="61">
                  <c:v>44865</c:v>
                </c:pt>
                <c:pt idx="62">
                  <c:v>44895</c:v>
                </c:pt>
                <c:pt idx="63">
                  <c:v>44926</c:v>
                </c:pt>
                <c:pt idx="64">
                  <c:v>44957</c:v>
                </c:pt>
                <c:pt idx="65">
                  <c:v>44985</c:v>
                </c:pt>
                <c:pt idx="66">
                  <c:v>45016</c:v>
                </c:pt>
                <c:pt idx="67">
                  <c:v>45046</c:v>
                </c:pt>
                <c:pt idx="68">
                  <c:v>45077</c:v>
                </c:pt>
                <c:pt idx="69">
                  <c:v>45107</c:v>
                </c:pt>
                <c:pt idx="70">
                  <c:v>45138</c:v>
                </c:pt>
                <c:pt idx="71">
                  <c:v>45169</c:v>
                </c:pt>
                <c:pt idx="72">
                  <c:v>45199</c:v>
                </c:pt>
                <c:pt idx="73">
                  <c:v>45230</c:v>
                </c:pt>
                <c:pt idx="74">
                  <c:v>45260</c:v>
                </c:pt>
                <c:pt idx="75">
                  <c:v>45291</c:v>
                </c:pt>
                <c:pt idx="76">
                  <c:v>45322</c:v>
                </c:pt>
                <c:pt idx="77">
                  <c:v>45351</c:v>
                </c:pt>
                <c:pt idx="78">
                  <c:v>45382</c:v>
                </c:pt>
                <c:pt idx="79">
                  <c:v>45412</c:v>
                </c:pt>
                <c:pt idx="80">
                  <c:v>45443</c:v>
                </c:pt>
                <c:pt idx="81">
                  <c:v>45473</c:v>
                </c:pt>
                <c:pt idx="82">
                  <c:v>45504</c:v>
                </c:pt>
                <c:pt idx="83">
                  <c:v>45535</c:v>
                </c:pt>
                <c:pt idx="84">
                  <c:v>45565</c:v>
                </c:pt>
                <c:pt idx="85">
                  <c:v>45596</c:v>
                </c:pt>
                <c:pt idx="86">
                  <c:v>45626</c:v>
                </c:pt>
                <c:pt idx="87">
                  <c:v>45657</c:v>
                </c:pt>
                <c:pt idx="88">
                  <c:v>45688</c:v>
                </c:pt>
                <c:pt idx="89">
                  <c:v>45716</c:v>
                </c:pt>
                <c:pt idx="90">
                  <c:v>45747</c:v>
                </c:pt>
                <c:pt idx="91">
                  <c:v>45777</c:v>
                </c:pt>
                <c:pt idx="92">
                  <c:v>45808</c:v>
                </c:pt>
                <c:pt idx="93">
                  <c:v>45838</c:v>
                </c:pt>
                <c:pt idx="94">
                  <c:v>45869</c:v>
                </c:pt>
                <c:pt idx="95">
                  <c:v>45898</c:v>
                </c:pt>
                <c:pt idx="96">
                  <c:v>45930</c:v>
                </c:pt>
                <c:pt idx="97">
                  <c:v>45961</c:v>
                </c:pt>
                <c:pt idx="98">
                  <c:v>45989</c:v>
                </c:pt>
                <c:pt idx="99">
                  <c:v>46022</c:v>
                </c:pt>
                <c:pt idx="100">
                  <c:v>46053</c:v>
                </c:pt>
                <c:pt idx="101">
                  <c:v>46080</c:v>
                </c:pt>
                <c:pt idx="102">
                  <c:v>46112</c:v>
                </c:pt>
                <c:pt idx="103">
                  <c:v>46142</c:v>
                </c:pt>
              </c:numCache>
            </c:numRef>
          </c:cat>
          <c:val>
            <c:numRef>
              <c:f>Europe!$N$202:$N$305</c:f>
              <c:numCache>
                <c:formatCode>0.00</c:formatCode>
                <c:ptCount val="104"/>
                <c:pt idx="0">
                  <c:v>2.6714801614325978</c:v>
                </c:pt>
                <c:pt idx="1">
                  <c:v>2.5244459518516806</c:v>
                </c:pt>
                <c:pt idx="2">
                  <c:v>2.1177986564134539</c:v>
                </c:pt>
                <c:pt idx="3">
                  <c:v>1.6794538623229349</c:v>
                </c:pt>
                <c:pt idx="4">
                  <c:v>1.2318833127558591</c:v>
                </c:pt>
                <c:pt idx="5">
                  <c:v>0.65139380729619856</c:v>
                </c:pt>
                <c:pt idx="6">
                  <c:v>0</c:v>
                </c:pt>
                <c:pt idx="7">
                  <c:v>-0.27489665368070093</c:v>
                </c:pt>
                <c:pt idx="8">
                  <c:v>-0.62024433875143437</c:v>
                </c:pt>
                <c:pt idx="9">
                  <c:v>-0.81922968409822705</c:v>
                </c:pt>
                <c:pt idx="10">
                  <c:v>-0.88788237444588147</c:v>
                </c:pt>
                <c:pt idx="11">
                  <c:v>-1.0686875297077625</c:v>
                </c:pt>
                <c:pt idx="12">
                  <c:v>-1.2100824093284492</c:v>
                </c:pt>
                <c:pt idx="13">
                  <c:v>-1.6234265969213326</c:v>
                </c:pt>
                <c:pt idx="14">
                  <c:v>-1.9730852983346669</c:v>
                </c:pt>
                <c:pt idx="15">
                  <c:v>-2.258294377184078</c:v>
                </c:pt>
                <c:pt idx="16">
                  <c:v>-2.2462377129179742</c:v>
                </c:pt>
                <c:pt idx="17">
                  <c:v>-1.7536014078001039</c:v>
                </c:pt>
                <c:pt idx="18">
                  <c:v>-1.3196194626980009</c:v>
                </c:pt>
                <c:pt idx="19">
                  <c:v>-1.0192544231257414</c:v>
                </c:pt>
                <c:pt idx="20">
                  <c:v>-1.0670496391173427</c:v>
                </c:pt>
                <c:pt idx="21">
                  <c:v>-0.86261341878716669</c:v>
                </c:pt>
                <c:pt idx="22">
                  <c:v>-0.61593318581897327</c:v>
                </c:pt>
                <c:pt idx="23">
                  <c:v>-0.38178409163199001</c:v>
                </c:pt>
                <c:pt idx="24">
                  <c:v>0</c:v>
                </c:pt>
                <c:pt idx="25">
                  <c:v>0.37224605126824767</c:v>
                </c:pt>
                <c:pt idx="26">
                  <c:v>1.2487153899565462</c:v>
                </c:pt>
                <c:pt idx="27">
                  <c:v>2.2852540583181691</c:v>
                </c:pt>
                <c:pt idx="28">
                  <c:v>2.6262368373474705</c:v>
                </c:pt>
                <c:pt idx="29">
                  <c:v>2.253951277672027</c:v>
                </c:pt>
                <c:pt idx="30">
                  <c:v>1.3785643854411207</c:v>
                </c:pt>
                <c:pt idx="31">
                  <c:v>0.69534903174204954</c:v>
                </c:pt>
                <c:pt idx="32">
                  <c:v>0.10832795585098758</c:v>
                </c:pt>
                <c:pt idx="33">
                  <c:v>2.0832074117475889E-2</c:v>
                </c:pt>
                <c:pt idx="34">
                  <c:v>0.1957244432352386</c:v>
                </c:pt>
                <c:pt idx="35">
                  <c:v>0.38713442581626745</c:v>
                </c:pt>
                <c:pt idx="36">
                  <c:v>0.33794900165725628</c:v>
                </c:pt>
                <c:pt idx="37">
                  <c:v>0</c:v>
                </c:pt>
                <c:pt idx="38">
                  <c:v>0.52052326507386948</c:v>
                </c:pt>
                <c:pt idx="39">
                  <c:v>0.79975397495785749</c:v>
                </c:pt>
                <c:pt idx="40">
                  <c:v>1.3747837614926006</c:v>
                </c:pt>
                <c:pt idx="41">
                  <c:v>2.3455685454096926</c:v>
                </c:pt>
                <c:pt idx="42">
                  <c:v>3.0178203542167443</c:v>
                </c:pt>
                <c:pt idx="43">
                  <c:v>3.5911739442770503</c:v>
                </c:pt>
                <c:pt idx="44">
                  <c:v>3.7132788075439103</c:v>
                </c:pt>
                <c:pt idx="45">
                  <c:v>3.6591591561098578</c:v>
                </c:pt>
                <c:pt idx="46">
                  <c:v>3.3853726827854023</c:v>
                </c:pt>
                <c:pt idx="47">
                  <c:v>3.3692730403245617</c:v>
                </c:pt>
                <c:pt idx="48">
                  <c:v>2.9945883121917105</c:v>
                </c:pt>
                <c:pt idx="49">
                  <c:v>2.8167441262253803</c:v>
                </c:pt>
                <c:pt idx="50">
                  <c:v>2.5396232424879024</c:v>
                </c:pt>
                <c:pt idx="51">
                  <c:v>2.0659577596556287</c:v>
                </c:pt>
                <c:pt idx="52">
                  <c:v>1.6200587504942183</c:v>
                </c:pt>
                <c:pt idx="53">
                  <c:v>1.0740838005557636</c:v>
                </c:pt>
                <c:pt idx="54">
                  <c:v>0.43601647402200872</c:v>
                </c:pt>
                <c:pt idx="55">
                  <c:v>0</c:v>
                </c:pt>
                <c:pt idx="56">
                  <c:v>-0.35920301774844049</c:v>
                </c:pt>
                <c:pt idx="57">
                  <c:v>-0.7839855817914152</c:v>
                </c:pt>
                <c:pt idx="58">
                  <c:v>-1.1332002475222605</c:v>
                </c:pt>
                <c:pt idx="59">
                  <c:v>-1.4390437708045616</c:v>
                </c:pt>
                <c:pt idx="60">
                  <c:v>-1.746091331531691</c:v>
                </c:pt>
                <c:pt idx="61">
                  <c:v>-1.8783217163184909</c:v>
                </c:pt>
                <c:pt idx="62">
                  <c:v>-1.8266900493187286</c:v>
                </c:pt>
                <c:pt idx="63">
                  <c:v>-1.6926022358120141</c:v>
                </c:pt>
                <c:pt idx="64">
                  <c:v>-1.2154976513069427</c:v>
                </c:pt>
                <c:pt idx="65">
                  <c:v>-0.77850500123484268</c:v>
                </c:pt>
                <c:pt idx="66">
                  <c:v>-0.32313708295874294</c:v>
                </c:pt>
                <c:pt idx="67">
                  <c:v>0</c:v>
                </c:pt>
                <c:pt idx="68">
                  <c:v>0.1384921631659411</c:v>
                </c:pt>
                <c:pt idx="69">
                  <c:v>0.36765881330664357</c:v>
                </c:pt>
                <c:pt idx="70">
                  <c:v>0.59853944757774635</c:v>
                </c:pt>
                <c:pt idx="71">
                  <c:v>0.86141975519662517</c:v>
                </c:pt>
                <c:pt idx="72">
                  <c:v>1.1016995649931332</c:v>
                </c:pt>
                <c:pt idx="73">
                  <c:v>1.2365809358730684</c:v>
                </c:pt>
                <c:pt idx="74">
                  <c:v>1.7674714392207223</c:v>
                </c:pt>
                <c:pt idx="75">
                  <c:v>2.3072973114553368</c:v>
                </c:pt>
                <c:pt idx="76">
                  <c:v>2.5334140868215131</c:v>
                </c:pt>
                <c:pt idx="77">
                  <c:v>2.6349475109451257</c:v>
                </c:pt>
                <c:pt idx="78">
                  <c:v>2.4879828642571757</c:v>
                </c:pt>
                <c:pt idx="79">
                  <c:v>2.2257569919096083</c:v>
                </c:pt>
                <c:pt idx="80">
                  <c:v>2.1430412367316234</c:v>
                </c:pt>
                <c:pt idx="81">
                  <c:v>1.8882280546093058</c:v>
                </c:pt>
                <c:pt idx="82">
                  <c:v>1.6719500602484365</c:v>
                </c:pt>
                <c:pt idx="83">
                  <c:v>1.6277319881375796</c:v>
                </c:pt>
                <c:pt idx="84">
                  <c:v>1.2887590521640369</c:v>
                </c:pt>
                <c:pt idx="85">
                  <c:v>0.82294936673337049</c:v>
                </c:pt>
                <c:pt idx="86">
                  <c:v>0.2411101570734383</c:v>
                </c:pt>
                <c:pt idx="87">
                  <c:v>0</c:v>
                </c:pt>
                <c:pt idx="88">
                  <c:v>0</c:v>
                </c:pt>
                <c:pt idx="89">
                  <c:v>0.15868772796364311</c:v>
                </c:pt>
                <c:pt idx="90">
                  <c:v>5.0116820215304954E-2</c:v>
                </c:pt>
                <c:pt idx="91">
                  <c:v>-0.33806995561107894</c:v>
                </c:pt>
                <c:pt idx="92">
                  <c:v>-0.69892712609910179</c:v>
                </c:pt>
                <c:pt idx="93">
                  <c:v>-1.4077724014491266</c:v>
                </c:pt>
                <c:pt idx="94">
                  <c:v>-1.9274080663170137</c:v>
                </c:pt>
                <c:pt idx="95">
                  <c:v>-2.4492930187297608</c:v>
                </c:pt>
                <c:pt idx="96">
                  <c:v>-2.7820189078271311</c:v>
                </c:pt>
                <c:pt idx="97">
                  <c:v>-2.4993940686442238</c:v>
                </c:pt>
                <c:pt idx="98">
                  <c:v>-2.3909441082248466</c:v>
                </c:pt>
                <c:pt idx="99">
                  <c:v>-2.0916792293417377</c:v>
                </c:pt>
                <c:pt idx="100">
                  <c:v>-2.0447920977492449</c:v>
                </c:pt>
                <c:pt idx="101">
                  <c:v>-1.7762278004514327</c:v>
                </c:pt>
                <c:pt idx="102">
                  <c:v>-2.6071130640754476</c:v>
                </c:pt>
                <c:pt idx="103">
                  <c:v>-2.7973512016745197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2-4ABF-9E77-FB1B14F0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783519"/>
        <c:axId val="553789279"/>
      </c:lineChart>
      <c:dateAx>
        <c:axId val="5537835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89279"/>
        <c:crosses val="autoZero"/>
        <c:auto val="1"/>
        <c:lblOffset val="100"/>
        <c:baseTimeUnit val="days"/>
      </c:dateAx>
      <c:valAx>
        <c:axId val="5537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8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Europe!$Q$3:$Q$45</c:f>
              <c:strCache>
                <c:ptCount val="43"/>
                <c:pt idx="0">
                  <c:v>Citi Surprise 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Europe!$A$46:$A$305</c:f>
              <c:numCache>
                <c:formatCode>m/d/yyyy</c:formatCode>
                <c:ptCount val="260"/>
                <c:pt idx="0">
                  <c:v>38260</c:v>
                </c:pt>
                <c:pt idx="1">
                  <c:v>38289</c:v>
                </c:pt>
                <c:pt idx="2">
                  <c:v>38321</c:v>
                </c:pt>
                <c:pt idx="3">
                  <c:v>38352</c:v>
                </c:pt>
                <c:pt idx="4">
                  <c:v>38383</c:v>
                </c:pt>
                <c:pt idx="5">
                  <c:v>38411</c:v>
                </c:pt>
                <c:pt idx="6">
                  <c:v>38442</c:v>
                </c:pt>
                <c:pt idx="7">
                  <c:v>38471</c:v>
                </c:pt>
                <c:pt idx="8">
                  <c:v>38503</c:v>
                </c:pt>
                <c:pt idx="9">
                  <c:v>38533</c:v>
                </c:pt>
                <c:pt idx="10">
                  <c:v>38562</c:v>
                </c:pt>
                <c:pt idx="11">
                  <c:v>38595</c:v>
                </c:pt>
                <c:pt idx="12">
                  <c:v>38625</c:v>
                </c:pt>
                <c:pt idx="13">
                  <c:v>38656</c:v>
                </c:pt>
                <c:pt idx="14">
                  <c:v>38686</c:v>
                </c:pt>
                <c:pt idx="15">
                  <c:v>38716</c:v>
                </c:pt>
                <c:pt idx="16">
                  <c:v>38748</c:v>
                </c:pt>
                <c:pt idx="17">
                  <c:v>38776</c:v>
                </c:pt>
                <c:pt idx="18">
                  <c:v>38807</c:v>
                </c:pt>
                <c:pt idx="19">
                  <c:v>38835</c:v>
                </c:pt>
                <c:pt idx="20">
                  <c:v>38868</c:v>
                </c:pt>
                <c:pt idx="21">
                  <c:v>38898</c:v>
                </c:pt>
                <c:pt idx="22">
                  <c:v>38929</c:v>
                </c:pt>
                <c:pt idx="23">
                  <c:v>38960</c:v>
                </c:pt>
                <c:pt idx="24">
                  <c:v>38989</c:v>
                </c:pt>
                <c:pt idx="25">
                  <c:v>39021</c:v>
                </c:pt>
                <c:pt idx="26">
                  <c:v>39051</c:v>
                </c:pt>
                <c:pt idx="27">
                  <c:v>39080</c:v>
                </c:pt>
                <c:pt idx="28">
                  <c:v>39113</c:v>
                </c:pt>
                <c:pt idx="29">
                  <c:v>39141</c:v>
                </c:pt>
                <c:pt idx="30">
                  <c:v>39171</c:v>
                </c:pt>
                <c:pt idx="31">
                  <c:v>39202</c:v>
                </c:pt>
                <c:pt idx="32">
                  <c:v>39233</c:v>
                </c:pt>
                <c:pt idx="33">
                  <c:v>39262</c:v>
                </c:pt>
                <c:pt idx="34">
                  <c:v>39294</c:v>
                </c:pt>
                <c:pt idx="35">
                  <c:v>39325</c:v>
                </c:pt>
                <c:pt idx="36">
                  <c:v>39353</c:v>
                </c:pt>
                <c:pt idx="37">
                  <c:v>39386</c:v>
                </c:pt>
                <c:pt idx="38">
                  <c:v>39416</c:v>
                </c:pt>
                <c:pt idx="39">
                  <c:v>39447</c:v>
                </c:pt>
                <c:pt idx="40">
                  <c:v>39478</c:v>
                </c:pt>
                <c:pt idx="41">
                  <c:v>39507</c:v>
                </c:pt>
                <c:pt idx="42">
                  <c:v>39538</c:v>
                </c:pt>
                <c:pt idx="43">
                  <c:v>39568</c:v>
                </c:pt>
                <c:pt idx="44">
                  <c:v>39598</c:v>
                </c:pt>
                <c:pt idx="45">
                  <c:v>39629</c:v>
                </c:pt>
                <c:pt idx="46">
                  <c:v>39660</c:v>
                </c:pt>
                <c:pt idx="47">
                  <c:v>39689</c:v>
                </c:pt>
                <c:pt idx="48">
                  <c:v>39721</c:v>
                </c:pt>
                <c:pt idx="49">
                  <c:v>39752</c:v>
                </c:pt>
                <c:pt idx="50">
                  <c:v>39780</c:v>
                </c:pt>
                <c:pt idx="51">
                  <c:v>39813</c:v>
                </c:pt>
                <c:pt idx="52">
                  <c:v>39843</c:v>
                </c:pt>
                <c:pt idx="53">
                  <c:v>39871</c:v>
                </c:pt>
                <c:pt idx="54">
                  <c:v>39903</c:v>
                </c:pt>
                <c:pt idx="55">
                  <c:v>39933</c:v>
                </c:pt>
                <c:pt idx="56">
                  <c:v>39962</c:v>
                </c:pt>
                <c:pt idx="57">
                  <c:v>39994</c:v>
                </c:pt>
                <c:pt idx="58">
                  <c:v>40025</c:v>
                </c:pt>
                <c:pt idx="59">
                  <c:v>40056</c:v>
                </c:pt>
                <c:pt idx="60">
                  <c:v>40086</c:v>
                </c:pt>
                <c:pt idx="61">
                  <c:v>40116</c:v>
                </c:pt>
                <c:pt idx="62">
                  <c:v>40147</c:v>
                </c:pt>
                <c:pt idx="63">
                  <c:v>40178</c:v>
                </c:pt>
                <c:pt idx="64">
                  <c:v>40207</c:v>
                </c:pt>
                <c:pt idx="65">
                  <c:v>40235</c:v>
                </c:pt>
                <c:pt idx="66">
                  <c:v>40268</c:v>
                </c:pt>
                <c:pt idx="67">
                  <c:v>40298</c:v>
                </c:pt>
                <c:pt idx="68">
                  <c:v>40329</c:v>
                </c:pt>
                <c:pt idx="69">
                  <c:v>40359</c:v>
                </c:pt>
                <c:pt idx="70">
                  <c:v>40389</c:v>
                </c:pt>
                <c:pt idx="71">
                  <c:v>40421</c:v>
                </c:pt>
                <c:pt idx="72">
                  <c:v>40451</c:v>
                </c:pt>
                <c:pt idx="73">
                  <c:v>40480</c:v>
                </c:pt>
                <c:pt idx="74">
                  <c:v>40512</c:v>
                </c:pt>
                <c:pt idx="75">
                  <c:v>40543</c:v>
                </c:pt>
                <c:pt idx="76">
                  <c:v>40574</c:v>
                </c:pt>
                <c:pt idx="77">
                  <c:v>40602</c:v>
                </c:pt>
                <c:pt idx="78">
                  <c:v>40633</c:v>
                </c:pt>
                <c:pt idx="79">
                  <c:v>40662</c:v>
                </c:pt>
                <c:pt idx="80">
                  <c:v>40694</c:v>
                </c:pt>
                <c:pt idx="81">
                  <c:v>40724</c:v>
                </c:pt>
                <c:pt idx="82">
                  <c:v>40753</c:v>
                </c:pt>
                <c:pt idx="83">
                  <c:v>40786</c:v>
                </c:pt>
                <c:pt idx="84">
                  <c:v>40816</c:v>
                </c:pt>
                <c:pt idx="85">
                  <c:v>40847</c:v>
                </c:pt>
                <c:pt idx="86">
                  <c:v>40877</c:v>
                </c:pt>
                <c:pt idx="87">
                  <c:v>40907</c:v>
                </c:pt>
                <c:pt idx="88">
                  <c:v>40939</c:v>
                </c:pt>
                <c:pt idx="89">
                  <c:v>40968</c:v>
                </c:pt>
                <c:pt idx="90">
                  <c:v>40998</c:v>
                </c:pt>
                <c:pt idx="91">
                  <c:v>41029</c:v>
                </c:pt>
                <c:pt idx="92">
                  <c:v>41060</c:v>
                </c:pt>
                <c:pt idx="93">
                  <c:v>41089</c:v>
                </c:pt>
                <c:pt idx="94">
                  <c:v>41121</c:v>
                </c:pt>
                <c:pt idx="95">
                  <c:v>41152</c:v>
                </c:pt>
                <c:pt idx="96">
                  <c:v>41180</c:v>
                </c:pt>
                <c:pt idx="97">
                  <c:v>41213</c:v>
                </c:pt>
                <c:pt idx="98">
                  <c:v>41243</c:v>
                </c:pt>
                <c:pt idx="99">
                  <c:v>41274</c:v>
                </c:pt>
                <c:pt idx="100">
                  <c:v>41305</c:v>
                </c:pt>
                <c:pt idx="101">
                  <c:v>41333</c:v>
                </c:pt>
                <c:pt idx="102">
                  <c:v>41362</c:v>
                </c:pt>
                <c:pt idx="103">
                  <c:v>41394</c:v>
                </c:pt>
                <c:pt idx="104">
                  <c:v>41425</c:v>
                </c:pt>
                <c:pt idx="105">
                  <c:v>41453</c:v>
                </c:pt>
                <c:pt idx="106">
                  <c:v>41486</c:v>
                </c:pt>
                <c:pt idx="107">
                  <c:v>41516</c:v>
                </c:pt>
                <c:pt idx="108">
                  <c:v>41547</c:v>
                </c:pt>
                <c:pt idx="109">
                  <c:v>41578</c:v>
                </c:pt>
                <c:pt idx="110">
                  <c:v>41607</c:v>
                </c:pt>
                <c:pt idx="111">
                  <c:v>41639</c:v>
                </c:pt>
                <c:pt idx="112">
                  <c:v>41670</c:v>
                </c:pt>
                <c:pt idx="113">
                  <c:v>41698</c:v>
                </c:pt>
                <c:pt idx="114">
                  <c:v>41729</c:v>
                </c:pt>
                <c:pt idx="115">
                  <c:v>41759</c:v>
                </c:pt>
                <c:pt idx="116">
                  <c:v>41789</c:v>
                </c:pt>
                <c:pt idx="117">
                  <c:v>41820</c:v>
                </c:pt>
                <c:pt idx="118">
                  <c:v>41851</c:v>
                </c:pt>
                <c:pt idx="119">
                  <c:v>41880</c:v>
                </c:pt>
                <c:pt idx="120">
                  <c:v>41912</c:v>
                </c:pt>
                <c:pt idx="121">
                  <c:v>41943</c:v>
                </c:pt>
                <c:pt idx="122">
                  <c:v>41971</c:v>
                </c:pt>
                <c:pt idx="123">
                  <c:v>42004</c:v>
                </c:pt>
                <c:pt idx="124">
                  <c:v>42034</c:v>
                </c:pt>
                <c:pt idx="125">
                  <c:v>42062</c:v>
                </c:pt>
                <c:pt idx="126">
                  <c:v>42094</c:v>
                </c:pt>
                <c:pt idx="127">
                  <c:v>42124</c:v>
                </c:pt>
                <c:pt idx="128">
                  <c:v>42153</c:v>
                </c:pt>
                <c:pt idx="129">
                  <c:v>42185</c:v>
                </c:pt>
                <c:pt idx="130">
                  <c:v>42216</c:v>
                </c:pt>
                <c:pt idx="131">
                  <c:v>42247</c:v>
                </c:pt>
                <c:pt idx="132">
                  <c:v>42277</c:v>
                </c:pt>
                <c:pt idx="133">
                  <c:v>42307</c:v>
                </c:pt>
                <c:pt idx="134">
                  <c:v>42338</c:v>
                </c:pt>
                <c:pt idx="135">
                  <c:v>42369</c:v>
                </c:pt>
                <c:pt idx="136">
                  <c:v>42398</c:v>
                </c:pt>
                <c:pt idx="137">
                  <c:v>42429</c:v>
                </c:pt>
                <c:pt idx="138">
                  <c:v>42460</c:v>
                </c:pt>
                <c:pt idx="139">
                  <c:v>42489</c:v>
                </c:pt>
                <c:pt idx="140">
                  <c:v>42521</c:v>
                </c:pt>
                <c:pt idx="141">
                  <c:v>42551</c:v>
                </c:pt>
                <c:pt idx="142">
                  <c:v>42580</c:v>
                </c:pt>
                <c:pt idx="143">
                  <c:v>42613</c:v>
                </c:pt>
                <c:pt idx="144">
                  <c:v>42643</c:v>
                </c:pt>
                <c:pt idx="145">
                  <c:v>42674</c:v>
                </c:pt>
                <c:pt idx="146">
                  <c:v>42704</c:v>
                </c:pt>
                <c:pt idx="147">
                  <c:v>42734</c:v>
                </c:pt>
                <c:pt idx="148">
                  <c:v>42766</c:v>
                </c:pt>
                <c:pt idx="149">
                  <c:v>42794</c:v>
                </c:pt>
                <c:pt idx="150">
                  <c:v>42825</c:v>
                </c:pt>
                <c:pt idx="151">
                  <c:v>42853</c:v>
                </c:pt>
                <c:pt idx="152">
                  <c:v>42886</c:v>
                </c:pt>
                <c:pt idx="153">
                  <c:v>42916</c:v>
                </c:pt>
                <c:pt idx="154">
                  <c:v>42947</c:v>
                </c:pt>
                <c:pt idx="155">
                  <c:v>42978</c:v>
                </c:pt>
                <c:pt idx="156">
                  <c:v>43007</c:v>
                </c:pt>
                <c:pt idx="157">
                  <c:v>43039</c:v>
                </c:pt>
                <c:pt idx="158">
                  <c:v>43069</c:v>
                </c:pt>
                <c:pt idx="159">
                  <c:v>43098</c:v>
                </c:pt>
                <c:pt idx="160">
                  <c:v>43131</c:v>
                </c:pt>
                <c:pt idx="161">
                  <c:v>43159</c:v>
                </c:pt>
                <c:pt idx="162">
                  <c:v>43189</c:v>
                </c:pt>
                <c:pt idx="163">
                  <c:v>43220</c:v>
                </c:pt>
                <c:pt idx="164">
                  <c:v>43251</c:v>
                </c:pt>
                <c:pt idx="165">
                  <c:v>43280</c:v>
                </c:pt>
                <c:pt idx="166">
                  <c:v>43312</c:v>
                </c:pt>
                <c:pt idx="167">
                  <c:v>43343</c:v>
                </c:pt>
                <c:pt idx="168">
                  <c:v>43371</c:v>
                </c:pt>
                <c:pt idx="169">
                  <c:v>43404</c:v>
                </c:pt>
                <c:pt idx="170">
                  <c:v>43434</c:v>
                </c:pt>
                <c:pt idx="171">
                  <c:v>43465</c:v>
                </c:pt>
                <c:pt idx="172">
                  <c:v>43496</c:v>
                </c:pt>
                <c:pt idx="173">
                  <c:v>43524</c:v>
                </c:pt>
                <c:pt idx="174">
                  <c:v>43553</c:v>
                </c:pt>
                <c:pt idx="175">
                  <c:v>43585</c:v>
                </c:pt>
                <c:pt idx="176">
                  <c:v>43616</c:v>
                </c:pt>
                <c:pt idx="177">
                  <c:v>43644</c:v>
                </c:pt>
                <c:pt idx="178">
                  <c:v>43677</c:v>
                </c:pt>
                <c:pt idx="179">
                  <c:v>43707</c:v>
                </c:pt>
                <c:pt idx="180">
                  <c:v>43738</c:v>
                </c:pt>
                <c:pt idx="181">
                  <c:v>43769</c:v>
                </c:pt>
                <c:pt idx="182">
                  <c:v>43798</c:v>
                </c:pt>
                <c:pt idx="183">
                  <c:v>43830</c:v>
                </c:pt>
                <c:pt idx="184">
                  <c:v>43861</c:v>
                </c:pt>
                <c:pt idx="185">
                  <c:v>43889</c:v>
                </c:pt>
                <c:pt idx="186">
                  <c:v>43921</c:v>
                </c:pt>
                <c:pt idx="187">
                  <c:v>43951</c:v>
                </c:pt>
                <c:pt idx="188">
                  <c:v>43980</c:v>
                </c:pt>
                <c:pt idx="189">
                  <c:v>44012</c:v>
                </c:pt>
                <c:pt idx="190">
                  <c:v>44043</c:v>
                </c:pt>
                <c:pt idx="191">
                  <c:v>44074</c:v>
                </c:pt>
                <c:pt idx="192">
                  <c:v>44104</c:v>
                </c:pt>
                <c:pt idx="193">
                  <c:v>44134</c:v>
                </c:pt>
                <c:pt idx="194">
                  <c:v>44165</c:v>
                </c:pt>
                <c:pt idx="195">
                  <c:v>44196</c:v>
                </c:pt>
                <c:pt idx="196">
                  <c:v>44225</c:v>
                </c:pt>
                <c:pt idx="197">
                  <c:v>44253</c:v>
                </c:pt>
                <c:pt idx="198">
                  <c:v>44286</c:v>
                </c:pt>
                <c:pt idx="199">
                  <c:v>44316</c:v>
                </c:pt>
                <c:pt idx="200">
                  <c:v>44347</c:v>
                </c:pt>
                <c:pt idx="201">
                  <c:v>44377</c:v>
                </c:pt>
                <c:pt idx="202">
                  <c:v>44407</c:v>
                </c:pt>
                <c:pt idx="203">
                  <c:v>44439</c:v>
                </c:pt>
                <c:pt idx="204">
                  <c:v>44469</c:v>
                </c:pt>
                <c:pt idx="205">
                  <c:v>44498</c:v>
                </c:pt>
                <c:pt idx="206">
                  <c:v>44530</c:v>
                </c:pt>
                <c:pt idx="207">
                  <c:v>44561</c:v>
                </c:pt>
                <c:pt idx="208">
                  <c:v>44592</c:v>
                </c:pt>
                <c:pt idx="209">
                  <c:v>44620</c:v>
                </c:pt>
                <c:pt idx="210">
                  <c:v>44651</c:v>
                </c:pt>
                <c:pt idx="211">
                  <c:v>44681</c:v>
                </c:pt>
                <c:pt idx="212">
                  <c:v>44712</c:v>
                </c:pt>
                <c:pt idx="213">
                  <c:v>44742</c:v>
                </c:pt>
                <c:pt idx="214">
                  <c:v>44773</c:v>
                </c:pt>
                <c:pt idx="215">
                  <c:v>44804</c:v>
                </c:pt>
                <c:pt idx="216">
                  <c:v>44834</c:v>
                </c:pt>
                <c:pt idx="217">
                  <c:v>44865</c:v>
                </c:pt>
                <c:pt idx="218">
                  <c:v>44895</c:v>
                </c:pt>
                <c:pt idx="219">
                  <c:v>44926</c:v>
                </c:pt>
                <c:pt idx="220">
                  <c:v>44957</c:v>
                </c:pt>
                <c:pt idx="221">
                  <c:v>44985</c:v>
                </c:pt>
                <c:pt idx="222">
                  <c:v>45016</c:v>
                </c:pt>
                <c:pt idx="223">
                  <c:v>45046</c:v>
                </c:pt>
                <c:pt idx="224">
                  <c:v>45077</c:v>
                </c:pt>
                <c:pt idx="225">
                  <c:v>45107</c:v>
                </c:pt>
                <c:pt idx="226">
                  <c:v>45138</c:v>
                </c:pt>
                <c:pt idx="227">
                  <c:v>45169</c:v>
                </c:pt>
                <c:pt idx="228">
                  <c:v>45199</c:v>
                </c:pt>
                <c:pt idx="229">
                  <c:v>45230</c:v>
                </c:pt>
                <c:pt idx="230">
                  <c:v>45260</c:v>
                </c:pt>
                <c:pt idx="231">
                  <c:v>45291</c:v>
                </c:pt>
                <c:pt idx="232">
                  <c:v>45322</c:v>
                </c:pt>
                <c:pt idx="233">
                  <c:v>45351</c:v>
                </c:pt>
                <c:pt idx="234">
                  <c:v>45382</c:v>
                </c:pt>
                <c:pt idx="235">
                  <c:v>45412</c:v>
                </c:pt>
                <c:pt idx="236">
                  <c:v>45443</c:v>
                </c:pt>
                <c:pt idx="237">
                  <c:v>45473</c:v>
                </c:pt>
                <c:pt idx="238">
                  <c:v>45504</c:v>
                </c:pt>
                <c:pt idx="239">
                  <c:v>45535</c:v>
                </c:pt>
                <c:pt idx="240">
                  <c:v>45565</c:v>
                </c:pt>
                <c:pt idx="241">
                  <c:v>45596</c:v>
                </c:pt>
                <c:pt idx="242">
                  <c:v>45626</c:v>
                </c:pt>
                <c:pt idx="243">
                  <c:v>45657</c:v>
                </c:pt>
                <c:pt idx="244">
                  <c:v>45688</c:v>
                </c:pt>
                <c:pt idx="245">
                  <c:v>45716</c:v>
                </c:pt>
                <c:pt idx="246">
                  <c:v>45747</c:v>
                </c:pt>
                <c:pt idx="247">
                  <c:v>45777</c:v>
                </c:pt>
                <c:pt idx="248">
                  <c:v>45808</c:v>
                </c:pt>
                <c:pt idx="249">
                  <c:v>45838</c:v>
                </c:pt>
                <c:pt idx="250">
                  <c:v>45869</c:v>
                </c:pt>
                <c:pt idx="251">
                  <c:v>45898</c:v>
                </c:pt>
                <c:pt idx="252">
                  <c:v>45930</c:v>
                </c:pt>
                <c:pt idx="253">
                  <c:v>45961</c:v>
                </c:pt>
                <c:pt idx="254">
                  <c:v>45989</c:v>
                </c:pt>
                <c:pt idx="255">
                  <c:v>46022</c:v>
                </c:pt>
                <c:pt idx="256">
                  <c:v>46053</c:v>
                </c:pt>
                <c:pt idx="257">
                  <c:v>46080</c:v>
                </c:pt>
                <c:pt idx="258">
                  <c:v>46112</c:v>
                </c:pt>
                <c:pt idx="259">
                  <c:v>46142</c:v>
                </c:pt>
              </c:numCache>
            </c:numRef>
          </c:cat>
          <c:val>
            <c:numRef>
              <c:f>Europe!$Q$46:$Q$305</c:f>
              <c:numCache>
                <c:formatCode>0.00</c:formatCode>
                <c:ptCount val="260"/>
                <c:pt idx="0">
                  <c:v>-1.0289050838826934</c:v>
                </c:pt>
                <c:pt idx="1">
                  <c:v>-1.4031172389372024</c:v>
                </c:pt>
                <c:pt idx="2">
                  <c:v>-2.2797538978351217</c:v>
                </c:pt>
                <c:pt idx="3">
                  <c:v>-2.4644939497861489</c:v>
                </c:pt>
                <c:pt idx="4">
                  <c:v>-1.7574254549441644</c:v>
                </c:pt>
                <c:pt idx="5">
                  <c:v>-0.81895256328200183</c:v>
                </c:pt>
                <c:pt idx="6">
                  <c:v>-0.93502256081556601</c:v>
                </c:pt>
                <c:pt idx="7">
                  <c:v>-2.1132148157911637</c:v>
                </c:pt>
                <c:pt idx="8">
                  <c:v>-2.8972780167174323</c:v>
                </c:pt>
                <c:pt idx="9">
                  <c:v>-2.7913461084496922</c:v>
                </c:pt>
                <c:pt idx="10">
                  <c:v>-1.8377174637772065</c:v>
                </c:pt>
                <c:pt idx="11">
                  <c:v>-0.66032543917686659</c:v>
                </c:pt>
                <c:pt idx="12">
                  <c:v>0.85085949460742327</c:v>
                </c:pt>
                <c:pt idx="13">
                  <c:v>1.87540169447477</c:v>
                </c:pt>
                <c:pt idx="14">
                  <c:v>2.0714443222782184</c:v>
                </c:pt>
                <c:pt idx="15">
                  <c:v>2.3028069086803518</c:v>
                </c:pt>
                <c:pt idx="16">
                  <c:v>2.5319936769139026</c:v>
                </c:pt>
                <c:pt idx="17">
                  <c:v>2.6058640214405484</c:v>
                </c:pt>
                <c:pt idx="18">
                  <c:v>2.5623558044612329</c:v>
                </c:pt>
                <c:pt idx="19">
                  <c:v>2.5630133175819174</c:v>
                </c:pt>
                <c:pt idx="20">
                  <c:v>2.3865084346951351</c:v>
                </c:pt>
                <c:pt idx="21">
                  <c:v>2.2197360669361763</c:v>
                </c:pt>
                <c:pt idx="22">
                  <c:v>1.437259977277912</c:v>
                </c:pt>
                <c:pt idx="23">
                  <c:v>0.57946433497531791</c:v>
                </c:pt>
                <c:pt idx="24">
                  <c:v>9.9957419416619522E-2</c:v>
                </c:pt>
                <c:pt idx="25">
                  <c:v>0</c:v>
                </c:pt>
                <c:pt idx="26">
                  <c:v>4.7506567376533193E-2</c:v>
                </c:pt>
                <c:pt idx="27">
                  <c:v>3.3361812068918216E-2</c:v>
                </c:pt>
                <c:pt idx="28">
                  <c:v>0</c:v>
                </c:pt>
                <c:pt idx="29">
                  <c:v>-6.8570954712615068E-2</c:v>
                </c:pt>
                <c:pt idx="30">
                  <c:v>-5.0086666856101131E-3</c:v>
                </c:pt>
                <c:pt idx="31">
                  <c:v>0.94397320274141128</c:v>
                </c:pt>
                <c:pt idx="32">
                  <c:v>1.7598592036922209</c:v>
                </c:pt>
                <c:pt idx="33">
                  <c:v>0.61909159486619136</c:v>
                </c:pt>
                <c:pt idx="34">
                  <c:v>-0.79420636202803163</c:v>
                </c:pt>
                <c:pt idx="35">
                  <c:v>-1.3588639408798489</c:v>
                </c:pt>
                <c:pt idx="36">
                  <c:v>-1.9140950979103719</c:v>
                </c:pt>
                <c:pt idx="37">
                  <c:v>-1.5470165114508958</c:v>
                </c:pt>
                <c:pt idx="38">
                  <c:v>-1.6171260852776859</c:v>
                </c:pt>
                <c:pt idx="39">
                  <c:v>-1.6127676242700539</c:v>
                </c:pt>
                <c:pt idx="40">
                  <c:v>-1.5494445569810993</c:v>
                </c:pt>
                <c:pt idx="41">
                  <c:v>-1.5373716231696675</c:v>
                </c:pt>
                <c:pt idx="42">
                  <c:v>-1.0103227512973223</c:v>
                </c:pt>
                <c:pt idx="43">
                  <c:v>-1.6349794199126393</c:v>
                </c:pt>
                <c:pt idx="44">
                  <c:v>-2.2039404244984371</c:v>
                </c:pt>
                <c:pt idx="45">
                  <c:v>-2.7671763695808362</c:v>
                </c:pt>
                <c:pt idx="46">
                  <c:v>-3.5590467234636778</c:v>
                </c:pt>
                <c:pt idx="47">
                  <c:v>-4.0943571126758487</c:v>
                </c:pt>
                <c:pt idx="48">
                  <c:v>-3.940862467186006</c:v>
                </c:pt>
                <c:pt idx="49">
                  <c:v>-3.4058092375708422</c:v>
                </c:pt>
                <c:pt idx="50">
                  <c:v>-3.2278442569511427</c:v>
                </c:pt>
                <c:pt idx="51">
                  <c:v>-3.1223097070089927</c:v>
                </c:pt>
                <c:pt idx="52">
                  <c:v>-2.849098143016096</c:v>
                </c:pt>
                <c:pt idx="53">
                  <c:v>-2.7052958187018854</c:v>
                </c:pt>
                <c:pt idx="54">
                  <c:v>-2.5322453260340962</c:v>
                </c:pt>
                <c:pt idx="55">
                  <c:v>-2.0029140617622576</c:v>
                </c:pt>
                <c:pt idx="56">
                  <c:v>-1.1714426128662287</c:v>
                </c:pt>
                <c:pt idx="57">
                  <c:v>-0.38959897538454374</c:v>
                </c:pt>
                <c:pt idx="58">
                  <c:v>0</c:v>
                </c:pt>
                <c:pt idx="59">
                  <c:v>0.3736690648428273</c:v>
                </c:pt>
                <c:pt idx="60">
                  <c:v>0.67109892017914063</c:v>
                </c:pt>
                <c:pt idx="61">
                  <c:v>0.89845325807332432</c:v>
                </c:pt>
                <c:pt idx="62">
                  <c:v>1.0551547973125479</c:v>
                </c:pt>
                <c:pt idx="63">
                  <c:v>1.0650687264593144</c:v>
                </c:pt>
                <c:pt idx="64">
                  <c:v>1.1771882326605418</c:v>
                </c:pt>
                <c:pt idx="65">
                  <c:v>1.042146851071436</c:v>
                </c:pt>
                <c:pt idx="66">
                  <c:v>1.1298872735647378</c:v>
                </c:pt>
                <c:pt idx="67">
                  <c:v>1.4099506624563587</c:v>
                </c:pt>
                <c:pt idx="68">
                  <c:v>1.8281402734457615</c:v>
                </c:pt>
                <c:pt idx="69">
                  <c:v>1.5056124690567712</c:v>
                </c:pt>
                <c:pt idx="70">
                  <c:v>1.3864169187695696</c:v>
                </c:pt>
                <c:pt idx="71">
                  <c:v>1.5299053793918136</c:v>
                </c:pt>
                <c:pt idx="72">
                  <c:v>1.6874335534147247</c:v>
                </c:pt>
                <c:pt idx="73">
                  <c:v>1.8272719888816285</c:v>
                </c:pt>
                <c:pt idx="74">
                  <c:v>1.9070866377824345</c:v>
                </c:pt>
                <c:pt idx="75">
                  <c:v>1.9633071350297684</c:v>
                </c:pt>
                <c:pt idx="76">
                  <c:v>2.0560171080901233</c:v>
                </c:pt>
                <c:pt idx="77">
                  <c:v>1.7802203407420734</c:v>
                </c:pt>
                <c:pt idx="78">
                  <c:v>1.1143201665949205</c:v>
                </c:pt>
                <c:pt idx="79">
                  <c:v>0.65505548876820885</c:v>
                </c:pt>
                <c:pt idx="80">
                  <c:v>0.25585093466254127</c:v>
                </c:pt>
                <c:pt idx="81">
                  <c:v>0</c:v>
                </c:pt>
                <c:pt idx="82">
                  <c:v>-0.18868911276701358</c:v>
                </c:pt>
                <c:pt idx="83">
                  <c:v>-1.0008725612634086</c:v>
                </c:pt>
                <c:pt idx="84">
                  <c:v>-1.626948017850802</c:v>
                </c:pt>
                <c:pt idx="85">
                  <c:v>-1.9686021297193659</c:v>
                </c:pt>
                <c:pt idx="86">
                  <c:v>-2.1152728930723264</c:v>
                </c:pt>
                <c:pt idx="87">
                  <c:v>-2.1500683521337804</c:v>
                </c:pt>
                <c:pt idx="88">
                  <c:v>-2.0027542260762061</c:v>
                </c:pt>
                <c:pt idx="89">
                  <c:v>-1.7321891543811319</c:v>
                </c:pt>
                <c:pt idx="90">
                  <c:v>-1.5416887522188309</c:v>
                </c:pt>
                <c:pt idx="91">
                  <c:v>-1.5076838764514207</c:v>
                </c:pt>
                <c:pt idx="92">
                  <c:v>-1.576710256402456</c:v>
                </c:pt>
                <c:pt idx="93">
                  <c:v>-1.3143568209705225</c:v>
                </c:pt>
                <c:pt idx="94">
                  <c:v>-1.1277422102341148</c:v>
                </c:pt>
                <c:pt idx="95">
                  <c:v>-1.1058044944330623</c:v>
                </c:pt>
                <c:pt idx="96">
                  <c:v>-1.0315950801113041</c:v>
                </c:pt>
                <c:pt idx="97">
                  <c:v>-1.1132276053204202</c:v>
                </c:pt>
                <c:pt idx="98">
                  <c:v>-1.1015511565040468</c:v>
                </c:pt>
                <c:pt idx="99">
                  <c:v>-1.1005077919984203</c:v>
                </c:pt>
                <c:pt idx="100">
                  <c:v>-0.49062923262539637</c:v>
                </c:pt>
                <c:pt idx="101">
                  <c:v>0.18190617899033548</c:v>
                </c:pt>
                <c:pt idx="102">
                  <c:v>0.13831048711179661</c:v>
                </c:pt>
                <c:pt idx="103">
                  <c:v>-0.74885741099476932</c:v>
                </c:pt>
                <c:pt idx="104">
                  <c:v>-1.3923173713579109</c:v>
                </c:pt>
                <c:pt idx="105">
                  <c:v>-0.56254965137440982</c:v>
                </c:pt>
                <c:pt idx="106">
                  <c:v>0.11207187575418594</c:v>
                </c:pt>
                <c:pt idx="107">
                  <c:v>1.0703676286277628</c:v>
                </c:pt>
                <c:pt idx="108">
                  <c:v>1.717618492271743</c:v>
                </c:pt>
                <c:pt idx="109">
                  <c:v>1.5902271978863773</c:v>
                </c:pt>
                <c:pt idx="110">
                  <c:v>1.5403011791710475</c:v>
                </c:pt>
                <c:pt idx="111">
                  <c:v>1.599408422509689</c:v>
                </c:pt>
                <c:pt idx="112">
                  <c:v>1.7771959805415594</c:v>
                </c:pt>
                <c:pt idx="113">
                  <c:v>1.727310934654394</c:v>
                </c:pt>
                <c:pt idx="114">
                  <c:v>1.4813918491974964</c:v>
                </c:pt>
                <c:pt idx="115">
                  <c:v>0.56301393134858257</c:v>
                </c:pt>
                <c:pt idx="116">
                  <c:v>0.19681520432958097</c:v>
                </c:pt>
                <c:pt idx="117">
                  <c:v>-0.18818056625574134</c:v>
                </c:pt>
                <c:pt idx="118">
                  <c:v>-0.49877733089599985</c:v>
                </c:pt>
                <c:pt idx="119">
                  <c:v>-1.2338170696779265</c:v>
                </c:pt>
                <c:pt idx="120">
                  <c:v>-1.9028897670850102</c:v>
                </c:pt>
                <c:pt idx="121">
                  <c:v>-2.1469495395734159</c:v>
                </c:pt>
                <c:pt idx="122">
                  <c:v>-2.0463493464546865</c:v>
                </c:pt>
                <c:pt idx="123">
                  <c:v>-1.3705250355602556</c:v>
                </c:pt>
                <c:pt idx="124">
                  <c:v>-1.0213625557413402</c:v>
                </c:pt>
                <c:pt idx="125">
                  <c:v>-0.10324509547182825</c:v>
                </c:pt>
                <c:pt idx="126">
                  <c:v>0.73765892481330486</c:v>
                </c:pt>
                <c:pt idx="127">
                  <c:v>0.65028979763398709</c:v>
                </c:pt>
                <c:pt idx="128">
                  <c:v>0</c:v>
                </c:pt>
                <c:pt idx="129">
                  <c:v>0</c:v>
                </c:pt>
                <c:pt idx="130">
                  <c:v>0.11184399771739645</c:v>
                </c:pt>
                <c:pt idx="131">
                  <c:v>0.3639944308473293</c:v>
                </c:pt>
                <c:pt idx="132">
                  <c:v>0.85299895286620731</c:v>
                </c:pt>
                <c:pt idx="133">
                  <c:v>1.2565366352759664</c:v>
                </c:pt>
                <c:pt idx="134">
                  <c:v>1.4375635359077523</c:v>
                </c:pt>
                <c:pt idx="135">
                  <c:v>1.4592240613507328</c:v>
                </c:pt>
                <c:pt idx="136">
                  <c:v>0.91030351148479105</c:v>
                </c:pt>
                <c:pt idx="137">
                  <c:v>-0.20390346097779596</c:v>
                </c:pt>
                <c:pt idx="138">
                  <c:v>-0.51248342739527031</c:v>
                </c:pt>
                <c:pt idx="139">
                  <c:v>-0.66382075193596646</c:v>
                </c:pt>
                <c:pt idx="140">
                  <c:v>-0.56369261974161289</c:v>
                </c:pt>
                <c:pt idx="141">
                  <c:v>-0.48089946149637675</c:v>
                </c:pt>
                <c:pt idx="142">
                  <c:v>0</c:v>
                </c:pt>
                <c:pt idx="143">
                  <c:v>-8.7045785660183839E-2</c:v>
                </c:pt>
                <c:pt idx="144">
                  <c:v>-4.1093931392417501E-2</c:v>
                </c:pt>
                <c:pt idx="145">
                  <c:v>1.0035488063357303</c:v>
                </c:pt>
                <c:pt idx="146">
                  <c:v>2.3846316654527735</c:v>
                </c:pt>
                <c:pt idx="147">
                  <c:v>3.0535590913744515</c:v>
                </c:pt>
                <c:pt idx="148">
                  <c:v>3.3796763059074704</c:v>
                </c:pt>
                <c:pt idx="149">
                  <c:v>3.5093539056225529</c:v>
                </c:pt>
                <c:pt idx="150">
                  <c:v>3.2027006005432996</c:v>
                </c:pt>
                <c:pt idx="151">
                  <c:v>3.1785331493747777</c:v>
                </c:pt>
                <c:pt idx="152">
                  <c:v>2.7854645770353947</c:v>
                </c:pt>
                <c:pt idx="153">
                  <c:v>2.322942676112465</c:v>
                </c:pt>
                <c:pt idx="154">
                  <c:v>1.8519812505635378</c:v>
                </c:pt>
                <c:pt idx="155">
                  <c:v>1.682967290956711</c:v>
                </c:pt>
                <c:pt idx="156">
                  <c:v>1.7180299785907456</c:v>
                </c:pt>
                <c:pt idx="157">
                  <c:v>1.5096690449006225</c:v>
                </c:pt>
                <c:pt idx="158">
                  <c:v>1.4426704549988263</c:v>
                </c:pt>
                <c:pt idx="159">
                  <c:v>1.1512210087429784</c:v>
                </c:pt>
                <c:pt idx="160">
                  <c:v>0.92952476738876677</c:v>
                </c:pt>
                <c:pt idx="161">
                  <c:v>0.41567877384264812</c:v>
                </c:pt>
                <c:pt idx="162">
                  <c:v>-0.34863840451382122</c:v>
                </c:pt>
                <c:pt idx="163">
                  <c:v>-1.376007028949273</c:v>
                </c:pt>
                <c:pt idx="164">
                  <c:v>-2.4754121483851379</c:v>
                </c:pt>
                <c:pt idx="165">
                  <c:v>-3.0938113306960524</c:v>
                </c:pt>
                <c:pt idx="166">
                  <c:v>-3.17829283899276</c:v>
                </c:pt>
                <c:pt idx="167">
                  <c:v>-2.9184444751950265</c:v>
                </c:pt>
                <c:pt idx="168">
                  <c:v>-2.8497969754267807</c:v>
                </c:pt>
                <c:pt idx="169">
                  <c:v>-2.8351797023465828</c:v>
                </c:pt>
                <c:pt idx="170">
                  <c:v>-2.7800425327253473</c:v>
                </c:pt>
                <c:pt idx="171">
                  <c:v>-2.7845677885060542</c:v>
                </c:pt>
                <c:pt idx="172">
                  <c:v>-2.6461787439553284</c:v>
                </c:pt>
                <c:pt idx="173">
                  <c:v>-2.1383918135526252</c:v>
                </c:pt>
                <c:pt idx="174">
                  <c:v>-1.7063389963458175</c:v>
                </c:pt>
                <c:pt idx="175">
                  <c:v>-1.3757122141615525</c:v>
                </c:pt>
                <c:pt idx="176">
                  <c:v>-1.2284026566625257</c:v>
                </c:pt>
                <c:pt idx="177">
                  <c:v>-1.1174398942283701</c:v>
                </c:pt>
                <c:pt idx="178">
                  <c:v>-1.1737321523089832</c:v>
                </c:pt>
                <c:pt idx="179">
                  <c:v>-1.0208209144985481</c:v>
                </c:pt>
                <c:pt idx="180">
                  <c:v>-1.0283152601767636</c:v>
                </c:pt>
                <c:pt idx="181">
                  <c:v>-0.85307835380220354</c:v>
                </c:pt>
                <c:pt idx="182">
                  <c:v>-0.4073873621947226</c:v>
                </c:pt>
                <c:pt idx="183">
                  <c:v>0</c:v>
                </c:pt>
                <c:pt idx="184">
                  <c:v>0.42644533493282943</c:v>
                </c:pt>
                <c:pt idx="185">
                  <c:v>0.72316213408571661</c:v>
                </c:pt>
                <c:pt idx="186">
                  <c:v>0.49044455064804715</c:v>
                </c:pt>
                <c:pt idx="187">
                  <c:v>-2.1947265006985703</c:v>
                </c:pt>
                <c:pt idx="188">
                  <c:v>-4.5212218352653668</c:v>
                </c:pt>
                <c:pt idx="189">
                  <c:v>-4.1952345458585043</c:v>
                </c:pt>
                <c:pt idx="190">
                  <c:v>-1.6608910194833058</c:v>
                </c:pt>
                <c:pt idx="191">
                  <c:v>0.17461992220081718</c:v>
                </c:pt>
                <c:pt idx="192">
                  <c:v>1.0013702573937993</c:v>
                </c:pt>
                <c:pt idx="193">
                  <c:v>2.2149121878518025</c:v>
                </c:pt>
                <c:pt idx="194">
                  <c:v>3.1895564808504409</c:v>
                </c:pt>
                <c:pt idx="195">
                  <c:v>3.9553808829201236</c:v>
                </c:pt>
                <c:pt idx="196">
                  <c:v>3.7436033415769923</c:v>
                </c:pt>
                <c:pt idx="197">
                  <c:v>3.6150007892777056</c:v>
                </c:pt>
                <c:pt idx="198">
                  <c:v>3.3605126630537416</c:v>
                </c:pt>
                <c:pt idx="199">
                  <c:v>2.9988631514613031</c:v>
                </c:pt>
                <c:pt idx="200">
                  <c:v>2.8184081248031938</c:v>
                </c:pt>
                <c:pt idx="201">
                  <c:v>2.57955384174709</c:v>
                </c:pt>
                <c:pt idx="202">
                  <c:v>2.257012349055147</c:v>
                </c:pt>
                <c:pt idx="203">
                  <c:v>1.7310739552575658</c:v>
                </c:pt>
                <c:pt idx="204">
                  <c:v>1.1287212788691789</c:v>
                </c:pt>
                <c:pt idx="205">
                  <c:v>0.48850457487517729</c:v>
                </c:pt>
                <c:pt idx="206">
                  <c:v>0.16972403802841257</c:v>
                </c:pt>
                <c:pt idx="207">
                  <c:v>0</c:v>
                </c:pt>
                <c:pt idx="208">
                  <c:v>6.2057158327223517E-3</c:v>
                </c:pt>
                <c:pt idx="209">
                  <c:v>8.0344316384632075E-2</c:v>
                </c:pt>
                <c:pt idx="210">
                  <c:v>6.8141130645950638E-3</c:v>
                </c:pt>
                <c:pt idx="211">
                  <c:v>4.4088020870047435E-2</c:v>
                </c:pt>
                <c:pt idx="212">
                  <c:v>-7.8103486886744219E-2</c:v>
                </c:pt>
                <c:pt idx="213">
                  <c:v>-0.5129795202572105</c:v>
                </c:pt>
                <c:pt idx="214">
                  <c:v>-1.2225584336470416</c:v>
                </c:pt>
                <c:pt idx="215">
                  <c:v>-1.6240749762713018</c:v>
                </c:pt>
                <c:pt idx="216">
                  <c:v>-1.7495279049898278</c:v>
                </c:pt>
                <c:pt idx="217">
                  <c:v>-1.6948660580191381</c:v>
                </c:pt>
                <c:pt idx="218">
                  <c:v>-1.502365175282254</c:v>
                </c:pt>
                <c:pt idx="219">
                  <c:v>-1.1263620492339035</c:v>
                </c:pt>
                <c:pt idx="220">
                  <c:v>-0.59095125578543806</c:v>
                </c:pt>
                <c:pt idx="221">
                  <c:v>-0.40992708080942375</c:v>
                </c:pt>
                <c:pt idx="222">
                  <c:v>-0.24356687497554014</c:v>
                </c:pt>
                <c:pt idx="223">
                  <c:v>-0.22442486152576224</c:v>
                </c:pt>
                <c:pt idx="224">
                  <c:v>-1.2398613268988739</c:v>
                </c:pt>
                <c:pt idx="225">
                  <c:v>-2.9849376818424895</c:v>
                </c:pt>
                <c:pt idx="226">
                  <c:v>-3.6802058641344351</c:v>
                </c:pt>
                <c:pt idx="227">
                  <c:v>-3.4645979097443753</c:v>
                </c:pt>
                <c:pt idx="228">
                  <c:v>-2.9506955927557463</c:v>
                </c:pt>
                <c:pt idx="229">
                  <c:v>-2.7900319075633258</c:v>
                </c:pt>
                <c:pt idx="230">
                  <c:v>-2.6490134853903431</c:v>
                </c:pt>
                <c:pt idx="231">
                  <c:v>-2.2894866170643384</c:v>
                </c:pt>
                <c:pt idx="232">
                  <c:v>-2.0347032412939088</c:v>
                </c:pt>
                <c:pt idx="233">
                  <c:v>-1.6415356442283158</c:v>
                </c:pt>
                <c:pt idx="234">
                  <c:v>-1.3653293155238522</c:v>
                </c:pt>
                <c:pt idx="235">
                  <c:v>-0.61625870009795503</c:v>
                </c:pt>
                <c:pt idx="236">
                  <c:v>0</c:v>
                </c:pt>
                <c:pt idx="237">
                  <c:v>0</c:v>
                </c:pt>
                <c:pt idx="238">
                  <c:v>-0.16046133275728197</c:v>
                </c:pt>
                <c:pt idx="239">
                  <c:v>-0.37679577583151558</c:v>
                </c:pt>
                <c:pt idx="240">
                  <c:v>-0.55646254678813079</c:v>
                </c:pt>
                <c:pt idx="241">
                  <c:v>-0.42095429966638387</c:v>
                </c:pt>
                <c:pt idx="242">
                  <c:v>-0.38555624595432808</c:v>
                </c:pt>
                <c:pt idx="243">
                  <c:v>-0.33235384241835403</c:v>
                </c:pt>
                <c:pt idx="244">
                  <c:v>0</c:v>
                </c:pt>
                <c:pt idx="245">
                  <c:v>0.6486991816043991</c:v>
                </c:pt>
                <c:pt idx="246">
                  <c:v>1.3324868948457056</c:v>
                </c:pt>
                <c:pt idx="247">
                  <c:v>1.1812925418734801</c:v>
                </c:pt>
                <c:pt idx="248">
                  <c:v>1.6360252067416337</c:v>
                </c:pt>
                <c:pt idx="249">
                  <c:v>1.8002038462852006</c:v>
                </c:pt>
                <c:pt idx="250">
                  <c:v>2.1479154042173501</c:v>
                </c:pt>
                <c:pt idx="251">
                  <c:v>2.1892415366889084</c:v>
                </c:pt>
                <c:pt idx="252">
                  <c:v>2.2440304316263044</c:v>
                </c:pt>
                <c:pt idx="253">
                  <c:v>2.3923878909930076</c:v>
                </c:pt>
                <c:pt idx="254">
                  <c:v>2.3930651689195748</c:v>
                </c:pt>
                <c:pt idx="255">
                  <c:v>2.2838699436046541</c:v>
                </c:pt>
                <c:pt idx="256">
                  <c:v>2.2147329675994039</c:v>
                </c:pt>
                <c:pt idx="257">
                  <c:v>2.1305461668175907</c:v>
                </c:pt>
                <c:pt idx="258">
                  <c:v>1.7927995966264776</c:v>
                </c:pt>
                <c:pt idx="259">
                  <c:v>0.51558740955755533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2-4BD5-99AF-DFE4E308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412239"/>
        <c:axId val="604420879"/>
      </c:lineChart>
      <c:dateAx>
        <c:axId val="604412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420879"/>
        <c:crosses val="autoZero"/>
        <c:auto val="1"/>
        <c:lblOffset val="100"/>
        <c:baseTimeUnit val="days"/>
      </c:dateAx>
      <c:valAx>
        <c:axId val="60442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41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Europe!$K$3:$K$22</c:f>
              <c:strCache>
                <c:ptCount val="20"/>
                <c:pt idx="0">
                  <c:v>Bloomberg Euro-Zone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Europe!$A$23:$A$305</c:f>
              <c:numCache>
                <c:formatCode>m/d/yyyy</c:formatCode>
                <c:ptCount val="283"/>
                <c:pt idx="0">
                  <c:v>37560</c:v>
                </c:pt>
                <c:pt idx="1">
                  <c:v>37589</c:v>
                </c:pt>
                <c:pt idx="2">
                  <c:v>37621</c:v>
                </c:pt>
                <c:pt idx="3">
                  <c:v>37652</c:v>
                </c:pt>
                <c:pt idx="4">
                  <c:v>37680</c:v>
                </c:pt>
                <c:pt idx="5">
                  <c:v>37711</c:v>
                </c:pt>
                <c:pt idx="6">
                  <c:v>37741</c:v>
                </c:pt>
                <c:pt idx="7">
                  <c:v>37771</c:v>
                </c:pt>
                <c:pt idx="8">
                  <c:v>37802</c:v>
                </c:pt>
                <c:pt idx="9">
                  <c:v>37833</c:v>
                </c:pt>
                <c:pt idx="10">
                  <c:v>37862</c:v>
                </c:pt>
                <c:pt idx="11">
                  <c:v>37894</c:v>
                </c:pt>
                <c:pt idx="12">
                  <c:v>37925</c:v>
                </c:pt>
                <c:pt idx="13">
                  <c:v>37953</c:v>
                </c:pt>
                <c:pt idx="14">
                  <c:v>37986</c:v>
                </c:pt>
                <c:pt idx="15">
                  <c:v>38016</c:v>
                </c:pt>
                <c:pt idx="16">
                  <c:v>38044</c:v>
                </c:pt>
                <c:pt idx="17">
                  <c:v>38077</c:v>
                </c:pt>
                <c:pt idx="18">
                  <c:v>38107</c:v>
                </c:pt>
                <c:pt idx="19">
                  <c:v>38138</c:v>
                </c:pt>
                <c:pt idx="20">
                  <c:v>38168</c:v>
                </c:pt>
                <c:pt idx="21">
                  <c:v>38198</c:v>
                </c:pt>
                <c:pt idx="22">
                  <c:v>38230</c:v>
                </c:pt>
                <c:pt idx="23">
                  <c:v>38260</c:v>
                </c:pt>
                <c:pt idx="24">
                  <c:v>38289</c:v>
                </c:pt>
                <c:pt idx="25">
                  <c:v>38321</c:v>
                </c:pt>
                <c:pt idx="26">
                  <c:v>38352</c:v>
                </c:pt>
                <c:pt idx="27">
                  <c:v>38383</c:v>
                </c:pt>
                <c:pt idx="28">
                  <c:v>38411</c:v>
                </c:pt>
                <c:pt idx="29">
                  <c:v>38442</c:v>
                </c:pt>
                <c:pt idx="30">
                  <c:v>38471</c:v>
                </c:pt>
                <c:pt idx="31">
                  <c:v>38503</c:v>
                </c:pt>
                <c:pt idx="32">
                  <c:v>38533</c:v>
                </c:pt>
                <c:pt idx="33">
                  <c:v>38562</c:v>
                </c:pt>
                <c:pt idx="34">
                  <c:v>38595</c:v>
                </c:pt>
                <c:pt idx="35">
                  <c:v>38625</c:v>
                </c:pt>
                <c:pt idx="36">
                  <c:v>38656</c:v>
                </c:pt>
                <c:pt idx="37">
                  <c:v>38686</c:v>
                </c:pt>
                <c:pt idx="38">
                  <c:v>38716</c:v>
                </c:pt>
                <c:pt idx="39">
                  <c:v>38748</c:v>
                </c:pt>
                <c:pt idx="40">
                  <c:v>38776</c:v>
                </c:pt>
                <c:pt idx="41">
                  <c:v>38807</c:v>
                </c:pt>
                <c:pt idx="42">
                  <c:v>38835</c:v>
                </c:pt>
                <c:pt idx="43">
                  <c:v>38868</c:v>
                </c:pt>
                <c:pt idx="44">
                  <c:v>38898</c:v>
                </c:pt>
                <c:pt idx="45">
                  <c:v>38929</c:v>
                </c:pt>
                <c:pt idx="46">
                  <c:v>38960</c:v>
                </c:pt>
                <c:pt idx="47">
                  <c:v>38989</c:v>
                </c:pt>
                <c:pt idx="48">
                  <c:v>39021</c:v>
                </c:pt>
                <c:pt idx="49">
                  <c:v>39051</c:v>
                </c:pt>
                <c:pt idx="50">
                  <c:v>39080</c:v>
                </c:pt>
                <c:pt idx="51">
                  <c:v>39113</c:v>
                </c:pt>
                <c:pt idx="52">
                  <c:v>39141</c:v>
                </c:pt>
                <c:pt idx="53">
                  <c:v>39171</c:v>
                </c:pt>
                <c:pt idx="54">
                  <c:v>39202</c:v>
                </c:pt>
                <c:pt idx="55">
                  <c:v>39233</c:v>
                </c:pt>
                <c:pt idx="56">
                  <c:v>39262</c:v>
                </c:pt>
                <c:pt idx="57">
                  <c:v>39294</c:v>
                </c:pt>
                <c:pt idx="58">
                  <c:v>39325</c:v>
                </c:pt>
                <c:pt idx="59">
                  <c:v>39353</c:v>
                </c:pt>
                <c:pt idx="60">
                  <c:v>39386</c:v>
                </c:pt>
                <c:pt idx="61">
                  <c:v>39416</c:v>
                </c:pt>
                <c:pt idx="62">
                  <c:v>39447</c:v>
                </c:pt>
                <c:pt idx="63">
                  <c:v>39478</c:v>
                </c:pt>
                <c:pt idx="64">
                  <c:v>39507</c:v>
                </c:pt>
                <c:pt idx="65">
                  <c:v>39538</c:v>
                </c:pt>
                <c:pt idx="66">
                  <c:v>39568</c:v>
                </c:pt>
                <c:pt idx="67">
                  <c:v>39598</c:v>
                </c:pt>
                <c:pt idx="68">
                  <c:v>39629</c:v>
                </c:pt>
                <c:pt idx="69">
                  <c:v>39660</c:v>
                </c:pt>
                <c:pt idx="70">
                  <c:v>39689</c:v>
                </c:pt>
                <c:pt idx="71">
                  <c:v>39721</c:v>
                </c:pt>
                <c:pt idx="72">
                  <c:v>39752</c:v>
                </c:pt>
                <c:pt idx="73">
                  <c:v>39780</c:v>
                </c:pt>
                <c:pt idx="74">
                  <c:v>39813</c:v>
                </c:pt>
                <c:pt idx="75">
                  <c:v>39843</c:v>
                </c:pt>
                <c:pt idx="76">
                  <c:v>39871</c:v>
                </c:pt>
                <c:pt idx="77">
                  <c:v>39903</c:v>
                </c:pt>
                <c:pt idx="78">
                  <c:v>39933</c:v>
                </c:pt>
                <c:pt idx="79">
                  <c:v>39962</c:v>
                </c:pt>
                <c:pt idx="80">
                  <c:v>39994</c:v>
                </c:pt>
                <c:pt idx="81">
                  <c:v>40025</c:v>
                </c:pt>
                <c:pt idx="82">
                  <c:v>40056</c:v>
                </c:pt>
                <c:pt idx="83">
                  <c:v>40086</c:v>
                </c:pt>
                <c:pt idx="84">
                  <c:v>40116</c:v>
                </c:pt>
                <c:pt idx="85">
                  <c:v>40147</c:v>
                </c:pt>
                <c:pt idx="86">
                  <c:v>40178</c:v>
                </c:pt>
                <c:pt idx="87">
                  <c:v>40207</c:v>
                </c:pt>
                <c:pt idx="88">
                  <c:v>40235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40389</c:v>
                </c:pt>
                <c:pt idx="94">
                  <c:v>40421</c:v>
                </c:pt>
                <c:pt idx="95">
                  <c:v>40451</c:v>
                </c:pt>
                <c:pt idx="96">
                  <c:v>40480</c:v>
                </c:pt>
                <c:pt idx="97">
                  <c:v>40512</c:v>
                </c:pt>
                <c:pt idx="98">
                  <c:v>40543</c:v>
                </c:pt>
                <c:pt idx="99">
                  <c:v>40574</c:v>
                </c:pt>
                <c:pt idx="100">
                  <c:v>40602</c:v>
                </c:pt>
                <c:pt idx="101">
                  <c:v>40633</c:v>
                </c:pt>
                <c:pt idx="102">
                  <c:v>40662</c:v>
                </c:pt>
                <c:pt idx="103">
                  <c:v>40694</c:v>
                </c:pt>
                <c:pt idx="104">
                  <c:v>40724</c:v>
                </c:pt>
                <c:pt idx="105">
                  <c:v>40753</c:v>
                </c:pt>
                <c:pt idx="106">
                  <c:v>40786</c:v>
                </c:pt>
                <c:pt idx="107">
                  <c:v>40816</c:v>
                </c:pt>
                <c:pt idx="108">
                  <c:v>40847</c:v>
                </c:pt>
                <c:pt idx="109">
                  <c:v>40877</c:v>
                </c:pt>
                <c:pt idx="110">
                  <c:v>40907</c:v>
                </c:pt>
                <c:pt idx="111">
                  <c:v>40939</c:v>
                </c:pt>
                <c:pt idx="112">
                  <c:v>40968</c:v>
                </c:pt>
                <c:pt idx="113">
                  <c:v>40998</c:v>
                </c:pt>
                <c:pt idx="114">
                  <c:v>41029</c:v>
                </c:pt>
                <c:pt idx="115">
                  <c:v>41060</c:v>
                </c:pt>
                <c:pt idx="116">
                  <c:v>41089</c:v>
                </c:pt>
                <c:pt idx="117">
                  <c:v>41121</c:v>
                </c:pt>
                <c:pt idx="118">
                  <c:v>41152</c:v>
                </c:pt>
                <c:pt idx="119">
                  <c:v>41180</c:v>
                </c:pt>
                <c:pt idx="120">
                  <c:v>41213</c:v>
                </c:pt>
                <c:pt idx="121">
                  <c:v>41243</c:v>
                </c:pt>
                <c:pt idx="122">
                  <c:v>41274</c:v>
                </c:pt>
                <c:pt idx="123">
                  <c:v>41305</c:v>
                </c:pt>
                <c:pt idx="124">
                  <c:v>41333</c:v>
                </c:pt>
                <c:pt idx="125">
                  <c:v>41362</c:v>
                </c:pt>
                <c:pt idx="126">
                  <c:v>41394</c:v>
                </c:pt>
                <c:pt idx="127">
                  <c:v>41425</c:v>
                </c:pt>
                <c:pt idx="128">
                  <c:v>41453</c:v>
                </c:pt>
                <c:pt idx="129">
                  <c:v>41486</c:v>
                </c:pt>
                <c:pt idx="130">
                  <c:v>41516</c:v>
                </c:pt>
                <c:pt idx="131">
                  <c:v>41547</c:v>
                </c:pt>
                <c:pt idx="132">
                  <c:v>41578</c:v>
                </c:pt>
                <c:pt idx="133">
                  <c:v>41607</c:v>
                </c:pt>
                <c:pt idx="134">
                  <c:v>41639</c:v>
                </c:pt>
                <c:pt idx="135">
                  <c:v>41670</c:v>
                </c:pt>
                <c:pt idx="136">
                  <c:v>41698</c:v>
                </c:pt>
                <c:pt idx="137">
                  <c:v>41729</c:v>
                </c:pt>
                <c:pt idx="138">
                  <c:v>41759</c:v>
                </c:pt>
                <c:pt idx="139">
                  <c:v>41789</c:v>
                </c:pt>
                <c:pt idx="140">
                  <c:v>41820</c:v>
                </c:pt>
                <c:pt idx="141">
                  <c:v>41851</c:v>
                </c:pt>
                <c:pt idx="142">
                  <c:v>41880</c:v>
                </c:pt>
                <c:pt idx="143">
                  <c:v>41912</c:v>
                </c:pt>
                <c:pt idx="144">
                  <c:v>41943</c:v>
                </c:pt>
                <c:pt idx="145">
                  <c:v>41971</c:v>
                </c:pt>
                <c:pt idx="146">
                  <c:v>42004</c:v>
                </c:pt>
                <c:pt idx="147">
                  <c:v>42034</c:v>
                </c:pt>
                <c:pt idx="148">
                  <c:v>42062</c:v>
                </c:pt>
                <c:pt idx="149">
                  <c:v>42094</c:v>
                </c:pt>
                <c:pt idx="150">
                  <c:v>42124</c:v>
                </c:pt>
                <c:pt idx="151">
                  <c:v>42153</c:v>
                </c:pt>
                <c:pt idx="152">
                  <c:v>42185</c:v>
                </c:pt>
                <c:pt idx="153">
                  <c:v>42216</c:v>
                </c:pt>
                <c:pt idx="154">
                  <c:v>42247</c:v>
                </c:pt>
                <c:pt idx="155">
                  <c:v>42277</c:v>
                </c:pt>
                <c:pt idx="156">
                  <c:v>42307</c:v>
                </c:pt>
                <c:pt idx="157">
                  <c:v>42338</c:v>
                </c:pt>
                <c:pt idx="158">
                  <c:v>42369</c:v>
                </c:pt>
                <c:pt idx="159">
                  <c:v>42398</c:v>
                </c:pt>
                <c:pt idx="160">
                  <c:v>42429</c:v>
                </c:pt>
                <c:pt idx="161">
                  <c:v>42460</c:v>
                </c:pt>
                <c:pt idx="162">
                  <c:v>42489</c:v>
                </c:pt>
                <c:pt idx="163">
                  <c:v>42521</c:v>
                </c:pt>
                <c:pt idx="164">
                  <c:v>42551</c:v>
                </c:pt>
                <c:pt idx="165">
                  <c:v>42580</c:v>
                </c:pt>
                <c:pt idx="166">
                  <c:v>42613</c:v>
                </c:pt>
                <c:pt idx="167">
                  <c:v>42643</c:v>
                </c:pt>
                <c:pt idx="168">
                  <c:v>42674</c:v>
                </c:pt>
                <c:pt idx="169">
                  <c:v>42704</c:v>
                </c:pt>
                <c:pt idx="170">
                  <c:v>42734</c:v>
                </c:pt>
                <c:pt idx="171">
                  <c:v>42766</c:v>
                </c:pt>
                <c:pt idx="172">
                  <c:v>42794</c:v>
                </c:pt>
                <c:pt idx="173">
                  <c:v>42825</c:v>
                </c:pt>
                <c:pt idx="174">
                  <c:v>42853</c:v>
                </c:pt>
                <c:pt idx="175">
                  <c:v>42886</c:v>
                </c:pt>
                <c:pt idx="176">
                  <c:v>42916</c:v>
                </c:pt>
                <c:pt idx="177">
                  <c:v>42947</c:v>
                </c:pt>
                <c:pt idx="178">
                  <c:v>42978</c:v>
                </c:pt>
                <c:pt idx="179">
                  <c:v>43007</c:v>
                </c:pt>
                <c:pt idx="180">
                  <c:v>43039</c:v>
                </c:pt>
                <c:pt idx="181">
                  <c:v>43069</c:v>
                </c:pt>
                <c:pt idx="182">
                  <c:v>43098</c:v>
                </c:pt>
                <c:pt idx="183">
                  <c:v>43131</c:v>
                </c:pt>
                <c:pt idx="184">
                  <c:v>43159</c:v>
                </c:pt>
                <c:pt idx="185">
                  <c:v>43189</c:v>
                </c:pt>
                <c:pt idx="186">
                  <c:v>43220</c:v>
                </c:pt>
                <c:pt idx="187">
                  <c:v>43251</c:v>
                </c:pt>
                <c:pt idx="188">
                  <c:v>43280</c:v>
                </c:pt>
                <c:pt idx="189">
                  <c:v>43312</c:v>
                </c:pt>
                <c:pt idx="190">
                  <c:v>43343</c:v>
                </c:pt>
                <c:pt idx="191">
                  <c:v>43371</c:v>
                </c:pt>
                <c:pt idx="192">
                  <c:v>43404</c:v>
                </c:pt>
                <c:pt idx="193">
                  <c:v>43434</c:v>
                </c:pt>
                <c:pt idx="194">
                  <c:v>43465</c:v>
                </c:pt>
                <c:pt idx="195">
                  <c:v>43496</c:v>
                </c:pt>
                <c:pt idx="196">
                  <c:v>43524</c:v>
                </c:pt>
                <c:pt idx="197">
                  <c:v>43553</c:v>
                </c:pt>
                <c:pt idx="198">
                  <c:v>43585</c:v>
                </c:pt>
                <c:pt idx="199">
                  <c:v>43616</c:v>
                </c:pt>
                <c:pt idx="200">
                  <c:v>43644</c:v>
                </c:pt>
                <c:pt idx="201">
                  <c:v>43677</c:v>
                </c:pt>
                <c:pt idx="202">
                  <c:v>43707</c:v>
                </c:pt>
                <c:pt idx="203">
                  <c:v>43738</c:v>
                </c:pt>
                <c:pt idx="204">
                  <c:v>43769</c:v>
                </c:pt>
                <c:pt idx="205">
                  <c:v>43798</c:v>
                </c:pt>
                <c:pt idx="206">
                  <c:v>43830</c:v>
                </c:pt>
                <c:pt idx="207">
                  <c:v>43861</c:v>
                </c:pt>
                <c:pt idx="208">
                  <c:v>43889</c:v>
                </c:pt>
                <c:pt idx="209">
                  <c:v>43921</c:v>
                </c:pt>
                <c:pt idx="210">
                  <c:v>43951</c:v>
                </c:pt>
                <c:pt idx="211">
                  <c:v>43980</c:v>
                </c:pt>
                <c:pt idx="212">
                  <c:v>44012</c:v>
                </c:pt>
                <c:pt idx="213">
                  <c:v>44043</c:v>
                </c:pt>
                <c:pt idx="214">
                  <c:v>44074</c:v>
                </c:pt>
                <c:pt idx="215">
                  <c:v>44104</c:v>
                </c:pt>
                <c:pt idx="216">
                  <c:v>44134</c:v>
                </c:pt>
                <c:pt idx="217">
                  <c:v>44165</c:v>
                </c:pt>
                <c:pt idx="218">
                  <c:v>44196</c:v>
                </c:pt>
                <c:pt idx="219">
                  <c:v>44225</c:v>
                </c:pt>
                <c:pt idx="220">
                  <c:v>44253</c:v>
                </c:pt>
                <c:pt idx="221">
                  <c:v>44286</c:v>
                </c:pt>
                <c:pt idx="222">
                  <c:v>44316</c:v>
                </c:pt>
                <c:pt idx="223">
                  <c:v>44347</c:v>
                </c:pt>
                <c:pt idx="224">
                  <c:v>44377</c:v>
                </c:pt>
                <c:pt idx="225">
                  <c:v>44407</c:v>
                </c:pt>
                <c:pt idx="226">
                  <c:v>44439</c:v>
                </c:pt>
                <c:pt idx="227">
                  <c:v>44469</c:v>
                </c:pt>
                <c:pt idx="228">
                  <c:v>44498</c:v>
                </c:pt>
                <c:pt idx="229">
                  <c:v>44530</c:v>
                </c:pt>
                <c:pt idx="230">
                  <c:v>44561</c:v>
                </c:pt>
                <c:pt idx="231">
                  <c:v>44592</c:v>
                </c:pt>
                <c:pt idx="232">
                  <c:v>44620</c:v>
                </c:pt>
                <c:pt idx="233">
                  <c:v>44651</c:v>
                </c:pt>
                <c:pt idx="234">
                  <c:v>44681</c:v>
                </c:pt>
                <c:pt idx="235">
                  <c:v>44712</c:v>
                </c:pt>
                <c:pt idx="236">
                  <c:v>44742</c:v>
                </c:pt>
                <c:pt idx="237">
                  <c:v>44773</c:v>
                </c:pt>
                <c:pt idx="238">
                  <c:v>44804</c:v>
                </c:pt>
                <c:pt idx="239">
                  <c:v>44834</c:v>
                </c:pt>
                <c:pt idx="240">
                  <c:v>44865</c:v>
                </c:pt>
                <c:pt idx="241">
                  <c:v>44895</c:v>
                </c:pt>
                <c:pt idx="242">
                  <c:v>44926</c:v>
                </c:pt>
                <c:pt idx="243">
                  <c:v>44957</c:v>
                </c:pt>
                <c:pt idx="244">
                  <c:v>44985</c:v>
                </c:pt>
                <c:pt idx="245">
                  <c:v>45016</c:v>
                </c:pt>
                <c:pt idx="246">
                  <c:v>45046</c:v>
                </c:pt>
                <c:pt idx="247">
                  <c:v>45077</c:v>
                </c:pt>
                <c:pt idx="248">
                  <c:v>45107</c:v>
                </c:pt>
                <c:pt idx="249">
                  <c:v>45138</c:v>
                </c:pt>
                <c:pt idx="250">
                  <c:v>45169</c:v>
                </c:pt>
                <c:pt idx="251">
                  <c:v>45199</c:v>
                </c:pt>
                <c:pt idx="252">
                  <c:v>45230</c:v>
                </c:pt>
                <c:pt idx="253">
                  <c:v>45260</c:v>
                </c:pt>
                <c:pt idx="254">
                  <c:v>45291</c:v>
                </c:pt>
                <c:pt idx="255">
                  <c:v>45322</c:v>
                </c:pt>
                <c:pt idx="256">
                  <c:v>45351</c:v>
                </c:pt>
                <c:pt idx="257">
                  <c:v>45382</c:v>
                </c:pt>
                <c:pt idx="258">
                  <c:v>45412</c:v>
                </c:pt>
                <c:pt idx="259">
                  <c:v>45443</c:v>
                </c:pt>
                <c:pt idx="260">
                  <c:v>45473</c:v>
                </c:pt>
                <c:pt idx="261">
                  <c:v>45504</c:v>
                </c:pt>
                <c:pt idx="262">
                  <c:v>45535</c:v>
                </c:pt>
                <c:pt idx="263">
                  <c:v>45565</c:v>
                </c:pt>
                <c:pt idx="264">
                  <c:v>45596</c:v>
                </c:pt>
                <c:pt idx="265">
                  <c:v>45626</c:v>
                </c:pt>
                <c:pt idx="266">
                  <c:v>45657</c:v>
                </c:pt>
                <c:pt idx="267">
                  <c:v>45688</c:v>
                </c:pt>
                <c:pt idx="268">
                  <c:v>45716</c:v>
                </c:pt>
                <c:pt idx="269">
                  <c:v>45747</c:v>
                </c:pt>
                <c:pt idx="270">
                  <c:v>45777</c:v>
                </c:pt>
                <c:pt idx="271">
                  <c:v>45808</c:v>
                </c:pt>
                <c:pt idx="272">
                  <c:v>45838</c:v>
                </c:pt>
                <c:pt idx="273">
                  <c:v>45869</c:v>
                </c:pt>
                <c:pt idx="274">
                  <c:v>45898</c:v>
                </c:pt>
                <c:pt idx="275">
                  <c:v>45930</c:v>
                </c:pt>
                <c:pt idx="276">
                  <c:v>45961</c:v>
                </c:pt>
                <c:pt idx="277">
                  <c:v>45989</c:v>
                </c:pt>
                <c:pt idx="278">
                  <c:v>46022</c:v>
                </c:pt>
                <c:pt idx="279">
                  <c:v>46053</c:v>
                </c:pt>
                <c:pt idx="280">
                  <c:v>46080</c:v>
                </c:pt>
                <c:pt idx="281">
                  <c:v>46112</c:v>
                </c:pt>
                <c:pt idx="282">
                  <c:v>46142</c:v>
                </c:pt>
              </c:numCache>
            </c:numRef>
          </c:cat>
          <c:val>
            <c:numRef>
              <c:f>Europe!$K$23:$K$305</c:f>
              <c:numCache>
                <c:formatCode>0.00</c:formatCode>
                <c:ptCount val="283"/>
                <c:pt idx="0">
                  <c:v>-3.3725437359047312</c:v>
                </c:pt>
                <c:pt idx="1">
                  <c:v>-2.8175165559716429</c:v>
                </c:pt>
                <c:pt idx="2">
                  <c:v>-2.4232869322116364</c:v>
                </c:pt>
                <c:pt idx="3">
                  <c:v>-2.2186479862384791</c:v>
                </c:pt>
                <c:pt idx="4">
                  <c:v>-2.1607434215774699</c:v>
                </c:pt>
                <c:pt idx="5">
                  <c:v>-2.1140618304814325</c:v>
                </c:pt>
                <c:pt idx="6">
                  <c:v>-1.5604264997377286</c:v>
                </c:pt>
                <c:pt idx="7">
                  <c:v>-0.83932666782849308</c:v>
                </c:pt>
                <c:pt idx="8">
                  <c:v>-0.16669506784492033</c:v>
                </c:pt>
                <c:pt idx="9">
                  <c:v>0.33075030577457099</c:v>
                </c:pt>
                <c:pt idx="10">
                  <c:v>0.89654953132115522</c:v>
                </c:pt>
                <c:pt idx="11">
                  <c:v>1.2344090329480415</c:v>
                </c:pt>
                <c:pt idx="12">
                  <c:v>1.774934555333215</c:v>
                </c:pt>
                <c:pt idx="13">
                  <c:v>2.2423594199686678</c:v>
                </c:pt>
                <c:pt idx="14">
                  <c:v>2.6355650514047495</c:v>
                </c:pt>
                <c:pt idx="15">
                  <c:v>2.8470763605264016</c:v>
                </c:pt>
                <c:pt idx="16">
                  <c:v>2.9256430433125669</c:v>
                </c:pt>
                <c:pt idx="17">
                  <c:v>2.792894827988027</c:v>
                </c:pt>
                <c:pt idx="18">
                  <c:v>2.6451892582721444</c:v>
                </c:pt>
                <c:pt idx="19">
                  <c:v>2.3674614915622363</c:v>
                </c:pt>
                <c:pt idx="20">
                  <c:v>2.2334924623449468</c:v>
                </c:pt>
                <c:pt idx="21">
                  <c:v>2.1184722401333644</c:v>
                </c:pt>
                <c:pt idx="22">
                  <c:v>1.9654116272694171</c:v>
                </c:pt>
                <c:pt idx="23">
                  <c:v>1.8500863428381829</c:v>
                </c:pt>
                <c:pt idx="24">
                  <c:v>1.7788457430748996</c:v>
                </c:pt>
                <c:pt idx="25">
                  <c:v>1.7578993946412855</c:v>
                </c:pt>
                <c:pt idx="26">
                  <c:v>1.7715608248690378</c:v>
                </c:pt>
                <c:pt idx="27">
                  <c:v>1.8395144591938151</c:v>
                </c:pt>
                <c:pt idx="28">
                  <c:v>1.9184059139471459</c:v>
                </c:pt>
                <c:pt idx="29">
                  <c:v>1.9239030597065716</c:v>
                </c:pt>
                <c:pt idx="30">
                  <c:v>1.8768792335529123</c:v>
                </c:pt>
                <c:pt idx="31">
                  <c:v>1.9008362166601751</c:v>
                </c:pt>
                <c:pt idx="32">
                  <c:v>1.9341463604535609</c:v>
                </c:pt>
                <c:pt idx="33">
                  <c:v>1.9449384956022759</c:v>
                </c:pt>
                <c:pt idx="34">
                  <c:v>1.9039240421506141</c:v>
                </c:pt>
                <c:pt idx="35">
                  <c:v>1.85240227607004</c:v>
                </c:pt>
                <c:pt idx="36">
                  <c:v>1.7439047205486806</c:v>
                </c:pt>
                <c:pt idx="37">
                  <c:v>1.6453954930532364</c:v>
                </c:pt>
                <c:pt idx="38">
                  <c:v>1.5849872450920997</c:v>
                </c:pt>
                <c:pt idx="39">
                  <c:v>1.5610378857004124</c:v>
                </c:pt>
                <c:pt idx="40">
                  <c:v>1.5205213494313434</c:v>
                </c:pt>
                <c:pt idx="41">
                  <c:v>1.4358786850526561</c:v>
                </c:pt>
                <c:pt idx="42">
                  <c:v>1.2961397042234348</c:v>
                </c:pt>
                <c:pt idx="43">
                  <c:v>1.1180670868296332</c:v>
                </c:pt>
                <c:pt idx="44">
                  <c:v>1.024578531918392</c:v>
                </c:pt>
                <c:pt idx="45">
                  <c:v>0.93164388098185669</c:v>
                </c:pt>
                <c:pt idx="46">
                  <c:v>0.89699618215344201</c:v>
                </c:pt>
                <c:pt idx="47">
                  <c:v>0.80658677656325861</c:v>
                </c:pt>
                <c:pt idx="48">
                  <c:v>0.68654527338787263</c:v>
                </c:pt>
                <c:pt idx="49">
                  <c:v>0.69436713471850231</c:v>
                </c:pt>
                <c:pt idx="50">
                  <c:v>0.73539769461094773</c:v>
                </c:pt>
                <c:pt idx="51">
                  <c:v>1.1186971826213423</c:v>
                </c:pt>
                <c:pt idx="52">
                  <c:v>1.5808869882151506</c:v>
                </c:pt>
                <c:pt idx="53">
                  <c:v>2.1351154013134646</c:v>
                </c:pt>
                <c:pt idx="54">
                  <c:v>2.6557628481727393</c:v>
                </c:pt>
                <c:pt idx="55">
                  <c:v>2.9422938696669476</c:v>
                </c:pt>
                <c:pt idx="56">
                  <c:v>2.7914826058664919</c:v>
                </c:pt>
                <c:pt idx="57">
                  <c:v>2.3267401747172993</c:v>
                </c:pt>
                <c:pt idx="58">
                  <c:v>0.90172662254583713</c:v>
                </c:pt>
                <c:pt idx="59">
                  <c:v>-0.46218805603614049</c:v>
                </c:pt>
                <c:pt idx="60">
                  <c:v>-1.4197770501588063</c:v>
                </c:pt>
                <c:pt idx="61">
                  <c:v>-2.7144812866814316</c:v>
                </c:pt>
                <c:pt idx="62">
                  <c:v>-3.3165477746916268</c:v>
                </c:pt>
                <c:pt idx="63">
                  <c:v>-3.4941304565833615</c:v>
                </c:pt>
                <c:pt idx="64">
                  <c:v>-3.4025346689864491</c:v>
                </c:pt>
                <c:pt idx="65">
                  <c:v>-3.5099559203115951</c:v>
                </c:pt>
                <c:pt idx="66">
                  <c:v>-3.376296132854804</c:v>
                </c:pt>
                <c:pt idx="67">
                  <c:v>-3.1404126161416346</c:v>
                </c:pt>
                <c:pt idx="68">
                  <c:v>-2.9205448433110783</c:v>
                </c:pt>
                <c:pt idx="69">
                  <c:v>-2.6799561806748291</c:v>
                </c:pt>
                <c:pt idx="70">
                  <c:v>-2.3811632783229522</c:v>
                </c:pt>
                <c:pt idx="71">
                  <c:v>-2.6791582885594307</c:v>
                </c:pt>
                <c:pt idx="72">
                  <c:v>-3.1009572651369584</c:v>
                </c:pt>
                <c:pt idx="73">
                  <c:v>-3.2324409434553463</c:v>
                </c:pt>
                <c:pt idx="74">
                  <c:v>-3.1455979328134056</c:v>
                </c:pt>
                <c:pt idx="75">
                  <c:v>-2.8404810964957696</c:v>
                </c:pt>
                <c:pt idx="76">
                  <c:v>-2.6113910952640111</c:v>
                </c:pt>
                <c:pt idx="77">
                  <c:v>-2.4134842709302409</c:v>
                </c:pt>
                <c:pt idx="78">
                  <c:v>-2.1980969124496959</c:v>
                </c:pt>
                <c:pt idx="79">
                  <c:v>-1.9992036054228892</c:v>
                </c:pt>
                <c:pt idx="80">
                  <c:v>-1.7178638785690654</c:v>
                </c:pt>
                <c:pt idx="81">
                  <c:v>-1.2642922900812825</c:v>
                </c:pt>
                <c:pt idx="82">
                  <c:v>-0.79904539354154369</c:v>
                </c:pt>
                <c:pt idx="83">
                  <c:v>-0.3834865382717344</c:v>
                </c:pt>
                <c:pt idx="84">
                  <c:v>-8.0649456448251416E-2</c:v>
                </c:pt>
                <c:pt idx="85">
                  <c:v>3.8726247383046718E-2</c:v>
                </c:pt>
                <c:pt idx="86">
                  <c:v>0.16170658672644572</c:v>
                </c:pt>
                <c:pt idx="87">
                  <c:v>0.30409392896590143</c:v>
                </c:pt>
                <c:pt idx="88">
                  <c:v>0.51943520442074098</c:v>
                </c:pt>
                <c:pt idx="89">
                  <c:v>0.89883861172075508</c:v>
                </c:pt>
                <c:pt idx="90">
                  <c:v>1.3900053161930732</c:v>
                </c:pt>
                <c:pt idx="91">
                  <c:v>1.7516109657928802</c:v>
                </c:pt>
                <c:pt idx="92">
                  <c:v>1.962149801200973</c:v>
                </c:pt>
                <c:pt idx="93">
                  <c:v>2.0563735593107633</c:v>
                </c:pt>
                <c:pt idx="94">
                  <c:v>1.970123901448839</c:v>
                </c:pt>
                <c:pt idx="95">
                  <c:v>1.7469045428845007</c:v>
                </c:pt>
                <c:pt idx="96">
                  <c:v>1.6127576146818534</c:v>
                </c:pt>
                <c:pt idx="97">
                  <c:v>1.4004894378231068</c:v>
                </c:pt>
                <c:pt idx="98">
                  <c:v>1.1912030177543995</c:v>
                </c:pt>
                <c:pt idx="99">
                  <c:v>1.147931890079684</c:v>
                </c:pt>
                <c:pt idx="100">
                  <c:v>1.2199599551162814</c:v>
                </c:pt>
                <c:pt idx="101">
                  <c:v>1.4569953385169845</c:v>
                </c:pt>
                <c:pt idx="102">
                  <c:v>1.733651715241697</c:v>
                </c:pt>
                <c:pt idx="103">
                  <c:v>1.8686326208736848</c:v>
                </c:pt>
                <c:pt idx="104">
                  <c:v>1.9208079939475522</c:v>
                </c:pt>
                <c:pt idx="105">
                  <c:v>1.4948158817389454</c:v>
                </c:pt>
                <c:pt idx="106">
                  <c:v>0.8842670985773341</c:v>
                </c:pt>
                <c:pt idx="107">
                  <c:v>-0.2093125506092218</c:v>
                </c:pt>
                <c:pt idx="108">
                  <c:v>-0.99655565598048867</c:v>
                </c:pt>
                <c:pt idx="109">
                  <c:v>-1.932336903400057</c:v>
                </c:pt>
                <c:pt idx="110">
                  <c:v>-2.5701603223347749</c:v>
                </c:pt>
                <c:pt idx="111">
                  <c:v>-2.7010768447797924</c:v>
                </c:pt>
                <c:pt idx="112">
                  <c:v>-2.5534447002781078</c:v>
                </c:pt>
                <c:pt idx="113">
                  <c:v>-2.2619367155000596</c:v>
                </c:pt>
                <c:pt idx="114">
                  <c:v>-2.0310821477416705</c:v>
                </c:pt>
                <c:pt idx="115">
                  <c:v>-1.8740404450275483</c:v>
                </c:pt>
                <c:pt idx="116">
                  <c:v>-1.6412965609259518</c:v>
                </c:pt>
                <c:pt idx="117">
                  <c:v>-1.2307376732276831</c:v>
                </c:pt>
                <c:pt idx="118">
                  <c:v>-0.55279442711254989</c:v>
                </c:pt>
                <c:pt idx="119">
                  <c:v>2.5047282770388111E-3</c:v>
                </c:pt>
                <c:pt idx="120">
                  <c:v>0.35874677939464761</c:v>
                </c:pt>
                <c:pt idx="121">
                  <c:v>0.80491656062905348</c:v>
                </c:pt>
                <c:pt idx="122">
                  <c:v>1.3142000315155982</c:v>
                </c:pt>
                <c:pt idx="123">
                  <c:v>1.841962929315015</c:v>
                </c:pt>
                <c:pt idx="124">
                  <c:v>2.2476422559114422</c:v>
                </c:pt>
                <c:pt idx="125">
                  <c:v>2.5449136579226068</c:v>
                </c:pt>
                <c:pt idx="126">
                  <c:v>2.7620111578843174</c:v>
                </c:pt>
                <c:pt idx="127">
                  <c:v>2.7700537801450862</c:v>
                </c:pt>
                <c:pt idx="128">
                  <c:v>2.6165432809104252</c:v>
                </c:pt>
                <c:pt idx="129">
                  <c:v>2.4161283130617552</c:v>
                </c:pt>
                <c:pt idx="130">
                  <c:v>2.1250068345240578</c:v>
                </c:pt>
                <c:pt idx="131">
                  <c:v>1.929996791527729</c:v>
                </c:pt>
                <c:pt idx="132">
                  <c:v>1.7772028309210399</c:v>
                </c:pt>
                <c:pt idx="133">
                  <c:v>1.704487135245607</c:v>
                </c:pt>
                <c:pt idx="134">
                  <c:v>1.7024189559732614</c:v>
                </c:pt>
                <c:pt idx="135">
                  <c:v>1.6578862332914222</c:v>
                </c:pt>
                <c:pt idx="136">
                  <c:v>1.6501830861424469</c:v>
                </c:pt>
                <c:pt idx="137">
                  <c:v>1.662243751270353</c:v>
                </c:pt>
                <c:pt idx="138">
                  <c:v>1.665726590511132</c:v>
                </c:pt>
                <c:pt idx="139">
                  <c:v>1.7063482897887405</c:v>
                </c:pt>
                <c:pt idx="140">
                  <c:v>1.7610672522237723</c:v>
                </c:pt>
                <c:pt idx="141">
                  <c:v>1.7319215761736941</c:v>
                </c:pt>
                <c:pt idx="142">
                  <c:v>1.6858651245226426</c:v>
                </c:pt>
                <c:pt idx="143">
                  <c:v>1.6398468337863217</c:v>
                </c:pt>
                <c:pt idx="144">
                  <c:v>1.5800313700012927</c:v>
                </c:pt>
                <c:pt idx="145">
                  <c:v>1.5685481698951147</c:v>
                </c:pt>
                <c:pt idx="146">
                  <c:v>1.4734581371298121</c:v>
                </c:pt>
                <c:pt idx="147">
                  <c:v>1.3406936402865663</c:v>
                </c:pt>
                <c:pt idx="148">
                  <c:v>1.29425755747069</c:v>
                </c:pt>
                <c:pt idx="149">
                  <c:v>1.148136092381367</c:v>
                </c:pt>
                <c:pt idx="150">
                  <c:v>1.0189022469473414</c:v>
                </c:pt>
                <c:pt idx="151">
                  <c:v>0.89510160713858489</c:v>
                </c:pt>
                <c:pt idx="152">
                  <c:v>0.65130489823402193</c:v>
                </c:pt>
                <c:pt idx="153">
                  <c:v>0.56934807220088135</c:v>
                </c:pt>
                <c:pt idx="154">
                  <c:v>0.31360739016068578</c:v>
                </c:pt>
                <c:pt idx="155">
                  <c:v>-1.312344838463096E-2</c:v>
                </c:pt>
                <c:pt idx="156">
                  <c:v>-2.8425601927029111E-2</c:v>
                </c:pt>
                <c:pt idx="157">
                  <c:v>-0.1125287326648118</c:v>
                </c:pt>
                <c:pt idx="158">
                  <c:v>-0.37198394473345608</c:v>
                </c:pt>
                <c:pt idx="159">
                  <c:v>-0.91183736884160549</c:v>
                </c:pt>
                <c:pt idx="160">
                  <c:v>-1.9253014872599725</c:v>
                </c:pt>
                <c:pt idx="161">
                  <c:v>-2.525330570583773</c:v>
                </c:pt>
                <c:pt idx="162">
                  <c:v>-2.8328733462916005</c:v>
                </c:pt>
                <c:pt idx="163">
                  <c:v>-2.7082896075992755</c:v>
                </c:pt>
                <c:pt idx="164">
                  <c:v>-3.0172430817651383</c:v>
                </c:pt>
                <c:pt idx="165">
                  <c:v>-2.643252640190163</c:v>
                </c:pt>
                <c:pt idx="166">
                  <c:v>-2.3505605600382302</c:v>
                </c:pt>
                <c:pt idx="167">
                  <c:v>-2.0778823002650113</c:v>
                </c:pt>
                <c:pt idx="168">
                  <c:v>-1.7500560365341105</c:v>
                </c:pt>
                <c:pt idx="169">
                  <c:v>-1.3482826103266936</c:v>
                </c:pt>
                <c:pt idx="170">
                  <c:v>-1.0408033075237528</c:v>
                </c:pt>
                <c:pt idx="171">
                  <c:v>-0.65196518871547349</c:v>
                </c:pt>
                <c:pt idx="172">
                  <c:v>-0.55781560259250473</c:v>
                </c:pt>
                <c:pt idx="173">
                  <c:v>-0.20132069767757332</c:v>
                </c:pt>
                <c:pt idx="174">
                  <c:v>4.9739302096959065E-2</c:v>
                </c:pt>
                <c:pt idx="175">
                  <c:v>0.21199822445615421</c:v>
                </c:pt>
                <c:pt idx="176">
                  <c:v>0.39384803825884501</c:v>
                </c:pt>
                <c:pt idx="177">
                  <c:v>1.2514468820027211</c:v>
                </c:pt>
                <c:pt idx="178">
                  <c:v>1.901990011169733</c:v>
                </c:pt>
                <c:pt idx="179">
                  <c:v>2.8631930891069191</c:v>
                </c:pt>
                <c:pt idx="180">
                  <c:v>3.1391163350479645</c:v>
                </c:pt>
                <c:pt idx="181">
                  <c:v>2.7120538389998443</c:v>
                </c:pt>
                <c:pt idx="182">
                  <c:v>2.7653959793703464</c:v>
                </c:pt>
                <c:pt idx="183">
                  <c:v>2.9026653842452013</c:v>
                </c:pt>
                <c:pt idx="184">
                  <c:v>2.5654916349030064</c:v>
                </c:pt>
                <c:pt idx="185">
                  <c:v>2.1347091768324251</c:v>
                </c:pt>
                <c:pt idx="186">
                  <c:v>1.9814100117646243</c:v>
                </c:pt>
                <c:pt idx="187">
                  <c:v>1.4334075600078298</c:v>
                </c:pt>
                <c:pt idx="188">
                  <c:v>0.91956766992520778</c:v>
                </c:pt>
                <c:pt idx="189">
                  <c:v>0.8056234451639811</c:v>
                </c:pt>
                <c:pt idx="190">
                  <c:v>0.61019910198315441</c:v>
                </c:pt>
                <c:pt idx="191">
                  <c:v>0.61351778952087088</c:v>
                </c:pt>
                <c:pt idx="192">
                  <c:v>-0.24549083227713242</c:v>
                </c:pt>
                <c:pt idx="193">
                  <c:v>-1.0882260492062064</c:v>
                </c:pt>
                <c:pt idx="194">
                  <c:v>-2.4110396988848062</c:v>
                </c:pt>
                <c:pt idx="195">
                  <c:v>-2.4310158282342327</c:v>
                </c:pt>
                <c:pt idx="196">
                  <c:v>-2.2419548086613119</c:v>
                </c:pt>
                <c:pt idx="197">
                  <c:v>-2.105258489684497</c:v>
                </c:pt>
                <c:pt idx="198">
                  <c:v>-1.7011914134580208</c:v>
                </c:pt>
                <c:pt idx="199">
                  <c:v>-1.7041646016521594</c:v>
                </c:pt>
                <c:pt idx="200">
                  <c:v>-1.3247785499415645</c:v>
                </c:pt>
                <c:pt idx="201">
                  <c:v>-0.86572383877294878</c:v>
                </c:pt>
                <c:pt idx="202">
                  <c:v>-0.2841457595731639</c:v>
                </c:pt>
                <c:pt idx="203">
                  <c:v>0.2872321712116972</c:v>
                </c:pt>
                <c:pt idx="204">
                  <c:v>0.79435677370865165</c:v>
                </c:pt>
                <c:pt idx="205">
                  <c:v>1.3537474305609865</c:v>
                </c:pt>
                <c:pt idx="206">
                  <c:v>1.7996824487773446</c:v>
                </c:pt>
                <c:pt idx="207">
                  <c:v>2.230257740297374</c:v>
                </c:pt>
                <c:pt idx="208">
                  <c:v>1.1822129861310953</c:v>
                </c:pt>
                <c:pt idx="209">
                  <c:v>-0.94390846877874757</c:v>
                </c:pt>
                <c:pt idx="210">
                  <c:v>-2.3004070349175252</c:v>
                </c:pt>
                <c:pt idx="211">
                  <c:v>-2.5722832040630266</c:v>
                </c:pt>
                <c:pt idx="212">
                  <c:v>-2.2600363289450569</c:v>
                </c:pt>
                <c:pt idx="213">
                  <c:v>-1.8171935054750006</c:v>
                </c:pt>
                <c:pt idx="214">
                  <c:v>-1.3505261165556999</c:v>
                </c:pt>
                <c:pt idx="215">
                  <c:v>-1.0739339204853489</c:v>
                </c:pt>
                <c:pt idx="216">
                  <c:v>-1.3949758046613432</c:v>
                </c:pt>
                <c:pt idx="217">
                  <c:v>-1.0225805345232561</c:v>
                </c:pt>
                <c:pt idx="218">
                  <c:v>-0.54866387027531471</c:v>
                </c:pt>
                <c:pt idx="219">
                  <c:v>-8.7291887882252783E-2</c:v>
                </c:pt>
                <c:pt idx="220">
                  <c:v>0.34599360720699512</c:v>
                </c:pt>
                <c:pt idx="221">
                  <c:v>0.9016885113575267</c:v>
                </c:pt>
                <c:pt idx="222">
                  <c:v>1.381665478076314</c:v>
                </c:pt>
                <c:pt idx="223">
                  <c:v>1.8833838397535918</c:v>
                </c:pt>
                <c:pt idx="224">
                  <c:v>2.299374812486914</c:v>
                </c:pt>
                <c:pt idx="225">
                  <c:v>2.4593433558774991</c:v>
                </c:pt>
                <c:pt idx="226">
                  <c:v>2.6512355919039337</c:v>
                </c:pt>
                <c:pt idx="227">
                  <c:v>2.6763327268565948</c:v>
                </c:pt>
                <c:pt idx="228">
                  <c:v>2.6079158714042738</c:v>
                </c:pt>
                <c:pt idx="229">
                  <c:v>2.1356523460278192</c:v>
                </c:pt>
                <c:pt idx="230">
                  <c:v>1.9008662094874396</c:v>
                </c:pt>
                <c:pt idx="231">
                  <c:v>1.5701963837440598</c:v>
                </c:pt>
                <c:pt idx="232">
                  <c:v>0.8192678871888931</c:v>
                </c:pt>
                <c:pt idx="233">
                  <c:v>0.12984280723898184</c:v>
                </c:pt>
                <c:pt idx="234">
                  <c:v>-0.47727121268329104</c:v>
                </c:pt>
                <c:pt idx="235">
                  <c:v>-0.95187935629561371</c:v>
                </c:pt>
                <c:pt idx="236">
                  <c:v>-1.7336071720002146</c:v>
                </c:pt>
                <c:pt idx="237">
                  <c:v>-2.2722582038708943</c:v>
                </c:pt>
                <c:pt idx="238">
                  <c:v>-2.900470414736557</c:v>
                </c:pt>
                <c:pt idx="239">
                  <c:v>-3.2717988566317189</c:v>
                </c:pt>
                <c:pt idx="240">
                  <c:v>-3.3980287480803444</c:v>
                </c:pt>
                <c:pt idx="241">
                  <c:v>-3.1193936253077719</c:v>
                </c:pt>
                <c:pt idx="242">
                  <c:v>-2.7079670675662251</c:v>
                </c:pt>
                <c:pt idx="243">
                  <c:v>-2.3003726001609812</c:v>
                </c:pt>
                <c:pt idx="244">
                  <c:v>-1.7864384045735111</c:v>
                </c:pt>
                <c:pt idx="245">
                  <c:v>-1.4946517062836706</c:v>
                </c:pt>
                <c:pt idx="246">
                  <c:v>-1.2576820885094206</c:v>
                </c:pt>
                <c:pt idx="247">
                  <c:v>-1.0663027119021913</c:v>
                </c:pt>
                <c:pt idx="248">
                  <c:v>-0.62023552665002579</c:v>
                </c:pt>
                <c:pt idx="249">
                  <c:v>-0.16773398853099988</c:v>
                </c:pt>
                <c:pt idx="250">
                  <c:v>5.7785754508540572E-2</c:v>
                </c:pt>
                <c:pt idx="251">
                  <c:v>0.14845397165391824</c:v>
                </c:pt>
                <c:pt idx="252">
                  <c:v>0.25380856412316183</c:v>
                </c:pt>
                <c:pt idx="253">
                  <c:v>0.54879279061532804</c:v>
                </c:pt>
                <c:pt idx="254">
                  <c:v>1.0153389684229674</c:v>
                </c:pt>
                <c:pt idx="255">
                  <c:v>1.7229127122242338</c:v>
                </c:pt>
                <c:pt idx="256">
                  <c:v>2.6345358107364545</c:v>
                </c:pt>
                <c:pt idx="257">
                  <c:v>3.3388246185559227</c:v>
                </c:pt>
                <c:pt idx="258">
                  <c:v>3.5618160528481795</c:v>
                </c:pt>
                <c:pt idx="259">
                  <c:v>3.4058493080062107</c:v>
                </c:pt>
                <c:pt idx="260">
                  <c:v>2.9478481286696021</c:v>
                </c:pt>
                <c:pt idx="261">
                  <c:v>2.7639470847772878</c:v>
                </c:pt>
                <c:pt idx="262">
                  <c:v>2.6452451709694422</c:v>
                </c:pt>
                <c:pt idx="263">
                  <c:v>2.4728937089555298</c:v>
                </c:pt>
                <c:pt idx="264">
                  <c:v>2.3425989271560614</c:v>
                </c:pt>
                <c:pt idx="265">
                  <c:v>2.1669201360540042</c:v>
                </c:pt>
                <c:pt idx="266">
                  <c:v>2.0909465990464016</c:v>
                </c:pt>
                <c:pt idx="267">
                  <c:v>2.1198002120907207</c:v>
                </c:pt>
                <c:pt idx="268">
                  <c:v>2.0993033212698</c:v>
                </c:pt>
                <c:pt idx="269">
                  <c:v>2.0927867482343698</c:v>
                </c:pt>
                <c:pt idx="270">
                  <c:v>2.0365178689752113</c:v>
                </c:pt>
                <c:pt idx="271">
                  <c:v>2.034428477124949</c:v>
                </c:pt>
                <c:pt idx="272">
                  <c:v>2.0434440445623485</c:v>
                </c:pt>
                <c:pt idx="273">
                  <c:v>2.0324457146833805</c:v>
                </c:pt>
                <c:pt idx="274">
                  <c:v>1.9906933904049589</c:v>
                </c:pt>
                <c:pt idx="275">
                  <c:v>1.916318538428144</c:v>
                </c:pt>
                <c:pt idx="276">
                  <c:v>1.7332968959458224</c:v>
                </c:pt>
                <c:pt idx="277">
                  <c:v>1.5722808710808827</c:v>
                </c:pt>
                <c:pt idx="278">
                  <c:v>1.5519444620711129</c:v>
                </c:pt>
                <c:pt idx="279">
                  <c:v>1.5842731615668084</c:v>
                </c:pt>
                <c:pt idx="280">
                  <c:v>1.621686962596625</c:v>
                </c:pt>
                <c:pt idx="281">
                  <c:v>1.5111519148907777</c:v>
                </c:pt>
                <c:pt idx="282">
                  <c:v>1.4885952534732911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5-49D5-8DB0-D7F4EF5F3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242191"/>
        <c:axId val="616222031"/>
      </c:lineChart>
      <c:dateAx>
        <c:axId val="616242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222031"/>
        <c:crosses val="autoZero"/>
        <c:auto val="1"/>
        <c:lblOffset val="100"/>
        <c:baseTimeUnit val="days"/>
      </c:dateAx>
      <c:valAx>
        <c:axId val="6162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24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Europe!$A$44:$A$305</c:f>
              <c:numCache>
                <c:formatCode>m/d/yyyy</c:formatCode>
                <c:ptCount val="262"/>
                <c:pt idx="0">
                  <c:v>38198</c:v>
                </c:pt>
                <c:pt idx="1">
                  <c:v>38230</c:v>
                </c:pt>
                <c:pt idx="2">
                  <c:v>38260</c:v>
                </c:pt>
                <c:pt idx="3">
                  <c:v>38289</c:v>
                </c:pt>
                <c:pt idx="4">
                  <c:v>38321</c:v>
                </c:pt>
                <c:pt idx="5">
                  <c:v>38352</c:v>
                </c:pt>
                <c:pt idx="6">
                  <c:v>38383</c:v>
                </c:pt>
                <c:pt idx="7">
                  <c:v>38411</c:v>
                </c:pt>
                <c:pt idx="8">
                  <c:v>38442</c:v>
                </c:pt>
                <c:pt idx="9">
                  <c:v>38471</c:v>
                </c:pt>
                <c:pt idx="10">
                  <c:v>38503</c:v>
                </c:pt>
                <c:pt idx="11">
                  <c:v>38533</c:v>
                </c:pt>
                <c:pt idx="12">
                  <c:v>38562</c:v>
                </c:pt>
                <c:pt idx="13">
                  <c:v>38595</c:v>
                </c:pt>
                <c:pt idx="14">
                  <c:v>38625</c:v>
                </c:pt>
                <c:pt idx="15">
                  <c:v>38656</c:v>
                </c:pt>
                <c:pt idx="16">
                  <c:v>38686</c:v>
                </c:pt>
                <c:pt idx="17">
                  <c:v>38716</c:v>
                </c:pt>
                <c:pt idx="18">
                  <c:v>38748</c:v>
                </c:pt>
                <c:pt idx="19">
                  <c:v>38776</c:v>
                </c:pt>
                <c:pt idx="20">
                  <c:v>38807</c:v>
                </c:pt>
                <c:pt idx="21">
                  <c:v>38835</c:v>
                </c:pt>
                <c:pt idx="22">
                  <c:v>38868</c:v>
                </c:pt>
                <c:pt idx="23">
                  <c:v>38898</c:v>
                </c:pt>
                <c:pt idx="24">
                  <c:v>38929</c:v>
                </c:pt>
                <c:pt idx="25">
                  <c:v>38960</c:v>
                </c:pt>
                <c:pt idx="26">
                  <c:v>38989</c:v>
                </c:pt>
                <c:pt idx="27">
                  <c:v>39021</c:v>
                </c:pt>
                <c:pt idx="28">
                  <c:v>39051</c:v>
                </c:pt>
                <c:pt idx="29">
                  <c:v>39080</c:v>
                </c:pt>
                <c:pt idx="30">
                  <c:v>39113</c:v>
                </c:pt>
                <c:pt idx="31">
                  <c:v>39141</c:v>
                </c:pt>
                <c:pt idx="32">
                  <c:v>39171</c:v>
                </c:pt>
                <c:pt idx="33">
                  <c:v>39202</c:v>
                </c:pt>
                <c:pt idx="34">
                  <c:v>39233</c:v>
                </c:pt>
                <c:pt idx="35">
                  <c:v>39262</c:v>
                </c:pt>
                <c:pt idx="36">
                  <c:v>39294</c:v>
                </c:pt>
                <c:pt idx="37">
                  <c:v>39325</c:v>
                </c:pt>
                <c:pt idx="38">
                  <c:v>39353</c:v>
                </c:pt>
                <c:pt idx="39">
                  <c:v>39386</c:v>
                </c:pt>
                <c:pt idx="40">
                  <c:v>39416</c:v>
                </c:pt>
                <c:pt idx="41">
                  <c:v>39447</c:v>
                </c:pt>
                <c:pt idx="42">
                  <c:v>39478</c:v>
                </c:pt>
                <c:pt idx="43">
                  <c:v>39507</c:v>
                </c:pt>
                <c:pt idx="44">
                  <c:v>39538</c:v>
                </c:pt>
                <c:pt idx="45">
                  <c:v>39568</c:v>
                </c:pt>
                <c:pt idx="46">
                  <c:v>39598</c:v>
                </c:pt>
                <c:pt idx="47">
                  <c:v>39629</c:v>
                </c:pt>
                <c:pt idx="48">
                  <c:v>39660</c:v>
                </c:pt>
                <c:pt idx="49">
                  <c:v>39689</c:v>
                </c:pt>
                <c:pt idx="50">
                  <c:v>39721</c:v>
                </c:pt>
                <c:pt idx="51">
                  <c:v>39752</c:v>
                </c:pt>
                <c:pt idx="52">
                  <c:v>39780</c:v>
                </c:pt>
                <c:pt idx="53">
                  <c:v>39813</c:v>
                </c:pt>
                <c:pt idx="54">
                  <c:v>39843</c:v>
                </c:pt>
                <c:pt idx="55">
                  <c:v>39871</c:v>
                </c:pt>
                <c:pt idx="56">
                  <c:v>39903</c:v>
                </c:pt>
                <c:pt idx="57">
                  <c:v>39933</c:v>
                </c:pt>
                <c:pt idx="58">
                  <c:v>39962</c:v>
                </c:pt>
                <c:pt idx="59">
                  <c:v>39994</c:v>
                </c:pt>
                <c:pt idx="60">
                  <c:v>40025</c:v>
                </c:pt>
                <c:pt idx="61">
                  <c:v>40056</c:v>
                </c:pt>
                <c:pt idx="62">
                  <c:v>40086</c:v>
                </c:pt>
                <c:pt idx="63">
                  <c:v>40116</c:v>
                </c:pt>
                <c:pt idx="64">
                  <c:v>40147</c:v>
                </c:pt>
                <c:pt idx="65">
                  <c:v>40178</c:v>
                </c:pt>
                <c:pt idx="66">
                  <c:v>40207</c:v>
                </c:pt>
                <c:pt idx="67">
                  <c:v>40235</c:v>
                </c:pt>
                <c:pt idx="68">
                  <c:v>40268</c:v>
                </c:pt>
                <c:pt idx="69">
                  <c:v>40298</c:v>
                </c:pt>
                <c:pt idx="70">
                  <c:v>40329</c:v>
                </c:pt>
                <c:pt idx="71">
                  <c:v>40359</c:v>
                </c:pt>
                <c:pt idx="72">
                  <c:v>40389</c:v>
                </c:pt>
                <c:pt idx="73">
                  <c:v>40421</c:v>
                </c:pt>
                <c:pt idx="74">
                  <c:v>40451</c:v>
                </c:pt>
                <c:pt idx="75">
                  <c:v>40480</c:v>
                </c:pt>
                <c:pt idx="76">
                  <c:v>40512</c:v>
                </c:pt>
                <c:pt idx="77">
                  <c:v>40543</c:v>
                </c:pt>
                <c:pt idx="78">
                  <c:v>40574</c:v>
                </c:pt>
                <c:pt idx="79">
                  <c:v>40602</c:v>
                </c:pt>
                <c:pt idx="80">
                  <c:v>40633</c:v>
                </c:pt>
                <c:pt idx="81">
                  <c:v>40662</c:v>
                </c:pt>
                <c:pt idx="82">
                  <c:v>40694</c:v>
                </c:pt>
                <c:pt idx="83">
                  <c:v>40724</c:v>
                </c:pt>
                <c:pt idx="84">
                  <c:v>40753</c:v>
                </c:pt>
                <c:pt idx="85">
                  <c:v>40786</c:v>
                </c:pt>
                <c:pt idx="86">
                  <c:v>40816</c:v>
                </c:pt>
                <c:pt idx="87">
                  <c:v>40847</c:v>
                </c:pt>
                <c:pt idx="88">
                  <c:v>40877</c:v>
                </c:pt>
                <c:pt idx="89">
                  <c:v>40907</c:v>
                </c:pt>
                <c:pt idx="90">
                  <c:v>40939</c:v>
                </c:pt>
                <c:pt idx="91">
                  <c:v>40968</c:v>
                </c:pt>
                <c:pt idx="92">
                  <c:v>40998</c:v>
                </c:pt>
                <c:pt idx="93">
                  <c:v>41029</c:v>
                </c:pt>
                <c:pt idx="94">
                  <c:v>41060</c:v>
                </c:pt>
                <c:pt idx="95">
                  <c:v>41089</c:v>
                </c:pt>
                <c:pt idx="96">
                  <c:v>41121</c:v>
                </c:pt>
                <c:pt idx="97">
                  <c:v>41152</c:v>
                </c:pt>
                <c:pt idx="98">
                  <c:v>41180</c:v>
                </c:pt>
                <c:pt idx="99">
                  <c:v>41213</c:v>
                </c:pt>
                <c:pt idx="100">
                  <c:v>41243</c:v>
                </c:pt>
                <c:pt idx="101">
                  <c:v>41274</c:v>
                </c:pt>
                <c:pt idx="102">
                  <c:v>41305</c:v>
                </c:pt>
                <c:pt idx="103">
                  <c:v>41333</c:v>
                </c:pt>
                <c:pt idx="104">
                  <c:v>41362</c:v>
                </c:pt>
                <c:pt idx="105">
                  <c:v>41394</c:v>
                </c:pt>
                <c:pt idx="106">
                  <c:v>41425</c:v>
                </c:pt>
                <c:pt idx="107">
                  <c:v>41453</c:v>
                </c:pt>
                <c:pt idx="108">
                  <c:v>41486</c:v>
                </c:pt>
                <c:pt idx="109">
                  <c:v>41516</c:v>
                </c:pt>
                <c:pt idx="110">
                  <c:v>41547</c:v>
                </c:pt>
                <c:pt idx="111">
                  <c:v>41578</c:v>
                </c:pt>
                <c:pt idx="112">
                  <c:v>41607</c:v>
                </c:pt>
                <c:pt idx="113">
                  <c:v>41639</c:v>
                </c:pt>
                <c:pt idx="114">
                  <c:v>41670</c:v>
                </c:pt>
                <c:pt idx="115">
                  <c:v>41698</c:v>
                </c:pt>
                <c:pt idx="116">
                  <c:v>41729</c:v>
                </c:pt>
                <c:pt idx="117">
                  <c:v>41759</c:v>
                </c:pt>
                <c:pt idx="118">
                  <c:v>41789</c:v>
                </c:pt>
                <c:pt idx="119">
                  <c:v>41820</c:v>
                </c:pt>
                <c:pt idx="120">
                  <c:v>41851</c:v>
                </c:pt>
                <c:pt idx="121">
                  <c:v>41880</c:v>
                </c:pt>
                <c:pt idx="122">
                  <c:v>41912</c:v>
                </c:pt>
                <c:pt idx="123">
                  <c:v>41943</c:v>
                </c:pt>
                <c:pt idx="124">
                  <c:v>41971</c:v>
                </c:pt>
                <c:pt idx="125">
                  <c:v>42004</c:v>
                </c:pt>
                <c:pt idx="126">
                  <c:v>42034</c:v>
                </c:pt>
                <c:pt idx="127">
                  <c:v>42062</c:v>
                </c:pt>
                <c:pt idx="128">
                  <c:v>42094</c:v>
                </c:pt>
                <c:pt idx="129">
                  <c:v>42124</c:v>
                </c:pt>
                <c:pt idx="130">
                  <c:v>42153</c:v>
                </c:pt>
                <c:pt idx="131">
                  <c:v>42185</c:v>
                </c:pt>
                <c:pt idx="132">
                  <c:v>42216</c:v>
                </c:pt>
                <c:pt idx="133">
                  <c:v>42247</c:v>
                </c:pt>
                <c:pt idx="134">
                  <c:v>42277</c:v>
                </c:pt>
                <c:pt idx="135">
                  <c:v>42307</c:v>
                </c:pt>
                <c:pt idx="136">
                  <c:v>42338</c:v>
                </c:pt>
                <c:pt idx="137">
                  <c:v>42369</c:v>
                </c:pt>
                <c:pt idx="138">
                  <c:v>42398</c:v>
                </c:pt>
                <c:pt idx="139">
                  <c:v>42429</c:v>
                </c:pt>
                <c:pt idx="140">
                  <c:v>42460</c:v>
                </c:pt>
                <c:pt idx="141">
                  <c:v>42489</c:v>
                </c:pt>
                <c:pt idx="142">
                  <c:v>42521</c:v>
                </c:pt>
                <c:pt idx="143">
                  <c:v>42551</c:v>
                </c:pt>
                <c:pt idx="144">
                  <c:v>42580</c:v>
                </c:pt>
                <c:pt idx="145">
                  <c:v>42613</c:v>
                </c:pt>
                <c:pt idx="146">
                  <c:v>42643</c:v>
                </c:pt>
                <c:pt idx="147">
                  <c:v>42674</c:v>
                </c:pt>
                <c:pt idx="148">
                  <c:v>42704</c:v>
                </c:pt>
                <c:pt idx="149">
                  <c:v>42734</c:v>
                </c:pt>
                <c:pt idx="150">
                  <c:v>42766</c:v>
                </c:pt>
                <c:pt idx="151">
                  <c:v>42794</c:v>
                </c:pt>
                <c:pt idx="152">
                  <c:v>42825</c:v>
                </c:pt>
                <c:pt idx="153">
                  <c:v>42853</c:v>
                </c:pt>
                <c:pt idx="154">
                  <c:v>42886</c:v>
                </c:pt>
                <c:pt idx="155">
                  <c:v>42916</c:v>
                </c:pt>
                <c:pt idx="156">
                  <c:v>42947</c:v>
                </c:pt>
                <c:pt idx="157">
                  <c:v>42978</c:v>
                </c:pt>
                <c:pt idx="158">
                  <c:v>43007</c:v>
                </c:pt>
                <c:pt idx="159">
                  <c:v>43039</c:v>
                </c:pt>
                <c:pt idx="160">
                  <c:v>43069</c:v>
                </c:pt>
                <c:pt idx="161">
                  <c:v>43098</c:v>
                </c:pt>
                <c:pt idx="162">
                  <c:v>43131</c:v>
                </c:pt>
                <c:pt idx="163">
                  <c:v>43159</c:v>
                </c:pt>
                <c:pt idx="164">
                  <c:v>43189</c:v>
                </c:pt>
                <c:pt idx="165">
                  <c:v>43220</c:v>
                </c:pt>
                <c:pt idx="166">
                  <c:v>43251</c:v>
                </c:pt>
                <c:pt idx="167">
                  <c:v>43280</c:v>
                </c:pt>
                <c:pt idx="168">
                  <c:v>43312</c:v>
                </c:pt>
                <c:pt idx="169">
                  <c:v>43343</c:v>
                </c:pt>
                <c:pt idx="170">
                  <c:v>43371</c:v>
                </c:pt>
                <c:pt idx="171">
                  <c:v>43404</c:v>
                </c:pt>
                <c:pt idx="172">
                  <c:v>43434</c:v>
                </c:pt>
                <c:pt idx="173">
                  <c:v>43465</c:v>
                </c:pt>
                <c:pt idx="174">
                  <c:v>43496</c:v>
                </c:pt>
                <c:pt idx="175">
                  <c:v>43524</c:v>
                </c:pt>
                <c:pt idx="176">
                  <c:v>43553</c:v>
                </c:pt>
                <c:pt idx="177">
                  <c:v>43585</c:v>
                </c:pt>
                <c:pt idx="178">
                  <c:v>43616</c:v>
                </c:pt>
                <c:pt idx="179">
                  <c:v>43644</c:v>
                </c:pt>
                <c:pt idx="180">
                  <c:v>43677</c:v>
                </c:pt>
                <c:pt idx="181">
                  <c:v>43707</c:v>
                </c:pt>
                <c:pt idx="182">
                  <c:v>43738</c:v>
                </c:pt>
                <c:pt idx="183">
                  <c:v>43769</c:v>
                </c:pt>
                <c:pt idx="184">
                  <c:v>43798</c:v>
                </c:pt>
                <c:pt idx="185">
                  <c:v>43830</c:v>
                </c:pt>
                <c:pt idx="186">
                  <c:v>43861</c:v>
                </c:pt>
                <c:pt idx="187">
                  <c:v>43889</c:v>
                </c:pt>
                <c:pt idx="188">
                  <c:v>43921</c:v>
                </c:pt>
                <c:pt idx="189">
                  <c:v>43951</c:v>
                </c:pt>
                <c:pt idx="190">
                  <c:v>43980</c:v>
                </c:pt>
                <c:pt idx="191">
                  <c:v>44012</c:v>
                </c:pt>
                <c:pt idx="192">
                  <c:v>44043</c:v>
                </c:pt>
                <c:pt idx="193">
                  <c:v>44074</c:v>
                </c:pt>
                <c:pt idx="194">
                  <c:v>44104</c:v>
                </c:pt>
                <c:pt idx="195">
                  <c:v>44134</c:v>
                </c:pt>
                <c:pt idx="196">
                  <c:v>44165</c:v>
                </c:pt>
                <c:pt idx="197">
                  <c:v>44196</c:v>
                </c:pt>
                <c:pt idx="198">
                  <c:v>44225</c:v>
                </c:pt>
                <c:pt idx="199">
                  <c:v>44253</c:v>
                </c:pt>
                <c:pt idx="200">
                  <c:v>44286</c:v>
                </c:pt>
                <c:pt idx="201">
                  <c:v>44316</c:v>
                </c:pt>
                <c:pt idx="202">
                  <c:v>44347</c:v>
                </c:pt>
                <c:pt idx="203">
                  <c:v>44377</c:v>
                </c:pt>
                <c:pt idx="204">
                  <c:v>44407</c:v>
                </c:pt>
                <c:pt idx="205">
                  <c:v>44439</c:v>
                </c:pt>
                <c:pt idx="206">
                  <c:v>44469</c:v>
                </c:pt>
                <c:pt idx="207">
                  <c:v>44498</c:v>
                </c:pt>
                <c:pt idx="208">
                  <c:v>44530</c:v>
                </c:pt>
                <c:pt idx="209">
                  <c:v>44561</c:v>
                </c:pt>
                <c:pt idx="210">
                  <c:v>44592</c:v>
                </c:pt>
                <c:pt idx="211">
                  <c:v>44620</c:v>
                </c:pt>
                <c:pt idx="212">
                  <c:v>44651</c:v>
                </c:pt>
                <c:pt idx="213">
                  <c:v>44681</c:v>
                </c:pt>
                <c:pt idx="214">
                  <c:v>44712</c:v>
                </c:pt>
                <c:pt idx="215">
                  <c:v>44742</c:v>
                </c:pt>
                <c:pt idx="216">
                  <c:v>44773</c:v>
                </c:pt>
                <c:pt idx="217">
                  <c:v>44804</c:v>
                </c:pt>
                <c:pt idx="218">
                  <c:v>44834</c:v>
                </c:pt>
                <c:pt idx="219">
                  <c:v>44865</c:v>
                </c:pt>
                <c:pt idx="220">
                  <c:v>44895</c:v>
                </c:pt>
                <c:pt idx="221">
                  <c:v>44926</c:v>
                </c:pt>
                <c:pt idx="222">
                  <c:v>44957</c:v>
                </c:pt>
                <c:pt idx="223">
                  <c:v>44985</c:v>
                </c:pt>
                <c:pt idx="224">
                  <c:v>45016</c:v>
                </c:pt>
                <c:pt idx="225">
                  <c:v>45046</c:v>
                </c:pt>
                <c:pt idx="226">
                  <c:v>45077</c:v>
                </c:pt>
                <c:pt idx="227">
                  <c:v>45107</c:v>
                </c:pt>
                <c:pt idx="228">
                  <c:v>45138</c:v>
                </c:pt>
                <c:pt idx="229">
                  <c:v>45169</c:v>
                </c:pt>
                <c:pt idx="230">
                  <c:v>45199</c:v>
                </c:pt>
                <c:pt idx="231">
                  <c:v>45230</c:v>
                </c:pt>
                <c:pt idx="232">
                  <c:v>45260</c:v>
                </c:pt>
                <c:pt idx="233">
                  <c:v>45291</c:v>
                </c:pt>
                <c:pt idx="234">
                  <c:v>45322</c:v>
                </c:pt>
                <c:pt idx="235">
                  <c:v>45351</c:v>
                </c:pt>
                <c:pt idx="236">
                  <c:v>45382</c:v>
                </c:pt>
                <c:pt idx="237">
                  <c:v>45412</c:v>
                </c:pt>
                <c:pt idx="238">
                  <c:v>45443</c:v>
                </c:pt>
                <c:pt idx="239">
                  <c:v>45473</c:v>
                </c:pt>
                <c:pt idx="240">
                  <c:v>45504</c:v>
                </c:pt>
                <c:pt idx="241">
                  <c:v>45535</c:v>
                </c:pt>
                <c:pt idx="242">
                  <c:v>45565</c:v>
                </c:pt>
                <c:pt idx="243">
                  <c:v>45596</c:v>
                </c:pt>
                <c:pt idx="244">
                  <c:v>45626</c:v>
                </c:pt>
                <c:pt idx="245">
                  <c:v>45657</c:v>
                </c:pt>
                <c:pt idx="246">
                  <c:v>45688</c:v>
                </c:pt>
                <c:pt idx="247">
                  <c:v>45716</c:v>
                </c:pt>
                <c:pt idx="248">
                  <c:v>45747</c:v>
                </c:pt>
                <c:pt idx="249">
                  <c:v>45777</c:v>
                </c:pt>
                <c:pt idx="250">
                  <c:v>45808</c:v>
                </c:pt>
                <c:pt idx="251">
                  <c:v>45838</c:v>
                </c:pt>
                <c:pt idx="252">
                  <c:v>45869</c:v>
                </c:pt>
                <c:pt idx="253">
                  <c:v>45898</c:v>
                </c:pt>
                <c:pt idx="254">
                  <c:v>45930</c:v>
                </c:pt>
                <c:pt idx="255">
                  <c:v>45961</c:v>
                </c:pt>
                <c:pt idx="256">
                  <c:v>45989</c:v>
                </c:pt>
                <c:pt idx="257">
                  <c:v>46022</c:v>
                </c:pt>
                <c:pt idx="258">
                  <c:v>46053</c:v>
                </c:pt>
                <c:pt idx="259">
                  <c:v>46080</c:v>
                </c:pt>
                <c:pt idx="260">
                  <c:v>46112</c:v>
                </c:pt>
                <c:pt idx="261">
                  <c:v>46142</c:v>
                </c:pt>
              </c:numCache>
            </c:numRef>
          </c:cat>
          <c:val>
            <c:numRef>
              <c:f>Europe!$AE$44:$AE$305</c:f>
              <c:numCache>
                <c:formatCode>General</c:formatCode>
                <c:ptCount val="262"/>
                <c:pt idx="0">
                  <c:v>0.12182271364174491</c:v>
                </c:pt>
                <c:pt idx="1">
                  <c:v>0.10466216614072166</c:v>
                </c:pt>
                <c:pt idx="2">
                  <c:v>0.10466216614072166</c:v>
                </c:pt>
                <c:pt idx="3">
                  <c:v>0.10466216614072166</c:v>
                </c:pt>
                <c:pt idx="4">
                  <c:v>0.12182271364174491</c:v>
                </c:pt>
                <c:pt idx="5">
                  <c:v>0.12182271364174491</c:v>
                </c:pt>
                <c:pt idx="6">
                  <c:v>0.12182271364174491</c:v>
                </c:pt>
                <c:pt idx="7">
                  <c:v>0.12182271364174491</c:v>
                </c:pt>
                <c:pt idx="8">
                  <c:v>0.10466216614072166</c:v>
                </c:pt>
                <c:pt idx="9">
                  <c:v>0.10466216614072166</c:v>
                </c:pt>
                <c:pt idx="10">
                  <c:v>0.10466216614072166</c:v>
                </c:pt>
                <c:pt idx="11">
                  <c:v>0.10224162119868563</c:v>
                </c:pt>
                <c:pt idx="12">
                  <c:v>0.10224162119868563</c:v>
                </c:pt>
                <c:pt idx="13">
                  <c:v>0.10224162119868563</c:v>
                </c:pt>
                <c:pt idx="14">
                  <c:v>0.10224162119868563</c:v>
                </c:pt>
                <c:pt idx="15">
                  <c:v>0.10224162119868563</c:v>
                </c:pt>
                <c:pt idx="16">
                  <c:v>8.6509909923121242E-2</c:v>
                </c:pt>
                <c:pt idx="17">
                  <c:v>0.10224162119868563</c:v>
                </c:pt>
                <c:pt idx="18">
                  <c:v>0.10466216614072166</c:v>
                </c:pt>
                <c:pt idx="19">
                  <c:v>0.13809043537996563</c:v>
                </c:pt>
                <c:pt idx="20">
                  <c:v>0.16721352553963409</c:v>
                </c:pt>
                <c:pt idx="21">
                  <c:v>0.16721352553963409</c:v>
                </c:pt>
                <c:pt idx="22">
                  <c:v>0.18591691667805388</c:v>
                </c:pt>
                <c:pt idx="23">
                  <c:v>0.16721352553963409</c:v>
                </c:pt>
                <c:pt idx="24">
                  <c:v>0.18591691667805388</c:v>
                </c:pt>
                <c:pt idx="25">
                  <c:v>0.19545427077615019</c:v>
                </c:pt>
                <c:pt idx="26">
                  <c:v>0.2409721240827416</c:v>
                </c:pt>
                <c:pt idx="27">
                  <c:v>0.19545427077615019</c:v>
                </c:pt>
                <c:pt idx="28">
                  <c:v>0.18591691667805388</c:v>
                </c:pt>
                <c:pt idx="29">
                  <c:v>0.18591691667805388</c:v>
                </c:pt>
                <c:pt idx="30">
                  <c:v>0.16721352553963409</c:v>
                </c:pt>
                <c:pt idx="31">
                  <c:v>0.14392353543845848</c:v>
                </c:pt>
                <c:pt idx="32">
                  <c:v>0.16721352553963409</c:v>
                </c:pt>
                <c:pt idx="33">
                  <c:v>0.16721352553963409</c:v>
                </c:pt>
                <c:pt idx="34">
                  <c:v>0.16721352553963409</c:v>
                </c:pt>
                <c:pt idx="35">
                  <c:v>0.16721352553963409</c:v>
                </c:pt>
                <c:pt idx="36">
                  <c:v>0.16721352553963409</c:v>
                </c:pt>
                <c:pt idx="37">
                  <c:v>0.18591691667805388</c:v>
                </c:pt>
                <c:pt idx="38">
                  <c:v>0.19476211985871217</c:v>
                </c:pt>
                <c:pt idx="39">
                  <c:v>0.19545427077615019</c:v>
                </c:pt>
                <c:pt idx="40">
                  <c:v>0.19545427077615019</c:v>
                </c:pt>
                <c:pt idx="41">
                  <c:v>0.19545427077615019</c:v>
                </c:pt>
                <c:pt idx="42">
                  <c:v>0.19545427077615019</c:v>
                </c:pt>
                <c:pt idx="43">
                  <c:v>0.19476211985871217</c:v>
                </c:pt>
                <c:pt idx="44">
                  <c:v>0.19476211985871217</c:v>
                </c:pt>
                <c:pt idx="45">
                  <c:v>0.19476211985871217</c:v>
                </c:pt>
                <c:pt idx="46">
                  <c:v>0.17096479913451157</c:v>
                </c:pt>
                <c:pt idx="47">
                  <c:v>0.17096479913451157</c:v>
                </c:pt>
                <c:pt idx="48">
                  <c:v>0.17249064803678671</c:v>
                </c:pt>
                <c:pt idx="49">
                  <c:v>0.19476211985871217</c:v>
                </c:pt>
                <c:pt idx="50">
                  <c:v>0.21218198100576324</c:v>
                </c:pt>
                <c:pt idx="51">
                  <c:v>0.2175334137187063</c:v>
                </c:pt>
                <c:pt idx="52">
                  <c:v>0.23015184037249414</c:v>
                </c:pt>
                <c:pt idx="53">
                  <c:v>0.23015184037249414</c:v>
                </c:pt>
                <c:pt idx="54">
                  <c:v>0.2175334137187063</c:v>
                </c:pt>
                <c:pt idx="55">
                  <c:v>0.21218198100576324</c:v>
                </c:pt>
                <c:pt idx="56">
                  <c:v>0.21218198100576324</c:v>
                </c:pt>
                <c:pt idx="57">
                  <c:v>0.21218198100576324</c:v>
                </c:pt>
                <c:pt idx="58">
                  <c:v>0.21218198100576324</c:v>
                </c:pt>
                <c:pt idx="59">
                  <c:v>0.21218198100576324</c:v>
                </c:pt>
                <c:pt idx="60">
                  <c:v>0.21218198100576324</c:v>
                </c:pt>
                <c:pt idx="61">
                  <c:v>0.21218198100576324</c:v>
                </c:pt>
                <c:pt idx="62">
                  <c:v>0.21218198100576324</c:v>
                </c:pt>
                <c:pt idx="63">
                  <c:v>0.22976070493955625</c:v>
                </c:pt>
                <c:pt idx="64">
                  <c:v>0.22976070493955625</c:v>
                </c:pt>
                <c:pt idx="65">
                  <c:v>0.22976070493955625</c:v>
                </c:pt>
                <c:pt idx="66">
                  <c:v>0.22976070493955625</c:v>
                </c:pt>
                <c:pt idx="67">
                  <c:v>0.22976070493955625</c:v>
                </c:pt>
                <c:pt idx="68">
                  <c:v>0.22976070493955625</c:v>
                </c:pt>
                <c:pt idx="69">
                  <c:v>0.22976070493955625</c:v>
                </c:pt>
                <c:pt idx="70">
                  <c:v>0.22976070493955625</c:v>
                </c:pt>
                <c:pt idx="71">
                  <c:v>0.21234095996514485</c:v>
                </c:pt>
                <c:pt idx="72">
                  <c:v>0.1940552513982019</c:v>
                </c:pt>
                <c:pt idx="73">
                  <c:v>0.18857158219500136</c:v>
                </c:pt>
                <c:pt idx="74">
                  <c:v>0.18857158219500136</c:v>
                </c:pt>
                <c:pt idx="75">
                  <c:v>0.18857158219500136</c:v>
                </c:pt>
                <c:pt idx="76">
                  <c:v>0.16230466719499415</c:v>
                </c:pt>
                <c:pt idx="77">
                  <c:v>0.15721038917540664</c:v>
                </c:pt>
                <c:pt idx="78">
                  <c:v>0.14448821565538383</c:v>
                </c:pt>
                <c:pt idx="79">
                  <c:v>0.14307042739220965</c:v>
                </c:pt>
                <c:pt idx="80">
                  <c:v>0.14307042739220965</c:v>
                </c:pt>
                <c:pt idx="81">
                  <c:v>0.1332962965642337</c:v>
                </c:pt>
                <c:pt idx="82">
                  <c:v>0.107847690332457</c:v>
                </c:pt>
                <c:pt idx="83">
                  <c:v>0.10304768153233661</c:v>
                </c:pt>
                <c:pt idx="84">
                  <c:v>0.10304768153233661</c:v>
                </c:pt>
                <c:pt idx="85">
                  <c:v>0.10304768153233661</c:v>
                </c:pt>
                <c:pt idx="86">
                  <c:v>0.107847690332457</c:v>
                </c:pt>
                <c:pt idx="87">
                  <c:v>0.107847690332457</c:v>
                </c:pt>
                <c:pt idx="88">
                  <c:v>0.1332962965642337</c:v>
                </c:pt>
                <c:pt idx="89">
                  <c:v>0.1332962965642337</c:v>
                </c:pt>
                <c:pt idx="90">
                  <c:v>0.107847690332457</c:v>
                </c:pt>
                <c:pt idx="91">
                  <c:v>9.9484095095897285E-2</c:v>
                </c:pt>
                <c:pt idx="92">
                  <c:v>9.9484095095897285E-2</c:v>
                </c:pt>
                <c:pt idx="93">
                  <c:v>9.2666852266571009E-2</c:v>
                </c:pt>
                <c:pt idx="94">
                  <c:v>9.2666852266571009E-2</c:v>
                </c:pt>
                <c:pt idx="95">
                  <c:v>8.147544082558289E-2</c:v>
                </c:pt>
                <c:pt idx="96">
                  <c:v>7.2753268541128069E-2</c:v>
                </c:pt>
                <c:pt idx="97">
                  <c:v>7.2753268541128069E-2</c:v>
                </c:pt>
                <c:pt idx="98">
                  <c:v>8.147544082558289E-2</c:v>
                </c:pt>
                <c:pt idx="99">
                  <c:v>8.147544082558289E-2</c:v>
                </c:pt>
                <c:pt idx="100">
                  <c:v>8.147544082558289E-2</c:v>
                </c:pt>
                <c:pt idx="101">
                  <c:v>8.147544082558289E-2</c:v>
                </c:pt>
                <c:pt idx="102">
                  <c:v>9.3742664069368153E-2</c:v>
                </c:pt>
                <c:pt idx="103">
                  <c:v>9.3742664069368153E-2</c:v>
                </c:pt>
                <c:pt idx="104">
                  <c:v>9.3742664069368153E-2</c:v>
                </c:pt>
                <c:pt idx="105">
                  <c:v>9.3742664069368153E-2</c:v>
                </c:pt>
                <c:pt idx="106">
                  <c:v>9.3742664069368153E-2</c:v>
                </c:pt>
                <c:pt idx="107">
                  <c:v>9.3742664069368153E-2</c:v>
                </c:pt>
                <c:pt idx="108">
                  <c:v>9.3742664069368153E-2</c:v>
                </c:pt>
                <c:pt idx="109">
                  <c:v>9.3742664069368153E-2</c:v>
                </c:pt>
                <c:pt idx="110">
                  <c:v>9.3742664069368153E-2</c:v>
                </c:pt>
                <c:pt idx="111">
                  <c:v>9.3742664069368153E-2</c:v>
                </c:pt>
                <c:pt idx="112">
                  <c:v>9.3742664069368153E-2</c:v>
                </c:pt>
                <c:pt idx="113">
                  <c:v>0.10690414123859882</c:v>
                </c:pt>
                <c:pt idx="114">
                  <c:v>0.11772549075892313</c:v>
                </c:pt>
                <c:pt idx="115">
                  <c:v>0.12174927287555823</c:v>
                </c:pt>
                <c:pt idx="116">
                  <c:v>0.12174927287555823</c:v>
                </c:pt>
                <c:pt idx="117">
                  <c:v>0.12174927287555823</c:v>
                </c:pt>
                <c:pt idx="118">
                  <c:v>0.12174927287555823</c:v>
                </c:pt>
                <c:pt idx="119">
                  <c:v>0.12174927287555823</c:v>
                </c:pt>
                <c:pt idx="120">
                  <c:v>0.12336429233759949</c:v>
                </c:pt>
                <c:pt idx="121">
                  <c:v>0.12336429233759949</c:v>
                </c:pt>
                <c:pt idx="122">
                  <c:v>0.12336429233759949</c:v>
                </c:pt>
                <c:pt idx="123">
                  <c:v>0.12336429233759949</c:v>
                </c:pt>
                <c:pt idx="124">
                  <c:v>0.12174927287555823</c:v>
                </c:pt>
                <c:pt idx="125">
                  <c:v>0.12336429233759949</c:v>
                </c:pt>
                <c:pt idx="126">
                  <c:v>0.1158293654322573</c:v>
                </c:pt>
                <c:pt idx="127">
                  <c:v>0.1158293654322573</c:v>
                </c:pt>
                <c:pt idx="128">
                  <c:v>0.1158293654322573</c:v>
                </c:pt>
                <c:pt idx="129">
                  <c:v>0.11506196714112282</c:v>
                </c:pt>
                <c:pt idx="130">
                  <c:v>0.11506196714112282</c:v>
                </c:pt>
                <c:pt idx="131">
                  <c:v>0.10690414123859882</c:v>
                </c:pt>
                <c:pt idx="132">
                  <c:v>0.10690414123859882</c:v>
                </c:pt>
                <c:pt idx="133">
                  <c:v>0.11367479764827648</c:v>
                </c:pt>
                <c:pt idx="134">
                  <c:v>0.11506196714112282</c:v>
                </c:pt>
                <c:pt idx="135">
                  <c:v>0.11506196714112282</c:v>
                </c:pt>
                <c:pt idx="136">
                  <c:v>0.11367479764827648</c:v>
                </c:pt>
                <c:pt idx="137">
                  <c:v>0.11367479764827648</c:v>
                </c:pt>
                <c:pt idx="138">
                  <c:v>0.11367479764827648</c:v>
                </c:pt>
                <c:pt idx="139">
                  <c:v>0.12336429233759949</c:v>
                </c:pt>
                <c:pt idx="140">
                  <c:v>0.13795370423273873</c:v>
                </c:pt>
                <c:pt idx="141">
                  <c:v>0.15782627349063949</c:v>
                </c:pt>
                <c:pt idx="142">
                  <c:v>0.13795370423273873</c:v>
                </c:pt>
                <c:pt idx="143">
                  <c:v>0.13795370423273873</c:v>
                </c:pt>
                <c:pt idx="144">
                  <c:v>0.13795370423273873</c:v>
                </c:pt>
                <c:pt idx="145">
                  <c:v>0.13795370423273873</c:v>
                </c:pt>
                <c:pt idx="146">
                  <c:v>0.11367479764827648</c:v>
                </c:pt>
                <c:pt idx="147">
                  <c:v>0.15782627349063949</c:v>
                </c:pt>
                <c:pt idx="148">
                  <c:v>0.15782627349063949</c:v>
                </c:pt>
                <c:pt idx="149">
                  <c:v>0.15782627349063949</c:v>
                </c:pt>
                <c:pt idx="150">
                  <c:v>0.17545338887394357</c:v>
                </c:pt>
                <c:pt idx="151">
                  <c:v>0.17545338887394357</c:v>
                </c:pt>
                <c:pt idx="152">
                  <c:v>0.18285351887401058</c:v>
                </c:pt>
                <c:pt idx="153">
                  <c:v>0.21042165848449923</c:v>
                </c:pt>
                <c:pt idx="154">
                  <c:v>0.21042165848449923</c:v>
                </c:pt>
                <c:pt idx="155">
                  <c:v>0.18285351887401058</c:v>
                </c:pt>
                <c:pt idx="156">
                  <c:v>0.17545338887394357</c:v>
                </c:pt>
                <c:pt idx="157">
                  <c:v>0.17545338887394357</c:v>
                </c:pt>
                <c:pt idx="158">
                  <c:v>0.18285351887401058</c:v>
                </c:pt>
                <c:pt idx="159">
                  <c:v>0.17545338887394357</c:v>
                </c:pt>
                <c:pt idx="160">
                  <c:v>0.17545338887394357</c:v>
                </c:pt>
                <c:pt idx="161">
                  <c:v>0.17545338887394357</c:v>
                </c:pt>
                <c:pt idx="162">
                  <c:v>0.17261743927779727</c:v>
                </c:pt>
                <c:pt idx="163">
                  <c:v>0.17545338887394357</c:v>
                </c:pt>
                <c:pt idx="164">
                  <c:v>0.18285351887401058</c:v>
                </c:pt>
                <c:pt idx="165">
                  <c:v>0.21138516248193451</c:v>
                </c:pt>
                <c:pt idx="166">
                  <c:v>0.26336705678240513</c:v>
                </c:pt>
                <c:pt idx="167">
                  <c:v>0.27040993237119171</c:v>
                </c:pt>
                <c:pt idx="168">
                  <c:v>0.26336705678240513</c:v>
                </c:pt>
                <c:pt idx="169">
                  <c:v>0.21138516248193451</c:v>
                </c:pt>
                <c:pt idx="170">
                  <c:v>0.17261743927779727</c:v>
                </c:pt>
                <c:pt idx="171">
                  <c:v>0.17261743927779727</c:v>
                </c:pt>
                <c:pt idx="172">
                  <c:v>0.17261743927779727</c:v>
                </c:pt>
                <c:pt idx="173">
                  <c:v>0.17261743927779727</c:v>
                </c:pt>
                <c:pt idx="174">
                  <c:v>0.10063210214557849</c:v>
                </c:pt>
                <c:pt idx="175">
                  <c:v>0.12814597418927165</c:v>
                </c:pt>
                <c:pt idx="176">
                  <c:v>0.12814597418927165</c:v>
                </c:pt>
                <c:pt idx="177">
                  <c:v>0.12814597418927165</c:v>
                </c:pt>
                <c:pt idx="178">
                  <c:v>0.12814597418927165</c:v>
                </c:pt>
                <c:pt idx="179">
                  <c:v>0.12814597418927165</c:v>
                </c:pt>
                <c:pt idx="180">
                  <c:v>0.13519887125518348</c:v>
                </c:pt>
                <c:pt idx="181">
                  <c:v>0.13519887125518348</c:v>
                </c:pt>
                <c:pt idx="182">
                  <c:v>0.13519887125518348</c:v>
                </c:pt>
                <c:pt idx="183">
                  <c:v>0.13519887125518348</c:v>
                </c:pt>
                <c:pt idx="184">
                  <c:v>0.13519887125518348</c:v>
                </c:pt>
                <c:pt idx="185">
                  <c:v>0.13519887125518348</c:v>
                </c:pt>
                <c:pt idx="186">
                  <c:v>0.13519887125518348</c:v>
                </c:pt>
                <c:pt idx="187">
                  <c:v>0.13519887125518348</c:v>
                </c:pt>
                <c:pt idx="188">
                  <c:v>0.13519887125518348</c:v>
                </c:pt>
                <c:pt idx="189">
                  <c:v>0.180827617282876</c:v>
                </c:pt>
                <c:pt idx="190">
                  <c:v>0.25488884359184116</c:v>
                </c:pt>
                <c:pt idx="191">
                  <c:v>0.25488884359184116</c:v>
                </c:pt>
                <c:pt idx="192">
                  <c:v>0.25488884359184116</c:v>
                </c:pt>
                <c:pt idx="193">
                  <c:v>0.25488884359184116</c:v>
                </c:pt>
                <c:pt idx="194">
                  <c:v>0.25488884359184116</c:v>
                </c:pt>
                <c:pt idx="195">
                  <c:v>0.25488884359184116</c:v>
                </c:pt>
                <c:pt idx="196">
                  <c:v>0.28261902372693837</c:v>
                </c:pt>
                <c:pt idx="197">
                  <c:v>0.29027579178425267</c:v>
                </c:pt>
                <c:pt idx="198">
                  <c:v>0.29027579178425267</c:v>
                </c:pt>
                <c:pt idx="199">
                  <c:v>0.29765233144387437</c:v>
                </c:pt>
                <c:pt idx="200">
                  <c:v>0.29765233144387437</c:v>
                </c:pt>
                <c:pt idx="201">
                  <c:v>0.29765233144387437</c:v>
                </c:pt>
                <c:pt idx="202">
                  <c:v>0.29765233144387437</c:v>
                </c:pt>
                <c:pt idx="203">
                  <c:v>0.29765233144387437</c:v>
                </c:pt>
                <c:pt idx="204">
                  <c:v>0.28330966581489769</c:v>
                </c:pt>
                <c:pt idx="205">
                  <c:v>0.25805689584478364</c:v>
                </c:pt>
                <c:pt idx="206">
                  <c:v>0.25488884359184116</c:v>
                </c:pt>
                <c:pt idx="207">
                  <c:v>0.2328791703550871</c:v>
                </c:pt>
                <c:pt idx="208">
                  <c:v>0.23197042274250723</c:v>
                </c:pt>
                <c:pt idx="209">
                  <c:v>0.19321137017958945</c:v>
                </c:pt>
                <c:pt idx="210">
                  <c:v>0.19321137017958945</c:v>
                </c:pt>
                <c:pt idx="211">
                  <c:v>0.19321137017958945</c:v>
                </c:pt>
                <c:pt idx="212">
                  <c:v>0.23197042274250723</c:v>
                </c:pt>
                <c:pt idx="213">
                  <c:v>0.23197042274250723</c:v>
                </c:pt>
                <c:pt idx="214">
                  <c:v>0.23197042274250723</c:v>
                </c:pt>
                <c:pt idx="215">
                  <c:v>0.23197042274250723</c:v>
                </c:pt>
                <c:pt idx="216">
                  <c:v>0.23197042274250723</c:v>
                </c:pt>
                <c:pt idx="217">
                  <c:v>0.23197042274250723</c:v>
                </c:pt>
                <c:pt idx="218">
                  <c:v>0.23197042274250723</c:v>
                </c:pt>
                <c:pt idx="219">
                  <c:v>0.19321137017958945</c:v>
                </c:pt>
                <c:pt idx="220">
                  <c:v>0.18423500354943423</c:v>
                </c:pt>
                <c:pt idx="221">
                  <c:v>0.18312425417217915</c:v>
                </c:pt>
                <c:pt idx="222">
                  <c:v>0.18312425417217915</c:v>
                </c:pt>
                <c:pt idx="223">
                  <c:v>0.17468930693094209</c:v>
                </c:pt>
                <c:pt idx="224">
                  <c:v>0.17468930693094209</c:v>
                </c:pt>
                <c:pt idx="225">
                  <c:v>0.17468930693094209</c:v>
                </c:pt>
                <c:pt idx="226">
                  <c:v>0.18423500354943423</c:v>
                </c:pt>
                <c:pt idx="227">
                  <c:v>0.18650684979307874</c:v>
                </c:pt>
                <c:pt idx="228">
                  <c:v>0.18650684979307874</c:v>
                </c:pt>
                <c:pt idx="229">
                  <c:v>0.19321137017958945</c:v>
                </c:pt>
                <c:pt idx="230">
                  <c:v>0.2054615065852885</c:v>
                </c:pt>
                <c:pt idx="231">
                  <c:v>0.18650684979307874</c:v>
                </c:pt>
                <c:pt idx="232">
                  <c:v>0.18650684979307874</c:v>
                </c:pt>
                <c:pt idx="233">
                  <c:v>0.18650684979307874</c:v>
                </c:pt>
                <c:pt idx="234">
                  <c:v>0.18650684979307874</c:v>
                </c:pt>
                <c:pt idx="235">
                  <c:v>0.18650684979307874</c:v>
                </c:pt>
                <c:pt idx="236">
                  <c:v>0.18650684979307874</c:v>
                </c:pt>
                <c:pt idx="237">
                  <c:v>0.18650684979307874</c:v>
                </c:pt>
                <c:pt idx="238">
                  <c:v>0.17468930693094209</c:v>
                </c:pt>
                <c:pt idx="239">
                  <c:v>0.14413566452708004</c:v>
                </c:pt>
                <c:pt idx="240">
                  <c:v>0.14413566452708004</c:v>
                </c:pt>
                <c:pt idx="241">
                  <c:v>0.14413566452708004</c:v>
                </c:pt>
                <c:pt idx="242">
                  <c:v>0.14413566452708004</c:v>
                </c:pt>
                <c:pt idx="243">
                  <c:v>0.13893713347895664</c:v>
                </c:pt>
                <c:pt idx="244">
                  <c:v>0.12197718134816538</c:v>
                </c:pt>
                <c:pt idx="245">
                  <c:v>0.11681141320482114</c:v>
                </c:pt>
                <c:pt idx="246">
                  <c:v>0.12197718134816538</c:v>
                </c:pt>
                <c:pt idx="247">
                  <c:v>0.12197718134816538</c:v>
                </c:pt>
                <c:pt idx="248">
                  <c:v>0.12197718134816538</c:v>
                </c:pt>
                <c:pt idx="249">
                  <c:v>0.12197718134816538</c:v>
                </c:pt>
                <c:pt idx="250">
                  <c:v>0.11681141320482114</c:v>
                </c:pt>
                <c:pt idx="251">
                  <c:v>0.11407430984408884</c:v>
                </c:pt>
                <c:pt idx="252">
                  <c:v>9.8253824181680383E-2</c:v>
                </c:pt>
                <c:pt idx="253">
                  <c:v>8.7414521234448039E-2</c:v>
                </c:pt>
                <c:pt idx="254">
                  <c:v>8.7356554253133156E-2</c:v>
                </c:pt>
                <c:pt idx="255">
                  <c:v>8.506631809190357E-2</c:v>
                </c:pt>
                <c:pt idx="256">
                  <c:v>7.9808983238036646E-2</c:v>
                </c:pt>
                <c:pt idx="257">
                  <c:v>7.4149791197756665E-2</c:v>
                </c:pt>
                <c:pt idx="258">
                  <c:v>7.1963314890755026E-2</c:v>
                </c:pt>
                <c:pt idx="259">
                  <c:v>3.9572079308606511E-2</c:v>
                </c:pt>
                <c:pt idx="260">
                  <c:v>3.9572079308606511E-2</c:v>
                </c:pt>
                <c:pt idx="261">
                  <c:v>3.9572079308606511E-2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2-460F-BE82-FAFD7D897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474752"/>
        <c:axId val="2000480032"/>
      </c:lineChart>
      <c:dateAx>
        <c:axId val="2000474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480032"/>
        <c:crosses val="autoZero"/>
        <c:auto val="1"/>
        <c:lblOffset val="100"/>
        <c:baseTimeUnit val="days"/>
      </c:dateAx>
      <c:valAx>
        <c:axId val="20004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4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400"/>
              <a:t>Inputs</a:t>
            </a:r>
            <a:r>
              <a:rPr lang="fr-FR" sz="2400" baseline="0"/>
              <a:t> - Signal Macro EU</a:t>
            </a:r>
            <a:endParaRPr lang="fr-F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7489605380895837E-2"/>
          <c:y val="0.14303051598840033"/>
          <c:w val="0.90419083832361091"/>
          <c:h val="0.6476254250084762"/>
        </c:manualLayout>
      </c:layout>
      <c:lineChart>
        <c:grouping val="standard"/>
        <c:varyColors val="0"/>
        <c:ser>
          <c:idx val="3"/>
          <c:order val="0"/>
          <c:tx>
            <c:v>OECD Leading Indicators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Europe!$A$170:$A$331</c:f>
              <c:numCache>
                <c:formatCode>m/d/yyyy</c:formatCode>
                <c:ptCount val="162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Europe!$D$170:$D$331</c:f>
              <c:numCache>
                <c:formatCode>0.00</c:formatCode>
                <c:ptCount val="162"/>
                <c:pt idx="0">
                  <c:v>0.92567290143745118</c:v>
                </c:pt>
                <c:pt idx="1">
                  <c:v>0.85615496890530274</c:v>
                </c:pt>
                <c:pt idx="2">
                  <c:v>0.89761925812053567</c:v>
                </c:pt>
                <c:pt idx="3">
                  <c:v>0.99777522354120596</c:v>
                </c:pt>
                <c:pt idx="4">
                  <c:v>1.1405115260826826</c:v>
                </c:pt>
                <c:pt idx="5">
                  <c:v>1.3745656211378419</c:v>
                </c:pt>
                <c:pt idx="6">
                  <c:v>1.719180262992934</c:v>
                </c:pt>
                <c:pt idx="7">
                  <c:v>2.1881715549728704</c:v>
                </c:pt>
                <c:pt idx="8">
                  <c:v>2.5272982023932293</c:v>
                </c:pt>
                <c:pt idx="9">
                  <c:v>2.5809093310530362</c:v>
                </c:pt>
                <c:pt idx="10">
                  <c:v>2.3452251972067812</c:v>
                </c:pt>
                <c:pt idx="11">
                  <c:v>2.0791076476043462</c:v>
                </c:pt>
                <c:pt idx="12">
                  <c:v>1.8448065770692439</c:v>
                </c:pt>
                <c:pt idx="13">
                  <c:v>1.535187500834486</c:v>
                </c:pt>
                <c:pt idx="14">
                  <c:v>1.2408102243777164</c:v>
                </c:pt>
                <c:pt idx="15">
                  <c:v>0.99209293123456599</c:v>
                </c:pt>
                <c:pt idx="16">
                  <c:v>0.69189308053336207</c:v>
                </c:pt>
                <c:pt idx="17">
                  <c:v>0.38556373408404182</c:v>
                </c:pt>
                <c:pt idx="18">
                  <c:v>6.2938385533381505E-2</c:v>
                </c:pt>
                <c:pt idx="19">
                  <c:v>-0.23543264926394747</c:v>
                </c:pt>
                <c:pt idx="20">
                  <c:v>-0.44337626130198349</c:v>
                </c:pt>
                <c:pt idx="21">
                  <c:v>-0.48915441030487899</c:v>
                </c:pt>
                <c:pt idx="22">
                  <c:v>-0.2534981721401503</c:v>
                </c:pt>
                <c:pt idx="23">
                  <c:v>6.174657161282477E-2</c:v>
                </c:pt>
                <c:pt idx="24">
                  <c:v>1.1770959460134598</c:v>
                </c:pt>
                <c:pt idx="25">
                  <c:v>2.4890267562521764</c:v>
                </c:pt>
                <c:pt idx="26">
                  <c:v>3.5206376159396839</c:v>
                </c:pt>
                <c:pt idx="27">
                  <c:v>3.9539807277078984</c:v>
                </c:pt>
                <c:pt idx="28">
                  <c:v>4.1024397688426353</c:v>
                </c:pt>
                <c:pt idx="29">
                  <c:v>3.7599812310045664</c:v>
                </c:pt>
                <c:pt idx="30">
                  <c:v>3.4116400408072272</c:v>
                </c:pt>
                <c:pt idx="31">
                  <c:v>3.1295614552442519</c:v>
                </c:pt>
                <c:pt idx="32">
                  <c:v>2.865347435029971</c:v>
                </c:pt>
                <c:pt idx="33">
                  <c:v>2.6844160869333469</c:v>
                </c:pt>
                <c:pt idx="34">
                  <c:v>2.5153275369814727</c:v>
                </c:pt>
                <c:pt idx="35">
                  <c:v>2.3568551659167163</c:v>
                </c:pt>
                <c:pt idx="36">
                  <c:v>2.2071582913842192</c:v>
                </c:pt>
                <c:pt idx="37">
                  <c:v>2.0537667880811239</c:v>
                </c:pt>
                <c:pt idx="38">
                  <c:v>1.9329208137593465</c:v>
                </c:pt>
                <c:pt idx="39">
                  <c:v>1.7888392609640795</c:v>
                </c:pt>
                <c:pt idx="40">
                  <c:v>1.6396603392114193</c:v>
                </c:pt>
                <c:pt idx="41">
                  <c:v>1.5219611071955139</c:v>
                </c:pt>
                <c:pt idx="42">
                  <c:v>1.3549217871264461</c:v>
                </c:pt>
                <c:pt idx="43">
                  <c:v>1.1595744833097679</c:v>
                </c:pt>
                <c:pt idx="44">
                  <c:v>0.98452635803577471</c:v>
                </c:pt>
                <c:pt idx="45">
                  <c:v>0.68761640620552489</c:v>
                </c:pt>
                <c:pt idx="46">
                  <c:v>0.2997699795967978</c:v>
                </c:pt>
                <c:pt idx="47">
                  <c:v>-0.23322800845291891</c:v>
                </c:pt>
                <c:pt idx="48">
                  <c:v>-0.91012836678932696</c:v>
                </c:pt>
                <c:pt idx="49">
                  <c:v>-1.6351234935709407</c:v>
                </c:pt>
                <c:pt idx="50">
                  <c:v>-2.2309901817373219</c:v>
                </c:pt>
                <c:pt idx="51">
                  <c:v>-2.6404118667013621</c:v>
                </c:pt>
                <c:pt idx="52">
                  <c:v>-2.794401416155555</c:v>
                </c:pt>
                <c:pt idx="53">
                  <c:v>-2.7205336330802465</c:v>
                </c:pt>
                <c:pt idx="54">
                  <c:v>-2.5280688771404396</c:v>
                </c:pt>
                <c:pt idx="55">
                  <c:v>-2.3432604589713222</c:v>
                </c:pt>
                <c:pt idx="56">
                  <c:v>-2.2072586933355867</c:v>
                </c:pt>
                <c:pt idx="57">
                  <c:v>-2.0792937965532476</c:v>
                </c:pt>
                <c:pt idx="58">
                  <c:v>-1.9814759706921832</c:v>
                </c:pt>
                <c:pt idx="59">
                  <c:v>-1.8792919397990417</c:v>
                </c:pt>
                <c:pt idx="60">
                  <c:v>-1.7752337994775713</c:v>
                </c:pt>
                <c:pt idx="61">
                  <c:v>-1.6959840108120798</c:v>
                </c:pt>
                <c:pt idx="62">
                  <c:v>-2.2250488776474602</c:v>
                </c:pt>
                <c:pt idx="63">
                  <c:v>-3.4672041131335205</c:v>
                </c:pt>
                <c:pt idx="64">
                  <c:v>-4.054707009315158</c:v>
                </c:pt>
                <c:pt idx="65">
                  <c:v>-3.4432670702150219</c:v>
                </c:pt>
                <c:pt idx="66">
                  <c:v>-2.7416269806606626</c:v>
                </c:pt>
                <c:pt idx="67">
                  <c:v>-2.1726953022731088</c:v>
                </c:pt>
                <c:pt idx="68">
                  <c:v>-1.7957296654775128</c:v>
                </c:pt>
                <c:pt idx="69">
                  <c:v>-1.5086775383697415</c:v>
                </c:pt>
                <c:pt idx="70">
                  <c:v>-1.2786833452831723</c:v>
                </c:pt>
                <c:pt idx="71">
                  <c:v>-1.0710799894887115</c:v>
                </c:pt>
                <c:pt idx="72">
                  <c:v>-0.89959894427415943</c:v>
                </c:pt>
                <c:pt idx="73">
                  <c:v>-0.73981886774818761</c:v>
                </c:pt>
                <c:pt idx="74">
                  <c:v>-0.50361822196481421</c:v>
                </c:pt>
                <c:pt idx="75">
                  <c:v>-0.21448940356212617</c:v>
                </c:pt>
                <c:pt idx="76">
                  <c:v>0.15611319156157127</c:v>
                </c:pt>
                <c:pt idx="77">
                  <c:v>0.60463288894277079</c:v>
                </c:pt>
                <c:pt idx="78">
                  <c:v>1.0680224468155004</c:v>
                </c:pt>
                <c:pt idx="79">
                  <c:v>1.547374093083131</c:v>
                </c:pt>
                <c:pt idx="80">
                  <c:v>1.96295532357761</c:v>
                </c:pt>
                <c:pt idx="81">
                  <c:v>2.2941802553405704</c:v>
                </c:pt>
                <c:pt idx="82">
                  <c:v>2.3995104320232787</c:v>
                </c:pt>
                <c:pt idx="83">
                  <c:v>2.1926638545216535</c:v>
                </c:pt>
                <c:pt idx="84">
                  <c:v>2.0041619097667462</c:v>
                </c:pt>
                <c:pt idx="85">
                  <c:v>1.812406686313291</c:v>
                </c:pt>
                <c:pt idx="86">
                  <c:v>1.6322903078742685</c:v>
                </c:pt>
                <c:pt idx="87">
                  <c:v>1.4426302023789266</c:v>
                </c:pt>
                <c:pt idx="88">
                  <c:v>1.2543206048800812</c:v>
                </c:pt>
                <c:pt idx="89">
                  <c:v>1.0557017362073546</c:v>
                </c:pt>
                <c:pt idx="90">
                  <c:v>0.84622246127007283</c:v>
                </c:pt>
                <c:pt idx="91">
                  <c:v>0.61062934812765235</c:v>
                </c:pt>
                <c:pt idx="92">
                  <c:v>0.34114855404874767</c:v>
                </c:pt>
                <c:pt idx="93">
                  <c:v>9.3610595029409976E-3</c:v>
                </c:pt>
                <c:pt idx="94">
                  <c:v>-0.39504851027480448</c:v>
                </c:pt>
                <c:pt idx="95">
                  <c:v>-0.84506317060635616</c:v>
                </c:pt>
                <c:pt idx="96">
                  <c:v>-1.2782569635181722</c:v>
                </c:pt>
                <c:pt idx="97">
                  <c:v>-1.6152291278096764</c:v>
                </c:pt>
                <c:pt idx="98">
                  <c:v>-1.8247259565904941</c:v>
                </c:pt>
                <c:pt idx="99">
                  <c:v>-1.8851884301628679</c:v>
                </c:pt>
                <c:pt idx="100">
                  <c:v>-1.8201441099011371</c:v>
                </c:pt>
                <c:pt idx="101">
                  <c:v>-1.6592726938127405</c:v>
                </c:pt>
                <c:pt idx="102">
                  <c:v>-1.5414346725200656</c:v>
                </c:pt>
                <c:pt idx="103">
                  <c:v>-1.4619087570251099</c:v>
                </c:pt>
                <c:pt idx="104">
                  <c:v>-1.3955627527474248</c:v>
                </c:pt>
                <c:pt idx="105">
                  <c:v>-1.3504661293522293</c:v>
                </c:pt>
                <c:pt idx="106">
                  <c:v>-1.304806946296809</c:v>
                </c:pt>
                <c:pt idx="107">
                  <c:v>-1.2656694245701487</c:v>
                </c:pt>
                <c:pt idx="108">
                  <c:v>-1.2251512639691255</c:v>
                </c:pt>
                <c:pt idx="109">
                  <c:v>-1.1736410840059637</c:v>
                </c:pt>
                <c:pt idx="110">
                  <c:v>-1.0988077986660636</c:v>
                </c:pt>
                <c:pt idx="111">
                  <c:v>-0.98847527335140417</c:v>
                </c:pt>
                <c:pt idx="112">
                  <c:v>-0.83140944580830334</c:v>
                </c:pt>
                <c:pt idx="113">
                  <c:v>-0.62019529181037136</c:v>
                </c:pt>
                <c:pt idx="114">
                  <c:v>-0.34653179727777511</c:v>
                </c:pt>
                <c:pt idx="115">
                  <c:v>-5.198713271496366E-3</c:v>
                </c:pt>
                <c:pt idx="116">
                  <c:v>0.4041340691371369</c:v>
                </c:pt>
                <c:pt idx="117">
                  <c:v>0.838400756624051</c:v>
                </c:pt>
                <c:pt idx="118">
                  <c:v>1.2430780511040607</c:v>
                </c:pt>
                <c:pt idx="119">
                  <c:v>1.5898618829683291</c:v>
                </c:pt>
                <c:pt idx="120">
                  <c:v>1.8791264938947421</c:v>
                </c:pt>
                <c:pt idx="121">
                  <c:v>2.1076434764176719</c:v>
                </c:pt>
                <c:pt idx="122">
                  <c:v>2.2469962450990835</c:v>
                </c:pt>
                <c:pt idx="123">
                  <c:v>2.3134984598036423</c:v>
                </c:pt>
                <c:pt idx="124">
                  <c:v>2.456134231445978</c:v>
                </c:pt>
                <c:pt idx="125">
                  <c:v>2.6375129897621044</c:v>
                </c:pt>
                <c:pt idx="126">
                  <c:v>2.8195588616141003</c:v>
                </c:pt>
                <c:pt idx="127">
                  <c:v>2.8526347747987431</c:v>
                </c:pt>
                <c:pt idx="128">
                  <c:v>2.9012732835224813</c:v>
                </c:pt>
                <c:pt idx="129">
                  <c:v>2.8819828163841517</c:v>
                </c:pt>
                <c:pt idx="130">
                  <c:v>2.7780138868198598</c:v>
                </c:pt>
                <c:pt idx="131">
                  <c:v>2.6743744049514189</c:v>
                </c:pt>
                <c:pt idx="132">
                  <c:v>2.5392029425907654</c:v>
                </c:pt>
                <c:pt idx="133">
                  <c:v>2.4046273535319633</c:v>
                </c:pt>
                <c:pt idx="134">
                  <c:v>2.2471896868922969</c:v>
                </c:pt>
                <c:pt idx="135">
                  <c:v>0.95295271115150626</c:v>
                </c:pt>
                <c:pt idx="136">
                  <c:v>0.86337317562039773</c:v>
                </c:pt>
                <c:pt idx="137">
                  <c:v>0.84921531062735334</c:v>
                </c:pt>
                <c:pt idx="138">
                  <c:v>1.0083750115025383</c:v>
                </c:pt>
                <c:pt idx="139">
                  <c:v>1.2506673769248122</c:v>
                </c:pt>
                <c:pt idx="140">
                  <c:v>1.1970988460382366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4-4FE6-BA86-41F62D2A5754}"/>
            </c:ext>
          </c:extLst>
        </c:ser>
        <c:ser>
          <c:idx val="7"/>
          <c:order val="2"/>
          <c:tx>
            <c:v>EU Financial Condition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Europe!$A$170:$A$331</c:f>
              <c:numCache>
                <c:formatCode>m/d/yyyy</c:formatCode>
                <c:ptCount val="162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Europe!$K$170:$K$331</c:f>
              <c:numCache>
                <c:formatCode>0.00</c:formatCode>
                <c:ptCount val="162"/>
                <c:pt idx="0">
                  <c:v>1.3406936402865663</c:v>
                </c:pt>
                <c:pt idx="1">
                  <c:v>1.29425755747069</c:v>
                </c:pt>
                <c:pt idx="2">
                  <c:v>1.148136092381367</c:v>
                </c:pt>
                <c:pt idx="3">
                  <c:v>1.0189022469473414</c:v>
                </c:pt>
                <c:pt idx="4">
                  <c:v>0.89510160713858489</c:v>
                </c:pt>
                <c:pt idx="5">
                  <c:v>0.65130489823402193</c:v>
                </c:pt>
                <c:pt idx="6">
                  <c:v>0.56934807220088135</c:v>
                </c:pt>
                <c:pt idx="7">
                  <c:v>0.31360739016068578</c:v>
                </c:pt>
                <c:pt idx="8">
                  <c:v>-1.312344838463096E-2</c:v>
                </c:pt>
                <c:pt idx="9">
                  <c:v>-2.8425601927029111E-2</c:v>
                </c:pt>
                <c:pt idx="10">
                  <c:v>-0.1125287326648118</c:v>
                </c:pt>
                <c:pt idx="11">
                  <c:v>-0.37198394473345608</c:v>
                </c:pt>
                <c:pt idx="12">
                  <c:v>-0.91183736884160549</c:v>
                </c:pt>
                <c:pt idx="13">
                  <c:v>-1.9253014872599725</c:v>
                </c:pt>
                <c:pt idx="14">
                  <c:v>-2.525330570583773</c:v>
                </c:pt>
                <c:pt idx="15">
                  <c:v>-2.8328733462916005</c:v>
                </c:pt>
                <c:pt idx="16">
                  <c:v>-2.7082896075992755</c:v>
                </c:pt>
                <c:pt idx="17">
                  <c:v>-3.0172430817651383</c:v>
                </c:pt>
                <c:pt idx="18">
                  <c:v>-2.643252640190163</c:v>
                </c:pt>
                <c:pt idx="19">
                  <c:v>-2.3505605600382302</c:v>
                </c:pt>
                <c:pt idx="20">
                  <c:v>-2.0778823002650113</c:v>
                </c:pt>
                <c:pt idx="21">
                  <c:v>-1.7500560365341105</c:v>
                </c:pt>
                <c:pt idx="22">
                  <c:v>-1.3482826103266936</c:v>
                </c:pt>
                <c:pt idx="23">
                  <c:v>-1.0408033075237528</c:v>
                </c:pt>
                <c:pt idx="24">
                  <c:v>-0.65196518871547349</c:v>
                </c:pt>
                <c:pt idx="25">
                  <c:v>-0.55781560259250473</c:v>
                </c:pt>
                <c:pt idx="26">
                  <c:v>-0.20132069767757332</c:v>
                </c:pt>
                <c:pt idx="27">
                  <c:v>4.9739302096959065E-2</c:v>
                </c:pt>
                <c:pt idx="28">
                  <c:v>0.21199822445615421</c:v>
                </c:pt>
                <c:pt idx="29">
                  <c:v>0.39384803825884501</c:v>
                </c:pt>
                <c:pt idx="30">
                  <c:v>1.2514468820027211</c:v>
                </c:pt>
                <c:pt idx="31">
                  <c:v>1.901990011169733</c:v>
                </c:pt>
                <c:pt idx="32">
                  <c:v>2.8631930891069191</c:v>
                </c:pt>
                <c:pt idx="33">
                  <c:v>3.1391163350479645</c:v>
                </c:pt>
                <c:pt idx="34">
                  <c:v>2.7120538389998443</c:v>
                </c:pt>
                <c:pt idx="35">
                  <c:v>2.7653959793703464</c:v>
                </c:pt>
                <c:pt idx="36">
                  <c:v>2.9026653842452013</c:v>
                </c:pt>
                <c:pt idx="37">
                  <c:v>2.5654916349030064</c:v>
                </c:pt>
                <c:pt idx="38">
                  <c:v>2.1347091768324251</c:v>
                </c:pt>
                <c:pt idx="39">
                  <c:v>1.9814100117646243</c:v>
                </c:pt>
                <c:pt idx="40">
                  <c:v>1.4334075600078298</c:v>
                </c:pt>
                <c:pt idx="41">
                  <c:v>0.91956766992520778</c:v>
                </c:pt>
                <c:pt idx="42">
                  <c:v>0.8056234451639811</c:v>
                </c:pt>
                <c:pt idx="43">
                  <c:v>0.61019910198315441</c:v>
                </c:pt>
                <c:pt idx="44">
                  <c:v>0.61351778952087088</c:v>
                </c:pt>
                <c:pt idx="45">
                  <c:v>-0.24549083227713242</c:v>
                </c:pt>
                <c:pt idx="46">
                  <c:v>-1.0882260492062064</c:v>
                </c:pt>
                <c:pt idx="47">
                  <c:v>-2.4110396988848062</c:v>
                </c:pt>
                <c:pt idx="48">
                  <c:v>-2.4310158282342327</c:v>
                </c:pt>
                <c:pt idx="49">
                  <c:v>-2.2419548086613119</c:v>
                </c:pt>
                <c:pt idx="50">
                  <c:v>-2.105258489684497</c:v>
                </c:pt>
                <c:pt idx="51">
                  <c:v>-1.7011914134580208</c:v>
                </c:pt>
                <c:pt idx="52">
                  <c:v>-1.7041646016521594</c:v>
                </c:pt>
                <c:pt idx="53">
                  <c:v>-1.3247785499415645</c:v>
                </c:pt>
                <c:pt idx="54">
                  <c:v>-0.86572383877294878</c:v>
                </c:pt>
                <c:pt idx="55">
                  <c:v>-0.2841457595731639</c:v>
                </c:pt>
                <c:pt idx="56">
                  <c:v>0.2872321712116972</c:v>
                </c:pt>
                <c:pt idx="57">
                  <c:v>0.79435677370865165</c:v>
                </c:pt>
                <c:pt idx="58">
                  <c:v>1.3537474305609865</c:v>
                </c:pt>
                <c:pt idx="59">
                  <c:v>1.7996824487773446</c:v>
                </c:pt>
                <c:pt idx="60">
                  <c:v>2.230257740297374</c:v>
                </c:pt>
                <c:pt idx="61">
                  <c:v>1.1822129861310953</c:v>
                </c:pt>
                <c:pt idx="62">
                  <c:v>-0.94390846877874757</c:v>
                </c:pt>
                <c:pt idx="63">
                  <c:v>-2.3004070349175252</c:v>
                </c:pt>
                <c:pt idx="64">
                  <c:v>-2.5722832040630266</c:v>
                </c:pt>
                <c:pt idx="65">
                  <c:v>-2.2600363289450569</c:v>
                </c:pt>
                <c:pt idx="66">
                  <c:v>-1.8171935054750006</c:v>
                </c:pt>
                <c:pt idx="67">
                  <c:v>-1.3505261165556999</c:v>
                </c:pt>
                <c:pt idx="68">
                  <c:v>-1.0739339204853489</c:v>
                </c:pt>
                <c:pt idx="69">
                  <c:v>-1.3949758046613432</c:v>
                </c:pt>
                <c:pt idx="70">
                  <c:v>-1.0225805345232561</c:v>
                </c:pt>
                <c:pt idx="71">
                  <c:v>-0.54866387027531471</c:v>
                </c:pt>
                <c:pt idx="72">
                  <c:v>-8.7291887882252783E-2</c:v>
                </c:pt>
                <c:pt idx="73">
                  <c:v>0.34599360720699512</c:v>
                </c:pt>
                <c:pt idx="74">
                  <c:v>0.9016885113575267</c:v>
                </c:pt>
                <c:pt idx="75">
                  <c:v>1.381665478076314</c:v>
                </c:pt>
                <c:pt idx="76">
                  <c:v>1.8833838397535918</c:v>
                </c:pt>
                <c:pt idx="77">
                  <c:v>2.299374812486914</c:v>
                </c:pt>
                <c:pt idx="78">
                  <c:v>2.4593433558774991</c:v>
                </c:pt>
                <c:pt idx="79">
                  <c:v>2.6512355919039337</c:v>
                </c:pt>
                <c:pt idx="80">
                  <c:v>2.6763327268565948</c:v>
                </c:pt>
                <c:pt idx="81">
                  <c:v>2.6079158714042738</c:v>
                </c:pt>
                <c:pt idx="82">
                  <c:v>2.1356523460278192</c:v>
                </c:pt>
                <c:pt idx="83">
                  <c:v>1.9008662094874396</c:v>
                </c:pt>
                <c:pt idx="84">
                  <c:v>1.5701963837440598</c:v>
                </c:pt>
                <c:pt idx="85">
                  <c:v>0.8192678871888931</c:v>
                </c:pt>
                <c:pt idx="86">
                  <c:v>0.12984280723898184</c:v>
                </c:pt>
                <c:pt idx="87">
                  <c:v>-0.47727121268329104</c:v>
                </c:pt>
                <c:pt idx="88">
                  <c:v>-0.95187935629561371</c:v>
                </c:pt>
                <c:pt idx="89">
                  <c:v>-1.7336071720002146</c:v>
                </c:pt>
                <c:pt idx="90">
                  <c:v>-2.2722582038708943</c:v>
                </c:pt>
                <c:pt idx="91">
                  <c:v>-2.900470414736557</c:v>
                </c:pt>
                <c:pt idx="92">
                  <c:v>-3.2717988566317189</c:v>
                </c:pt>
                <c:pt idx="93">
                  <c:v>-3.3980287480803444</c:v>
                </c:pt>
                <c:pt idx="94">
                  <c:v>-3.1193936253077719</c:v>
                </c:pt>
                <c:pt idx="95">
                  <c:v>-2.7079670675662251</c:v>
                </c:pt>
                <c:pt idx="96">
                  <c:v>-2.3003726001609812</c:v>
                </c:pt>
                <c:pt idx="97">
                  <c:v>-1.7864384045735111</c:v>
                </c:pt>
                <c:pt idx="98">
                  <c:v>-1.4946517062836706</c:v>
                </c:pt>
                <c:pt idx="99">
                  <c:v>-1.2576820885094206</c:v>
                </c:pt>
                <c:pt idx="100">
                  <c:v>-1.0663027119021913</c:v>
                </c:pt>
                <c:pt idx="101">
                  <c:v>-0.62023552665002579</c:v>
                </c:pt>
                <c:pt idx="102">
                  <c:v>-0.16773398853099988</c:v>
                </c:pt>
                <c:pt idx="103">
                  <c:v>5.7785754508540572E-2</c:v>
                </c:pt>
                <c:pt idx="104">
                  <c:v>0.14845397165391824</c:v>
                </c:pt>
                <c:pt idx="105">
                  <c:v>0.25380856412316183</c:v>
                </c:pt>
                <c:pt idx="106">
                  <c:v>0.54879279061532804</c:v>
                </c:pt>
                <c:pt idx="107">
                  <c:v>1.0153389684229674</c:v>
                </c:pt>
                <c:pt idx="108">
                  <c:v>1.7229127122242338</c:v>
                </c:pt>
                <c:pt idx="109">
                  <c:v>2.6345358107364545</c:v>
                </c:pt>
                <c:pt idx="110">
                  <c:v>3.3388246185559227</c:v>
                </c:pt>
                <c:pt idx="111">
                  <c:v>3.5618160528481795</c:v>
                </c:pt>
                <c:pt idx="112">
                  <c:v>3.4058493080062107</c:v>
                </c:pt>
                <c:pt idx="113">
                  <c:v>2.9478481286696021</c:v>
                </c:pt>
                <c:pt idx="114">
                  <c:v>2.7639470847772878</c:v>
                </c:pt>
                <c:pt idx="115">
                  <c:v>2.6452451709694422</c:v>
                </c:pt>
                <c:pt idx="116">
                  <c:v>2.4728937089555298</c:v>
                </c:pt>
                <c:pt idx="117">
                  <c:v>2.3425989271560614</c:v>
                </c:pt>
                <c:pt idx="118">
                  <c:v>2.1669201360540042</c:v>
                </c:pt>
                <c:pt idx="119">
                  <c:v>2.0909465990464016</c:v>
                </c:pt>
                <c:pt idx="120">
                  <c:v>2.1198002120907207</c:v>
                </c:pt>
                <c:pt idx="121">
                  <c:v>2.0993033212698</c:v>
                </c:pt>
                <c:pt idx="122">
                  <c:v>2.0927867482343698</c:v>
                </c:pt>
                <c:pt idx="123">
                  <c:v>2.0365178689752113</c:v>
                </c:pt>
                <c:pt idx="124">
                  <c:v>2.034428477124949</c:v>
                </c:pt>
                <c:pt idx="125">
                  <c:v>2.0434440445623485</c:v>
                </c:pt>
                <c:pt idx="126">
                  <c:v>2.0324457146833805</c:v>
                </c:pt>
                <c:pt idx="127">
                  <c:v>1.9906933904049589</c:v>
                </c:pt>
                <c:pt idx="128">
                  <c:v>1.916318538428144</c:v>
                </c:pt>
                <c:pt idx="129">
                  <c:v>1.7332968959458224</c:v>
                </c:pt>
                <c:pt idx="130">
                  <c:v>1.5722808710808827</c:v>
                </c:pt>
                <c:pt idx="131">
                  <c:v>1.5519444620711129</c:v>
                </c:pt>
                <c:pt idx="132">
                  <c:v>1.5842731615668084</c:v>
                </c:pt>
                <c:pt idx="133">
                  <c:v>1.621686962596625</c:v>
                </c:pt>
                <c:pt idx="134">
                  <c:v>1.5111519148907777</c:v>
                </c:pt>
                <c:pt idx="135">
                  <c:v>1.4885952534732911</c:v>
                </c:pt>
                <c:pt idx="136">
                  <c:v>1.4408436585282487</c:v>
                </c:pt>
                <c:pt idx="137">
                  <c:v>1.4619781250802628</c:v>
                </c:pt>
                <c:pt idx="138">
                  <c:v>1.4543864895424883</c:v>
                </c:pt>
                <c:pt idx="139">
                  <c:v>1.4912758944141753</c:v>
                </c:pt>
                <c:pt idx="140">
                  <c:v>1.5043382802824794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4-4FE6-BA86-41F62D2A5754}"/>
            </c:ext>
          </c:extLst>
        </c:ser>
        <c:ser>
          <c:idx val="8"/>
          <c:order val="3"/>
          <c:tx>
            <c:v>Signal Macro EU</c:v>
          </c:tx>
          <c:spPr>
            <a:ln w="571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Europe!$A$170:$A$331</c:f>
              <c:numCache>
                <c:formatCode>m/d/yyyy</c:formatCode>
                <c:ptCount val="162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Europe!$U$169:$U$330</c:f>
              <c:numCache>
                <c:formatCode>0.0000</c:formatCode>
                <c:ptCount val="162"/>
                <c:pt idx="0">
                  <c:v>0.4240234732475352</c:v>
                </c:pt>
                <c:pt idx="1">
                  <c:v>0.4518236417330756</c:v>
                </c:pt>
                <c:pt idx="2">
                  <c:v>0.70556178781210444</c:v>
                </c:pt>
                <c:pt idx="3">
                  <c:v>0.91398332869999155</c:v>
                </c:pt>
                <c:pt idx="4">
                  <c:v>0.85560376756728818</c:v>
                </c:pt>
                <c:pt idx="5">
                  <c:v>0.63095894355993032</c:v>
                </c:pt>
                <c:pt idx="6">
                  <c:v>0.5972721414389015</c:v>
                </c:pt>
                <c:pt idx="7">
                  <c:v>0.68525256368537324</c:v>
                </c:pt>
                <c:pt idx="8">
                  <c:v>0.79892736133364972</c:v>
                </c:pt>
                <c:pt idx="9">
                  <c:v>1.009349019818149</c:v>
                </c:pt>
                <c:pt idx="10">
                  <c:v>1.2518030785807222</c:v>
                </c:pt>
                <c:pt idx="11">
                  <c:v>1.3019813780986589</c:v>
                </c:pt>
                <c:pt idx="12">
                  <c:v>1.1441551046080194</c:v>
                </c:pt>
                <c:pt idx="13">
                  <c:v>0.69252459674917721</c:v>
                </c:pt>
                <c:pt idx="14">
                  <c:v>-9.4799457056174874E-2</c:v>
                </c:pt>
                <c:pt idx="15">
                  <c:v>-0.50087549904818573</c:v>
                </c:pt>
                <c:pt idx="16">
                  <c:v>-0.75196129128328348</c:v>
                </c:pt>
                <c:pt idx="17">
                  <c:v>-0.75996309870210743</c:v>
                </c:pt>
                <c:pt idx="18">
                  <c:v>-0.935416487576051</c:v>
                </c:pt>
                <c:pt idx="19">
                  <c:v>-0.75256296870204042</c:v>
                </c:pt>
                <c:pt idx="20">
                  <c:v>-0.79155598672167748</c:v>
                </c:pt>
                <c:pt idx="21">
                  <c:v>-0.78480296030712537</c:v>
                </c:pt>
                <c:pt idx="22">
                  <c:v>-0.39662783050012124</c:v>
                </c:pt>
                <c:pt idx="23">
                  <c:v>0.18239821494040029</c:v>
                </c:pt>
                <c:pt idx="24">
                  <c:v>0.5864192039035161</c:v>
                </c:pt>
                <c:pt idx="25">
                  <c:v>0.92981922960160723</c:v>
                </c:pt>
                <c:pt idx="26">
                  <c:v>1.3762114163478358</c:v>
                </c:pt>
                <c:pt idx="27">
                  <c:v>1.8301355530393009</c:v>
                </c:pt>
                <c:pt idx="28">
                  <c:v>2.2496366891371404</c:v>
                </c:pt>
                <c:pt idx="29">
                  <c:v>2.3171478430664822</c:v>
                </c:pt>
                <c:pt idx="30">
                  <c:v>2.2730768277379818</c:v>
                </c:pt>
                <c:pt idx="31">
                  <c:v>2.2878031211902754</c:v>
                </c:pt>
                <c:pt idx="32">
                  <c:v>2.3321991143112237</c:v>
                </c:pt>
                <c:pt idx="33">
                  <c:v>2.5955661710936289</c:v>
                </c:pt>
                <c:pt idx="34">
                  <c:v>2.5096446917075594</c:v>
                </c:pt>
                <c:pt idx="35">
                  <c:v>2.2392347593363677</c:v>
                </c:pt>
                <c:pt idx="36">
                  <c:v>2.0278495968544332</c:v>
                </c:pt>
                <c:pt idx="37">
                  <c:v>1.855232157576636</c:v>
                </c:pt>
                <c:pt idx="38">
                  <c:v>1.4599306268565182</c:v>
                </c:pt>
                <c:pt idx="39">
                  <c:v>0.95995939009993181</c:v>
                </c:pt>
                <c:pt idx="40">
                  <c:v>0.56585678572349929</c:v>
                </c:pt>
                <c:pt idx="41">
                  <c:v>3.1647583458834228E-2</c:v>
                </c:pt>
                <c:pt idx="42">
                  <c:v>-0.33845325141441307</c:v>
                </c:pt>
                <c:pt idx="43">
                  <c:v>-0.43464766526978665</c:v>
                </c:pt>
                <c:pt idx="44">
                  <c:v>-0.50550277894829709</c:v>
                </c:pt>
                <c:pt idx="45">
                  <c:v>-0.57169677798114782</c:v>
                </c:pt>
                <c:pt idx="46">
                  <c:v>-0.92989269337731828</c:v>
                </c:pt>
                <c:pt idx="47">
                  <c:v>-1.288434368515174</c:v>
                </c:pt>
                <c:pt idx="48">
                  <c:v>-1.788532971244535</c:v>
                </c:pt>
                <c:pt idx="49">
                  <c:v>-1.8891650733901135</c:v>
                </c:pt>
                <c:pt idx="50">
                  <c:v>-1.7610190992008419</c:v>
                </c:pt>
                <c:pt idx="51">
                  <c:v>-1.6915851105748141</c:v>
                </c:pt>
                <c:pt idx="52">
                  <c:v>-1.5817870581206592</c:v>
                </c:pt>
                <c:pt idx="53">
                  <c:v>-1.6600071910333476</c:v>
                </c:pt>
                <c:pt idx="54">
                  <c:v>-1.5248083197781641</c:v>
                </c:pt>
                <c:pt idx="55">
                  <c:v>-1.3439807024952881</c:v>
                </c:pt>
                <c:pt idx="56">
                  <c:v>-1.0537049107110354</c:v>
                </c:pt>
                <c:pt idx="57">
                  <c:v>-0.77108588698409708</c:v>
                </c:pt>
                <c:pt idx="58">
                  <c:v>-0.47343355554022271</c:v>
                </c:pt>
                <c:pt idx="59">
                  <c:v>2.8945415442390598E-2</c:v>
                </c:pt>
                <c:pt idx="60">
                  <c:v>0.52586513410083269</c:v>
                </c:pt>
                <c:pt idx="61">
                  <c:v>0.85091199319465805</c:v>
                </c:pt>
                <c:pt idx="62">
                  <c:v>0.59602314960281688</c:v>
                </c:pt>
                <c:pt idx="63">
                  <c:v>-0.19272088587541483</c:v>
                </c:pt>
                <c:pt idx="64">
                  <c:v>-1.5062083453803765</c:v>
                </c:pt>
                <c:pt idx="65">
                  <c:v>-2.6130952991527314</c:v>
                </c:pt>
                <c:pt idx="66">
                  <c:v>-2.6222864525003109</c:v>
                </c:pt>
                <c:pt idx="67">
                  <c:v>-1.6814067879845223</c:v>
                </c:pt>
                <c:pt idx="68">
                  <c:v>-0.88259968729981952</c:v>
                </c:pt>
                <c:pt idx="69">
                  <c:v>-0.47682749092685051</c:v>
                </c:pt>
                <c:pt idx="70">
                  <c:v>-0.24394832057176341</c:v>
                </c:pt>
                <c:pt idx="71">
                  <c:v>0.29470541825782814</c:v>
                </c:pt>
                <c:pt idx="72">
                  <c:v>0.73194691057987349</c:v>
                </c:pt>
                <c:pt idx="73">
                  <c:v>0.99000380642465713</c:v>
                </c:pt>
                <c:pt idx="74">
                  <c:v>1.3517409994050584</c:v>
                </c:pt>
                <c:pt idx="75">
                  <c:v>1.6350506652199561</c:v>
                </c:pt>
                <c:pt idx="76">
                  <c:v>1.8670210879624634</c:v>
                </c:pt>
                <c:pt idx="77">
                  <c:v>2.0501453421346425</c:v>
                </c:pt>
                <c:pt idx="78">
                  <c:v>2.1735502504763584</c:v>
                </c:pt>
                <c:pt idx="79">
                  <c:v>2.176590319165205</c:v>
                </c:pt>
                <c:pt idx="80">
                  <c:v>2.2049012585753904</c:v>
                </c:pt>
                <c:pt idx="81">
                  <c:v>2.0867541027501537</c:v>
                </c:pt>
                <c:pt idx="82">
                  <c:v>1.9690299740206103</c:v>
                </c:pt>
                <c:pt idx="83">
                  <c:v>1.7847949704711761</c:v>
                </c:pt>
                <c:pt idx="84">
                  <c:v>1.5915836002915866</c:v>
                </c:pt>
                <c:pt idx="85">
                  <c:v>1.3472811761481636</c:v>
                </c:pt>
                <c:pt idx="86">
                  <c:v>0.99446447847400876</c:v>
                </c:pt>
                <c:pt idx="87">
                  <c:v>0.59627002015971919</c:v>
                </c:pt>
                <c:pt idx="88">
                  <c:v>0.29977677901525623</c:v>
                </c:pt>
                <c:pt idx="89">
                  <c:v>1.3361085362032041E-2</c:v>
                </c:pt>
                <c:pt idx="90">
                  <c:v>-0.44406291729218977</c:v>
                </c:pt>
                <c:pt idx="91">
                  <c:v>-0.89307878720821043</c:v>
                </c:pt>
                <c:pt idx="92">
                  <c:v>-1.2793416751355871</c:v>
                </c:pt>
                <c:pt idx="93">
                  <c:v>-1.5391971862563962</c:v>
                </c:pt>
                <c:pt idx="94">
                  <c:v>-1.6575169920923065</c:v>
                </c:pt>
                <c:pt idx="95">
                  <c:v>-1.6097719476014534</c:v>
                </c:pt>
                <c:pt idx="96">
                  <c:v>-1.4804949657217368</c:v>
                </c:pt>
                <c:pt idx="97">
                  <c:v>-1.2379711694649296</c:v>
                </c:pt>
                <c:pt idx="98">
                  <c:v>-1.0632818625339875</c:v>
                </c:pt>
                <c:pt idx="99">
                  <c:v>-0.91914619800690744</c:v>
                </c:pt>
                <c:pt idx="100">
                  <c:v>-0.8267082266564193</c:v>
                </c:pt>
                <c:pt idx="101">
                  <c:v>-1.013215076449498</c:v>
                </c:pt>
                <c:pt idx="102">
                  <c:v>-1.2644146262717522</c:v>
                </c:pt>
                <c:pt idx="103">
                  <c:v>-1.2271682747251074</c:v>
                </c:pt>
                <c:pt idx="104">
                  <c:v>-1.0217067681398189</c:v>
                </c:pt>
                <c:pt idx="105">
                  <c:v>-0.79061270328345123</c:v>
                </c:pt>
                <c:pt idx="106">
                  <c:v>-0.6738012900786301</c:v>
                </c:pt>
                <c:pt idx="107">
                  <c:v>-0.42080384622663053</c:v>
                </c:pt>
                <c:pt idx="108">
                  <c:v>-6.7914320870710809E-2</c:v>
                </c:pt>
                <c:pt idx="109">
                  <c:v>0.23898853329542236</c:v>
                </c:pt>
                <c:pt idx="110">
                  <c:v>0.6006991033710346</c:v>
                </c:pt>
                <c:pt idx="111">
                  <c:v>0.82195927082082054</c:v>
                </c:pt>
                <c:pt idx="112">
                  <c:v>1.0181266364984423</c:v>
                </c:pt>
                <c:pt idx="113">
                  <c:v>1.1401038178466076</c:v>
                </c:pt>
                <c:pt idx="114">
                  <c:v>1.001166684367651</c:v>
                </c:pt>
                <c:pt idx="115">
                  <c:v>0.91381013011451784</c:v>
                </c:pt>
                <c:pt idx="116">
                  <c:v>0.88741239649943282</c:v>
                </c:pt>
                <c:pt idx="117">
                  <c:v>0.79999787526498478</c:v>
                </c:pt>
                <c:pt idx="118">
                  <c:v>0.78718201584004632</c:v>
                </c:pt>
                <c:pt idx="119">
                  <c:v>0.7152187009492913</c:v>
                </c:pt>
                <c:pt idx="120">
                  <c:v>0.75041770193302704</c:v>
                </c:pt>
                <c:pt idx="121">
                  <c:v>0.92741552376476244</c:v>
                </c:pt>
                <c:pt idx="122">
                  <c:v>1.1964541811831459</c:v>
                </c:pt>
                <c:pt idx="123">
                  <c:v>1.3957584849282629</c:v>
                </c:pt>
                <c:pt idx="124">
                  <c:v>1.2816841750841741</c:v>
                </c:pt>
                <c:pt idx="125">
                  <c:v>1.3212562543927806</c:v>
                </c:pt>
                <c:pt idx="126">
                  <c:v>1.2230024302111002</c:v>
                </c:pt>
                <c:pt idx="127">
                  <c:v>1.2226165105864553</c:v>
                </c:pt>
                <c:pt idx="128">
                  <c:v>1.1375501924945517</c:v>
                </c:pt>
                <c:pt idx="129">
                  <c:v>1.057741209256515</c:v>
                </c:pt>
                <c:pt idx="130">
                  <c:v>1.1318910004542717</c:v>
                </c:pt>
                <c:pt idx="131">
                  <c:v>1.1140961870399406</c:v>
                </c:pt>
                <c:pt idx="132">
                  <c:v>1.1305372657884722</c:v>
                </c:pt>
                <c:pt idx="133">
                  <c:v>1.1071471090920966</c:v>
                </c:pt>
                <c:pt idx="134">
                  <c:v>1.1288020678883872</c:v>
                </c:pt>
                <c:pt idx="135">
                  <c:v>0.77536645024344275</c:v>
                </c:pt>
                <c:pt idx="136">
                  <c:v>0.3635052870621559</c:v>
                </c:pt>
                <c:pt idx="137">
                  <c:v>-0.21236484136646949</c:v>
                </c:pt>
                <c:pt idx="138">
                  <c:v>-0.26643711397918046</c:v>
                </c:pt>
                <c:pt idx="139">
                  <c:v>-0.12551353984249536</c:v>
                </c:pt>
                <c:pt idx="140">
                  <c:v>0.22358058231785843</c:v>
                </c:pt>
                <c:pt idx="141">
                  <c:v>0.57333563335741278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4-4FE6-BA86-41F62D2A5754}"/>
            </c:ext>
          </c:extLst>
        </c:ser>
        <c:ser>
          <c:idx val="0"/>
          <c:order val="4"/>
          <c:tx>
            <c:strRef>
              <c:f>Europe!$O$1:$Q$1</c:f>
              <c:strCache>
                <c:ptCount val="1"/>
                <c:pt idx="0">
                  <c:v>Citi Surprise 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Europe!$Q$169:$Q$305</c:f>
              <c:numCache>
                <c:formatCode>0.00</c:formatCode>
                <c:ptCount val="137"/>
                <c:pt idx="0">
                  <c:v>-1.3705250355602556</c:v>
                </c:pt>
                <c:pt idx="1">
                  <c:v>-1.0213625557413402</c:v>
                </c:pt>
                <c:pt idx="2">
                  <c:v>-0.10324509547182825</c:v>
                </c:pt>
                <c:pt idx="3">
                  <c:v>0.73765892481330486</c:v>
                </c:pt>
                <c:pt idx="4">
                  <c:v>0.65028979763398709</c:v>
                </c:pt>
                <c:pt idx="5">
                  <c:v>0</c:v>
                </c:pt>
                <c:pt idx="6">
                  <c:v>0</c:v>
                </c:pt>
                <c:pt idx="7">
                  <c:v>0.11184399771739645</c:v>
                </c:pt>
                <c:pt idx="8">
                  <c:v>0.3639944308473293</c:v>
                </c:pt>
                <c:pt idx="9">
                  <c:v>0.85299895286620731</c:v>
                </c:pt>
                <c:pt idx="10">
                  <c:v>1.2565366352759664</c:v>
                </c:pt>
                <c:pt idx="11">
                  <c:v>1.4375635359077523</c:v>
                </c:pt>
                <c:pt idx="12">
                  <c:v>1.4592240613507328</c:v>
                </c:pt>
                <c:pt idx="13">
                  <c:v>0.91030351148479105</c:v>
                </c:pt>
                <c:pt idx="14">
                  <c:v>-0.20390346097779596</c:v>
                </c:pt>
                <c:pt idx="15">
                  <c:v>-0.51248342739527031</c:v>
                </c:pt>
                <c:pt idx="16">
                  <c:v>-0.66382075193596646</c:v>
                </c:pt>
                <c:pt idx="17">
                  <c:v>-0.56369261974161289</c:v>
                </c:pt>
                <c:pt idx="18">
                  <c:v>-0.48089946149637675</c:v>
                </c:pt>
                <c:pt idx="19">
                  <c:v>0</c:v>
                </c:pt>
                <c:pt idx="20">
                  <c:v>-8.7045785660183839E-2</c:v>
                </c:pt>
                <c:pt idx="21">
                  <c:v>-4.1093931392417501E-2</c:v>
                </c:pt>
                <c:pt idx="22">
                  <c:v>1.0035488063357303</c:v>
                </c:pt>
                <c:pt idx="23">
                  <c:v>2.3846316654527735</c:v>
                </c:pt>
                <c:pt idx="24">
                  <c:v>3.0535590913744515</c:v>
                </c:pt>
                <c:pt idx="25">
                  <c:v>3.3796763059074704</c:v>
                </c:pt>
                <c:pt idx="26">
                  <c:v>3.5093539056225529</c:v>
                </c:pt>
                <c:pt idx="27">
                  <c:v>3.2027006005432996</c:v>
                </c:pt>
                <c:pt idx="28">
                  <c:v>3.1785331493747777</c:v>
                </c:pt>
                <c:pt idx="29">
                  <c:v>2.7854645770353947</c:v>
                </c:pt>
                <c:pt idx="30">
                  <c:v>2.322942676112465</c:v>
                </c:pt>
                <c:pt idx="31">
                  <c:v>1.8519812505635378</c:v>
                </c:pt>
                <c:pt idx="32">
                  <c:v>1.682967290956711</c:v>
                </c:pt>
                <c:pt idx="33">
                  <c:v>1.7180299785907456</c:v>
                </c:pt>
                <c:pt idx="34">
                  <c:v>1.5096690449006225</c:v>
                </c:pt>
                <c:pt idx="35">
                  <c:v>1.4426704549988263</c:v>
                </c:pt>
                <c:pt idx="36">
                  <c:v>1.1512210087429784</c:v>
                </c:pt>
                <c:pt idx="37">
                  <c:v>0.92952476738876677</c:v>
                </c:pt>
                <c:pt idx="38">
                  <c:v>0.41567877384264812</c:v>
                </c:pt>
                <c:pt idx="39">
                  <c:v>-0.34863840451382122</c:v>
                </c:pt>
                <c:pt idx="40">
                  <c:v>-1.376007028949273</c:v>
                </c:pt>
                <c:pt idx="41">
                  <c:v>-2.4754121483851379</c:v>
                </c:pt>
                <c:pt idx="42">
                  <c:v>-3.0938113306960524</c:v>
                </c:pt>
                <c:pt idx="43">
                  <c:v>-3.17829283899276</c:v>
                </c:pt>
                <c:pt idx="44">
                  <c:v>-2.9184444751950265</c:v>
                </c:pt>
                <c:pt idx="45">
                  <c:v>-2.8497969754267807</c:v>
                </c:pt>
                <c:pt idx="46">
                  <c:v>-2.8351797023465828</c:v>
                </c:pt>
                <c:pt idx="47">
                  <c:v>-2.7800425327253473</c:v>
                </c:pt>
                <c:pt idx="48">
                  <c:v>-2.7845677885060542</c:v>
                </c:pt>
                <c:pt idx="49">
                  <c:v>-2.6461787439553284</c:v>
                </c:pt>
                <c:pt idx="50">
                  <c:v>-2.1383918135526252</c:v>
                </c:pt>
                <c:pt idx="51">
                  <c:v>-1.7063389963458175</c:v>
                </c:pt>
                <c:pt idx="52">
                  <c:v>-1.3757122141615525</c:v>
                </c:pt>
                <c:pt idx="53">
                  <c:v>-1.2284026566625257</c:v>
                </c:pt>
                <c:pt idx="54">
                  <c:v>-1.1174398942283701</c:v>
                </c:pt>
                <c:pt idx="55">
                  <c:v>-1.1737321523089832</c:v>
                </c:pt>
                <c:pt idx="56">
                  <c:v>-1.0208209144985481</c:v>
                </c:pt>
                <c:pt idx="57">
                  <c:v>-1.0283152601767636</c:v>
                </c:pt>
                <c:pt idx="58">
                  <c:v>-0.85307835380220354</c:v>
                </c:pt>
                <c:pt idx="59">
                  <c:v>-0.4073873621947226</c:v>
                </c:pt>
                <c:pt idx="60">
                  <c:v>0</c:v>
                </c:pt>
                <c:pt idx="61">
                  <c:v>0.42644533493282943</c:v>
                </c:pt>
                <c:pt idx="62">
                  <c:v>0.72316213408571661</c:v>
                </c:pt>
                <c:pt idx="63">
                  <c:v>0.49044455064804715</c:v>
                </c:pt>
                <c:pt idx="64">
                  <c:v>-2.1947265006985703</c:v>
                </c:pt>
                <c:pt idx="65">
                  <c:v>-4.5212218352653668</c:v>
                </c:pt>
                <c:pt idx="66">
                  <c:v>-4.1952345458585043</c:v>
                </c:pt>
                <c:pt idx="67">
                  <c:v>-1.6608910194833058</c:v>
                </c:pt>
                <c:pt idx="68">
                  <c:v>0.17461992220081718</c:v>
                </c:pt>
                <c:pt idx="69">
                  <c:v>1.0013702573937993</c:v>
                </c:pt>
                <c:pt idx="70">
                  <c:v>2.2149121878518025</c:v>
                </c:pt>
                <c:pt idx="71">
                  <c:v>3.1895564808504409</c:v>
                </c:pt>
                <c:pt idx="72">
                  <c:v>3.9553808829201236</c:v>
                </c:pt>
                <c:pt idx="73">
                  <c:v>3.7436033415769923</c:v>
                </c:pt>
                <c:pt idx="74">
                  <c:v>3.6150007892777056</c:v>
                </c:pt>
                <c:pt idx="75">
                  <c:v>3.3605126630537416</c:v>
                </c:pt>
                <c:pt idx="76">
                  <c:v>2.9988631514613031</c:v>
                </c:pt>
                <c:pt idx="77">
                  <c:v>2.8184081248031938</c:v>
                </c:pt>
                <c:pt idx="78">
                  <c:v>2.57955384174709</c:v>
                </c:pt>
                <c:pt idx="79">
                  <c:v>2.257012349055147</c:v>
                </c:pt>
                <c:pt idx="80">
                  <c:v>1.7310739552575658</c:v>
                </c:pt>
                <c:pt idx="81">
                  <c:v>1.1287212788691789</c:v>
                </c:pt>
                <c:pt idx="82">
                  <c:v>0.48850457487517729</c:v>
                </c:pt>
                <c:pt idx="83">
                  <c:v>0.16972403802841257</c:v>
                </c:pt>
                <c:pt idx="84">
                  <c:v>0</c:v>
                </c:pt>
                <c:pt idx="85">
                  <c:v>6.2057158327223517E-3</c:v>
                </c:pt>
                <c:pt idx="86">
                  <c:v>8.0344316384632075E-2</c:v>
                </c:pt>
                <c:pt idx="87">
                  <c:v>6.8141130645950638E-3</c:v>
                </c:pt>
                <c:pt idx="88">
                  <c:v>4.4088020870047435E-2</c:v>
                </c:pt>
                <c:pt idx="89">
                  <c:v>-7.8103486886744219E-2</c:v>
                </c:pt>
                <c:pt idx="90">
                  <c:v>-0.5129795202572105</c:v>
                </c:pt>
                <c:pt idx="91">
                  <c:v>-1.2225584336470416</c:v>
                </c:pt>
                <c:pt idx="92">
                  <c:v>-1.6240749762713018</c:v>
                </c:pt>
                <c:pt idx="93">
                  <c:v>-1.7495279049898278</c:v>
                </c:pt>
                <c:pt idx="94">
                  <c:v>-1.6948660580191381</c:v>
                </c:pt>
                <c:pt idx="95">
                  <c:v>-1.502365175282254</c:v>
                </c:pt>
                <c:pt idx="96">
                  <c:v>-1.1263620492339035</c:v>
                </c:pt>
                <c:pt idx="97">
                  <c:v>-0.59095125578543806</c:v>
                </c:pt>
                <c:pt idx="98">
                  <c:v>-0.40992708080942375</c:v>
                </c:pt>
                <c:pt idx="99">
                  <c:v>-0.24356687497554014</c:v>
                </c:pt>
                <c:pt idx="100">
                  <c:v>-0.22442486152576224</c:v>
                </c:pt>
                <c:pt idx="101">
                  <c:v>-1.2398613268988739</c:v>
                </c:pt>
                <c:pt idx="102">
                  <c:v>-2.9849376818424895</c:v>
                </c:pt>
                <c:pt idx="103">
                  <c:v>-3.6802058641344351</c:v>
                </c:pt>
                <c:pt idx="104">
                  <c:v>-3.4645979097443753</c:v>
                </c:pt>
                <c:pt idx="105">
                  <c:v>-2.9506955927557463</c:v>
                </c:pt>
                <c:pt idx="106">
                  <c:v>-2.7900319075633258</c:v>
                </c:pt>
                <c:pt idx="107">
                  <c:v>-2.6490134853903431</c:v>
                </c:pt>
                <c:pt idx="108">
                  <c:v>-2.2894866170643384</c:v>
                </c:pt>
                <c:pt idx="109">
                  <c:v>-2.0347032412939088</c:v>
                </c:pt>
                <c:pt idx="110">
                  <c:v>-1.6415356442283158</c:v>
                </c:pt>
                <c:pt idx="111">
                  <c:v>-1.3653293155238522</c:v>
                </c:pt>
                <c:pt idx="112">
                  <c:v>-0.61625870009795503</c:v>
                </c:pt>
                <c:pt idx="113">
                  <c:v>0</c:v>
                </c:pt>
                <c:pt idx="114">
                  <c:v>0</c:v>
                </c:pt>
                <c:pt idx="115">
                  <c:v>-0.16046133275728197</c:v>
                </c:pt>
                <c:pt idx="116">
                  <c:v>-0.37679577583151558</c:v>
                </c:pt>
                <c:pt idx="117">
                  <c:v>-0.55646254678813079</c:v>
                </c:pt>
                <c:pt idx="118">
                  <c:v>-0.42095429966638387</c:v>
                </c:pt>
                <c:pt idx="119">
                  <c:v>-0.38555624595432808</c:v>
                </c:pt>
                <c:pt idx="120">
                  <c:v>-0.33235384241835403</c:v>
                </c:pt>
                <c:pt idx="121">
                  <c:v>0</c:v>
                </c:pt>
                <c:pt idx="122">
                  <c:v>0.6486991816043991</c:v>
                </c:pt>
                <c:pt idx="123">
                  <c:v>1.3324868948457056</c:v>
                </c:pt>
                <c:pt idx="124">
                  <c:v>1.1812925418734801</c:v>
                </c:pt>
                <c:pt idx="125">
                  <c:v>1.6360252067416337</c:v>
                </c:pt>
                <c:pt idx="126">
                  <c:v>1.8002038462852006</c:v>
                </c:pt>
                <c:pt idx="127">
                  <c:v>2.1479154042173501</c:v>
                </c:pt>
                <c:pt idx="128">
                  <c:v>2.1892415366889084</c:v>
                </c:pt>
                <c:pt idx="129">
                  <c:v>2.2440304316263044</c:v>
                </c:pt>
                <c:pt idx="130">
                  <c:v>2.3923878909930076</c:v>
                </c:pt>
                <c:pt idx="131">
                  <c:v>2.3930651689195748</c:v>
                </c:pt>
                <c:pt idx="132">
                  <c:v>2.2838699436046541</c:v>
                </c:pt>
                <c:pt idx="133">
                  <c:v>2.2147329675994039</c:v>
                </c:pt>
                <c:pt idx="134">
                  <c:v>2.1305461668175907</c:v>
                </c:pt>
                <c:pt idx="135">
                  <c:v>1.7927995966264776</c:v>
                </c:pt>
                <c:pt idx="136">
                  <c:v>0.51558740955755533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54-4FE6-BA86-41F62D2A5754}"/>
            </c:ext>
          </c:extLst>
        </c:ser>
        <c:ser>
          <c:idx val="1"/>
          <c:order val="5"/>
          <c:tx>
            <c:strRef>
              <c:f>Europe!$N$3</c:f>
              <c:strCache>
                <c:ptCount val="1"/>
                <c:pt idx="0">
                  <c:v>BNP Positioning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Europe!$N$170:$N$331</c:f>
              <c:numCache>
                <c:formatCode>0.00</c:formatCode>
                <c:ptCount val="162"/>
                <c:pt idx="32">
                  <c:v>2.6714801614325978</c:v>
                </c:pt>
                <c:pt idx="33">
                  <c:v>2.5244459518516806</c:v>
                </c:pt>
                <c:pt idx="34">
                  <c:v>2.1177986564134539</c:v>
                </c:pt>
                <c:pt idx="35">
                  <c:v>1.6794538623229349</c:v>
                </c:pt>
                <c:pt idx="36">
                  <c:v>1.2318833127558591</c:v>
                </c:pt>
                <c:pt idx="37">
                  <c:v>0.65139380729619856</c:v>
                </c:pt>
                <c:pt idx="38">
                  <c:v>0</c:v>
                </c:pt>
                <c:pt idx="39">
                  <c:v>-0.27489665368070093</c:v>
                </c:pt>
                <c:pt idx="40">
                  <c:v>-0.62024433875143437</c:v>
                </c:pt>
                <c:pt idx="41">
                  <c:v>-0.81922968409822705</c:v>
                </c:pt>
                <c:pt idx="42">
                  <c:v>-0.88788237444588147</c:v>
                </c:pt>
                <c:pt idx="43">
                  <c:v>-1.0686875297077625</c:v>
                </c:pt>
                <c:pt idx="44">
                  <c:v>-1.2100824093284492</c:v>
                </c:pt>
                <c:pt idx="45">
                  <c:v>-1.6234265969213326</c:v>
                </c:pt>
                <c:pt idx="46">
                  <c:v>-1.9730852983346669</c:v>
                </c:pt>
                <c:pt idx="47">
                  <c:v>-2.258294377184078</c:v>
                </c:pt>
                <c:pt idx="48">
                  <c:v>-2.2462377129179742</c:v>
                </c:pt>
                <c:pt idx="49">
                  <c:v>-1.7536014078001039</c:v>
                </c:pt>
                <c:pt idx="50">
                  <c:v>-1.3196194626980009</c:v>
                </c:pt>
                <c:pt idx="51">
                  <c:v>-1.0192544231257414</c:v>
                </c:pt>
                <c:pt idx="52">
                  <c:v>-1.0670496391173427</c:v>
                </c:pt>
                <c:pt idx="53">
                  <c:v>-0.86261341878716669</c:v>
                </c:pt>
                <c:pt idx="54">
                  <c:v>-0.61593318581897327</c:v>
                </c:pt>
                <c:pt idx="55">
                  <c:v>-0.38178409163199001</c:v>
                </c:pt>
                <c:pt idx="56">
                  <c:v>0</c:v>
                </c:pt>
                <c:pt idx="57">
                  <c:v>0.37224605126824767</c:v>
                </c:pt>
                <c:pt idx="58">
                  <c:v>1.2487153899565462</c:v>
                </c:pt>
                <c:pt idx="59">
                  <c:v>2.2852540583181691</c:v>
                </c:pt>
                <c:pt idx="60">
                  <c:v>2.6262368373474705</c:v>
                </c:pt>
                <c:pt idx="61">
                  <c:v>2.253951277672027</c:v>
                </c:pt>
                <c:pt idx="62">
                  <c:v>1.3785643854411207</c:v>
                </c:pt>
                <c:pt idx="63">
                  <c:v>0.69534903174204954</c:v>
                </c:pt>
                <c:pt idx="64">
                  <c:v>0.10832795585098758</c:v>
                </c:pt>
                <c:pt idx="65">
                  <c:v>2.0832074117475889E-2</c:v>
                </c:pt>
                <c:pt idx="66">
                  <c:v>0.1957244432352386</c:v>
                </c:pt>
                <c:pt idx="67">
                  <c:v>0.38713442581626745</c:v>
                </c:pt>
                <c:pt idx="68">
                  <c:v>0.33794900165725628</c:v>
                </c:pt>
                <c:pt idx="69">
                  <c:v>0</c:v>
                </c:pt>
                <c:pt idx="70">
                  <c:v>0.52052326507386948</c:v>
                </c:pt>
                <c:pt idx="71">
                  <c:v>0.79975397495785749</c:v>
                </c:pt>
                <c:pt idx="72">
                  <c:v>1.3747837614926006</c:v>
                </c:pt>
                <c:pt idx="73">
                  <c:v>2.3455685454096926</c:v>
                </c:pt>
                <c:pt idx="74">
                  <c:v>3.0178203542167443</c:v>
                </c:pt>
                <c:pt idx="75">
                  <c:v>3.5911739442770503</c:v>
                </c:pt>
                <c:pt idx="76">
                  <c:v>3.7132788075439103</c:v>
                </c:pt>
                <c:pt idx="77">
                  <c:v>3.6591591561098578</c:v>
                </c:pt>
                <c:pt idx="78">
                  <c:v>3.3853726827854023</c:v>
                </c:pt>
                <c:pt idx="79">
                  <c:v>3.3692730403245617</c:v>
                </c:pt>
                <c:pt idx="80">
                  <c:v>2.9945883121917105</c:v>
                </c:pt>
                <c:pt idx="81">
                  <c:v>2.8167441262253803</c:v>
                </c:pt>
                <c:pt idx="82">
                  <c:v>2.5396232424879024</c:v>
                </c:pt>
                <c:pt idx="83">
                  <c:v>2.0659577596556287</c:v>
                </c:pt>
                <c:pt idx="84">
                  <c:v>1.6200587504942183</c:v>
                </c:pt>
                <c:pt idx="85">
                  <c:v>1.0740838005557636</c:v>
                </c:pt>
                <c:pt idx="86">
                  <c:v>0.43601647402200872</c:v>
                </c:pt>
                <c:pt idx="87">
                  <c:v>0</c:v>
                </c:pt>
                <c:pt idx="88">
                  <c:v>-0.35920301774844049</c:v>
                </c:pt>
                <c:pt idx="89">
                  <c:v>-0.7839855817914152</c:v>
                </c:pt>
                <c:pt idx="90">
                  <c:v>-1.1332002475222605</c:v>
                </c:pt>
                <c:pt idx="91">
                  <c:v>-1.4390437708045616</c:v>
                </c:pt>
                <c:pt idx="92">
                  <c:v>-1.746091331531691</c:v>
                </c:pt>
                <c:pt idx="93">
                  <c:v>-1.8783217163184909</c:v>
                </c:pt>
                <c:pt idx="94">
                  <c:v>-1.8266900493187286</c:v>
                </c:pt>
                <c:pt idx="95">
                  <c:v>-1.6926022358120141</c:v>
                </c:pt>
                <c:pt idx="96">
                  <c:v>-1.2154976513069427</c:v>
                </c:pt>
                <c:pt idx="97">
                  <c:v>-0.77850500123484268</c:v>
                </c:pt>
                <c:pt idx="98">
                  <c:v>-0.32313708295874294</c:v>
                </c:pt>
                <c:pt idx="99">
                  <c:v>0</c:v>
                </c:pt>
                <c:pt idx="100">
                  <c:v>0.1384921631659411</c:v>
                </c:pt>
                <c:pt idx="101">
                  <c:v>0.36765881330664357</c:v>
                </c:pt>
                <c:pt idx="102">
                  <c:v>0.59853944757774635</c:v>
                </c:pt>
                <c:pt idx="103">
                  <c:v>0.86141975519662517</c:v>
                </c:pt>
                <c:pt idx="104">
                  <c:v>1.1016995649931332</c:v>
                </c:pt>
                <c:pt idx="105">
                  <c:v>1.2365809358730684</c:v>
                </c:pt>
                <c:pt idx="106">
                  <c:v>1.7674714392207223</c:v>
                </c:pt>
                <c:pt idx="107">
                  <c:v>2.3072973114553368</c:v>
                </c:pt>
                <c:pt idx="108">
                  <c:v>2.5334140868215131</c:v>
                </c:pt>
                <c:pt idx="109">
                  <c:v>2.6349475109451257</c:v>
                </c:pt>
                <c:pt idx="110">
                  <c:v>2.4879828642571757</c:v>
                </c:pt>
                <c:pt idx="111">
                  <c:v>2.2257569919096083</c:v>
                </c:pt>
                <c:pt idx="112">
                  <c:v>2.1430412367316234</c:v>
                </c:pt>
                <c:pt idx="113">
                  <c:v>1.8882280546093058</c:v>
                </c:pt>
                <c:pt idx="114">
                  <c:v>1.6719500602484365</c:v>
                </c:pt>
                <c:pt idx="115">
                  <c:v>1.6277319881375796</c:v>
                </c:pt>
                <c:pt idx="116">
                  <c:v>1.2887590521640369</c:v>
                </c:pt>
                <c:pt idx="117">
                  <c:v>0.82294936673337049</c:v>
                </c:pt>
                <c:pt idx="118">
                  <c:v>0.2411101570734383</c:v>
                </c:pt>
                <c:pt idx="119">
                  <c:v>0</c:v>
                </c:pt>
                <c:pt idx="120">
                  <c:v>0</c:v>
                </c:pt>
                <c:pt idx="121">
                  <c:v>0.15868772796364311</c:v>
                </c:pt>
                <c:pt idx="122">
                  <c:v>5.0116820215304954E-2</c:v>
                </c:pt>
                <c:pt idx="123">
                  <c:v>-0.33806995561107894</c:v>
                </c:pt>
                <c:pt idx="124">
                  <c:v>-0.69892712609910179</c:v>
                </c:pt>
                <c:pt idx="125">
                  <c:v>-1.4077724014491266</c:v>
                </c:pt>
                <c:pt idx="126">
                  <c:v>-1.9274080663170137</c:v>
                </c:pt>
                <c:pt idx="127">
                  <c:v>-2.4492930187297608</c:v>
                </c:pt>
                <c:pt idx="128">
                  <c:v>-2.7820189078271311</c:v>
                </c:pt>
                <c:pt idx="129">
                  <c:v>-2.4993940686442238</c:v>
                </c:pt>
                <c:pt idx="130">
                  <c:v>-2.3909441082248466</c:v>
                </c:pt>
                <c:pt idx="131">
                  <c:v>-2.0916792293417377</c:v>
                </c:pt>
                <c:pt idx="132">
                  <c:v>-2.0447920977492449</c:v>
                </c:pt>
                <c:pt idx="133">
                  <c:v>-1.7762278004514327</c:v>
                </c:pt>
                <c:pt idx="134">
                  <c:v>-2.6071130640754476</c:v>
                </c:pt>
                <c:pt idx="135">
                  <c:v>-2.7973512016745197</c:v>
                </c:pt>
                <c:pt idx="136">
                  <c:v>-2.9644325500162085</c:v>
                </c:pt>
                <c:pt idx="137">
                  <c:v>-2.9296103476368289</c:v>
                </c:pt>
                <c:pt idx="138">
                  <c:v>-2.8056559595398229</c:v>
                </c:pt>
                <c:pt idx="139">
                  <c:v>-2.6196793736077306</c:v>
                </c:pt>
                <c:pt idx="140">
                  <c:v>-2.3618930623490262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A-4936-BFA1-4B5B44E73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730639"/>
        <c:axId val="356731599"/>
        <c:extLst>
          <c:ext xmlns:c15="http://schemas.microsoft.com/office/drawing/2012/chart" uri="{02D57815-91ED-43cb-92C2-25804820EDAC}">
            <c15:filteredLineSeries>
              <c15:ser>
                <c:idx val="5"/>
                <c:order val="1"/>
                <c:tx>
                  <c:v>ADS BCI Business Condition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Europe!$A$170:$A$331</c15:sqref>
                        </c15:formulaRef>
                      </c:ext>
                    </c:extLst>
                    <c:numCache>
                      <c:formatCode>m/d/yyyy</c:formatCode>
                      <c:ptCount val="162"/>
                      <c:pt idx="0">
                        <c:v>42034</c:v>
                      </c:pt>
                      <c:pt idx="1">
                        <c:v>42062</c:v>
                      </c:pt>
                      <c:pt idx="2">
                        <c:v>42094</c:v>
                      </c:pt>
                      <c:pt idx="3">
                        <c:v>42124</c:v>
                      </c:pt>
                      <c:pt idx="4">
                        <c:v>42153</c:v>
                      </c:pt>
                      <c:pt idx="5">
                        <c:v>42185</c:v>
                      </c:pt>
                      <c:pt idx="6">
                        <c:v>42216</c:v>
                      </c:pt>
                      <c:pt idx="7">
                        <c:v>42247</c:v>
                      </c:pt>
                      <c:pt idx="8">
                        <c:v>42277</c:v>
                      </c:pt>
                      <c:pt idx="9">
                        <c:v>42307</c:v>
                      </c:pt>
                      <c:pt idx="10">
                        <c:v>42338</c:v>
                      </c:pt>
                      <c:pt idx="11">
                        <c:v>42369</c:v>
                      </c:pt>
                      <c:pt idx="12">
                        <c:v>42398</c:v>
                      </c:pt>
                      <c:pt idx="13">
                        <c:v>42429</c:v>
                      </c:pt>
                      <c:pt idx="14">
                        <c:v>42460</c:v>
                      </c:pt>
                      <c:pt idx="15">
                        <c:v>42489</c:v>
                      </c:pt>
                      <c:pt idx="16">
                        <c:v>42521</c:v>
                      </c:pt>
                      <c:pt idx="17">
                        <c:v>42551</c:v>
                      </c:pt>
                      <c:pt idx="18">
                        <c:v>42580</c:v>
                      </c:pt>
                      <c:pt idx="19">
                        <c:v>42613</c:v>
                      </c:pt>
                      <c:pt idx="20">
                        <c:v>42643</c:v>
                      </c:pt>
                      <c:pt idx="21">
                        <c:v>42674</c:v>
                      </c:pt>
                      <c:pt idx="22">
                        <c:v>42704</c:v>
                      </c:pt>
                      <c:pt idx="23">
                        <c:v>42734</c:v>
                      </c:pt>
                      <c:pt idx="24">
                        <c:v>42766</c:v>
                      </c:pt>
                      <c:pt idx="25">
                        <c:v>42794</c:v>
                      </c:pt>
                      <c:pt idx="26">
                        <c:v>42825</c:v>
                      </c:pt>
                      <c:pt idx="27">
                        <c:v>42853</c:v>
                      </c:pt>
                      <c:pt idx="28">
                        <c:v>42886</c:v>
                      </c:pt>
                      <c:pt idx="29">
                        <c:v>42916</c:v>
                      </c:pt>
                      <c:pt idx="30">
                        <c:v>42947</c:v>
                      </c:pt>
                      <c:pt idx="31">
                        <c:v>42978</c:v>
                      </c:pt>
                      <c:pt idx="32">
                        <c:v>43007</c:v>
                      </c:pt>
                      <c:pt idx="33">
                        <c:v>43039</c:v>
                      </c:pt>
                      <c:pt idx="34">
                        <c:v>43069</c:v>
                      </c:pt>
                      <c:pt idx="35">
                        <c:v>43098</c:v>
                      </c:pt>
                      <c:pt idx="36">
                        <c:v>43131</c:v>
                      </c:pt>
                      <c:pt idx="37">
                        <c:v>43159</c:v>
                      </c:pt>
                      <c:pt idx="38">
                        <c:v>43189</c:v>
                      </c:pt>
                      <c:pt idx="39">
                        <c:v>43220</c:v>
                      </c:pt>
                      <c:pt idx="40">
                        <c:v>43251</c:v>
                      </c:pt>
                      <c:pt idx="41">
                        <c:v>43280</c:v>
                      </c:pt>
                      <c:pt idx="42">
                        <c:v>43312</c:v>
                      </c:pt>
                      <c:pt idx="43">
                        <c:v>43343</c:v>
                      </c:pt>
                      <c:pt idx="44">
                        <c:v>43371</c:v>
                      </c:pt>
                      <c:pt idx="45">
                        <c:v>43404</c:v>
                      </c:pt>
                      <c:pt idx="46">
                        <c:v>43434</c:v>
                      </c:pt>
                      <c:pt idx="47">
                        <c:v>43465</c:v>
                      </c:pt>
                      <c:pt idx="48">
                        <c:v>43496</c:v>
                      </c:pt>
                      <c:pt idx="49">
                        <c:v>43524</c:v>
                      </c:pt>
                      <c:pt idx="50">
                        <c:v>43553</c:v>
                      </c:pt>
                      <c:pt idx="51">
                        <c:v>43585</c:v>
                      </c:pt>
                      <c:pt idx="52">
                        <c:v>43616</c:v>
                      </c:pt>
                      <c:pt idx="53">
                        <c:v>43644</c:v>
                      </c:pt>
                      <c:pt idx="54">
                        <c:v>43677</c:v>
                      </c:pt>
                      <c:pt idx="55">
                        <c:v>43707</c:v>
                      </c:pt>
                      <c:pt idx="56">
                        <c:v>43738</c:v>
                      </c:pt>
                      <c:pt idx="57">
                        <c:v>43769</c:v>
                      </c:pt>
                      <c:pt idx="58">
                        <c:v>43798</c:v>
                      </c:pt>
                      <c:pt idx="59">
                        <c:v>43830</c:v>
                      </c:pt>
                      <c:pt idx="60">
                        <c:v>43861</c:v>
                      </c:pt>
                      <c:pt idx="61">
                        <c:v>43889</c:v>
                      </c:pt>
                      <c:pt idx="62">
                        <c:v>43921</c:v>
                      </c:pt>
                      <c:pt idx="63">
                        <c:v>43951</c:v>
                      </c:pt>
                      <c:pt idx="64">
                        <c:v>43980</c:v>
                      </c:pt>
                      <c:pt idx="65">
                        <c:v>44012</c:v>
                      </c:pt>
                      <c:pt idx="66">
                        <c:v>44043</c:v>
                      </c:pt>
                      <c:pt idx="67">
                        <c:v>44074</c:v>
                      </c:pt>
                      <c:pt idx="68">
                        <c:v>44104</c:v>
                      </c:pt>
                      <c:pt idx="69">
                        <c:v>44134</c:v>
                      </c:pt>
                      <c:pt idx="70">
                        <c:v>44165</c:v>
                      </c:pt>
                      <c:pt idx="71">
                        <c:v>44196</c:v>
                      </c:pt>
                      <c:pt idx="72">
                        <c:v>44225</c:v>
                      </c:pt>
                      <c:pt idx="73">
                        <c:v>44253</c:v>
                      </c:pt>
                      <c:pt idx="74">
                        <c:v>44286</c:v>
                      </c:pt>
                      <c:pt idx="75">
                        <c:v>44316</c:v>
                      </c:pt>
                      <c:pt idx="76">
                        <c:v>44347</c:v>
                      </c:pt>
                      <c:pt idx="77">
                        <c:v>44377</c:v>
                      </c:pt>
                      <c:pt idx="78">
                        <c:v>44407</c:v>
                      </c:pt>
                      <c:pt idx="79">
                        <c:v>44439</c:v>
                      </c:pt>
                      <c:pt idx="80">
                        <c:v>44469</c:v>
                      </c:pt>
                      <c:pt idx="81">
                        <c:v>44498</c:v>
                      </c:pt>
                      <c:pt idx="82">
                        <c:v>44530</c:v>
                      </c:pt>
                      <c:pt idx="83">
                        <c:v>44561</c:v>
                      </c:pt>
                      <c:pt idx="84">
                        <c:v>44592</c:v>
                      </c:pt>
                      <c:pt idx="85">
                        <c:v>44620</c:v>
                      </c:pt>
                      <c:pt idx="86">
                        <c:v>44651</c:v>
                      </c:pt>
                      <c:pt idx="87">
                        <c:v>44681</c:v>
                      </c:pt>
                      <c:pt idx="88">
                        <c:v>44712</c:v>
                      </c:pt>
                      <c:pt idx="89">
                        <c:v>44742</c:v>
                      </c:pt>
                      <c:pt idx="90">
                        <c:v>44773</c:v>
                      </c:pt>
                      <c:pt idx="91">
                        <c:v>44804</c:v>
                      </c:pt>
                      <c:pt idx="92">
                        <c:v>44834</c:v>
                      </c:pt>
                      <c:pt idx="93">
                        <c:v>44865</c:v>
                      </c:pt>
                      <c:pt idx="94">
                        <c:v>44895</c:v>
                      </c:pt>
                      <c:pt idx="95">
                        <c:v>44926</c:v>
                      </c:pt>
                      <c:pt idx="96">
                        <c:v>44957</c:v>
                      </c:pt>
                      <c:pt idx="97">
                        <c:v>44985</c:v>
                      </c:pt>
                      <c:pt idx="98">
                        <c:v>45016</c:v>
                      </c:pt>
                      <c:pt idx="99">
                        <c:v>45046</c:v>
                      </c:pt>
                      <c:pt idx="100">
                        <c:v>45077</c:v>
                      </c:pt>
                      <c:pt idx="101">
                        <c:v>45107</c:v>
                      </c:pt>
                      <c:pt idx="102">
                        <c:v>45138</c:v>
                      </c:pt>
                      <c:pt idx="103">
                        <c:v>45169</c:v>
                      </c:pt>
                      <c:pt idx="104">
                        <c:v>45199</c:v>
                      </c:pt>
                      <c:pt idx="105">
                        <c:v>45230</c:v>
                      </c:pt>
                      <c:pt idx="106">
                        <c:v>45260</c:v>
                      </c:pt>
                      <c:pt idx="107">
                        <c:v>45291</c:v>
                      </c:pt>
                      <c:pt idx="108">
                        <c:v>45322</c:v>
                      </c:pt>
                      <c:pt idx="109">
                        <c:v>45351</c:v>
                      </c:pt>
                      <c:pt idx="110">
                        <c:v>45382</c:v>
                      </c:pt>
                      <c:pt idx="111">
                        <c:v>45412</c:v>
                      </c:pt>
                      <c:pt idx="112">
                        <c:v>45443</c:v>
                      </c:pt>
                      <c:pt idx="113">
                        <c:v>45473</c:v>
                      </c:pt>
                      <c:pt idx="114">
                        <c:v>45504</c:v>
                      </c:pt>
                      <c:pt idx="115">
                        <c:v>45535</c:v>
                      </c:pt>
                      <c:pt idx="116">
                        <c:v>45565</c:v>
                      </c:pt>
                      <c:pt idx="117">
                        <c:v>45596</c:v>
                      </c:pt>
                      <c:pt idx="118">
                        <c:v>45626</c:v>
                      </c:pt>
                      <c:pt idx="119">
                        <c:v>45657</c:v>
                      </c:pt>
                      <c:pt idx="120">
                        <c:v>45688</c:v>
                      </c:pt>
                      <c:pt idx="121">
                        <c:v>45716</c:v>
                      </c:pt>
                      <c:pt idx="122">
                        <c:v>45747</c:v>
                      </c:pt>
                      <c:pt idx="123">
                        <c:v>45777</c:v>
                      </c:pt>
                      <c:pt idx="124">
                        <c:v>45808</c:v>
                      </c:pt>
                      <c:pt idx="125">
                        <c:v>45838</c:v>
                      </c:pt>
                      <c:pt idx="126">
                        <c:v>45869</c:v>
                      </c:pt>
                      <c:pt idx="127">
                        <c:v>45898</c:v>
                      </c:pt>
                      <c:pt idx="128">
                        <c:v>45930</c:v>
                      </c:pt>
                      <c:pt idx="129">
                        <c:v>45961</c:v>
                      </c:pt>
                      <c:pt idx="130">
                        <c:v>45989</c:v>
                      </c:pt>
                      <c:pt idx="131">
                        <c:v>46022</c:v>
                      </c:pt>
                      <c:pt idx="132">
                        <c:v>46053</c:v>
                      </c:pt>
                      <c:pt idx="133">
                        <c:v>46080</c:v>
                      </c:pt>
                      <c:pt idx="134">
                        <c:v>46112</c:v>
                      </c:pt>
                      <c:pt idx="135">
                        <c:v>46142</c:v>
                      </c:pt>
                      <c:pt idx="136">
                        <c:v>46171</c:v>
                      </c:pt>
                      <c:pt idx="137">
                        <c:v>46203</c:v>
                      </c:pt>
                      <c:pt idx="138">
                        <c:v>46234</c:v>
                      </c:pt>
                      <c:pt idx="139">
                        <c:v>46265</c:v>
                      </c:pt>
                      <c:pt idx="140">
                        <c:v>46295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'Europe OFFICIEL TEST'!#REF!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654-4FE6-BA86-41F62D2A5754}"/>
                  </c:ext>
                </c:extLst>
              </c15:ser>
            </c15:filteredLineSeries>
          </c:ext>
        </c:extLst>
      </c:lineChart>
      <c:dateAx>
        <c:axId val="356730639"/>
        <c:scaling>
          <c:orientation val="minMax"/>
          <c:min val="45292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6731599"/>
        <c:crosses val="autoZero"/>
        <c:auto val="1"/>
        <c:lblOffset val="100"/>
        <c:baseTimeUnit val="months"/>
        <c:majorUnit val="1"/>
        <c:majorTimeUnit val="years"/>
        <c:minorUnit val="1"/>
        <c:minorTimeUnit val="years"/>
      </c:dateAx>
      <c:valAx>
        <c:axId val="356731599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673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09445013167795"/>
          <c:y val="0.85473700115764195"/>
          <c:w val="0.70054413031504514"/>
          <c:h val="0.10505206331180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Europe!$BL$3:$BL$23</c:f>
              <c:strCache>
                <c:ptCount val="21"/>
                <c:pt idx="0">
                  <c:v>Strat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Europe!$A$24:$A$307</c:f>
              <c:numCache>
                <c:formatCode>m/d/yyyy</c:formatCode>
                <c:ptCount val="284"/>
                <c:pt idx="0">
                  <c:v>37589</c:v>
                </c:pt>
                <c:pt idx="1">
                  <c:v>37621</c:v>
                </c:pt>
                <c:pt idx="2">
                  <c:v>37652</c:v>
                </c:pt>
                <c:pt idx="3">
                  <c:v>37680</c:v>
                </c:pt>
                <c:pt idx="4">
                  <c:v>37711</c:v>
                </c:pt>
                <c:pt idx="5">
                  <c:v>37741</c:v>
                </c:pt>
                <c:pt idx="6">
                  <c:v>37771</c:v>
                </c:pt>
                <c:pt idx="7">
                  <c:v>37802</c:v>
                </c:pt>
                <c:pt idx="8">
                  <c:v>37833</c:v>
                </c:pt>
                <c:pt idx="9">
                  <c:v>37862</c:v>
                </c:pt>
                <c:pt idx="10">
                  <c:v>37894</c:v>
                </c:pt>
                <c:pt idx="11">
                  <c:v>37925</c:v>
                </c:pt>
                <c:pt idx="12">
                  <c:v>37953</c:v>
                </c:pt>
                <c:pt idx="13">
                  <c:v>37986</c:v>
                </c:pt>
                <c:pt idx="14">
                  <c:v>38016</c:v>
                </c:pt>
                <c:pt idx="15">
                  <c:v>38044</c:v>
                </c:pt>
                <c:pt idx="16">
                  <c:v>38077</c:v>
                </c:pt>
                <c:pt idx="17">
                  <c:v>38107</c:v>
                </c:pt>
                <c:pt idx="18">
                  <c:v>38138</c:v>
                </c:pt>
                <c:pt idx="19">
                  <c:v>38168</c:v>
                </c:pt>
                <c:pt idx="20">
                  <c:v>38198</c:v>
                </c:pt>
                <c:pt idx="21">
                  <c:v>38230</c:v>
                </c:pt>
                <c:pt idx="22">
                  <c:v>38260</c:v>
                </c:pt>
                <c:pt idx="23">
                  <c:v>38289</c:v>
                </c:pt>
                <c:pt idx="24">
                  <c:v>38321</c:v>
                </c:pt>
                <c:pt idx="25">
                  <c:v>38352</c:v>
                </c:pt>
                <c:pt idx="26">
                  <c:v>38383</c:v>
                </c:pt>
                <c:pt idx="27">
                  <c:v>38411</c:v>
                </c:pt>
                <c:pt idx="28">
                  <c:v>38442</c:v>
                </c:pt>
                <c:pt idx="29">
                  <c:v>38471</c:v>
                </c:pt>
                <c:pt idx="30">
                  <c:v>38503</c:v>
                </c:pt>
                <c:pt idx="31">
                  <c:v>38533</c:v>
                </c:pt>
                <c:pt idx="32">
                  <c:v>38562</c:v>
                </c:pt>
                <c:pt idx="33">
                  <c:v>38595</c:v>
                </c:pt>
                <c:pt idx="34">
                  <c:v>38625</c:v>
                </c:pt>
                <c:pt idx="35">
                  <c:v>38656</c:v>
                </c:pt>
                <c:pt idx="36">
                  <c:v>38686</c:v>
                </c:pt>
                <c:pt idx="37">
                  <c:v>38716</c:v>
                </c:pt>
                <c:pt idx="38">
                  <c:v>38748</c:v>
                </c:pt>
                <c:pt idx="39">
                  <c:v>38776</c:v>
                </c:pt>
                <c:pt idx="40">
                  <c:v>38807</c:v>
                </c:pt>
                <c:pt idx="41">
                  <c:v>38835</c:v>
                </c:pt>
                <c:pt idx="42">
                  <c:v>38868</c:v>
                </c:pt>
                <c:pt idx="43">
                  <c:v>38898</c:v>
                </c:pt>
                <c:pt idx="44">
                  <c:v>38929</c:v>
                </c:pt>
                <c:pt idx="45">
                  <c:v>38960</c:v>
                </c:pt>
                <c:pt idx="46">
                  <c:v>38989</c:v>
                </c:pt>
                <c:pt idx="47">
                  <c:v>39021</c:v>
                </c:pt>
                <c:pt idx="48">
                  <c:v>39051</c:v>
                </c:pt>
                <c:pt idx="49">
                  <c:v>39080</c:v>
                </c:pt>
                <c:pt idx="50">
                  <c:v>39113</c:v>
                </c:pt>
                <c:pt idx="51">
                  <c:v>39141</c:v>
                </c:pt>
                <c:pt idx="52">
                  <c:v>39171</c:v>
                </c:pt>
                <c:pt idx="53">
                  <c:v>39202</c:v>
                </c:pt>
                <c:pt idx="54">
                  <c:v>39233</c:v>
                </c:pt>
                <c:pt idx="55">
                  <c:v>39262</c:v>
                </c:pt>
                <c:pt idx="56">
                  <c:v>39294</c:v>
                </c:pt>
                <c:pt idx="57">
                  <c:v>39325</c:v>
                </c:pt>
                <c:pt idx="58">
                  <c:v>39353</c:v>
                </c:pt>
                <c:pt idx="59">
                  <c:v>39386</c:v>
                </c:pt>
                <c:pt idx="60">
                  <c:v>39416</c:v>
                </c:pt>
                <c:pt idx="61">
                  <c:v>39447</c:v>
                </c:pt>
                <c:pt idx="62">
                  <c:v>39478</c:v>
                </c:pt>
                <c:pt idx="63">
                  <c:v>39507</c:v>
                </c:pt>
                <c:pt idx="64">
                  <c:v>39538</c:v>
                </c:pt>
                <c:pt idx="65">
                  <c:v>39568</c:v>
                </c:pt>
                <c:pt idx="66">
                  <c:v>39598</c:v>
                </c:pt>
                <c:pt idx="67">
                  <c:v>39629</c:v>
                </c:pt>
                <c:pt idx="68">
                  <c:v>39660</c:v>
                </c:pt>
                <c:pt idx="69">
                  <c:v>39689</c:v>
                </c:pt>
                <c:pt idx="70">
                  <c:v>39721</c:v>
                </c:pt>
                <c:pt idx="71">
                  <c:v>39752</c:v>
                </c:pt>
                <c:pt idx="72">
                  <c:v>39780</c:v>
                </c:pt>
                <c:pt idx="73">
                  <c:v>39813</c:v>
                </c:pt>
                <c:pt idx="74">
                  <c:v>39843</c:v>
                </c:pt>
                <c:pt idx="75">
                  <c:v>39871</c:v>
                </c:pt>
                <c:pt idx="76">
                  <c:v>39903</c:v>
                </c:pt>
                <c:pt idx="77">
                  <c:v>39933</c:v>
                </c:pt>
                <c:pt idx="78">
                  <c:v>39962</c:v>
                </c:pt>
                <c:pt idx="79">
                  <c:v>39994</c:v>
                </c:pt>
                <c:pt idx="80">
                  <c:v>40025</c:v>
                </c:pt>
                <c:pt idx="81">
                  <c:v>40056</c:v>
                </c:pt>
                <c:pt idx="82">
                  <c:v>40086</c:v>
                </c:pt>
                <c:pt idx="83">
                  <c:v>40116</c:v>
                </c:pt>
                <c:pt idx="84">
                  <c:v>40147</c:v>
                </c:pt>
                <c:pt idx="85">
                  <c:v>40178</c:v>
                </c:pt>
                <c:pt idx="86">
                  <c:v>40207</c:v>
                </c:pt>
                <c:pt idx="87">
                  <c:v>40235</c:v>
                </c:pt>
                <c:pt idx="88">
                  <c:v>40268</c:v>
                </c:pt>
                <c:pt idx="89">
                  <c:v>40298</c:v>
                </c:pt>
                <c:pt idx="90">
                  <c:v>40329</c:v>
                </c:pt>
                <c:pt idx="91">
                  <c:v>40359</c:v>
                </c:pt>
                <c:pt idx="92">
                  <c:v>40389</c:v>
                </c:pt>
                <c:pt idx="93">
                  <c:v>40421</c:v>
                </c:pt>
                <c:pt idx="94">
                  <c:v>40451</c:v>
                </c:pt>
                <c:pt idx="95">
                  <c:v>40480</c:v>
                </c:pt>
                <c:pt idx="96">
                  <c:v>40512</c:v>
                </c:pt>
                <c:pt idx="97">
                  <c:v>40543</c:v>
                </c:pt>
                <c:pt idx="98">
                  <c:v>40574</c:v>
                </c:pt>
                <c:pt idx="99">
                  <c:v>40602</c:v>
                </c:pt>
                <c:pt idx="100">
                  <c:v>40633</c:v>
                </c:pt>
                <c:pt idx="101">
                  <c:v>40662</c:v>
                </c:pt>
                <c:pt idx="102">
                  <c:v>40694</c:v>
                </c:pt>
                <c:pt idx="103">
                  <c:v>40724</c:v>
                </c:pt>
                <c:pt idx="104">
                  <c:v>40753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40907</c:v>
                </c:pt>
                <c:pt idx="110">
                  <c:v>40939</c:v>
                </c:pt>
                <c:pt idx="111">
                  <c:v>40968</c:v>
                </c:pt>
                <c:pt idx="112">
                  <c:v>40998</c:v>
                </c:pt>
                <c:pt idx="113">
                  <c:v>41029</c:v>
                </c:pt>
                <c:pt idx="114">
                  <c:v>41060</c:v>
                </c:pt>
                <c:pt idx="115">
                  <c:v>41089</c:v>
                </c:pt>
                <c:pt idx="116">
                  <c:v>41121</c:v>
                </c:pt>
                <c:pt idx="117">
                  <c:v>41152</c:v>
                </c:pt>
                <c:pt idx="118">
                  <c:v>41180</c:v>
                </c:pt>
                <c:pt idx="119">
                  <c:v>41213</c:v>
                </c:pt>
                <c:pt idx="120">
                  <c:v>41243</c:v>
                </c:pt>
                <c:pt idx="121">
                  <c:v>41274</c:v>
                </c:pt>
                <c:pt idx="122">
                  <c:v>41305</c:v>
                </c:pt>
                <c:pt idx="123">
                  <c:v>41333</c:v>
                </c:pt>
                <c:pt idx="124">
                  <c:v>41362</c:v>
                </c:pt>
                <c:pt idx="125">
                  <c:v>41394</c:v>
                </c:pt>
                <c:pt idx="126">
                  <c:v>41425</c:v>
                </c:pt>
                <c:pt idx="127">
                  <c:v>41453</c:v>
                </c:pt>
                <c:pt idx="128">
                  <c:v>41486</c:v>
                </c:pt>
                <c:pt idx="129">
                  <c:v>41516</c:v>
                </c:pt>
                <c:pt idx="130">
                  <c:v>41547</c:v>
                </c:pt>
                <c:pt idx="131">
                  <c:v>41578</c:v>
                </c:pt>
                <c:pt idx="132">
                  <c:v>41607</c:v>
                </c:pt>
                <c:pt idx="133">
                  <c:v>41639</c:v>
                </c:pt>
                <c:pt idx="134">
                  <c:v>41670</c:v>
                </c:pt>
                <c:pt idx="135">
                  <c:v>41698</c:v>
                </c:pt>
                <c:pt idx="136">
                  <c:v>41729</c:v>
                </c:pt>
                <c:pt idx="137">
                  <c:v>41759</c:v>
                </c:pt>
                <c:pt idx="138">
                  <c:v>41789</c:v>
                </c:pt>
                <c:pt idx="139">
                  <c:v>41820</c:v>
                </c:pt>
                <c:pt idx="140">
                  <c:v>41851</c:v>
                </c:pt>
                <c:pt idx="141">
                  <c:v>41880</c:v>
                </c:pt>
                <c:pt idx="142">
                  <c:v>41912</c:v>
                </c:pt>
                <c:pt idx="143">
                  <c:v>41943</c:v>
                </c:pt>
                <c:pt idx="144">
                  <c:v>41971</c:v>
                </c:pt>
                <c:pt idx="145">
                  <c:v>42004</c:v>
                </c:pt>
                <c:pt idx="146">
                  <c:v>42034</c:v>
                </c:pt>
                <c:pt idx="147">
                  <c:v>42062</c:v>
                </c:pt>
                <c:pt idx="148">
                  <c:v>42094</c:v>
                </c:pt>
                <c:pt idx="149">
                  <c:v>42124</c:v>
                </c:pt>
                <c:pt idx="150">
                  <c:v>42153</c:v>
                </c:pt>
                <c:pt idx="151">
                  <c:v>42185</c:v>
                </c:pt>
                <c:pt idx="152">
                  <c:v>42216</c:v>
                </c:pt>
                <c:pt idx="153">
                  <c:v>42247</c:v>
                </c:pt>
                <c:pt idx="154">
                  <c:v>42277</c:v>
                </c:pt>
                <c:pt idx="155">
                  <c:v>42307</c:v>
                </c:pt>
                <c:pt idx="156">
                  <c:v>42338</c:v>
                </c:pt>
                <c:pt idx="157">
                  <c:v>42369</c:v>
                </c:pt>
                <c:pt idx="158">
                  <c:v>42398</c:v>
                </c:pt>
                <c:pt idx="159">
                  <c:v>42429</c:v>
                </c:pt>
                <c:pt idx="160">
                  <c:v>42460</c:v>
                </c:pt>
                <c:pt idx="161">
                  <c:v>42489</c:v>
                </c:pt>
                <c:pt idx="162">
                  <c:v>42521</c:v>
                </c:pt>
                <c:pt idx="163">
                  <c:v>42551</c:v>
                </c:pt>
                <c:pt idx="164">
                  <c:v>42580</c:v>
                </c:pt>
                <c:pt idx="165">
                  <c:v>42613</c:v>
                </c:pt>
                <c:pt idx="166">
                  <c:v>42643</c:v>
                </c:pt>
                <c:pt idx="167">
                  <c:v>42674</c:v>
                </c:pt>
                <c:pt idx="168">
                  <c:v>42704</c:v>
                </c:pt>
                <c:pt idx="169">
                  <c:v>42734</c:v>
                </c:pt>
                <c:pt idx="170">
                  <c:v>42766</c:v>
                </c:pt>
                <c:pt idx="171">
                  <c:v>42794</c:v>
                </c:pt>
                <c:pt idx="172">
                  <c:v>42825</c:v>
                </c:pt>
                <c:pt idx="173">
                  <c:v>42853</c:v>
                </c:pt>
                <c:pt idx="174">
                  <c:v>42886</c:v>
                </c:pt>
                <c:pt idx="175">
                  <c:v>42916</c:v>
                </c:pt>
                <c:pt idx="176">
                  <c:v>42947</c:v>
                </c:pt>
                <c:pt idx="177">
                  <c:v>42978</c:v>
                </c:pt>
                <c:pt idx="178">
                  <c:v>43007</c:v>
                </c:pt>
                <c:pt idx="179">
                  <c:v>43039</c:v>
                </c:pt>
                <c:pt idx="180">
                  <c:v>43069</c:v>
                </c:pt>
                <c:pt idx="181">
                  <c:v>43098</c:v>
                </c:pt>
                <c:pt idx="182">
                  <c:v>43131</c:v>
                </c:pt>
                <c:pt idx="183">
                  <c:v>43159</c:v>
                </c:pt>
                <c:pt idx="184">
                  <c:v>43189</c:v>
                </c:pt>
                <c:pt idx="185">
                  <c:v>43220</c:v>
                </c:pt>
                <c:pt idx="186">
                  <c:v>43251</c:v>
                </c:pt>
                <c:pt idx="187">
                  <c:v>43280</c:v>
                </c:pt>
                <c:pt idx="188">
                  <c:v>43312</c:v>
                </c:pt>
                <c:pt idx="189">
                  <c:v>43343</c:v>
                </c:pt>
                <c:pt idx="190">
                  <c:v>43371</c:v>
                </c:pt>
                <c:pt idx="191">
                  <c:v>43404</c:v>
                </c:pt>
                <c:pt idx="192">
                  <c:v>43434</c:v>
                </c:pt>
                <c:pt idx="193">
                  <c:v>43465</c:v>
                </c:pt>
                <c:pt idx="194">
                  <c:v>43496</c:v>
                </c:pt>
                <c:pt idx="195">
                  <c:v>43524</c:v>
                </c:pt>
                <c:pt idx="196">
                  <c:v>43553</c:v>
                </c:pt>
                <c:pt idx="197">
                  <c:v>43585</c:v>
                </c:pt>
                <c:pt idx="198">
                  <c:v>43616</c:v>
                </c:pt>
                <c:pt idx="199">
                  <c:v>43644</c:v>
                </c:pt>
                <c:pt idx="200">
                  <c:v>43677</c:v>
                </c:pt>
                <c:pt idx="201">
                  <c:v>43707</c:v>
                </c:pt>
                <c:pt idx="202">
                  <c:v>43738</c:v>
                </c:pt>
                <c:pt idx="203">
                  <c:v>43769</c:v>
                </c:pt>
                <c:pt idx="204">
                  <c:v>43798</c:v>
                </c:pt>
                <c:pt idx="205">
                  <c:v>43830</c:v>
                </c:pt>
                <c:pt idx="206">
                  <c:v>43861</c:v>
                </c:pt>
                <c:pt idx="207">
                  <c:v>43889</c:v>
                </c:pt>
                <c:pt idx="208">
                  <c:v>43921</c:v>
                </c:pt>
                <c:pt idx="209">
                  <c:v>43951</c:v>
                </c:pt>
                <c:pt idx="210">
                  <c:v>43980</c:v>
                </c:pt>
                <c:pt idx="211">
                  <c:v>44012</c:v>
                </c:pt>
                <c:pt idx="212">
                  <c:v>44043</c:v>
                </c:pt>
                <c:pt idx="213">
                  <c:v>44074</c:v>
                </c:pt>
                <c:pt idx="214">
                  <c:v>44104</c:v>
                </c:pt>
                <c:pt idx="215">
                  <c:v>44134</c:v>
                </c:pt>
                <c:pt idx="216">
                  <c:v>44165</c:v>
                </c:pt>
                <c:pt idx="217">
                  <c:v>44196</c:v>
                </c:pt>
                <c:pt idx="218">
                  <c:v>44225</c:v>
                </c:pt>
                <c:pt idx="219">
                  <c:v>44253</c:v>
                </c:pt>
                <c:pt idx="220">
                  <c:v>44286</c:v>
                </c:pt>
                <c:pt idx="221">
                  <c:v>44316</c:v>
                </c:pt>
                <c:pt idx="222">
                  <c:v>44347</c:v>
                </c:pt>
                <c:pt idx="223">
                  <c:v>44377</c:v>
                </c:pt>
                <c:pt idx="224">
                  <c:v>44407</c:v>
                </c:pt>
                <c:pt idx="225">
                  <c:v>44439</c:v>
                </c:pt>
                <c:pt idx="226">
                  <c:v>44469</c:v>
                </c:pt>
                <c:pt idx="227">
                  <c:v>44498</c:v>
                </c:pt>
                <c:pt idx="228">
                  <c:v>44530</c:v>
                </c:pt>
                <c:pt idx="229">
                  <c:v>44561</c:v>
                </c:pt>
                <c:pt idx="230">
                  <c:v>44592</c:v>
                </c:pt>
                <c:pt idx="231">
                  <c:v>44620</c:v>
                </c:pt>
                <c:pt idx="232">
                  <c:v>44651</c:v>
                </c:pt>
                <c:pt idx="233">
                  <c:v>44681</c:v>
                </c:pt>
                <c:pt idx="234">
                  <c:v>44712</c:v>
                </c:pt>
                <c:pt idx="235">
                  <c:v>44742</c:v>
                </c:pt>
                <c:pt idx="236">
                  <c:v>44773</c:v>
                </c:pt>
                <c:pt idx="237">
                  <c:v>44804</c:v>
                </c:pt>
                <c:pt idx="238">
                  <c:v>44834</c:v>
                </c:pt>
                <c:pt idx="239">
                  <c:v>44865</c:v>
                </c:pt>
                <c:pt idx="240">
                  <c:v>44895</c:v>
                </c:pt>
                <c:pt idx="241">
                  <c:v>44926</c:v>
                </c:pt>
                <c:pt idx="242">
                  <c:v>44957</c:v>
                </c:pt>
                <c:pt idx="243">
                  <c:v>44985</c:v>
                </c:pt>
                <c:pt idx="244">
                  <c:v>45016</c:v>
                </c:pt>
                <c:pt idx="245">
                  <c:v>45046</c:v>
                </c:pt>
                <c:pt idx="246">
                  <c:v>45077</c:v>
                </c:pt>
                <c:pt idx="247">
                  <c:v>45107</c:v>
                </c:pt>
                <c:pt idx="248">
                  <c:v>45138</c:v>
                </c:pt>
                <c:pt idx="249">
                  <c:v>45169</c:v>
                </c:pt>
                <c:pt idx="250">
                  <c:v>45199</c:v>
                </c:pt>
                <c:pt idx="251">
                  <c:v>45230</c:v>
                </c:pt>
                <c:pt idx="252">
                  <c:v>45260</c:v>
                </c:pt>
                <c:pt idx="253">
                  <c:v>45291</c:v>
                </c:pt>
                <c:pt idx="254">
                  <c:v>45322</c:v>
                </c:pt>
                <c:pt idx="255">
                  <c:v>45351</c:v>
                </c:pt>
                <c:pt idx="256">
                  <c:v>45382</c:v>
                </c:pt>
                <c:pt idx="257">
                  <c:v>45412</c:v>
                </c:pt>
                <c:pt idx="258">
                  <c:v>45443</c:v>
                </c:pt>
                <c:pt idx="259">
                  <c:v>45473</c:v>
                </c:pt>
                <c:pt idx="260">
                  <c:v>45504</c:v>
                </c:pt>
                <c:pt idx="261">
                  <c:v>45535</c:v>
                </c:pt>
                <c:pt idx="262">
                  <c:v>45565</c:v>
                </c:pt>
                <c:pt idx="263">
                  <c:v>45596</c:v>
                </c:pt>
                <c:pt idx="264">
                  <c:v>45626</c:v>
                </c:pt>
                <c:pt idx="265">
                  <c:v>45657</c:v>
                </c:pt>
                <c:pt idx="266">
                  <c:v>45688</c:v>
                </c:pt>
                <c:pt idx="267">
                  <c:v>45716</c:v>
                </c:pt>
                <c:pt idx="268">
                  <c:v>45747</c:v>
                </c:pt>
                <c:pt idx="269">
                  <c:v>45777</c:v>
                </c:pt>
                <c:pt idx="270">
                  <c:v>45808</c:v>
                </c:pt>
                <c:pt idx="271">
                  <c:v>45838</c:v>
                </c:pt>
                <c:pt idx="272">
                  <c:v>45869</c:v>
                </c:pt>
                <c:pt idx="273">
                  <c:v>45898</c:v>
                </c:pt>
                <c:pt idx="274">
                  <c:v>45930</c:v>
                </c:pt>
                <c:pt idx="275">
                  <c:v>45961</c:v>
                </c:pt>
                <c:pt idx="276">
                  <c:v>45989</c:v>
                </c:pt>
                <c:pt idx="277">
                  <c:v>46022</c:v>
                </c:pt>
                <c:pt idx="278">
                  <c:v>46053</c:v>
                </c:pt>
                <c:pt idx="279">
                  <c:v>46080</c:v>
                </c:pt>
                <c:pt idx="280">
                  <c:v>46112</c:v>
                </c:pt>
                <c:pt idx="281">
                  <c:v>46142</c:v>
                </c:pt>
                <c:pt idx="282">
                  <c:v>46171</c:v>
                </c:pt>
                <c:pt idx="283">
                  <c:v>46203</c:v>
                </c:pt>
              </c:numCache>
            </c:numRef>
          </c:cat>
          <c:val>
            <c:numRef>
              <c:f>Europe!$BL$24:$BL$307</c:f>
              <c:numCache>
                <c:formatCode>General</c:formatCode>
                <c:ptCount val="284"/>
                <c:pt idx="0">
                  <c:v>100</c:v>
                </c:pt>
                <c:pt idx="1">
                  <c:v>91.360632894322833</c:v>
                </c:pt>
                <c:pt idx="2">
                  <c:v>84.955274868521599</c:v>
                </c:pt>
                <c:pt idx="3">
                  <c:v>81.696408504517464</c:v>
                </c:pt>
                <c:pt idx="4">
                  <c:v>79.296084865375107</c:v>
                </c:pt>
                <c:pt idx="5">
                  <c:v>87.598327864431155</c:v>
                </c:pt>
                <c:pt idx="6">
                  <c:v>88.344495887085884</c:v>
                </c:pt>
                <c:pt idx="7">
                  <c:v>91.221288263586075</c:v>
                </c:pt>
                <c:pt idx="8">
                  <c:v>94.893693531712117</c:v>
                </c:pt>
                <c:pt idx="9">
                  <c:v>96.507394255405188</c:v>
                </c:pt>
                <c:pt idx="10">
                  <c:v>92.983323594192456</c:v>
                </c:pt>
                <c:pt idx="11">
                  <c:v>99.577471119701499</c:v>
                </c:pt>
                <c:pt idx="12">
                  <c:v>100.37308401132734</c:v>
                </c:pt>
                <c:pt idx="13">
                  <c:v>103.07457185238455</c:v>
                </c:pt>
                <c:pt idx="14">
                  <c:v>105.99631410976757</c:v>
                </c:pt>
                <c:pt idx="15">
                  <c:v>109.04391603362245</c:v>
                </c:pt>
                <c:pt idx="16">
                  <c:v>106.34692318065352</c:v>
                </c:pt>
                <c:pt idx="17">
                  <c:v>107.45269025037079</c:v>
                </c:pt>
                <c:pt idx="18">
                  <c:v>106.68854227536292</c:v>
                </c:pt>
                <c:pt idx="19">
                  <c:v>108.26628309434976</c:v>
                </c:pt>
                <c:pt idx="20">
                  <c:v>106.26151840697618</c:v>
                </c:pt>
                <c:pt idx="21">
                  <c:v>105.01640670652219</c:v>
                </c:pt>
                <c:pt idx="22">
                  <c:v>106.86384681080592</c:v>
                </c:pt>
                <c:pt idx="23">
                  <c:v>106.86384681080592</c:v>
                </c:pt>
                <c:pt idx="24">
                  <c:v>106.86384681080592</c:v>
                </c:pt>
                <c:pt idx="25">
                  <c:v>106.86384681080592</c:v>
                </c:pt>
                <c:pt idx="26">
                  <c:v>106.86384681080592</c:v>
                </c:pt>
                <c:pt idx="27">
                  <c:v>109.95929948852599</c:v>
                </c:pt>
                <c:pt idx="28">
                  <c:v>109.08558300691145</c:v>
                </c:pt>
                <c:pt idx="29">
                  <c:v>106.53516299153189</c:v>
                </c:pt>
                <c:pt idx="30">
                  <c:v>106.53516299153189</c:v>
                </c:pt>
                <c:pt idx="31">
                  <c:v>106.53516299153189</c:v>
                </c:pt>
                <c:pt idx="32">
                  <c:v>106.53516299153189</c:v>
                </c:pt>
                <c:pt idx="33">
                  <c:v>106.45667165999409</c:v>
                </c:pt>
                <c:pt idx="34">
                  <c:v>111.15867618735425</c:v>
                </c:pt>
                <c:pt idx="35">
                  <c:v>108.5011839624313</c:v>
                </c:pt>
                <c:pt idx="36">
                  <c:v>111.93237645536981</c:v>
                </c:pt>
                <c:pt idx="37">
                  <c:v>115.87936912698532</c:v>
                </c:pt>
                <c:pt idx="38">
                  <c:v>119.99455750903903</c:v>
                </c:pt>
                <c:pt idx="39">
                  <c:v>122.55113230769908</c:v>
                </c:pt>
                <c:pt idx="40">
                  <c:v>125.00305199764207</c:v>
                </c:pt>
                <c:pt idx="41">
                  <c:v>125.76553921829509</c:v>
                </c:pt>
                <c:pt idx="42">
                  <c:v>119.1797427340275</c:v>
                </c:pt>
                <c:pt idx="43">
                  <c:v>119.1797427340275</c:v>
                </c:pt>
                <c:pt idx="44">
                  <c:v>119.1797427340275</c:v>
                </c:pt>
                <c:pt idx="45">
                  <c:v>119.1797427340275</c:v>
                </c:pt>
                <c:pt idx="46">
                  <c:v>119.1797427340275</c:v>
                </c:pt>
                <c:pt idx="47">
                  <c:v>119.1797427340275</c:v>
                </c:pt>
                <c:pt idx="48">
                  <c:v>119.1797427340275</c:v>
                </c:pt>
                <c:pt idx="49">
                  <c:v>119.1797427340275</c:v>
                </c:pt>
                <c:pt idx="50">
                  <c:v>119.1797427340275</c:v>
                </c:pt>
                <c:pt idx="51">
                  <c:v>119.1797427340275</c:v>
                </c:pt>
                <c:pt idx="52">
                  <c:v>119.1797427340275</c:v>
                </c:pt>
                <c:pt idx="53">
                  <c:v>123.22756094296739</c:v>
                </c:pt>
                <c:pt idx="54">
                  <c:v>126.35180143310903</c:v>
                </c:pt>
                <c:pt idx="55">
                  <c:v>125.38682195450258</c:v>
                </c:pt>
                <c:pt idx="56">
                  <c:v>125.38682195450258</c:v>
                </c:pt>
                <c:pt idx="57">
                  <c:v>125.38682195450258</c:v>
                </c:pt>
                <c:pt idx="58">
                  <c:v>125.38682195450258</c:v>
                </c:pt>
                <c:pt idx="59">
                  <c:v>125.38682195450258</c:v>
                </c:pt>
                <c:pt idx="60">
                  <c:v>125.38682195450258</c:v>
                </c:pt>
                <c:pt idx="61">
                  <c:v>125.38682195450258</c:v>
                </c:pt>
                <c:pt idx="62">
                  <c:v>125.38682195450258</c:v>
                </c:pt>
                <c:pt idx="63">
                  <c:v>125.38682195450258</c:v>
                </c:pt>
                <c:pt idx="64">
                  <c:v>125.38682195450258</c:v>
                </c:pt>
                <c:pt idx="65">
                  <c:v>125.38682195450258</c:v>
                </c:pt>
                <c:pt idx="66">
                  <c:v>125.38682195450258</c:v>
                </c:pt>
                <c:pt idx="67">
                  <c:v>125.38682195450258</c:v>
                </c:pt>
                <c:pt idx="68">
                  <c:v>125.38682195450258</c:v>
                </c:pt>
                <c:pt idx="69">
                  <c:v>125.38682195450258</c:v>
                </c:pt>
                <c:pt idx="70">
                  <c:v>125.38682195450258</c:v>
                </c:pt>
                <c:pt idx="71">
                  <c:v>125.38682195450258</c:v>
                </c:pt>
                <c:pt idx="72">
                  <c:v>125.38682195450258</c:v>
                </c:pt>
                <c:pt idx="73">
                  <c:v>125.38682195450258</c:v>
                </c:pt>
                <c:pt idx="74">
                  <c:v>125.38682195450258</c:v>
                </c:pt>
                <c:pt idx="75">
                  <c:v>125.38682195450258</c:v>
                </c:pt>
                <c:pt idx="76">
                  <c:v>125.38682195450258</c:v>
                </c:pt>
                <c:pt idx="77">
                  <c:v>142.27702232772327</c:v>
                </c:pt>
                <c:pt idx="78">
                  <c:v>147.94735463644443</c:v>
                </c:pt>
                <c:pt idx="79">
                  <c:v>146.2562028952469</c:v>
                </c:pt>
                <c:pt idx="80">
                  <c:v>159.81383954316658</c:v>
                </c:pt>
                <c:pt idx="81">
                  <c:v>167.69403820278029</c:v>
                </c:pt>
                <c:pt idx="82">
                  <c:v>172.291412894187</c:v>
                </c:pt>
                <c:pt idx="83">
                  <c:v>168.35486640417258</c:v>
                </c:pt>
                <c:pt idx="84">
                  <c:v>169.94653863118199</c:v>
                </c:pt>
                <c:pt idx="85">
                  <c:v>180.40609898010118</c:v>
                </c:pt>
                <c:pt idx="86">
                  <c:v>175.48186302779072</c:v>
                </c:pt>
                <c:pt idx="87">
                  <c:v>174.65760419594656</c:v>
                </c:pt>
                <c:pt idx="88">
                  <c:v>187.28439681824912</c:v>
                </c:pt>
                <c:pt idx="89">
                  <c:v>184.68371809018907</c:v>
                </c:pt>
                <c:pt idx="90">
                  <c:v>174.07493846998776</c:v>
                </c:pt>
                <c:pt idx="91">
                  <c:v>172.89539565890041</c:v>
                </c:pt>
                <c:pt idx="92">
                  <c:v>181.44352819949131</c:v>
                </c:pt>
                <c:pt idx="93">
                  <c:v>178.57283364720644</c:v>
                </c:pt>
                <c:pt idx="94">
                  <c:v>184.54871017807673</c:v>
                </c:pt>
                <c:pt idx="95">
                  <c:v>188.98265423903155</c:v>
                </c:pt>
                <c:pt idx="96">
                  <c:v>186.04800857048289</c:v>
                </c:pt>
                <c:pt idx="97">
                  <c:v>195.98174863012218</c:v>
                </c:pt>
                <c:pt idx="98">
                  <c:v>198.99455677410432</c:v>
                </c:pt>
                <c:pt idx="99">
                  <c:v>203.55640306758676</c:v>
                </c:pt>
                <c:pt idx="100">
                  <c:v>196.04569974638594</c:v>
                </c:pt>
                <c:pt idx="101">
                  <c:v>196.04569974638594</c:v>
                </c:pt>
                <c:pt idx="102">
                  <c:v>196.04569974638594</c:v>
                </c:pt>
                <c:pt idx="103">
                  <c:v>196.04569974638594</c:v>
                </c:pt>
                <c:pt idx="104">
                  <c:v>196.04569974638594</c:v>
                </c:pt>
                <c:pt idx="105">
                  <c:v>196.04569974638594</c:v>
                </c:pt>
                <c:pt idx="106">
                  <c:v>196.04569974638594</c:v>
                </c:pt>
                <c:pt idx="107">
                  <c:v>196.04569974638594</c:v>
                </c:pt>
                <c:pt idx="108">
                  <c:v>196.04569974638594</c:v>
                </c:pt>
                <c:pt idx="109">
                  <c:v>196.04569974638594</c:v>
                </c:pt>
                <c:pt idx="110">
                  <c:v>196.04569974638594</c:v>
                </c:pt>
                <c:pt idx="111">
                  <c:v>196.04569974638594</c:v>
                </c:pt>
                <c:pt idx="112">
                  <c:v>196.04569974638594</c:v>
                </c:pt>
                <c:pt idx="113">
                  <c:v>196.04569974638594</c:v>
                </c:pt>
                <c:pt idx="114">
                  <c:v>196.04569974638594</c:v>
                </c:pt>
                <c:pt idx="115">
                  <c:v>196.04569974638594</c:v>
                </c:pt>
                <c:pt idx="116">
                  <c:v>196.04569974638594</c:v>
                </c:pt>
                <c:pt idx="117">
                  <c:v>196.04569974638594</c:v>
                </c:pt>
                <c:pt idx="118">
                  <c:v>196.04569974638594</c:v>
                </c:pt>
                <c:pt idx="119">
                  <c:v>197.37467461802785</c:v>
                </c:pt>
                <c:pt idx="120">
                  <c:v>201.37620335242215</c:v>
                </c:pt>
                <c:pt idx="121">
                  <c:v>204.22400664879771</c:v>
                </c:pt>
                <c:pt idx="122">
                  <c:v>209.72975968845711</c:v>
                </c:pt>
                <c:pt idx="123">
                  <c:v>211.71591993618568</c:v>
                </c:pt>
                <c:pt idx="124">
                  <c:v>214.51991087415544</c:v>
                </c:pt>
                <c:pt idx="125">
                  <c:v>216.6667164360386</c:v>
                </c:pt>
                <c:pt idx="126">
                  <c:v>216.6667164360386</c:v>
                </c:pt>
                <c:pt idx="127">
                  <c:v>216.6667164360386</c:v>
                </c:pt>
                <c:pt idx="128">
                  <c:v>227.73494810858341</c:v>
                </c:pt>
                <c:pt idx="129">
                  <c:v>226.01693962094939</c:v>
                </c:pt>
                <c:pt idx="130">
                  <c:v>236.00571463312238</c:v>
                </c:pt>
                <c:pt idx="131">
                  <c:v>245.05946732680428</c:v>
                </c:pt>
                <c:pt idx="132">
                  <c:v>247.18037161021087</c:v>
                </c:pt>
                <c:pt idx="133">
                  <c:v>249.53693192510704</c:v>
                </c:pt>
                <c:pt idx="134">
                  <c:v>245.17349443881534</c:v>
                </c:pt>
                <c:pt idx="135">
                  <c:v>256.95629601329642</c:v>
                </c:pt>
                <c:pt idx="136">
                  <c:v>254.13602544288838</c:v>
                </c:pt>
                <c:pt idx="137">
                  <c:v>256.85747251622013</c:v>
                </c:pt>
                <c:pt idx="138">
                  <c:v>261.6846202580237</c:v>
                </c:pt>
                <c:pt idx="139">
                  <c:v>259.87539008078079</c:v>
                </c:pt>
                <c:pt idx="140">
                  <c:v>255.41312909741279</c:v>
                </c:pt>
                <c:pt idx="141">
                  <c:v>259.98181538532447</c:v>
                </c:pt>
                <c:pt idx="142">
                  <c:v>259.98181538532447</c:v>
                </c:pt>
                <c:pt idx="143">
                  <c:v>259.98181538532447</c:v>
                </c:pt>
                <c:pt idx="144">
                  <c:v>259.98181538532447</c:v>
                </c:pt>
                <c:pt idx="145">
                  <c:v>259.98181538532447</c:v>
                </c:pt>
                <c:pt idx="146">
                  <c:v>278.58447287085693</c:v>
                </c:pt>
                <c:pt idx="147">
                  <c:v>297.6804688861975</c:v>
                </c:pt>
                <c:pt idx="148">
                  <c:v>301.54368906577156</c:v>
                </c:pt>
                <c:pt idx="149">
                  <c:v>300.39762571190971</c:v>
                </c:pt>
                <c:pt idx="150">
                  <c:v>303.49427371439737</c:v>
                </c:pt>
                <c:pt idx="151">
                  <c:v>303.49427371439737</c:v>
                </c:pt>
                <c:pt idx="152">
                  <c:v>303.49427371439737</c:v>
                </c:pt>
                <c:pt idx="153">
                  <c:v>303.49427371439737</c:v>
                </c:pt>
                <c:pt idx="154">
                  <c:v>303.49427371439737</c:v>
                </c:pt>
                <c:pt idx="155">
                  <c:v>327.66769690181673</c:v>
                </c:pt>
                <c:pt idx="156">
                  <c:v>336.3596570081956</c:v>
                </c:pt>
                <c:pt idx="157">
                  <c:v>319.23754282273831</c:v>
                </c:pt>
                <c:pt idx="158">
                  <c:v>319.23754282273831</c:v>
                </c:pt>
                <c:pt idx="159">
                  <c:v>319.23754282273831</c:v>
                </c:pt>
                <c:pt idx="160">
                  <c:v>319.23754282273831</c:v>
                </c:pt>
                <c:pt idx="161">
                  <c:v>319.23754282273831</c:v>
                </c:pt>
                <c:pt idx="162">
                  <c:v>319.23754282273831</c:v>
                </c:pt>
                <c:pt idx="163">
                  <c:v>319.23754282273831</c:v>
                </c:pt>
                <c:pt idx="164">
                  <c:v>319.23754282273831</c:v>
                </c:pt>
                <c:pt idx="165">
                  <c:v>320.76888205532561</c:v>
                </c:pt>
                <c:pt idx="166">
                  <c:v>320.1992985602779</c:v>
                </c:pt>
                <c:pt idx="167">
                  <c:v>316.51101199398522</c:v>
                </c:pt>
                <c:pt idx="168">
                  <c:v>319.33091716618873</c:v>
                </c:pt>
                <c:pt idx="169">
                  <c:v>337.47355209861087</c:v>
                </c:pt>
                <c:pt idx="170">
                  <c:v>336.25968563375505</c:v>
                </c:pt>
                <c:pt idx="171">
                  <c:v>345.70916919094049</c:v>
                </c:pt>
                <c:pt idx="172">
                  <c:v>355.88697262703931</c:v>
                </c:pt>
                <c:pt idx="173">
                  <c:v>361.44274606234103</c:v>
                </c:pt>
                <c:pt idx="174">
                  <c:v>364.15060202240403</c:v>
                </c:pt>
                <c:pt idx="175">
                  <c:v>354.23424674796638</c:v>
                </c:pt>
                <c:pt idx="176">
                  <c:v>100</c:v>
                </c:pt>
                <c:pt idx="177">
                  <c:v>98.949318512637291</c:v>
                </c:pt>
                <c:pt idx="178">
                  <c:v>102.72859600370518</c:v>
                </c:pt>
                <c:pt idx="179">
                  <c:v>104.59706232631997</c:v>
                </c:pt>
                <c:pt idx="180">
                  <c:v>102.33955273256583</c:v>
                </c:pt>
                <c:pt idx="181">
                  <c:v>102.33955273256583</c:v>
                </c:pt>
                <c:pt idx="182">
                  <c:v>102.33955273256583</c:v>
                </c:pt>
                <c:pt idx="183">
                  <c:v>102.33955273256583</c:v>
                </c:pt>
                <c:pt idx="184">
                  <c:v>102.33955273256583</c:v>
                </c:pt>
                <c:pt idx="185">
                  <c:v>102.33955273256583</c:v>
                </c:pt>
                <c:pt idx="186">
                  <c:v>102.33955273256583</c:v>
                </c:pt>
                <c:pt idx="187">
                  <c:v>102.33955273256583</c:v>
                </c:pt>
                <c:pt idx="188">
                  <c:v>102.33955273256583</c:v>
                </c:pt>
                <c:pt idx="189">
                  <c:v>102.33955273256583</c:v>
                </c:pt>
                <c:pt idx="190">
                  <c:v>102.33955273256583</c:v>
                </c:pt>
                <c:pt idx="191">
                  <c:v>102.33955273256583</c:v>
                </c:pt>
                <c:pt idx="192">
                  <c:v>102.33955273256583</c:v>
                </c:pt>
                <c:pt idx="193">
                  <c:v>102.33955273256583</c:v>
                </c:pt>
                <c:pt idx="194">
                  <c:v>102.33955273256583</c:v>
                </c:pt>
                <c:pt idx="195">
                  <c:v>102.33955273256583</c:v>
                </c:pt>
                <c:pt idx="196">
                  <c:v>102.33955273256583</c:v>
                </c:pt>
                <c:pt idx="197">
                  <c:v>102.33955273256583</c:v>
                </c:pt>
                <c:pt idx="198">
                  <c:v>102.33955273256583</c:v>
                </c:pt>
                <c:pt idx="199">
                  <c:v>102.33955273256583</c:v>
                </c:pt>
                <c:pt idx="200">
                  <c:v>102.57886885868453</c:v>
                </c:pt>
                <c:pt idx="201">
                  <c:v>100.90631504392152</c:v>
                </c:pt>
                <c:pt idx="202">
                  <c:v>104.54126109285797</c:v>
                </c:pt>
                <c:pt idx="203">
                  <c:v>105.49852559733282</c:v>
                </c:pt>
                <c:pt idx="204">
                  <c:v>108.33841029394155</c:v>
                </c:pt>
                <c:pt idx="205">
                  <c:v>110.57468653911752</c:v>
                </c:pt>
                <c:pt idx="206">
                  <c:v>109.21058462024087</c:v>
                </c:pt>
                <c:pt idx="207">
                  <c:v>99.887891973882986</c:v>
                </c:pt>
                <c:pt idx="208">
                  <c:v>99.887891973882986</c:v>
                </c:pt>
                <c:pt idx="209">
                  <c:v>99.887891973882986</c:v>
                </c:pt>
                <c:pt idx="210">
                  <c:v>99.887891973882986</c:v>
                </c:pt>
                <c:pt idx="211">
                  <c:v>99.887891973882986</c:v>
                </c:pt>
                <c:pt idx="212">
                  <c:v>99.887891973882986</c:v>
                </c:pt>
                <c:pt idx="213">
                  <c:v>102.74159146675233</c:v>
                </c:pt>
                <c:pt idx="214">
                  <c:v>101.22223476229733</c:v>
                </c:pt>
                <c:pt idx="215">
                  <c:v>95.971764084356039</c:v>
                </c:pt>
                <c:pt idx="216">
                  <c:v>109.14699749937161</c:v>
                </c:pt>
                <c:pt idx="217">
                  <c:v>111.85773169348225</c:v>
                </c:pt>
                <c:pt idx="218">
                  <c:v>110.96630100710462</c:v>
                </c:pt>
                <c:pt idx="219">
                  <c:v>113.52846342015232</c:v>
                </c:pt>
                <c:pt idx="220">
                  <c:v>120.42723989554665</c:v>
                </c:pt>
                <c:pt idx="221">
                  <c:v>122.61096475305666</c:v>
                </c:pt>
                <c:pt idx="222">
                  <c:v>125.23760171260339</c:v>
                </c:pt>
                <c:pt idx="223">
                  <c:v>126.94197233309902</c:v>
                </c:pt>
                <c:pt idx="224">
                  <c:v>129.43685695849558</c:v>
                </c:pt>
                <c:pt idx="225">
                  <c:v>131.99901937154328</c:v>
                </c:pt>
                <c:pt idx="226">
                  <c:v>127.49421084006882</c:v>
                </c:pt>
                <c:pt idx="227">
                  <c:v>133.29692002497993</c:v>
                </c:pt>
                <c:pt idx="228">
                  <c:v>129.77885237905556</c:v>
                </c:pt>
                <c:pt idx="229">
                  <c:v>136.74210340094891</c:v>
                </c:pt>
                <c:pt idx="230">
                  <c:v>131.4383711411171</c:v>
                </c:pt>
                <c:pt idx="231">
                  <c:v>131.4383711411171</c:v>
                </c:pt>
                <c:pt idx="232">
                  <c:v>131.4383711411171</c:v>
                </c:pt>
                <c:pt idx="233">
                  <c:v>131.4383711411171</c:v>
                </c:pt>
                <c:pt idx="234">
                  <c:v>131.4383711411171</c:v>
                </c:pt>
                <c:pt idx="235">
                  <c:v>131.4383711411171</c:v>
                </c:pt>
                <c:pt idx="236">
                  <c:v>131.4383711411171</c:v>
                </c:pt>
                <c:pt idx="237">
                  <c:v>131.4383711411171</c:v>
                </c:pt>
                <c:pt idx="238">
                  <c:v>131.4383711411171</c:v>
                </c:pt>
                <c:pt idx="239">
                  <c:v>131.4383711411171</c:v>
                </c:pt>
                <c:pt idx="240">
                  <c:v>131.4383711411171</c:v>
                </c:pt>
                <c:pt idx="241">
                  <c:v>131.4383711411171</c:v>
                </c:pt>
                <c:pt idx="242">
                  <c:v>131.4383711411171</c:v>
                </c:pt>
                <c:pt idx="243">
                  <c:v>133.72950137216856</c:v>
                </c:pt>
                <c:pt idx="244">
                  <c:v>132.78114746640421</c:v>
                </c:pt>
                <c:pt idx="245">
                  <c:v>135.33329253390454</c:v>
                </c:pt>
                <c:pt idx="246">
                  <c:v>131.01784723794941</c:v>
                </c:pt>
                <c:pt idx="247">
                  <c:v>131.01784723794941</c:v>
                </c:pt>
                <c:pt idx="248">
                  <c:v>131.01784723794941</c:v>
                </c:pt>
                <c:pt idx="249">
                  <c:v>131.01784723794941</c:v>
                </c:pt>
                <c:pt idx="250">
                  <c:v>128.7388532780497</c:v>
                </c:pt>
                <c:pt idx="251">
                  <c:v>124.00357850064198</c:v>
                </c:pt>
                <c:pt idx="252">
                  <c:v>131.99578442024014</c:v>
                </c:pt>
                <c:pt idx="253">
                  <c:v>136.96553536416201</c:v>
                </c:pt>
                <c:pt idx="254">
                  <c:v>138.87565828161874</c:v>
                </c:pt>
                <c:pt idx="255">
                  <c:v>141.43202038971205</c:v>
                </c:pt>
                <c:pt idx="256">
                  <c:v>146.59621498391394</c:v>
                </c:pt>
                <c:pt idx="257">
                  <c:v>144.37155086747481</c:v>
                </c:pt>
                <c:pt idx="258">
                  <c:v>148.16892097882592</c:v>
                </c:pt>
                <c:pt idx="259">
                  <c:v>146.23878180325212</c:v>
                </c:pt>
                <c:pt idx="260">
                  <c:v>148.17178044427118</c:v>
                </c:pt>
                <c:pt idx="261">
                  <c:v>150.13623320518849</c:v>
                </c:pt>
                <c:pt idx="262">
                  <c:v>149.51858866900488</c:v>
                </c:pt>
                <c:pt idx="263">
                  <c:v>144.51452413973948</c:v>
                </c:pt>
                <c:pt idx="264">
                  <c:v>145.9042243461526</c:v>
                </c:pt>
                <c:pt idx="265">
                  <c:v>145.15218493404015</c:v>
                </c:pt>
                <c:pt idx="266">
                  <c:v>154.27673916997495</c:v>
                </c:pt>
                <c:pt idx="267">
                  <c:v>159.32655514636511</c:v>
                </c:pt>
                <c:pt idx="268">
                  <c:v>152.67257905516476</c:v>
                </c:pt>
                <c:pt idx="269">
                  <c:v>150.83108330839511</c:v>
                </c:pt>
                <c:pt idx="270">
                  <c:v>156.89029058697415</c:v>
                </c:pt>
                <c:pt idx="271">
                  <c:v>154.80288081190915</c:v>
                </c:pt>
                <c:pt idx="272">
                  <c:v>156.15826743297876</c:v>
                </c:pt>
                <c:pt idx="273">
                  <c:v>157.31063200743245</c:v>
                </c:pt>
                <c:pt idx="274">
                  <c:v>159.60964222544925</c:v>
                </c:pt>
                <c:pt idx="275">
                  <c:v>163.52996935094805</c:v>
                </c:pt>
                <c:pt idx="276">
                  <c:v>164.82816666311174</c:v>
                </c:pt>
                <c:pt idx="277">
                  <c:v>169.33468420489592</c:v>
                </c:pt>
                <c:pt idx="278">
                  <c:v>174.7133387074949</c:v>
                </c:pt>
                <c:pt idx="279">
                  <c:v>181.24721724999287</c:v>
                </c:pt>
                <c:pt idx="280">
                  <c:v>166.74686797690438</c:v>
                </c:pt>
                <c:pt idx="281">
                  <c:v>166.74686797690438</c:v>
                </c:pt>
                <c:pt idx="282">
                  <c:v>166.74686797690438</c:v>
                </c:pt>
                <c:pt idx="283">
                  <c:v>166.74686797690438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4-4273-B854-D5A3003D05F1}"/>
            </c:ext>
          </c:extLst>
        </c:ser>
        <c:ser>
          <c:idx val="1"/>
          <c:order val="1"/>
          <c:tx>
            <c:strRef>
              <c:f>Europe!$BM$3:$BM$23</c:f>
              <c:strCache>
                <c:ptCount val="21"/>
                <c:pt idx="0">
                  <c:v>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Europe!$A$24:$A$307</c:f>
              <c:numCache>
                <c:formatCode>m/d/yyyy</c:formatCode>
                <c:ptCount val="284"/>
                <c:pt idx="0">
                  <c:v>37589</c:v>
                </c:pt>
                <c:pt idx="1">
                  <c:v>37621</c:v>
                </c:pt>
                <c:pt idx="2">
                  <c:v>37652</c:v>
                </c:pt>
                <c:pt idx="3">
                  <c:v>37680</c:v>
                </c:pt>
                <c:pt idx="4">
                  <c:v>37711</c:v>
                </c:pt>
                <c:pt idx="5">
                  <c:v>37741</c:v>
                </c:pt>
                <c:pt idx="6">
                  <c:v>37771</c:v>
                </c:pt>
                <c:pt idx="7">
                  <c:v>37802</c:v>
                </c:pt>
                <c:pt idx="8">
                  <c:v>37833</c:v>
                </c:pt>
                <c:pt idx="9">
                  <c:v>37862</c:v>
                </c:pt>
                <c:pt idx="10">
                  <c:v>37894</c:v>
                </c:pt>
                <c:pt idx="11">
                  <c:v>37925</c:v>
                </c:pt>
                <c:pt idx="12">
                  <c:v>37953</c:v>
                </c:pt>
                <c:pt idx="13">
                  <c:v>37986</c:v>
                </c:pt>
                <c:pt idx="14">
                  <c:v>38016</c:v>
                </c:pt>
                <c:pt idx="15">
                  <c:v>38044</c:v>
                </c:pt>
                <c:pt idx="16">
                  <c:v>38077</c:v>
                </c:pt>
                <c:pt idx="17">
                  <c:v>38107</c:v>
                </c:pt>
                <c:pt idx="18">
                  <c:v>38138</c:v>
                </c:pt>
                <c:pt idx="19">
                  <c:v>38168</c:v>
                </c:pt>
                <c:pt idx="20">
                  <c:v>38198</c:v>
                </c:pt>
                <c:pt idx="21">
                  <c:v>38230</c:v>
                </c:pt>
                <c:pt idx="22">
                  <c:v>38260</c:v>
                </c:pt>
                <c:pt idx="23">
                  <c:v>38289</c:v>
                </c:pt>
                <c:pt idx="24">
                  <c:v>38321</c:v>
                </c:pt>
                <c:pt idx="25">
                  <c:v>38352</c:v>
                </c:pt>
                <c:pt idx="26">
                  <c:v>38383</c:v>
                </c:pt>
                <c:pt idx="27">
                  <c:v>38411</c:v>
                </c:pt>
                <c:pt idx="28">
                  <c:v>38442</c:v>
                </c:pt>
                <c:pt idx="29">
                  <c:v>38471</c:v>
                </c:pt>
                <c:pt idx="30">
                  <c:v>38503</c:v>
                </c:pt>
                <c:pt idx="31">
                  <c:v>38533</c:v>
                </c:pt>
                <c:pt idx="32">
                  <c:v>38562</c:v>
                </c:pt>
                <c:pt idx="33">
                  <c:v>38595</c:v>
                </c:pt>
                <c:pt idx="34">
                  <c:v>38625</c:v>
                </c:pt>
                <c:pt idx="35">
                  <c:v>38656</c:v>
                </c:pt>
                <c:pt idx="36">
                  <c:v>38686</c:v>
                </c:pt>
                <c:pt idx="37">
                  <c:v>38716</c:v>
                </c:pt>
                <c:pt idx="38">
                  <c:v>38748</c:v>
                </c:pt>
                <c:pt idx="39">
                  <c:v>38776</c:v>
                </c:pt>
                <c:pt idx="40">
                  <c:v>38807</c:v>
                </c:pt>
                <c:pt idx="41">
                  <c:v>38835</c:v>
                </c:pt>
                <c:pt idx="42">
                  <c:v>38868</c:v>
                </c:pt>
                <c:pt idx="43">
                  <c:v>38898</c:v>
                </c:pt>
                <c:pt idx="44">
                  <c:v>38929</c:v>
                </c:pt>
                <c:pt idx="45">
                  <c:v>38960</c:v>
                </c:pt>
                <c:pt idx="46">
                  <c:v>38989</c:v>
                </c:pt>
                <c:pt idx="47">
                  <c:v>39021</c:v>
                </c:pt>
                <c:pt idx="48">
                  <c:v>39051</c:v>
                </c:pt>
                <c:pt idx="49">
                  <c:v>39080</c:v>
                </c:pt>
                <c:pt idx="50">
                  <c:v>39113</c:v>
                </c:pt>
                <c:pt idx="51">
                  <c:v>39141</c:v>
                </c:pt>
                <c:pt idx="52">
                  <c:v>39171</c:v>
                </c:pt>
                <c:pt idx="53">
                  <c:v>39202</c:v>
                </c:pt>
                <c:pt idx="54">
                  <c:v>39233</c:v>
                </c:pt>
                <c:pt idx="55">
                  <c:v>39262</c:v>
                </c:pt>
                <c:pt idx="56">
                  <c:v>39294</c:v>
                </c:pt>
                <c:pt idx="57">
                  <c:v>39325</c:v>
                </c:pt>
                <c:pt idx="58">
                  <c:v>39353</c:v>
                </c:pt>
                <c:pt idx="59">
                  <c:v>39386</c:v>
                </c:pt>
                <c:pt idx="60">
                  <c:v>39416</c:v>
                </c:pt>
                <c:pt idx="61">
                  <c:v>39447</c:v>
                </c:pt>
                <c:pt idx="62">
                  <c:v>39478</c:v>
                </c:pt>
                <c:pt idx="63">
                  <c:v>39507</c:v>
                </c:pt>
                <c:pt idx="64">
                  <c:v>39538</c:v>
                </c:pt>
                <c:pt idx="65">
                  <c:v>39568</c:v>
                </c:pt>
                <c:pt idx="66">
                  <c:v>39598</c:v>
                </c:pt>
                <c:pt idx="67">
                  <c:v>39629</c:v>
                </c:pt>
                <c:pt idx="68">
                  <c:v>39660</c:v>
                </c:pt>
                <c:pt idx="69">
                  <c:v>39689</c:v>
                </c:pt>
                <c:pt idx="70">
                  <c:v>39721</c:v>
                </c:pt>
                <c:pt idx="71">
                  <c:v>39752</c:v>
                </c:pt>
                <c:pt idx="72">
                  <c:v>39780</c:v>
                </c:pt>
                <c:pt idx="73">
                  <c:v>39813</c:v>
                </c:pt>
                <c:pt idx="74">
                  <c:v>39843</c:v>
                </c:pt>
                <c:pt idx="75">
                  <c:v>39871</c:v>
                </c:pt>
                <c:pt idx="76">
                  <c:v>39903</c:v>
                </c:pt>
                <c:pt idx="77">
                  <c:v>39933</c:v>
                </c:pt>
                <c:pt idx="78">
                  <c:v>39962</c:v>
                </c:pt>
                <c:pt idx="79">
                  <c:v>39994</c:v>
                </c:pt>
                <c:pt idx="80">
                  <c:v>40025</c:v>
                </c:pt>
                <c:pt idx="81">
                  <c:v>40056</c:v>
                </c:pt>
                <c:pt idx="82">
                  <c:v>40086</c:v>
                </c:pt>
                <c:pt idx="83">
                  <c:v>40116</c:v>
                </c:pt>
                <c:pt idx="84">
                  <c:v>40147</c:v>
                </c:pt>
                <c:pt idx="85">
                  <c:v>40178</c:v>
                </c:pt>
                <c:pt idx="86">
                  <c:v>40207</c:v>
                </c:pt>
                <c:pt idx="87">
                  <c:v>40235</c:v>
                </c:pt>
                <c:pt idx="88">
                  <c:v>40268</c:v>
                </c:pt>
                <c:pt idx="89">
                  <c:v>40298</c:v>
                </c:pt>
                <c:pt idx="90">
                  <c:v>40329</c:v>
                </c:pt>
                <c:pt idx="91">
                  <c:v>40359</c:v>
                </c:pt>
                <c:pt idx="92">
                  <c:v>40389</c:v>
                </c:pt>
                <c:pt idx="93">
                  <c:v>40421</c:v>
                </c:pt>
                <c:pt idx="94">
                  <c:v>40451</c:v>
                </c:pt>
                <c:pt idx="95">
                  <c:v>40480</c:v>
                </c:pt>
                <c:pt idx="96">
                  <c:v>40512</c:v>
                </c:pt>
                <c:pt idx="97">
                  <c:v>40543</c:v>
                </c:pt>
                <c:pt idx="98">
                  <c:v>40574</c:v>
                </c:pt>
                <c:pt idx="99">
                  <c:v>40602</c:v>
                </c:pt>
                <c:pt idx="100">
                  <c:v>40633</c:v>
                </c:pt>
                <c:pt idx="101">
                  <c:v>40662</c:v>
                </c:pt>
                <c:pt idx="102">
                  <c:v>40694</c:v>
                </c:pt>
                <c:pt idx="103">
                  <c:v>40724</c:v>
                </c:pt>
                <c:pt idx="104">
                  <c:v>40753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40907</c:v>
                </c:pt>
                <c:pt idx="110">
                  <c:v>40939</c:v>
                </c:pt>
                <c:pt idx="111">
                  <c:v>40968</c:v>
                </c:pt>
                <c:pt idx="112">
                  <c:v>40998</c:v>
                </c:pt>
                <c:pt idx="113">
                  <c:v>41029</c:v>
                </c:pt>
                <c:pt idx="114">
                  <c:v>41060</c:v>
                </c:pt>
                <c:pt idx="115">
                  <c:v>41089</c:v>
                </c:pt>
                <c:pt idx="116">
                  <c:v>41121</c:v>
                </c:pt>
                <c:pt idx="117">
                  <c:v>41152</c:v>
                </c:pt>
                <c:pt idx="118">
                  <c:v>41180</c:v>
                </c:pt>
                <c:pt idx="119">
                  <c:v>41213</c:v>
                </c:pt>
                <c:pt idx="120">
                  <c:v>41243</c:v>
                </c:pt>
                <c:pt idx="121">
                  <c:v>41274</c:v>
                </c:pt>
                <c:pt idx="122">
                  <c:v>41305</c:v>
                </c:pt>
                <c:pt idx="123">
                  <c:v>41333</c:v>
                </c:pt>
                <c:pt idx="124">
                  <c:v>41362</c:v>
                </c:pt>
                <c:pt idx="125">
                  <c:v>41394</c:v>
                </c:pt>
                <c:pt idx="126">
                  <c:v>41425</c:v>
                </c:pt>
                <c:pt idx="127">
                  <c:v>41453</c:v>
                </c:pt>
                <c:pt idx="128">
                  <c:v>41486</c:v>
                </c:pt>
                <c:pt idx="129">
                  <c:v>41516</c:v>
                </c:pt>
                <c:pt idx="130">
                  <c:v>41547</c:v>
                </c:pt>
                <c:pt idx="131">
                  <c:v>41578</c:v>
                </c:pt>
                <c:pt idx="132">
                  <c:v>41607</c:v>
                </c:pt>
                <c:pt idx="133">
                  <c:v>41639</c:v>
                </c:pt>
                <c:pt idx="134">
                  <c:v>41670</c:v>
                </c:pt>
                <c:pt idx="135">
                  <c:v>41698</c:v>
                </c:pt>
                <c:pt idx="136">
                  <c:v>41729</c:v>
                </c:pt>
                <c:pt idx="137">
                  <c:v>41759</c:v>
                </c:pt>
                <c:pt idx="138">
                  <c:v>41789</c:v>
                </c:pt>
                <c:pt idx="139">
                  <c:v>41820</c:v>
                </c:pt>
                <c:pt idx="140">
                  <c:v>41851</c:v>
                </c:pt>
                <c:pt idx="141">
                  <c:v>41880</c:v>
                </c:pt>
                <c:pt idx="142">
                  <c:v>41912</c:v>
                </c:pt>
                <c:pt idx="143">
                  <c:v>41943</c:v>
                </c:pt>
                <c:pt idx="144">
                  <c:v>41971</c:v>
                </c:pt>
                <c:pt idx="145">
                  <c:v>42004</c:v>
                </c:pt>
                <c:pt idx="146">
                  <c:v>42034</c:v>
                </c:pt>
                <c:pt idx="147">
                  <c:v>42062</c:v>
                </c:pt>
                <c:pt idx="148">
                  <c:v>42094</c:v>
                </c:pt>
                <c:pt idx="149">
                  <c:v>42124</c:v>
                </c:pt>
                <c:pt idx="150">
                  <c:v>42153</c:v>
                </c:pt>
                <c:pt idx="151">
                  <c:v>42185</c:v>
                </c:pt>
                <c:pt idx="152">
                  <c:v>42216</c:v>
                </c:pt>
                <c:pt idx="153">
                  <c:v>42247</c:v>
                </c:pt>
                <c:pt idx="154">
                  <c:v>42277</c:v>
                </c:pt>
                <c:pt idx="155">
                  <c:v>42307</c:v>
                </c:pt>
                <c:pt idx="156">
                  <c:v>42338</c:v>
                </c:pt>
                <c:pt idx="157">
                  <c:v>42369</c:v>
                </c:pt>
                <c:pt idx="158">
                  <c:v>42398</c:v>
                </c:pt>
                <c:pt idx="159">
                  <c:v>42429</c:v>
                </c:pt>
                <c:pt idx="160">
                  <c:v>42460</c:v>
                </c:pt>
                <c:pt idx="161">
                  <c:v>42489</c:v>
                </c:pt>
                <c:pt idx="162">
                  <c:v>42521</c:v>
                </c:pt>
                <c:pt idx="163">
                  <c:v>42551</c:v>
                </c:pt>
                <c:pt idx="164">
                  <c:v>42580</c:v>
                </c:pt>
                <c:pt idx="165">
                  <c:v>42613</c:v>
                </c:pt>
                <c:pt idx="166">
                  <c:v>42643</c:v>
                </c:pt>
                <c:pt idx="167">
                  <c:v>42674</c:v>
                </c:pt>
                <c:pt idx="168">
                  <c:v>42704</c:v>
                </c:pt>
                <c:pt idx="169">
                  <c:v>42734</c:v>
                </c:pt>
                <c:pt idx="170">
                  <c:v>42766</c:v>
                </c:pt>
                <c:pt idx="171">
                  <c:v>42794</c:v>
                </c:pt>
                <c:pt idx="172">
                  <c:v>42825</c:v>
                </c:pt>
                <c:pt idx="173">
                  <c:v>42853</c:v>
                </c:pt>
                <c:pt idx="174">
                  <c:v>42886</c:v>
                </c:pt>
                <c:pt idx="175">
                  <c:v>42916</c:v>
                </c:pt>
                <c:pt idx="176">
                  <c:v>42947</c:v>
                </c:pt>
                <c:pt idx="177">
                  <c:v>42978</c:v>
                </c:pt>
                <c:pt idx="178">
                  <c:v>43007</c:v>
                </c:pt>
                <c:pt idx="179">
                  <c:v>43039</c:v>
                </c:pt>
                <c:pt idx="180">
                  <c:v>43069</c:v>
                </c:pt>
                <c:pt idx="181">
                  <c:v>43098</c:v>
                </c:pt>
                <c:pt idx="182">
                  <c:v>43131</c:v>
                </c:pt>
                <c:pt idx="183">
                  <c:v>43159</c:v>
                </c:pt>
                <c:pt idx="184">
                  <c:v>43189</c:v>
                </c:pt>
                <c:pt idx="185">
                  <c:v>43220</c:v>
                </c:pt>
                <c:pt idx="186">
                  <c:v>43251</c:v>
                </c:pt>
                <c:pt idx="187">
                  <c:v>43280</c:v>
                </c:pt>
                <c:pt idx="188">
                  <c:v>43312</c:v>
                </c:pt>
                <c:pt idx="189">
                  <c:v>43343</c:v>
                </c:pt>
                <c:pt idx="190">
                  <c:v>43371</c:v>
                </c:pt>
                <c:pt idx="191">
                  <c:v>43404</c:v>
                </c:pt>
                <c:pt idx="192">
                  <c:v>43434</c:v>
                </c:pt>
                <c:pt idx="193">
                  <c:v>43465</c:v>
                </c:pt>
                <c:pt idx="194">
                  <c:v>43496</c:v>
                </c:pt>
                <c:pt idx="195">
                  <c:v>43524</c:v>
                </c:pt>
                <c:pt idx="196">
                  <c:v>43553</c:v>
                </c:pt>
                <c:pt idx="197">
                  <c:v>43585</c:v>
                </c:pt>
                <c:pt idx="198">
                  <c:v>43616</c:v>
                </c:pt>
                <c:pt idx="199">
                  <c:v>43644</c:v>
                </c:pt>
                <c:pt idx="200">
                  <c:v>43677</c:v>
                </c:pt>
                <c:pt idx="201">
                  <c:v>43707</c:v>
                </c:pt>
                <c:pt idx="202">
                  <c:v>43738</c:v>
                </c:pt>
                <c:pt idx="203">
                  <c:v>43769</c:v>
                </c:pt>
                <c:pt idx="204">
                  <c:v>43798</c:v>
                </c:pt>
                <c:pt idx="205">
                  <c:v>43830</c:v>
                </c:pt>
                <c:pt idx="206">
                  <c:v>43861</c:v>
                </c:pt>
                <c:pt idx="207">
                  <c:v>43889</c:v>
                </c:pt>
                <c:pt idx="208">
                  <c:v>43921</c:v>
                </c:pt>
                <c:pt idx="209">
                  <c:v>43951</c:v>
                </c:pt>
                <c:pt idx="210">
                  <c:v>43980</c:v>
                </c:pt>
                <c:pt idx="211">
                  <c:v>44012</c:v>
                </c:pt>
                <c:pt idx="212">
                  <c:v>44043</c:v>
                </c:pt>
                <c:pt idx="213">
                  <c:v>44074</c:v>
                </c:pt>
                <c:pt idx="214">
                  <c:v>44104</c:v>
                </c:pt>
                <c:pt idx="215">
                  <c:v>44134</c:v>
                </c:pt>
                <c:pt idx="216">
                  <c:v>44165</c:v>
                </c:pt>
                <c:pt idx="217">
                  <c:v>44196</c:v>
                </c:pt>
                <c:pt idx="218">
                  <c:v>44225</c:v>
                </c:pt>
                <c:pt idx="219">
                  <c:v>44253</c:v>
                </c:pt>
                <c:pt idx="220">
                  <c:v>44286</c:v>
                </c:pt>
                <c:pt idx="221">
                  <c:v>44316</c:v>
                </c:pt>
                <c:pt idx="222">
                  <c:v>44347</c:v>
                </c:pt>
                <c:pt idx="223">
                  <c:v>44377</c:v>
                </c:pt>
                <c:pt idx="224">
                  <c:v>44407</c:v>
                </c:pt>
                <c:pt idx="225">
                  <c:v>44439</c:v>
                </c:pt>
                <c:pt idx="226">
                  <c:v>44469</c:v>
                </c:pt>
                <c:pt idx="227">
                  <c:v>44498</c:v>
                </c:pt>
                <c:pt idx="228">
                  <c:v>44530</c:v>
                </c:pt>
                <c:pt idx="229">
                  <c:v>44561</c:v>
                </c:pt>
                <c:pt idx="230">
                  <c:v>44592</c:v>
                </c:pt>
                <c:pt idx="231">
                  <c:v>44620</c:v>
                </c:pt>
                <c:pt idx="232">
                  <c:v>44651</c:v>
                </c:pt>
                <c:pt idx="233">
                  <c:v>44681</c:v>
                </c:pt>
                <c:pt idx="234">
                  <c:v>44712</c:v>
                </c:pt>
                <c:pt idx="235">
                  <c:v>44742</c:v>
                </c:pt>
                <c:pt idx="236">
                  <c:v>44773</c:v>
                </c:pt>
                <c:pt idx="237">
                  <c:v>44804</c:v>
                </c:pt>
                <c:pt idx="238">
                  <c:v>44834</c:v>
                </c:pt>
                <c:pt idx="239">
                  <c:v>44865</c:v>
                </c:pt>
                <c:pt idx="240">
                  <c:v>44895</c:v>
                </c:pt>
                <c:pt idx="241">
                  <c:v>44926</c:v>
                </c:pt>
                <c:pt idx="242">
                  <c:v>44957</c:v>
                </c:pt>
                <c:pt idx="243">
                  <c:v>44985</c:v>
                </c:pt>
                <c:pt idx="244">
                  <c:v>45016</c:v>
                </c:pt>
                <c:pt idx="245">
                  <c:v>45046</c:v>
                </c:pt>
                <c:pt idx="246">
                  <c:v>45077</c:v>
                </c:pt>
                <c:pt idx="247">
                  <c:v>45107</c:v>
                </c:pt>
                <c:pt idx="248">
                  <c:v>45138</c:v>
                </c:pt>
                <c:pt idx="249">
                  <c:v>45169</c:v>
                </c:pt>
                <c:pt idx="250">
                  <c:v>45199</c:v>
                </c:pt>
                <c:pt idx="251">
                  <c:v>45230</c:v>
                </c:pt>
                <c:pt idx="252">
                  <c:v>45260</c:v>
                </c:pt>
                <c:pt idx="253">
                  <c:v>45291</c:v>
                </c:pt>
                <c:pt idx="254">
                  <c:v>45322</c:v>
                </c:pt>
                <c:pt idx="255">
                  <c:v>45351</c:v>
                </c:pt>
                <c:pt idx="256">
                  <c:v>45382</c:v>
                </c:pt>
                <c:pt idx="257">
                  <c:v>45412</c:v>
                </c:pt>
                <c:pt idx="258">
                  <c:v>45443</c:v>
                </c:pt>
                <c:pt idx="259">
                  <c:v>45473</c:v>
                </c:pt>
                <c:pt idx="260">
                  <c:v>45504</c:v>
                </c:pt>
                <c:pt idx="261">
                  <c:v>45535</c:v>
                </c:pt>
                <c:pt idx="262">
                  <c:v>45565</c:v>
                </c:pt>
                <c:pt idx="263">
                  <c:v>45596</c:v>
                </c:pt>
                <c:pt idx="264">
                  <c:v>45626</c:v>
                </c:pt>
                <c:pt idx="265">
                  <c:v>45657</c:v>
                </c:pt>
                <c:pt idx="266">
                  <c:v>45688</c:v>
                </c:pt>
                <c:pt idx="267">
                  <c:v>45716</c:v>
                </c:pt>
                <c:pt idx="268">
                  <c:v>45747</c:v>
                </c:pt>
                <c:pt idx="269">
                  <c:v>45777</c:v>
                </c:pt>
                <c:pt idx="270">
                  <c:v>45808</c:v>
                </c:pt>
                <c:pt idx="271">
                  <c:v>45838</c:v>
                </c:pt>
                <c:pt idx="272">
                  <c:v>45869</c:v>
                </c:pt>
                <c:pt idx="273">
                  <c:v>45898</c:v>
                </c:pt>
                <c:pt idx="274">
                  <c:v>45930</c:v>
                </c:pt>
                <c:pt idx="275">
                  <c:v>45961</c:v>
                </c:pt>
                <c:pt idx="276">
                  <c:v>45989</c:v>
                </c:pt>
                <c:pt idx="277">
                  <c:v>46022</c:v>
                </c:pt>
                <c:pt idx="278">
                  <c:v>46053</c:v>
                </c:pt>
                <c:pt idx="279">
                  <c:v>46080</c:v>
                </c:pt>
                <c:pt idx="280">
                  <c:v>46112</c:v>
                </c:pt>
                <c:pt idx="281">
                  <c:v>46142</c:v>
                </c:pt>
                <c:pt idx="282">
                  <c:v>46171</c:v>
                </c:pt>
                <c:pt idx="283">
                  <c:v>46203</c:v>
                </c:pt>
              </c:numCache>
            </c:numRef>
          </c:cat>
          <c:val>
            <c:numRef>
              <c:f>Europe!$BM$24:$BM$307</c:f>
              <c:numCache>
                <c:formatCode>General</c:formatCode>
                <c:ptCount val="284"/>
                <c:pt idx="0">
                  <c:v>100</c:v>
                </c:pt>
                <c:pt idx="1">
                  <c:v>91.360632894322833</c:v>
                </c:pt>
                <c:pt idx="2">
                  <c:v>84.955274868521599</c:v>
                </c:pt>
                <c:pt idx="3">
                  <c:v>81.696408504517464</c:v>
                </c:pt>
                <c:pt idx="4">
                  <c:v>79.296084865375107</c:v>
                </c:pt>
                <c:pt idx="5">
                  <c:v>87.598327864431155</c:v>
                </c:pt>
                <c:pt idx="6">
                  <c:v>88.344495887085884</c:v>
                </c:pt>
                <c:pt idx="7">
                  <c:v>91.221288263586075</c:v>
                </c:pt>
                <c:pt idx="8">
                  <c:v>94.893693531712117</c:v>
                </c:pt>
                <c:pt idx="9">
                  <c:v>96.507394255405188</c:v>
                </c:pt>
                <c:pt idx="10">
                  <c:v>92.983323594192456</c:v>
                </c:pt>
                <c:pt idx="11">
                  <c:v>99.577471119701499</c:v>
                </c:pt>
                <c:pt idx="12">
                  <c:v>100.37308401132734</c:v>
                </c:pt>
                <c:pt idx="13">
                  <c:v>103.07457185238455</c:v>
                </c:pt>
                <c:pt idx="14">
                  <c:v>105.99631410976757</c:v>
                </c:pt>
                <c:pt idx="15">
                  <c:v>109.04391603362245</c:v>
                </c:pt>
                <c:pt idx="16">
                  <c:v>106.34692318065352</c:v>
                </c:pt>
                <c:pt idx="17">
                  <c:v>107.45269025037079</c:v>
                </c:pt>
                <c:pt idx="18">
                  <c:v>106.68854227536292</c:v>
                </c:pt>
                <c:pt idx="19">
                  <c:v>108.26628309434976</c:v>
                </c:pt>
                <c:pt idx="20">
                  <c:v>106.26151840697618</c:v>
                </c:pt>
                <c:pt idx="21">
                  <c:v>105.01640670652219</c:v>
                </c:pt>
                <c:pt idx="22">
                  <c:v>106.86384681080592</c:v>
                </c:pt>
                <c:pt idx="23">
                  <c:v>108.01456376140601</c:v>
                </c:pt>
                <c:pt idx="24">
                  <c:v>110.80595136422885</c:v>
                </c:pt>
                <c:pt idx="25">
                  <c:v>112.87364588483837</c:v>
                </c:pt>
                <c:pt idx="26">
                  <c:v>115.453769047512</c:v>
                </c:pt>
                <c:pt idx="27">
                  <c:v>118.79804018519349</c:v>
                </c:pt>
                <c:pt idx="28">
                  <c:v>117.85409268665435</c:v>
                </c:pt>
                <c:pt idx="29">
                  <c:v>115.09866498853776</c:v>
                </c:pt>
                <c:pt idx="30">
                  <c:v>120.14653661167797</c:v>
                </c:pt>
                <c:pt idx="31">
                  <c:v>124.02571133186495</c:v>
                </c:pt>
                <c:pt idx="32">
                  <c:v>128.12064548028943</c:v>
                </c:pt>
                <c:pt idx="33">
                  <c:v>128.02625073043552</c:v>
                </c:pt>
                <c:pt idx="34">
                  <c:v>133.68094574549372</c:v>
                </c:pt>
                <c:pt idx="35">
                  <c:v>130.48500921472555</c:v>
                </c:pt>
                <c:pt idx="36">
                  <c:v>134.61140827976803</c:v>
                </c:pt>
                <c:pt idx="37">
                  <c:v>139.35811570099335</c:v>
                </c:pt>
                <c:pt idx="38">
                  <c:v>144.30709758619136</c:v>
                </c:pt>
                <c:pt idx="39">
                  <c:v>147.38166943857593</c:v>
                </c:pt>
                <c:pt idx="40">
                  <c:v>150.33038162448864</c:v>
                </c:pt>
                <c:pt idx="41">
                  <c:v>151.2473591944981</c:v>
                </c:pt>
                <c:pt idx="42">
                  <c:v>143.32719018294597</c:v>
                </c:pt>
                <c:pt idx="43">
                  <c:v>144.13628803883665</c:v>
                </c:pt>
                <c:pt idx="44">
                  <c:v>146.55459163033211</c:v>
                </c:pt>
                <c:pt idx="45">
                  <c:v>150.4607362790488</c:v>
                </c:pt>
                <c:pt idx="46">
                  <c:v>153.47237829819747</c:v>
                </c:pt>
                <c:pt idx="47">
                  <c:v>158.82590911134079</c:v>
                </c:pt>
                <c:pt idx="48">
                  <c:v>158.12469096956886</c:v>
                </c:pt>
                <c:pt idx="49">
                  <c:v>164.18393491257243</c:v>
                </c:pt>
                <c:pt idx="50">
                  <c:v>167.53719602643051</c:v>
                </c:pt>
                <c:pt idx="51">
                  <c:v>164.08055018654196</c:v>
                </c:pt>
                <c:pt idx="52">
                  <c:v>168.21144423967272</c:v>
                </c:pt>
                <c:pt idx="53">
                  <c:v>173.92457409987855</c:v>
                </c:pt>
                <c:pt idx="54">
                  <c:v>178.33415741448275</c:v>
                </c:pt>
                <c:pt idx="55">
                  <c:v>176.97217602373343</c:v>
                </c:pt>
                <c:pt idx="56">
                  <c:v>170.8410122713174</c:v>
                </c:pt>
                <c:pt idx="57">
                  <c:v>168.98458219085711</c:v>
                </c:pt>
                <c:pt idx="58">
                  <c:v>169.84761990380719</c:v>
                </c:pt>
                <c:pt idx="59">
                  <c:v>174.59882231312079</c:v>
                </c:pt>
                <c:pt idx="60">
                  <c:v>166.476378837596</c:v>
                </c:pt>
                <c:pt idx="61">
                  <c:v>163.90524565109894</c:v>
                </c:pt>
                <c:pt idx="62">
                  <c:v>144.81053625207886</c:v>
                </c:pt>
                <c:pt idx="63">
                  <c:v>143.36764507574046</c:v>
                </c:pt>
                <c:pt idx="64">
                  <c:v>137.52865554906271</c:v>
                </c:pt>
                <c:pt idx="65">
                  <c:v>145.22857014428902</c:v>
                </c:pt>
                <c:pt idx="66">
                  <c:v>144.79255629972573</c:v>
                </c:pt>
                <c:pt idx="67">
                  <c:v>130.08046028678018</c:v>
                </c:pt>
                <c:pt idx="68">
                  <c:v>127.54978199307766</c:v>
                </c:pt>
                <c:pt idx="69">
                  <c:v>129.53656672809811</c:v>
                </c:pt>
                <c:pt idx="70">
                  <c:v>115.09417000044944</c:v>
                </c:pt>
                <c:pt idx="71">
                  <c:v>99.820200476468685</c:v>
                </c:pt>
                <c:pt idx="72">
                  <c:v>92.709129320807264</c:v>
                </c:pt>
                <c:pt idx="73">
                  <c:v>89.162583719153119</c:v>
                </c:pt>
                <c:pt idx="74">
                  <c:v>85.95765721220836</c:v>
                </c:pt>
                <c:pt idx="75">
                  <c:v>77.727334022564818</c:v>
                </c:pt>
                <c:pt idx="76">
                  <c:v>79.318559805816506</c:v>
                </c:pt>
                <c:pt idx="77">
                  <c:v>90.003146491661767</c:v>
                </c:pt>
                <c:pt idx="78">
                  <c:v>93.590146986110469</c:v>
                </c:pt>
                <c:pt idx="79">
                  <c:v>92.520339821099455</c:v>
                </c:pt>
                <c:pt idx="80">
                  <c:v>101.09677709354067</c:v>
                </c:pt>
                <c:pt idx="81">
                  <c:v>106.08171888344492</c:v>
                </c:pt>
                <c:pt idx="82">
                  <c:v>108.98997617656309</c:v>
                </c:pt>
                <c:pt idx="83">
                  <c:v>106.49975277565511</c:v>
                </c:pt>
                <c:pt idx="84">
                  <c:v>107.50663010743017</c:v>
                </c:pt>
                <c:pt idx="85">
                  <c:v>114.12325257338064</c:v>
                </c:pt>
                <c:pt idx="86">
                  <c:v>111.00822582820152</c:v>
                </c:pt>
                <c:pt idx="87">
                  <c:v>110.48680720996086</c:v>
                </c:pt>
                <c:pt idx="88">
                  <c:v>118.4744010428372</c:v>
                </c:pt>
                <c:pt idx="89">
                  <c:v>116.82923540252617</c:v>
                </c:pt>
                <c:pt idx="90">
                  <c:v>110.11821818672178</c:v>
                </c:pt>
                <c:pt idx="91">
                  <c:v>109.37205016406705</c:v>
                </c:pt>
                <c:pt idx="92">
                  <c:v>114.77952083426977</c:v>
                </c:pt>
                <c:pt idx="93">
                  <c:v>112.96354564660402</c:v>
                </c:pt>
                <c:pt idx="94">
                  <c:v>116.74383062884884</c:v>
                </c:pt>
                <c:pt idx="95">
                  <c:v>119.54870319593651</c:v>
                </c:pt>
                <c:pt idx="96">
                  <c:v>117.69227311547623</c:v>
                </c:pt>
                <c:pt idx="97">
                  <c:v>123.97626646289386</c:v>
                </c:pt>
                <c:pt idx="98">
                  <c:v>125.88214141232524</c:v>
                </c:pt>
                <c:pt idx="99">
                  <c:v>128.767923765002</c:v>
                </c:pt>
                <c:pt idx="100">
                  <c:v>124.01672135568836</c:v>
                </c:pt>
                <c:pt idx="101">
                  <c:v>127.55877196925424</c:v>
                </c:pt>
                <c:pt idx="102">
                  <c:v>126.33613520924166</c:v>
                </c:pt>
                <c:pt idx="103">
                  <c:v>122.65024497685079</c:v>
                </c:pt>
                <c:pt idx="104">
                  <c:v>119.22955904166851</c:v>
                </c:pt>
                <c:pt idx="105">
                  <c:v>106.72450218006919</c:v>
                </c:pt>
                <c:pt idx="106">
                  <c:v>101.66764058075243</c:v>
                </c:pt>
                <c:pt idx="107">
                  <c:v>109.44396997347953</c:v>
                </c:pt>
                <c:pt idx="108">
                  <c:v>107.91567402346381</c:v>
                </c:pt>
                <c:pt idx="109">
                  <c:v>109.92043871083737</c:v>
                </c:pt>
                <c:pt idx="110">
                  <c:v>114.35699195397127</c:v>
                </c:pt>
                <c:pt idx="111">
                  <c:v>118.81152514945832</c:v>
                </c:pt>
                <c:pt idx="112">
                  <c:v>118.36202634063017</c:v>
                </c:pt>
                <c:pt idx="113">
                  <c:v>115.64705353530809</c:v>
                </c:pt>
                <c:pt idx="114">
                  <c:v>107.75834944037395</c:v>
                </c:pt>
                <c:pt idx="115">
                  <c:v>112.90061581336805</c:v>
                </c:pt>
                <c:pt idx="116">
                  <c:v>117.48999865150353</c:v>
                </c:pt>
                <c:pt idx="117">
                  <c:v>119.6700678743201</c:v>
                </c:pt>
                <c:pt idx="118">
                  <c:v>120.68144019418345</c:v>
                </c:pt>
                <c:pt idx="119">
                  <c:v>121.49952802625069</c:v>
                </c:pt>
                <c:pt idx="120">
                  <c:v>123.96278149862896</c:v>
                </c:pt>
                <c:pt idx="121">
                  <c:v>125.71582685305877</c:v>
                </c:pt>
                <c:pt idx="122">
                  <c:v>129.1050478716231</c:v>
                </c:pt>
                <c:pt idx="123">
                  <c:v>130.32768463163569</c:v>
                </c:pt>
                <c:pt idx="124">
                  <c:v>132.05376005753581</c:v>
                </c:pt>
                <c:pt idx="125">
                  <c:v>133.37528655549062</c:v>
                </c:pt>
                <c:pt idx="126">
                  <c:v>135.24520160021572</c:v>
                </c:pt>
                <c:pt idx="127">
                  <c:v>128.11615049220114</c:v>
                </c:pt>
                <c:pt idx="128">
                  <c:v>134.66085314873911</c:v>
                </c:pt>
                <c:pt idx="129">
                  <c:v>133.64498584078748</c:v>
                </c:pt>
                <c:pt idx="130">
                  <c:v>139.55140018878944</c:v>
                </c:pt>
                <c:pt idx="131">
                  <c:v>144.90493100193279</c:v>
                </c:pt>
                <c:pt idx="132">
                  <c:v>146.15903267856336</c:v>
                </c:pt>
                <c:pt idx="133">
                  <c:v>147.55247898593063</c:v>
                </c:pt>
                <c:pt idx="134">
                  <c:v>144.972355823257</c:v>
                </c:pt>
                <c:pt idx="135">
                  <c:v>151.93958736009344</c:v>
                </c:pt>
                <c:pt idx="136">
                  <c:v>150.27194677934099</c:v>
                </c:pt>
                <c:pt idx="137">
                  <c:v>151.8811525149458</c:v>
                </c:pt>
                <c:pt idx="138">
                  <c:v>154.7354699510046</c:v>
                </c:pt>
                <c:pt idx="139">
                  <c:v>153.66566278599359</c:v>
                </c:pt>
                <c:pt idx="140">
                  <c:v>151.02710477817232</c:v>
                </c:pt>
                <c:pt idx="141">
                  <c:v>153.72859261922952</c:v>
                </c:pt>
                <c:pt idx="142">
                  <c:v>154.21405133276392</c:v>
                </c:pt>
                <c:pt idx="143">
                  <c:v>151.39119881332311</c:v>
                </c:pt>
                <c:pt idx="144">
                  <c:v>156.08846136557736</c:v>
                </c:pt>
                <c:pt idx="145">
                  <c:v>153.97132197599674</c:v>
                </c:pt>
                <c:pt idx="146">
                  <c:v>164.98853778037486</c:v>
                </c:pt>
                <c:pt idx="147">
                  <c:v>176.29792781049127</c:v>
                </c:pt>
                <c:pt idx="148">
                  <c:v>178.5858767474266</c:v>
                </c:pt>
                <c:pt idx="149">
                  <c:v>177.90713354609608</c:v>
                </c:pt>
                <c:pt idx="150">
                  <c:v>179.74108868611498</c:v>
                </c:pt>
                <c:pt idx="151">
                  <c:v>171.39839079426437</c:v>
                </c:pt>
                <c:pt idx="152">
                  <c:v>178.16784285521641</c:v>
                </c:pt>
                <c:pt idx="153">
                  <c:v>163.0736728547669</c:v>
                </c:pt>
                <c:pt idx="154">
                  <c:v>156.32220074616797</c:v>
                </c:pt>
                <c:pt idx="155">
                  <c:v>168.77331775070792</c:v>
                </c:pt>
                <c:pt idx="156">
                  <c:v>173.25032588663635</c:v>
                </c:pt>
                <c:pt idx="157">
                  <c:v>164.43115925742791</c:v>
                </c:pt>
                <c:pt idx="158">
                  <c:v>153.84995729761312</c:v>
                </c:pt>
                <c:pt idx="159">
                  <c:v>150.09664224389803</c:v>
                </c:pt>
                <c:pt idx="160">
                  <c:v>151.72382793185596</c:v>
                </c:pt>
                <c:pt idx="161">
                  <c:v>153.49485323863891</c:v>
                </c:pt>
                <c:pt idx="162">
                  <c:v>156.17836112734301</c:v>
                </c:pt>
                <c:pt idx="163">
                  <c:v>148.28066705623229</c:v>
                </c:pt>
                <c:pt idx="164">
                  <c:v>153.67914775025847</c:v>
                </c:pt>
                <c:pt idx="165">
                  <c:v>154.41632579673663</c:v>
                </c:pt>
                <c:pt idx="166">
                  <c:v>154.14213152335148</c:v>
                </c:pt>
                <c:pt idx="167">
                  <c:v>152.36661122848028</c:v>
                </c:pt>
                <c:pt idx="168">
                  <c:v>153.72409763114129</c:v>
                </c:pt>
                <c:pt idx="169">
                  <c:v>162.45785948667239</c:v>
                </c:pt>
                <c:pt idx="170">
                  <c:v>161.87351103519578</c:v>
                </c:pt>
                <c:pt idx="171">
                  <c:v>166.42243898053673</c:v>
                </c:pt>
                <c:pt idx="172">
                  <c:v>171.32197599676363</c:v>
                </c:pt>
                <c:pt idx="173">
                  <c:v>173.99649390929116</c:v>
                </c:pt>
                <c:pt idx="174">
                  <c:v>175.30004045489281</c:v>
                </c:pt>
                <c:pt idx="175">
                  <c:v>170.52636310513779</c:v>
                </c:pt>
                <c:pt idx="176">
                  <c:v>100</c:v>
                </c:pt>
                <c:pt idx="177">
                  <c:v>98.949318512637291</c:v>
                </c:pt>
                <c:pt idx="178">
                  <c:v>102.72859600370518</c:v>
                </c:pt>
                <c:pt idx="179">
                  <c:v>104.59706232631997</c:v>
                </c:pt>
                <c:pt idx="180">
                  <c:v>102.33955273256583</c:v>
                </c:pt>
                <c:pt idx="181">
                  <c:v>102.99854439592433</c:v>
                </c:pt>
                <c:pt idx="182">
                  <c:v>104.66057959507742</c:v>
                </c:pt>
                <c:pt idx="183">
                  <c:v>100.47108640995104</c:v>
                </c:pt>
                <c:pt idx="184">
                  <c:v>98.152706100304357</c:v>
                </c:pt>
                <c:pt idx="185">
                  <c:v>101.97697499007542</c:v>
                </c:pt>
                <c:pt idx="186">
                  <c:v>101.3788540426095</c:v>
                </c:pt>
                <c:pt idx="187">
                  <c:v>100.55048299589785</c:v>
                </c:pt>
                <c:pt idx="188">
                  <c:v>103.64165674209345</c:v>
                </c:pt>
                <c:pt idx="189">
                  <c:v>101.16712981341803</c:v>
                </c:pt>
                <c:pt idx="190">
                  <c:v>101.41061267698822</c:v>
                </c:pt>
                <c:pt idx="191">
                  <c:v>95.701998147412993</c:v>
                </c:pt>
                <c:pt idx="192">
                  <c:v>94.611618367076872</c:v>
                </c:pt>
                <c:pt idx="193">
                  <c:v>89.360857483128214</c:v>
                </c:pt>
                <c:pt idx="194">
                  <c:v>94.923911605134307</c:v>
                </c:pt>
                <c:pt idx="195">
                  <c:v>98.663490803228797</c:v>
                </c:pt>
                <c:pt idx="196">
                  <c:v>100.32817255524678</c:v>
                </c:pt>
                <c:pt idx="197">
                  <c:v>103.57284636760619</c:v>
                </c:pt>
                <c:pt idx="198">
                  <c:v>97.673680031758636</c:v>
                </c:pt>
                <c:pt idx="199">
                  <c:v>101.85788011115523</c:v>
                </c:pt>
                <c:pt idx="200">
                  <c:v>102.09606986899563</c:v>
                </c:pt>
                <c:pt idx="201">
                  <c:v>100.43138811697763</c:v>
                </c:pt>
                <c:pt idx="202">
                  <c:v>104.04922588328699</c:v>
                </c:pt>
                <c:pt idx="203">
                  <c:v>105.00198491464865</c:v>
                </c:pt>
                <c:pt idx="204">
                  <c:v>107.82850337435488</c:v>
                </c:pt>
                <c:pt idx="205">
                  <c:v>110.05425433373028</c:v>
                </c:pt>
                <c:pt idx="206">
                  <c:v>108.69657271403993</c:v>
                </c:pt>
                <c:pt idx="207">
                  <c:v>99.417758369723401</c:v>
                </c:pt>
                <c:pt idx="208">
                  <c:v>84.705570993780569</c:v>
                </c:pt>
                <c:pt idx="209">
                  <c:v>89.990737064972819</c:v>
                </c:pt>
                <c:pt idx="210">
                  <c:v>92.724626174407788</c:v>
                </c:pt>
                <c:pt idx="211">
                  <c:v>95.365885933571462</c:v>
                </c:pt>
                <c:pt idx="212">
                  <c:v>94.304618234749185</c:v>
                </c:pt>
                <c:pt idx="213">
                  <c:v>96.998809051210742</c:v>
                </c:pt>
                <c:pt idx="214">
                  <c:v>95.564377398438467</c:v>
                </c:pt>
                <c:pt idx="215">
                  <c:v>90.607383882493011</c:v>
                </c:pt>
                <c:pt idx="216">
                  <c:v>103.04618234749233</c:v>
                </c:pt>
                <c:pt idx="217">
                  <c:v>105.60539896784431</c:v>
                </c:pt>
                <c:pt idx="218">
                  <c:v>104.7637951568082</c:v>
                </c:pt>
                <c:pt idx="219">
                  <c:v>107.18274447532083</c:v>
                </c:pt>
                <c:pt idx="220">
                  <c:v>113.69591107582367</c:v>
                </c:pt>
                <c:pt idx="221">
                  <c:v>115.75757575757568</c:v>
                </c:pt>
                <c:pt idx="222">
                  <c:v>118.23739579198087</c:v>
                </c:pt>
                <c:pt idx="223">
                  <c:v>119.84649993383609</c:v>
                </c:pt>
                <c:pt idx="224">
                  <c:v>122.20193198359128</c:v>
                </c:pt>
                <c:pt idx="225">
                  <c:v>124.62088130210391</c:v>
                </c:pt>
                <c:pt idx="226">
                  <c:v>120.36787084822009</c:v>
                </c:pt>
                <c:pt idx="227">
                  <c:v>125.84623527854959</c:v>
                </c:pt>
                <c:pt idx="228">
                  <c:v>122.52481143310827</c:v>
                </c:pt>
                <c:pt idx="229">
                  <c:v>129.09884874950367</c:v>
                </c:pt>
                <c:pt idx="230">
                  <c:v>124.09157072912522</c:v>
                </c:pt>
                <c:pt idx="231">
                  <c:v>119.91795686118822</c:v>
                </c:pt>
                <c:pt idx="232">
                  <c:v>120.64575889903392</c:v>
                </c:pt>
                <c:pt idx="233">
                  <c:v>119.19809448193719</c:v>
                </c:pt>
                <c:pt idx="234">
                  <c:v>117.3349212650522</c:v>
                </c:pt>
                <c:pt idx="235">
                  <c:v>107.76763265846228</c:v>
                </c:pt>
                <c:pt idx="236">
                  <c:v>115.99576551541611</c:v>
                </c:pt>
                <c:pt idx="237">
                  <c:v>109.86370252745793</c:v>
                </c:pt>
                <c:pt idx="238">
                  <c:v>102.64655286489344</c:v>
                </c:pt>
                <c:pt idx="239">
                  <c:v>109.09090909090904</c:v>
                </c:pt>
                <c:pt idx="240">
                  <c:v>116.45891226677247</c:v>
                </c:pt>
                <c:pt idx="241">
                  <c:v>112.44938467645885</c:v>
                </c:pt>
                <c:pt idx="242">
                  <c:v>119.94442238983717</c:v>
                </c:pt>
                <c:pt idx="243">
                  <c:v>122.03519915310302</c:v>
                </c:pt>
                <c:pt idx="244">
                  <c:v>121.16977636628285</c:v>
                </c:pt>
                <c:pt idx="245">
                  <c:v>123.49874288738911</c:v>
                </c:pt>
                <c:pt idx="246">
                  <c:v>119.56067222442763</c:v>
                </c:pt>
                <c:pt idx="247">
                  <c:v>122.2522164880243</c:v>
                </c:pt>
                <c:pt idx="248">
                  <c:v>124.74526928675395</c:v>
                </c:pt>
                <c:pt idx="249">
                  <c:v>121.26240571655413</c:v>
                </c:pt>
                <c:pt idx="250">
                  <c:v>119.15310308323404</c:v>
                </c:pt>
                <c:pt idx="251">
                  <c:v>114.77041153897045</c:v>
                </c:pt>
                <c:pt idx="252">
                  <c:v>122.16752679634772</c:v>
                </c:pt>
                <c:pt idx="253">
                  <c:v>126.76723567553256</c:v>
                </c:pt>
                <c:pt idx="254">
                  <c:v>128.53513298928141</c:v>
                </c:pt>
                <c:pt idx="255">
                  <c:v>130.90115125049618</c:v>
                </c:pt>
                <c:pt idx="256">
                  <c:v>135.68082572449379</c:v>
                </c:pt>
                <c:pt idx="257">
                  <c:v>133.62180759560667</c:v>
                </c:pt>
                <c:pt idx="258">
                  <c:v>137.1364298001852</c:v>
                </c:pt>
                <c:pt idx="259">
                  <c:v>135.3500066163821</c:v>
                </c:pt>
                <c:pt idx="260">
                  <c:v>137.13907635305006</c:v>
                </c:pt>
                <c:pt idx="261">
                  <c:v>138.95725817123187</c:v>
                </c:pt>
                <c:pt idx="262">
                  <c:v>138.38560275241488</c:v>
                </c:pt>
                <c:pt idx="263">
                  <c:v>133.75413523885132</c:v>
                </c:pt>
                <c:pt idx="264">
                  <c:v>135.04035993118956</c:v>
                </c:pt>
                <c:pt idx="265">
                  <c:v>134.34431652772258</c:v>
                </c:pt>
                <c:pt idx="266">
                  <c:v>142.78946671959764</c:v>
                </c:pt>
                <c:pt idx="267">
                  <c:v>147.46327907899956</c:v>
                </c:pt>
                <c:pt idx="268">
                  <c:v>141.30475056239243</c:v>
                </c:pt>
                <c:pt idx="269">
                  <c:v>139.60037051740105</c:v>
                </c:pt>
                <c:pt idx="270">
                  <c:v>145.2084160381103</c:v>
                </c:pt>
                <c:pt idx="271">
                  <c:v>143.27643244673808</c:v>
                </c:pt>
                <c:pt idx="272">
                  <c:v>144.5308985046976</c:v>
                </c:pt>
                <c:pt idx="273">
                  <c:v>145.59745930924967</c:v>
                </c:pt>
                <c:pt idx="274">
                  <c:v>147.72528781262403</c:v>
                </c:pt>
                <c:pt idx="275">
                  <c:v>151.35371179039299</c:v>
                </c:pt>
                <c:pt idx="276">
                  <c:v>152.5552467910546</c:v>
                </c:pt>
                <c:pt idx="277">
                  <c:v>156.72621410612672</c:v>
                </c:pt>
                <c:pt idx="278">
                  <c:v>161.70438004499135</c:v>
                </c:pt>
                <c:pt idx="279">
                  <c:v>167.75175334127294</c:v>
                </c:pt>
                <c:pt idx="280">
                  <c:v>154.33108376339811</c:v>
                </c:pt>
                <c:pt idx="281">
                  <c:v>161.77848352520837</c:v>
                </c:pt>
                <c:pt idx="282">
                  <c:v>165.67420934233158</c:v>
                </c:pt>
                <c:pt idx="283">
                  <c:v>169.837236998809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4-4273-B854-D5A3003D0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35312"/>
        <c:axId val="111835792"/>
      </c:lineChart>
      <c:dateAx>
        <c:axId val="111835312"/>
        <c:scaling>
          <c:orientation val="minMax"/>
          <c:max val="42885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35792"/>
        <c:crosses val="autoZero"/>
        <c:auto val="1"/>
        <c:lblOffset val="100"/>
        <c:baseTimeUnit val="days"/>
      </c:dateAx>
      <c:valAx>
        <c:axId val="11183579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3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Europe!$BL$3:$BL$23</c:f>
              <c:strCache>
                <c:ptCount val="21"/>
                <c:pt idx="0">
                  <c:v>Strat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Europe!$A$24:$A$307</c:f>
              <c:numCache>
                <c:formatCode>m/d/yyyy</c:formatCode>
                <c:ptCount val="284"/>
                <c:pt idx="0">
                  <c:v>37589</c:v>
                </c:pt>
                <c:pt idx="1">
                  <c:v>37621</c:v>
                </c:pt>
                <c:pt idx="2">
                  <c:v>37652</c:v>
                </c:pt>
                <c:pt idx="3">
                  <c:v>37680</c:v>
                </c:pt>
                <c:pt idx="4">
                  <c:v>37711</c:v>
                </c:pt>
                <c:pt idx="5">
                  <c:v>37741</c:v>
                </c:pt>
                <c:pt idx="6">
                  <c:v>37771</c:v>
                </c:pt>
                <c:pt idx="7">
                  <c:v>37802</c:v>
                </c:pt>
                <c:pt idx="8">
                  <c:v>37833</c:v>
                </c:pt>
                <c:pt idx="9">
                  <c:v>37862</c:v>
                </c:pt>
                <c:pt idx="10">
                  <c:v>37894</c:v>
                </c:pt>
                <c:pt idx="11">
                  <c:v>37925</c:v>
                </c:pt>
                <c:pt idx="12">
                  <c:v>37953</c:v>
                </c:pt>
                <c:pt idx="13">
                  <c:v>37986</c:v>
                </c:pt>
                <c:pt idx="14">
                  <c:v>38016</c:v>
                </c:pt>
                <c:pt idx="15">
                  <c:v>38044</c:v>
                </c:pt>
                <c:pt idx="16">
                  <c:v>38077</c:v>
                </c:pt>
                <c:pt idx="17">
                  <c:v>38107</c:v>
                </c:pt>
                <c:pt idx="18">
                  <c:v>38138</c:v>
                </c:pt>
                <c:pt idx="19">
                  <c:v>38168</c:v>
                </c:pt>
                <c:pt idx="20">
                  <c:v>38198</c:v>
                </c:pt>
                <c:pt idx="21">
                  <c:v>38230</c:v>
                </c:pt>
                <c:pt idx="22">
                  <c:v>38260</c:v>
                </c:pt>
                <c:pt idx="23">
                  <c:v>38289</c:v>
                </c:pt>
                <c:pt idx="24">
                  <c:v>38321</c:v>
                </c:pt>
                <c:pt idx="25">
                  <c:v>38352</c:v>
                </c:pt>
                <c:pt idx="26">
                  <c:v>38383</c:v>
                </c:pt>
                <c:pt idx="27">
                  <c:v>38411</c:v>
                </c:pt>
                <c:pt idx="28">
                  <c:v>38442</c:v>
                </c:pt>
                <c:pt idx="29">
                  <c:v>38471</c:v>
                </c:pt>
                <c:pt idx="30">
                  <c:v>38503</c:v>
                </c:pt>
                <c:pt idx="31">
                  <c:v>38533</c:v>
                </c:pt>
                <c:pt idx="32">
                  <c:v>38562</c:v>
                </c:pt>
                <c:pt idx="33">
                  <c:v>38595</c:v>
                </c:pt>
                <c:pt idx="34">
                  <c:v>38625</c:v>
                </c:pt>
                <c:pt idx="35">
                  <c:v>38656</c:v>
                </c:pt>
                <c:pt idx="36">
                  <c:v>38686</c:v>
                </c:pt>
                <c:pt idx="37">
                  <c:v>38716</c:v>
                </c:pt>
                <c:pt idx="38">
                  <c:v>38748</c:v>
                </c:pt>
                <c:pt idx="39">
                  <c:v>38776</c:v>
                </c:pt>
                <c:pt idx="40">
                  <c:v>38807</c:v>
                </c:pt>
                <c:pt idx="41">
                  <c:v>38835</c:v>
                </c:pt>
                <c:pt idx="42">
                  <c:v>38868</c:v>
                </c:pt>
                <c:pt idx="43">
                  <c:v>38898</c:v>
                </c:pt>
                <c:pt idx="44">
                  <c:v>38929</c:v>
                </c:pt>
                <c:pt idx="45">
                  <c:v>38960</c:v>
                </c:pt>
                <c:pt idx="46">
                  <c:v>38989</c:v>
                </c:pt>
                <c:pt idx="47">
                  <c:v>39021</c:v>
                </c:pt>
                <c:pt idx="48">
                  <c:v>39051</c:v>
                </c:pt>
                <c:pt idx="49">
                  <c:v>39080</c:v>
                </c:pt>
                <c:pt idx="50">
                  <c:v>39113</c:v>
                </c:pt>
                <c:pt idx="51">
                  <c:v>39141</c:v>
                </c:pt>
                <c:pt idx="52">
                  <c:v>39171</c:v>
                </c:pt>
                <c:pt idx="53">
                  <c:v>39202</c:v>
                </c:pt>
                <c:pt idx="54">
                  <c:v>39233</c:v>
                </c:pt>
                <c:pt idx="55">
                  <c:v>39262</c:v>
                </c:pt>
                <c:pt idx="56">
                  <c:v>39294</c:v>
                </c:pt>
                <c:pt idx="57">
                  <c:v>39325</c:v>
                </c:pt>
                <c:pt idx="58">
                  <c:v>39353</c:v>
                </c:pt>
                <c:pt idx="59">
                  <c:v>39386</c:v>
                </c:pt>
                <c:pt idx="60">
                  <c:v>39416</c:v>
                </c:pt>
                <c:pt idx="61">
                  <c:v>39447</c:v>
                </c:pt>
                <c:pt idx="62">
                  <c:v>39478</c:v>
                </c:pt>
                <c:pt idx="63">
                  <c:v>39507</c:v>
                </c:pt>
                <c:pt idx="64">
                  <c:v>39538</c:v>
                </c:pt>
                <c:pt idx="65">
                  <c:v>39568</c:v>
                </c:pt>
                <c:pt idx="66">
                  <c:v>39598</c:v>
                </c:pt>
                <c:pt idx="67">
                  <c:v>39629</c:v>
                </c:pt>
                <c:pt idx="68">
                  <c:v>39660</c:v>
                </c:pt>
                <c:pt idx="69">
                  <c:v>39689</c:v>
                </c:pt>
                <c:pt idx="70">
                  <c:v>39721</c:v>
                </c:pt>
                <c:pt idx="71">
                  <c:v>39752</c:v>
                </c:pt>
                <c:pt idx="72">
                  <c:v>39780</c:v>
                </c:pt>
                <c:pt idx="73">
                  <c:v>39813</c:v>
                </c:pt>
                <c:pt idx="74">
                  <c:v>39843</c:v>
                </c:pt>
                <c:pt idx="75">
                  <c:v>39871</c:v>
                </c:pt>
                <c:pt idx="76">
                  <c:v>39903</c:v>
                </c:pt>
                <c:pt idx="77">
                  <c:v>39933</c:v>
                </c:pt>
                <c:pt idx="78">
                  <c:v>39962</c:v>
                </c:pt>
                <c:pt idx="79">
                  <c:v>39994</c:v>
                </c:pt>
                <c:pt idx="80">
                  <c:v>40025</c:v>
                </c:pt>
                <c:pt idx="81">
                  <c:v>40056</c:v>
                </c:pt>
                <c:pt idx="82">
                  <c:v>40086</c:v>
                </c:pt>
                <c:pt idx="83">
                  <c:v>40116</c:v>
                </c:pt>
                <c:pt idx="84">
                  <c:v>40147</c:v>
                </c:pt>
                <c:pt idx="85">
                  <c:v>40178</c:v>
                </c:pt>
                <c:pt idx="86">
                  <c:v>40207</c:v>
                </c:pt>
                <c:pt idx="87">
                  <c:v>40235</c:v>
                </c:pt>
                <c:pt idx="88">
                  <c:v>40268</c:v>
                </c:pt>
                <c:pt idx="89">
                  <c:v>40298</c:v>
                </c:pt>
                <c:pt idx="90">
                  <c:v>40329</c:v>
                </c:pt>
                <c:pt idx="91">
                  <c:v>40359</c:v>
                </c:pt>
                <c:pt idx="92">
                  <c:v>40389</c:v>
                </c:pt>
                <c:pt idx="93">
                  <c:v>40421</c:v>
                </c:pt>
                <c:pt idx="94">
                  <c:v>40451</c:v>
                </c:pt>
                <c:pt idx="95">
                  <c:v>40480</c:v>
                </c:pt>
                <c:pt idx="96">
                  <c:v>40512</c:v>
                </c:pt>
                <c:pt idx="97">
                  <c:v>40543</c:v>
                </c:pt>
                <c:pt idx="98">
                  <c:v>40574</c:v>
                </c:pt>
                <c:pt idx="99">
                  <c:v>40602</c:v>
                </c:pt>
                <c:pt idx="100">
                  <c:v>40633</c:v>
                </c:pt>
                <c:pt idx="101">
                  <c:v>40662</c:v>
                </c:pt>
                <c:pt idx="102">
                  <c:v>40694</c:v>
                </c:pt>
                <c:pt idx="103">
                  <c:v>40724</c:v>
                </c:pt>
                <c:pt idx="104">
                  <c:v>40753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40907</c:v>
                </c:pt>
                <c:pt idx="110">
                  <c:v>40939</c:v>
                </c:pt>
                <c:pt idx="111">
                  <c:v>40968</c:v>
                </c:pt>
                <c:pt idx="112">
                  <c:v>40998</c:v>
                </c:pt>
                <c:pt idx="113">
                  <c:v>41029</c:v>
                </c:pt>
                <c:pt idx="114">
                  <c:v>41060</c:v>
                </c:pt>
                <c:pt idx="115">
                  <c:v>41089</c:v>
                </c:pt>
                <c:pt idx="116">
                  <c:v>41121</c:v>
                </c:pt>
                <c:pt idx="117">
                  <c:v>41152</c:v>
                </c:pt>
                <c:pt idx="118">
                  <c:v>41180</c:v>
                </c:pt>
                <c:pt idx="119">
                  <c:v>41213</c:v>
                </c:pt>
                <c:pt idx="120">
                  <c:v>41243</c:v>
                </c:pt>
                <c:pt idx="121">
                  <c:v>41274</c:v>
                </c:pt>
                <c:pt idx="122">
                  <c:v>41305</c:v>
                </c:pt>
                <c:pt idx="123">
                  <c:v>41333</c:v>
                </c:pt>
                <c:pt idx="124">
                  <c:v>41362</c:v>
                </c:pt>
                <c:pt idx="125">
                  <c:v>41394</c:v>
                </c:pt>
                <c:pt idx="126">
                  <c:v>41425</c:v>
                </c:pt>
                <c:pt idx="127">
                  <c:v>41453</c:v>
                </c:pt>
                <c:pt idx="128">
                  <c:v>41486</c:v>
                </c:pt>
                <c:pt idx="129">
                  <c:v>41516</c:v>
                </c:pt>
                <c:pt idx="130">
                  <c:v>41547</c:v>
                </c:pt>
                <c:pt idx="131">
                  <c:v>41578</c:v>
                </c:pt>
                <c:pt idx="132">
                  <c:v>41607</c:v>
                </c:pt>
                <c:pt idx="133">
                  <c:v>41639</c:v>
                </c:pt>
                <c:pt idx="134">
                  <c:v>41670</c:v>
                </c:pt>
                <c:pt idx="135">
                  <c:v>41698</c:v>
                </c:pt>
                <c:pt idx="136">
                  <c:v>41729</c:v>
                </c:pt>
                <c:pt idx="137">
                  <c:v>41759</c:v>
                </c:pt>
                <c:pt idx="138">
                  <c:v>41789</c:v>
                </c:pt>
                <c:pt idx="139">
                  <c:v>41820</c:v>
                </c:pt>
                <c:pt idx="140">
                  <c:v>41851</c:v>
                </c:pt>
                <c:pt idx="141">
                  <c:v>41880</c:v>
                </c:pt>
                <c:pt idx="142">
                  <c:v>41912</c:v>
                </c:pt>
                <c:pt idx="143">
                  <c:v>41943</c:v>
                </c:pt>
                <c:pt idx="144">
                  <c:v>41971</c:v>
                </c:pt>
                <c:pt idx="145">
                  <c:v>42004</c:v>
                </c:pt>
                <c:pt idx="146">
                  <c:v>42034</c:v>
                </c:pt>
                <c:pt idx="147">
                  <c:v>42062</c:v>
                </c:pt>
                <c:pt idx="148">
                  <c:v>42094</c:v>
                </c:pt>
                <c:pt idx="149">
                  <c:v>42124</c:v>
                </c:pt>
                <c:pt idx="150">
                  <c:v>42153</c:v>
                </c:pt>
                <c:pt idx="151">
                  <c:v>42185</c:v>
                </c:pt>
                <c:pt idx="152">
                  <c:v>42216</c:v>
                </c:pt>
                <c:pt idx="153">
                  <c:v>42247</c:v>
                </c:pt>
                <c:pt idx="154">
                  <c:v>42277</c:v>
                </c:pt>
                <c:pt idx="155">
                  <c:v>42307</c:v>
                </c:pt>
                <c:pt idx="156">
                  <c:v>42338</c:v>
                </c:pt>
                <c:pt idx="157">
                  <c:v>42369</c:v>
                </c:pt>
                <c:pt idx="158">
                  <c:v>42398</c:v>
                </c:pt>
                <c:pt idx="159">
                  <c:v>42429</c:v>
                </c:pt>
                <c:pt idx="160">
                  <c:v>42460</c:v>
                </c:pt>
                <c:pt idx="161">
                  <c:v>42489</c:v>
                </c:pt>
                <c:pt idx="162">
                  <c:v>42521</c:v>
                </c:pt>
                <c:pt idx="163">
                  <c:v>42551</c:v>
                </c:pt>
                <c:pt idx="164">
                  <c:v>42580</c:v>
                </c:pt>
                <c:pt idx="165">
                  <c:v>42613</c:v>
                </c:pt>
                <c:pt idx="166">
                  <c:v>42643</c:v>
                </c:pt>
                <c:pt idx="167">
                  <c:v>42674</c:v>
                </c:pt>
                <c:pt idx="168">
                  <c:v>42704</c:v>
                </c:pt>
                <c:pt idx="169">
                  <c:v>42734</c:v>
                </c:pt>
                <c:pt idx="170">
                  <c:v>42766</c:v>
                </c:pt>
                <c:pt idx="171">
                  <c:v>42794</c:v>
                </c:pt>
                <c:pt idx="172">
                  <c:v>42825</c:v>
                </c:pt>
                <c:pt idx="173">
                  <c:v>42853</c:v>
                </c:pt>
                <c:pt idx="174">
                  <c:v>42886</c:v>
                </c:pt>
                <c:pt idx="175">
                  <c:v>42916</c:v>
                </c:pt>
                <c:pt idx="176">
                  <c:v>42947</c:v>
                </c:pt>
                <c:pt idx="177">
                  <c:v>42978</c:v>
                </c:pt>
                <c:pt idx="178">
                  <c:v>43007</c:v>
                </c:pt>
                <c:pt idx="179">
                  <c:v>43039</c:v>
                </c:pt>
                <c:pt idx="180">
                  <c:v>43069</c:v>
                </c:pt>
                <c:pt idx="181">
                  <c:v>43098</c:v>
                </c:pt>
                <c:pt idx="182">
                  <c:v>43131</c:v>
                </c:pt>
                <c:pt idx="183">
                  <c:v>43159</c:v>
                </c:pt>
                <c:pt idx="184">
                  <c:v>43189</c:v>
                </c:pt>
                <c:pt idx="185">
                  <c:v>43220</c:v>
                </c:pt>
                <c:pt idx="186">
                  <c:v>43251</c:v>
                </c:pt>
                <c:pt idx="187">
                  <c:v>43280</c:v>
                </c:pt>
                <c:pt idx="188">
                  <c:v>43312</c:v>
                </c:pt>
                <c:pt idx="189">
                  <c:v>43343</c:v>
                </c:pt>
                <c:pt idx="190">
                  <c:v>43371</c:v>
                </c:pt>
                <c:pt idx="191">
                  <c:v>43404</c:v>
                </c:pt>
                <c:pt idx="192">
                  <c:v>43434</c:v>
                </c:pt>
                <c:pt idx="193">
                  <c:v>43465</c:v>
                </c:pt>
                <c:pt idx="194">
                  <c:v>43496</c:v>
                </c:pt>
                <c:pt idx="195">
                  <c:v>43524</c:v>
                </c:pt>
                <c:pt idx="196">
                  <c:v>43553</c:v>
                </c:pt>
                <c:pt idx="197">
                  <c:v>43585</c:v>
                </c:pt>
                <c:pt idx="198">
                  <c:v>43616</c:v>
                </c:pt>
                <c:pt idx="199">
                  <c:v>43644</c:v>
                </c:pt>
                <c:pt idx="200">
                  <c:v>43677</c:v>
                </c:pt>
                <c:pt idx="201">
                  <c:v>43707</c:v>
                </c:pt>
                <c:pt idx="202">
                  <c:v>43738</c:v>
                </c:pt>
                <c:pt idx="203">
                  <c:v>43769</c:v>
                </c:pt>
                <c:pt idx="204">
                  <c:v>43798</c:v>
                </c:pt>
                <c:pt idx="205">
                  <c:v>43830</c:v>
                </c:pt>
                <c:pt idx="206">
                  <c:v>43861</c:v>
                </c:pt>
                <c:pt idx="207">
                  <c:v>43889</c:v>
                </c:pt>
                <c:pt idx="208">
                  <c:v>43921</c:v>
                </c:pt>
                <c:pt idx="209">
                  <c:v>43951</c:v>
                </c:pt>
                <c:pt idx="210">
                  <c:v>43980</c:v>
                </c:pt>
                <c:pt idx="211">
                  <c:v>44012</c:v>
                </c:pt>
                <c:pt idx="212">
                  <c:v>44043</c:v>
                </c:pt>
                <c:pt idx="213">
                  <c:v>44074</c:v>
                </c:pt>
                <c:pt idx="214">
                  <c:v>44104</c:v>
                </c:pt>
                <c:pt idx="215">
                  <c:v>44134</c:v>
                </c:pt>
                <c:pt idx="216">
                  <c:v>44165</c:v>
                </c:pt>
                <c:pt idx="217">
                  <c:v>44196</c:v>
                </c:pt>
                <c:pt idx="218">
                  <c:v>44225</c:v>
                </c:pt>
                <c:pt idx="219">
                  <c:v>44253</c:v>
                </c:pt>
                <c:pt idx="220">
                  <c:v>44286</c:v>
                </c:pt>
                <c:pt idx="221">
                  <c:v>44316</c:v>
                </c:pt>
                <c:pt idx="222">
                  <c:v>44347</c:v>
                </c:pt>
                <c:pt idx="223">
                  <c:v>44377</c:v>
                </c:pt>
                <c:pt idx="224">
                  <c:v>44407</c:v>
                </c:pt>
                <c:pt idx="225">
                  <c:v>44439</c:v>
                </c:pt>
                <c:pt idx="226">
                  <c:v>44469</c:v>
                </c:pt>
                <c:pt idx="227">
                  <c:v>44498</c:v>
                </c:pt>
                <c:pt idx="228">
                  <c:v>44530</c:v>
                </c:pt>
                <c:pt idx="229">
                  <c:v>44561</c:v>
                </c:pt>
                <c:pt idx="230">
                  <c:v>44592</c:v>
                </c:pt>
                <c:pt idx="231">
                  <c:v>44620</c:v>
                </c:pt>
                <c:pt idx="232">
                  <c:v>44651</c:v>
                </c:pt>
                <c:pt idx="233">
                  <c:v>44681</c:v>
                </c:pt>
                <c:pt idx="234">
                  <c:v>44712</c:v>
                </c:pt>
                <c:pt idx="235">
                  <c:v>44742</c:v>
                </c:pt>
                <c:pt idx="236">
                  <c:v>44773</c:v>
                </c:pt>
                <c:pt idx="237">
                  <c:v>44804</c:v>
                </c:pt>
                <c:pt idx="238">
                  <c:v>44834</c:v>
                </c:pt>
                <c:pt idx="239">
                  <c:v>44865</c:v>
                </c:pt>
                <c:pt idx="240">
                  <c:v>44895</c:v>
                </c:pt>
                <c:pt idx="241">
                  <c:v>44926</c:v>
                </c:pt>
                <c:pt idx="242">
                  <c:v>44957</c:v>
                </c:pt>
                <c:pt idx="243">
                  <c:v>44985</c:v>
                </c:pt>
                <c:pt idx="244">
                  <c:v>45016</c:v>
                </c:pt>
                <c:pt idx="245">
                  <c:v>45046</c:v>
                </c:pt>
                <c:pt idx="246">
                  <c:v>45077</c:v>
                </c:pt>
                <c:pt idx="247">
                  <c:v>45107</c:v>
                </c:pt>
                <c:pt idx="248">
                  <c:v>45138</c:v>
                </c:pt>
                <c:pt idx="249">
                  <c:v>45169</c:v>
                </c:pt>
                <c:pt idx="250">
                  <c:v>45199</c:v>
                </c:pt>
                <c:pt idx="251">
                  <c:v>45230</c:v>
                </c:pt>
                <c:pt idx="252">
                  <c:v>45260</c:v>
                </c:pt>
                <c:pt idx="253">
                  <c:v>45291</c:v>
                </c:pt>
                <c:pt idx="254">
                  <c:v>45322</c:v>
                </c:pt>
                <c:pt idx="255">
                  <c:v>45351</c:v>
                </c:pt>
                <c:pt idx="256">
                  <c:v>45382</c:v>
                </c:pt>
                <c:pt idx="257">
                  <c:v>45412</c:v>
                </c:pt>
                <c:pt idx="258">
                  <c:v>45443</c:v>
                </c:pt>
                <c:pt idx="259">
                  <c:v>45473</c:v>
                </c:pt>
                <c:pt idx="260">
                  <c:v>45504</c:v>
                </c:pt>
                <c:pt idx="261">
                  <c:v>45535</c:v>
                </c:pt>
                <c:pt idx="262">
                  <c:v>45565</c:v>
                </c:pt>
                <c:pt idx="263">
                  <c:v>45596</c:v>
                </c:pt>
                <c:pt idx="264">
                  <c:v>45626</c:v>
                </c:pt>
                <c:pt idx="265">
                  <c:v>45657</c:v>
                </c:pt>
                <c:pt idx="266">
                  <c:v>45688</c:v>
                </c:pt>
                <c:pt idx="267">
                  <c:v>45716</c:v>
                </c:pt>
                <c:pt idx="268">
                  <c:v>45747</c:v>
                </c:pt>
                <c:pt idx="269">
                  <c:v>45777</c:v>
                </c:pt>
                <c:pt idx="270">
                  <c:v>45808</c:v>
                </c:pt>
                <c:pt idx="271">
                  <c:v>45838</c:v>
                </c:pt>
                <c:pt idx="272">
                  <c:v>45869</c:v>
                </c:pt>
                <c:pt idx="273">
                  <c:v>45898</c:v>
                </c:pt>
                <c:pt idx="274">
                  <c:v>45930</c:v>
                </c:pt>
                <c:pt idx="275">
                  <c:v>45961</c:v>
                </c:pt>
                <c:pt idx="276">
                  <c:v>45989</c:v>
                </c:pt>
                <c:pt idx="277">
                  <c:v>46022</c:v>
                </c:pt>
                <c:pt idx="278">
                  <c:v>46053</c:v>
                </c:pt>
                <c:pt idx="279">
                  <c:v>46080</c:v>
                </c:pt>
                <c:pt idx="280">
                  <c:v>46112</c:v>
                </c:pt>
                <c:pt idx="281">
                  <c:v>46142</c:v>
                </c:pt>
                <c:pt idx="282">
                  <c:v>46171</c:v>
                </c:pt>
                <c:pt idx="283">
                  <c:v>46203</c:v>
                </c:pt>
              </c:numCache>
            </c:numRef>
          </c:cat>
          <c:val>
            <c:numRef>
              <c:f>Europe!$BL$24:$BL$307</c:f>
              <c:numCache>
                <c:formatCode>General</c:formatCode>
                <c:ptCount val="284"/>
                <c:pt idx="0">
                  <c:v>100</c:v>
                </c:pt>
                <c:pt idx="1">
                  <c:v>91.360632894322833</c:v>
                </c:pt>
                <c:pt idx="2">
                  <c:v>84.955274868521599</c:v>
                </c:pt>
                <c:pt idx="3">
                  <c:v>81.696408504517464</c:v>
                </c:pt>
                <c:pt idx="4">
                  <c:v>79.296084865375107</c:v>
                </c:pt>
                <c:pt idx="5">
                  <c:v>87.598327864431155</c:v>
                </c:pt>
                <c:pt idx="6">
                  <c:v>88.344495887085884</c:v>
                </c:pt>
                <c:pt idx="7">
                  <c:v>91.221288263586075</c:v>
                </c:pt>
                <c:pt idx="8">
                  <c:v>94.893693531712117</c:v>
                </c:pt>
                <c:pt idx="9">
                  <c:v>96.507394255405188</c:v>
                </c:pt>
                <c:pt idx="10">
                  <c:v>92.983323594192456</c:v>
                </c:pt>
                <c:pt idx="11">
                  <c:v>99.577471119701499</c:v>
                </c:pt>
                <c:pt idx="12">
                  <c:v>100.37308401132734</c:v>
                </c:pt>
                <c:pt idx="13">
                  <c:v>103.07457185238455</c:v>
                </c:pt>
                <c:pt idx="14">
                  <c:v>105.99631410976757</c:v>
                </c:pt>
                <c:pt idx="15">
                  <c:v>109.04391603362245</c:v>
                </c:pt>
                <c:pt idx="16">
                  <c:v>106.34692318065352</c:v>
                </c:pt>
                <c:pt idx="17">
                  <c:v>107.45269025037079</c:v>
                </c:pt>
                <c:pt idx="18">
                  <c:v>106.68854227536292</c:v>
                </c:pt>
                <c:pt idx="19">
                  <c:v>108.26628309434976</c:v>
                </c:pt>
                <c:pt idx="20">
                  <c:v>106.26151840697618</c:v>
                </c:pt>
                <c:pt idx="21">
                  <c:v>105.01640670652219</c:v>
                </c:pt>
                <c:pt idx="22">
                  <c:v>106.86384681080592</c:v>
                </c:pt>
                <c:pt idx="23">
                  <c:v>106.86384681080592</c:v>
                </c:pt>
                <c:pt idx="24">
                  <c:v>106.86384681080592</c:v>
                </c:pt>
                <c:pt idx="25">
                  <c:v>106.86384681080592</c:v>
                </c:pt>
                <c:pt idx="26">
                  <c:v>106.86384681080592</c:v>
                </c:pt>
                <c:pt idx="27">
                  <c:v>109.95929948852599</c:v>
                </c:pt>
                <c:pt idx="28">
                  <c:v>109.08558300691145</c:v>
                </c:pt>
                <c:pt idx="29">
                  <c:v>106.53516299153189</c:v>
                </c:pt>
                <c:pt idx="30">
                  <c:v>106.53516299153189</c:v>
                </c:pt>
                <c:pt idx="31">
                  <c:v>106.53516299153189</c:v>
                </c:pt>
                <c:pt idx="32">
                  <c:v>106.53516299153189</c:v>
                </c:pt>
                <c:pt idx="33">
                  <c:v>106.45667165999409</c:v>
                </c:pt>
                <c:pt idx="34">
                  <c:v>111.15867618735425</c:v>
                </c:pt>
                <c:pt idx="35">
                  <c:v>108.5011839624313</c:v>
                </c:pt>
                <c:pt idx="36">
                  <c:v>111.93237645536981</c:v>
                </c:pt>
                <c:pt idx="37">
                  <c:v>115.87936912698532</c:v>
                </c:pt>
                <c:pt idx="38">
                  <c:v>119.99455750903903</c:v>
                </c:pt>
                <c:pt idx="39">
                  <c:v>122.55113230769908</c:v>
                </c:pt>
                <c:pt idx="40">
                  <c:v>125.00305199764207</c:v>
                </c:pt>
                <c:pt idx="41">
                  <c:v>125.76553921829509</c:v>
                </c:pt>
                <c:pt idx="42">
                  <c:v>119.1797427340275</c:v>
                </c:pt>
                <c:pt idx="43">
                  <c:v>119.1797427340275</c:v>
                </c:pt>
                <c:pt idx="44">
                  <c:v>119.1797427340275</c:v>
                </c:pt>
                <c:pt idx="45">
                  <c:v>119.1797427340275</c:v>
                </c:pt>
                <c:pt idx="46">
                  <c:v>119.1797427340275</c:v>
                </c:pt>
                <c:pt idx="47">
                  <c:v>119.1797427340275</c:v>
                </c:pt>
                <c:pt idx="48">
                  <c:v>119.1797427340275</c:v>
                </c:pt>
                <c:pt idx="49">
                  <c:v>119.1797427340275</c:v>
                </c:pt>
                <c:pt idx="50">
                  <c:v>119.1797427340275</c:v>
                </c:pt>
                <c:pt idx="51">
                  <c:v>119.1797427340275</c:v>
                </c:pt>
                <c:pt idx="52">
                  <c:v>119.1797427340275</c:v>
                </c:pt>
                <c:pt idx="53">
                  <c:v>123.22756094296739</c:v>
                </c:pt>
                <c:pt idx="54">
                  <c:v>126.35180143310903</c:v>
                </c:pt>
                <c:pt idx="55">
                  <c:v>125.38682195450258</c:v>
                </c:pt>
                <c:pt idx="56">
                  <c:v>125.38682195450258</c:v>
                </c:pt>
                <c:pt idx="57">
                  <c:v>125.38682195450258</c:v>
                </c:pt>
                <c:pt idx="58">
                  <c:v>125.38682195450258</c:v>
                </c:pt>
                <c:pt idx="59">
                  <c:v>125.38682195450258</c:v>
                </c:pt>
                <c:pt idx="60">
                  <c:v>125.38682195450258</c:v>
                </c:pt>
                <c:pt idx="61">
                  <c:v>125.38682195450258</c:v>
                </c:pt>
                <c:pt idx="62">
                  <c:v>125.38682195450258</c:v>
                </c:pt>
                <c:pt idx="63">
                  <c:v>125.38682195450258</c:v>
                </c:pt>
                <c:pt idx="64">
                  <c:v>125.38682195450258</c:v>
                </c:pt>
                <c:pt idx="65">
                  <c:v>125.38682195450258</c:v>
                </c:pt>
                <c:pt idx="66">
                  <c:v>125.38682195450258</c:v>
                </c:pt>
                <c:pt idx="67">
                  <c:v>125.38682195450258</c:v>
                </c:pt>
                <c:pt idx="68">
                  <c:v>125.38682195450258</c:v>
                </c:pt>
                <c:pt idx="69">
                  <c:v>125.38682195450258</c:v>
                </c:pt>
                <c:pt idx="70">
                  <c:v>125.38682195450258</c:v>
                </c:pt>
                <c:pt idx="71">
                  <c:v>125.38682195450258</c:v>
                </c:pt>
                <c:pt idx="72">
                  <c:v>125.38682195450258</c:v>
                </c:pt>
                <c:pt idx="73">
                  <c:v>125.38682195450258</c:v>
                </c:pt>
                <c:pt idx="74">
                  <c:v>125.38682195450258</c:v>
                </c:pt>
                <c:pt idx="75">
                  <c:v>125.38682195450258</c:v>
                </c:pt>
                <c:pt idx="76">
                  <c:v>125.38682195450258</c:v>
                </c:pt>
                <c:pt idx="77">
                  <c:v>142.27702232772327</c:v>
                </c:pt>
                <c:pt idx="78">
                  <c:v>147.94735463644443</c:v>
                </c:pt>
                <c:pt idx="79">
                  <c:v>146.2562028952469</c:v>
                </c:pt>
                <c:pt idx="80">
                  <c:v>159.81383954316658</c:v>
                </c:pt>
                <c:pt idx="81">
                  <c:v>167.69403820278029</c:v>
                </c:pt>
                <c:pt idx="82">
                  <c:v>172.291412894187</c:v>
                </c:pt>
                <c:pt idx="83">
                  <c:v>168.35486640417258</c:v>
                </c:pt>
                <c:pt idx="84">
                  <c:v>169.94653863118199</c:v>
                </c:pt>
                <c:pt idx="85">
                  <c:v>180.40609898010118</c:v>
                </c:pt>
                <c:pt idx="86">
                  <c:v>175.48186302779072</c:v>
                </c:pt>
                <c:pt idx="87">
                  <c:v>174.65760419594656</c:v>
                </c:pt>
                <c:pt idx="88">
                  <c:v>187.28439681824912</c:v>
                </c:pt>
                <c:pt idx="89">
                  <c:v>184.68371809018907</c:v>
                </c:pt>
                <c:pt idx="90">
                  <c:v>174.07493846998776</c:v>
                </c:pt>
                <c:pt idx="91">
                  <c:v>172.89539565890041</c:v>
                </c:pt>
                <c:pt idx="92">
                  <c:v>181.44352819949131</c:v>
                </c:pt>
                <c:pt idx="93">
                  <c:v>178.57283364720644</c:v>
                </c:pt>
                <c:pt idx="94">
                  <c:v>184.54871017807673</c:v>
                </c:pt>
                <c:pt idx="95">
                  <c:v>188.98265423903155</c:v>
                </c:pt>
                <c:pt idx="96">
                  <c:v>186.04800857048289</c:v>
                </c:pt>
                <c:pt idx="97">
                  <c:v>195.98174863012218</c:v>
                </c:pt>
                <c:pt idx="98">
                  <c:v>198.99455677410432</c:v>
                </c:pt>
                <c:pt idx="99">
                  <c:v>203.55640306758676</c:v>
                </c:pt>
                <c:pt idx="100">
                  <c:v>196.04569974638594</c:v>
                </c:pt>
                <c:pt idx="101">
                  <c:v>196.04569974638594</c:v>
                </c:pt>
                <c:pt idx="102">
                  <c:v>196.04569974638594</c:v>
                </c:pt>
                <c:pt idx="103">
                  <c:v>196.04569974638594</c:v>
                </c:pt>
                <c:pt idx="104">
                  <c:v>196.04569974638594</c:v>
                </c:pt>
                <c:pt idx="105">
                  <c:v>196.04569974638594</c:v>
                </c:pt>
                <c:pt idx="106">
                  <c:v>196.04569974638594</c:v>
                </c:pt>
                <c:pt idx="107">
                  <c:v>196.04569974638594</c:v>
                </c:pt>
                <c:pt idx="108">
                  <c:v>196.04569974638594</c:v>
                </c:pt>
                <c:pt idx="109">
                  <c:v>196.04569974638594</c:v>
                </c:pt>
                <c:pt idx="110">
                  <c:v>196.04569974638594</c:v>
                </c:pt>
                <c:pt idx="111">
                  <c:v>196.04569974638594</c:v>
                </c:pt>
                <c:pt idx="112">
                  <c:v>196.04569974638594</c:v>
                </c:pt>
                <c:pt idx="113">
                  <c:v>196.04569974638594</c:v>
                </c:pt>
                <c:pt idx="114">
                  <c:v>196.04569974638594</c:v>
                </c:pt>
                <c:pt idx="115">
                  <c:v>196.04569974638594</c:v>
                </c:pt>
                <c:pt idx="116">
                  <c:v>196.04569974638594</c:v>
                </c:pt>
                <c:pt idx="117">
                  <c:v>196.04569974638594</c:v>
                </c:pt>
                <c:pt idx="118">
                  <c:v>196.04569974638594</c:v>
                </c:pt>
                <c:pt idx="119">
                  <c:v>197.37467461802785</c:v>
                </c:pt>
                <c:pt idx="120">
                  <c:v>201.37620335242215</c:v>
                </c:pt>
                <c:pt idx="121">
                  <c:v>204.22400664879771</c:v>
                </c:pt>
                <c:pt idx="122">
                  <c:v>209.72975968845711</c:v>
                </c:pt>
                <c:pt idx="123">
                  <c:v>211.71591993618568</c:v>
                </c:pt>
                <c:pt idx="124">
                  <c:v>214.51991087415544</c:v>
                </c:pt>
                <c:pt idx="125">
                  <c:v>216.6667164360386</c:v>
                </c:pt>
                <c:pt idx="126">
                  <c:v>216.6667164360386</c:v>
                </c:pt>
                <c:pt idx="127">
                  <c:v>216.6667164360386</c:v>
                </c:pt>
                <c:pt idx="128">
                  <c:v>227.73494810858341</c:v>
                </c:pt>
                <c:pt idx="129">
                  <c:v>226.01693962094939</c:v>
                </c:pt>
                <c:pt idx="130">
                  <c:v>236.00571463312238</c:v>
                </c:pt>
                <c:pt idx="131">
                  <c:v>245.05946732680428</c:v>
                </c:pt>
                <c:pt idx="132">
                  <c:v>247.18037161021087</c:v>
                </c:pt>
                <c:pt idx="133">
                  <c:v>249.53693192510704</c:v>
                </c:pt>
                <c:pt idx="134">
                  <c:v>245.17349443881534</c:v>
                </c:pt>
                <c:pt idx="135">
                  <c:v>256.95629601329642</c:v>
                </c:pt>
                <c:pt idx="136">
                  <c:v>254.13602544288838</c:v>
                </c:pt>
                <c:pt idx="137">
                  <c:v>256.85747251622013</c:v>
                </c:pt>
                <c:pt idx="138">
                  <c:v>261.6846202580237</c:v>
                </c:pt>
                <c:pt idx="139">
                  <c:v>259.87539008078079</c:v>
                </c:pt>
                <c:pt idx="140">
                  <c:v>255.41312909741279</c:v>
                </c:pt>
                <c:pt idx="141">
                  <c:v>259.98181538532447</c:v>
                </c:pt>
                <c:pt idx="142">
                  <c:v>259.98181538532447</c:v>
                </c:pt>
                <c:pt idx="143">
                  <c:v>259.98181538532447</c:v>
                </c:pt>
                <c:pt idx="144">
                  <c:v>259.98181538532447</c:v>
                </c:pt>
                <c:pt idx="145">
                  <c:v>259.98181538532447</c:v>
                </c:pt>
                <c:pt idx="146">
                  <c:v>278.58447287085693</c:v>
                </c:pt>
                <c:pt idx="147">
                  <c:v>297.6804688861975</c:v>
                </c:pt>
                <c:pt idx="148">
                  <c:v>301.54368906577156</c:v>
                </c:pt>
                <c:pt idx="149">
                  <c:v>300.39762571190971</c:v>
                </c:pt>
                <c:pt idx="150">
                  <c:v>303.49427371439737</c:v>
                </c:pt>
                <c:pt idx="151">
                  <c:v>303.49427371439737</c:v>
                </c:pt>
                <c:pt idx="152">
                  <c:v>303.49427371439737</c:v>
                </c:pt>
                <c:pt idx="153">
                  <c:v>303.49427371439737</c:v>
                </c:pt>
                <c:pt idx="154">
                  <c:v>303.49427371439737</c:v>
                </c:pt>
                <c:pt idx="155">
                  <c:v>327.66769690181673</c:v>
                </c:pt>
                <c:pt idx="156">
                  <c:v>336.3596570081956</c:v>
                </c:pt>
                <c:pt idx="157">
                  <c:v>319.23754282273831</c:v>
                </c:pt>
                <c:pt idx="158">
                  <c:v>319.23754282273831</c:v>
                </c:pt>
                <c:pt idx="159">
                  <c:v>319.23754282273831</c:v>
                </c:pt>
                <c:pt idx="160">
                  <c:v>319.23754282273831</c:v>
                </c:pt>
                <c:pt idx="161">
                  <c:v>319.23754282273831</c:v>
                </c:pt>
                <c:pt idx="162">
                  <c:v>319.23754282273831</c:v>
                </c:pt>
                <c:pt idx="163">
                  <c:v>319.23754282273831</c:v>
                </c:pt>
                <c:pt idx="164">
                  <c:v>319.23754282273831</c:v>
                </c:pt>
                <c:pt idx="165">
                  <c:v>320.76888205532561</c:v>
                </c:pt>
                <c:pt idx="166">
                  <c:v>320.1992985602779</c:v>
                </c:pt>
                <c:pt idx="167">
                  <c:v>316.51101199398522</c:v>
                </c:pt>
                <c:pt idx="168">
                  <c:v>319.33091716618873</c:v>
                </c:pt>
                <c:pt idx="169">
                  <c:v>337.47355209861087</c:v>
                </c:pt>
                <c:pt idx="170">
                  <c:v>336.25968563375505</c:v>
                </c:pt>
                <c:pt idx="171">
                  <c:v>345.70916919094049</c:v>
                </c:pt>
                <c:pt idx="172">
                  <c:v>355.88697262703931</c:v>
                </c:pt>
                <c:pt idx="173">
                  <c:v>361.44274606234103</c:v>
                </c:pt>
                <c:pt idx="174">
                  <c:v>364.15060202240403</c:v>
                </c:pt>
                <c:pt idx="175">
                  <c:v>354.23424674796638</c:v>
                </c:pt>
                <c:pt idx="176">
                  <c:v>100</c:v>
                </c:pt>
                <c:pt idx="177">
                  <c:v>98.949318512637291</c:v>
                </c:pt>
                <c:pt idx="178">
                  <c:v>102.72859600370518</c:v>
                </c:pt>
                <c:pt idx="179">
                  <c:v>104.59706232631997</c:v>
                </c:pt>
                <c:pt idx="180">
                  <c:v>102.33955273256583</c:v>
                </c:pt>
                <c:pt idx="181">
                  <c:v>102.33955273256583</c:v>
                </c:pt>
                <c:pt idx="182">
                  <c:v>102.33955273256583</c:v>
                </c:pt>
                <c:pt idx="183">
                  <c:v>102.33955273256583</c:v>
                </c:pt>
                <c:pt idx="184">
                  <c:v>102.33955273256583</c:v>
                </c:pt>
                <c:pt idx="185">
                  <c:v>102.33955273256583</c:v>
                </c:pt>
                <c:pt idx="186">
                  <c:v>102.33955273256583</c:v>
                </c:pt>
                <c:pt idx="187">
                  <c:v>102.33955273256583</c:v>
                </c:pt>
                <c:pt idx="188">
                  <c:v>102.33955273256583</c:v>
                </c:pt>
                <c:pt idx="189">
                  <c:v>102.33955273256583</c:v>
                </c:pt>
                <c:pt idx="190">
                  <c:v>102.33955273256583</c:v>
                </c:pt>
                <c:pt idx="191">
                  <c:v>102.33955273256583</c:v>
                </c:pt>
                <c:pt idx="192">
                  <c:v>102.33955273256583</c:v>
                </c:pt>
                <c:pt idx="193">
                  <c:v>102.33955273256583</c:v>
                </c:pt>
                <c:pt idx="194">
                  <c:v>102.33955273256583</c:v>
                </c:pt>
                <c:pt idx="195">
                  <c:v>102.33955273256583</c:v>
                </c:pt>
                <c:pt idx="196">
                  <c:v>102.33955273256583</c:v>
                </c:pt>
                <c:pt idx="197">
                  <c:v>102.33955273256583</c:v>
                </c:pt>
                <c:pt idx="198">
                  <c:v>102.33955273256583</c:v>
                </c:pt>
                <c:pt idx="199">
                  <c:v>102.33955273256583</c:v>
                </c:pt>
                <c:pt idx="200">
                  <c:v>102.57886885868453</c:v>
                </c:pt>
                <c:pt idx="201">
                  <c:v>100.90631504392152</c:v>
                </c:pt>
                <c:pt idx="202">
                  <c:v>104.54126109285797</c:v>
                </c:pt>
                <c:pt idx="203">
                  <c:v>105.49852559733282</c:v>
                </c:pt>
                <c:pt idx="204">
                  <c:v>108.33841029394155</c:v>
                </c:pt>
                <c:pt idx="205">
                  <c:v>110.57468653911752</c:v>
                </c:pt>
                <c:pt idx="206">
                  <c:v>109.21058462024087</c:v>
                </c:pt>
                <c:pt idx="207">
                  <c:v>99.887891973882986</c:v>
                </c:pt>
                <c:pt idx="208">
                  <c:v>99.887891973882986</c:v>
                </c:pt>
                <c:pt idx="209">
                  <c:v>99.887891973882986</c:v>
                </c:pt>
                <c:pt idx="210">
                  <c:v>99.887891973882986</c:v>
                </c:pt>
                <c:pt idx="211">
                  <c:v>99.887891973882986</c:v>
                </c:pt>
                <c:pt idx="212">
                  <c:v>99.887891973882986</c:v>
                </c:pt>
                <c:pt idx="213">
                  <c:v>102.74159146675233</c:v>
                </c:pt>
                <c:pt idx="214">
                  <c:v>101.22223476229733</c:v>
                </c:pt>
                <c:pt idx="215">
                  <c:v>95.971764084356039</c:v>
                </c:pt>
                <c:pt idx="216">
                  <c:v>109.14699749937161</c:v>
                </c:pt>
                <c:pt idx="217">
                  <c:v>111.85773169348225</c:v>
                </c:pt>
                <c:pt idx="218">
                  <c:v>110.96630100710462</c:v>
                </c:pt>
                <c:pt idx="219">
                  <c:v>113.52846342015232</c:v>
                </c:pt>
                <c:pt idx="220">
                  <c:v>120.42723989554665</c:v>
                </c:pt>
                <c:pt idx="221">
                  <c:v>122.61096475305666</c:v>
                </c:pt>
                <c:pt idx="222">
                  <c:v>125.23760171260339</c:v>
                </c:pt>
                <c:pt idx="223">
                  <c:v>126.94197233309902</c:v>
                </c:pt>
                <c:pt idx="224">
                  <c:v>129.43685695849558</c:v>
                </c:pt>
                <c:pt idx="225">
                  <c:v>131.99901937154328</c:v>
                </c:pt>
                <c:pt idx="226">
                  <c:v>127.49421084006882</c:v>
                </c:pt>
                <c:pt idx="227">
                  <c:v>133.29692002497993</c:v>
                </c:pt>
                <c:pt idx="228">
                  <c:v>129.77885237905556</c:v>
                </c:pt>
                <c:pt idx="229">
                  <c:v>136.74210340094891</c:v>
                </c:pt>
                <c:pt idx="230">
                  <c:v>131.4383711411171</c:v>
                </c:pt>
                <c:pt idx="231">
                  <c:v>131.4383711411171</c:v>
                </c:pt>
                <c:pt idx="232">
                  <c:v>131.4383711411171</c:v>
                </c:pt>
                <c:pt idx="233">
                  <c:v>131.4383711411171</c:v>
                </c:pt>
                <c:pt idx="234">
                  <c:v>131.4383711411171</c:v>
                </c:pt>
                <c:pt idx="235">
                  <c:v>131.4383711411171</c:v>
                </c:pt>
                <c:pt idx="236">
                  <c:v>131.4383711411171</c:v>
                </c:pt>
                <c:pt idx="237">
                  <c:v>131.4383711411171</c:v>
                </c:pt>
                <c:pt idx="238">
                  <c:v>131.4383711411171</c:v>
                </c:pt>
                <c:pt idx="239">
                  <c:v>131.4383711411171</c:v>
                </c:pt>
                <c:pt idx="240">
                  <c:v>131.4383711411171</c:v>
                </c:pt>
                <c:pt idx="241">
                  <c:v>131.4383711411171</c:v>
                </c:pt>
                <c:pt idx="242">
                  <c:v>131.4383711411171</c:v>
                </c:pt>
                <c:pt idx="243">
                  <c:v>133.72950137216856</c:v>
                </c:pt>
                <c:pt idx="244">
                  <c:v>132.78114746640421</c:v>
                </c:pt>
                <c:pt idx="245">
                  <c:v>135.33329253390454</c:v>
                </c:pt>
                <c:pt idx="246">
                  <c:v>131.01784723794941</c:v>
                </c:pt>
                <c:pt idx="247">
                  <c:v>131.01784723794941</c:v>
                </c:pt>
                <c:pt idx="248">
                  <c:v>131.01784723794941</c:v>
                </c:pt>
                <c:pt idx="249">
                  <c:v>131.01784723794941</c:v>
                </c:pt>
                <c:pt idx="250">
                  <c:v>128.7388532780497</c:v>
                </c:pt>
                <c:pt idx="251">
                  <c:v>124.00357850064198</c:v>
                </c:pt>
                <c:pt idx="252">
                  <c:v>131.99578442024014</c:v>
                </c:pt>
                <c:pt idx="253">
                  <c:v>136.96553536416201</c:v>
                </c:pt>
                <c:pt idx="254">
                  <c:v>138.87565828161874</c:v>
                </c:pt>
                <c:pt idx="255">
                  <c:v>141.43202038971205</c:v>
                </c:pt>
                <c:pt idx="256">
                  <c:v>146.59621498391394</c:v>
                </c:pt>
                <c:pt idx="257">
                  <c:v>144.37155086747481</c:v>
                </c:pt>
                <c:pt idx="258">
                  <c:v>148.16892097882592</c:v>
                </c:pt>
                <c:pt idx="259">
                  <c:v>146.23878180325212</c:v>
                </c:pt>
                <c:pt idx="260">
                  <c:v>148.17178044427118</c:v>
                </c:pt>
                <c:pt idx="261">
                  <c:v>150.13623320518849</c:v>
                </c:pt>
                <c:pt idx="262">
                  <c:v>149.51858866900488</c:v>
                </c:pt>
                <c:pt idx="263">
                  <c:v>144.51452413973948</c:v>
                </c:pt>
                <c:pt idx="264">
                  <c:v>145.9042243461526</c:v>
                </c:pt>
                <c:pt idx="265">
                  <c:v>145.15218493404015</c:v>
                </c:pt>
                <c:pt idx="266">
                  <c:v>154.27673916997495</c:v>
                </c:pt>
                <c:pt idx="267">
                  <c:v>159.32655514636511</c:v>
                </c:pt>
                <c:pt idx="268">
                  <c:v>152.67257905516476</c:v>
                </c:pt>
                <c:pt idx="269">
                  <c:v>150.83108330839511</c:v>
                </c:pt>
                <c:pt idx="270">
                  <c:v>156.89029058697415</c:v>
                </c:pt>
                <c:pt idx="271">
                  <c:v>154.80288081190915</c:v>
                </c:pt>
                <c:pt idx="272">
                  <c:v>156.15826743297876</c:v>
                </c:pt>
                <c:pt idx="273">
                  <c:v>157.31063200743245</c:v>
                </c:pt>
                <c:pt idx="274">
                  <c:v>159.60964222544925</c:v>
                </c:pt>
                <c:pt idx="275">
                  <c:v>163.52996935094805</c:v>
                </c:pt>
                <c:pt idx="276">
                  <c:v>164.82816666311174</c:v>
                </c:pt>
                <c:pt idx="277">
                  <c:v>169.33468420489592</c:v>
                </c:pt>
                <c:pt idx="278">
                  <c:v>174.7133387074949</c:v>
                </c:pt>
                <c:pt idx="279">
                  <c:v>181.24721724999287</c:v>
                </c:pt>
                <c:pt idx="280">
                  <c:v>166.74686797690438</c:v>
                </c:pt>
                <c:pt idx="281">
                  <c:v>166.74686797690438</c:v>
                </c:pt>
                <c:pt idx="282">
                  <c:v>166.74686797690438</c:v>
                </c:pt>
                <c:pt idx="283">
                  <c:v>166.74686797690438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D-496F-A080-677B2A0F544F}"/>
            </c:ext>
          </c:extLst>
        </c:ser>
        <c:ser>
          <c:idx val="1"/>
          <c:order val="1"/>
          <c:tx>
            <c:strRef>
              <c:f>Europe!$BM$3:$BM$23</c:f>
              <c:strCache>
                <c:ptCount val="21"/>
                <c:pt idx="0">
                  <c:v>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Europe!$A$24:$A$307</c:f>
              <c:numCache>
                <c:formatCode>m/d/yyyy</c:formatCode>
                <c:ptCount val="284"/>
                <c:pt idx="0">
                  <c:v>37589</c:v>
                </c:pt>
                <c:pt idx="1">
                  <c:v>37621</c:v>
                </c:pt>
                <c:pt idx="2">
                  <c:v>37652</c:v>
                </c:pt>
                <c:pt idx="3">
                  <c:v>37680</c:v>
                </c:pt>
                <c:pt idx="4">
                  <c:v>37711</c:v>
                </c:pt>
                <c:pt idx="5">
                  <c:v>37741</c:v>
                </c:pt>
                <c:pt idx="6">
                  <c:v>37771</c:v>
                </c:pt>
                <c:pt idx="7">
                  <c:v>37802</c:v>
                </c:pt>
                <c:pt idx="8">
                  <c:v>37833</c:v>
                </c:pt>
                <c:pt idx="9">
                  <c:v>37862</c:v>
                </c:pt>
                <c:pt idx="10">
                  <c:v>37894</c:v>
                </c:pt>
                <c:pt idx="11">
                  <c:v>37925</c:v>
                </c:pt>
                <c:pt idx="12">
                  <c:v>37953</c:v>
                </c:pt>
                <c:pt idx="13">
                  <c:v>37986</c:v>
                </c:pt>
                <c:pt idx="14">
                  <c:v>38016</c:v>
                </c:pt>
                <c:pt idx="15">
                  <c:v>38044</c:v>
                </c:pt>
                <c:pt idx="16">
                  <c:v>38077</c:v>
                </c:pt>
                <c:pt idx="17">
                  <c:v>38107</c:v>
                </c:pt>
                <c:pt idx="18">
                  <c:v>38138</c:v>
                </c:pt>
                <c:pt idx="19">
                  <c:v>38168</c:v>
                </c:pt>
                <c:pt idx="20">
                  <c:v>38198</c:v>
                </c:pt>
                <c:pt idx="21">
                  <c:v>38230</c:v>
                </c:pt>
                <c:pt idx="22">
                  <c:v>38260</c:v>
                </c:pt>
                <c:pt idx="23">
                  <c:v>38289</c:v>
                </c:pt>
                <c:pt idx="24">
                  <c:v>38321</c:v>
                </c:pt>
                <c:pt idx="25">
                  <c:v>38352</c:v>
                </c:pt>
                <c:pt idx="26">
                  <c:v>38383</c:v>
                </c:pt>
                <c:pt idx="27">
                  <c:v>38411</c:v>
                </c:pt>
                <c:pt idx="28">
                  <c:v>38442</c:v>
                </c:pt>
                <c:pt idx="29">
                  <c:v>38471</c:v>
                </c:pt>
                <c:pt idx="30">
                  <c:v>38503</c:v>
                </c:pt>
                <c:pt idx="31">
                  <c:v>38533</c:v>
                </c:pt>
                <c:pt idx="32">
                  <c:v>38562</c:v>
                </c:pt>
                <c:pt idx="33">
                  <c:v>38595</c:v>
                </c:pt>
                <c:pt idx="34">
                  <c:v>38625</c:v>
                </c:pt>
                <c:pt idx="35">
                  <c:v>38656</c:v>
                </c:pt>
                <c:pt idx="36">
                  <c:v>38686</c:v>
                </c:pt>
                <c:pt idx="37">
                  <c:v>38716</c:v>
                </c:pt>
                <c:pt idx="38">
                  <c:v>38748</c:v>
                </c:pt>
                <c:pt idx="39">
                  <c:v>38776</c:v>
                </c:pt>
                <c:pt idx="40">
                  <c:v>38807</c:v>
                </c:pt>
                <c:pt idx="41">
                  <c:v>38835</c:v>
                </c:pt>
                <c:pt idx="42">
                  <c:v>38868</c:v>
                </c:pt>
                <c:pt idx="43">
                  <c:v>38898</c:v>
                </c:pt>
                <c:pt idx="44">
                  <c:v>38929</c:v>
                </c:pt>
                <c:pt idx="45">
                  <c:v>38960</c:v>
                </c:pt>
                <c:pt idx="46">
                  <c:v>38989</c:v>
                </c:pt>
                <c:pt idx="47">
                  <c:v>39021</c:v>
                </c:pt>
                <c:pt idx="48">
                  <c:v>39051</c:v>
                </c:pt>
                <c:pt idx="49">
                  <c:v>39080</c:v>
                </c:pt>
                <c:pt idx="50">
                  <c:v>39113</c:v>
                </c:pt>
                <c:pt idx="51">
                  <c:v>39141</c:v>
                </c:pt>
                <c:pt idx="52">
                  <c:v>39171</c:v>
                </c:pt>
                <c:pt idx="53">
                  <c:v>39202</c:v>
                </c:pt>
                <c:pt idx="54">
                  <c:v>39233</c:v>
                </c:pt>
                <c:pt idx="55">
                  <c:v>39262</c:v>
                </c:pt>
                <c:pt idx="56">
                  <c:v>39294</c:v>
                </c:pt>
                <c:pt idx="57">
                  <c:v>39325</c:v>
                </c:pt>
                <c:pt idx="58">
                  <c:v>39353</c:v>
                </c:pt>
                <c:pt idx="59">
                  <c:v>39386</c:v>
                </c:pt>
                <c:pt idx="60">
                  <c:v>39416</c:v>
                </c:pt>
                <c:pt idx="61">
                  <c:v>39447</c:v>
                </c:pt>
                <c:pt idx="62">
                  <c:v>39478</c:v>
                </c:pt>
                <c:pt idx="63">
                  <c:v>39507</c:v>
                </c:pt>
                <c:pt idx="64">
                  <c:v>39538</c:v>
                </c:pt>
                <c:pt idx="65">
                  <c:v>39568</c:v>
                </c:pt>
                <c:pt idx="66">
                  <c:v>39598</c:v>
                </c:pt>
                <c:pt idx="67">
                  <c:v>39629</c:v>
                </c:pt>
                <c:pt idx="68">
                  <c:v>39660</c:v>
                </c:pt>
                <c:pt idx="69">
                  <c:v>39689</c:v>
                </c:pt>
                <c:pt idx="70">
                  <c:v>39721</c:v>
                </c:pt>
                <c:pt idx="71">
                  <c:v>39752</c:v>
                </c:pt>
                <c:pt idx="72">
                  <c:v>39780</c:v>
                </c:pt>
                <c:pt idx="73">
                  <c:v>39813</c:v>
                </c:pt>
                <c:pt idx="74">
                  <c:v>39843</c:v>
                </c:pt>
                <c:pt idx="75">
                  <c:v>39871</c:v>
                </c:pt>
                <c:pt idx="76">
                  <c:v>39903</c:v>
                </c:pt>
                <c:pt idx="77">
                  <c:v>39933</c:v>
                </c:pt>
                <c:pt idx="78">
                  <c:v>39962</c:v>
                </c:pt>
                <c:pt idx="79">
                  <c:v>39994</c:v>
                </c:pt>
                <c:pt idx="80">
                  <c:v>40025</c:v>
                </c:pt>
                <c:pt idx="81">
                  <c:v>40056</c:v>
                </c:pt>
                <c:pt idx="82">
                  <c:v>40086</c:v>
                </c:pt>
                <c:pt idx="83">
                  <c:v>40116</c:v>
                </c:pt>
                <c:pt idx="84">
                  <c:v>40147</c:v>
                </c:pt>
                <c:pt idx="85">
                  <c:v>40178</c:v>
                </c:pt>
                <c:pt idx="86">
                  <c:v>40207</c:v>
                </c:pt>
                <c:pt idx="87">
                  <c:v>40235</c:v>
                </c:pt>
                <c:pt idx="88">
                  <c:v>40268</c:v>
                </c:pt>
                <c:pt idx="89">
                  <c:v>40298</c:v>
                </c:pt>
                <c:pt idx="90">
                  <c:v>40329</c:v>
                </c:pt>
                <c:pt idx="91">
                  <c:v>40359</c:v>
                </c:pt>
                <c:pt idx="92">
                  <c:v>40389</c:v>
                </c:pt>
                <c:pt idx="93">
                  <c:v>40421</c:v>
                </c:pt>
                <c:pt idx="94">
                  <c:v>40451</c:v>
                </c:pt>
                <c:pt idx="95">
                  <c:v>40480</c:v>
                </c:pt>
                <c:pt idx="96">
                  <c:v>40512</c:v>
                </c:pt>
                <c:pt idx="97">
                  <c:v>40543</c:v>
                </c:pt>
                <c:pt idx="98">
                  <c:v>40574</c:v>
                </c:pt>
                <c:pt idx="99">
                  <c:v>40602</c:v>
                </c:pt>
                <c:pt idx="100">
                  <c:v>40633</c:v>
                </c:pt>
                <c:pt idx="101">
                  <c:v>40662</c:v>
                </c:pt>
                <c:pt idx="102">
                  <c:v>40694</c:v>
                </c:pt>
                <c:pt idx="103">
                  <c:v>40724</c:v>
                </c:pt>
                <c:pt idx="104">
                  <c:v>40753</c:v>
                </c:pt>
                <c:pt idx="105">
                  <c:v>40786</c:v>
                </c:pt>
                <c:pt idx="106">
                  <c:v>40816</c:v>
                </c:pt>
                <c:pt idx="107">
                  <c:v>40847</c:v>
                </c:pt>
                <c:pt idx="108">
                  <c:v>40877</c:v>
                </c:pt>
                <c:pt idx="109">
                  <c:v>40907</c:v>
                </c:pt>
                <c:pt idx="110">
                  <c:v>40939</c:v>
                </c:pt>
                <c:pt idx="111">
                  <c:v>40968</c:v>
                </c:pt>
                <c:pt idx="112">
                  <c:v>40998</c:v>
                </c:pt>
                <c:pt idx="113">
                  <c:v>41029</c:v>
                </c:pt>
                <c:pt idx="114">
                  <c:v>41060</c:v>
                </c:pt>
                <c:pt idx="115">
                  <c:v>41089</c:v>
                </c:pt>
                <c:pt idx="116">
                  <c:v>41121</c:v>
                </c:pt>
                <c:pt idx="117">
                  <c:v>41152</c:v>
                </c:pt>
                <c:pt idx="118">
                  <c:v>41180</c:v>
                </c:pt>
                <c:pt idx="119">
                  <c:v>41213</c:v>
                </c:pt>
                <c:pt idx="120">
                  <c:v>41243</c:v>
                </c:pt>
                <c:pt idx="121">
                  <c:v>41274</c:v>
                </c:pt>
                <c:pt idx="122">
                  <c:v>41305</c:v>
                </c:pt>
                <c:pt idx="123">
                  <c:v>41333</c:v>
                </c:pt>
                <c:pt idx="124">
                  <c:v>41362</c:v>
                </c:pt>
                <c:pt idx="125">
                  <c:v>41394</c:v>
                </c:pt>
                <c:pt idx="126">
                  <c:v>41425</c:v>
                </c:pt>
                <c:pt idx="127">
                  <c:v>41453</c:v>
                </c:pt>
                <c:pt idx="128">
                  <c:v>41486</c:v>
                </c:pt>
                <c:pt idx="129">
                  <c:v>41516</c:v>
                </c:pt>
                <c:pt idx="130">
                  <c:v>41547</c:v>
                </c:pt>
                <c:pt idx="131">
                  <c:v>41578</c:v>
                </c:pt>
                <c:pt idx="132">
                  <c:v>41607</c:v>
                </c:pt>
                <c:pt idx="133">
                  <c:v>41639</c:v>
                </c:pt>
                <c:pt idx="134">
                  <c:v>41670</c:v>
                </c:pt>
                <c:pt idx="135">
                  <c:v>41698</c:v>
                </c:pt>
                <c:pt idx="136">
                  <c:v>41729</c:v>
                </c:pt>
                <c:pt idx="137">
                  <c:v>41759</c:v>
                </c:pt>
                <c:pt idx="138">
                  <c:v>41789</c:v>
                </c:pt>
                <c:pt idx="139">
                  <c:v>41820</c:v>
                </c:pt>
                <c:pt idx="140">
                  <c:v>41851</c:v>
                </c:pt>
                <c:pt idx="141">
                  <c:v>41880</c:v>
                </c:pt>
                <c:pt idx="142">
                  <c:v>41912</c:v>
                </c:pt>
                <c:pt idx="143">
                  <c:v>41943</c:v>
                </c:pt>
                <c:pt idx="144">
                  <c:v>41971</c:v>
                </c:pt>
                <c:pt idx="145">
                  <c:v>42004</c:v>
                </c:pt>
                <c:pt idx="146">
                  <c:v>42034</c:v>
                </c:pt>
                <c:pt idx="147">
                  <c:v>42062</c:v>
                </c:pt>
                <c:pt idx="148">
                  <c:v>42094</c:v>
                </c:pt>
                <c:pt idx="149">
                  <c:v>42124</c:v>
                </c:pt>
                <c:pt idx="150">
                  <c:v>42153</c:v>
                </c:pt>
                <c:pt idx="151">
                  <c:v>42185</c:v>
                </c:pt>
                <c:pt idx="152">
                  <c:v>42216</c:v>
                </c:pt>
                <c:pt idx="153">
                  <c:v>42247</c:v>
                </c:pt>
                <c:pt idx="154">
                  <c:v>42277</c:v>
                </c:pt>
                <c:pt idx="155">
                  <c:v>42307</c:v>
                </c:pt>
                <c:pt idx="156">
                  <c:v>42338</c:v>
                </c:pt>
                <c:pt idx="157">
                  <c:v>42369</c:v>
                </c:pt>
                <c:pt idx="158">
                  <c:v>42398</c:v>
                </c:pt>
                <c:pt idx="159">
                  <c:v>42429</c:v>
                </c:pt>
                <c:pt idx="160">
                  <c:v>42460</c:v>
                </c:pt>
                <c:pt idx="161">
                  <c:v>42489</c:v>
                </c:pt>
                <c:pt idx="162">
                  <c:v>42521</c:v>
                </c:pt>
                <c:pt idx="163">
                  <c:v>42551</c:v>
                </c:pt>
                <c:pt idx="164">
                  <c:v>42580</c:v>
                </c:pt>
                <c:pt idx="165">
                  <c:v>42613</c:v>
                </c:pt>
                <c:pt idx="166">
                  <c:v>42643</c:v>
                </c:pt>
                <c:pt idx="167">
                  <c:v>42674</c:v>
                </c:pt>
                <c:pt idx="168">
                  <c:v>42704</c:v>
                </c:pt>
                <c:pt idx="169">
                  <c:v>42734</c:v>
                </c:pt>
                <c:pt idx="170">
                  <c:v>42766</c:v>
                </c:pt>
                <c:pt idx="171">
                  <c:v>42794</c:v>
                </c:pt>
                <c:pt idx="172">
                  <c:v>42825</c:v>
                </c:pt>
                <c:pt idx="173">
                  <c:v>42853</c:v>
                </c:pt>
                <c:pt idx="174">
                  <c:v>42886</c:v>
                </c:pt>
                <c:pt idx="175">
                  <c:v>42916</c:v>
                </c:pt>
                <c:pt idx="176">
                  <c:v>42947</c:v>
                </c:pt>
                <c:pt idx="177">
                  <c:v>42978</c:v>
                </c:pt>
                <c:pt idx="178">
                  <c:v>43007</c:v>
                </c:pt>
                <c:pt idx="179">
                  <c:v>43039</c:v>
                </c:pt>
                <c:pt idx="180">
                  <c:v>43069</c:v>
                </c:pt>
                <c:pt idx="181">
                  <c:v>43098</c:v>
                </c:pt>
                <c:pt idx="182">
                  <c:v>43131</c:v>
                </c:pt>
                <c:pt idx="183">
                  <c:v>43159</c:v>
                </c:pt>
                <c:pt idx="184">
                  <c:v>43189</c:v>
                </c:pt>
                <c:pt idx="185">
                  <c:v>43220</c:v>
                </c:pt>
                <c:pt idx="186">
                  <c:v>43251</c:v>
                </c:pt>
                <c:pt idx="187">
                  <c:v>43280</c:v>
                </c:pt>
                <c:pt idx="188">
                  <c:v>43312</c:v>
                </c:pt>
                <c:pt idx="189">
                  <c:v>43343</c:v>
                </c:pt>
                <c:pt idx="190">
                  <c:v>43371</c:v>
                </c:pt>
                <c:pt idx="191">
                  <c:v>43404</c:v>
                </c:pt>
                <c:pt idx="192">
                  <c:v>43434</c:v>
                </c:pt>
                <c:pt idx="193">
                  <c:v>43465</c:v>
                </c:pt>
                <c:pt idx="194">
                  <c:v>43496</c:v>
                </c:pt>
                <c:pt idx="195">
                  <c:v>43524</c:v>
                </c:pt>
                <c:pt idx="196">
                  <c:v>43553</c:v>
                </c:pt>
                <c:pt idx="197">
                  <c:v>43585</c:v>
                </c:pt>
                <c:pt idx="198">
                  <c:v>43616</c:v>
                </c:pt>
                <c:pt idx="199">
                  <c:v>43644</c:v>
                </c:pt>
                <c:pt idx="200">
                  <c:v>43677</c:v>
                </c:pt>
                <c:pt idx="201">
                  <c:v>43707</c:v>
                </c:pt>
                <c:pt idx="202">
                  <c:v>43738</c:v>
                </c:pt>
                <c:pt idx="203">
                  <c:v>43769</c:v>
                </c:pt>
                <c:pt idx="204">
                  <c:v>43798</c:v>
                </c:pt>
                <c:pt idx="205">
                  <c:v>43830</c:v>
                </c:pt>
                <c:pt idx="206">
                  <c:v>43861</c:v>
                </c:pt>
                <c:pt idx="207">
                  <c:v>43889</c:v>
                </c:pt>
                <c:pt idx="208">
                  <c:v>43921</c:v>
                </c:pt>
                <c:pt idx="209">
                  <c:v>43951</c:v>
                </c:pt>
                <c:pt idx="210">
                  <c:v>43980</c:v>
                </c:pt>
                <c:pt idx="211">
                  <c:v>44012</c:v>
                </c:pt>
                <c:pt idx="212">
                  <c:v>44043</c:v>
                </c:pt>
                <c:pt idx="213">
                  <c:v>44074</c:v>
                </c:pt>
                <c:pt idx="214">
                  <c:v>44104</c:v>
                </c:pt>
                <c:pt idx="215">
                  <c:v>44134</c:v>
                </c:pt>
                <c:pt idx="216">
                  <c:v>44165</c:v>
                </c:pt>
                <c:pt idx="217">
                  <c:v>44196</c:v>
                </c:pt>
                <c:pt idx="218">
                  <c:v>44225</c:v>
                </c:pt>
                <c:pt idx="219">
                  <c:v>44253</c:v>
                </c:pt>
                <c:pt idx="220">
                  <c:v>44286</c:v>
                </c:pt>
                <c:pt idx="221">
                  <c:v>44316</c:v>
                </c:pt>
                <c:pt idx="222">
                  <c:v>44347</c:v>
                </c:pt>
                <c:pt idx="223">
                  <c:v>44377</c:v>
                </c:pt>
                <c:pt idx="224">
                  <c:v>44407</c:v>
                </c:pt>
                <c:pt idx="225">
                  <c:v>44439</c:v>
                </c:pt>
                <c:pt idx="226">
                  <c:v>44469</c:v>
                </c:pt>
                <c:pt idx="227">
                  <c:v>44498</c:v>
                </c:pt>
                <c:pt idx="228">
                  <c:v>44530</c:v>
                </c:pt>
                <c:pt idx="229">
                  <c:v>44561</c:v>
                </c:pt>
                <c:pt idx="230">
                  <c:v>44592</c:v>
                </c:pt>
                <c:pt idx="231">
                  <c:v>44620</c:v>
                </c:pt>
                <c:pt idx="232">
                  <c:v>44651</c:v>
                </c:pt>
                <c:pt idx="233">
                  <c:v>44681</c:v>
                </c:pt>
                <c:pt idx="234">
                  <c:v>44712</c:v>
                </c:pt>
                <c:pt idx="235">
                  <c:v>44742</c:v>
                </c:pt>
                <c:pt idx="236">
                  <c:v>44773</c:v>
                </c:pt>
                <c:pt idx="237">
                  <c:v>44804</c:v>
                </c:pt>
                <c:pt idx="238">
                  <c:v>44834</c:v>
                </c:pt>
                <c:pt idx="239">
                  <c:v>44865</c:v>
                </c:pt>
                <c:pt idx="240">
                  <c:v>44895</c:v>
                </c:pt>
                <c:pt idx="241">
                  <c:v>44926</c:v>
                </c:pt>
                <c:pt idx="242">
                  <c:v>44957</c:v>
                </c:pt>
                <c:pt idx="243">
                  <c:v>44985</c:v>
                </c:pt>
                <c:pt idx="244">
                  <c:v>45016</c:v>
                </c:pt>
                <c:pt idx="245">
                  <c:v>45046</c:v>
                </c:pt>
                <c:pt idx="246">
                  <c:v>45077</c:v>
                </c:pt>
                <c:pt idx="247">
                  <c:v>45107</c:v>
                </c:pt>
                <c:pt idx="248">
                  <c:v>45138</c:v>
                </c:pt>
                <c:pt idx="249">
                  <c:v>45169</c:v>
                </c:pt>
                <c:pt idx="250">
                  <c:v>45199</c:v>
                </c:pt>
                <c:pt idx="251">
                  <c:v>45230</c:v>
                </c:pt>
                <c:pt idx="252">
                  <c:v>45260</c:v>
                </c:pt>
                <c:pt idx="253">
                  <c:v>45291</c:v>
                </c:pt>
                <c:pt idx="254">
                  <c:v>45322</c:v>
                </c:pt>
                <c:pt idx="255">
                  <c:v>45351</c:v>
                </c:pt>
                <c:pt idx="256">
                  <c:v>45382</c:v>
                </c:pt>
                <c:pt idx="257">
                  <c:v>45412</c:v>
                </c:pt>
                <c:pt idx="258">
                  <c:v>45443</c:v>
                </c:pt>
                <c:pt idx="259">
                  <c:v>45473</c:v>
                </c:pt>
                <c:pt idx="260">
                  <c:v>45504</c:v>
                </c:pt>
                <c:pt idx="261">
                  <c:v>45535</c:v>
                </c:pt>
                <c:pt idx="262">
                  <c:v>45565</c:v>
                </c:pt>
                <c:pt idx="263">
                  <c:v>45596</c:v>
                </c:pt>
                <c:pt idx="264">
                  <c:v>45626</c:v>
                </c:pt>
                <c:pt idx="265">
                  <c:v>45657</c:v>
                </c:pt>
                <c:pt idx="266">
                  <c:v>45688</c:v>
                </c:pt>
                <c:pt idx="267">
                  <c:v>45716</c:v>
                </c:pt>
                <c:pt idx="268">
                  <c:v>45747</c:v>
                </c:pt>
                <c:pt idx="269">
                  <c:v>45777</c:v>
                </c:pt>
                <c:pt idx="270">
                  <c:v>45808</c:v>
                </c:pt>
                <c:pt idx="271">
                  <c:v>45838</c:v>
                </c:pt>
                <c:pt idx="272">
                  <c:v>45869</c:v>
                </c:pt>
                <c:pt idx="273">
                  <c:v>45898</c:v>
                </c:pt>
                <c:pt idx="274">
                  <c:v>45930</c:v>
                </c:pt>
                <c:pt idx="275">
                  <c:v>45961</c:v>
                </c:pt>
                <c:pt idx="276">
                  <c:v>45989</c:v>
                </c:pt>
                <c:pt idx="277">
                  <c:v>46022</c:v>
                </c:pt>
                <c:pt idx="278">
                  <c:v>46053</c:v>
                </c:pt>
                <c:pt idx="279">
                  <c:v>46080</c:v>
                </c:pt>
                <c:pt idx="280">
                  <c:v>46112</c:v>
                </c:pt>
                <c:pt idx="281">
                  <c:v>46142</c:v>
                </c:pt>
                <c:pt idx="282">
                  <c:v>46171</c:v>
                </c:pt>
                <c:pt idx="283">
                  <c:v>46203</c:v>
                </c:pt>
              </c:numCache>
            </c:numRef>
          </c:cat>
          <c:val>
            <c:numRef>
              <c:f>Europe!$BM$24:$BM$307</c:f>
              <c:numCache>
                <c:formatCode>General</c:formatCode>
                <c:ptCount val="284"/>
                <c:pt idx="0">
                  <c:v>100</c:v>
                </c:pt>
                <c:pt idx="1">
                  <c:v>91.360632894322833</c:v>
                </c:pt>
                <c:pt idx="2">
                  <c:v>84.955274868521599</c:v>
                </c:pt>
                <c:pt idx="3">
                  <c:v>81.696408504517464</c:v>
                </c:pt>
                <c:pt idx="4">
                  <c:v>79.296084865375107</c:v>
                </c:pt>
                <c:pt idx="5">
                  <c:v>87.598327864431155</c:v>
                </c:pt>
                <c:pt idx="6">
                  <c:v>88.344495887085884</c:v>
                </c:pt>
                <c:pt idx="7">
                  <c:v>91.221288263586075</c:v>
                </c:pt>
                <c:pt idx="8">
                  <c:v>94.893693531712117</c:v>
                </c:pt>
                <c:pt idx="9">
                  <c:v>96.507394255405188</c:v>
                </c:pt>
                <c:pt idx="10">
                  <c:v>92.983323594192456</c:v>
                </c:pt>
                <c:pt idx="11">
                  <c:v>99.577471119701499</c:v>
                </c:pt>
                <c:pt idx="12">
                  <c:v>100.37308401132734</c:v>
                </c:pt>
                <c:pt idx="13">
                  <c:v>103.07457185238455</c:v>
                </c:pt>
                <c:pt idx="14">
                  <c:v>105.99631410976757</c:v>
                </c:pt>
                <c:pt idx="15">
                  <c:v>109.04391603362245</c:v>
                </c:pt>
                <c:pt idx="16">
                  <c:v>106.34692318065352</c:v>
                </c:pt>
                <c:pt idx="17">
                  <c:v>107.45269025037079</c:v>
                </c:pt>
                <c:pt idx="18">
                  <c:v>106.68854227536292</c:v>
                </c:pt>
                <c:pt idx="19">
                  <c:v>108.26628309434976</c:v>
                </c:pt>
                <c:pt idx="20">
                  <c:v>106.26151840697618</c:v>
                </c:pt>
                <c:pt idx="21">
                  <c:v>105.01640670652219</c:v>
                </c:pt>
                <c:pt idx="22">
                  <c:v>106.86384681080592</c:v>
                </c:pt>
                <c:pt idx="23">
                  <c:v>108.01456376140601</c:v>
                </c:pt>
                <c:pt idx="24">
                  <c:v>110.80595136422885</c:v>
                </c:pt>
                <c:pt idx="25">
                  <c:v>112.87364588483837</c:v>
                </c:pt>
                <c:pt idx="26">
                  <c:v>115.453769047512</c:v>
                </c:pt>
                <c:pt idx="27">
                  <c:v>118.79804018519349</c:v>
                </c:pt>
                <c:pt idx="28">
                  <c:v>117.85409268665435</c:v>
                </c:pt>
                <c:pt idx="29">
                  <c:v>115.09866498853776</c:v>
                </c:pt>
                <c:pt idx="30">
                  <c:v>120.14653661167797</c:v>
                </c:pt>
                <c:pt idx="31">
                  <c:v>124.02571133186495</c:v>
                </c:pt>
                <c:pt idx="32">
                  <c:v>128.12064548028943</c:v>
                </c:pt>
                <c:pt idx="33">
                  <c:v>128.02625073043552</c:v>
                </c:pt>
                <c:pt idx="34">
                  <c:v>133.68094574549372</c:v>
                </c:pt>
                <c:pt idx="35">
                  <c:v>130.48500921472555</c:v>
                </c:pt>
                <c:pt idx="36">
                  <c:v>134.61140827976803</c:v>
                </c:pt>
                <c:pt idx="37">
                  <c:v>139.35811570099335</c:v>
                </c:pt>
                <c:pt idx="38">
                  <c:v>144.30709758619136</c:v>
                </c:pt>
                <c:pt idx="39">
                  <c:v>147.38166943857593</c:v>
                </c:pt>
                <c:pt idx="40">
                  <c:v>150.33038162448864</c:v>
                </c:pt>
                <c:pt idx="41">
                  <c:v>151.2473591944981</c:v>
                </c:pt>
                <c:pt idx="42">
                  <c:v>143.32719018294597</c:v>
                </c:pt>
                <c:pt idx="43">
                  <c:v>144.13628803883665</c:v>
                </c:pt>
                <c:pt idx="44">
                  <c:v>146.55459163033211</c:v>
                </c:pt>
                <c:pt idx="45">
                  <c:v>150.4607362790488</c:v>
                </c:pt>
                <c:pt idx="46">
                  <c:v>153.47237829819747</c:v>
                </c:pt>
                <c:pt idx="47">
                  <c:v>158.82590911134079</c:v>
                </c:pt>
                <c:pt idx="48">
                  <c:v>158.12469096956886</c:v>
                </c:pt>
                <c:pt idx="49">
                  <c:v>164.18393491257243</c:v>
                </c:pt>
                <c:pt idx="50">
                  <c:v>167.53719602643051</c:v>
                </c:pt>
                <c:pt idx="51">
                  <c:v>164.08055018654196</c:v>
                </c:pt>
                <c:pt idx="52">
                  <c:v>168.21144423967272</c:v>
                </c:pt>
                <c:pt idx="53">
                  <c:v>173.92457409987855</c:v>
                </c:pt>
                <c:pt idx="54">
                  <c:v>178.33415741448275</c:v>
                </c:pt>
                <c:pt idx="55">
                  <c:v>176.97217602373343</c:v>
                </c:pt>
                <c:pt idx="56">
                  <c:v>170.8410122713174</c:v>
                </c:pt>
                <c:pt idx="57">
                  <c:v>168.98458219085711</c:v>
                </c:pt>
                <c:pt idx="58">
                  <c:v>169.84761990380719</c:v>
                </c:pt>
                <c:pt idx="59">
                  <c:v>174.59882231312079</c:v>
                </c:pt>
                <c:pt idx="60">
                  <c:v>166.476378837596</c:v>
                </c:pt>
                <c:pt idx="61">
                  <c:v>163.90524565109894</c:v>
                </c:pt>
                <c:pt idx="62">
                  <c:v>144.81053625207886</c:v>
                </c:pt>
                <c:pt idx="63">
                  <c:v>143.36764507574046</c:v>
                </c:pt>
                <c:pt idx="64">
                  <c:v>137.52865554906271</c:v>
                </c:pt>
                <c:pt idx="65">
                  <c:v>145.22857014428902</c:v>
                </c:pt>
                <c:pt idx="66">
                  <c:v>144.79255629972573</c:v>
                </c:pt>
                <c:pt idx="67">
                  <c:v>130.08046028678018</c:v>
                </c:pt>
                <c:pt idx="68">
                  <c:v>127.54978199307766</c:v>
                </c:pt>
                <c:pt idx="69">
                  <c:v>129.53656672809811</c:v>
                </c:pt>
                <c:pt idx="70">
                  <c:v>115.09417000044944</c:v>
                </c:pt>
                <c:pt idx="71">
                  <c:v>99.820200476468685</c:v>
                </c:pt>
                <c:pt idx="72">
                  <c:v>92.709129320807264</c:v>
                </c:pt>
                <c:pt idx="73">
                  <c:v>89.162583719153119</c:v>
                </c:pt>
                <c:pt idx="74">
                  <c:v>85.95765721220836</c:v>
                </c:pt>
                <c:pt idx="75">
                  <c:v>77.727334022564818</c:v>
                </c:pt>
                <c:pt idx="76">
                  <c:v>79.318559805816506</c:v>
                </c:pt>
                <c:pt idx="77">
                  <c:v>90.003146491661767</c:v>
                </c:pt>
                <c:pt idx="78">
                  <c:v>93.590146986110469</c:v>
                </c:pt>
                <c:pt idx="79">
                  <c:v>92.520339821099455</c:v>
                </c:pt>
                <c:pt idx="80">
                  <c:v>101.09677709354067</c:v>
                </c:pt>
                <c:pt idx="81">
                  <c:v>106.08171888344492</c:v>
                </c:pt>
                <c:pt idx="82">
                  <c:v>108.98997617656309</c:v>
                </c:pt>
                <c:pt idx="83">
                  <c:v>106.49975277565511</c:v>
                </c:pt>
                <c:pt idx="84">
                  <c:v>107.50663010743017</c:v>
                </c:pt>
                <c:pt idx="85">
                  <c:v>114.12325257338064</c:v>
                </c:pt>
                <c:pt idx="86">
                  <c:v>111.00822582820152</c:v>
                </c:pt>
                <c:pt idx="87">
                  <c:v>110.48680720996086</c:v>
                </c:pt>
                <c:pt idx="88">
                  <c:v>118.4744010428372</c:v>
                </c:pt>
                <c:pt idx="89">
                  <c:v>116.82923540252617</c:v>
                </c:pt>
                <c:pt idx="90">
                  <c:v>110.11821818672178</c:v>
                </c:pt>
                <c:pt idx="91">
                  <c:v>109.37205016406705</c:v>
                </c:pt>
                <c:pt idx="92">
                  <c:v>114.77952083426977</c:v>
                </c:pt>
                <c:pt idx="93">
                  <c:v>112.96354564660402</c:v>
                </c:pt>
                <c:pt idx="94">
                  <c:v>116.74383062884884</c:v>
                </c:pt>
                <c:pt idx="95">
                  <c:v>119.54870319593651</c:v>
                </c:pt>
                <c:pt idx="96">
                  <c:v>117.69227311547623</c:v>
                </c:pt>
                <c:pt idx="97">
                  <c:v>123.97626646289386</c:v>
                </c:pt>
                <c:pt idx="98">
                  <c:v>125.88214141232524</c:v>
                </c:pt>
                <c:pt idx="99">
                  <c:v>128.767923765002</c:v>
                </c:pt>
                <c:pt idx="100">
                  <c:v>124.01672135568836</c:v>
                </c:pt>
                <c:pt idx="101">
                  <c:v>127.55877196925424</c:v>
                </c:pt>
                <c:pt idx="102">
                  <c:v>126.33613520924166</c:v>
                </c:pt>
                <c:pt idx="103">
                  <c:v>122.65024497685079</c:v>
                </c:pt>
                <c:pt idx="104">
                  <c:v>119.22955904166851</c:v>
                </c:pt>
                <c:pt idx="105">
                  <c:v>106.72450218006919</c:v>
                </c:pt>
                <c:pt idx="106">
                  <c:v>101.66764058075243</c:v>
                </c:pt>
                <c:pt idx="107">
                  <c:v>109.44396997347953</c:v>
                </c:pt>
                <c:pt idx="108">
                  <c:v>107.91567402346381</c:v>
                </c:pt>
                <c:pt idx="109">
                  <c:v>109.92043871083737</c:v>
                </c:pt>
                <c:pt idx="110">
                  <c:v>114.35699195397127</c:v>
                </c:pt>
                <c:pt idx="111">
                  <c:v>118.81152514945832</c:v>
                </c:pt>
                <c:pt idx="112">
                  <c:v>118.36202634063017</c:v>
                </c:pt>
                <c:pt idx="113">
                  <c:v>115.64705353530809</c:v>
                </c:pt>
                <c:pt idx="114">
                  <c:v>107.75834944037395</c:v>
                </c:pt>
                <c:pt idx="115">
                  <c:v>112.90061581336805</c:v>
                </c:pt>
                <c:pt idx="116">
                  <c:v>117.48999865150353</c:v>
                </c:pt>
                <c:pt idx="117">
                  <c:v>119.6700678743201</c:v>
                </c:pt>
                <c:pt idx="118">
                  <c:v>120.68144019418345</c:v>
                </c:pt>
                <c:pt idx="119">
                  <c:v>121.49952802625069</c:v>
                </c:pt>
                <c:pt idx="120">
                  <c:v>123.96278149862896</c:v>
                </c:pt>
                <c:pt idx="121">
                  <c:v>125.71582685305877</c:v>
                </c:pt>
                <c:pt idx="122">
                  <c:v>129.1050478716231</c:v>
                </c:pt>
                <c:pt idx="123">
                  <c:v>130.32768463163569</c:v>
                </c:pt>
                <c:pt idx="124">
                  <c:v>132.05376005753581</c:v>
                </c:pt>
                <c:pt idx="125">
                  <c:v>133.37528655549062</c:v>
                </c:pt>
                <c:pt idx="126">
                  <c:v>135.24520160021572</c:v>
                </c:pt>
                <c:pt idx="127">
                  <c:v>128.11615049220114</c:v>
                </c:pt>
                <c:pt idx="128">
                  <c:v>134.66085314873911</c:v>
                </c:pt>
                <c:pt idx="129">
                  <c:v>133.64498584078748</c:v>
                </c:pt>
                <c:pt idx="130">
                  <c:v>139.55140018878944</c:v>
                </c:pt>
                <c:pt idx="131">
                  <c:v>144.90493100193279</c:v>
                </c:pt>
                <c:pt idx="132">
                  <c:v>146.15903267856336</c:v>
                </c:pt>
                <c:pt idx="133">
                  <c:v>147.55247898593063</c:v>
                </c:pt>
                <c:pt idx="134">
                  <c:v>144.972355823257</c:v>
                </c:pt>
                <c:pt idx="135">
                  <c:v>151.93958736009344</c:v>
                </c:pt>
                <c:pt idx="136">
                  <c:v>150.27194677934099</c:v>
                </c:pt>
                <c:pt idx="137">
                  <c:v>151.8811525149458</c:v>
                </c:pt>
                <c:pt idx="138">
                  <c:v>154.7354699510046</c:v>
                </c:pt>
                <c:pt idx="139">
                  <c:v>153.66566278599359</c:v>
                </c:pt>
                <c:pt idx="140">
                  <c:v>151.02710477817232</c:v>
                </c:pt>
                <c:pt idx="141">
                  <c:v>153.72859261922952</c:v>
                </c:pt>
                <c:pt idx="142">
                  <c:v>154.21405133276392</c:v>
                </c:pt>
                <c:pt idx="143">
                  <c:v>151.39119881332311</c:v>
                </c:pt>
                <c:pt idx="144">
                  <c:v>156.08846136557736</c:v>
                </c:pt>
                <c:pt idx="145">
                  <c:v>153.97132197599674</c:v>
                </c:pt>
                <c:pt idx="146">
                  <c:v>164.98853778037486</c:v>
                </c:pt>
                <c:pt idx="147">
                  <c:v>176.29792781049127</c:v>
                </c:pt>
                <c:pt idx="148">
                  <c:v>178.5858767474266</c:v>
                </c:pt>
                <c:pt idx="149">
                  <c:v>177.90713354609608</c:v>
                </c:pt>
                <c:pt idx="150">
                  <c:v>179.74108868611498</c:v>
                </c:pt>
                <c:pt idx="151">
                  <c:v>171.39839079426437</c:v>
                </c:pt>
                <c:pt idx="152">
                  <c:v>178.16784285521641</c:v>
                </c:pt>
                <c:pt idx="153">
                  <c:v>163.0736728547669</c:v>
                </c:pt>
                <c:pt idx="154">
                  <c:v>156.32220074616797</c:v>
                </c:pt>
                <c:pt idx="155">
                  <c:v>168.77331775070792</c:v>
                </c:pt>
                <c:pt idx="156">
                  <c:v>173.25032588663635</c:v>
                </c:pt>
                <c:pt idx="157">
                  <c:v>164.43115925742791</c:v>
                </c:pt>
                <c:pt idx="158">
                  <c:v>153.84995729761312</c:v>
                </c:pt>
                <c:pt idx="159">
                  <c:v>150.09664224389803</c:v>
                </c:pt>
                <c:pt idx="160">
                  <c:v>151.72382793185596</c:v>
                </c:pt>
                <c:pt idx="161">
                  <c:v>153.49485323863891</c:v>
                </c:pt>
                <c:pt idx="162">
                  <c:v>156.17836112734301</c:v>
                </c:pt>
                <c:pt idx="163">
                  <c:v>148.28066705623229</c:v>
                </c:pt>
                <c:pt idx="164">
                  <c:v>153.67914775025847</c:v>
                </c:pt>
                <c:pt idx="165">
                  <c:v>154.41632579673663</c:v>
                </c:pt>
                <c:pt idx="166">
                  <c:v>154.14213152335148</c:v>
                </c:pt>
                <c:pt idx="167">
                  <c:v>152.36661122848028</c:v>
                </c:pt>
                <c:pt idx="168">
                  <c:v>153.72409763114129</c:v>
                </c:pt>
                <c:pt idx="169">
                  <c:v>162.45785948667239</c:v>
                </c:pt>
                <c:pt idx="170">
                  <c:v>161.87351103519578</c:v>
                </c:pt>
                <c:pt idx="171">
                  <c:v>166.42243898053673</c:v>
                </c:pt>
                <c:pt idx="172">
                  <c:v>171.32197599676363</c:v>
                </c:pt>
                <c:pt idx="173">
                  <c:v>173.99649390929116</c:v>
                </c:pt>
                <c:pt idx="174">
                  <c:v>175.30004045489281</c:v>
                </c:pt>
                <c:pt idx="175">
                  <c:v>170.52636310513779</c:v>
                </c:pt>
                <c:pt idx="176">
                  <c:v>100</c:v>
                </c:pt>
                <c:pt idx="177">
                  <c:v>98.949318512637291</c:v>
                </c:pt>
                <c:pt idx="178">
                  <c:v>102.72859600370518</c:v>
                </c:pt>
                <c:pt idx="179">
                  <c:v>104.59706232631997</c:v>
                </c:pt>
                <c:pt idx="180">
                  <c:v>102.33955273256583</c:v>
                </c:pt>
                <c:pt idx="181">
                  <c:v>102.99854439592433</c:v>
                </c:pt>
                <c:pt idx="182">
                  <c:v>104.66057959507742</c:v>
                </c:pt>
                <c:pt idx="183">
                  <c:v>100.47108640995104</c:v>
                </c:pt>
                <c:pt idx="184">
                  <c:v>98.152706100304357</c:v>
                </c:pt>
                <c:pt idx="185">
                  <c:v>101.97697499007542</c:v>
                </c:pt>
                <c:pt idx="186">
                  <c:v>101.3788540426095</c:v>
                </c:pt>
                <c:pt idx="187">
                  <c:v>100.55048299589785</c:v>
                </c:pt>
                <c:pt idx="188">
                  <c:v>103.64165674209345</c:v>
                </c:pt>
                <c:pt idx="189">
                  <c:v>101.16712981341803</c:v>
                </c:pt>
                <c:pt idx="190">
                  <c:v>101.41061267698822</c:v>
                </c:pt>
                <c:pt idx="191">
                  <c:v>95.701998147412993</c:v>
                </c:pt>
                <c:pt idx="192">
                  <c:v>94.611618367076872</c:v>
                </c:pt>
                <c:pt idx="193">
                  <c:v>89.360857483128214</c:v>
                </c:pt>
                <c:pt idx="194">
                  <c:v>94.923911605134307</c:v>
                </c:pt>
                <c:pt idx="195">
                  <c:v>98.663490803228797</c:v>
                </c:pt>
                <c:pt idx="196">
                  <c:v>100.32817255524678</c:v>
                </c:pt>
                <c:pt idx="197">
                  <c:v>103.57284636760619</c:v>
                </c:pt>
                <c:pt idx="198">
                  <c:v>97.673680031758636</c:v>
                </c:pt>
                <c:pt idx="199">
                  <c:v>101.85788011115523</c:v>
                </c:pt>
                <c:pt idx="200">
                  <c:v>102.09606986899563</c:v>
                </c:pt>
                <c:pt idx="201">
                  <c:v>100.43138811697763</c:v>
                </c:pt>
                <c:pt idx="202">
                  <c:v>104.04922588328699</c:v>
                </c:pt>
                <c:pt idx="203">
                  <c:v>105.00198491464865</c:v>
                </c:pt>
                <c:pt idx="204">
                  <c:v>107.82850337435488</c:v>
                </c:pt>
                <c:pt idx="205">
                  <c:v>110.05425433373028</c:v>
                </c:pt>
                <c:pt idx="206">
                  <c:v>108.69657271403993</c:v>
                </c:pt>
                <c:pt idx="207">
                  <c:v>99.417758369723401</c:v>
                </c:pt>
                <c:pt idx="208">
                  <c:v>84.705570993780569</c:v>
                </c:pt>
                <c:pt idx="209">
                  <c:v>89.990737064972819</c:v>
                </c:pt>
                <c:pt idx="210">
                  <c:v>92.724626174407788</c:v>
                </c:pt>
                <c:pt idx="211">
                  <c:v>95.365885933571462</c:v>
                </c:pt>
                <c:pt idx="212">
                  <c:v>94.304618234749185</c:v>
                </c:pt>
                <c:pt idx="213">
                  <c:v>96.998809051210742</c:v>
                </c:pt>
                <c:pt idx="214">
                  <c:v>95.564377398438467</c:v>
                </c:pt>
                <c:pt idx="215">
                  <c:v>90.607383882493011</c:v>
                </c:pt>
                <c:pt idx="216">
                  <c:v>103.04618234749233</c:v>
                </c:pt>
                <c:pt idx="217">
                  <c:v>105.60539896784431</c:v>
                </c:pt>
                <c:pt idx="218">
                  <c:v>104.7637951568082</c:v>
                </c:pt>
                <c:pt idx="219">
                  <c:v>107.18274447532083</c:v>
                </c:pt>
                <c:pt idx="220">
                  <c:v>113.69591107582367</c:v>
                </c:pt>
                <c:pt idx="221">
                  <c:v>115.75757575757568</c:v>
                </c:pt>
                <c:pt idx="222">
                  <c:v>118.23739579198087</c:v>
                </c:pt>
                <c:pt idx="223">
                  <c:v>119.84649993383609</c:v>
                </c:pt>
                <c:pt idx="224">
                  <c:v>122.20193198359128</c:v>
                </c:pt>
                <c:pt idx="225">
                  <c:v>124.62088130210391</c:v>
                </c:pt>
                <c:pt idx="226">
                  <c:v>120.36787084822009</c:v>
                </c:pt>
                <c:pt idx="227">
                  <c:v>125.84623527854959</c:v>
                </c:pt>
                <c:pt idx="228">
                  <c:v>122.52481143310827</c:v>
                </c:pt>
                <c:pt idx="229">
                  <c:v>129.09884874950367</c:v>
                </c:pt>
                <c:pt idx="230">
                  <c:v>124.09157072912522</c:v>
                </c:pt>
                <c:pt idx="231">
                  <c:v>119.91795686118822</c:v>
                </c:pt>
                <c:pt idx="232">
                  <c:v>120.64575889903392</c:v>
                </c:pt>
                <c:pt idx="233">
                  <c:v>119.19809448193719</c:v>
                </c:pt>
                <c:pt idx="234">
                  <c:v>117.3349212650522</c:v>
                </c:pt>
                <c:pt idx="235">
                  <c:v>107.76763265846228</c:v>
                </c:pt>
                <c:pt idx="236">
                  <c:v>115.99576551541611</c:v>
                </c:pt>
                <c:pt idx="237">
                  <c:v>109.86370252745793</c:v>
                </c:pt>
                <c:pt idx="238">
                  <c:v>102.64655286489344</c:v>
                </c:pt>
                <c:pt idx="239">
                  <c:v>109.09090909090904</c:v>
                </c:pt>
                <c:pt idx="240">
                  <c:v>116.45891226677247</c:v>
                </c:pt>
                <c:pt idx="241">
                  <c:v>112.44938467645885</c:v>
                </c:pt>
                <c:pt idx="242">
                  <c:v>119.94442238983717</c:v>
                </c:pt>
                <c:pt idx="243">
                  <c:v>122.03519915310302</c:v>
                </c:pt>
                <c:pt idx="244">
                  <c:v>121.16977636628285</c:v>
                </c:pt>
                <c:pt idx="245">
                  <c:v>123.49874288738911</c:v>
                </c:pt>
                <c:pt idx="246">
                  <c:v>119.56067222442763</c:v>
                </c:pt>
                <c:pt idx="247">
                  <c:v>122.2522164880243</c:v>
                </c:pt>
                <c:pt idx="248">
                  <c:v>124.74526928675395</c:v>
                </c:pt>
                <c:pt idx="249">
                  <c:v>121.26240571655413</c:v>
                </c:pt>
                <c:pt idx="250">
                  <c:v>119.15310308323404</c:v>
                </c:pt>
                <c:pt idx="251">
                  <c:v>114.77041153897045</c:v>
                </c:pt>
                <c:pt idx="252">
                  <c:v>122.16752679634772</c:v>
                </c:pt>
                <c:pt idx="253">
                  <c:v>126.76723567553256</c:v>
                </c:pt>
                <c:pt idx="254">
                  <c:v>128.53513298928141</c:v>
                </c:pt>
                <c:pt idx="255">
                  <c:v>130.90115125049618</c:v>
                </c:pt>
                <c:pt idx="256">
                  <c:v>135.68082572449379</c:v>
                </c:pt>
                <c:pt idx="257">
                  <c:v>133.62180759560667</c:v>
                </c:pt>
                <c:pt idx="258">
                  <c:v>137.1364298001852</c:v>
                </c:pt>
                <c:pt idx="259">
                  <c:v>135.3500066163821</c:v>
                </c:pt>
                <c:pt idx="260">
                  <c:v>137.13907635305006</c:v>
                </c:pt>
                <c:pt idx="261">
                  <c:v>138.95725817123187</c:v>
                </c:pt>
                <c:pt idx="262">
                  <c:v>138.38560275241488</c:v>
                </c:pt>
                <c:pt idx="263">
                  <c:v>133.75413523885132</c:v>
                </c:pt>
                <c:pt idx="264">
                  <c:v>135.04035993118956</c:v>
                </c:pt>
                <c:pt idx="265">
                  <c:v>134.34431652772258</c:v>
                </c:pt>
                <c:pt idx="266">
                  <c:v>142.78946671959764</c:v>
                </c:pt>
                <c:pt idx="267">
                  <c:v>147.46327907899956</c:v>
                </c:pt>
                <c:pt idx="268">
                  <c:v>141.30475056239243</c:v>
                </c:pt>
                <c:pt idx="269">
                  <c:v>139.60037051740105</c:v>
                </c:pt>
                <c:pt idx="270">
                  <c:v>145.2084160381103</c:v>
                </c:pt>
                <c:pt idx="271">
                  <c:v>143.27643244673808</c:v>
                </c:pt>
                <c:pt idx="272">
                  <c:v>144.5308985046976</c:v>
                </c:pt>
                <c:pt idx="273">
                  <c:v>145.59745930924967</c:v>
                </c:pt>
                <c:pt idx="274">
                  <c:v>147.72528781262403</c:v>
                </c:pt>
                <c:pt idx="275">
                  <c:v>151.35371179039299</c:v>
                </c:pt>
                <c:pt idx="276">
                  <c:v>152.5552467910546</c:v>
                </c:pt>
                <c:pt idx="277">
                  <c:v>156.72621410612672</c:v>
                </c:pt>
                <c:pt idx="278">
                  <c:v>161.70438004499135</c:v>
                </c:pt>
                <c:pt idx="279">
                  <c:v>167.75175334127294</c:v>
                </c:pt>
                <c:pt idx="280">
                  <c:v>154.33108376339811</c:v>
                </c:pt>
                <c:pt idx="281">
                  <c:v>161.77848352520837</c:v>
                </c:pt>
                <c:pt idx="282">
                  <c:v>165.67420934233158</c:v>
                </c:pt>
                <c:pt idx="283">
                  <c:v>169.837236998809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D-496F-A080-677B2A0F5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35312"/>
        <c:axId val="111835792"/>
      </c:lineChart>
      <c:dateAx>
        <c:axId val="111835312"/>
        <c:scaling>
          <c:orientation val="minMax"/>
          <c:min val="4297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35792"/>
        <c:crosses val="autoZero"/>
        <c:auto val="1"/>
        <c:lblOffset val="100"/>
        <c:baseTimeUnit val="days"/>
      </c:dateAx>
      <c:valAx>
        <c:axId val="11183579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3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4 Big European OECD Leading Indicators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Europe!$B$3</c:f>
              <c:strCache>
                <c:ptCount val="1"/>
                <c:pt idx="0">
                  <c:v>OECD Europe CLI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Europe!$A$4:$A$320</c:f>
              <c:numCache>
                <c:formatCode>m/d/yyyy</c:formatCode>
                <c:ptCount val="317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  <c:pt idx="304">
                  <c:v>46234</c:v>
                </c:pt>
                <c:pt idx="305">
                  <c:v>46265</c:v>
                </c:pt>
                <c:pt idx="306">
                  <c:v>46295</c:v>
                </c:pt>
              </c:numCache>
            </c:numRef>
          </c:cat>
          <c:val>
            <c:numRef>
              <c:f>Europe!$B$4:$B$320</c:f>
              <c:numCache>
                <c:formatCode>#,##0.00</c:formatCode>
                <c:ptCount val="317"/>
                <c:pt idx="0">
                  <c:v>100.7163</c:v>
                </c:pt>
                <c:pt idx="1">
                  <c:v>100.4533</c:v>
                </c:pt>
                <c:pt idx="2">
                  <c:v>100.19629999999999</c:v>
                </c:pt>
                <c:pt idx="3">
                  <c:v>99.930400000000006</c:v>
                </c:pt>
                <c:pt idx="4">
                  <c:v>99.654600000000002</c:v>
                </c:pt>
                <c:pt idx="5">
                  <c:v>99.383600000000001</c:v>
                </c:pt>
                <c:pt idx="6">
                  <c:v>99.146500000000003</c:v>
                </c:pt>
                <c:pt idx="7">
                  <c:v>98.993899999999996</c:v>
                </c:pt>
                <c:pt idx="8">
                  <c:v>98.960599999999999</c:v>
                </c:pt>
                <c:pt idx="9">
                  <c:v>99.043000000000006</c:v>
                </c:pt>
                <c:pt idx="10">
                  <c:v>99.203299999999999</c:v>
                </c:pt>
                <c:pt idx="11">
                  <c:v>99.395300000000006</c:v>
                </c:pt>
                <c:pt idx="12">
                  <c:v>99.395300000000006</c:v>
                </c:pt>
                <c:pt idx="13">
                  <c:v>99.681200000000004</c:v>
                </c:pt>
                <c:pt idx="14">
                  <c:v>99.713200000000001</c:v>
                </c:pt>
                <c:pt idx="15">
                  <c:v>99.713200000000001</c:v>
                </c:pt>
                <c:pt idx="16">
                  <c:v>99.567800000000005</c:v>
                </c:pt>
                <c:pt idx="17">
                  <c:v>99.567800000000005</c:v>
                </c:pt>
                <c:pt idx="18">
                  <c:v>99.271600000000007</c:v>
                </c:pt>
                <c:pt idx="19">
                  <c:v>99.102699999999999</c:v>
                </c:pt>
                <c:pt idx="20">
                  <c:v>99.102699999999999</c:v>
                </c:pt>
                <c:pt idx="21">
                  <c:v>98.767899999999997</c:v>
                </c:pt>
                <c:pt idx="22">
                  <c:v>98.613500000000002</c:v>
                </c:pt>
                <c:pt idx="23">
                  <c:v>98.486800000000002</c:v>
                </c:pt>
                <c:pt idx="24">
                  <c:v>98.410600000000002</c:v>
                </c:pt>
                <c:pt idx="25">
                  <c:v>98.404300000000006</c:v>
                </c:pt>
                <c:pt idx="26">
                  <c:v>98.404300000000006</c:v>
                </c:pt>
                <c:pt idx="27">
                  <c:v>98.584599999999995</c:v>
                </c:pt>
                <c:pt idx="28">
                  <c:v>98.749600000000001</c:v>
                </c:pt>
                <c:pt idx="29">
                  <c:v>98.749600000000001</c:v>
                </c:pt>
                <c:pt idx="30">
                  <c:v>99.154799999999994</c:v>
                </c:pt>
                <c:pt idx="31">
                  <c:v>99.365600000000001</c:v>
                </c:pt>
                <c:pt idx="32">
                  <c:v>99.365600000000001</c:v>
                </c:pt>
                <c:pt idx="33">
                  <c:v>99.701300000000003</c:v>
                </c:pt>
                <c:pt idx="34">
                  <c:v>99.701300000000003</c:v>
                </c:pt>
                <c:pt idx="35">
                  <c:v>99.8</c:v>
                </c:pt>
                <c:pt idx="36">
                  <c:v>99.892700000000005</c:v>
                </c:pt>
                <c:pt idx="37">
                  <c:v>99.910300000000007</c:v>
                </c:pt>
                <c:pt idx="38">
                  <c:v>99.922700000000006</c:v>
                </c:pt>
                <c:pt idx="39">
                  <c:v>99.937600000000003</c:v>
                </c:pt>
                <c:pt idx="40">
                  <c:v>99.937600000000003</c:v>
                </c:pt>
                <c:pt idx="41">
                  <c:v>99.994100000000003</c:v>
                </c:pt>
                <c:pt idx="42">
                  <c:v>100.0352</c:v>
                </c:pt>
                <c:pt idx="43">
                  <c:v>100.0352</c:v>
                </c:pt>
                <c:pt idx="44">
                  <c:v>100.08150000000001</c:v>
                </c:pt>
                <c:pt idx="45">
                  <c:v>100.0591</c:v>
                </c:pt>
                <c:pt idx="46">
                  <c:v>99.997200000000007</c:v>
                </c:pt>
                <c:pt idx="47">
                  <c:v>99.904499999999999</c:v>
                </c:pt>
                <c:pt idx="48">
                  <c:v>99.797499999999999</c:v>
                </c:pt>
                <c:pt idx="49">
                  <c:v>99.797499999999999</c:v>
                </c:pt>
                <c:pt idx="50">
                  <c:v>99.622900000000001</c:v>
                </c:pt>
                <c:pt idx="51">
                  <c:v>99.608000000000004</c:v>
                </c:pt>
                <c:pt idx="52">
                  <c:v>99.608000000000004</c:v>
                </c:pt>
                <c:pt idx="53">
                  <c:v>99.751400000000004</c:v>
                </c:pt>
                <c:pt idx="54">
                  <c:v>99.8917</c:v>
                </c:pt>
                <c:pt idx="55">
                  <c:v>100.0633</c:v>
                </c:pt>
                <c:pt idx="56">
                  <c:v>100.2653</c:v>
                </c:pt>
                <c:pt idx="57">
                  <c:v>100.2653</c:v>
                </c:pt>
                <c:pt idx="58">
                  <c:v>100.7042</c:v>
                </c:pt>
                <c:pt idx="59">
                  <c:v>100.9029</c:v>
                </c:pt>
                <c:pt idx="60">
                  <c:v>101.0707</c:v>
                </c:pt>
                <c:pt idx="61">
                  <c:v>101.0707</c:v>
                </c:pt>
                <c:pt idx="62">
                  <c:v>101.3146</c:v>
                </c:pt>
                <c:pt idx="63">
                  <c:v>101.4012</c:v>
                </c:pt>
                <c:pt idx="64">
                  <c:v>101.4892</c:v>
                </c:pt>
                <c:pt idx="65">
                  <c:v>101.5966</c:v>
                </c:pt>
                <c:pt idx="66">
                  <c:v>101.5966</c:v>
                </c:pt>
                <c:pt idx="67">
                  <c:v>101.8742</c:v>
                </c:pt>
                <c:pt idx="68">
                  <c:v>102.03440000000001</c:v>
                </c:pt>
                <c:pt idx="69">
                  <c:v>102.03440000000001</c:v>
                </c:pt>
                <c:pt idx="70">
                  <c:v>102.3374</c:v>
                </c:pt>
                <c:pt idx="71">
                  <c:v>102.4674</c:v>
                </c:pt>
                <c:pt idx="72">
                  <c:v>102.4674</c:v>
                </c:pt>
                <c:pt idx="73">
                  <c:v>102.6576</c:v>
                </c:pt>
                <c:pt idx="74">
                  <c:v>102.69929999999999</c:v>
                </c:pt>
                <c:pt idx="75">
                  <c:v>102.69929999999999</c:v>
                </c:pt>
                <c:pt idx="76">
                  <c:v>102.6228</c:v>
                </c:pt>
                <c:pt idx="77">
                  <c:v>102.5196</c:v>
                </c:pt>
                <c:pt idx="78">
                  <c:v>102.5196</c:v>
                </c:pt>
                <c:pt idx="79">
                  <c:v>102.258</c:v>
                </c:pt>
                <c:pt idx="80">
                  <c:v>102.0886</c:v>
                </c:pt>
                <c:pt idx="81">
                  <c:v>101.8921</c:v>
                </c:pt>
                <c:pt idx="82">
                  <c:v>101.67</c:v>
                </c:pt>
                <c:pt idx="83">
                  <c:v>101.41459999999999</c:v>
                </c:pt>
                <c:pt idx="84">
                  <c:v>101.1078</c:v>
                </c:pt>
                <c:pt idx="85">
                  <c:v>100.7244</c:v>
                </c:pt>
                <c:pt idx="86">
                  <c:v>100.7244</c:v>
                </c:pt>
                <c:pt idx="87">
                  <c:v>99.648700000000005</c:v>
                </c:pt>
                <c:pt idx="88">
                  <c:v>98.964100000000002</c:v>
                </c:pt>
                <c:pt idx="89">
                  <c:v>98.964100000000002</c:v>
                </c:pt>
                <c:pt idx="90">
                  <c:v>97.400700000000001</c:v>
                </c:pt>
                <c:pt idx="91">
                  <c:v>96.584500000000006</c:v>
                </c:pt>
                <c:pt idx="92">
                  <c:v>96.584500000000006</c:v>
                </c:pt>
                <c:pt idx="93">
                  <c:v>95.297300000000007</c:v>
                </c:pt>
                <c:pt idx="94">
                  <c:v>95.297300000000007</c:v>
                </c:pt>
                <c:pt idx="95">
                  <c:v>94.975099999999998</c:v>
                </c:pt>
                <c:pt idx="96">
                  <c:v>95.099900000000005</c:v>
                </c:pt>
                <c:pt idx="97">
                  <c:v>95.533000000000001</c:v>
                </c:pt>
                <c:pt idx="98">
                  <c:v>95.533000000000001</c:v>
                </c:pt>
                <c:pt idx="99">
                  <c:v>96.875399999999999</c:v>
                </c:pt>
                <c:pt idx="100">
                  <c:v>97.648099999999999</c:v>
                </c:pt>
                <c:pt idx="101">
                  <c:v>98.402600000000007</c:v>
                </c:pt>
                <c:pt idx="102">
                  <c:v>99.089200000000005</c:v>
                </c:pt>
                <c:pt idx="103">
                  <c:v>99.089200000000005</c:v>
                </c:pt>
                <c:pt idx="104">
                  <c:v>100.0874</c:v>
                </c:pt>
                <c:pt idx="105">
                  <c:v>100.3801</c:v>
                </c:pt>
                <c:pt idx="106">
                  <c:v>100.3801</c:v>
                </c:pt>
                <c:pt idx="107">
                  <c:v>100.5716</c:v>
                </c:pt>
                <c:pt idx="108">
                  <c:v>100.794</c:v>
                </c:pt>
                <c:pt idx="109">
                  <c:v>100.8719</c:v>
                </c:pt>
                <c:pt idx="110">
                  <c:v>100.94070000000001</c:v>
                </c:pt>
                <c:pt idx="111">
                  <c:v>101.0283</c:v>
                </c:pt>
                <c:pt idx="112">
                  <c:v>101.0283</c:v>
                </c:pt>
                <c:pt idx="113">
                  <c:v>101.3249</c:v>
                </c:pt>
                <c:pt idx="114">
                  <c:v>101.51819999999999</c:v>
                </c:pt>
                <c:pt idx="115">
                  <c:v>101.51819999999999</c:v>
                </c:pt>
                <c:pt idx="116">
                  <c:v>101.88200000000001</c:v>
                </c:pt>
                <c:pt idx="117">
                  <c:v>102.01130000000001</c:v>
                </c:pt>
                <c:pt idx="118">
                  <c:v>102.0801</c:v>
                </c:pt>
                <c:pt idx="119">
                  <c:v>102.07599999999999</c:v>
                </c:pt>
                <c:pt idx="120">
                  <c:v>101.9928</c:v>
                </c:pt>
                <c:pt idx="121">
                  <c:v>101.9928</c:v>
                </c:pt>
                <c:pt idx="122">
                  <c:v>101.6096</c:v>
                </c:pt>
                <c:pt idx="123">
                  <c:v>101.31959999999999</c:v>
                </c:pt>
                <c:pt idx="124">
                  <c:v>101.31959999999999</c:v>
                </c:pt>
                <c:pt idx="125">
                  <c:v>100.6024</c:v>
                </c:pt>
                <c:pt idx="126">
                  <c:v>100.2413</c:v>
                </c:pt>
                <c:pt idx="127">
                  <c:v>99.930999999999997</c:v>
                </c:pt>
                <c:pt idx="128">
                  <c:v>99.687100000000001</c:v>
                </c:pt>
                <c:pt idx="129">
                  <c:v>99.687100000000001</c:v>
                </c:pt>
                <c:pt idx="130">
                  <c:v>99.384799999999998</c:v>
                </c:pt>
                <c:pt idx="131">
                  <c:v>99.298199999999994</c:v>
                </c:pt>
                <c:pt idx="132">
                  <c:v>99.298199999999994</c:v>
                </c:pt>
                <c:pt idx="133">
                  <c:v>99.116500000000002</c:v>
                </c:pt>
                <c:pt idx="134">
                  <c:v>99.004000000000005</c:v>
                </c:pt>
                <c:pt idx="135">
                  <c:v>99.004000000000005</c:v>
                </c:pt>
                <c:pt idx="136">
                  <c:v>98.801699999999997</c:v>
                </c:pt>
                <c:pt idx="137">
                  <c:v>98.735699999999994</c:v>
                </c:pt>
                <c:pt idx="138">
                  <c:v>98.735699999999994</c:v>
                </c:pt>
                <c:pt idx="139">
                  <c:v>98.6952</c:v>
                </c:pt>
                <c:pt idx="140">
                  <c:v>98.732500000000002</c:v>
                </c:pt>
                <c:pt idx="141">
                  <c:v>98.802199999999999</c:v>
                </c:pt>
                <c:pt idx="142">
                  <c:v>98.898200000000003</c:v>
                </c:pt>
                <c:pt idx="143">
                  <c:v>99.013099999999994</c:v>
                </c:pt>
                <c:pt idx="144">
                  <c:v>99.013099999999994</c:v>
                </c:pt>
                <c:pt idx="145">
                  <c:v>99.271199999999993</c:v>
                </c:pt>
                <c:pt idx="146">
                  <c:v>99.435100000000006</c:v>
                </c:pt>
                <c:pt idx="147">
                  <c:v>99.435100000000006</c:v>
                </c:pt>
                <c:pt idx="148">
                  <c:v>99.8386</c:v>
                </c:pt>
                <c:pt idx="149">
                  <c:v>99.8386</c:v>
                </c:pt>
                <c:pt idx="150">
                  <c:v>100.23520000000001</c:v>
                </c:pt>
                <c:pt idx="151">
                  <c:v>100.3753</c:v>
                </c:pt>
                <c:pt idx="152">
                  <c:v>100.3753</c:v>
                </c:pt>
                <c:pt idx="153">
                  <c:v>100.5514</c:v>
                </c:pt>
                <c:pt idx="154">
                  <c:v>100.6011</c:v>
                </c:pt>
                <c:pt idx="155">
                  <c:v>100.62430000000001</c:v>
                </c:pt>
                <c:pt idx="156">
                  <c:v>100.6181</c:v>
                </c:pt>
                <c:pt idx="157">
                  <c:v>100.5673</c:v>
                </c:pt>
                <c:pt idx="158">
                  <c:v>100.5673</c:v>
                </c:pt>
                <c:pt idx="159">
                  <c:v>100.32559999999999</c:v>
                </c:pt>
                <c:pt idx="160">
                  <c:v>100.1696</c:v>
                </c:pt>
                <c:pt idx="161">
                  <c:v>100.1696</c:v>
                </c:pt>
                <c:pt idx="162">
                  <c:v>99.905500000000004</c:v>
                </c:pt>
                <c:pt idx="163">
                  <c:v>99.8399</c:v>
                </c:pt>
                <c:pt idx="164">
                  <c:v>99.8399</c:v>
                </c:pt>
                <c:pt idx="165">
                  <c:v>99.878699999999995</c:v>
                </c:pt>
                <c:pt idx="166">
                  <c:v>99.878699999999995</c:v>
                </c:pt>
                <c:pt idx="167">
                  <c:v>99.972300000000004</c:v>
                </c:pt>
                <c:pt idx="168">
                  <c:v>100.20359999999999</c:v>
                </c:pt>
                <c:pt idx="169">
                  <c:v>100.28830000000001</c:v>
                </c:pt>
                <c:pt idx="170">
                  <c:v>100.28830000000001</c:v>
                </c:pt>
                <c:pt idx="171">
                  <c:v>100.3484</c:v>
                </c:pt>
                <c:pt idx="172">
                  <c:v>100.33799999999999</c:v>
                </c:pt>
                <c:pt idx="173">
                  <c:v>100.3138</c:v>
                </c:pt>
                <c:pt idx="174">
                  <c:v>100.2852</c:v>
                </c:pt>
                <c:pt idx="175">
                  <c:v>100.2852</c:v>
                </c:pt>
                <c:pt idx="176">
                  <c:v>100.20310000000001</c:v>
                </c:pt>
                <c:pt idx="177">
                  <c:v>100.1434</c:v>
                </c:pt>
                <c:pt idx="178">
                  <c:v>100.1434</c:v>
                </c:pt>
                <c:pt idx="179">
                  <c:v>100.0103</c:v>
                </c:pt>
                <c:pt idx="180">
                  <c:v>99.954800000000006</c:v>
                </c:pt>
                <c:pt idx="181">
                  <c:v>99.954800000000006</c:v>
                </c:pt>
                <c:pt idx="182">
                  <c:v>99.867400000000004</c:v>
                </c:pt>
                <c:pt idx="183">
                  <c:v>99.844700000000003</c:v>
                </c:pt>
                <c:pt idx="184">
                  <c:v>99.844700000000003</c:v>
                </c:pt>
                <c:pt idx="185">
                  <c:v>99.899000000000001</c:v>
                </c:pt>
                <c:pt idx="186">
                  <c:v>99.994100000000003</c:v>
                </c:pt>
                <c:pt idx="187">
                  <c:v>100.1144</c:v>
                </c:pt>
                <c:pt idx="188">
                  <c:v>100.24760000000001</c:v>
                </c:pt>
                <c:pt idx="189">
                  <c:v>100.24760000000001</c:v>
                </c:pt>
                <c:pt idx="190">
                  <c:v>100.5304</c:v>
                </c:pt>
                <c:pt idx="191">
                  <c:v>100.66240000000001</c:v>
                </c:pt>
                <c:pt idx="192">
                  <c:v>100.7816</c:v>
                </c:pt>
                <c:pt idx="193">
                  <c:v>100.7816</c:v>
                </c:pt>
                <c:pt idx="194">
                  <c:v>100.98350000000001</c:v>
                </c:pt>
                <c:pt idx="195">
                  <c:v>101.07680000000001</c:v>
                </c:pt>
                <c:pt idx="196">
                  <c:v>101.1666</c:v>
                </c:pt>
                <c:pt idx="197">
                  <c:v>101.251</c:v>
                </c:pt>
                <c:pt idx="198">
                  <c:v>101.251</c:v>
                </c:pt>
                <c:pt idx="199">
                  <c:v>101.364</c:v>
                </c:pt>
                <c:pt idx="200">
                  <c:v>101.3742</c:v>
                </c:pt>
                <c:pt idx="201">
                  <c:v>101.3742</c:v>
                </c:pt>
                <c:pt idx="202">
                  <c:v>101.2868</c:v>
                </c:pt>
                <c:pt idx="203">
                  <c:v>101.19370000000001</c:v>
                </c:pt>
                <c:pt idx="204">
                  <c:v>101.19370000000001</c:v>
                </c:pt>
                <c:pt idx="205">
                  <c:v>100.9618</c:v>
                </c:pt>
                <c:pt idx="206">
                  <c:v>100.8308</c:v>
                </c:pt>
                <c:pt idx="207">
                  <c:v>100.8308</c:v>
                </c:pt>
                <c:pt idx="208">
                  <c:v>100.5091</c:v>
                </c:pt>
                <c:pt idx="209">
                  <c:v>100.3107</c:v>
                </c:pt>
                <c:pt idx="210">
                  <c:v>100.3107</c:v>
                </c:pt>
                <c:pt idx="211">
                  <c:v>99.8703</c:v>
                </c:pt>
                <c:pt idx="212">
                  <c:v>99.663399999999996</c:v>
                </c:pt>
                <c:pt idx="213">
                  <c:v>99.481700000000004</c:v>
                </c:pt>
                <c:pt idx="214">
                  <c:v>99.339699999999993</c:v>
                </c:pt>
                <c:pt idx="215">
                  <c:v>99.240899999999996</c:v>
                </c:pt>
                <c:pt idx="216">
                  <c:v>99.240899999999996</c:v>
                </c:pt>
                <c:pt idx="217">
                  <c:v>99.115499999999997</c:v>
                </c:pt>
                <c:pt idx="218">
                  <c:v>99.064499999999995</c:v>
                </c:pt>
                <c:pt idx="219">
                  <c:v>99.064499999999995</c:v>
                </c:pt>
                <c:pt idx="220">
                  <c:v>98.969700000000003</c:v>
                </c:pt>
                <c:pt idx="221">
                  <c:v>98.969700000000003</c:v>
                </c:pt>
                <c:pt idx="222">
                  <c:v>98.958699999999993</c:v>
                </c:pt>
                <c:pt idx="223">
                  <c:v>98.996200000000002</c:v>
                </c:pt>
                <c:pt idx="224">
                  <c:v>98.996200000000002</c:v>
                </c:pt>
                <c:pt idx="225">
                  <c:v>99.144300000000001</c:v>
                </c:pt>
                <c:pt idx="226">
                  <c:v>99.230099999999993</c:v>
                </c:pt>
                <c:pt idx="227">
                  <c:v>99.230099999999993</c:v>
                </c:pt>
                <c:pt idx="228">
                  <c:v>95.534700000000001</c:v>
                </c:pt>
                <c:pt idx="229">
                  <c:v>89.1845</c:v>
                </c:pt>
                <c:pt idx="230">
                  <c:v>89.1845</c:v>
                </c:pt>
                <c:pt idx="231">
                  <c:v>96.678100000000001</c:v>
                </c:pt>
                <c:pt idx="232">
                  <c:v>98.495999999999995</c:v>
                </c:pt>
                <c:pt idx="233">
                  <c:v>98.912099999999995</c:v>
                </c:pt>
                <c:pt idx="234">
                  <c:v>98.911799999999999</c:v>
                </c:pt>
                <c:pt idx="235">
                  <c:v>98.911799999999999</c:v>
                </c:pt>
                <c:pt idx="236">
                  <c:v>99.117000000000004</c:v>
                </c:pt>
                <c:pt idx="237">
                  <c:v>99.537999999999997</c:v>
                </c:pt>
                <c:pt idx="238">
                  <c:v>99.537999999999997</c:v>
                </c:pt>
                <c:pt idx="239">
                  <c:v>99.687600000000003</c:v>
                </c:pt>
                <c:pt idx="240">
                  <c:v>100.82470000000001</c:v>
                </c:pt>
                <c:pt idx="241">
                  <c:v>101.3796</c:v>
                </c:pt>
                <c:pt idx="242">
                  <c:v>101.87869999999999</c:v>
                </c:pt>
                <c:pt idx="243">
                  <c:v>102.26730000000001</c:v>
                </c:pt>
                <c:pt idx="244">
                  <c:v>102.26730000000001</c:v>
                </c:pt>
                <c:pt idx="245">
                  <c:v>102.5681</c:v>
                </c:pt>
                <c:pt idx="246">
                  <c:v>102.533</c:v>
                </c:pt>
                <c:pt idx="247">
                  <c:v>102.533</c:v>
                </c:pt>
                <c:pt idx="248">
                  <c:v>102.1961</c:v>
                </c:pt>
                <c:pt idx="249">
                  <c:v>101.8951</c:v>
                </c:pt>
                <c:pt idx="250">
                  <c:v>101.4905</c:v>
                </c:pt>
                <c:pt idx="251">
                  <c:v>100.9927</c:v>
                </c:pt>
                <c:pt idx="252">
                  <c:v>100.4483</c:v>
                </c:pt>
                <c:pt idx="253">
                  <c:v>99.924899999999994</c:v>
                </c:pt>
                <c:pt idx="254">
                  <c:v>99.445499999999996</c:v>
                </c:pt>
                <c:pt idx="255">
                  <c:v>99.013499999999993</c:v>
                </c:pt>
                <c:pt idx="256">
                  <c:v>98.645499999999998</c:v>
                </c:pt>
                <c:pt idx="257">
                  <c:v>98.363200000000006</c:v>
                </c:pt>
                <c:pt idx="258">
                  <c:v>98.179000000000002</c:v>
                </c:pt>
                <c:pt idx="259">
                  <c:v>98.121499999999997</c:v>
                </c:pt>
                <c:pt idx="260">
                  <c:v>98.183199999999999</c:v>
                </c:pt>
                <c:pt idx="261">
                  <c:v>98.323400000000007</c:v>
                </c:pt>
                <c:pt idx="262">
                  <c:v>98.496099999999998</c:v>
                </c:pt>
                <c:pt idx="263">
                  <c:v>98.667199999999994</c:v>
                </c:pt>
                <c:pt idx="264">
                  <c:v>98.802099999999996</c:v>
                </c:pt>
                <c:pt idx="265">
                  <c:v>98.891499999999994</c:v>
                </c:pt>
                <c:pt idx="266">
                  <c:v>98.927599999999998</c:v>
                </c:pt>
                <c:pt idx="267">
                  <c:v>98.929900000000004</c:v>
                </c:pt>
                <c:pt idx="268">
                  <c:v>98.923699999999997</c:v>
                </c:pt>
                <c:pt idx="269">
                  <c:v>98.932699999999997</c:v>
                </c:pt>
                <c:pt idx="270">
                  <c:v>98.964699999999993</c:v>
                </c:pt>
                <c:pt idx="271">
                  <c:v>99.016800000000003</c:v>
                </c:pt>
                <c:pt idx="272">
                  <c:v>99.085499999999996</c:v>
                </c:pt>
                <c:pt idx="273">
                  <c:v>99.1648</c:v>
                </c:pt>
                <c:pt idx="274">
                  <c:v>99.244200000000006</c:v>
                </c:pt>
                <c:pt idx="275">
                  <c:v>99.325900000000004</c:v>
                </c:pt>
                <c:pt idx="276">
                  <c:v>99.412800000000004</c:v>
                </c:pt>
                <c:pt idx="277">
                  <c:v>99.495599999999996</c:v>
                </c:pt>
                <c:pt idx="278">
                  <c:v>99.567300000000003</c:v>
                </c:pt>
                <c:pt idx="279">
                  <c:v>99.615099999999998</c:v>
                </c:pt>
                <c:pt idx="280">
                  <c:v>99.633700000000005</c:v>
                </c:pt>
                <c:pt idx="281">
                  <c:v>99.623199999999997</c:v>
                </c:pt>
                <c:pt idx="282">
                  <c:v>99.593400000000003</c:v>
                </c:pt>
                <c:pt idx="283">
                  <c:v>99.560699999999997</c:v>
                </c:pt>
                <c:pt idx="284">
                  <c:v>99.540899999999993</c:v>
                </c:pt>
                <c:pt idx="285">
                  <c:v>99.545900000000003</c:v>
                </c:pt>
                <c:pt idx="286">
                  <c:v>99.586799999999997</c:v>
                </c:pt>
                <c:pt idx="287">
                  <c:v>99.665000000000006</c:v>
                </c:pt>
                <c:pt idx="288">
                  <c:v>99.762100000000004</c:v>
                </c:pt>
                <c:pt idx="289">
                  <c:v>99.880899999999997</c:v>
                </c:pt>
                <c:pt idx="290">
                  <c:v>100.0222</c:v>
                </c:pt>
                <c:pt idx="291">
                  <c:v>100.1694</c:v>
                </c:pt>
                <c:pt idx="292">
                  <c:v>100.3141</c:v>
                </c:pt>
                <c:pt idx="293">
                  <c:v>100.3141</c:v>
                </c:pt>
                <c:pt idx="294">
                  <c:v>100.58799999999999</c:v>
                </c:pt>
                <c:pt idx="295">
                  <c:v>100.7008</c:v>
                </c:pt>
                <c:pt idx="296">
                  <c:v>100.7008</c:v>
                </c:pt>
                <c:pt idx="297">
                  <c:v>100.8013</c:v>
                </c:pt>
                <c:pt idx="298">
                  <c:v>100.7852</c:v>
                </c:pt>
                <c:pt idx="299">
                  <c:v>100.7852</c:v>
                </c:pt>
                <c:pt idx="300">
                  <c:v>100.6478</c:v>
                </c:pt>
                <c:pt idx="301">
                  <c:v>100.5796</c:v>
                </c:pt>
                <c:pt idx="302">
                  <c:v>100.5796</c:v>
                </c:pt>
                <c:pt idx="303">
                  <c:v>100.6061</c:v>
                </c:pt>
                <c:pt idx="304">
                  <c:v>100.6977</c:v>
                </c:pt>
                <c:pt idx="305">
                  <c:v>100.8142</c:v>
                </c:pt>
                <c:pt idx="306">
                  <c:v>100.8142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7-4BB4-8C98-71F228CCF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685343"/>
        <c:axId val="359681023"/>
      </c:lineChart>
      <c:dateAx>
        <c:axId val="359685343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9681023"/>
        <c:crosses val="autoZero"/>
        <c:auto val="1"/>
        <c:lblOffset val="100"/>
        <c:baseTimeUnit val="days"/>
      </c:dateAx>
      <c:valAx>
        <c:axId val="359681023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968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Bloomberg</a:t>
            </a:r>
            <a:r>
              <a:rPr lang="fr-FR" baseline="0"/>
              <a:t> Financial Conditions Index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86964132699995"/>
          <c:y val="0.17149721606421786"/>
          <c:w val="0.84198068825234107"/>
          <c:h val="0.63791504636009455"/>
        </c:manualLayout>
      </c:layout>
      <c:lineChart>
        <c:grouping val="standard"/>
        <c:varyColors val="0"/>
        <c:ser>
          <c:idx val="0"/>
          <c:order val="0"/>
          <c:tx>
            <c:strRef>
              <c:f>Europe!$I$3</c:f>
              <c:strCache>
                <c:ptCount val="1"/>
                <c:pt idx="0">
                  <c:v>BFCIEU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Europe!$A$4:$A$331</c:f>
              <c:numCache>
                <c:formatCode>m/d/yyyy</c:formatCode>
                <c:ptCount val="328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  <c:pt idx="304">
                  <c:v>46234</c:v>
                </c:pt>
                <c:pt idx="305">
                  <c:v>46265</c:v>
                </c:pt>
                <c:pt idx="306">
                  <c:v>46295</c:v>
                </c:pt>
              </c:numCache>
            </c:numRef>
          </c:cat>
          <c:val>
            <c:numRef>
              <c:f>Europe!$I$4:$I$331</c:f>
              <c:numCache>
                <c:formatCode>#,##0.00</c:formatCode>
                <c:ptCount val="328"/>
                <c:pt idx="0">
                  <c:v>-0.56599999999999995</c:v>
                </c:pt>
                <c:pt idx="1">
                  <c:v>-0.61699999999999999</c:v>
                </c:pt>
                <c:pt idx="2">
                  <c:v>0.127</c:v>
                </c:pt>
                <c:pt idx="3">
                  <c:v>2.1000000000000001E-2</c:v>
                </c:pt>
                <c:pt idx="4">
                  <c:v>-0.52900000000000003</c:v>
                </c:pt>
                <c:pt idx="5">
                  <c:v>-0.95699999999999996</c:v>
                </c:pt>
                <c:pt idx="6">
                  <c:v>-1.6020000000000001</c:v>
                </c:pt>
                <c:pt idx="7">
                  <c:v>-1.575</c:v>
                </c:pt>
                <c:pt idx="8">
                  <c:v>-1.133</c:v>
                </c:pt>
                <c:pt idx="9">
                  <c:v>-0.56100000000000005</c:v>
                </c:pt>
                <c:pt idx="10">
                  <c:v>-0.80500000000000005</c:v>
                </c:pt>
                <c:pt idx="11">
                  <c:v>-0.84</c:v>
                </c:pt>
                <c:pt idx="12">
                  <c:v>-0.74199999999999999</c:v>
                </c:pt>
                <c:pt idx="13">
                  <c:v>-0.63</c:v>
                </c:pt>
                <c:pt idx="14">
                  <c:v>-0.70699999999999996</c:v>
                </c:pt>
                <c:pt idx="15">
                  <c:v>-1.1100000000000001</c:v>
                </c:pt>
                <c:pt idx="16">
                  <c:v>-2.0329999999999999</c:v>
                </c:pt>
                <c:pt idx="17">
                  <c:v>-1.8340000000000001</c:v>
                </c:pt>
                <c:pt idx="18">
                  <c:v>-2.5510000000000002</c:v>
                </c:pt>
                <c:pt idx="19">
                  <c:v>-1.8959999999999999</c:v>
                </c:pt>
                <c:pt idx="20">
                  <c:v>-0.81699999999999995</c:v>
                </c:pt>
                <c:pt idx="21">
                  <c:v>-0.92900000000000005</c:v>
                </c:pt>
                <c:pt idx="22">
                  <c:v>-0.97199999999999998</c:v>
                </c:pt>
                <c:pt idx="23">
                  <c:v>-1.0589999999999999</c:v>
                </c:pt>
                <c:pt idx="24">
                  <c:v>-1.1220000000000001</c:v>
                </c:pt>
                <c:pt idx="25">
                  <c:v>-0.35499999999999998</c:v>
                </c:pt>
                <c:pt idx="26">
                  <c:v>-0.19700000000000001</c:v>
                </c:pt>
                <c:pt idx="27">
                  <c:v>-0.125</c:v>
                </c:pt>
                <c:pt idx="28">
                  <c:v>0.26800000000000002</c:v>
                </c:pt>
                <c:pt idx="29">
                  <c:v>0.372</c:v>
                </c:pt>
                <c:pt idx="30">
                  <c:v>-8.1000000000000003E-2</c:v>
                </c:pt>
                <c:pt idx="31">
                  <c:v>0.45</c:v>
                </c:pt>
                <c:pt idx="32">
                  <c:v>0.51400000000000001</c:v>
                </c:pt>
                <c:pt idx="33">
                  <c:v>0.65900000000000003</c:v>
                </c:pt>
                <c:pt idx="34">
                  <c:v>0.59099999999999997</c:v>
                </c:pt>
                <c:pt idx="35">
                  <c:v>0.69299999999999995</c:v>
                </c:pt>
                <c:pt idx="36">
                  <c:v>0.52600000000000002</c:v>
                </c:pt>
                <c:pt idx="37">
                  <c:v>0.48399999999999999</c:v>
                </c:pt>
                <c:pt idx="38">
                  <c:v>0.628</c:v>
                </c:pt>
                <c:pt idx="39">
                  <c:v>0.77400000000000002</c:v>
                </c:pt>
                <c:pt idx="40">
                  <c:v>0.70299999999999996</c:v>
                </c:pt>
                <c:pt idx="41">
                  <c:v>0.64</c:v>
                </c:pt>
                <c:pt idx="42">
                  <c:v>0.77</c:v>
                </c:pt>
                <c:pt idx="43">
                  <c:v>0.84</c:v>
                </c:pt>
                <c:pt idx="44">
                  <c:v>0.97399999999999998</c:v>
                </c:pt>
                <c:pt idx="45">
                  <c:v>1.052</c:v>
                </c:pt>
                <c:pt idx="46">
                  <c:v>1.22</c:v>
                </c:pt>
                <c:pt idx="47">
                  <c:v>1.363</c:v>
                </c:pt>
                <c:pt idx="48">
                  <c:v>1.177</c:v>
                </c:pt>
                <c:pt idx="49">
                  <c:v>0.93200000000000005</c:v>
                </c:pt>
                <c:pt idx="50">
                  <c:v>1.1759999999999999</c:v>
                </c:pt>
                <c:pt idx="51">
                  <c:v>1.3049999999999999</c:v>
                </c:pt>
                <c:pt idx="52">
                  <c:v>1.3320000000000001</c:v>
                </c:pt>
                <c:pt idx="53">
                  <c:v>1.2</c:v>
                </c:pt>
                <c:pt idx="54">
                  <c:v>1.232</c:v>
                </c:pt>
                <c:pt idx="55">
                  <c:v>1.0289999999999999</c:v>
                </c:pt>
                <c:pt idx="56">
                  <c:v>1.147</c:v>
                </c:pt>
                <c:pt idx="57">
                  <c:v>1.2170000000000001</c:v>
                </c:pt>
                <c:pt idx="58">
                  <c:v>1.1359999999999999</c:v>
                </c:pt>
                <c:pt idx="59">
                  <c:v>1.0169999999999999</c:v>
                </c:pt>
                <c:pt idx="60">
                  <c:v>0.997</c:v>
                </c:pt>
                <c:pt idx="61">
                  <c:v>0.78800000000000003</c:v>
                </c:pt>
                <c:pt idx="62">
                  <c:v>0.53</c:v>
                </c:pt>
                <c:pt idx="63">
                  <c:v>0.78500000000000003</c:v>
                </c:pt>
                <c:pt idx="64">
                  <c:v>0.70099999999999996</c:v>
                </c:pt>
                <c:pt idx="65">
                  <c:v>0.86299999999999999</c:v>
                </c:pt>
                <c:pt idx="66">
                  <c:v>0.80500000000000005</c:v>
                </c:pt>
                <c:pt idx="67">
                  <c:v>0.77100000000000002</c:v>
                </c:pt>
                <c:pt idx="68">
                  <c:v>1</c:v>
                </c:pt>
                <c:pt idx="69">
                  <c:v>0.97499999999999998</c:v>
                </c:pt>
                <c:pt idx="70">
                  <c:v>1.387</c:v>
                </c:pt>
                <c:pt idx="71">
                  <c:v>1.2769999999999999</c:v>
                </c:pt>
                <c:pt idx="72">
                  <c:v>1.3169999999999999</c:v>
                </c:pt>
                <c:pt idx="73">
                  <c:v>1.29</c:v>
                </c:pt>
                <c:pt idx="74">
                  <c:v>1.452</c:v>
                </c:pt>
                <c:pt idx="75">
                  <c:v>1.085</c:v>
                </c:pt>
                <c:pt idx="76">
                  <c:v>0.48199999999999998</c:v>
                </c:pt>
                <c:pt idx="77">
                  <c:v>-1.07</c:v>
                </c:pt>
                <c:pt idx="78">
                  <c:v>-1.143</c:v>
                </c:pt>
                <c:pt idx="79">
                  <c:v>-0.69499999999999995</c:v>
                </c:pt>
                <c:pt idx="80">
                  <c:v>-1.58</c:v>
                </c:pt>
                <c:pt idx="81">
                  <c:v>-1.2030000000000001</c:v>
                </c:pt>
                <c:pt idx="82">
                  <c:v>-1.03</c:v>
                </c:pt>
                <c:pt idx="83">
                  <c:v>-1.101</c:v>
                </c:pt>
                <c:pt idx="84">
                  <c:v>-2.6880000000000002</c:v>
                </c:pt>
                <c:pt idx="85">
                  <c:v>-2.1930000000000001</c:v>
                </c:pt>
                <c:pt idx="86">
                  <c:v>-1.6120000000000001</c:v>
                </c:pt>
                <c:pt idx="87">
                  <c:v>-1.4890000000000001</c:v>
                </c:pt>
                <c:pt idx="88">
                  <c:v>-1.694</c:v>
                </c:pt>
                <c:pt idx="89">
                  <c:v>-1.615</c:v>
                </c:pt>
                <c:pt idx="90">
                  <c:v>-6.4610000000000003</c:v>
                </c:pt>
                <c:pt idx="91">
                  <c:v>-8.8249999999999993</c:v>
                </c:pt>
                <c:pt idx="92">
                  <c:v>-7.7759999999999998</c:v>
                </c:pt>
                <c:pt idx="93">
                  <c:v>-6.6150000000000002</c:v>
                </c:pt>
                <c:pt idx="94">
                  <c:v>-3.988</c:v>
                </c:pt>
                <c:pt idx="95">
                  <c:v>-3.9750000000000001</c:v>
                </c:pt>
                <c:pt idx="96">
                  <c:v>-3.819</c:v>
                </c:pt>
                <c:pt idx="97">
                  <c:v>-2.4180000000000001</c:v>
                </c:pt>
                <c:pt idx="98">
                  <c:v>-1.385</c:v>
                </c:pt>
                <c:pt idx="99">
                  <c:v>-1.5389999999999999</c:v>
                </c:pt>
                <c:pt idx="100">
                  <c:v>-1.2210000000000001</c:v>
                </c:pt>
                <c:pt idx="101">
                  <c:v>-1.0569999999999999</c:v>
                </c:pt>
                <c:pt idx="102">
                  <c:v>-0.72399999999999998</c:v>
                </c:pt>
                <c:pt idx="103">
                  <c:v>-0.76700000000000002</c:v>
                </c:pt>
                <c:pt idx="104">
                  <c:v>-0.72099999999999997</c:v>
                </c:pt>
                <c:pt idx="105">
                  <c:v>-0.32500000000000001</c:v>
                </c:pt>
                <c:pt idx="106">
                  <c:v>-0.48</c:v>
                </c:pt>
                <c:pt idx="107">
                  <c:v>-0.40799999999999997</c:v>
                </c:pt>
                <c:pt idx="108">
                  <c:v>5.0999999999999997E-2</c:v>
                </c:pt>
                <c:pt idx="109">
                  <c:v>-0.21299999999999999</c:v>
                </c:pt>
                <c:pt idx="110">
                  <c:v>-0.98</c:v>
                </c:pt>
                <c:pt idx="111">
                  <c:v>-1.147</c:v>
                </c:pt>
                <c:pt idx="112">
                  <c:v>-0.873</c:v>
                </c:pt>
                <c:pt idx="113">
                  <c:v>-0.94199999999999995</c:v>
                </c:pt>
                <c:pt idx="114">
                  <c:v>-0.502</c:v>
                </c:pt>
                <c:pt idx="115">
                  <c:v>-0.32700000000000001</c:v>
                </c:pt>
                <c:pt idx="116">
                  <c:v>-1.1080000000000001</c:v>
                </c:pt>
                <c:pt idx="117">
                  <c:v>-0.97899999999999998</c:v>
                </c:pt>
                <c:pt idx="118">
                  <c:v>-0.185</c:v>
                </c:pt>
                <c:pt idx="119">
                  <c:v>-0.29299999999999998</c:v>
                </c:pt>
                <c:pt idx="120">
                  <c:v>-0.17599999999999999</c:v>
                </c:pt>
                <c:pt idx="121">
                  <c:v>-0.124</c:v>
                </c:pt>
                <c:pt idx="122">
                  <c:v>-0.46300000000000002</c:v>
                </c:pt>
                <c:pt idx="123">
                  <c:v>-0.42199999999999999</c:v>
                </c:pt>
                <c:pt idx="124">
                  <c:v>-1.782</c:v>
                </c:pt>
                <c:pt idx="125">
                  <c:v>-2.6669999999999998</c:v>
                </c:pt>
                <c:pt idx="126">
                  <c:v>-4.2190000000000003</c:v>
                </c:pt>
                <c:pt idx="127">
                  <c:v>-3.1280000000000001</c:v>
                </c:pt>
                <c:pt idx="128">
                  <c:v>-3.6440000000000001</c:v>
                </c:pt>
                <c:pt idx="129">
                  <c:v>-3.415</c:v>
                </c:pt>
                <c:pt idx="130">
                  <c:v>-2.5489999999999999</c:v>
                </c:pt>
                <c:pt idx="131">
                  <c:v>-1.9379999999999999</c:v>
                </c:pt>
                <c:pt idx="132">
                  <c:v>-1.4359999999999999</c:v>
                </c:pt>
                <c:pt idx="133">
                  <c:v>-1.5349999999999999</c:v>
                </c:pt>
                <c:pt idx="134">
                  <c:v>-1.784</c:v>
                </c:pt>
                <c:pt idx="135">
                  <c:v>-1.3440000000000001</c:v>
                </c:pt>
                <c:pt idx="136">
                  <c:v>-1.2010000000000001</c:v>
                </c:pt>
                <c:pt idx="137">
                  <c:v>-0.48199999999999998</c:v>
                </c:pt>
                <c:pt idx="138">
                  <c:v>0.01</c:v>
                </c:pt>
                <c:pt idx="139">
                  <c:v>0.13800000000000001</c:v>
                </c:pt>
                <c:pt idx="140">
                  <c:v>0.40799999999999997</c:v>
                </c:pt>
                <c:pt idx="141">
                  <c:v>0.60199999999999998</c:v>
                </c:pt>
                <c:pt idx="142">
                  <c:v>0.70699999999999996</c:v>
                </c:pt>
                <c:pt idx="143">
                  <c:v>0.32400000000000001</c:v>
                </c:pt>
                <c:pt idx="144">
                  <c:v>0.222</c:v>
                </c:pt>
                <c:pt idx="145">
                  <c:v>0.46800000000000003</c:v>
                </c:pt>
                <c:pt idx="146">
                  <c:v>0.496</c:v>
                </c:pt>
                <c:pt idx="147">
                  <c:v>0.27300000000000002</c:v>
                </c:pt>
                <c:pt idx="148">
                  <c:v>0.38</c:v>
                </c:pt>
                <c:pt idx="149">
                  <c:v>0.22</c:v>
                </c:pt>
                <c:pt idx="150">
                  <c:v>0.51600000000000001</c:v>
                </c:pt>
                <c:pt idx="151">
                  <c:v>0.67500000000000004</c:v>
                </c:pt>
                <c:pt idx="152">
                  <c:v>0.80400000000000005</c:v>
                </c:pt>
                <c:pt idx="153">
                  <c:v>0.92400000000000004</c:v>
                </c:pt>
                <c:pt idx="154">
                  <c:v>0.54100000000000004</c:v>
                </c:pt>
                <c:pt idx="155">
                  <c:v>0.82</c:v>
                </c:pt>
                <c:pt idx="156">
                  <c:v>0.71899999999999997</c:v>
                </c:pt>
                <c:pt idx="157">
                  <c:v>0.51800000000000002</c:v>
                </c:pt>
                <c:pt idx="158">
                  <c:v>0.751</c:v>
                </c:pt>
                <c:pt idx="159">
                  <c:v>0.96299999999999997</c:v>
                </c:pt>
                <c:pt idx="160">
                  <c:v>0.70799999999999996</c:v>
                </c:pt>
                <c:pt idx="161">
                  <c:v>0.755</c:v>
                </c:pt>
                <c:pt idx="162">
                  <c:v>0.876</c:v>
                </c:pt>
                <c:pt idx="163">
                  <c:v>0.62</c:v>
                </c:pt>
                <c:pt idx="164">
                  <c:v>0.77900000000000003</c:v>
                </c:pt>
                <c:pt idx="165">
                  <c:v>0.42799999999999999</c:v>
                </c:pt>
                <c:pt idx="166">
                  <c:v>2.5999999999999999E-2</c:v>
                </c:pt>
                <c:pt idx="167">
                  <c:v>0.41899999999999998</c:v>
                </c:pt>
                <c:pt idx="168">
                  <c:v>0.187</c:v>
                </c:pt>
                <c:pt idx="169">
                  <c:v>0.22</c:v>
                </c:pt>
                <c:pt idx="170">
                  <c:v>0.127</c:v>
                </c:pt>
                <c:pt idx="171">
                  <c:v>-0.16300000000000001</c:v>
                </c:pt>
                <c:pt idx="172">
                  <c:v>0.38700000000000001</c:v>
                </c:pt>
                <c:pt idx="173">
                  <c:v>-0.10299999999999999</c:v>
                </c:pt>
                <c:pt idx="174">
                  <c:v>-0.432</c:v>
                </c:pt>
                <c:pt idx="175">
                  <c:v>6.3E-2</c:v>
                </c:pt>
                <c:pt idx="176">
                  <c:v>-3.7999999999999999E-2</c:v>
                </c:pt>
                <c:pt idx="177">
                  <c:v>-0.20300000000000001</c:v>
                </c:pt>
                <c:pt idx="178">
                  <c:v>-0.35799999999999998</c:v>
                </c:pt>
                <c:pt idx="179">
                  <c:v>-0.66600000000000004</c:v>
                </c:pt>
                <c:pt idx="180">
                  <c:v>-0.312</c:v>
                </c:pt>
                <c:pt idx="181">
                  <c:v>-0.23400000000000001</c:v>
                </c:pt>
                <c:pt idx="182">
                  <c:v>-8.6999999999999994E-2</c:v>
                </c:pt>
                <c:pt idx="183">
                  <c:v>-0.70799999999999996</c:v>
                </c:pt>
                <c:pt idx="184">
                  <c:v>-0.124</c:v>
                </c:pt>
                <c:pt idx="185">
                  <c:v>-7.6999999999999999E-2</c:v>
                </c:pt>
                <c:pt idx="186">
                  <c:v>-0.111</c:v>
                </c:pt>
                <c:pt idx="187">
                  <c:v>-7.9000000000000001E-2</c:v>
                </c:pt>
                <c:pt idx="188">
                  <c:v>-0.11</c:v>
                </c:pt>
                <c:pt idx="189">
                  <c:v>-0.13600000000000001</c:v>
                </c:pt>
                <c:pt idx="190">
                  <c:v>0.23200000000000001</c:v>
                </c:pt>
                <c:pt idx="191">
                  <c:v>-0.04</c:v>
                </c:pt>
                <c:pt idx="192">
                  <c:v>0.153</c:v>
                </c:pt>
                <c:pt idx="193">
                  <c:v>5.0999999999999997E-2</c:v>
                </c:pt>
                <c:pt idx="194">
                  <c:v>8.7999999999999995E-2</c:v>
                </c:pt>
                <c:pt idx="195">
                  <c:v>6.3E-2</c:v>
                </c:pt>
                <c:pt idx="196">
                  <c:v>0.42699999999999999</c:v>
                </c:pt>
                <c:pt idx="197">
                  <c:v>0.24299999999999999</c:v>
                </c:pt>
                <c:pt idx="198">
                  <c:v>0.45</c:v>
                </c:pt>
                <c:pt idx="199">
                  <c:v>0.27900000000000003</c:v>
                </c:pt>
                <c:pt idx="200">
                  <c:v>-4.2000000000000003E-2</c:v>
                </c:pt>
                <c:pt idx="201">
                  <c:v>0.3</c:v>
                </c:pt>
                <c:pt idx="202">
                  <c:v>0.501</c:v>
                </c:pt>
                <c:pt idx="203">
                  <c:v>0.158</c:v>
                </c:pt>
                <c:pt idx="204">
                  <c:v>-7.2999999999999995E-2</c:v>
                </c:pt>
                <c:pt idx="205">
                  <c:v>0.28999999999999998</c:v>
                </c:pt>
                <c:pt idx="206">
                  <c:v>-8.5000000000000006E-2</c:v>
                </c:pt>
                <c:pt idx="207">
                  <c:v>-0.108</c:v>
                </c:pt>
                <c:pt idx="208">
                  <c:v>0.23200000000000001</c:v>
                </c:pt>
                <c:pt idx="209">
                  <c:v>-2.9000000000000001E-2</c:v>
                </c:pt>
                <c:pt idx="210">
                  <c:v>0.16</c:v>
                </c:pt>
                <c:pt idx="211">
                  <c:v>-0.60699999999999998</c:v>
                </c:pt>
                <c:pt idx="212">
                  <c:v>-0.48899999999999999</c:v>
                </c:pt>
                <c:pt idx="213">
                  <c:v>-0.82</c:v>
                </c:pt>
                <c:pt idx="214">
                  <c:v>-3.7999999999999999E-2</c:v>
                </c:pt>
                <c:pt idx="215">
                  <c:v>9.8000000000000004E-2</c:v>
                </c:pt>
                <c:pt idx="216">
                  <c:v>2.3E-2</c:v>
                </c:pt>
                <c:pt idx="217">
                  <c:v>0.20200000000000001</c:v>
                </c:pt>
                <c:pt idx="218">
                  <c:v>-0.113</c:v>
                </c:pt>
                <c:pt idx="219">
                  <c:v>0.161</c:v>
                </c:pt>
                <c:pt idx="220">
                  <c:v>0.33100000000000002</c:v>
                </c:pt>
                <c:pt idx="221">
                  <c:v>0.11700000000000001</c:v>
                </c:pt>
                <c:pt idx="222">
                  <c:v>0.44900000000000001</c:v>
                </c:pt>
                <c:pt idx="223">
                  <c:v>0.40200000000000002</c:v>
                </c:pt>
                <c:pt idx="224">
                  <c:v>0.47299999999999998</c:v>
                </c:pt>
                <c:pt idx="225">
                  <c:v>0.42799999999999999</c:v>
                </c:pt>
                <c:pt idx="226">
                  <c:v>0.51</c:v>
                </c:pt>
                <c:pt idx="227">
                  <c:v>-0.70399999999999996</c:v>
                </c:pt>
                <c:pt idx="228">
                  <c:v>-1.889</c:v>
                </c:pt>
                <c:pt idx="229">
                  <c:v>-1.2569999999999999</c:v>
                </c:pt>
                <c:pt idx="230">
                  <c:v>-0.61499999999999999</c:v>
                </c:pt>
                <c:pt idx="231">
                  <c:v>-0.224</c:v>
                </c:pt>
                <c:pt idx="232">
                  <c:v>0.09</c:v>
                </c:pt>
                <c:pt idx="233">
                  <c:v>0.313</c:v>
                </c:pt>
                <c:pt idx="234">
                  <c:v>0.17299999999999999</c:v>
                </c:pt>
                <c:pt idx="235">
                  <c:v>-0.53800000000000003</c:v>
                </c:pt>
                <c:pt idx="236">
                  <c:v>0.29099999999999998</c:v>
                </c:pt>
                <c:pt idx="237">
                  <c:v>0.36299999999999999</c:v>
                </c:pt>
                <c:pt idx="238">
                  <c:v>0.33800000000000002</c:v>
                </c:pt>
                <c:pt idx="239">
                  <c:v>0.52900000000000003</c:v>
                </c:pt>
                <c:pt idx="240">
                  <c:v>0.73599999999999999</c:v>
                </c:pt>
                <c:pt idx="241">
                  <c:v>0.74099999999999999</c:v>
                </c:pt>
                <c:pt idx="242">
                  <c:v>0.90200000000000002</c:v>
                </c:pt>
                <c:pt idx="243">
                  <c:v>0.95</c:v>
                </c:pt>
                <c:pt idx="244">
                  <c:v>0.68799999999999994</c:v>
                </c:pt>
                <c:pt idx="245">
                  <c:v>0.87</c:v>
                </c:pt>
                <c:pt idx="246">
                  <c:v>0.63300000000000001</c:v>
                </c:pt>
                <c:pt idx="247">
                  <c:v>0.66</c:v>
                </c:pt>
                <c:pt idx="248">
                  <c:v>-0.17899999999999999</c:v>
                </c:pt>
                <c:pt idx="249">
                  <c:v>0.59</c:v>
                </c:pt>
                <c:pt idx="250">
                  <c:v>0.21299999999999999</c:v>
                </c:pt>
                <c:pt idx="251">
                  <c:v>-0.94399999999999995</c:v>
                </c:pt>
                <c:pt idx="252">
                  <c:v>-0.82799999999999996</c:v>
                </c:pt>
                <c:pt idx="253">
                  <c:v>-1.1990000000000001</c:v>
                </c:pt>
                <c:pt idx="254">
                  <c:v>-0.85399999999999998</c:v>
                </c:pt>
                <c:pt idx="255">
                  <c:v>-1.498</c:v>
                </c:pt>
                <c:pt idx="256">
                  <c:v>-1.2130000000000001</c:v>
                </c:pt>
                <c:pt idx="257">
                  <c:v>-1.843</c:v>
                </c:pt>
                <c:pt idx="258">
                  <c:v>-1.897</c:v>
                </c:pt>
                <c:pt idx="259">
                  <c:v>-1.9419999999999999</c:v>
                </c:pt>
                <c:pt idx="260">
                  <c:v>-1.343</c:v>
                </c:pt>
                <c:pt idx="261">
                  <c:v>-0.47499999999999998</c:v>
                </c:pt>
                <c:pt idx="262">
                  <c:v>-0.182</c:v>
                </c:pt>
                <c:pt idx="263">
                  <c:v>0.26</c:v>
                </c:pt>
                <c:pt idx="264">
                  <c:v>-0.45200000000000001</c:v>
                </c:pt>
                <c:pt idx="265">
                  <c:v>-0.65100000000000002</c:v>
                </c:pt>
                <c:pt idx="266">
                  <c:v>-0.85599999999999998</c:v>
                </c:pt>
                <c:pt idx="267">
                  <c:v>0.14799999999999999</c:v>
                </c:pt>
                <c:pt idx="268">
                  <c:v>0.20200000000000001</c:v>
                </c:pt>
                <c:pt idx="269">
                  <c:v>0.104</c:v>
                </c:pt>
                <c:pt idx="270">
                  <c:v>-4.9000000000000002E-2</c:v>
                </c:pt>
                <c:pt idx="271">
                  <c:v>-9.5000000000000001E-2</c:v>
                </c:pt>
                <c:pt idx="272">
                  <c:v>0.23</c:v>
                </c:pt>
                <c:pt idx="273">
                  <c:v>0.38300000000000001</c:v>
                </c:pt>
                <c:pt idx="274">
                  <c:v>0.60299999999999998</c:v>
                </c:pt>
                <c:pt idx="275">
                  <c:v>0.97299999999999998</c:v>
                </c:pt>
                <c:pt idx="276">
                  <c:v>1</c:v>
                </c:pt>
                <c:pt idx="277">
                  <c:v>0.93799999999999994</c:v>
                </c:pt>
                <c:pt idx="278">
                  <c:v>1.008</c:v>
                </c:pt>
                <c:pt idx="279">
                  <c:v>0.46500000000000002</c:v>
                </c:pt>
                <c:pt idx="280">
                  <c:v>0.65200000000000002</c:v>
                </c:pt>
                <c:pt idx="281">
                  <c:v>0.89500000000000002</c:v>
                </c:pt>
                <c:pt idx="282">
                  <c:v>0.82699999999999996</c:v>
                </c:pt>
                <c:pt idx="283">
                  <c:v>1.0920000000000001</c:v>
                </c:pt>
                <c:pt idx="284">
                  <c:v>1.038</c:v>
                </c:pt>
                <c:pt idx="285">
                  <c:v>1.4810000000000001</c:v>
                </c:pt>
                <c:pt idx="286">
                  <c:v>1.786</c:v>
                </c:pt>
                <c:pt idx="287">
                  <c:v>1.579</c:v>
                </c:pt>
                <c:pt idx="288">
                  <c:v>1.345</c:v>
                </c:pt>
                <c:pt idx="289">
                  <c:v>0.95899999999999996</c:v>
                </c:pt>
                <c:pt idx="290">
                  <c:v>1.4</c:v>
                </c:pt>
                <c:pt idx="291">
                  <c:v>1.524</c:v>
                </c:pt>
                <c:pt idx="292">
                  <c:v>1.5149999999999999</c:v>
                </c:pt>
                <c:pt idx="293">
                  <c:v>1.4590000000000001</c:v>
                </c:pt>
                <c:pt idx="294">
                  <c:v>1.431</c:v>
                </c:pt>
                <c:pt idx="295">
                  <c:v>1.2290000000000001</c:v>
                </c:pt>
                <c:pt idx="296">
                  <c:v>1.232</c:v>
                </c:pt>
                <c:pt idx="297">
                  <c:v>1.635</c:v>
                </c:pt>
                <c:pt idx="298">
                  <c:v>1.526</c:v>
                </c:pt>
                <c:pt idx="299">
                  <c:v>1.5189999999999999</c:v>
                </c:pt>
                <c:pt idx="300">
                  <c:v>1.1399999999999999</c:v>
                </c:pt>
                <c:pt idx="301">
                  <c:v>1.048</c:v>
                </c:pt>
                <c:pt idx="302">
                  <c:v>1.3380000000000001</c:v>
                </c:pt>
                <c:pt idx="303">
                  <c:v>1.514</c:v>
                </c:pt>
                <c:pt idx="304">
                  <c:v>1.339</c:v>
                </c:pt>
                <c:pt idx="305">
                  <c:v>1.278</c:v>
                </c:pt>
                <c:pt idx="306">
                  <c:v>1.246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3-4E1A-AF15-C89828DF3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563695"/>
        <c:axId val="351562255"/>
      </c:lineChart>
      <c:dateAx>
        <c:axId val="351563695"/>
        <c:scaling>
          <c:orientation val="minMax"/>
        </c:scaling>
        <c:delete val="0"/>
        <c:axPos val="b"/>
        <c:numFmt formatCode="[$-40C]m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562255"/>
        <c:crosses val="autoZero"/>
        <c:auto val="1"/>
        <c:lblOffset val="100"/>
        <c:baseTimeUnit val="days"/>
      </c:dateAx>
      <c:valAx>
        <c:axId val="3515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56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BNP</a:t>
            </a:r>
            <a:r>
              <a:rPr lang="fr-FR" baseline="0"/>
              <a:t> Positionning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Europe!$L$3:$L$181</c:f>
              <c:strCache>
                <c:ptCount val="179"/>
                <c:pt idx="0">
                  <c:v>BNPEPEU Index</c:v>
                </c:pt>
                <c:pt idx="178">
                  <c:v>#N/A Invalid Security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Europe!$A$182:$A$317</c:f>
              <c:numCache>
                <c:formatCode>m/d/yyyy</c:formatCode>
                <c:ptCount val="136"/>
                <c:pt idx="0">
                  <c:v>42398</c:v>
                </c:pt>
                <c:pt idx="1">
                  <c:v>42429</c:v>
                </c:pt>
                <c:pt idx="2">
                  <c:v>42460</c:v>
                </c:pt>
                <c:pt idx="3">
                  <c:v>42489</c:v>
                </c:pt>
                <c:pt idx="4">
                  <c:v>42521</c:v>
                </c:pt>
                <c:pt idx="5">
                  <c:v>42551</c:v>
                </c:pt>
                <c:pt idx="6">
                  <c:v>42580</c:v>
                </c:pt>
                <c:pt idx="7">
                  <c:v>42613</c:v>
                </c:pt>
                <c:pt idx="8">
                  <c:v>42643</c:v>
                </c:pt>
                <c:pt idx="9">
                  <c:v>42674</c:v>
                </c:pt>
                <c:pt idx="10">
                  <c:v>42704</c:v>
                </c:pt>
                <c:pt idx="11">
                  <c:v>42734</c:v>
                </c:pt>
                <c:pt idx="12">
                  <c:v>42766</c:v>
                </c:pt>
                <c:pt idx="13">
                  <c:v>42794</c:v>
                </c:pt>
                <c:pt idx="14">
                  <c:v>42825</c:v>
                </c:pt>
                <c:pt idx="15">
                  <c:v>42853</c:v>
                </c:pt>
                <c:pt idx="16">
                  <c:v>42886</c:v>
                </c:pt>
                <c:pt idx="17">
                  <c:v>42916</c:v>
                </c:pt>
                <c:pt idx="18">
                  <c:v>42947</c:v>
                </c:pt>
                <c:pt idx="19">
                  <c:v>42978</c:v>
                </c:pt>
                <c:pt idx="20">
                  <c:v>43007</c:v>
                </c:pt>
                <c:pt idx="21">
                  <c:v>43039</c:v>
                </c:pt>
                <c:pt idx="22">
                  <c:v>43069</c:v>
                </c:pt>
                <c:pt idx="23">
                  <c:v>43098</c:v>
                </c:pt>
                <c:pt idx="24">
                  <c:v>43131</c:v>
                </c:pt>
                <c:pt idx="25">
                  <c:v>43159</c:v>
                </c:pt>
                <c:pt idx="26">
                  <c:v>43189</c:v>
                </c:pt>
                <c:pt idx="27">
                  <c:v>43220</c:v>
                </c:pt>
                <c:pt idx="28">
                  <c:v>43251</c:v>
                </c:pt>
                <c:pt idx="29">
                  <c:v>43280</c:v>
                </c:pt>
                <c:pt idx="30">
                  <c:v>43312</c:v>
                </c:pt>
                <c:pt idx="31">
                  <c:v>43343</c:v>
                </c:pt>
                <c:pt idx="32">
                  <c:v>43371</c:v>
                </c:pt>
                <c:pt idx="33">
                  <c:v>43404</c:v>
                </c:pt>
                <c:pt idx="34">
                  <c:v>43434</c:v>
                </c:pt>
                <c:pt idx="35">
                  <c:v>43465</c:v>
                </c:pt>
                <c:pt idx="36">
                  <c:v>43496</c:v>
                </c:pt>
                <c:pt idx="37">
                  <c:v>43524</c:v>
                </c:pt>
                <c:pt idx="38">
                  <c:v>43553</c:v>
                </c:pt>
                <c:pt idx="39">
                  <c:v>43585</c:v>
                </c:pt>
                <c:pt idx="40">
                  <c:v>43616</c:v>
                </c:pt>
                <c:pt idx="41">
                  <c:v>43644</c:v>
                </c:pt>
                <c:pt idx="42">
                  <c:v>43677</c:v>
                </c:pt>
                <c:pt idx="43">
                  <c:v>43707</c:v>
                </c:pt>
                <c:pt idx="44">
                  <c:v>43738</c:v>
                </c:pt>
                <c:pt idx="45">
                  <c:v>43769</c:v>
                </c:pt>
                <c:pt idx="46">
                  <c:v>43798</c:v>
                </c:pt>
                <c:pt idx="47">
                  <c:v>43830</c:v>
                </c:pt>
                <c:pt idx="48">
                  <c:v>43861</c:v>
                </c:pt>
                <c:pt idx="49">
                  <c:v>43889</c:v>
                </c:pt>
                <c:pt idx="50">
                  <c:v>43921</c:v>
                </c:pt>
                <c:pt idx="51">
                  <c:v>43951</c:v>
                </c:pt>
                <c:pt idx="52">
                  <c:v>43980</c:v>
                </c:pt>
                <c:pt idx="53">
                  <c:v>44012</c:v>
                </c:pt>
                <c:pt idx="54">
                  <c:v>44043</c:v>
                </c:pt>
                <c:pt idx="55">
                  <c:v>44074</c:v>
                </c:pt>
                <c:pt idx="56">
                  <c:v>44104</c:v>
                </c:pt>
                <c:pt idx="57">
                  <c:v>44134</c:v>
                </c:pt>
                <c:pt idx="58">
                  <c:v>44165</c:v>
                </c:pt>
                <c:pt idx="59">
                  <c:v>44196</c:v>
                </c:pt>
                <c:pt idx="60">
                  <c:v>44225</c:v>
                </c:pt>
                <c:pt idx="61">
                  <c:v>44253</c:v>
                </c:pt>
                <c:pt idx="62">
                  <c:v>44286</c:v>
                </c:pt>
                <c:pt idx="63">
                  <c:v>44316</c:v>
                </c:pt>
                <c:pt idx="64">
                  <c:v>44347</c:v>
                </c:pt>
                <c:pt idx="65">
                  <c:v>44377</c:v>
                </c:pt>
                <c:pt idx="66">
                  <c:v>44407</c:v>
                </c:pt>
                <c:pt idx="67">
                  <c:v>44439</c:v>
                </c:pt>
                <c:pt idx="68">
                  <c:v>44469</c:v>
                </c:pt>
                <c:pt idx="69">
                  <c:v>44498</c:v>
                </c:pt>
                <c:pt idx="70">
                  <c:v>44530</c:v>
                </c:pt>
                <c:pt idx="71">
                  <c:v>44561</c:v>
                </c:pt>
                <c:pt idx="72">
                  <c:v>44592</c:v>
                </c:pt>
                <c:pt idx="73">
                  <c:v>44620</c:v>
                </c:pt>
                <c:pt idx="74">
                  <c:v>44651</c:v>
                </c:pt>
                <c:pt idx="75">
                  <c:v>44681</c:v>
                </c:pt>
                <c:pt idx="76">
                  <c:v>44712</c:v>
                </c:pt>
                <c:pt idx="77">
                  <c:v>44742</c:v>
                </c:pt>
                <c:pt idx="78">
                  <c:v>44773</c:v>
                </c:pt>
                <c:pt idx="79">
                  <c:v>44804</c:v>
                </c:pt>
                <c:pt idx="80">
                  <c:v>44834</c:v>
                </c:pt>
                <c:pt idx="81">
                  <c:v>44865</c:v>
                </c:pt>
                <c:pt idx="82">
                  <c:v>44895</c:v>
                </c:pt>
                <c:pt idx="83">
                  <c:v>44926</c:v>
                </c:pt>
                <c:pt idx="84">
                  <c:v>44957</c:v>
                </c:pt>
                <c:pt idx="85">
                  <c:v>44985</c:v>
                </c:pt>
                <c:pt idx="86">
                  <c:v>45016</c:v>
                </c:pt>
                <c:pt idx="87">
                  <c:v>45046</c:v>
                </c:pt>
                <c:pt idx="88">
                  <c:v>45077</c:v>
                </c:pt>
                <c:pt idx="89">
                  <c:v>45107</c:v>
                </c:pt>
                <c:pt idx="90">
                  <c:v>45138</c:v>
                </c:pt>
                <c:pt idx="91">
                  <c:v>45169</c:v>
                </c:pt>
                <c:pt idx="92">
                  <c:v>45199</c:v>
                </c:pt>
                <c:pt idx="93">
                  <c:v>45230</c:v>
                </c:pt>
                <c:pt idx="94">
                  <c:v>45260</c:v>
                </c:pt>
                <c:pt idx="95">
                  <c:v>45291</c:v>
                </c:pt>
                <c:pt idx="96">
                  <c:v>45322</c:v>
                </c:pt>
                <c:pt idx="97">
                  <c:v>45351</c:v>
                </c:pt>
                <c:pt idx="98">
                  <c:v>45382</c:v>
                </c:pt>
                <c:pt idx="99">
                  <c:v>45412</c:v>
                </c:pt>
                <c:pt idx="100">
                  <c:v>45443</c:v>
                </c:pt>
                <c:pt idx="101">
                  <c:v>45473</c:v>
                </c:pt>
                <c:pt idx="102">
                  <c:v>45504</c:v>
                </c:pt>
                <c:pt idx="103">
                  <c:v>45535</c:v>
                </c:pt>
                <c:pt idx="104">
                  <c:v>45565</c:v>
                </c:pt>
                <c:pt idx="105">
                  <c:v>45596</c:v>
                </c:pt>
                <c:pt idx="106">
                  <c:v>45626</c:v>
                </c:pt>
                <c:pt idx="107">
                  <c:v>45657</c:v>
                </c:pt>
                <c:pt idx="108">
                  <c:v>45688</c:v>
                </c:pt>
                <c:pt idx="109">
                  <c:v>45716</c:v>
                </c:pt>
                <c:pt idx="110">
                  <c:v>45747</c:v>
                </c:pt>
                <c:pt idx="111">
                  <c:v>45777</c:v>
                </c:pt>
                <c:pt idx="112">
                  <c:v>45808</c:v>
                </c:pt>
                <c:pt idx="113">
                  <c:v>45838</c:v>
                </c:pt>
                <c:pt idx="114">
                  <c:v>45869</c:v>
                </c:pt>
                <c:pt idx="115">
                  <c:v>45898</c:v>
                </c:pt>
                <c:pt idx="116">
                  <c:v>45930</c:v>
                </c:pt>
                <c:pt idx="117">
                  <c:v>45961</c:v>
                </c:pt>
                <c:pt idx="118">
                  <c:v>45989</c:v>
                </c:pt>
                <c:pt idx="119">
                  <c:v>46022</c:v>
                </c:pt>
                <c:pt idx="120">
                  <c:v>46053</c:v>
                </c:pt>
                <c:pt idx="121">
                  <c:v>46080</c:v>
                </c:pt>
                <c:pt idx="122">
                  <c:v>46112</c:v>
                </c:pt>
                <c:pt idx="123">
                  <c:v>46142</c:v>
                </c:pt>
                <c:pt idx="124">
                  <c:v>46171</c:v>
                </c:pt>
                <c:pt idx="125">
                  <c:v>46203</c:v>
                </c:pt>
                <c:pt idx="126">
                  <c:v>46234</c:v>
                </c:pt>
                <c:pt idx="127">
                  <c:v>46265</c:v>
                </c:pt>
                <c:pt idx="128">
                  <c:v>46295</c:v>
                </c:pt>
              </c:numCache>
            </c:numRef>
          </c:cat>
          <c:val>
            <c:numRef>
              <c:f>Europe!$L$182:$L$318</c:f>
              <c:numCache>
                <c:formatCode>0.00</c:formatCode>
                <c:ptCount val="137"/>
                <c:pt idx="0">
                  <c:v>36.038800000000002</c:v>
                </c:pt>
                <c:pt idx="1">
                  <c:v>25.3385</c:v>
                </c:pt>
                <c:pt idx="2">
                  <c:v>22.623999999999999</c:v>
                </c:pt>
                <c:pt idx="3">
                  <c:v>29.670300000000001</c:v>
                </c:pt>
                <c:pt idx="4">
                  <c:v>27.854800000000001</c:v>
                </c:pt>
                <c:pt idx="5">
                  <c:v>8.0914999999999999</c:v>
                </c:pt>
                <c:pt idx="6">
                  <c:v>15.8508</c:v>
                </c:pt>
                <c:pt idx="7">
                  <c:v>24.891500000000001</c:v>
                </c:pt>
                <c:pt idx="8">
                  <c:v>31.607700000000001</c:v>
                </c:pt>
                <c:pt idx="9">
                  <c:v>48.585299999999997</c:v>
                </c:pt>
                <c:pt idx="10">
                  <c:v>49.701799999999999</c:v>
                </c:pt>
                <c:pt idx="11">
                  <c:v>70.730999999999995</c:v>
                </c:pt>
                <c:pt idx="12">
                  <c:v>61.963500000000003</c:v>
                </c:pt>
                <c:pt idx="13">
                  <c:v>63.960900000000002</c:v>
                </c:pt>
                <c:pt idx="14">
                  <c:v>68.098699999999994</c:v>
                </c:pt>
                <c:pt idx="15">
                  <c:v>72.133399999999995</c:v>
                </c:pt>
                <c:pt idx="16">
                  <c:v>78.389499999999998</c:v>
                </c:pt>
                <c:pt idx="17">
                  <c:v>73.400499999999994</c:v>
                </c:pt>
                <c:pt idx="18">
                  <c:v>71.1965</c:v>
                </c:pt>
                <c:pt idx="19">
                  <c:v>54.533200000000001</c:v>
                </c:pt>
                <c:pt idx="20">
                  <c:v>62.305999999999997</c:v>
                </c:pt>
                <c:pt idx="21">
                  <c:v>59.680900000000001</c:v>
                </c:pt>
                <c:pt idx="22">
                  <c:v>48.968800000000002</c:v>
                </c:pt>
                <c:pt idx="23">
                  <c:v>37.733400000000003</c:v>
                </c:pt>
                <c:pt idx="24">
                  <c:v>30.9984</c:v>
                </c:pt>
                <c:pt idx="25">
                  <c:v>12.8705</c:v>
                </c:pt>
                <c:pt idx="26">
                  <c:v>6.9545000000000003</c:v>
                </c:pt>
                <c:pt idx="27">
                  <c:v>16.302399999999999</c:v>
                </c:pt>
                <c:pt idx="28">
                  <c:v>13.803699999999999</c:v>
                </c:pt>
                <c:pt idx="29">
                  <c:v>29.1889</c:v>
                </c:pt>
                <c:pt idx="30">
                  <c:v>40.4298</c:v>
                </c:pt>
                <c:pt idx="31">
                  <c:v>32.805399999999999</c:v>
                </c:pt>
                <c:pt idx="32">
                  <c:v>34.4422</c:v>
                </c:pt>
                <c:pt idx="33">
                  <c:v>15.045999999999999</c:v>
                </c:pt>
                <c:pt idx="34">
                  <c:v>13.6532</c:v>
                </c:pt>
                <c:pt idx="35">
                  <c:v>9.1781000000000006</c:v>
                </c:pt>
                <c:pt idx="36">
                  <c:v>21.458300000000001</c:v>
                </c:pt>
                <c:pt idx="37">
                  <c:v>33.381999999999998</c:v>
                </c:pt>
                <c:pt idx="38">
                  <c:v>37.185099999999998</c:v>
                </c:pt>
                <c:pt idx="39">
                  <c:v>49.518099999999997</c:v>
                </c:pt>
                <c:pt idx="40">
                  <c:v>33.069699999999997</c:v>
                </c:pt>
                <c:pt idx="41">
                  <c:v>50.274299999999997</c:v>
                </c:pt>
                <c:pt idx="42">
                  <c:v>54.198300000000003</c:v>
                </c:pt>
                <c:pt idx="43">
                  <c:v>31.5715</c:v>
                </c:pt>
                <c:pt idx="44">
                  <c:v>48.603000000000002</c:v>
                </c:pt>
                <c:pt idx="45">
                  <c:v>54.191000000000003</c:v>
                </c:pt>
                <c:pt idx="46">
                  <c:v>71.607799999999997</c:v>
                </c:pt>
                <c:pt idx="47">
                  <c:v>79.056899999999999</c:v>
                </c:pt>
                <c:pt idx="48">
                  <c:v>57.760399999999997</c:v>
                </c:pt>
                <c:pt idx="49">
                  <c:v>31.739100000000001</c:v>
                </c:pt>
                <c:pt idx="50">
                  <c:v>6.0109000000000004</c:v>
                </c:pt>
                <c:pt idx="51">
                  <c:v>10.4214</c:v>
                </c:pt>
                <c:pt idx="52">
                  <c:v>14.069900000000001</c:v>
                </c:pt>
                <c:pt idx="53">
                  <c:v>33.946599999999997</c:v>
                </c:pt>
                <c:pt idx="54">
                  <c:v>44.0625</c:v>
                </c:pt>
                <c:pt idx="55">
                  <c:v>45.767600000000002</c:v>
                </c:pt>
                <c:pt idx="56">
                  <c:v>39.243899999999996</c:v>
                </c:pt>
                <c:pt idx="57">
                  <c:v>28.250800000000002</c:v>
                </c:pt>
                <c:pt idx="58">
                  <c:v>54.893799999999999</c:v>
                </c:pt>
                <c:pt idx="59">
                  <c:v>54.640500000000003</c:v>
                </c:pt>
                <c:pt idx="60">
                  <c:v>58.013399999999997</c:v>
                </c:pt>
                <c:pt idx="61">
                  <c:v>72.986400000000003</c:v>
                </c:pt>
                <c:pt idx="62">
                  <c:v>79.780799999999999</c:v>
                </c:pt>
                <c:pt idx="63">
                  <c:v>87.788700000000006</c:v>
                </c:pt>
                <c:pt idx="64">
                  <c:v>85.799400000000006</c:v>
                </c:pt>
                <c:pt idx="65">
                  <c:v>89.891900000000007</c:v>
                </c:pt>
                <c:pt idx="66">
                  <c:v>74.182699999999997</c:v>
                </c:pt>
                <c:pt idx="67">
                  <c:v>88.431700000000006</c:v>
                </c:pt>
                <c:pt idx="68">
                  <c:v>65.433599999999998</c:v>
                </c:pt>
                <c:pt idx="69">
                  <c:v>78.464399999999998</c:v>
                </c:pt>
                <c:pt idx="70">
                  <c:v>56.545200000000001</c:v>
                </c:pt>
                <c:pt idx="71">
                  <c:v>51.1235</c:v>
                </c:pt>
                <c:pt idx="72">
                  <c:v>43.924500000000002</c:v>
                </c:pt>
                <c:pt idx="73">
                  <c:v>26.471800000000002</c:v>
                </c:pt>
                <c:pt idx="74">
                  <c:v>8.2401</c:v>
                </c:pt>
                <c:pt idx="75">
                  <c:v>5.9157000000000002</c:v>
                </c:pt>
                <c:pt idx="76">
                  <c:v>9.8829999999999991</c:v>
                </c:pt>
                <c:pt idx="77">
                  <c:v>6.3654999999999999</c:v>
                </c:pt>
                <c:pt idx="78">
                  <c:v>15.7568</c:v>
                </c:pt>
                <c:pt idx="79">
                  <c:v>18.909199999999998</c:v>
                </c:pt>
                <c:pt idx="80">
                  <c:v>15.992900000000001</c:v>
                </c:pt>
                <c:pt idx="81">
                  <c:v>28.103400000000001</c:v>
                </c:pt>
                <c:pt idx="82">
                  <c:v>41.226199999999999</c:v>
                </c:pt>
                <c:pt idx="83">
                  <c:v>46.605400000000003</c:v>
                </c:pt>
                <c:pt idx="84">
                  <c:v>81.648200000000003</c:v>
                </c:pt>
                <c:pt idx="85">
                  <c:v>83.135999999999996</c:v>
                </c:pt>
                <c:pt idx="86">
                  <c:v>52.588900000000002</c:v>
                </c:pt>
                <c:pt idx="87">
                  <c:v>60.4696</c:v>
                </c:pt>
                <c:pt idx="88">
                  <c:v>58.708599999999997</c:v>
                </c:pt>
                <c:pt idx="89">
                  <c:v>65.102099999999993</c:v>
                </c:pt>
                <c:pt idx="90">
                  <c:v>62.599800000000002</c:v>
                </c:pt>
                <c:pt idx="91">
                  <c:v>63.3491</c:v>
                </c:pt>
                <c:pt idx="92">
                  <c:v>60.158299999999997</c:v>
                </c:pt>
                <c:pt idx="93">
                  <c:v>52.796500000000002</c:v>
                </c:pt>
                <c:pt idx="94">
                  <c:v>79.723399999999998</c:v>
                </c:pt>
                <c:pt idx="95">
                  <c:v>88.533100000000005</c:v>
                </c:pt>
                <c:pt idx="96">
                  <c:v>81.3566</c:v>
                </c:pt>
                <c:pt idx="97">
                  <c:v>85.933199999999999</c:v>
                </c:pt>
                <c:pt idx="98">
                  <c:v>80.419200000000004</c:v>
                </c:pt>
                <c:pt idx="99">
                  <c:v>67.881299999999996</c:v>
                </c:pt>
                <c:pt idx="100">
                  <c:v>75.989099999999993</c:v>
                </c:pt>
                <c:pt idx="101">
                  <c:v>52.669800000000002</c:v>
                </c:pt>
                <c:pt idx="102">
                  <c:v>49.466500000000003</c:v>
                </c:pt>
                <c:pt idx="103">
                  <c:v>54.4587</c:v>
                </c:pt>
                <c:pt idx="104">
                  <c:v>49.425699999999999</c:v>
                </c:pt>
                <c:pt idx="105">
                  <c:v>45.790900000000001</c:v>
                </c:pt>
                <c:pt idx="106">
                  <c:v>30.0214</c:v>
                </c:pt>
                <c:pt idx="107">
                  <c:v>37.123100000000001</c:v>
                </c:pt>
                <c:pt idx="108">
                  <c:v>64.140600000000006</c:v>
                </c:pt>
                <c:pt idx="109">
                  <c:v>73.372100000000003</c:v>
                </c:pt>
                <c:pt idx="110">
                  <c:v>58.600700000000003</c:v>
                </c:pt>
                <c:pt idx="111">
                  <c:v>37.397399999999998</c:v>
                </c:pt>
                <c:pt idx="112">
                  <c:v>42.578699999999998</c:v>
                </c:pt>
                <c:pt idx="113">
                  <c:v>31.570699999999999</c:v>
                </c:pt>
                <c:pt idx="114">
                  <c:v>40.442100000000003</c:v>
                </c:pt>
                <c:pt idx="115">
                  <c:v>37.439799999999998</c:v>
                </c:pt>
                <c:pt idx="116">
                  <c:v>36.150100000000002</c:v>
                </c:pt>
                <c:pt idx="117">
                  <c:v>52.962299999999999</c:v>
                </c:pt>
                <c:pt idx="118">
                  <c:v>34.592500000000001</c:v>
                </c:pt>
                <c:pt idx="119">
                  <c:v>50.593200000000003</c:v>
                </c:pt>
                <c:pt idx="120">
                  <c:v>45.6434</c:v>
                </c:pt>
                <c:pt idx="121">
                  <c:v>50.799300000000002</c:v>
                </c:pt>
                <c:pt idx="122">
                  <c:v>3.9899</c:v>
                </c:pt>
                <c:pt idx="123">
                  <c:v>5.9629000000000003</c:v>
                </c:pt>
                <c:pt idx="124">
                  <c:v>12.1172</c:v>
                </c:pt>
                <c:pt idx="125">
                  <c:v>18.6401</c:v>
                </c:pt>
                <c:pt idx="126">
                  <c:v>23.542100000000001</c:v>
                </c:pt>
                <c:pt idx="127">
                  <c:v>37.701700000000002</c:v>
                </c:pt>
                <c:pt idx="128">
                  <c:v>24.659600000000001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F-4DA5-8367-5928D9AA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352543"/>
        <c:axId val="320350143"/>
      </c:lineChart>
      <c:dateAx>
        <c:axId val="320352543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0350143"/>
        <c:crosses val="autoZero"/>
        <c:auto val="1"/>
        <c:lblOffset val="100"/>
        <c:baseTimeUnit val="days"/>
      </c:dateAx>
      <c:valAx>
        <c:axId val="3203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035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Citi Economic Surprise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075902895085574"/>
          <c:y val="0.16489243296741185"/>
          <c:w val="0.85085204664426672"/>
          <c:h val="0.64863823241360141"/>
        </c:manualLayout>
      </c:layout>
      <c:lineChart>
        <c:grouping val="standard"/>
        <c:varyColors val="0"/>
        <c:ser>
          <c:idx val="0"/>
          <c:order val="0"/>
          <c:tx>
            <c:strRef>
              <c:f>Europe!$O$3:$O$25</c:f>
              <c:strCache>
                <c:ptCount val="23"/>
                <c:pt idx="0">
                  <c:v>CESIEUR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Europe!$A$26:$A$320</c:f>
              <c:numCache>
                <c:formatCode>m/d/yyyy</c:formatCode>
                <c:ptCount val="295"/>
                <c:pt idx="0">
                  <c:v>37652</c:v>
                </c:pt>
                <c:pt idx="1">
                  <c:v>37680</c:v>
                </c:pt>
                <c:pt idx="2">
                  <c:v>37711</c:v>
                </c:pt>
                <c:pt idx="3">
                  <c:v>37741</c:v>
                </c:pt>
                <c:pt idx="4">
                  <c:v>37771</c:v>
                </c:pt>
                <c:pt idx="5">
                  <c:v>37802</c:v>
                </c:pt>
                <c:pt idx="6">
                  <c:v>37833</c:v>
                </c:pt>
                <c:pt idx="7">
                  <c:v>37862</c:v>
                </c:pt>
                <c:pt idx="8">
                  <c:v>37894</c:v>
                </c:pt>
                <c:pt idx="9">
                  <c:v>37925</c:v>
                </c:pt>
                <c:pt idx="10">
                  <c:v>37953</c:v>
                </c:pt>
                <c:pt idx="11">
                  <c:v>37986</c:v>
                </c:pt>
                <c:pt idx="12">
                  <c:v>38016</c:v>
                </c:pt>
                <c:pt idx="13">
                  <c:v>38044</c:v>
                </c:pt>
                <c:pt idx="14">
                  <c:v>38077</c:v>
                </c:pt>
                <c:pt idx="15">
                  <c:v>38107</c:v>
                </c:pt>
                <c:pt idx="16">
                  <c:v>38138</c:v>
                </c:pt>
                <c:pt idx="17">
                  <c:v>38168</c:v>
                </c:pt>
                <c:pt idx="18">
                  <c:v>38198</c:v>
                </c:pt>
                <c:pt idx="19">
                  <c:v>38230</c:v>
                </c:pt>
                <c:pt idx="20">
                  <c:v>38260</c:v>
                </c:pt>
                <c:pt idx="21">
                  <c:v>38289</c:v>
                </c:pt>
                <c:pt idx="22">
                  <c:v>38321</c:v>
                </c:pt>
                <c:pt idx="23">
                  <c:v>38352</c:v>
                </c:pt>
                <c:pt idx="24">
                  <c:v>38383</c:v>
                </c:pt>
                <c:pt idx="25">
                  <c:v>38411</c:v>
                </c:pt>
                <c:pt idx="26">
                  <c:v>38442</c:v>
                </c:pt>
                <c:pt idx="27">
                  <c:v>38471</c:v>
                </c:pt>
                <c:pt idx="28">
                  <c:v>38503</c:v>
                </c:pt>
                <c:pt idx="29">
                  <c:v>38533</c:v>
                </c:pt>
                <c:pt idx="30">
                  <c:v>38562</c:v>
                </c:pt>
                <c:pt idx="31">
                  <c:v>38595</c:v>
                </c:pt>
                <c:pt idx="32">
                  <c:v>38625</c:v>
                </c:pt>
                <c:pt idx="33">
                  <c:v>38656</c:v>
                </c:pt>
                <c:pt idx="34">
                  <c:v>38686</c:v>
                </c:pt>
                <c:pt idx="35">
                  <c:v>38716</c:v>
                </c:pt>
                <c:pt idx="36">
                  <c:v>38748</c:v>
                </c:pt>
                <c:pt idx="37">
                  <c:v>38776</c:v>
                </c:pt>
                <c:pt idx="38">
                  <c:v>38807</c:v>
                </c:pt>
                <c:pt idx="39">
                  <c:v>38835</c:v>
                </c:pt>
                <c:pt idx="40">
                  <c:v>38868</c:v>
                </c:pt>
                <c:pt idx="41">
                  <c:v>38898</c:v>
                </c:pt>
                <c:pt idx="42">
                  <c:v>38929</c:v>
                </c:pt>
                <c:pt idx="43">
                  <c:v>38960</c:v>
                </c:pt>
                <c:pt idx="44">
                  <c:v>38989</c:v>
                </c:pt>
                <c:pt idx="45">
                  <c:v>39021</c:v>
                </c:pt>
                <c:pt idx="46">
                  <c:v>39051</c:v>
                </c:pt>
                <c:pt idx="47">
                  <c:v>39080</c:v>
                </c:pt>
                <c:pt idx="48">
                  <c:v>39113</c:v>
                </c:pt>
                <c:pt idx="49">
                  <c:v>39141</c:v>
                </c:pt>
                <c:pt idx="50">
                  <c:v>39171</c:v>
                </c:pt>
                <c:pt idx="51">
                  <c:v>39202</c:v>
                </c:pt>
                <c:pt idx="52">
                  <c:v>39233</c:v>
                </c:pt>
                <c:pt idx="53">
                  <c:v>39262</c:v>
                </c:pt>
                <c:pt idx="54">
                  <c:v>39294</c:v>
                </c:pt>
                <c:pt idx="55">
                  <c:v>39325</c:v>
                </c:pt>
                <c:pt idx="56">
                  <c:v>39353</c:v>
                </c:pt>
                <c:pt idx="57">
                  <c:v>39386</c:v>
                </c:pt>
                <c:pt idx="58">
                  <c:v>39416</c:v>
                </c:pt>
                <c:pt idx="59">
                  <c:v>39447</c:v>
                </c:pt>
                <c:pt idx="60">
                  <c:v>39478</c:v>
                </c:pt>
                <c:pt idx="61">
                  <c:v>39507</c:v>
                </c:pt>
                <c:pt idx="62">
                  <c:v>39538</c:v>
                </c:pt>
                <c:pt idx="63">
                  <c:v>39568</c:v>
                </c:pt>
                <c:pt idx="64">
                  <c:v>39598</c:v>
                </c:pt>
                <c:pt idx="65">
                  <c:v>39629</c:v>
                </c:pt>
                <c:pt idx="66">
                  <c:v>39660</c:v>
                </c:pt>
                <c:pt idx="67">
                  <c:v>39689</c:v>
                </c:pt>
                <c:pt idx="68">
                  <c:v>39721</c:v>
                </c:pt>
                <c:pt idx="69">
                  <c:v>39752</c:v>
                </c:pt>
                <c:pt idx="70">
                  <c:v>39780</c:v>
                </c:pt>
                <c:pt idx="71">
                  <c:v>39813</c:v>
                </c:pt>
                <c:pt idx="72">
                  <c:v>39843</c:v>
                </c:pt>
                <c:pt idx="73">
                  <c:v>39871</c:v>
                </c:pt>
                <c:pt idx="74">
                  <c:v>39903</c:v>
                </c:pt>
                <c:pt idx="75">
                  <c:v>39933</c:v>
                </c:pt>
                <c:pt idx="76">
                  <c:v>39962</c:v>
                </c:pt>
                <c:pt idx="77">
                  <c:v>39994</c:v>
                </c:pt>
                <c:pt idx="78">
                  <c:v>40025</c:v>
                </c:pt>
                <c:pt idx="79">
                  <c:v>40056</c:v>
                </c:pt>
                <c:pt idx="80">
                  <c:v>40086</c:v>
                </c:pt>
                <c:pt idx="81">
                  <c:v>40116</c:v>
                </c:pt>
                <c:pt idx="82">
                  <c:v>40147</c:v>
                </c:pt>
                <c:pt idx="83">
                  <c:v>40178</c:v>
                </c:pt>
                <c:pt idx="84">
                  <c:v>40207</c:v>
                </c:pt>
                <c:pt idx="85">
                  <c:v>40235</c:v>
                </c:pt>
                <c:pt idx="86">
                  <c:v>40268</c:v>
                </c:pt>
                <c:pt idx="87">
                  <c:v>40298</c:v>
                </c:pt>
                <c:pt idx="88">
                  <c:v>40329</c:v>
                </c:pt>
                <c:pt idx="89">
                  <c:v>40359</c:v>
                </c:pt>
                <c:pt idx="90">
                  <c:v>40389</c:v>
                </c:pt>
                <c:pt idx="91">
                  <c:v>40421</c:v>
                </c:pt>
                <c:pt idx="92">
                  <c:v>40451</c:v>
                </c:pt>
                <c:pt idx="93">
                  <c:v>40480</c:v>
                </c:pt>
                <c:pt idx="94">
                  <c:v>40512</c:v>
                </c:pt>
                <c:pt idx="95">
                  <c:v>40543</c:v>
                </c:pt>
                <c:pt idx="96">
                  <c:v>40574</c:v>
                </c:pt>
                <c:pt idx="97">
                  <c:v>40602</c:v>
                </c:pt>
                <c:pt idx="98">
                  <c:v>40633</c:v>
                </c:pt>
                <c:pt idx="99">
                  <c:v>40662</c:v>
                </c:pt>
                <c:pt idx="100">
                  <c:v>40694</c:v>
                </c:pt>
                <c:pt idx="101">
                  <c:v>40724</c:v>
                </c:pt>
                <c:pt idx="102">
                  <c:v>40753</c:v>
                </c:pt>
                <c:pt idx="103">
                  <c:v>40786</c:v>
                </c:pt>
                <c:pt idx="104">
                  <c:v>40816</c:v>
                </c:pt>
                <c:pt idx="105">
                  <c:v>40847</c:v>
                </c:pt>
                <c:pt idx="106">
                  <c:v>40877</c:v>
                </c:pt>
                <c:pt idx="107">
                  <c:v>40907</c:v>
                </c:pt>
                <c:pt idx="108">
                  <c:v>40939</c:v>
                </c:pt>
                <c:pt idx="109">
                  <c:v>40968</c:v>
                </c:pt>
                <c:pt idx="110">
                  <c:v>40998</c:v>
                </c:pt>
                <c:pt idx="111">
                  <c:v>41029</c:v>
                </c:pt>
                <c:pt idx="112">
                  <c:v>41060</c:v>
                </c:pt>
                <c:pt idx="113">
                  <c:v>41089</c:v>
                </c:pt>
                <c:pt idx="114">
                  <c:v>41121</c:v>
                </c:pt>
                <c:pt idx="115">
                  <c:v>41152</c:v>
                </c:pt>
                <c:pt idx="116">
                  <c:v>41180</c:v>
                </c:pt>
                <c:pt idx="117">
                  <c:v>41213</c:v>
                </c:pt>
                <c:pt idx="118">
                  <c:v>41243</c:v>
                </c:pt>
                <c:pt idx="119">
                  <c:v>41274</c:v>
                </c:pt>
                <c:pt idx="120">
                  <c:v>41305</c:v>
                </c:pt>
                <c:pt idx="121">
                  <c:v>41333</c:v>
                </c:pt>
                <c:pt idx="122">
                  <c:v>41362</c:v>
                </c:pt>
                <c:pt idx="123">
                  <c:v>41394</c:v>
                </c:pt>
                <c:pt idx="124">
                  <c:v>41425</c:v>
                </c:pt>
                <c:pt idx="125">
                  <c:v>41453</c:v>
                </c:pt>
                <c:pt idx="126">
                  <c:v>41486</c:v>
                </c:pt>
                <c:pt idx="127">
                  <c:v>41516</c:v>
                </c:pt>
                <c:pt idx="128">
                  <c:v>41547</c:v>
                </c:pt>
                <c:pt idx="129">
                  <c:v>41578</c:v>
                </c:pt>
                <c:pt idx="130">
                  <c:v>41607</c:v>
                </c:pt>
                <c:pt idx="131">
                  <c:v>41639</c:v>
                </c:pt>
                <c:pt idx="132">
                  <c:v>41670</c:v>
                </c:pt>
                <c:pt idx="133">
                  <c:v>41698</c:v>
                </c:pt>
                <c:pt idx="134">
                  <c:v>41729</c:v>
                </c:pt>
                <c:pt idx="135">
                  <c:v>41759</c:v>
                </c:pt>
                <c:pt idx="136">
                  <c:v>41789</c:v>
                </c:pt>
                <c:pt idx="137">
                  <c:v>41820</c:v>
                </c:pt>
                <c:pt idx="138">
                  <c:v>41851</c:v>
                </c:pt>
                <c:pt idx="139">
                  <c:v>41880</c:v>
                </c:pt>
                <c:pt idx="140">
                  <c:v>41912</c:v>
                </c:pt>
                <c:pt idx="141">
                  <c:v>41943</c:v>
                </c:pt>
                <c:pt idx="142">
                  <c:v>41971</c:v>
                </c:pt>
                <c:pt idx="143">
                  <c:v>42004</c:v>
                </c:pt>
                <c:pt idx="144">
                  <c:v>42034</c:v>
                </c:pt>
                <c:pt idx="145">
                  <c:v>42062</c:v>
                </c:pt>
                <c:pt idx="146">
                  <c:v>42094</c:v>
                </c:pt>
                <c:pt idx="147">
                  <c:v>42124</c:v>
                </c:pt>
                <c:pt idx="148">
                  <c:v>42153</c:v>
                </c:pt>
                <c:pt idx="149">
                  <c:v>42185</c:v>
                </c:pt>
                <c:pt idx="150">
                  <c:v>42216</c:v>
                </c:pt>
                <c:pt idx="151">
                  <c:v>42247</c:v>
                </c:pt>
                <c:pt idx="152">
                  <c:v>42277</c:v>
                </c:pt>
                <c:pt idx="153">
                  <c:v>42307</c:v>
                </c:pt>
                <c:pt idx="154">
                  <c:v>42338</c:v>
                </c:pt>
                <c:pt idx="155">
                  <c:v>42369</c:v>
                </c:pt>
                <c:pt idx="156">
                  <c:v>42398</c:v>
                </c:pt>
                <c:pt idx="157">
                  <c:v>42429</c:v>
                </c:pt>
                <c:pt idx="158">
                  <c:v>42460</c:v>
                </c:pt>
                <c:pt idx="159">
                  <c:v>42489</c:v>
                </c:pt>
                <c:pt idx="160">
                  <c:v>42521</c:v>
                </c:pt>
                <c:pt idx="161">
                  <c:v>42551</c:v>
                </c:pt>
                <c:pt idx="162">
                  <c:v>42580</c:v>
                </c:pt>
                <c:pt idx="163">
                  <c:v>42613</c:v>
                </c:pt>
                <c:pt idx="164">
                  <c:v>42643</c:v>
                </c:pt>
                <c:pt idx="165">
                  <c:v>42674</c:v>
                </c:pt>
                <c:pt idx="166">
                  <c:v>42704</c:v>
                </c:pt>
                <c:pt idx="167">
                  <c:v>42734</c:v>
                </c:pt>
                <c:pt idx="168">
                  <c:v>42766</c:v>
                </c:pt>
                <c:pt idx="169">
                  <c:v>42794</c:v>
                </c:pt>
                <c:pt idx="170">
                  <c:v>42825</c:v>
                </c:pt>
                <c:pt idx="171">
                  <c:v>42853</c:v>
                </c:pt>
                <c:pt idx="172">
                  <c:v>42886</c:v>
                </c:pt>
                <c:pt idx="173">
                  <c:v>42916</c:v>
                </c:pt>
                <c:pt idx="174">
                  <c:v>42947</c:v>
                </c:pt>
                <c:pt idx="175">
                  <c:v>42978</c:v>
                </c:pt>
                <c:pt idx="176">
                  <c:v>43007</c:v>
                </c:pt>
                <c:pt idx="177">
                  <c:v>43039</c:v>
                </c:pt>
                <c:pt idx="178">
                  <c:v>43069</c:v>
                </c:pt>
                <c:pt idx="179">
                  <c:v>43098</c:v>
                </c:pt>
                <c:pt idx="180">
                  <c:v>43131</c:v>
                </c:pt>
                <c:pt idx="181">
                  <c:v>43159</c:v>
                </c:pt>
                <c:pt idx="182">
                  <c:v>43189</c:v>
                </c:pt>
                <c:pt idx="183">
                  <c:v>43220</c:v>
                </c:pt>
                <c:pt idx="184">
                  <c:v>43251</c:v>
                </c:pt>
                <c:pt idx="185">
                  <c:v>43280</c:v>
                </c:pt>
                <c:pt idx="186">
                  <c:v>43312</c:v>
                </c:pt>
                <c:pt idx="187">
                  <c:v>43343</c:v>
                </c:pt>
                <c:pt idx="188">
                  <c:v>43371</c:v>
                </c:pt>
                <c:pt idx="189">
                  <c:v>43404</c:v>
                </c:pt>
                <c:pt idx="190">
                  <c:v>43434</c:v>
                </c:pt>
                <c:pt idx="191">
                  <c:v>43465</c:v>
                </c:pt>
                <c:pt idx="192">
                  <c:v>43496</c:v>
                </c:pt>
                <c:pt idx="193">
                  <c:v>43524</c:v>
                </c:pt>
                <c:pt idx="194">
                  <c:v>43553</c:v>
                </c:pt>
                <c:pt idx="195">
                  <c:v>43585</c:v>
                </c:pt>
                <c:pt idx="196">
                  <c:v>43616</c:v>
                </c:pt>
                <c:pt idx="197">
                  <c:v>43644</c:v>
                </c:pt>
                <c:pt idx="198">
                  <c:v>43677</c:v>
                </c:pt>
                <c:pt idx="199">
                  <c:v>43707</c:v>
                </c:pt>
                <c:pt idx="200">
                  <c:v>43738</c:v>
                </c:pt>
                <c:pt idx="201">
                  <c:v>43769</c:v>
                </c:pt>
                <c:pt idx="202">
                  <c:v>43798</c:v>
                </c:pt>
                <c:pt idx="203">
                  <c:v>43830</c:v>
                </c:pt>
                <c:pt idx="204">
                  <c:v>43861</c:v>
                </c:pt>
                <c:pt idx="205">
                  <c:v>43889</c:v>
                </c:pt>
                <c:pt idx="206">
                  <c:v>43921</c:v>
                </c:pt>
                <c:pt idx="207">
                  <c:v>43951</c:v>
                </c:pt>
                <c:pt idx="208">
                  <c:v>43980</c:v>
                </c:pt>
                <c:pt idx="209">
                  <c:v>44012</c:v>
                </c:pt>
                <c:pt idx="210">
                  <c:v>44043</c:v>
                </c:pt>
                <c:pt idx="211">
                  <c:v>44074</c:v>
                </c:pt>
                <c:pt idx="212">
                  <c:v>44104</c:v>
                </c:pt>
                <c:pt idx="213">
                  <c:v>44134</c:v>
                </c:pt>
                <c:pt idx="214">
                  <c:v>44165</c:v>
                </c:pt>
                <c:pt idx="215">
                  <c:v>44196</c:v>
                </c:pt>
                <c:pt idx="216">
                  <c:v>44225</c:v>
                </c:pt>
                <c:pt idx="217">
                  <c:v>44253</c:v>
                </c:pt>
                <c:pt idx="218">
                  <c:v>44286</c:v>
                </c:pt>
                <c:pt idx="219">
                  <c:v>44316</c:v>
                </c:pt>
                <c:pt idx="220">
                  <c:v>44347</c:v>
                </c:pt>
                <c:pt idx="221">
                  <c:v>44377</c:v>
                </c:pt>
                <c:pt idx="222">
                  <c:v>44407</c:v>
                </c:pt>
                <c:pt idx="223">
                  <c:v>44439</c:v>
                </c:pt>
                <c:pt idx="224">
                  <c:v>44469</c:v>
                </c:pt>
                <c:pt idx="225">
                  <c:v>44498</c:v>
                </c:pt>
                <c:pt idx="226">
                  <c:v>44530</c:v>
                </c:pt>
                <c:pt idx="227">
                  <c:v>44561</c:v>
                </c:pt>
                <c:pt idx="228">
                  <c:v>44592</c:v>
                </c:pt>
                <c:pt idx="229">
                  <c:v>44620</c:v>
                </c:pt>
                <c:pt idx="230">
                  <c:v>44651</c:v>
                </c:pt>
                <c:pt idx="231">
                  <c:v>44681</c:v>
                </c:pt>
                <c:pt idx="232">
                  <c:v>44712</c:v>
                </c:pt>
                <c:pt idx="233">
                  <c:v>44742</c:v>
                </c:pt>
                <c:pt idx="234">
                  <c:v>44773</c:v>
                </c:pt>
                <c:pt idx="235">
                  <c:v>44804</c:v>
                </c:pt>
                <c:pt idx="236">
                  <c:v>44834</c:v>
                </c:pt>
                <c:pt idx="237">
                  <c:v>44865</c:v>
                </c:pt>
                <c:pt idx="238">
                  <c:v>44895</c:v>
                </c:pt>
                <c:pt idx="239">
                  <c:v>44926</c:v>
                </c:pt>
                <c:pt idx="240">
                  <c:v>44957</c:v>
                </c:pt>
                <c:pt idx="241">
                  <c:v>44985</c:v>
                </c:pt>
                <c:pt idx="242">
                  <c:v>45016</c:v>
                </c:pt>
                <c:pt idx="243">
                  <c:v>45046</c:v>
                </c:pt>
                <c:pt idx="244">
                  <c:v>45077</c:v>
                </c:pt>
                <c:pt idx="245">
                  <c:v>45107</c:v>
                </c:pt>
                <c:pt idx="246">
                  <c:v>45138</c:v>
                </c:pt>
                <c:pt idx="247">
                  <c:v>45169</c:v>
                </c:pt>
                <c:pt idx="248">
                  <c:v>45199</c:v>
                </c:pt>
                <c:pt idx="249">
                  <c:v>45230</c:v>
                </c:pt>
                <c:pt idx="250">
                  <c:v>45260</c:v>
                </c:pt>
                <c:pt idx="251">
                  <c:v>45291</c:v>
                </c:pt>
                <c:pt idx="252">
                  <c:v>45322</c:v>
                </c:pt>
                <c:pt idx="253">
                  <c:v>45351</c:v>
                </c:pt>
                <c:pt idx="254">
                  <c:v>45382</c:v>
                </c:pt>
                <c:pt idx="255">
                  <c:v>45412</c:v>
                </c:pt>
                <c:pt idx="256">
                  <c:v>45443</c:v>
                </c:pt>
                <c:pt idx="257">
                  <c:v>45473</c:v>
                </c:pt>
                <c:pt idx="258">
                  <c:v>45504</c:v>
                </c:pt>
                <c:pt idx="259">
                  <c:v>45535</c:v>
                </c:pt>
                <c:pt idx="260">
                  <c:v>45565</c:v>
                </c:pt>
                <c:pt idx="261">
                  <c:v>45596</c:v>
                </c:pt>
                <c:pt idx="262">
                  <c:v>45626</c:v>
                </c:pt>
                <c:pt idx="263">
                  <c:v>45657</c:v>
                </c:pt>
                <c:pt idx="264">
                  <c:v>45688</c:v>
                </c:pt>
                <c:pt idx="265">
                  <c:v>45716</c:v>
                </c:pt>
                <c:pt idx="266">
                  <c:v>45747</c:v>
                </c:pt>
                <c:pt idx="267">
                  <c:v>45777</c:v>
                </c:pt>
                <c:pt idx="268">
                  <c:v>45808</c:v>
                </c:pt>
                <c:pt idx="269">
                  <c:v>45838</c:v>
                </c:pt>
                <c:pt idx="270">
                  <c:v>45869</c:v>
                </c:pt>
                <c:pt idx="271">
                  <c:v>45898</c:v>
                </c:pt>
                <c:pt idx="272">
                  <c:v>45930</c:v>
                </c:pt>
                <c:pt idx="273">
                  <c:v>45961</c:v>
                </c:pt>
                <c:pt idx="274">
                  <c:v>45989</c:v>
                </c:pt>
                <c:pt idx="275">
                  <c:v>46022</c:v>
                </c:pt>
                <c:pt idx="276">
                  <c:v>46053</c:v>
                </c:pt>
                <c:pt idx="277">
                  <c:v>46080</c:v>
                </c:pt>
                <c:pt idx="278">
                  <c:v>46112</c:v>
                </c:pt>
                <c:pt idx="279">
                  <c:v>46142</c:v>
                </c:pt>
                <c:pt idx="280">
                  <c:v>46171</c:v>
                </c:pt>
                <c:pt idx="281">
                  <c:v>46203</c:v>
                </c:pt>
                <c:pt idx="282">
                  <c:v>46234</c:v>
                </c:pt>
                <c:pt idx="283">
                  <c:v>46265</c:v>
                </c:pt>
                <c:pt idx="284">
                  <c:v>46295</c:v>
                </c:pt>
              </c:numCache>
            </c:numRef>
          </c:cat>
          <c:val>
            <c:numRef>
              <c:f>Europe!$O$26:$O$321</c:f>
              <c:numCache>
                <c:formatCode>0.00</c:formatCode>
                <c:ptCount val="296"/>
                <c:pt idx="0">
                  <c:v>29.9</c:v>
                </c:pt>
                <c:pt idx="1">
                  <c:v>56.3</c:v>
                </c:pt>
                <c:pt idx="2">
                  <c:v>44.6</c:v>
                </c:pt>
                <c:pt idx="3">
                  <c:v>-30.2</c:v>
                </c:pt>
                <c:pt idx="4">
                  <c:v>-38.200000000000003</c:v>
                </c:pt>
                <c:pt idx="5">
                  <c:v>-33.299999999999997</c:v>
                </c:pt>
                <c:pt idx="6">
                  <c:v>-1.6</c:v>
                </c:pt>
                <c:pt idx="7">
                  <c:v>20.9</c:v>
                </c:pt>
                <c:pt idx="8">
                  <c:v>50.5</c:v>
                </c:pt>
                <c:pt idx="9">
                  <c:v>71.400000000000006</c:v>
                </c:pt>
                <c:pt idx="10">
                  <c:v>74.2</c:v>
                </c:pt>
                <c:pt idx="11">
                  <c:v>54.1</c:v>
                </c:pt>
                <c:pt idx="12">
                  <c:v>37.799999999999997</c:v>
                </c:pt>
                <c:pt idx="13">
                  <c:v>-3.9</c:v>
                </c:pt>
                <c:pt idx="14">
                  <c:v>-15.2</c:v>
                </c:pt>
                <c:pt idx="15">
                  <c:v>-0.8</c:v>
                </c:pt>
                <c:pt idx="16">
                  <c:v>-16.600000000000001</c:v>
                </c:pt>
                <c:pt idx="17">
                  <c:v>-33.5</c:v>
                </c:pt>
                <c:pt idx="18">
                  <c:v>27.4</c:v>
                </c:pt>
                <c:pt idx="19">
                  <c:v>6.2</c:v>
                </c:pt>
                <c:pt idx="20">
                  <c:v>27.9</c:v>
                </c:pt>
                <c:pt idx="21">
                  <c:v>-15.3</c:v>
                </c:pt>
                <c:pt idx="22">
                  <c:v>-78.8</c:v>
                </c:pt>
                <c:pt idx="23">
                  <c:v>-15.2</c:v>
                </c:pt>
                <c:pt idx="24">
                  <c:v>24.9</c:v>
                </c:pt>
                <c:pt idx="25">
                  <c:v>59.5</c:v>
                </c:pt>
                <c:pt idx="26">
                  <c:v>-4.5999999999999996</c:v>
                </c:pt>
                <c:pt idx="27">
                  <c:v>-93.5</c:v>
                </c:pt>
                <c:pt idx="28">
                  <c:v>-103.9</c:v>
                </c:pt>
                <c:pt idx="29">
                  <c:v>-44.5</c:v>
                </c:pt>
                <c:pt idx="30">
                  <c:v>65.7</c:v>
                </c:pt>
                <c:pt idx="31">
                  <c:v>116.7</c:v>
                </c:pt>
                <c:pt idx="32">
                  <c:v>159.30000000000001</c:v>
                </c:pt>
                <c:pt idx="33">
                  <c:v>121.6</c:v>
                </c:pt>
                <c:pt idx="34">
                  <c:v>54.1</c:v>
                </c:pt>
                <c:pt idx="35">
                  <c:v>69.3</c:v>
                </c:pt>
                <c:pt idx="36">
                  <c:v>83.6</c:v>
                </c:pt>
                <c:pt idx="37">
                  <c:v>84.5</c:v>
                </c:pt>
                <c:pt idx="38">
                  <c:v>90.9</c:v>
                </c:pt>
                <c:pt idx="39">
                  <c:v>112.2</c:v>
                </c:pt>
                <c:pt idx="40">
                  <c:v>77.2</c:v>
                </c:pt>
                <c:pt idx="41">
                  <c:v>67.900000000000006</c:v>
                </c:pt>
                <c:pt idx="42">
                  <c:v>-6</c:v>
                </c:pt>
                <c:pt idx="43">
                  <c:v>-40.4</c:v>
                </c:pt>
                <c:pt idx="44">
                  <c:v>-42.1</c:v>
                </c:pt>
                <c:pt idx="45">
                  <c:v>33.5</c:v>
                </c:pt>
                <c:pt idx="46">
                  <c:v>45.5</c:v>
                </c:pt>
                <c:pt idx="47">
                  <c:v>42</c:v>
                </c:pt>
                <c:pt idx="48">
                  <c:v>30.5</c:v>
                </c:pt>
                <c:pt idx="49">
                  <c:v>26.6</c:v>
                </c:pt>
                <c:pt idx="50">
                  <c:v>43.6</c:v>
                </c:pt>
                <c:pt idx="51">
                  <c:v>129.9</c:v>
                </c:pt>
                <c:pt idx="52">
                  <c:v>106</c:v>
                </c:pt>
                <c:pt idx="53">
                  <c:v>-3.1</c:v>
                </c:pt>
                <c:pt idx="54">
                  <c:v>-61.1</c:v>
                </c:pt>
                <c:pt idx="55">
                  <c:v>-8.1999999999999993</c:v>
                </c:pt>
                <c:pt idx="56">
                  <c:v>-20.399999999999999</c:v>
                </c:pt>
                <c:pt idx="57">
                  <c:v>-4.2</c:v>
                </c:pt>
                <c:pt idx="58">
                  <c:v>0.2</c:v>
                </c:pt>
                <c:pt idx="59">
                  <c:v>18.100000000000001</c:v>
                </c:pt>
                <c:pt idx="60">
                  <c:v>34.700000000000003</c:v>
                </c:pt>
                <c:pt idx="61">
                  <c:v>29.5</c:v>
                </c:pt>
                <c:pt idx="62">
                  <c:v>69.599999999999994</c:v>
                </c:pt>
                <c:pt idx="63">
                  <c:v>-18.8</c:v>
                </c:pt>
                <c:pt idx="64">
                  <c:v>-27.1</c:v>
                </c:pt>
                <c:pt idx="65">
                  <c:v>-93.9</c:v>
                </c:pt>
                <c:pt idx="66">
                  <c:v>-155.19999999999999</c:v>
                </c:pt>
                <c:pt idx="67">
                  <c:v>-162</c:v>
                </c:pt>
                <c:pt idx="68">
                  <c:v>-135</c:v>
                </c:pt>
                <c:pt idx="69">
                  <c:v>-80.2</c:v>
                </c:pt>
                <c:pt idx="70">
                  <c:v>-143.4</c:v>
                </c:pt>
                <c:pt idx="71">
                  <c:v>-162.80000000000001</c:v>
                </c:pt>
                <c:pt idx="72">
                  <c:v>-95.6</c:v>
                </c:pt>
                <c:pt idx="73">
                  <c:v>-92.4</c:v>
                </c:pt>
                <c:pt idx="74">
                  <c:v>-81.5</c:v>
                </c:pt>
                <c:pt idx="75">
                  <c:v>-22.3</c:v>
                </c:pt>
                <c:pt idx="76">
                  <c:v>68.599999999999994</c:v>
                </c:pt>
                <c:pt idx="77">
                  <c:v>78.099999999999994</c:v>
                </c:pt>
                <c:pt idx="78">
                  <c:v>48.7</c:v>
                </c:pt>
                <c:pt idx="79">
                  <c:v>84.3</c:v>
                </c:pt>
                <c:pt idx="80">
                  <c:v>61.3</c:v>
                </c:pt>
                <c:pt idx="81">
                  <c:v>43.2</c:v>
                </c:pt>
                <c:pt idx="82">
                  <c:v>25.3</c:v>
                </c:pt>
                <c:pt idx="83">
                  <c:v>-15.5</c:v>
                </c:pt>
                <c:pt idx="84">
                  <c:v>10.3</c:v>
                </c:pt>
                <c:pt idx="85">
                  <c:v>-45</c:v>
                </c:pt>
                <c:pt idx="86">
                  <c:v>7.7</c:v>
                </c:pt>
                <c:pt idx="87">
                  <c:v>64.2</c:v>
                </c:pt>
                <c:pt idx="88">
                  <c:v>130.19999999999999</c:v>
                </c:pt>
                <c:pt idx="89">
                  <c:v>79.5</c:v>
                </c:pt>
                <c:pt idx="90">
                  <c:v>89.8</c:v>
                </c:pt>
                <c:pt idx="91">
                  <c:v>117.2</c:v>
                </c:pt>
                <c:pt idx="92">
                  <c:v>88.1</c:v>
                </c:pt>
                <c:pt idx="93">
                  <c:v>59.1</c:v>
                </c:pt>
                <c:pt idx="94">
                  <c:v>52.1</c:v>
                </c:pt>
                <c:pt idx="95">
                  <c:v>68.099999999999994</c:v>
                </c:pt>
                <c:pt idx="96">
                  <c:v>66.5</c:v>
                </c:pt>
                <c:pt idx="97">
                  <c:v>6</c:v>
                </c:pt>
                <c:pt idx="98">
                  <c:v>0.6</c:v>
                </c:pt>
                <c:pt idx="99">
                  <c:v>-8.9</c:v>
                </c:pt>
                <c:pt idx="100">
                  <c:v>14.7</c:v>
                </c:pt>
                <c:pt idx="101">
                  <c:v>-9.3000000000000007</c:v>
                </c:pt>
                <c:pt idx="102">
                  <c:v>-3</c:v>
                </c:pt>
                <c:pt idx="103">
                  <c:v>-103.3</c:v>
                </c:pt>
                <c:pt idx="104">
                  <c:v>-81.400000000000006</c:v>
                </c:pt>
                <c:pt idx="105">
                  <c:v>-50.1</c:v>
                </c:pt>
                <c:pt idx="106">
                  <c:v>-22.2</c:v>
                </c:pt>
                <c:pt idx="107">
                  <c:v>-8.8000000000000007</c:v>
                </c:pt>
                <c:pt idx="108">
                  <c:v>13.2</c:v>
                </c:pt>
                <c:pt idx="109">
                  <c:v>25.1</c:v>
                </c:pt>
                <c:pt idx="110">
                  <c:v>13.9</c:v>
                </c:pt>
                <c:pt idx="111">
                  <c:v>-9.3000000000000007</c:v>
                </c:pt>
                <c:pt idx="112">
                  <c:v>-56.5</c:v>
                </c:pt>
                <c:pt idx="113">
                  <c:v>-89.1</c:v>
                </c:pt>
                <c:pt idx="114">
                  <c:v>-71.7</c:v>
                </c:pt>
                <c:pt idx="115">
                  <c:v>-30.7</c:v>
                </c:pt>
                <c:pt idx="116">
                  <c:v>-6.9</c:v>
                </c:pt>
                <c:pt idx="117">
                  <c:v>-19.2</c:v>
                </c:pt>
                <c:pt idx="118">
                  <c:v>-16.3</c:v>
                </c:pt>
                <c:pt idx="119">
                  <c:v>-7.1</c:v>
                </c:pt>
                <c:pt idx="120">
                  <c:v>61.6</c:v>
                </c:pt>
                <c:pt idx="121">
                  <c:v>67.8</c:v>
                </c:pt>
                <c:pt idx="122">
                  <c:v>-8.3000000000000007</c:v>
                </c:pt>
                <c:pt idx="123">
                  <c:v>-79.3</c:v>
                </c:pt>
                <c:pt idx="124">
                  <c:v>-63</c:v>
                </c:pt>
                <c:pt idx="125">
                  <c:v>2.7</c:v>
                </c:pt>
                <c:pt idx="126">
                  <c:v>33.4</c:v>
                </c:pt>
                <c:pt idx="127">
                  <c:v>55.8</c:v>
                </c:pt>
                <c:pt idx="128">
                  <c:v>47</c:v>
                </c:pt>
                <c:pt idx="129">
                  <c:v>-3.1</c:v>
                </c:pt>
                <c:pt idx="130">
                  <c:v>-0.7</c:v>
                </c:pt>
                <c:pt idx="131">
                  <c:v>6.4</c:v>
                </c:pt>
                <c:pt idx="132">
                  <c:v>18.3</c:v>
                </c:pt>
                <c:pt idx="133">
                  <c:v>8.8000000000000007</c:v>
                </c:pt>
                <c:pt idx="134">
                  <c:v>-2.8</c:v>
                </c:pt>
                <c:pt idx="135">
                  <c:v>-11.3</c:v>
                </c:pt>
                <c:pt idx="136">
                  <c:v>-28.5</c:v>
                </c:pt>
                <c:pt idx="137">
                  <c:v>-29.7</c:v>
                </c:pt>
                <c:pt idx="138">
                  <c:v>-21.9</c:v>
                </c:pt>
                <c:pt idx="139">
                  <c:v>-45.1</c:v>
                </c:pt>
                <c:pt idx="140">
                  <c:v>-43</c:v>
                </c:pt>
                <c:pt idx="141">
                  <c:v>-32.4</c:v>
                </c:pt>
                <c:pt idx="142">
                  <c:v>-21.5</c:v>
                </c:pt>
                <c:pt idx="143">
                  <c:v>10.199999999999999</c:v>
                </c:pt>
                <c:pt idx="144">
                  <c:v>10</c:v>
                </c:pt>
                <c:pt idx="145">
                  <c:v>51</c:v>
                </c:pt>
                <c:pt idx="146">
                  <c:v>58.4</c:v>
                </c:pt>
                <c:pt idx="147">
                  <c:v>11.9</c:v>
                </c:pt>
                <c:pt idx="148">
                  <c:v>-13.9</c:v>
                </c:pt>
                <c:pt idx="149">
                  <c:v>-5</c:v>
                </c:pt>
                <c:pt idx="150">
                  <c:v>7.1</c:v>
                </c:pt>
                <c:pt idx="151">
                  <c:v>16.2</c:v>
                </c:pt>
                <c:pt idx="152">
                  <c:v>33</c:v>
                </c:pt>
                <c:pt idx="153">
                  <c:v>32.700000000000003</c:v>
                </c:pt>
                <c:pt idx="154">
                  <c:v>23.1</c:v>
                </c:pt>
                <c:pt idx="155">
                  <c:v>15.4</c:v>
                </c:pt>
                <c:pt idx="156">
                  <c:v>-25.1</c:v>
                </c:pt>
                <c:pt idx="157">
                  <c:v>-71.099999999999994</c:v>
                </c:pt>
                <c:pt idx="158">
                  <c:v>-22.3</c:v>
                </c:pt>
                <c:pt idx="159">
                  <c:v>-13</c:v>
                </c:pt>
                <c:pt idx="160">
                  <c:v>4.8</c:v>
                </c:pt>
                <c:pt idx="161">
                  <c:v>5</c:v>
                </c:pt>
                <c:pt idx="162">
                  <c:v>28.3</c:v>
                </c:pt>
                <c:pt idx="163">
                  <c:v>-3.1</c:v>
                </c:pt>
                <c:pt idx="164">
                  <c:v>2.6</c:v>
                </c:pt>
                <c:pt idx="165">
                  <c:v>40.799999999999997</c:v>
                </c:pt>
                <c:pt idx="166">
                  <c:v>56.9</c:v>
                </c:pt>
                <c:pt idx="167">
                  <c:v>53.1</c:v>
                </c:pt>
                <c:pt idx="168">
                  <c:v>55.3</c:v>
                </c:pt>
                <c:pt idx="169">
                  <c:v>71.099999999999994</c:v>
                </c:pt>
                <c:pt idx="170">
                  <c:v>54.1</c:v>
                </c:pt>
                <c:pt idx="171">
                  <c:v>70.400000000000006</c:v>
                </c:pt>
                <c:pt idx="172">
                  <c:v>40.6</c:v>
                </c:pt>
                <c:pt idx="173">
                  <c:v>30.3</c:v>
                </c:pt>
                <c:pt idx="174">
                  <c:v>19.100000000000001</c:v>
                </c:pt>
                <c:pt idx="175">
                  <c:v>28</c:v>
                </c:pt>
                <c:pt idx="176">
                  <c:v>50.2</c:v>
                </c:pt>
                <c:pt idx="177">
                  <c:v>59</c:v>
                </c:pt>
                <c:pt idx="178">
                  <c:v>71.3</c:v>
                </c:pt>
                <c:pt idx="179">
                  <c:v>49.3</c:v>
                </c:pt>
                <c:pt idx="180">
                  <c:v>35.6</c:v>
                </c:pt>
                <c:pt idx="181">
                  <c:v>2.4</c:v>
                </c:pt>
                <c:pt idx="182">
                  <c:v>-56.8</c:v>
                </c:pt>
                <c:pt idx="183">
                  <c:v>-77.5</c:v>
                </c:pt>
                <c:pt idx="184">
                  <c:v>-91.4</c:v>
                </c:pt>
                <c:pt idx="185">
                  <c:v>-61</c:v>
                </c:pt>
                <c:pt idx="186">
                  <c:v>-25.9</c:v>
                </c:pt>
                <c:pt idx="187">
                  <c:v>1.4</c:v>
                </c:pt>
                <c:pt idx="188">
                  <c:v>-31.9</c:v>
                </c:pt>
                <c:pt idx="189">
                  <c:v>-57.6</c:v>
                </c:pt>
                <c:pt idx="190">
                  <c:v>-62.9</c:v>
                </c:pt>
                <c:pt idx="191">
                  <c:v>-71.8</c:v>
                </c:pt>
                <c:pt idx="192">
                  <c:v>-82.6</c:v>
                </c:pt>
                <c:pt idx="193">
                  <c:v>-58.8</c:v>
                </c:pt>
                <c:pt idx="194">
                  <c:v>-61</c:v>
                </c:pt>
                <c:pt idx="195">
                  <c:v>-31.1</c:v>
                </c:pt>
                <c:pt idx="196">
                  <c:v>-20.3</c:v>
                </c:pt>
                <c:pt idx="197">
                  <c:v>-4.4000000000000004</c:v>
                </c:pt>
                <c:pt idx="198">
                  <c:v>-55</c:v>
                </c:pt>
                <c:pt idx="199">
                  <c:v>-39.299999999999997</c:v>
                </c:pt>
                <c:pt idx="200">
                  <c:v>-72</c:v>
                </c:pt>
                <c:pt idx="201">
                  <c:v>-43.1</c:v>
                </c:pt>
                <c:pt idx="202">
                  <c:v>-8.9</c:v>
                </c:pt>
                <c:pt idx="203">
                  <c:v>30.4</c:v>
                </c:pt>
                <c:pt idx="204">
                  <c:v>21.1</c:v>
                </c:pt>
                <c:pt idx="205">
                  <c:v>0.4</c:v>
                </c:pt>
                <c:pt idx="206">
                  <c:v>-50.2</c:v>
                </c:pt>
                <c:pt idx="207">
                  <c:v>-268.5</c:v>
                </c:pt>
                <c:pt idx="208">
                  <c:v>-275.60000000000002</c:v>
                </c:pt>
                <c:pt idx="209">
                  <c:v>-90.2</c:v>
                </c:pt>
                <c:pt idx="210">
                  <c:v>166.3</c:v>
                </c:pt>
                <c:pt idx="211">
                  <c:v>132.6</c:v>
                </c:pt>
                <c:pt idx="212">
                  <c:v>47.8</c:v>
                </c:pt>
                <c:pt idx="213">
                  <c:v>103.2</c:v>
                </c:pt>
                <c:pt idx="214">
                  <c:v>123.7</c:v>
                </c:pt>
                <c:pt idx="215">
                  <c:v>188.5</c:v>
                </c:pt>
                <c:pt idx="216">
                  <c:v>128.19999999999999</c:v>
                </c:pt>
                <c:pt idx="217">
                  <c:v>157.30000000000001</c:v>
                </c:pt>
                <c:pt idx="218">
                  <c:v>173</c:v>
                </c:pt>
                <c:pt idx="219">
                  <c:v>164.7</c:v>
                </c:pt>
                <c:pt idx="220">
                  <c:v>154.69999999999999</c:v>
                </c:pt>
                <c:pt idx="221">
                  <c:v>105.2</c:v>
                </c:pt>
                <c:pt idx="222">
                  <c:v>40.4</c:v>
                </c:pt>
                <c:pt idx="223">
                  <c:v>-10.8</c:v>
                </c:pt>
                <c:pt idx="224">
                  <c:v>-58.6</c:v>
                </c:pt>
                <c:pt idx="225">
                  <c:v>-52.8</c:v>
                </c:pt>
                <c:pt idx="226">
                  <c:v>4</c:v>
                </c:pt>
                <c:pt idx="227">
                  <c:v>29.8</c:v>
                </c:pt>
                <c:pt idx="228">
                  <c:v>51.4</c:v>
                </c:pt>
                <c:pt idx="229">
                  <c:v>67.8</c:v>
                </c:pt>
                <c:pt idx="230">
                  <c:v>44.8</c:v>
                </c:pt>
                <c:pt idx="231">
                  <c:v>53.1</c:v>
                </c:pt>
                <c:pt idx="232">
                  <c:v>19.600000000000001</c:v>
                </c:pt>
                <c:pt idx="233">
                  <c:v>-25.3</c:v>
                </c:pt>
                <c:pt idx="234">
                  <c:v>-63.9</c:v>
                </c:pt>
                <c:pt idx="235">
                  <c:v>-25.4</c:v>
                </c:pt>
                <c:pt idx="236">
                  <c:v>0.2</c:v>
                </c:pt>
                <c:pt idx="237">
                  <c:v>18.2</c:v>
                </c:pt>
                <c:pt idx="238">
                  <c:v>32.5</c:v>
                </c:pt>
                <c:pt idx="239">
                  <c:v>67.900000000000006</c:v>
                </c:pt>
                <c:pt idx="240">
                  <c:v>97.2</c:v>
                </c:pt>
                <c:pt idx="241">
                  <c:v>61.8</c:v>
                </c:pt>
                <c:pt idx="242">
                  <c:v>50</c:v>
                </c:pt>
                <c:pt idx="243">
                  <c:v>15.2</c:v>
                </c:pt>
                <c:pt idx="244">
                  <c:v>-62.9</c:v>
                </c:pt>
                <c:pt idx="245">
                  <c:v>-144.9</c:v>
                </c:pt>
                <c:pt idx="246">
                  <c:v>-116</c:v>
                </c:pt>
                <c:pt idx="247">
                  <c:v>-58.1</c:v>
                </c:pt>
                <c:pt idx="248">
                  <c:v>-54</c:v>
                </c:pt>
                <c:pt idx="249">
                  <c:v>-45.5</c:v>
                </c:pt>
                <c:pt idx="250">
                  <c:v>-30.6</c:v>
                </c:pt>
                <c:pt idx="251">
                  <c:v>-41</c:v>
                </c:pt>
                <c:pt idx="252">
                  <c:v>-1.1000000000000001</c:v>
                </c:pt>
                <c:pt idx="253">
                  <c:v>37.299999999999997</c:v>
                </c:pt>
                <c:pt idx="254">
                  <c:v>42.8</c:v>
                </c:pt>
                <c:pt idx="255">
                  <c:v>29.9</c:v>
                </c:pt>
                <c:pt idx="256">
                  <c:v>27.5</c:v>
                </c:pt>
                <c:pt idx="257">
                  <c:v>-14.2</c:v>
                </c:pt>
                <c:pt idx="258">
                  <c:v>-49</c:v>
                </c:pt>
                <c:pt idx="259">
                  <c:v>-50.9</c:v>
                </c:pt>
                <c:pt idx="260">
                  <c:v>-56.8</c:v>
                </c:pt>
                <c:pt idx="261">
                  <c:v>4.3</c:v>
                </c:pt>
                <c:pt idx="262">
                  <c:v>-23.9</c:v>
                </c:pt>
                <c:pt idx="263">
                  <c:v>-12.1</c:v>
                </c:pt>
                <c:pt idx="264">
                  <c:v>-0.6</c:v>
                </c:pt>
                <c:pt idx="265">
                  <c:v>22.9</c:v>
                </c:pt>
                <c:pt idx="266">
                  <c:v>18.399999999999999</c:v>
                </c:pt>
                <c:pt idx="267">
                  <c:v>-15.7</c:v>
                </c:pt>
                <c:pt idx="268">
                  <c:v>17.7</c:v>
                </c:pt>
                <c:pt idx="269">
                  <c:v>27.3</c:v>
                </c:pt>
                <c:pt idx="270">
                  <c:v>39.299999999999997</c:v>
                </c:pt>
                <c:pt idx="271">
                  <c:v>25.2</c:v>
                </c:pt>
                <c:pt idx="272">
                  <c:v>8.1999999999999993</c:v>
                </c:pt>
                <c:pt idx="273">
                  <c:v>24.9</c:v>
                </c:pt>
                <c:pt idx="274">
                  <c:v>17.7</c:v>
                </c:pt>
                <c:pt idx="275">
                  <c:v>32.6</c:v>
                </c:pt>
                <c:pt idx="276">
                  <c:v>23.2</c:v>
                </c:pt>
                <c:pt idx="277">
                  <c:v>19.600000000000001</c:v>
                </c:pt>
                <c:pt idx="278">
                  <c:v>-3.7</c:v>
                </c:pt>
                <c:pt idx="279">
                  <c:v>-70.8</c:v>
                </c:pt>
                <c:pt idx="280">
                  <c:v>-67.400000000000006</c:v>
                </c:pt>
                <c:pt idx="281">
                  <c:v>-17.899999999999999</c:v>
                </c:pt>
                <c:pt idx="282">
                  <c:v>66</c:v>
                </c:pt>
                <c:pt idx="283">
                  <c:v>82.2</c:v>
                </c:pt>
                <c:pt idx="284">
                  <c:v>73.3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B-4E5F-842C-FF774C07A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65471"/>
        <c:axId val="345064031"/>
      </c:lineChart>
      <c:dateAx>
        <c:axId val="345065471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064031"/>
        <c:crosses val="autoZero"/>
        <c:auto val="1"/>
        <c:lblOffset val="100"/>
        <c:baseTimeUnit val="days"/>
        <c:majorUnit val="2"/>
        <c:majorTimeUnit val="years"/>
        <c:minorUnit val="1"/>
        <c:minorTimeUnit val="years"/>
      </c:dateAx>
      <c:valAx>
        <c:axId val="345064031"/>
        <c:scaling>
          <c:orientation val="minMax"/>
          <c:max val="2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06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Europe!$B$3</c:f>
              <c:strCache>
                <c:ptCount val="1"/>
                <c:pt idx="0">
                  <c:v>OECD Europe CLI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Europe!$A$4:$A$308</c:f>
              <c:numCache>
                <c:formatCode>m/d/yyyy</c:formatCode>
                <c:ptCount val="305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  <c:pt idx="304">
                  <c:v>46234</c:v>
                </c:pt>
              </c:numCache>
            </c:numRef>
          </c:cat>
          <c:val>
            <c:numRef>
              <c:f>Europe!$B$4:$B$308</c:f>
              <c:numCache>
                <c:formatCode>#,##0.00</c:formatCode>
                <c:ptCount val="305"/>
                <c:pt idx="0">
                  <c:v>100.7163</c:v>
                </c:pt>
                <c:pt idx="1">
                  <c:v>100.4533</c:v>
                </c:pt>
                <c:pt idx="2">
                  <c:v>100.19629999999999</c:v>
                </c:pt>
                <c:pt idx="3">
                  <c:v>99.930400000000006</c:v>
                </c:pt>
                <c:pt idx="4">
                  <c:v>99.654600000000002</c:v>
                </c:pt>
                <c:pt idx="5">
                  <c:v>99.383600000000001</c:v>
                </c:pt>
                <c:pt idx="6">
                  <c:v>99.146500000000003</c:v>
                </c:pt>
                <c:pt idx="7">
                  <c:v>98.993899999999996</c:v>
                </c:pt>
                <c:pt idx="8">
                  <c:v>98.960599999999999</c:v>
                </c:pt>
                <c:pt idx="9">
                  <c:v>99.043000000000006</c:v>
                </c:pt>
                <c:pt idx="10">
                  <c:v>99.203299999999999</c:v>
                </c:pt>
                <c:pt idx="11">
                  <c:v>99.395300000000006</c:v>
                </c:pt>
                <c:pt idx="12">
                  <c:v>99.395300000000006</c:v>
                </c:pt>
                <c:pt idx="13">
                  <c:v>99.681200000000004</c:v>
                </c:pt>
                <c:pt idx="14">
                  <c:v>99.713200000000001</c:v>
                </c:pt>
                <c:pt idx="15">
                  <c:v>99.713200000000001</c:v>
                </c:pt>
                <c:pt idx="16">
                  <c:v>99.567800000000005</c:v>
                </c:pt>
                <c:pt idx="17">
                  <c:v>99.567800000000005</c:v>
                </c:pt>
                <c:pt idx="18">
                  <c:v>99.271600000000007</c:v>
                </c:pt>
                <c:pt idx="19">
                  <c:v>99.102699999999999</c:v>
                </c:pt>
                <c:pt idx="20">
                  <c:v>99.102699999999999</c:v>
                </c:pt>
                <c:pt idx="21">
                  <c:v>98.767899999999997</c:v>
                </c:pt>
                <c:pt idx="22">
                  <c:v>98.613500000000002</c:v>
                </c:pt>
                <c:pt idx="23">
                  <c:v>98.486800000000002</c:v>
                </c:pt>
                <c:pt idx="24">
                  <c:v>98.410600000000002</c:v>
                </c:pt>
                <c:pt idx="25">
                  <c:v>98.404300000000006</c:v>
                </c:pt>
                <c:pt idx="26">
                  <c:v>98.404300000000006</c:v>
                </c:pt>
                <c:pt idx="27">
                  <c:v>98.584599999999995</c:v>
                </c:pt>
                <c:pt idx="28">
                  <c:v>98.749600000000001</c:v>
                </c:pt>
                <c:pt idx="29">
                  <c:v>98.749600000000001</c:v>
                </c:pt>
                <c:pt idx="30">
                  <c:v>99.154799999999994</c:v>
                </c:pt>
                <c:pt idx="31">
                  <c:v>99.365600000000001</c:v>
                </c:pt>
                <c:pt idx="32">
                  <c:v>99.365600000000001</c:v>
                </c:pt>
                <c:pt idx="33">
                  <c:v>99.701300000000003</c:v>
                </c:pt>
                <c:pt idx="34">
                  <c:v>99.701300000000003</c:v>
                </c:pt>
                <c:pt idx="35">
                  <c:v>99.8</c:v>
                </c:pt>
                <c:pt idx="36">
                  <c:v>99.892700000000005</c:v>
                </c:pt>
                <c:pt idx="37">
                  <c:v>99.910300000000007</c:v>
                </c:pt>
                <c:pt idx="38">
                  <c:v>99.922700000000006</c:v>
                </c:pt>
                <c:pt idx="39">
                  <c:v>99.937600000000003</c:v>
                </c:pt>
                <c:pt idx="40">
                  <c:v>99.937600000000003</c:v>
                </c:pt>
                <c:pt idx="41">
                  <c:v>99.994100000000003</c:v>
                </c:pt>
                <c:pt idx="42">
                  <c:v>100.0352</c:v>
                </c:pt>
                <c:pt idx="43">
                  <c:v>100.0352</c:v>
                </c:pt>
                <c:pt idx="44">
                  <c:v>100.08150000000001</c:v>
                </c:pt>
                <c:pt idx="45">
                  <c:v>100.0591</c:v>
                </c:pt>
                <c:pt idx="46">
                  <c:v>99.997200000000007</c:v>
                </c:pt>
                <c:pt idx="47">
                  <c:v>99.904499999999999</c:v>
                </c:pt>
                <c:pt idx="48">
                  <c:v>99.797499999999999</c:v>
                </c:pt>
                <c:pt idx="49">
                  <c:v>99.797499999999999</c:v>
                </c:pt>
                <c:pt idx="50">
                  <c:v>99.622900000000001</c:v>
                </c:pt>
                <c:pt idx="51">
                  <c:v>99.608000000000004</c:v>
                </c:pt>
                <c:pt idx="52">
                  <c:v>99.608000000000004</c:v>
                </c:pt>
                <c:pt idx="53">
                  <c:v>99.751400000000004</c:v>
                </c:pt>
                <c:pt idx="54">
                  <c:v>99.8917</c:v>
                </c:pt>
                <c:pt idx="55">
                  <c:v>100.0633</c:v>
                </c:pt>
                <c:pt idx="56">
                  <c:v>100.2653</c:v>
                </c:pt>
                <c:pt idx="57">
                  <c:v>100.2653</c:v>
                </c:pt>
                <c:pt idx="58">
                  <c:v>100.7042</c:v>
                </c:pt>
                <c:pt idx="59">
                  <c:v>100.9029</c:v>
                </c:pt>
                <c:pt idx="60">
                  <c:v>101.0707</c:v>
                </c:pt>
                <c:pt idx="61">
                  <c:v>101.0707</c:v>
                </c:pt>
                <c:pt idx="62">
                  <c:v>101.3146</c:v>
                </c:pt>
                <c:pt idx="63">
                  <c:v>101.4012</c:v>
                </c:pt>
                <c:pt idx="64">
                  <c:v>101.4892</c:v>
                </c:pt>
                <c:pt idx="65">
                  <c:v>101.5966</c:v>
                </c:pt>
                <c:pt idx="66">
                  <c:v>101.5966</c:v>
                </c:pt>
                <c:pt idx="67">
                  <c:v>101.8742</c:v>
                </c:pt>
                <c:pt idx="68">
                  <c:v>102.03440000000001</c:v>
                </c:pt>
                <c:pt idx="69">
                  <c:v>102.03440000000001</c:v>
                </c:pt>
                <c:pt idx="70">
                  <c:v>102.3374</c:v>
                </c:pt>
                <c:pt idx="71">
                  <c:v>102.4674</c:v>
                </c:pt>
                <c:pt idx="72">
                  <c:v>102.4674</c:v>
                </c:pt>
                <c:pt idx="73">
                  <c:v>102.6576</c:v>
                </c:pt>
                <c:pt idx="74">
                  <c:v>102.69929999999999</c:v>
                </c:pt>
                <c:pt idx="75">
                  <c:v>102.69929999999999</c:v>
                </c:pt>
                <c:pt idx="76">
                  <c:v>102.6228</c:v>
                </c:pt>
                <c:pt idx="77">
                  <c:v>102.5196</c:v>
                </c:pt>
                <c:pt idx="78">
                  <c:v>102.5196</c:v>
                </c:pt>
                <c:pt idx="79">
                  <c:v>102.258</c:v>
                </c:pt>
                <c:pt idx="80">
                  <c:v>102.0886</c:v>
                </c:pt>
                <c:pt idx="81">
                  <c:v>101.8921</c:v>
                </c:pt>
                <c:pt idx="82">
                  <c:v>101.67</c:v>
                </c:pt>
                <c:pt idx="83">
                  <c:v>101.41459999999999</c:v>
                </c:pt>
                <c:pt idx="84">
                  <c:v>101.1078</c:v>
                </c:pt>
                <c:pt idx="85">
                  <c:v>100.7244</c:v>
                </c:pt>
                <c:pt idx="86">
                  <c:v>100.7244</c:v>
                </c:pt>
                <c:pt idx="87">
                  <c:v>99.648700000000005</c:v>
                </c:pt>
                <c:pt idx="88">
                  <c:v>98.964100000000002</c:v>
                </c:pt>
                <c:pt idx="89">
                  <c:v>98.964100000000002</c:v>
                </c:pt>
                <c:pt idx="90">
                  <c:v>97.400700000000001</c:v>
                </c:pt>
                <c:pt idx="91">
                  <c:v>96.584500000000006</c:v>
                </c:pt>
                <c:pt idx="92">
                  <c:v>96.584500000000006</c:v>
                </c:pt>
                <c:pt idx="93">
                  <c:v>95.297300000000007</c:v>
                </c:pt>
                <c:pt idx="94">
                  <c:v>95.297300000000007</c:v>
                </c:pt>
                <c:pt idx="95">
                  <c:v>94.975099999999998</c:v>
                </c:pt>
                <c:pt idx="96">
                  <c:v>95.099900000000005</c:v>
                </c:pt>
                <c:pt idx="97">
                  <c:v>95.533000000000001</c:v>
                </c:pt>
                <c:pt idx="98">
                  <c:v>95.533000000000001</c:v>
                </c:pt>
                <c:pt idx="99">
                  <c:v>96.875399999999999</c:v>
                </c:pt>
                <c:pt idx="100">
                  <c:v>97.648099999999999</c:v>
                </c:pt>
                <c:pt idx="101">
                  <c:v>98.402600000000007</c:v>
                </c:pt>
                <c:pt idx="102">
                  <c:v>99.089200000000005</c:v>
                </c:pt>
                <c:pt idx="103">
                  <c:v>99.089200000000005</c:v>
                </c:pt>
                <c:pt idx="104">
                  <c:v>100.0874</c:v>
                </c:pt>
                <c:pt idx="105">
                  <c:v>100.3801</c:v>
                </c:pt>
                <c:pt idx="106">
                  <c:v>100.3801</c:v>
                </c:pt>
                <c:pt idx="107">
                  <c:v>100.5716</c:v>
                </c:pt>
                <c:pt idx="108">
                  <c:v>100.794</c:v>
                </c:pt>
                <c:pt idx="109">
                  <c:v>100.8719</c:v>
                </c:pt>
                <c:pt idx="110">
                  <c:v>100.94070000000001</c:v>
                </c:pt>
                <c:pt idx="111">
                  <c:v>101.0283</c:v>
                </c:pt>
                <c:pt idx="112">
                  <c:v>101.0283</c:v>
                </c:pt>
                <c:pt idx="113">
                  <c:v>101.3249</c:v>
                </c:pt>
                <c:pt idx="114">
                  <c:v>101.51819999999999</c:v>
                </c:pt>
                <c:pt idx="115">
                  <c:v>101.51819999999999</c:v>
                </c:pt>
                <c:pt idx="116">
                  <c:v>101.88200000000001</c:v>
                </c:pt>
                <c:pt idx="117">
                  <c:v>102.01130000000001</c:v>
                </c:pt>
                <c:pt idx="118">
                  <c:v>102.0801</c:v>
                </c:pt>
                <c:pt idx="119">
                  <c:v>102.07599999999999</c:v>
                </c:pt>
                <c:pt idx="120">
                  <c:v>101.9928</c:v>
                </c:pt>
                <c:pt idx="121">
                  <c:v>101.9928</c:v>
                </c:pt>
                <c:pt idx="122">
                  <c:v>101.6096</c:v>
                </c:pt>
                <c:pt idx="123">
                  <c:v>101.31959999999999</c:v>
                </c:pt>
                <c:pt idx="124">
                  <c:v>101.31959999999999</c:v>
                </c:pt>
                <c:pt idx="125">
                  <c:v>100.6024</c:v>
                </c:pt>
                <c:pt idx="126">
                  <c:v>100.2413</c:v>
                </c:pt>
                <c:pt idx="127">
                  <c:v>99.930999999999997</c:v>
                </c:pt>
                <c:pt idx="128">
                  <c:v>99.687100000000001</c:v>
                </c:pt>
                <c:pt idx="129">
                  <c:v>99.687100000000001</c:v>
                </c:pt>
                <c:pt idx="130">
                  <c:v>99.384799999999998</c:v>
                </c:pt>
                <c:pt idx="131">
                  <c:v>99.298199999999994</c:v>
                </c:pt>
                <c:pt idx="132">
                  <c:v>99.298199999999994</c:v>
                </c:pt>
                <c:pt idx="133">
                  <c:v>99.116500000000002</c:v>
                </c:pt>
                <c:pt idx="134">
                  <c:v>99.004000000000005</c:v>
                </c:pt>
                <c:pt idx="135">
                  <c:v>99.004000000000005</c:v>
                </c:pt>
                <c:pt idx="136">
                  <c:v>98.801699999999997</c:v>
                </c:pt>
                <c:pt idx="137">
                  <c:v>98.735699999999994</c:v>
                </c:pt>
                <c:pt idx="138">
                  <c:v>98.735699999999994</c:v>
                </c:pt>
                <c:pt idx="139">
                  <c:v>98.6952</c:v>
                </c:pt>
                <c:pt idx="140">
                  <c:v>98.732500000000002</c:v>
                </c:pt>
                <c:pt idx="141">
                  <c:v>98.802199999999999</c:v>
                </c:pt>
                <c:pt idx="142">
                  <c:v>98.898200000000003</c:v>
                </c:pt>
                <c:pt idx="143">
                  <c:v>99.013099999999994</c:v>
                </c:pt>
                <c:pt idx="144">
                  <c:v>99.013099999999994</c:v>
                </c:pt>
                <c:pt idx="145">
                  <c:v>99.271199999999993</c:v>
                </c:pt>
                <c:pt idx="146">
                  <c:v>99.435100000000006</c:v>
                </c:pt>
                <c:pt idx="147">
                  <c:v>99.435100000000006</c:v>
                </c:pt>
                <c:pt idx="148">
                  <c:v>99.8386</c:v>
                </c:pt>
                <c:pt idx="149">
                  <c:v>99.8386</c:v>
                </c:pt>
                <c:pt idx="150">
                  <c:v>100.23520000000001</c:v>
                </c:pt>
                <c:pt idx="151">
                  <c:v>100.3753</c:v>
                </c:pt>
                <c:pt idx="152">
                  <c:v>100.3753</c:v>
                </c:pt>
                <c:pt idx="153">
                  <c:v>100.5514</c:v>
                </c:pt>
                <c:pt idx="154">
                  <c:v>100.6011</c:v>
                </c:pt>
                <c:pt idx="155">
                  <c:v>100.62430000000001</c:v>
                </c:pt>
                <c:pt idx="156">
                  <c:v>100.6181</c:v>
                </c:pt>
                <c:pt idx="157">
                  <c:v>100.5673</c:v>
                </c:pt>
                <c:pt idx="158">
                  <c:v>100.5673</c:v>
                </c:pt>
                <c:pt idx="159">
                  <c:v>100.32559999999999</c:v>
                </c:pt>
                <c:pt idx="160">
                  <c:v>100.1696</c:v>
                </c:pt>
                <c:pt idx="161">
                  <c:v>100.1696</c:v>
                </c:pt>
                <c:pt idx="162">
                  <c:v>99.905500000000004</c:v>
                </c:pt>
                <c:pt idx="163">
                  <c:v>99.8399</c:v>
                </c:pt>
                <c:pt idx="164">
                  <c:v>99.8399</c:v>
                </c:pt>
                <c:pt idx="165">
                  <c:v>99.878699999999995</c:v>
                </c:pt>
                <c:pt idx="166">
                  <c:v>99.878699999999995</c:v>
                </c:pt>
                <c:pt idx="167">
                  <c:v>99.972300000000004</c:v>
                </c:pt>
                <c:pt idx="168">
                  <c:v>100.20359999999999</c:v>
                </c:pt>
                <c:pt idx="169">
                  <c:v>100.28830000000001</c:v>
                </c:pt>
                <c:pt idx="170">
                  <c:v>100.28830000000001</c:v>
                </c:pt>
                <c:pt idx="171">
                  <c:v>100.3484</c:v>
                </c:pt>
                <c:pt idx="172">
                  <c:v>100.33799999999999</c:v>
                </c:pt>
                <c:pt idx="173">
                  <c:v>100.3138</c:v>
                </c:pt>
                <c:pt idx="174">
                  <c:v>100.2852</c:v>
                </c:pt>
                <c:pt idx="175">
                  <c:v>100.2852</c:v>
                </c:pt>
                <c:pt idx="176">
                  <c:v>100.20310000000001</c:v>
                </c:pt>
                <c:pt idx="177">
                  <c:v>100.1434</c:v>
                </c:pt>
                <c:pt idx="178">
                  <c:v>100.1434</c:v>
                </c:pt>
                <c:pt idx="179">
                  <c:v>100.0103</c:v>
                </c:pt>
                <c:pt idx="180">
                  <c:v>99.954800000000006</c:v>
                </c:pt>
                <c:pt idx="181">
                  <c:v>99.954800000000006</c:v>
                </c:pt>
                <c:pt idx="182">
                  <c:v>99.867400000000004</c:v>
                </c:pt>
                <c:pt idx="183">
                  <c:v>99.844700000000003</c:v>
                </c:pt>
                <c:pt idx="184">
                  <c:v>99.844700000000003</c:v>
                </c:pt>
                <c:pt idx="185">
                  <c:v>99.899000000000001</c:v>
                </c:pt>
                <c:pt idx="186">
                  <c:v>99.994100000000003</c:v>
                </c:pt>
                <c:pt idx="187">
                  <c:v>100.1144</c:v>
                </c:pt>
                <c:pt idx="188">
                  <c:v>100.24760000000001</c:v>
                </c:pt>
                <c:pt idx="189">
                  <c:v>100.24760000000001</c:v>
                </c:pt>
                <c:pt idx="190">
                  <c:v>100.5304</c:v>
                </c:pt>
                <c:pt idx="191">
                  <c:v>100.66240000000001</c:v>
                </c:pt>
                <c:pt idx="192">
                  <c:v>100.7816</c:v>
                </c:pt>
                <c:pt idx="193">
                  <c:v>100.7816</c:v>
                </c:pt>
                <c:pt idx="194">
                  <c:v>100.98350000000001</c:v>
                </c:pt>
                <c:pt idx="195">
                  <c:v>101.07680000000001</c:v>
                </c:pt>
                <c:pt idx="196">
                  <c:v>101.1666</c:v>
                </c:pt>
                <c:pt idx="197">
                  <c:v>101.251</c:v>
                </c:pt>
                <c:pt idx="198">
                  <c:v>101.251</c:v>
                </c:pt>
                <c:pt idx="199">
                  <c:v>101.364</c:v>
                </c:pt>
                <c:pt idx="200">
                  <c:v>101.3742</c:v>
                </c:pt>
                <c:pt idx="201">
                  <c:v>101.3742</c:v>
                </c:pt>
                <c:pt idx="202">
                  <c:v>101.2868</c:v>
                </c:pt>
                <c:pt idx="203">
                  <c:v>101.19370000000001</c:v>
                </c:pt>
                <c:pt idx="204">
                  <c:v>101.19370000000001</c:v>
                </c:pt>
                <c:pt idx="205">
                  <c:v>100.9618</c:v>
                </c:pt>
                <c:pt idx="206">
                  <c:v>100.8308</c:v>
                </c:pt>
                <c:pt idx="207">
                  <c:v>100.8308</c:v>
                </c:pt>
                <c:pt idx="208">
                  <c:v>100.5091</c:v>
                </c:pt>
                <c:pt idx="209">
                  <c:v>100.3107</c:v>
                </c:pt>
                <c:pt idx="210">
                  <c:v>100.3107</c:v>
                </c:pt>
                <c:pt idx="211">
                  <c:v>99.8703</c:v>
                </c:pt>
                <c:pt idx="212">
                  <c:v>99.663399999999996</c:v>
                </c:pt>
                <c:pt idx="213">
                  <c:v>99.481700000000004</c:v>
                </c:pt>
                <c:pt idx="214">
                  <c:v>99.339699999999993</c:v>
                </c:pt>
                <c:pt idx="215">
                  <c:v>99.240899999999996</c:v>
                </c:pt>
                <c:pt idx="216">
                  <c:v>99.240899999999996</c:v>
                </c:pt>
                <c:pt idx="217">
                  <c:v>99.115499999999997</c:v>
                </c:pt>
                <c:pt idx="218">
                  <c:v>99.064499999999995</c:v>
                </c:pt>
                <c:pt idx="219">
                  <c:v>99.064499999999995</c:v>
                </c:pt>
                <c:pt idx="220">
                  <c:v>98.969700000000003</c:v>
                </c:pt>
                <c:pt idx="221">
                  <c:v>98.969700000000003</c:v>
                </c:pt>
                <c:pt idx="222">
                  <c:v>98.958699999999993</c:v>
                </c:pt>
                <c:pt idx="223">
                  <c:v>98.996200000000002</c:v>
                </c:pt>
                <c:pt idx="224">
                  <c:v>98.996200000000002</c:v>
                </c:pt>
                <c:pt idx="225">
                  <c:v>99.144300000000001</c:v>
                </c:pt>
                <c:pt idx="226">
                  <c:v>99.230099999999993</c:v>
                </c:pt>
                <c:pt idx="227">
                  <c:v>99.230099999999993</c:v>
                </c:pt>
                <c:pt idx="228">
                  <c:v>95.534700000000001</c:v>
                </c:pt>
                <c:pt idx="229">
                  <c:v>89.1845</c:v>
                </c:pt>
                <c:pt idx="230">
                  <c:v>89.1845</c:v>
                </c:pt>
                <c:pt idx="231">
                  <c:v>96.678100000000001</c:v>
                </c:pt>
                <c:pt idx="232">
                  <c:v>98.495999999999995</c:v>
                </c:pt>
                <c:pt idx="233">
                  <c:v>98.912099999999995</c:v>
                </c:pt>
                <c:pt idx="234">
                  <c:v>98.911799999999999</c:v>
                </c:pt>
                <c:pt idx="235">
                  <c:v>98.911799999999999</c:v>
                </c:pt>
                <c:pt idx="236">
                  <c:v>99.117000000000004</c:v>
                </c:pt>
                <c:pt idx="237">
                  <c:v>99.537999999999997</c:v>
                </c:pt>
                <c:pt idx="238">
                  <c:v>99.537999999999997</c:v>
                </c:pt>
                <c:pt idx="239">
                  <c:v>99.687600000000003</c:v>
                </c:pt>
                <c:pt idx="240">
                  <c:v>100.82470000000001</c:v>
                </c:pt>
                <c:pt idx="241">
                  <c:v>101.3796</c:v>
                </c:pt>
                <c:pt idx="242">
                  <c:v>101.87869999999999</c:v>
                </c:pt>
                <c:pt idx="243">
                  <c:v>102.26730000000001</c:v>
                </c:pt>
                <c:pt idx="244">
                  <c:v>102.26730000000001</c:v>
                </c:pt>
                <c:pt idx="245">
                  <c:v>102.5681</c:v>
                </c:pt>
                <c:pt idx="246">
                  <c:v>102.533</c:v>
                </c:pt>
                <c:pt idx="247">
                  <c:v>102.533</c:v>
                </c:pt>
                <c:pt idx="248">
                  <c:v>102.1961</c:v>
                </c:pt>
                <c:pt idx="249">
                  <c:v>101.8951</c:v>
                </c:pt>
                <c:pt idx="250">
                  <c:v>101.4905</c:v>
                </c:pt>
                <c:pt idx="251">
                  <c:v>100.9927</c:v>
                </c:pt>
                <c:pt idx="252">
                  <c:v>100.4483</c:v>
                </c:pt>
                <c:pt idx="253">
                  <c:v>99.924899999999994</c:v>
                </c:pt>
                <c:pt idx="254">
                  <c:v>99.445499999999996</c:v>
                </c:pt>
                <c:pt idx="255">
                  <c:v>99.013499999999993</c:v>
                </c:pt>
                <c:pt idx="256">
                  <c:v>98.645499999999998</c:v>
                </c:pt>
                <c:pt idx="257">
                  <c:v>98.363200000000006</c:v>
                </c:pt>
                <c:pt idx="258">
                  <c:v>98.179000000000002</c:v>
                </c:pt>
                <c:pt idx="259">
                  <c:v>98.121499999999997</c:v>
                </c:pt>
                <c:pt idx="260">
                  <c:v>98.183199999999999</c:v>
                </c:pt>
                <c:pt idx="261">
                  <c:v>98.323400000000007</c:v>
                </c:pt>
                <c:pt idx="262">
                  <c:v>98.496099999999998</c:v>
                </c:pt>
                <c:pt idx="263">
                  <c:v>98.667199999999994</c:v>
                </c:pt>
                <c:pt idx="264">
                  <c:v>98.802099999999996</c:v>
                </c:pt>
                <c:pt idx="265">
                  <c:v>98.891499999999994</c:v>
                </c:pt>
                <c:pt idx="266">
                  <c:v>98.927599999999998</c:v>
                </c:pt>
                <c:pt idx="267">
                  <c:v>98.929900000000004</c:v>
                </c:pt>
                <c:pt idx="268">
                  <c:v>98.923699999999997</c:v>
                </c:pt>
                <c:pt idx="269">
                  <c:v>98.932699999999997</c:v>
                </c:pt>
                <c:pt idx="270">
                  <c:v>98.964699999999993</c:v>
                </c:pt>
                <c:pt idx="271">
                  <c:v>99.016800000000003</c:v>
                </c:pt>
                <c:pt idx="272">
                  <c:v>99.085499999999996</c:v>
                </c:pt>
                <c:pt idx="273">
                  <c:v>99.1648</c:v>
                </c:pt>
                <c:pt idx="274">
                  <c:v>99.244200000000006</c:v>
                </c:pt>
                <c:pt idx="275">
                  <c:v>99.325900000000004</c:v>
                </c:pt>
                <c:pt idx="276">
                  <c:v>99.412800000000004</c:v>
                </c:pt>
                <c:pt idx="277">
                  <c:v>99.495599999999996</c:v>
                </c:pt>
                <c:pt idx="278">
                  <c:v>99.567300000000003</c:v>
                </c:pt>
                <c:pt idx="279">
                  <c:v>99.615099999999998</c:v>
                </c:pt>
                <c:pt idx="280">
                  <c:v>99.633700000000005</c:v>
                </c:pt>
                <c:pt idx="281">
                  <c:v>99.623199999999997</c:v>
                </c:pt>
                <c:pt idx="282">
                  <c:v>99.593400000000003</c:v>
                </c:pt>
                <c:pt idx="283">
                  <c:v>99.560699999999997</c:v>
                </c:pt>
                <c:pt idx="284">
                  <c:v>99.540899999999993</c:v>
                </c:pt>
                <c:pt idx="285">
                  <c:v>99.545900000000003</c:v>
                </c:pt>
                <c:pt idx="286">
                  <c:v>99.586799999999997</c:v>
                </c:pt>
                <c:pt idx="287">
                  <c:v>99.665000000000006</c:v>
                </c:pt>
                <c:pt idx="288">
                  <c:v>99.762100000000004</c:v>
                </c:pt>
                <c:pt idx="289">
                  <c:v>99.880899999999997</c:v>
                </c:pt>
                <c:pt idx="290">
                  <c:v>100.0222</c:v>
                </c:pt>
                <c:pt idx="291">
                  <c:v>100.1694</c:v>
                </c:pt>
                <c:pt idx="292">
                  <c:v>100.3141</c:v>
                </c:pt>
                <c:pt idx="293">
                  <c:v>100.3141</c:v>
                </c:pt>
                <c:pt idx="294">
                  <c:v>100.58799999999999</c:v>
                </c:pt>
                <c:pt idx="295">
                  <c:v>100.7008</c:v>
                </c:pt>
                <c:pt idx="296">
                  <c:v>100.7008</c:v>
                </c:pt>
                <c:pt idx="297">
                  <c:v>100.8013</c:v>
                </c:pt>
                <c:pt idx="298">
                  <c:v>100.7852</c:v>
                </c:pt>
                <c:pt idx="299">
                  <c:v>100.7852</c:v>
                </c:pt>
                <c:pt idx="300">
                  <c:v>100.6478</c:v>
                </c:pt>
                <c:pt idx="301">
                  <c:v>100.5796</c:v>
                </c:pt>
                <c:pt idx="302">
                  <c:v>100.5796</c:v>
                </c:pt>
                <c:pt idx="303">
                  <c:v>100.6061</c:v>
                </c:pt>
                <c:pt idx="304">
                  <c:v>100.6977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1-4F39-A6EA-74ADA0A39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685343"/>
        <c:axId val="359681023"/>
      </c:lineChart>
      <c:dateAx>
        <c:axId val="3596853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9681023"/>
        <c:crosses val="autoZero"/>
        <c:auto val="1"/>
        <c:lblOffset val="100"/>
        <c:baseTimeUnit val="days"/>
      </c:dateAx>
      <c:valAx>
        <c:axId val="359681023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968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Bloomberg</a:t>
            </a:r>
            <a:r>
              <a:rPr lang="fr-FR" baseline="0"/>
              <a:t> Financial Conditions Index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Europe!$I$3</c:f>
              <c:strCache>
                <c:ptCount val="1"/>
                <c:pt idx="0">
                  <c:v>BFCIEU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Europe!$A$4:$A$308</c:f>
              <c:numCache>
                <c:formatCode>m/d/yyyy</c:formatCode>
                <c:ptCount val="305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  <c:pt idx="304">
                  <c:v>46234</c:v>
                </c:pt>
              </c:numCache>
            </c:numRef>
          </c:cat>
          <c:val>
            <c:numRef>
              <c:f>Europe!$I$4:$I$308</c:f>
              <c:numCache>
                <c:formatCode>#,##0.00</c:formatCode>
                <c:ptCount val="305"/>
                <c:pt idx="0">
                  <c:v>-0.56599999999999995</c:v>
                </c:pt>
                <c:pt idx="1">
                  <c:v>-0.61699999999999999</c:v>
                </c:pt>
                <c:pt idx="2">
                  <c:v>0.127</c:v>
                </c:pt>
                <c:pt idx="3">
                  <c:v>2.1000000000000001E-2</c:v>
                </c:pt>
                <c:pt idx="4">
                  <c:v>-0.52900000000000003</c:v>
                </c:pt>
                <c:pt idx="5">
                  <c:v>-0.95699999999999996</c:v>
                </c:pt>
                <c:pt idx="6">
                  <c:v>-1.6020000000000001</c:v>
                </c:pt>
                <c:pt idx="7">
                  <c:v>-1.575</c:v>
                </c:pt>
                <c:pt idx="8">
                  <c:v>-1.133</c:v>
                </c:pt>
                <c:pt idx="9">
                  <c:v>-0.56100000000000005</c:v>
                </c:pt>
                <c:pt idx="10">
                  <c:v>-0.80500000000000005</c:v>
                </c:pt>
                <c:pt idx="11">
                  <c:v>-0.84</c:v>
                </c:pt>
                <c:pt idx="12">
                  <c:v>-0.74199999999999999</c:v>
                </c:pt>
                <c:pt idx="13">
                  <c:v>-0.63</c:v>
                </c:pt>
                <c:pt idx="14">
                  <c:v>-0.70699999999999996</c:v>
                </c:pt>
                <c:pt idx="15">
                  <c:v>-1.1100000000000001</c:v>
                </c:pt>
                <c:pt idx="16">
                  <c:v>-2.0329999999999999</c:v>
                </c:pt>
                <c:pt idx="17">
                  <c:v>-1.8340000000000001</c:v>
                </c:pt>
                <c:pt idx="18">
                  <c:v>-2.5510000000000002</c:v>
                </c:pt>
                <c:pt idx="19">
                  <c:v>-1.8959999999999999</c:v>
                </c:pt>
                <c:pt idx="20">
                  <c:v>-0.81699999999999995</c:v>
                </c:pt>
                <c:pt idx="21">
                  <c:v>-0.92900000000000005</c:v>
                </c:pt>
                <c:pt idx="22">
                  <c:v>-0.97199999999999998</c:v>
                </c:pt>
                <c:pt idx="23">
                  <c:v>-1.0589999999999999</c:v>
                </c:pt>
                <c:pt idx="24">
                  <c:v>-1.1220000000000001</c:v>
                </c:pt>
                <c:pt idx="25">
                  <c:v>-0.35499999999999998</c:v>
                </c:pt>
                <c:pt idx="26">
                  <c:v>-0.19700000000000001</c:v>
                </c:pt>
                <c:pt idx="27">
                  <c:v>-0.125</c:v>
                </c:pt>
                <c:pt idx="28">
                  <c:v>0.26800000000000002</c:v>
                </c:pt>
                <c:pt idx="29">
                  <c:v>0.372</c:v>
                </c:pt>
                <c:pt idx="30">
                  <c:v>-8.1000000000000003E-2</c:v>
                </c:pt>
                <c:pt idx="31">
                  <c:v>0.45</c:v>
                </c:pt>
                <c:pt idx="32">
                  <c:v>0.51400000000000001</c:v>
                </c:pt>
                <c:pt idx="33">
                  <c:v>0.65900000000000003</c:v>
                </c:pt>
                <c:pt idx="34">
                  <c:v>0.59099999999999997</c:v>
                </c:pt>
                <c:pt idx="35">
                  <c:v>0.69299999999999995</c:v>
                </c:pt>
                <c:pt idx="36">
                  <c:v>0.52600000000000002</c:v>
                </c:pt>
                <c:pt idx="37">
                  <c:v>0.48399999999999999</c:v>
                </c:pt>
                <c:pt idx="38">
                  <c:v>0.628</c:v>
                </c:pt>
                <c:pt idx="39">
                  <c:v>0.77400000000000002</c:v>
                </c:pt>
                <c:pt idx="40">
                  <c:v>0.70299999999999996</c:v>
                </c:pt>
                <c:pt idx="41">
                  <c:v>0.64</c:v>
                </c:pt>
                <c:pt idx="42">
                  <c:v>0.77</c:v>
                </c:pt>
                <c:pt idx="43">
                  <c:v>0.84</c:v>
                </c:pt>
                <c:pt idx="44">
                  <c:v>0.97399999999999998</c:v>
                </c:pt>
                <c:pt idx="45">
                  <c:v>1.052</c:v>
                </c:pt>
                <c:pt idx="46">
                  <c:v>1.22</c:v>
                </c:pt>
                <c:pt idx="47">
                  <c:v>1.363</c:v>
                </c:pt>
                <c:pt idx="48">
                  <c:v>1.177</c:v>
                </c:pt>
                <c:pt idx="49">
                  <c:v>0.93200000000000005</c:v>
                </c:pt>
                <c:pt idx="50">
                  <c:v>1.1759999999999999</c:v>
                </c:pt>
                <c:pt idx="51">
                  <c:v>1.3049999999999999</c:v>
                </c:pt>
                <c:pt idx="52">
                  <c:v>1.3320000000000001</c:v>
                </c:pt>
                <c:pt idx="53">
                  <c:v>1.2</c:v>
                </c:pt>
                <c:pt idx="54">
                  <c:v>1.232</c:v>
                </c:pt>
                <c:pt idx="55">
                  <c:v>1.0289999999999999</c:v>
                </c:pt>
                <c:pt idx="56">
                  <c:v>1.147</c:v>
                </c:pt>
                <c:pt idx="57">
                  <c:v>1.2170000000000001</c:v>
                </c:pt>
                <c:pt idx="58">
                  <c:v>1.1359999999999999</c:v>
                </c:pt>
                <c:pt idx="59">
                  <c:v>1.0169999999999999</c:v>
                </c:pt>
                <c:pt idx="60">
                  <c:v>0.997</c:v>
                </c:pt>
                <c:pt idx="61">
                  <c:v>0.78800000000000003</c:v>
                </c:pt>
                <c:pt idx="62">
                  <c:v>0.53</c:v>
                </c:pt>
                <c:pt idx="63">
                  <c:v>0.78500000000000003</c:v>
                </c:pt>
                <c:pt idx="64">
                  <c:v>0.70099999999999996</c:v>
                </c:pt>
                <c:pt idx="65">
                  <c:v>0.86299999999999999</c:v>
                </c:pt>
                <c:pt idx="66">
                  <c:v>0.80500000000000005</c:v>
                </c:pt>
                <c:pt idx="67">
                  <c:v>0.77100000000000002</c:v>
                </c:pt>
                <c:pt idx="68">
                  <c:v>1</c:v>
                </c:pt>
                <c:pt idx="69">
                  <c:v>0.97499999999999998</c:v>
                </c:pt>
                <c:pt idx="70">
                  <c:v>1.387</c:v>
                </c:pt>
                <c:pt idx="71">
                  <c:v>1.2769999999999999</c:v>
                </c:pt>
                <c:pt idx="72">
                  <c:v>1.3169999999999999</c:v>
                </c:pt>
                <c:pt idx="73">
                  <c:v>1.29</c:v>
                </c:pt>
                <c:pt idx="74">
                  <c:v>1.452</c:v>
                </c:pt>
                <c:pt idx="75">
                  <c:v>1.085</c:v>
                </c:pt>
                <c:pt idx="76">
                  <c:v>0.48199999999999998</c:v>
                </c:pt>
                <c:pt idx="77">
                  <c:v>-1.07</c:v>
                </c:pt>
                <c:pt idx="78">
                  <c:v>-1.143</c:v>
                </c:pt>
                <c:pt idx="79">
                  <c:v>-0.69499999999999995</c:v>
                </c:pt>
                <c:pt idx="80">
                  <c:v>-1.58</c:v>
                </c:pt>
                <c:pt idx="81">
                  <c:v>-1.2030000000000001</c:v>
                </c:pt>
                <c:pt idx="82">
                  <c:v>-1.03</c:v>
                </c:pt>
                <c:pt idx="83">
                  <c:v>-1.101</c:v>
                </c:pt>
                <c:pt idx="84">
                  <c:v>-2.6880000000000002</c:v>
                </c:pt>
                <c:pt idx="85">
                  <c:v>-2.1930000000000001</c:v>
                </c:pt>
                <c:pt idx="86">
                  <c:v>-1.6120000000000001</c:v>
                </c:pt>
                <c:pt idx="87">
                  <c:v>-1.4890000000000001</c:v>
                </c:pt>
                <c:pt idx="88">
                  <c:v>-1.694</c:v>
                </c:pt>
                <c:pt idx="89">
                  <c:v>-1.615</c:v>
                </c:pt>
                <c:pt idx="90">
                  <c:v>-6.4610000000000003</c:v>
                </c:pt>
                <c:pt idx="91">
                  <c:v>-8.8249999999999993</c:v>
                </c:pt>
                <c:pt idx="92">
                  <c:v>-7.7759999999999998</c:v>
                </c:pt>
                <c:pt idx="93">
                  <c:v>-6.6150000000000002</c:v>
                </c:pt>
                <c:pt idx="94">
                  <c:v>-3.988</c:v>
                </c:pt>
                <c:pt idx="95">
                  <c:v>-3.9750000000000001</c:v>
                </c:pt>
                <c:pt idx="96">
                  <c:v>-3.819</c:v>
                </c:pt>
                <c:pt idx="97">
                  <c:v>-2.4180000000000001</c:v>
                </c:pt>
                <c:pt idx="98">
                  <c:v>-1.385</c:v>
                </c:pt>
                <c:pt idx="99">
                  <c:v>-1.5389999999999999</c:v>
                </c:pt>
                <c:pt idx="100">
                  <c:v>-1.2210000000000001</c:v>
                </c:pt>
                <c:pt idx="101">
                  <c:v>-1.0569999999999999</c:v>
                </c:pt>
                <c:pt idx="102">
                  <c:v>-0.72399999999999998</c:v>
                </c:pt>
                <c:pt idx="103">
                  <c:v>-0.76700000000000002</c:v>
                </c:pt>
                <c:pt idx="104">
                  <c:v>-0.72099999999999997</c:v>
                </c:pt>
                <c:pt idx="105">
                  <c:v>-0.32500000000000001</c:v>
                </c:pt>
                <c:pt idx="106">
                  <c:v>-0.48</c:v>
                </c:pt>
                <c:pt idx="107">
                  <c:v>-0.40799999999999997</c:v>
                </c:pt>
                <c:pt idx="108">
                  <c:v>5.0999999999999997E-2</c:v>
                </c:pt>
                <c:pt idx="109">
                  <c:v>-0.21299999999999999</c:v>
                </c:pt>
                <c:pt idx="110">
                  <c:v>-0.98</c:v>
                </c:pt>
                <c:pt idx="111">
                  <c:v>-1.147</c:v>
                </c:pt>
                <c:pt idx="112">
                  <c:v>-0.873</c:v>
                </c:pt>
                <c:pt idx="113">
                  <c:v>-0.94199999999999995</c:v>
                </c:pt>
                <c:pt idx="114">
                  <c:v>-0.502</c:v>
                </c:pt>
                <c:pt idx="115">
                  <c:v>-0.32700000000000001</c:v>
                </c:pt>
                <c:pt idx="116">
                  <c:v>-1.1080000000000001</c:v>
                </c:pt>
                <c:pt idx="117">
                  <c:v>-0.97899999999999998</c:v>
                </c:pt>
                <c:pt idx="118">
                  <c:v>-0.185</c:v>
                </c:pt>
                <c:pt idx="119">
                  <c:v>-0.29299999999999998</c:v>
                </c:pt>
                <c:pt idx="120">
                  <c:v>-0.17599999999999999</c:v>
                </c:pt>
                <c:pt idx="121">
                  <c:v>-0.124</c:v>
                </c:pt>
                <c:pt idx="122">
                  <c:v>-0.46300000000000002</c:v>
                </c:pt>
                <c:pt idx="123">
                  <c:v>-0.42199999999999999</c:v>
                </c:pt>
                <c:pt idx="124">
                  <c:v>-1.782</c:v>
                </c:pt>
                <c:pt idx="125">
                  <c:v>-2.6669999999999998</c:v>
                </c:pt>
                <c:pt idx="126">
                  <c:v>-4.2190000000000003</c:v>
                </c:pt>
                <c:pt idx="127">
                  <c:v>-3.1280000000000001</c:v>
                </c:pt>
                <c:pt idx="128">
                  <c:v>-3.6440000000000001</c:v>
                </c:pt>
                <c:pt idx="129">
                  <c:v>-3.415</c:v>
                </c:pt>
                <c:pt idx="130">
                  <c:v>-2.5489999999999999</c:v>
                </c:pt>
                <c:pt idx="131">
                  <c:v>-1.9379999999999999</c:v>
                </c:pt>
                <c:pt idx="132">
                  <c:v>-1.4359999999999999</c:v>
                </c:pt>
                <c:pt idx="133">
                  <c:v>-1.5349999999999999</c:v>
                </c:pt>
                <c:pt idx="134">
                  <c:v>-1.784</c:v>
                </c:pt>
                <c:pt idx="135">
                  <c:v>-1.3440000000000001</c:v>
                </c:pt>
                <c:pt idx="136">
                  <c:v>-1.2010000000000001</c:v>
                </c:pt>
                <c:pt idx="137">
                  <c:v>-0.48199999999999998</c:v>
                </c:pt>
                <c:pt idx="138">
                  <c:v>0.01</c:v>
                </c:pt>
                <c:pt idx="139">
                  <c:v>0.13800000000000001</c:v>
                </c:pt>
                <c:pt idx="140">
                  <c:v>0.40799999999999997</c:v>
                </c:pt>
                <c:pt idx="141">
                  <c:v>0.60199999999999998</c:v>
                </c:pt>
                <c:pt idx="142">
                  <c:v>0.70699999999999996</c:v>
                </c:pt>
                <c:pt idx="143">
                  <c:v>0.32400000000000001</c:v>
                </c:pt>
                <c:pt idx="144">
                  <c:v>0.222</c:v>
                </c:pt>
                <c:pt idx="145">
                  <c:v>0.46800000000000003</c:v>
                </c:pt>
                <c:pt idx="146">
                  <c:v>0.496</c:v>
                </c:pt>
                <c:pt idx="147">
                  <c:v>0.27300000000000002</c:v>
                </c:pt>
                <c:pt idx="148">
                  <c:v>0.38</c:v>
                </c:pt>
                <c:pt idx="149">
                  <c:v>0.22</c:v>
                </c:pt>
                <c:pt idx="150">
                  <c:v>0.51600000000000001</c:v>
                </c:pt>
                <c:pt idx="151">
                  <c:v>0.67500000000000004</c:v>
                </c:pt>
                <c:pt idx="152">
                  <c:v>0.80400000000000005</c:v>
                </c:pt>
                <c:pt idx="153">
                  <c:v>0.92400000000000004</c:v>
                </c:pt>
                <c:pt idx="154">
                  <c:v>0.54100000000000004</c:v>
                </c:pt>
                <c:pt idx="155">
                  <c:v>0.82</c:v>
                </c:pt>
                <c:pt idx="156">
                  <c:v>0.71899999999999997</c:v>
                </c:pt>
                <c:pt idx="157">
                  <c:v>0.51800000000000002</c:v>
                </c:pt>
                <c:pt idx="158">
                  <c:v>0.751</c:v>
                </c:pt>
                <c:pt idx="159">
                  <c:v>0.96299999999999997</c:v>
                </c:pt>
                <c:pt idx="160">
                  <c:v>0.70799999999999996</c:v>
                </c:pt>
                <c:pt idx="161">
                  <c:v>0.755</c:v>
                </c:pt>
                <c:pt idx="162">
                  <c:v>0.876</c:v>
                </c:pt>
                <c:pt idx="163">
                  <c:v>0.62</c:v>
                </c:pt>
                <c:pt idx="164">
                  <c:v>0.77900000000000003</c:v>
                </c:pt>
                <c:pt idx="165">
                  <c:v>0.42799999999999999</c:v>
                </c:pt>
                <c:pt idx="166">
                  <c:v>2.5999999999999999E-2</c:v>
                </c:pt>
                <c:pt idx="167">
                  <c:v>0.41899999999999998</c:v>
                </c:pt>
                <c:pt idx="168">
                  <c:v>0.187</c:v>
                </c:pt>
                <c:pt idx="169">
                  <c:v>0.22</c:v>
                </c:pt>
                <c:pt idx="170">
                  <c:v>0.127</c:v>
                </c:pt>
                <c:pt idx="171">
                  <c:v>-0.16300000000000001</c:v>
                </c:pt>
                <c:pt idx="172">
                  <c:v>0.38700000000000001</c:v>
                </c:pt>
                <c:pt idx="173">
                  <c:v>-0.10299999999999999</c:v>
                </c:pt>
                <c:pt idx="174">
                  <c:v>-0.432</c:v>
                </c:pt>
                <c:pt idx="175">
                  <c:v>6.3E-2</c:v>
                </c:pt>
                <c:pt idx="176">
                  <c:v>-3.7999999999999999E-2</c:v>
                </c:pt>
                <c:pt idx="177">
                  <c:v>-0.20300000000000001</c:v>
                </c:pt>
                <c:pt idx="178">
                  <c:v>-0.35799999999999998</c:v>
                </c:pt>
                <c:pt idx="179">
                  <c:v>-0.66600000000000004</c:v>
                </c:pt>
                <c:pt idx="180">
                  <c:v>-0.312</c:v>
                </c:pt>
                <c:pt idx="181">
                  <c:v>-0.23400000000000001</c:v>
                </c:pt>
                <c:pt idx="182">
                  <c:v>-8.6999999999999994E-2</c:v>
                </c:pt>
                <c:pt idx="183">
                  <c:v>-0.70799999999999996</c:v>
                </c:pt>
                <c:pt idx="184">
                  <c:v>-0.124</c:v>
                </c:pt>
                <c:pt idx="185">
                  <c:v>-7.6999999999999999E-2</c:v>
                </c:pt>
                <c:pt idx="186">
                  <c:v>-0.111</c:v>
                </c:pt>
                <c:pt idx="187">
                  <c:v>-7.9000000000000001E-2</c:v>
                </c:pt>
                <c:pt idx="188">
                  <c:v>-0.11</c:v>
                </c:pt>
                <c:pt idx="189">
                  <c:v>-0.13600000000000001</c:v>
                </c:pt>
                <c:pt idx="190">
                  <c:v>0.23200000000000001</c:v>
                </c:pt>
                <c:pt idx="191">
                  <c:v>-0.04</c:v>
                </c:pt>
                <c:pt idx="192">
                  <c:v>0.153</c:v>
                </c:pt>
                <c:pt idx="193">
                  <c:v>5.0999999999999997E-2</c:v>
                </c:pt>
                <c:pt idx="194">
                  <c:v>8.7999999999999995E-2</c:v>
                </c:pt>
                <c:pt idx="195">
                  <c:v>6.3E-2</c:v>
                </c:pt>
                <c:pt idx="196">
                  <c:v>0.42699999999999999</c:v>
                </c:pt>
                <c:pt idx="197">
                  <c:v>0.24299999999999999</c:v>
                </c:pt>
                <c:pt idx="198">
                  <c:v>0.45</c:v>
                </c:pt>
                <c:pt idx="199">
                  <c:v>0.27900000000000003</c:v>
                </c:pt>
                <c:pt idx="200">
                  <c:v>-4.2000000000000003E-2</c:v>
                </c:pt>
                <c:pt idx="201">
                  <c:v>0.3</c:v>
                </c:pt>
                <c:pt idx="202">
                  <c:v>0.501</c:v>
                </c:pt>
                <c:pt idx="203">
                  <c:v>0.158</c:v>
                </c:pt>
                <c:pt idx="204">
                  <c:v>-7.2999999999999995E-2</c:v>
                </c:pt>
                <c:pt idx="205">
                  <c:v>0.28999999999999998</c:v>
                </c:pt>
                <c:pt idx="206">
                  <c:v>-8.5000000000000006E-2</c:v>
                </c:pt>
                <c:pt idx="207">
                  <c:v>-0.108</c:v>
                </c:pt>
                <c:pt idx="208">
                  <c:v>0.23200000000000001</c:v>
                </c:pt>
                <c:pt idx="209">
                  <c:v>-2.9000000000000001E-2</c:v>
                </c:pt>
                <c:pt idx="210">
                  <c:v>0.16</c:v>
                </c:pt>
                <c:pt idx="211">
                  <c:v>-0.60699999999999998</c:v>
                </c:pt>
                <c:pt idx="212">
                  <c:v>-0.48899999999999999</c:v>
                </c:pt>
                <c:pt idx="213">
                  <c:v>-0.82</c:v>
                </c:pt>
                <c:pt idx="214">
                  <c:v>-3.7999999999999999E-2</c:v>
                </c:pt>
                <c:pt idx="215">
                  <c:v>9.8000000000000004E-2</c:v>
                </c:pt>
                <c:pt idx="216">
                  <c:v>2.3E-2</c:v>
                </c:pt>
                <c:pt idx="217">
                  <c:v>0.20200000000000001</c:v>
                </c:pt>
                <c:pt idx="218">
                  <c:v>-0.113</c:v>
                </c:pt>
                <c:pt idx="219">
                  <c:v>0.161</c:v>
                </c:pt>
                <c:pt idx="220">
                  <c:v>0.33100000000000002</c:v>
                </c:pt>
                <c:pt idx="221">
                  <c:v>0.11700000000000001</c:v>
                </c:pt>
                <c:pt idx="222">
                  <c:v>0.44900000000000001</c:v>
                </c:pt>
                <c:pt idx="223">
                  <c:v>0.40200000000000002</c:v>
                </c:pt>
                <c:pt idx="224">
                  <c:v>0.47299999999999998</c:v>
                </c:pt>
                <c:pt idx="225">
                  <c:v>0.42799999999999999</c:v>
                </c:pt>
                <c:pt idx="226">
                  <c:v>0.51</c:v>
                </c:pt>
                <c:pt idx="227">
                  <c:v>-0.70399999999999996</c:v>
                </c:pt>
                <c:pt idx="228">
                  <c:v>-1.889</c:v>
                </c:pt>
                <c:pt idx="229">
                  <c:v>-1.2569999999999999</c:v>
                </c:pt>
                <c:pt idx="230">
                  <c:v>-0.61499999999999999</c:v>
                </c:pt>
                <c:pt idx="231">
                  <c:v>-0.224</c:v>
                </c:pt>
                <c:pt idx="232">
                  <c:v>0.09</c:v>
                </c:pt>
                <c:pt idx="233">
                  <c:v>0.313</c:v>
                </c:pt>
                <c:pt idx="234">
                  <c:v>0.17299999999999999</c:v>
                </c:pt>
                <c:pt idx="235">
                  <c:v>-0.53800000000000003</c:v>
                </c:pt>
                <c:pt idx="236">
                  <c:v>0.29099999999999998</c:v>
                </c:pt>
                <c:pt idx="237">
                  <c:v>0.36299999999999999</c:v>
                </c:pt>
                <c:pt idx="238">
                  <c:v>0.33800000000000002</c:v>
                </c:pt>
                <c:pt idx="239">
                  <c:v>0.52900000000000003</c:v>
                </c:pt>
                <c:pt idx="240">
                  <c:v>0.73599999999999999</c:v>
                </c:pt>
                <c:pt idx="241">
                  <c:v>0.74099999999999999</c:v>
                </c:pt>
                <c:pt idx="242">
                  <c:v>0.90200000000000002</c:v>
                </c:pt>
                <c:pt idx="243">
                  <c:v>0.95</c:v>
                </c:pt>
                <c:pt idx="244">
                  <c:v>0.68799999999999994</c:v>
                </c:pt>
                <c:pt idx="245">
                  <c:v>0.87</c:v>
                </c:pt>
                <c:pt idx="246">
                  <c:v>0.63300000000000001</c:v>
                </c:pt>
                <c:pt idx="247">
                  <c:v>0.66</c:v>
                </c:pt>
                <c:pt idx="248">
                  <c:v>-0.17899999999999999</c:v>
                </c:pt>
                <c:pt idx="249">
                  <c:v>0.59</c:v>
                </c:pt>
                <c:pt idx="250">
                  <c:v>0.21299999999999999</c:v>
                </c:pt>
                <c:pt idx="251">
                  <c:v>-0.94399999999999995</c:v>
                </c:pt>
                <c:pt idx="252">
                  <c:v>-0.82799999999999996</c:v>
                </c:pt>
                <c:pt idx="253">
                  <c:v>-1.1990000000000001</c:v>
                </c:pt>
                <c:pt idx="254">
                  <c:v>-0.85399999999999998</c:v>
                </c:pt>
                <c:pt idx="255">
                  <c:v>-1.498</c:v>
                </c:pt>
                <c:pt idx="256">
                  <c:v>-1.2130000000000001</c:v>
                </c:pt>
                <c:pt idx="257">
                  <c:v>-1.843</c:v>
                </c:pt>
                <c:pt idx="258">
                  <c:v>-1.897</c:v>
                </c:pt>
                <c:pt idx="259">
                  <c:v>-1.9419999999999999</c:v>
                </c:pt>
                <c:pt idx="260">
                  <c:v>-1.343</c:v>
                </c:pt>
                <c:pt idx="261">
                  <c:v>-0.47499999999999998</c:v>
                </c:pt>
                <c:pt idx="262">
                  <c:v>-0.182</c:v>
                </c:pt>
                <c:pt idx="263">
                  <c:v>0.26</c:v>
                </c:pt>
                <c:pt idx="264">
                  <c:v>-0.45200000000000001</c:v>
                </c:pt>
                <c:pt idx="265">
                  <c:v>-0.65100000000000002</c:v>
                </c:pt>
                <c:pt idx="266">
                  <c:v>-0.85599999999999998</c:v>
                </c:pt>
                <c:pt idx="267">
                  <c:v>0.14799999999999999</c:v>
                </c:pt>
                <c:pt idx="268">
                  <c:v>0.20200000000000001</c:v>
                </c:pt>
                <c:pt idx="269">
                  <c:v>0.104</c:v>
                </c:pt>
                <c:pt idx="270">
                  <c:v>-4.9000000000000002E-2</c:v>
                </c:pt>
                <c:pt idx="271">
                  <c:v>-9.5000000000000001E-2</c:v>
                </c:pt>
                <c:pt idx="272">
                  <c:v>0.23</c:v>
                </c:pt>
                <c:pt idx="273">
                  <c:v>0.38300000000000001</c:v>
                </c:pt>
                <c:pt idx="274">
                  <c:v>0.60299999999999998</c:v>
                </c:pt>
                <c:pt idx="275">
                  <c:v>0.97299999999999998</c:v>
                </c:pt>
                <c:pt idx="276">
                  <c:v>1</c:v>
                </c:pt>
                <c:pt idx="277">
                  <c:v>0.93799999999999994</c:v>
                </c:pt>
                <c:pt idx="278">
                  <c:v>1.008</c:v>
                </c:pt>
                <c:pt idx="279">
                  <c:v>0.46500000000000002</c:v>
                </c:pt>
                <c:pt idx="280">
                  <c:v>0.65200000000000002</c:v>
                </c:pt>
                <c:pt idx="281">
                  <c:v>0.89500000000000002</c:v>
                </c:pt>
                <c:pt idx="282">
                  <c:v>0.82699999999999996</c:v>
                </c:pt>
                <c:pt idx="283">
                  <c:v>1.0920000000000001</c:v>
                </c:pt>
                <c:pt idx="284">
                  <c:v>1.038</c:v>
                </c:pt>
                <c:pt idx="285">
                  <c:v>1.4810000000000001</c:v>
                </c:pt>
                <c:pt idx="286">
                  <c:v>1.786</c:v>
                </c:pt>
                <c:pt idx="287">
                  <c:v>1.579</c:v>
                </c:pt>
                <c:pt idx="288">
                  <c:v>1.345</c:v>
                </c:pt>
                <c:pt idx="289">
                  <c:v>0.95899999999999996</c:v>
                </c:pt>
                <c:pt idx="290">
                  <c:v>1.4</c:v>
                </c:pt>
                <c:pt idx="291">
                  <c:v>1.524</c:v>
                </c:pt>
                <c:pt idx="292">
                  <c:v>1.5149999999999999</c:v>
                </c:pt>
                <c:pt idx="293">
                  <c:v>1.4590000000000001</c:v>
                </c:pt>
                <c:pt idx="294">
                  <c:v>1.431</c:v>
                </c:pt>
                <c:pt idx="295">
                  <c:v>1.2290000000000001</c:v>
                </c:pt>
                <c:pt idx="296">
                  <c:v>1.232</c:v>
                </c:pt>
                <c:pt idx="297">
                  <c:v>1.635</c:v>
                </c:pt>
                <c:pt idx="298">
                  <c:v>1.526</c:v>
                </c:pt>
                <c:pt idx="299">
                  <c:v>1.5189999999999999</c:v>
                </c:pt>
                <c:pt idx="300">
                  <c:v>1.1399999999999999</c:v>
                </c:pt>
                <c:pt idx="301">
                  <c:v>1.048</c:v>
                </c:pt>
                <c:pt idx="302">
                  <c:v>1.3380000000000001</c:v>
                </c:pt>
                <c:pt idx="303">
                  <c:v>1.514</c:v>
                </c:pt>
                <c:pt idx="304">
                  <c:v>1.339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7-4F84-8BED-528A701AB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563695"/>
        <c:axId val="351562255"/>
      </c:lineChart>
      <c:dateAx>
        <c:axId val="3515636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562255"/>
        <c:crosses val="autoZero"/>
        <c:auto val="1"/>
        <c:lblOffset val="100"/>
        <c:baseTimeUnit val="days"/>
      </c:dateAx>
      <c:valAx>
        <c:axId val="3515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56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BNP</a:t>
            </a:r>
            <a:r>
              <a:rPr lang="fr-FR" baseline="0"/>
              <a:t> Positionning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Europe!$L$3:$L$181</c:f>
              <c:strCache>
                <c:ptCount val="179"/>
                <c:pt idx="0">
                  <c:v>BNPEPEU Index</c:v>
                </c:pt>
                <c:pt idx="178">
                  <c:v>#N/A Invalid Security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Europe!$A$182:$A$308</c:f>
              <c:numCache>
                <c:formatCode>m/d/yyyy</c:formatCode>
                <c:ptCount val="127"/>
                <c:pt idx="0">
                  <c:v>42398</c:v>
                </c:pt>
                <c:pt idx="1">
                  <c:v>42429</c:v>
                </c:pt>
                <c:pt idx="2">
                  <c:v>42460</c:v>
                </c:pt>
                <c:pt idx="3">
                  <c:v>42489</c:v>
                </c:pt>
                <c:pt idx="4">
                  <c:v>42521</c:v>
                </c:pt>
                <c:pt idx="5">
                  <c:v>42551</c:v>
                </c:pt>
                <c:pt idx="6">
                  <c:v>42580</c:v>
                </c:pt>
                <c:pt idx="7">
                  <c:v>42613</c:v>
                </c:pt>
                <c:pt idx="8">
                  <c:v>42643</c:v>
                </c:pt>
                <c:pt idx="9">
                  <c:v>42674</c:v>
                </c:pt>
                <c:pt idx="10">
                  <c:v>42704</c:v>
                </c:pt>
                <c:pt idx="11">
                  <c:v>42734</c:v>
                </c:pt>
                <c:pt idx="12">
                  <c:v>42766</c:v>
                </c:pt>
                <c:pt idx="13">
                  <c:v>42794</c:v>
                </c:pt>
                <c:pt idx="14">
                  <c:v>42825</c:v>
                </c:pt>
                <c:pt idx="15">
                  <c:v>42853</c:v>
                </c:pt>
                <c:pt idx="16">
                  <c:v>42886</c:v>
                </c:pt>
                <c:pt idx="17">
                  <c:v>42916</c:v>
                </c:pt>
                <c:pt idx="18">
                  <c:v>42947</c:v>
                </c:pt>
                <c:pt idx="19">
                  <c:v>42978</c:v>
                </c:pt>
                <c:pt idx="20">
                  <c:v>43007</c:v>
                </c:pt>
                <c:pt idx="21">
                  <c:v>43039</c:v>
                </c:pt>
                <c:pt idx="22">
                  <c:v>43069</c:v>
                </c:pt>
                <c:pt idx="23">
                  <c:v>43098</c:v>
                </c:pt>
                <c:pt idx="24">
                  <c:v>43131</c:v>
                </c:pt>
                <c:pt idx="25">
                  <c:v>43159</c:v>
                </c:pt>
                <c:pt idx="26">
                  <c:v>43189</c:v>
                </c:pt>
                <c:pt idx="27">
                  <c:v>43220</c:v>
                </c:pt>
                <c:pt idx="28">
                  <c:v>43251</c:v>
                </c:pt>
                <c:pt idx="29">
                  <c:v>43280</c:v>
                </c:pt>
                <c:pt idx="30">
                  <c:v>43312</c:v>
                </c:pt>
                <c:pt idx="31">
                  <c:v>43343</c:v>
                </c:pt>
                <c:pt idx="32">
                  <c:v>43371</c:v>
                </c:pt>
                <c:pt idx="33">
                  <c:v>43404</c:v>
                </c:pt>
                <c:pt idx="34">
                  <c:v>43434</c:v>
                </c:pt>
                <c:pt idx="35">
                  <c:v>43465</c:v>
                </c:pt>
                <c:pt idx="36">
                  <c:v>43496</c:v>
                </c:pt>
                <c:pt idx="37">
                  <c:v>43524</c:v>
                </c:pt>
                <c:pt idx="38">
                  <c:v>43553</c:v>
                </c:pt>
                <c:pt idx="39">
                  <c:v>43585</c:v>
                </c:pt>
                <c:pt idx="40">
                  <c:v>43616</c:v>
                </c:pt>
                <c:pt idx="41">
                  <c:v>43644</c:v>
                </c:pt>
                <c:pt idx="42">
                  <c:v>43677</c:v>
                </c:pt>
                <c:pt idx="43">
                  <c:v>43707</c:v>
                </c:pt>
                <c:pt idx="44">
                  <c:v>43738</c:v>
                </c:pt>
                <c:pt idx="45">
                  <c:v>43769</c:v>
                </c:pt>
                <c:pt idx="46">
                  <c:v>43798</c:v>
                </c:pt>
                <c:pt idx="47">
                  <c:v>43830</c:v>
                </c:pt>
                <c:pt idx="48">
                  <c:v>43861</c:v>
                </c:pt>
                <c:pt idx="49">
                  <c:v>43889</c:v>
                </c:pt>
                <c:pt idx="50">
                  <c:v>43921</c:v>
                </c:pt>
                <c:pt idx="51">
                  <c:v>43951</c:v>
                </c:pt>
                <c:pt idx="52">
                  <c:v>43980</c:v>
                </c:pt>
                <c:pt idx="53">
                  <c:v>44012</c:v>
                </c:pt>
                <c:pt idx="54">
                  <c:v>44043</c:v>
                </c:pt>
                <c:pt idx="55">
                  <c:v>44074</c:v>
                </c:pt>
                <c:pt idx="56">
                  <c:v>44104</c:v>
                </c:pt>
                <c:pt idx="57">
                  <c:v>44134</c:v>
                </c:pt>
                <c:pt idx="58">
                  <c:v>44165</c:v>
                </c:pt>
                <c:pt idx="59">
                  <c:v>44196</c:v>
                </c:pt>
                <c:pt idx="60">
                  <c:v>44225</c:v>
                </c:pt>
                <c:pt idx="61">
                  <c:v>44253</c:v>
                </c:pt>
                <c:pt idx="62">
                  <c:v>44286</c:v>
                </c:pt>
                <c:pt idx="63">
                  <c:v>44316</c:v>
                </c:pt>
                <c:pt idx="64">
                  <c:v>44347</c:v>
                </c:pt>
                <c:pt idx="65">
                  <c:v>44377</c:v>
                </c:pt>
                <c:pt idx="66">
                  <c:v>44407</c:v>
                </c:pt>
                <c:pt idx="67">
                  <c:v>44439</c:v>
                </c:pt>
                <c:pt idx="68">
                  <c:v>44469</c:v>
                </c:pt>
                <c:pt idx="69">
                  <c:v>44498</c:v>
                </c:pt>
                <c:pt idx="70">
                  <c:v>44530</c:v>
                </c:pt>
                <c:pt idx="71">
                  <c:v>44561</c:v>
                </c:pt>
                <c:pt idx="72">
                  <c:v>44592</c:v>
                </c:pt>
                <c:pt idx="73">
                  <c:v>44620</c:v>
                </c:pt>
                <c:pt idx="74">
                  <c:v>44651</c:v>
                </c:pt>
                <c:pt idx="75">
                  <c:v>44681</c:v>
                </c:pt>
                <c:pt idx="76">
                  <c:v>44712</c:v>
                </c:pt>
                <c:pt idx="77">
                  <c:v>44742</c:v>
                </c:pt>
                <c:pt idx="78">
                  <c:v>44773</c:v>
                </c:pt>
                <c:pt idx="79">
                  <c:v>44804</c:v>
                </c:pt>
                <c:pt idx="80">
                  <c:v>44834</c:v>
                </c:pt>
                <c:pt idx="81">
                  <c:v>44865</c:v>
                </c:pt>
                <c:pt idx="82">
                  <c:v>44895</c:v>
                </c:pt>
                <c:pt idx="83">
                  <c:v>44926</c:v>
                </c:pt>
                <c:pt idx="84">
                  <c:v>44957</c:v>
                </c:pt>
                <c:pt idx="85">
                  <c:v>44985</c:v>
                </c:pt>
                <c:pt idx="86">
                  <c:v>45016</c:v>
                </c:pt>
                <c:pt idx="87">
                  <c:v>45046</c:v>
                </c:pt>
                <c:pt idx="88">
                  <c:v>45077</c:v>
                </c:pt>
                <c:pt idx="89">
                  <c:v>45107</c:v>
                </c:pt>
                <c:pt idx="90">
                  <c:v>45138</c:v>
                </c:pt>
                <c:pt idx="91">
                  <c:v>45169</c:v>
                </c:pt>
                <c:pt idx="92">
                  <c:v>45199</c:v>
                </c:pt>
                <c:pt idx="93">
                  <c:v>45230</c:v>
                </c:pt>
                <c:pt idx="94">
                  <c:v>45260</c:v>
                </c:pt>
                <c:pt idx="95">
                  <c:v>45291</c:v>
                </c:pt>
                <c:pt idx="96">
                  <c:v>45322</c:v>
                </c:pt>
                <c:pt idx="97">
                  <c:v>45351</c:v>
                </c:pt>
                <c:pt idx="98">
                  <c:v>45382</c:v>
                </c:pt>
                <c:pt idx="99">
                  <c:v>45412</c:v>
                </c:pt>
                <c:pt idx="100">
                  <c:v>45443</c:v>
                </c:pt>
                <c:pt idx="101">
                  <c:v>45473</c:v>
                </c:pt>
                <c:pt idx="102">
                  <c:v>45504</c:v>
                </c:pt>
                <c:pt idx="103">
                  <c:v>45535</c:v>
                </c:pt>
                <c:pt idx="104">
                  <c:v>45565</c:v>
                </c:pt>
                <c:pt idx="105">
                  <c:v>45596</c:v>
                </c:pt>
                <c:pt idx="106">
                  <c:v>45626</c:v>
                </c:pt>
                <c:pt idx="107">
                  <c:v>45657</c:v>
                </c:pt>
                <c:pt idx="108">
                  <c:v>45688</c:v>
                </c:pt>
                <c:pt idx="109">
                  <c:v>45716</c:v>
                </c:pt>
                <c:pt idx="110">
                  <c:v>45747</c:v>
                </c:pt>
                <c:pt idx="111">
                  <c:v>45777</c:v>
                </c:pt>
                <c:pt idx="112">
                  <c:v>45808</c:v>
                </c:pt>
                <c:pt idx="113">
                  <c:v>45838</c:v>
                </c:pt>
                <c:pt idx="114">
                  <c:v>45869</c:v>
                </c:pt>
                <c:pt idx="115">
                  <c:v>45898</c:v>
                </c:pt>
                <c:pt idx="116">
                  <c:v>45930</c:v>
                </c:pt>
                <c:pt idx="117">
                  <c:v>45961</c:v>
                </c:pt>
                <c:pt idx="118">
                  <c:v>45989</c:v>
                </c:pt>
                <c:pt idx="119">
                  <c:v>46022</c:v>
                </c:pt>
                <c:pt idx="120">
                  <c:v>46053</c:v>
                </c:pt>
                <c:pt idx="121">
                  <c:v>46080</c:v>
                </c:pt>
                <c:pt idx="122">
                  <c:v>46112</c:v>
                </c:pt>
                <c:pt idx="123">
                  <c:v>46142</c:v>
                </c:pt>
                <c:pt idx="124">
                  <c:v>46171</c:v>
                </c:pt>
                <c:pt idx="125">
                  <c:v>46203</c:v>
                </c:pt>
                <c:pt idx="126">
                  <c:v>46234</c:v>
                </c:pt>
              </c:numCache>
            </c:numRef>
          </c:cat>
          <c:val>
            <c:numRef>
              <c:f>Europe!$L$182:$L$308</c:f>
              <c:numCache>
                <c:formatCode>0.00</c:formatCode>
                <c:ptCount val="127"/>
                <c:pt idx="0">
                  <c:v>36.038800000000002</c:v>
                </c:pt>
                <c:pt idx="1">
                  <c:v>25.3385</c:v>
                </c:pt>
                <c:pt idx="2">
                  <c:v>22.623999999999999</c:v>
                </c:pt>
                <c:pt idx="3">
                  <c:v>29.670300000000001</c:v>
                </c:pt>
                <c:pt idx="4">
                  <c:v>27.854800000000001</c:v>
                </c:pt>
                <c:pt idx="5">
                  <c:v>8.0914999999999999</c:v>
                </c:pt>
                <c:pt idx="6">
                  <c:v>15.8508</c:v>
                </c:pt>
                <c:pt idx="7">
                  <c:v>24.891500000000001</c:v>
                </c:pt>
                <c:pt idx="8">
                  <c:v>31.607700000000001</c:v>
                </c:pt>
                <c:pt idx="9">
                  <c:v>48.585299999999997</c:v>
                </c:pt>
                <c:pt idx="10">
                  <c:v>49.701799999999999</c:v>
                </c:pt>
                <c:pt idx="11">
                  <c:v>70.730999999999995</c:v>
                </c:pt>
                <c:pt idx="12">
                  <c:v>61.963500000000003</c:v>
                </c:pt>
                <c:pt idx="13">
                  <c:v>63.960900000000002</c:v>
                </c:pt>
                <c:pt idx="14">
                  <c:v>68.098699999999994</c:v>
                </c:pt>
                <c:pt idx="15">
                  <c:v>72.133399999999995</c:v>
                </c:pt>
                <c:pt idx="16">
                  <c:v>78.389499999999998</c:v>
                </c:pt>
                <c:pt idx="17">
                  <c:v>73.400499999999994</c:v>
                </c:pt>
                <c:pt idx="18">
                  <c:v>71.1965</c:v>
                </c:pt>
                <c:pt idx="19">
                  <c:v>54.533200000000001</c:v>
                </c:pt>
                <c:pt idx="20">
                  <c:v>62.305999999999997</c:v>
                </c:pt>
                <c:pt idx="21">
                  <c:v>59.680900000000001</c:v>
                </c:pt>
                <c:pt idx="22">
                  <c:v>48.968800000000002</c:v>
                </c:pt>
                <c:pt idx="23">
                  <c:v>37.733400000000003</c:v>
                </c:pt>
                <c:pt idx="24">
                  <c:v>30.9984</c:v>
                </c:pt>
                <c:pt idx="25">
                  <c:v>12.8705</c:v>
                </c:pt>
                <c:pt idx="26">
                  <c:v>6.9545000000000003</c:v>
                </c:pt>
                <c:pt idx="27">
                  <c:v>16.302399999999999</c:v>
                </c:pt>
                <c:pt idx="28">
                  <c:v>13.803699999999999</c:v>
                </c:pt>
                <c:pt idx="29">
                  <c:v>29.1889</c:v>
                </c:pt>
                <c:pt idx="30">
                  <c:v>40.4298</c:v>
                </c:pt>
                <c:pt idx="31">
                  <c:v>32.805399999999999</c:v>
                </c:pt>
                <c:pt idx="32">
                  <c:v>34.4422</c:v>
                </c:pt>
                <c:pt idx="33">
                  <c:v>15.045999999999999</c:v>
                </c:pt>
                <c:pt idx="34">
                  <c:v>13.6532</c:v>
                </c:pt>
                <c:pt idx="35">
                  <c:v>9.1781000000000006</c:v>
                </c:pt>
                <c:pt idx="36">
                  <c:v>21.458300000000001</c:v>
                </c:pt>
                <c:pt idx="37">
                  <c:v>33.381999999999998</c:v>
                </c:pt>
                <c:pt idx="38">
                  <c:v>37.185099999999998</c:v>
                </c:pt>
                <c:pt idx="39">
                  <c:v>49.518099999999997</c:v>
                </c:pt>
                <c:pt idx="40">
                  <c:v>33.069699999999997</c:v>
                </c:pt>
                <c:pt idx="41">
                  <c:v>50.274299999999997</c:v>
                </c:pt>
                <c:pt idx="42">
                  <c:v>54.198300000000003</c:v>
                </c:pt>
                <c:pt idx="43">
                  <c:v>31.5715</c:v>
                </c:pt>
                <c:pt idx="44">
                  <c:v>48.603000000000002</c:v>
                </c:pt>
                <c:pt idx="45">
                  <c:v>54.191000000000003</c:v>
                </c:pt>
                <c:pt idx="46">
                  <c:v>71.607799999999997</c:v>
                </c:pt>
                <c:pt idx="47">
                  <c:v>79.056899999999999</c:v>
                </c:pt>
                <c:pt idx="48">
                  <c:v>57.760399999999997</c:v>
                </c:pt>
                <c:pt idx="49">
                  <c:v>31.739100000000001</c:v>
                </c:pt>
                <c:pt idx="50">
                  <c:v>6.0109000000000004</c:v>
                </c:pt>
                <c:pt idx="51">
                  <c:v>10.4214</c:v>
                </c:pt>
                <c:pt idx="52">
                  <c:v>14.069900000000001</c:v>
                </c:pt>
                <c:pt idx="53">
                  <c:v>33.946599999999997</c:v>
                </c:pt>
                <c:pt idx="54">
                  <c:v>44.0625</c:v>
                </c:pt>
                <c:pt idx="55">
                  <c:v>45.767600000000002</c:v>
                </c:pt>
                <c:pt idx="56">
                  <c:v>39.243899999999996</c:v>
                </c:pt>
                <c:pt idx="57">
                  <c:v>28.250800000000002</c:v>
                </c:pt>
                <c:pt idx="58">
                  <c:v>54.893799999999999</c:v>
                </c:pt>
                <c:pt idx="59">
                  <c:v>54.640500000000003</c:v>
                </c:pt>
                <c:pt idx="60">
                  <c:v>58.013399999999997</c:v>
                </c:pt>
                <c:pt idx="61">
                  <c:v>72.986400000000003</c:v>
                </c:pt>
                <c:pt idx="62">
                  <c:v>79.780799999999999</c:v>
                </c:pt>
                <c:pt idx="63">
                  <c:v>87.788700000000006</c:v>
                </c:pt>
                <c:pt idx="64">
                  <c:v>85.799400000000006</c:v>
                </c:pt>
                <c:pt idx="65">
                  <c:v>89.891900000000007</c:v>
                </c:pt>
                <c:pt idx="66">
                  <c:v>74.182699999999997</c:v>
                </c:pt>
                <c:pt idx="67">
                  <c:v>88.431700000000006</c:v>
                </c:pt>
                <c:pt idx="68">
                  <c:v>65.433599999999998</c:v>
                </c:pt>
                <c:pt idx="69">
                  <c:v>78.464399999999998</c:v>
                </c:pt>
                <c:pt idx="70">
                  <c:v>56.545200000000001</c:v>
                </c:pt>
                <c:pt idx="71">
                  <c:v>51.1235</c:v>
                </c:pt>
                <c:pt idx="72">
                  <c:v>43.924500000000002</c:v>
                </c:pt>
                <c:pt idx="73">
                  <c:v>26.471800000000002</c:v>
                </c:pt>
                <c:pt idx="74">
                  <c:v>8.2401</c:v>
                </c:pt>
                <c:pt idx="75">
                  <c:v>5.9157000000000002</c:v>
                </c:pt>
                <c:pt idx="76">
                  <c:v>9.8829999999999991</c:v>
                </c:pt>
                <c:pt idx="77">
                  <c:v>6.3654999999999999</c:v>
                </c:pt>
                <c:pt idx="78">
                  <c:v>15.7568</c:v>
                </c:pt>
                <c:pt idx="79">
                  <c:v>18.909199999999998</c:v>
                </c:pt>
                <c:pt idx="80">
                  <c:v>15.992900000000001</c:v>
                </c:pt>
                <c:pt idx="81">
                  <c:v>28.103400000000001</c:v>
                </c:pt>
                <c:pt idx="82">
                  <c:v>41.226199999999999</c:v>
                </c:pt>
                <c:pt idx="83">
                  <c:v>46.605400000000003</c:v>
                </c:pt>
                <c:pt idx="84">
                  <c:v>81.648200000000003</c:v>
                </c:pt>
                <c:pt idx="85">
                  <c:v>83.135999999999996</c:v>
                </c:pt>
                <c:pt idx="86">
                  <c:v>52.588900000000002</c:v>
                </c:pt>
                <c:pt idx="87">
                  <c:v>60.4696</c:v>
                </c:pt>
                <c:pt idx="88">
                  <c:v>58.708599999999997</c:v>
                </c:pt>
                <c:pt idx="89">
                  <c:v>65.102099999999993</c:v>
                </c:pt>
                <c:pt idx="90">
                  <c:v>62.599800000000002</c:v>
                </c:pt>
                <c:pt idx="91">
                  <c:v>63.3491</c:v>
                </c:pt>
                <c:pt idx="92">
                  <c:v>60.158299999999997</c:v>
                </c:pt>
                <c:pt idx="93">
                  <c:v>52.796500000000002</c:v>
                </c:pt>
                <c:pt idx="94">
                  <c:v>79.723399999999998</c:v>
                </c:pt>
                <c:pt idx="95">
                  <c:v>88.533100000000005</c:v>
                </c:pt>
                <c:pt idx="96">
                  <c:v>81.3566</c:v>
                </c:pt>
                <c:pt idx="97">
                  <c:v>85.933199999999999</c:v>
                </c:pt>
                <c:pt idx="98">
                  <c:v>80.419200000000004</c:v>
                </c:pt>
                <c:pt idx="99">
                  <c:v>67.881299999999996</c:v>
                </c:pt>
                <c:pt idx="100">
                  <c:v>75.989099999999993</c:v>
                </c:pt>
                <c:pt idx="101">
                  <c:v>52.669800000000002</c:v>
                </c:pt>
                <c:pt idx="102">
                  <c:v>49.466500000000003</c:v>
                </c:pt>
                <c:pt idx="103">
                  <c:v>54.4587</c:v>
                </c:pt>
                <c:pt idx="104">
                  <c:v>49.425699999999999</c:v>
                </c:pt>
                <c:pt idx="105">
                  <c:v>45.790900000000001</c:v>
                </c:pt>
                <c:pt idx="106">
                  <c:v>30.0214</c:v>
                </c:pt>
                <c:pt idx="107">
                  <c:v>37.123100000000001</c:v>
                </c:pt>
                <c:pt idx="108">
                  <c:v>64.140600000000006</c:v>
                </c:pt>
                <c:pt idx="109">
                  <c:v>73.372100000000003</c:v>
                </c:pt>
                <c:pt idx="110">
                  <c:v>58.600700000000003</c:v>
                </c:pt>
                <c:pt idx="111">
                  <c:v>37.397399999999998</c:v>
                </c:pt>
                <c:pt idx="112">
                  <c:v>42.578699999999998</c:v>
                </c:pt>
                <c:pt idx="113">
                  <c:v>31.570699999999999</c:v>
                </c:pt>
                <c:pt idx="114">
                  <c:v>40.442100000000003</c:v>
                </c:pt>
                <c:pt idx="115">
                  <c:v>37.439799999999998</c:v>
                </c:pt>
                <c:pt idx="116">
                  <c:v>36.150100000000002</c:v>
                </c:pt>
                <c:pt idx="117">
                  <c:v>52.962299999999999</c:v>
                </c:pt>
                <c:pt idx="118">
                  <c:v>34.592500000000001</c:v>
                </c:pt>
                <c:pt idx="119">
                  <c:v>50.593200000000003</c:v>
                </c:pt>
                <c:pt idx="120">
                  <c:v>45.6434</c:v>
                </c:pt>
                <c:pt idx="121">
                  <c:v>50.799300000000002</c:v>
                </c:pt>
                <c:pt idx="122">
                  <c:v>3.9899</c:v>
                </c:pt>
                <c:pt idx="123">
                  <c:v>5.9629000000000003</c:v>
                </c:pt>
                <c:pt idx="124">
                  <c:v>12.1172</c:v>
                </c:pt>
                <c:pt idx="125">
                  <c:v>18.6401</c:v>
                </c:pt>
                <c:pt idx="126">
                  <c:v>23.542100000000001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6-4428-8F9C-1C20A1CD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352543"/>
        <c:axId val="320350143"/>
      </c:lineChart>
      <c:dateAx>
        <c:axId val="3203525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0350143"/>
        <c:crosses val="autoZero"/>
        <c:auto val="1"/>
        <c:lblOffset val="100"/>
        <c:baseTimeUnit val="days"/>
      </c:dateAx>
      <c:valAx>
        <c:axId val="3203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035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Citi Economic Surprise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13069296570487"/>
          <c:y val="0.14145093374119602"/>
          <c:w val="0.85734439009077357"/>
          <c:h val="0.61565550709039063"/>
        </c:manualLayout>
      </c:layout>
      <c:lineChart>
        <c:grouping val="standard"/>
        <c:varyColors val="0"/>
        <c:ser>
          <c:idx val="0"/>
          <c:order val="0"/>
          <c:tx>
            <c:strRef>
              <c:f>Europe!$O$3:$O$25</c:f>
              <c:strCache>
                <c:ptCount val="23"/>
                <c:pt idx="0">
                  <c:v>CESIEUR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Europe!$A$26:$A$308</c:f>
              <c:numCache>
                <c:formatCode>m/d/yyyy</c:formatCode>
                <c:ptCount val="283"/>
                <c:pt idx="0">
                  <c:v>37652</c:v>
                </c:pt>
                <c:pt idx="1">
                  <c:v>37680</c:v>
                </c:pt>
                <c:pt idx="2">
                  <c:v>37711</c:v>
                </c:pt>
                <c:pt idx="3">
                  <c:v>37741</c:v>
                </c:pt>
                <c:pt idx="4">
                  <c:v>37771</c:v>
                </c:pt>
                <c:pt idx="5">
                  <c:v>37802</c:v>
                </c:pt>
                <c:pt idx="6">
                  <c:v>37833</c:v>
                </c:pt>
                <c:pt idx="7">
                  <c:v>37862</c:v>
                </c:pt>
                <c:pt idx="8">
                  <c:v>37894</c:v>
                </c:pt>
                <c:pt idx="9">
                  <c:v>37925</c:v>
                </c:pt>
                <c:pt idx="10">
                  <c:v>37953</c:v>
                </c:pt>
                <c:pt idx="11">
                  <c:v>37986</c:v>
                </c:pt>
                <c:pt idx="12">
                  <c:v>38016</c:v>
                </c:pt>
                <c:pt idx="13">
                  <c:v>38044</c:v>
                </c:pt>
                <c:pt idx="14">
                  <c:v>38077</c:v>
                </c:pt>
                <c:pt idx="15">
                  <c:v>38107</c:v>
                </c:pt>
                <c:pt idx="16">
                  <c:v>38138</c:v>
                </c:pt>
                <c:pt idx="17">
                  <c:v>38168</c:v>
                </c:pt>
                <c:pt idx="18">
                  <c:v>38198</c:v>
                </c:pt>
                <c:pt idx="19">
                  <c:v>38230</c:v>
                </c:pt>
                <c:pt idx="20">
                  <c:v>38260</c:v>
                </c:pt>
                <c:pt idx="21">
                  <c:v>38289</c:v>
                </c:pt>
                <c:pt idx="22">
                  <c:v>38321</c:v>
                </c:pt>
                <c:pt idx="23">
                  <c:v>38352</c:v>
                </c:pt>
                <c:pt idx="24">
                  <c:v>38383</c:v>
                </c:pt>
                <c:pt idx="25">
                  <c:v>38411</c:v>
                </c:pt>
                <c:pt idx="26">
                  <c:v>38442</c:v>
                </c:pt>
                <c:pt idx="27">
                  <c:v>38471</c:v>
                </c:pt>
                <c:pt idx="28">
                  <c:v>38503</c:v>
                </c:pt>
                <c:pt idx="29">
                  <c:v>38533</c:v>
                </c:pt>
                <c:pt idx="30">
                  <c:v>38562</c:v>
                </c:pt>
                <c:pt idx="31">
                  <c:v>38595</c:v>
                </c:pt>
                <c:pt idx="32">
                  <c:v>38625</c:v>
                </c:pt>
                <c:pt idx="33">
                  <c:v>38656</c:v>
                </c:pt>
                <c:pt idx="34">
                  <c:v>38686</c:v>
                </c:pt>
                <c:pt idx="35">
                  <c:v>38716</c:v>
                </c:pt>
                <c:pt idx="36">
                  <c:v>38748</c:v>
                </c:pt>
                <c:pt idx="37">
                  <c:v>38776</c:v>
                </c:pt>
                <c:pt idx="38">
                  <c:v>38807</c:v>
                </c:pt>
                <c:pt idx="39">
                  <c:v>38835</c:v>
                </c:pt>
                <c:pt idx="40">
                  <c:v>38868</c:v>
                </c:pt>
                <c:pt idx="41">
                  <c:v>38898</c:v>
                </c:pt>
                <c:pt idx="42">
                  <c:v>38929</c:v>
                </c:pt>
                <c:pt idx="43">
                  <c:v>38960</c:v>
                </c:pt>
                <c:pt idx="44">
                  <c:v>38989</c:v>
                </c:pt>
                <c:pt idx="45">
                  <c:v>39021</c:v>
                </c:pt>
                <c:pt idx="46">
                  <c:v>39051</c:v>
                </c:pt>
                <c:pt idx="47">
                  <c:v>39080</c:v>
                </c:pt>
                <c:pt idx="48">
                  <c:v>39113</c:v>
                </c:pt>
                <c:pt idx="49">
                  <c:v>39141</c:v>
                </c:pt>
                <c:pt idx="50">
                  <c:v>39171</c:v>
                </c:pt>
                <c:pt idx="51">
                  <c:v>39202</c:v>
                </c:pt>
                <c:pt idx="52">
                  <c:v>39233</c:v>
                </c:pt>
                <c:pt idx="53">
                  <c:v>39262</c:v>
                </c:pt>
                <c:pt idx="54">
                  <c:v>39294</c:v>
                </c:pt>
                <c:pt idx="55">
                  <c:v>39325</c:v>
                </c:pt>
                <c:pt idx="56">
                  <c:v>39353</c:v>
                </c:pt>
                <c:pt idx="57">
                  <c:v>39386</c:v>
                </c:pt>
                <c:pt idx="58">
                  <c:v>39416</c:v>
                </c:pt>
                <c:pt idx="59">
                  <c:v>39447</c:v>
                </c:pt>
                <c:pt idx="60">
                  <c:v>39478</c:v>
                </c:pt>
                <c:pt idx="61">
                  <c:v>39507</c:v>
                </c:pt>
                <c:pt idx="62">
                  <c:v>39538</c:v>
                </c:pt>
                <c:pt idx="63">
                  <c:v>39568</c:v>
                </c:pt>
                <c:pt idx="64">
                  <c:v>39598</c:v>
                </c:pt>
                <c:pt idx="65">
                  <c:v>39629</c:v>
                </c:pt>
                <c:pt idx="66">
                  <c:v>39660</c:v>
                </c:pt>
                <c:pt idx="67">
                  <c:v>39689</c:v>
                </c:pt>
                <c:pt idx="68">
                  <c:v>39721</c:v>
                </c:pt>
                <c:pt idx="69">
                  <c:v>39752</c:v>
                </c:pt>
                <c:pt idx="70">
                  <c:v>39780</c:v>
                </c:pt>
                <c:pt idx="71">
                  <c:v>39813</c:v>
                </c:pt>
                <c:pt idx="72">
                  <c:v>39843</c:v>
                </c:pt>
                <c:pt idx="73">
                  <c:v>39871</c:v>
                </c:pt>
                <c:pt idx="74">
                  <c:v>39903</c:v>
                </c:pt>
                <c:pt idx="75">
                  <c:v>39933</c:v>
                </c:pt>
                <c:pt idx="76">
                  <c:v>39962</c:v>
                </c:pt>
                <c:pt idx="77">
                  <c:v>39994</c:v>
                </c:pt>
                <c:pt idx="78">
                  <c:v>40025</c:v>
                </c:pt>
                <c:pt idx="79">
                  <c:v>40056</c:v>
                </c:pt>
                <c:pt idx="80">
                  <c:v>40086</c:v>
                </c:pt>
                <c:pt idx="81">
                  <c:v>40116</c:v>
                </c:pt>
                <c:pt idx="82">
                  <c:v>40147</c:v>
                </c:pt>
                <c:pt idx="83">
                  <c:v>40178</c:v>
                </c:pt>
                <c:pt idx="84">
                  <c:v>40207</c:v>
                </c:pt>
                <c:pt idx="85">
                  <c:v>40235</c:v>
                </c:pt>
                <c:pt idx="86">
                  <c:v>40268</c:v>
                </c:pt>
                <c:pt idx="87">
                  <c:v>40298</c:v>
                </c:pt>
                <c:pt idx="88">
                  <c:v>40329</c:v>
                </c:pt>
                <c:pt idx="89">
                  <c:v>40359</c:v>
                </c:pt>
                <c:pt idx="90">
                  <c:v>40389</c:v>
                </c:pt>
                <c:pt idx="91">
                  <c:v>40421</c:v>
                </c:pt>
                <c:pt idx="92">
                  <c:v>40451</c:v>
                </c:pt>
                <c:pt idx="93">
                  <c:v>40480</c:v>
                </c:pt>
                <c:pt idx="94">
                  <c:v>40512</c:v>
                </c:pt>
                <c:pt idx="95">
                  <c:v>40543</c:v>
                </c:pt>
                <c:pt idx="96">
                  <c:v>40574</c:v>
                </c:pt>
                <c:pt idx="97">
                  <c:v>40602</c:v>
                </c:pt>
                <c:pt idx="98">
                  <c:v>40633</c:v>
                </c:pt>
                <c:pt idx="99">
                  <c:v>40662</c:v>
                </c:pt>
                <c:pt idx="100">
                  <c:v>40694</c:v>
                </c:pt>
                <c:pt idx="101">
                  <c:v>40724</c:v>
                </c:pt>
                <c:pt idx="102">
                  <c:v>40753</c:v>
                </c:pt>
                <c:pt idx="103">
                  <c:v>40786</c:v>
                </c:pt>
                <c:pt idx="104">
                  <c:v>40816</c:v>
                </c:pt>
                <c:pt idx="105">
                  <c:v>40847</c:v>
                </c:pt>
                <c:pt idx="106">
                  <c:v>40877</c:v>
                </c:pt>
                <c:pt idx="107">
                  <c:v>40907</c:v>
                </c:pt>
                <c:pt idx="108">
                  <c:v>40939</c:v>
                </c:pt>
                <c:pt idx="109">
                  <c:v>40968</c:v>
                </c:pt>
                <c:pt idx="110">
                  <c:v>40998</c:v>
                </c:pt>
                <c:pt idx="111">
                  <c:v>41029</c:v>
                </c:pt>
                <c:pt idx="112">
                  <c:v>41060</c:v>
                </c:pt>
                <c:pt idx="113">
                  <c:v>41089</c:v>
                </c:pt>
                <c:pt idx="114">
                  <c:v>41121</c:v>
                </c:pt>
                <c:pt idx="115">
                  <c:v>41152</c:v>
                </c:pt>
                <c:pt idx="116">
                  <c:v>41180</c:v>
                </c:pt>
                <c:pt idx="117">
                  <c:v>41213</c:v>
                </c:pt>
                <c:pt idx="118">
                  <c:v>41243</c:v>
                </c:pt>
                <c:pt idx="119">
                  <c:v>41274</c:v>
                </c:pt>
                <c:pt idx="120">
                  <c:v>41305</c:v>
                </c:pt>
                <c:pt idx="121">
                  <c:v>41333</c:v>
                </c:pt>
                <c:pt idx="122">
                  <c:v>41362</c:v>
                </c:pt>
                <c:pt idx="123">
                  <c:v>41394</c:v>
                </c:pt>
                <c:pt idx="124">
                  <c:v>41425</c:v>
                </c:pt>
                <c:pt idx="125">
                  <c:v>41453</c:v>
                </c:pt>
                <c:pt idx="126">
                  <c:v>41486</c:v>
                </c:pt>
                <c:pt idx="127">
                  <c:v>41516</c:v>
                </c:pt>
                <c:pt idx="128">
                  <c:v>41547</c:v>
                </c:pt>
                <c:pt idx="129">
                  <c:v>41578</c:v>
                </c:pt>
                <c:pt idx="130">
                  <c:v>41607</c:v>
                </c:pt>
                <c:pt idx="131">
                  <c:v>41639</c:v>
                </c:pt>
                <c:pt idx="132">
                  <c:v>41670</c:v>
                </c:pt>
                <c:pt idx="133">
                  <c:v>41698</c:v>
                </c:pt>
                <c:pt idx="134">
                  <c:v>41729</c:v>
                </c:pt>
                <c:pt idx="135">
                  <c:v>41759</c:v>
                </c:pt>
                <c:pt idx="136">
                  <c:v>41789</c:v>
                </c:pt>
                <c:pt idx="137">
                  <c:v>41820</c:v>
                </c:pt>
                <c:pt idx="138">
                  <c:v>41851</c:v>
                </c:pt>
                <c:pt idx="139">
                  <c:v>41880</c:v>
                </c:pt>
                <c:pt idx="140">
                  <c:v>41912</c:v>
                </c:pt>
                <c:pt idx="141">
                  <c:v>41943</c:v>
                </c:pt>
                <c:pt idx="142">
                  <c:v>41971</c:v>
                </c:pt>
                <c:pt idx="143">
                  <c:v>42004</c:v>
                </c:pt>
                <c:pt idx="144">
                  <c:v>42034</c:v>
                </c:pt>
                <c:pt idx="145">
                  <c:v>42062</c:v>
                </c:pt>
                <c:pt idx="146">
                  <c:v>42094</c:v>
                </c:pt>
                <c:pt idx="147">
                  <c:v>42124</c:v>
                </c:pt>
                <c:pt idx="148">
                  <c:v>42153</c:v>
                </c:pt>
                <c:pt idx="149">
                  <c:v>42185</c:v>
                </c:pt>
                <c:pt idx="150">
                  <c:v>42216</c:v>
                </c:pt>
                <c:pt idx="151">
                  <c:v>42247</c:v>
                </c:pt>
                <c:pt idx="152">
                  <c:v>42277</c:v>
                </c:pt>
                <c:pt idx="153">
                  <c:v>42307</c:v>
                </c:pt>
                <c:pt idx="154">
                  <c:v>42338</c:v>
                </c:pt>
                <c:pt idx="155">
                  <c:v>42369</c:v>
                </c:pt>
                <c:pt idx="156">
                  <c:v>42398</c:v>
                </c:pt>
                <c:pt idx="157">
                  <c:v>42429</c:v>
                </c:pt>
                <c:pt idx="158">
                  <c:v>42460</c:v>
                </c:pt>
                <c:pt idx="159">
                  <c:v>42489</c:v>
                </c:pt>
                <c:pt idx="160">
                  <c:v>42521</c:v>
                </c:pt>
                <c:pt idx="161">
                  <c:v>42551</c:v>
                </c:pt>
                <c:pt idx="162">
                  <c:v>42580</c:v>
                </c:pt>
                <c:pt idx="163">
                  <c:v>42613</c:v>
                </c:pt>
                <c:pt idx="164">
                  <c:v>42643</c:v>
                </c:pt>
                <c:pt idx="165">
                  <c:v>42674</c:v>
                </c:pt>
                <c:pt idx="166">
                  <c:v>42704</c:v>
                </c:pt>
                <c:pt idx="167">
                  <c:v>42734</c:v>
                </c:pt>
                <c:pt idx="168">
                  <c:v>42766</c:v>
                </c:pt>
                <c:pt idx="169">
                  <c:v>42794</c:v>
                </c:pt>
                <c:pt idx="170">
                  <c:v>42825</c:v>
                </c:pt>
                <c:pt idx="171">
                  <c:v>42853</c:v>
                </c:pt>
                <c:pt idx="172">
                  <c:v>42886</c:v>
                </c:pt>
                <c:pt idx="173">
                  <c:v>42916</c:v>
                </c:pt>
                <c:pt idx="174">
                  <c:v>42947</c:v>
                </c:pt>
                <c:pt idx="175">
                  <c:v>42978</c:v>
                </c:pt>
                <c:pt idx="176">
                  <c:v>43007</c:v>
                </c:pt>
                <c:pt idx="177">
                  <c:v>43039</c:v>
                </c:pt>
                <c:pt idx="178">
                  <c:v>43069</c:v>
                </c:pt>
                <c:pt idx="179">
                  <c:v>43098</c:v>
                </c:pt>
                <c:pt idx="180">
                  <c:v>43131</c:v>
                </c:pt>
                <c:pt idx="181">
                  <c:v>43159</c:v>
                </c:pt>
                <c:pt idx="182">
                  <c:v>43189</c:v>
                </c:pt>
                <c:pt idx="183">
                  <c:v>43220</c:v>
                </c:pt>
                <c:pt idx="184">
                  <c:v>43251</c:v>
                </c:pt>
                <c:pt idx="185">
                  <c:v>43280</c:v>
                </c:pt>
                <c:pt idx="186">
                  <c:v>43312</c:v>
                </c:pt>
                <c:pt idx="187">
                  <c:v>43343</c:v>
                </c:pt>
                <c:pt idx="188">
                  <c:v>43371</c:v>
                </c:pt>
                <c:pt idx="189">
                  <c:v>43404</c:v>
                </c:pt>
                <c:pt idx="190">
                  <c:v>43434</c:v>
                </c:pt>
                <c:pt idx="191">
                  <c:v>43465</c:v>
                </c:pt>
                <c:pt idx="192">
                  <c:v>43496</c:v>
                </c:pt>
                <c:pt idx="193">
                  <c:v>43524</c:v>
                </c:pt>
                <c:pt idx="194">
                  <c:v>43553</c:v>
                </c:pt>
                <c:pt idx="195">
                  <c:v>43585</c:v>
                </c:pt>
                <c:pt idx="196">
                  <c:v>43616</c:v>
                </c:pt>
                <c:pt idx="197">
                  <c:v>43644</c:v>
                </c:pt>
                <c:pt idx="198">
                  <c:v>43677</c:v>
                </c:pt>
                <c:pt idx="199">
                  <c:v>43707</c:v>
                </c:pt>
                <c:pt idx="200">
                  <c:v>43738</c:v>
                </c:pt>
                <c:pt idx="201">
                  <c:v>43769</c:v>
                </c:pt>
                <c:pt idx="202">
                  <c:v>43798</c:v>
                </c:pt>
                <c:pt idx="203">
                  <c:v>43830</c:v>
                </c:pt>
                <c:pt idx="204">
                  <c:v>43861</c:v>
                </c:pt>
                <c:pt idx="205">
                  <c:v>43889</c:v>
                </c:pt>
                <c:pt idx="206">
                  <c:v>43921</c:v>
                </c:pt>
                <c:pt idx="207">
                  <c:v>43951</c:v>
                </c:pt>
                <c:pt idx="208">
                  <c:v>43980</c:v>
                </c:pt>
                <c:pt idx="209">
                  <c:v>44012</c:v>
                </c:pt>
                <c:pt idx="210">
                  <c:v>44043</c:v>
                </c:pt>
                <c:pt idx="211">
                  <c:v>44074</c:v>
                </c:pt>
                <c:pt idx="212">
                  <c:v>44104</c:v>
                </c:pt>
                <c:pt idx="213">
                  <c:v>44134</c:v>
                </c:pt>
                <c:pt idx="214">
                  <c:v>44165</c:v>
                </c:pt>
                <c:pt idx="215">
                  <c:v>44196</c:v>
                </c:pt>
                <c:pt idx="216">
                  <c:v>44225</c:v>
                </c:pt>
                <c:pt idx="217">
                  <c:v>44253</c:v>
                </c:pt>
                <c:pt idx="218">
                  <c:v>44286</c:v>
                </c:pt>
                <c:pt idx="219">
                  <c:v>44316</c:v>
                </c:pt>
                <c:pt idx="220">
                  <c:v>44347</c:v>
                </c:pt>
                <c:pt idx="221">
                  <c:v>44377</c:v>
                </c:pt>
                <c:pt idx="222">
                  <c:v>44407</c:v>
                </c:pt>
                <c:pt idx="223">
                  <c:v>44439</c:v>
                </c:pt>
                <c:pt idx="224">
                  <c:v>44469</c:v>
                </c:pt>
                <c:pt idx="225">
                  <c:v>44498</c:v>
                </c:pt>
                <c:pt idx="226">
                  <c:v>44530</c:v>
                </c:pt>
                <c:pt idx="227">
                  <c:v>44561</c:v>
                </c:pt>
                <c:pt idx="228">
                  <c:v>44592</c:v>
                </c:pt>
                <c:pt idx="229">
                  <c:v>44620</c:v>
                </c:pt>
                <c:pt idx="230">
                  <c:v>44651</c:v>
                </c:pt>
                <c:pt idx="231">
                  <c:v>44681</c:v>
                </c:pt>
                <c:pt idx="232">
                  <c:v>44712</c:v>
                </c:pt>
                <c:pt idx="233">
                  <c:v>44742</c:v>
                </c:pt>
                <c:pt idx="234">
                  <c:v>44773</c:v>
                </c:pt>
                <c:pt idx="235">
                  <c:v>44804</c:v>
                </c:pt>
                <c:pt idx="236">
                  <c:v>44834</c:v>
                </c:pt>
                <c:pt idx="237">
                  <c:v>44865</c:v>
                </c:pt>
                <c:pt idx="238">
                  <c:v>44895</c:v>
                </c:pt>
                <c:pt idx="239">
                  <c:v>44926</c:v>
                </c:pt>
                <c:pt idx="240">
                  <c:v>44957</c:v>
                </c:pt>
                <c:pt idx="241">
                  <c:v>44985</c:v>
                </c:pt>
                <c:pt idx="242">
                  <c:v>45016</c:v>
                </c:pt>
                <c:pt idx="243">
                  <c:v>45046</c:v>
                </c:pt>
                <c:pt idx="244">
                  <c:v>45077</c:v>
                </c:pt>
                <c:pt idx="245">
                  <c:v>45107</c:v>
                </c:pt>
                <c:pt idx="246">
                  <c:v>45138</c:v>
                </c:pt>
                <c:pt idx="247">
                  <c:v>45169</c:v>
                </c:pt>
                <c:pt idx="248">
                  <c:v>45199</c:v>
                </c:pt>
                <c:pt idx="249">
                  <c:v>45230</c:v>
                </c:pt>
                <c:pt idx="250">
                  <c:v>45260</c:v>
                </c:pt>
                <c:pt idx="251">
                  <c:v>45291</c:v>
                </c:pt>
                <c:pt idx="252">
                  <c:v>45322</c:v>
                </c:pt>
                <c:pt idx="253">
                  <c:v>45351</c:v>
                </c:pt>
                <c:pt idx="254">
                  <c:v>45382</c:v>
                </c:pt>
                <c:pt idx="255">
                  <c:v>45412</c:v>
                </c:pt>
                <c:pt idx="256">
                  <c:v>45443</c:v>
                </c:pt>
                <c:pt idx="257">
                  <c:v>45473</c:v>
                </c:pt>
                <c:pt idx="258">
                  <c:v>45504</c:v>
                </c:pt>
                <c:pt idx="259">
                  <c:v>45535</c:v>
                </c:pt>
                <c:pt idx="260">
                  <c:v>45565</c:v>
                </c:pt>
                <c:pt idx="261">
                  <c:v>45596</c:v>
                </c:pt>
                <c:pt idx="262">
                  <c:v>45626</c:v>
                </c:pt>
                <c:pt idx="263">
                  <c:v>45657</c:v>
                </c:pt>
                <c:pt idx="264">
                  <c:v>45688</c:v>
                </c:pt>
                <c:pt idx="265">
                  <c:v>45716</c:v>
                </c:pt>
                <c:pt idx="266">
                  <c:v>45747</c:v>
                </c:pt>
                <c:pt idx="267">
                  <c:v>45777</c:v>
                </c:pt>
                <c:pt idx="268">
                  <c:v>45808</c:v>
                </c:pt>
                <c:pt idx="269">
                  <c:v>45838</c:v>
                </c:pt>
                <c:pt idx="270">
                  <c:v>45869</c:v>
                </c:pt>
                <c:pt idx="271">
                  <c:v>45898</c:v>
                </c:pt>
                <c:pt idx="272">
                  <c:v>45930</c:v>
                </c:pt>
                <c:pt idx="273">
                  <c:v>45961</c:v>
                </c:pt>
                <c:pt idx="274">
                  <c:v>45989</c:v>
                </c:pt>
                <c:pt idx="275">
                  <c:v>46022</c:v>
                </c:pt>
                <c:pt idx="276">
                  <c:v>46053</c:v>
                </c:pt>
                <c:pt idx="277">
                  <c:v>46080</c:v>
                </c:pt>
                <c:pt idx="278">
                  <c:v>46112</c:v>
                </c:pt>
                <c:pt idx="279">
                  <c:v>46142</c:v>
                </c:pt>
                <c:pt idx="280">
                  <c:v>46171</c:v>
                </c:pt>
                <c:pt idx="281">
                  <c:v>46203</c:v>
                </c:pt>
                <c:pt idx="282">
                  <c:v>46234</c:v>
                </c:pt>
              </c:numCache>
            </c:numRef>
          </c:cat>
          <c:val>
            <c:numRef>
              <c:f>Europe!$O$26:$O$308</c:f>
              <c:numCache>
                <c:formatCode>0.00</c:formatCode>
                <c:ptCount val="283"/>
                <c:pt idx="0">
                  <c:v>29.9</c:v>
                </c:pt>
                <c:pt idx="1">
                  <c:v>56.3</c:v>
                </c:pt>
                <c:pt idx="2">
                  <c:v>44.6</c:v>
                </c:pt>
                <c:pt idx="3">
                  <c:v>-30.2</c:v>
                </c:pt>
                <c:pt idx="4">
                  <c:v>-38.200000000000003</c:v>
                </c:pt>
                <c:pt idx="5">
                  <c:v>-33.299999999999997</c:v>
                </c:pt>
                <c:pt idx="6">
                  <c:v>-1.6</c:v>
                </c:pt>
                <c:pt idx="7">
                  <c:v>20.9</c:v>
                </c:pt>
                <c:pt idx="8">
                  <c:v>50.5</c:v>
                </c:pt>
                <c:pt idx="9">
                  <c:v>71.400000000000006</c:v>
                </c:pt>
                <c:pt idx="10">
                  <c:v>74.2</c:v>
                </c:pt>
                <c:pt idx="11">
                  <c:v>54.1</c:v>
                </c:pt>
                <c:pt idx="12">
                  <c:v>37.799999999999997</c:v>
                </c:pt>
                <c:pt idx="13">
                  <c:v>-3.9</c:v>
                </c:pt>
                <c:pt idx="14">
                  <c:v>-15.2</c:v>
                </c:pt>
                <c:pt idx="15">
                  <c:v>-0.8</c:v>
                </c:pt>
                <c:pt idx="16">
                  <c:v>-16.600000000000001</c:v>
                </c:pt>
                <c:pt idx="17">
                  <c:v>-33.5</c:v>
                </c:pt>
                <c:pt idx="18">
                  <c:v>27.4</c:v>
                </c:pt>
                <c:pt idx="19">
                  <c:v>6.2</c:v>
                </c:pt>
                <c:pt idx="20">
                  <c:v>27.9</c:v>
                </c:pt>
                <c:pt idx="21">
                  <c:v>-15.3</c:v>
                </c:pt>
                <c:pt idx="22">
                  <c:v>-78.8</c:v>
                </c:pt>
                <c:pt idx="23">
                  <c:v>-15.2</c:v>
                </c:pt>
                <c:pt idx="24">
                  <c:v>24.9</c:v>
                </c:pt>
                <c:pt idx="25">
                  <c:v>59.5</c:v>
                </c:pt>
                <c:pt idx="26">
                  <c:v>-4.5999999999999996</c:v>
                </c:pt>
                <c:pt idx="27">
                  <c:v>-93.5</c:v>
                </c:pt>
                <c:pt idx="28">
                  <c:v>-103.9</c:v>
                </c:pt>
                <c:pt idx="29">
                  <c:v>-44.5</c:v>
                </c:pt>
                <c:pt idx="30">
                  <c:v>65.7</c:v>
                </c:pt>
                <c:pt idx="31">
                  <c:v>116.7</c:v>
                </c:pt>
                <c:pt idx="32">
                  <c:v>159.30000000000001</c:v>
                </c:pt>
                <c:pt idx="33">
                  <c:v>121.6</c:v>
                </c:pt>
                <c:pt idx="34">
                  <c:v>54.1</c:v>
                </c:pt>
                <c:pt idx="35">
                  <c:v>69.3</c:v>
                </c:pt>
                <c:pt idx="36">
                  <c:v>83.6</c:v>
                </c:pt>
                <c:pt idx="37">
                  <c:v>84.5</c:v>
                </c:pt>
                <c:pt idx="38">
                  <c:v>90.9</c:v>
                </c:pt>
                <c:pt idx="39">
                  <c:v>112.2</c:v>
                </c:pt>
                <c:pt idx="40">
                  <c:v>77.2</c:v>
                </c:pt>
                <c:pt idx="41">
                  <c:v>67.900000000000006</c:v>
                </c:pt>
                <c:pt idx="42">
                  <c:v>-6</c:v>
                </c:pt>
                <c:pt idx="43">
                  <c:v>-40.4</c:v>
                </c:pt>
                <c:pt idx="44">
                  <c:v>-42.1</c:v>
                </c:pt>
                <c:pt idx="45">
                  <c:v>33.5</c:v>
                </c:pt>
                <c:pt idx="46">
                  <c:v>45.5</c:v>
                </c:pt>
                <c:pt idx="47">
                  <c:v>42</c:v>
                </c:pt>
                <c:pt idx="48">
                  <c:v>30.5</c:v>
                </c:pt>
                <c:pt idx="49">
                  <c:v>26.6</c:v>
                </c:pt>
                <c:pt idx="50">
                  <c:v>43.6</c:v>
                </c:pt>
                <c:pt idx="51">
                  <c:v>129.9</c:v>
                </c:pt>
                <c:pt idx="52">
                  <c:v>106</c:v>
                </c:pt>
                <c:pt idx="53">
                  <c:v>-3.1</c:v>
                </c:pt>
                <c:pt idx="54">
                  <c:v>-61.1</c:v>
                </c:pt>
                <c:pt idx="55">
                  <c:v>-8.1999999999999993</c:v>
                </c:pt>
                <c:pt idx="56">
                  <c:v>-20.399999999999999</c:v>
                </c:pt>
                <c:pt idx="57">
                  <c:v>-4.2</c:v>
                </c:pt>
                <c:pt idx="58">
                  <c:v>0.2</c:v>
                </c:pt>
                <c:pt idx="59">
                  <c:v>18.100000000000001</c:v>
                </c:pt>
                <c:pt idx="60">
                  <c:v>34.700000000000003</c:v>
                </c:pt>
                <c:pt idx="61">
                  <c:v>29.5</c:v>
                </c:pt>
                <c:pt idx="62">
                  <c:v>69.599999999999994</c:v>
                </c:pt>
                <c:pt idx="63">
                  <c:v>-18.8</c:v>
                </c:pt>
                <c:pt idx="64">
                  <c:v>-27.1</c:v>
                </c:pt>
                <c:pt idx="65">
                  <c:v>-93.9</c:v>
                </c:pt>
                <c:pt idx="66">
                  <c:v>-155.19999999999999</c:v>
                </c:pt>
                <c:pt idx="67">
                  <c:v>-162</c:v>
                </c:pt>
                <c:pt idx="68">
                  <c:v>-135</c:v>
                </c:pt>
                <c:pt idx="69">
                  <c:v>-80.2</c:v>
                </c:pt>
                <c:pt idx="70">
                  <c:v>-143.4</c:v>
                </c:pt>
                <c:pt idx="71">
                  <c:v>-162.80000000000001</c:v>
                </c:pt>
                <c:pt idx="72">
                  <c:v>-95.6</c:v>
                </c:pt>
                <c:pt idx="73">
                  <c:v>-92.4</c:v>
                </c:pt>
                <c:pt idx="74">
                  <c:v>-81.5</c:v>
                </c:pt>
                <c:pt idx="75">
                  <c:v>-22.3</c:v>
                </c:pt>
                <c:pt idx="76">
                  <c:v>68.599999999999994</c:v>
                </c:pt>
                <c:pt idx="77">
                  <c:v>78.099999999999994</c:v>
                </c:pt>
                <c:pt idx="78">
                  <c:v>48.7</c:v>
                </c:pt>
                <c:pt idx="79">
                  <c:v>84.3</c:v>
                </c:pt>
                <c:pt idx="80">
                  <c:v>61.3</c:v>
                </c:pt>
                <c:pt idx="81">
                  <c:v>43.2</c:v>
                </c:pt>
                <c:pt idx="82">
                  <c:v>25.3</c:v>
                </c:pt>
                <c:pt idx="83">
                  <c:v>-15.5</c:v>
                </c:pt>
                <c:pt idx="84">
                  <c:v>10.3</c:v>
                </c:pt>
                <c:pt idx="85">
                  <c:v>-45</c:v>
                </c:pt>
                <c:pt idx="86">
                  <c:v>7.7</c:v>
                </c:pt>
                <c:pt idx="87">
                  <c:v>64.2</c:v>
                </c:pt>
                <c:pt idx="88">
                  <c:v>130.19999999999999</c:v>
                </c:pt>
                <c:pt idx="89">
                  <c:v>79.5</c:v>
                </c:pt>
                <c:pt idx="90">
                  <c:v>89.8</c:v>
                </c:pt>
                <c:pt idx="91">
                  <c:v>117.2</c:v>
                </c:pt>
                <c:pt idx="92">
                  <c:v>88.1</c:v>
                </c:pt>
                <c:pt idx="93">
                  <c:v>59.1</c:v>
                </c:pt>
                <c:pt idx="94">
                  <c:v>52.1</c:v>
                </c:pt>
                <c:pt idx="95">
                  <c:v>68.099999999999994</c:v>
                </c:pt>
                <c:pt idx="96">
                  <c:v>66.5</c:v>
                </c:pt>
                <c:pt idx="97">
                  <c:v>6</c:v>
                </c:pt>
                <c:pt idx="98">
                  <c:v>0.6</c:v>
                </c:pt>
                <c:pt idx="99">
                  <c:v>-8.9</c:v>
                </c:pt>
                <c:pt idx="100">
                  <c:v>14.7</c:v>
                </c:pt>
                <c:pt idx="101">
                  <c:v>-9.3000000000000007</c:v>
                </c:pt>
                <c:pt idx="102">
                  <c:v>-3</c:v>
                </c:pt>
                <c:pt idx="103">
                  <c:v>-103.3</c:v>
                </c:pt>
                <c:pt idx="104">
                  <c:v>-81.400000000000006</c:v>
                </c:pt>
                <c:pt idx="105">
                  <c:v>-50.1</c:v>
                </c:pt>
                <c:pt idx="106">
                  <c:v>-22.2</c:v>
                </c:pt>
                <c:pt idx="107">
                  <c:v>-8.8000000000000007</c:v>
                </c:pt>
                <c:pt idx="108">
                  <c:v>13.2</c:v>
                </c:pt>
                <c:pt idx="109">
                  <c:v>25.1</c:v>
                </c:pt>
                <c:pt idx="110">
                  <c:v>13.9</c:v>
                </c:pt>
                <c:pt idx="111">
                  <c:v>-9.3000000000000007</c:v>
                </c:pt>
                <c:pt idx="112">
                  <c:v>-56.5</c:v>
                </c:pt>
                <c:pt idx="113">
                  <c:v>-89.1</c:v>
                </c:pt>
                <c:pt idx="114">
                  <c:v>-71.7</c:v>
                </c:pt>
                <c:pt idx="115">
                  <c:v>-30.7</c:v>
                </c:pt>
                <c:pt idx="116">
                  <c:v>-6.9</c:v>
                </c:pt>
                <c:pt idx="117">
                  <c:v>-19.2</c:v>
                </c:pt>
                <c:pt idx="118">
                  <c:v>-16.3</c:v>
                </c:pt>
                <c:pt idx="119">
                  <c:v>-7.1</c:v>
                </c:pt>
                <c:pt idx="120">
                  <c:v>61.6</c:v>
                </c:pt>
                <c:pt idx="121">
                  <c:v>67.8</c:v>
                </c:pt>
                <c:pt idx="122">
                  <c:v>-8.3000000000000007</c:v>
                </c:pt>
                <c:pt idx="123">
                  <c:v>-79.3</c:v>
                </c:pt>
                <c:pt idx="124">
                  <c:v>-63</c:v>
                </c:pt>
                <c:pt idx="125">
                  <c:v>2.7</c:v>
                </c:pt>
                <c:pt idx="126">
                  <c:v>33.4</c:v>
                </c:pt>
                <c:pt idx="127">
                  <c:v>55.8</c:v>
                </c:pt>
                <c:pt idx="128">
                  <c:v>47</c:v>
                </c:pt>
                <c:pt idx="129">
                  <c:v>-3.1</c:v>
                </c:pt>
                <c:pt idx="130">
                  <c:v>-0.7</c:v>
                </c:pt>
                <c:pt idx="131">
                  <c:v>6.4</c:v>
                </c:pt>
                <c:pt idx="132">
                  <c:v>18.3</c:v>
                </c:pt>
                <c:pt idx="133">
                  <c:v>8.8000000000000007</c:v>
                </c:pt>
                <c:pt idx="134">
                  <c:v>-2.8</c:v>
                </c:pt>
                <c:pt idx="135">
                  <c:v>-11.3</c:v>
                </c:pt>
                <c:pt idx="136">
                  <c:v>-28.5</c:v>
                </c:pt>
                <c:pt idx="137">
                  <c:v>-29.7</c:v>
                </c:pt>
                <c:pt idx="138">
                  <c:v>-21.9</c:v>
                </c:pt>
                <c:pt idx="139">
                  <c:v>-45.1</c:v>
                </c:pt>
                <c:pt idx="140">
                  <c:v>-43</c:v>
                </c:pt>
                <c:pt idx="141">
                  <c:v>-32.4</c:v>
                </c:pt>
                <c:pt idx="142">
                  <c:v>-21.5</c:v>
                </c:pt>
                <c:pt idx="143">
                  <c:v>10.199999999999999</c:v>
                </c:pt>
                <c:pt idx="144">
                  <c:v>10</c:v>
                </c:pt>
                <c:pt idx="145">
                  <c:v>51</c:v>
                </c:pt>
                <c:pt idx="146">
                  <c:v>58.4</c:v>
                </c:pt>
                <c:pt idx="147">
                  <c:v>11.9</c:v>
                </c:pt>
                <c:pt idx="148">
                  <c:v>-13.9</c:v>
                </c:pt>
                <c:pt idx="149">
                  <c:v>-5</c:v>
                </c:pt>
                <c:pt idx="150">
                  <c:v>7.1</c:v>
                </c:pt>
                <c:pt idx="151">
                  <c:v>16.2</c:v>
                </c:pt>
                <c:pt idx="152">
                  <c:v>33</c:v>
                </c:pt>
                <c:pt idx="153">
                  <c:v>32.700000000000003</c:v>
                </c:pt>
                <c:pt idx="154">
                  <c:v>23.1</c:v>
                </c:pt>
                <c:pt idx="155">
                  <c:v>15.4</c:v>
                </c:pt>
                <c:pt idx="156">
                  <c:v>-25.1</c:v>
                </c:pt>
                <c:pt idx="157">
                  <c:v>-71.099999999999994</c:v>
                </c:pt>
                <c:pt idx="158">
                  <c:v>-22.3</c:v>
                </c:pt>
                <c:pt idx="159">
                  <c:v>-13</c:v>
                </c:pt>
                <c:pt idx="160">
                  <c:v>4.8</c:v>
                </c:pt>
                <c:pt idx="161">
                  <c:v>5</c:v>
                </c:pt>
                <c:pt idx="162">
                  <c:v>28.3</c:v>
                </c:pt>
                <c:pt idx="163">
                  <c:v>-3.1</c:v>
                </c:pt>
                <c:pt idx="164">
                  <c:v>2.6</c:v>
                </c:pt>
                <c:pt idx="165">
                  <c:v>40.799999999999997</c:v>
                </c:pt>
                <c:pt idx="166">
                  <c:v>56.9</c:v>
                </c:pt>
                <c:pt idx="167">
                  <c:v>53.1</c:v>
                </c:pt>
                <c:pt idx="168">
                  <c:v>55.3</c:v>
                </c:pt>
                <c:pt idx="169">
                  <c:v>71.099999999999994</c:v>
                </c:pt>
                <c:pt idx="170">
                  <c:v>54.1</c:v>
                </c:pt>
                <c:pt idx="171">
                  <c:v>70.400000000000006</c:v>
                </c:pt>
                <c:pt idx="172">
                  <c:v>40.6</c:v>
                </c:pt>
                <c:pt idx="173">
                  <c:v>30.3</c:v>
                </c:pt>
                <c:pt idx="174">
                  <c:v>19.100000000000001</c:v>
                </c:pt>
                <c:pt idx="175">
                  <c:v>28</c:v>
                </c:pt>
                <c:pt idx="176">
                  <c:v>50.2</c:v>
                </c:pt>
                <c:pt idx="177">
                  <c:v>59</c:v>
                </c:pt>
                <c:pt idx="178">
                  <c:v>71.3</c:v>
                </c:pt>
                <c:pt idx="179">
                  <c:v>49.3</c:v>
                </c:pt>
                <c:pt idx="180">
                  <c:v>35.6</c:v>
                </c:pt>
                <c:pt idx="181">
                  <c:v>2.4</c:v>
                </c:pt>
                <c:pt idx="182">
                  <c:v>-56.8</c:v>
                </c:pt>
                <c:pt idx="183">
                  <c:v>-77.5</c:v>
                </c:pt>
                <c:pt idx="184">
                  <c:v>-91.4</c:v>
                </c:pt>
                <c:pt idx="185">
                  <c:v>-61</c:v>
                </c:pt>
                <c:pt idx="186">
                  <c:v>-25.9</c:v>
                </c:pt>
                <c:pt idx="187">
                  <c:v>1.4</c:v>
                </c:pt>
                <c:pt idx="188">
                  <c:v>-31.9</c:v>
                </c:pt>
                <c:pt idx="189">
                  <c:v>-57.6</c:v>
                </c:pt>
                <c:pt idx="190">
                  <c:v>-62.9</c:v>
                </c:pt>
                <c:pt idx="191">
                  <c:v>-71.8</c:v>
                </c:pt>
                <c:pt idx="192">
                  <c:v>-82.6</c:v>
                </c:pt>
                <c:pt idx="193">
                  <c:v>-58.8</c:v>
                </c:pt>
                <c:pt idx="194">
                  <c:v>-61</c:v>
                </c:pt>
                <c:pt idx="195">
                  <c:v>-31.1</c:v>
                </c:pt>
                <c:pt idx="196">
                  <c:v>-20.3</c:v>
                </c:pt>
                <c:pt idx="197">
                  <c:v>-4.4000000000000004</c:v>
                </c:pt>
                <c:pt idx="198">
                  <c:v>-55</c:v>
                </c:pt>
                <c:pt idx="199">
                  <c:v>-39.299999999999997</c:v>
                </c:pt>
                <c:pt idx="200">
                  <c:v>-72</c:v>
                </c:pt>
                <c:pt idx="201">
                  <c:v>-43.1</c:v>
                </c:pt>
                <c:pt idx="202">
                  <c:v>-8.9</c:v>
                </c:pt>
                <c:pt idx="203">
                  <c:v>30.4</c:v>
                </c:pt>
                <c:pt idx="204">
                  <c:v>21.1</c:v>
                </c:pt>
                <c:pt idx="205">
                  <c:v>0.4</c:v>
                </c:pt>
                <c:pt idx="206">
                  <c:v>-50.2</c:v>
                </c:pt>
                <c:pt idx="207">
                  <c:v>-268.5</c:v>
                </c:pt>
                <c:pt idx="208">
                  <c:v>-275.60000000000002</c:v>
                </c:pt>
                <c:pt idx="209">
                  <c:v>-90.2</c:v>
                </c:pt>
                <c:pt idx="210">
                  <c:v>166.3</c:v>
                </c:pt>
                <c:pt idx="211">
                  <c:v>132.6</c:v>
                </c:pt>
                <c:pt idx="212">
                  <c:v>47.8</c:v>
                </c:pt>
                <c:pt idx="213">
                  <c:v>103.2</c:v>
                </c:pt>
                <c:pt idx="214">
                  <c:v>123.7</c:v>
                </c:pt>
                <c:pt idx="215">
                  <c:v>188.5</c:v>
                </c:pt>
                <c:pt idx="216">
                  <c:v>128.19999999999999</c:v>
                </c:pt>
                <c:pt idx="217">
                  <c:v>157.30000000000001</c:v>
                </c:pt>
                <c:pt idx="218">
                  <c:v>173</c:v>
                </c:pt>
                <c:pt idx="219">
                  <c:v>164.7</c:v>
                </c:pt>
                <c:pt idx="220">
                  <c:v>154.69999999999999</c:v>
                </c:pt>
                <c:pt idx="221">
                  <c:v>105.2</c:v>
                </c:pt>
                <c:pt idx="222">
                  <c:v>40.4</c:v>
                </c:pt>
                <c:pt idx="223">
                  <c:v>-10.8</c:v>
                </c:pt>
                <c:pt idx="224">
                  <c:v>-58.6</c:v>
                </c:pt>
                <c:pt idx="225">
                  <c:v>-52.8</c:v>
                </c:pt>
                <c:pt idx="226">
                  <c:v>4</c:v>
                </c:pt>
                <c:pt idx="227">
                  <c:v>29.8</c:v>
                </c:pt>
                <c:pt idx="228">
                  <c:v>51.4</c:v>
                </c:pt>
                <c:pt idx="229">
                  <c:v>67.8</c:v>
                </c:pt>
                <c:pt idx="230">
                  <c:v>44.8</c:v>
                </c:pt>
                <c:pt idx="231">
                  <c:v>53.1</c:v>
                </c:pt>
                <c:pt idx="232">
                  <c:v>19.600000000000001</c:v>
                </c:pt>
                <c:pt idx="233">
                  <c:v>-25.3</c:v>
                </c:pt>
                <c:pt idx="234">
                  <c:v>-63.9</c:v>
                </c:pt>
                <c:pt idx="235">
                  <c:v>-25.4</c:v>
                </c:pt>
                <c:pt idx="236">
                  <c:v>0.2</c:v>
                </c:pt>
                <c:pt idx="237">
                  <c:v>18.2</c:v>
                </c:pt>
                <c:pt idx="238">
                  <c:v>32.5</c:v>
                </c:pt>
                <c:pt idx="239">
                  <c:v>67.900000000000006</c:v>
                </c:pt>
                <c:pt idx="240">
                  <c:v>97.2</c:v>
                </c:pt>
                <c:pt idx="241">
                  <c:v>61.8</c:v>
                </c:pt>
                <c:pt idx="242">
                  <c:v>50</c:v>
                </c:pt>
                <c:pt idx="243">
                  <c:v>15.2</c:v>
                </c:pt>
                <c:pt idx="244">
                  <c:v>-62.9</c:v>
                </c:pt>
                <c:pt idx="245">
                  <c:v>-144.9</c:v>
                </c:pt>
                <c:pt idx="246">
                  <c:v>-116</c:v>
                </c:pt>
                <c:pt idx="247">
                  <c:v>-58.1</c:v>
                </c:pt>
                <c:pt idx="248">
                  <c:v>-54</c:v>
                </c:pt>
                <c:pt idx="249">
                  <c:v>-45.5</c:v>
                </c:pt>
                <c:pt idx="250">
                  <c:v>-30.6</c:v>
                </c:pt>
                <c:pt idx="251">
                  <c:v>-41</c:v>
                </c:pt>
                <c:pt idx="252">
                  <c:v>-1.1000000000000001</c:v>
                </c:pt>
                <c:pt idx="253">
                  <c:v>37.299999999999997</c:v>
                </c:pt>
                <c:pt idx="254">
                  <c:v>42.8</c:v>
                </c:pt>
                <c:pt idx="255">
                  <c:v>29.9</c:v>
                </c:pt>
                <c:pt idx="256">
                  <c:v>27.5</c:v>
                </c:pt>
                <c:pt idx="257">
                  <c:v>-14.2</c:v>
                </c:pt>
                <c:pt idx="258">
                  <c:v>-49</c:v>
                </c:pt>
                <c:pt idx="259">
                  <c:v>-50.9</c:v>
                </c:pt>
                <c:pt idx="260">
                  <c:v>-56.8</c:v>
                </c:pt>
                <c:pt idx="261">
                  <c:v>4.3</c:v>
                </c:pt>
                <c:pt idx="262">
                  <c:v>-23.9</c:v>
                </c:pt>
                <c:pt idx="263">
                  <c:v>-12.1</c:v>
                </c:pt>
                <c:pt idx="264">
                  <c:v>-0.6</c:v>
                </c:pt>
                <c:pt idx="265">
                  <c:v>22.9</c:v>
                </c:pt>
                <c:pt idx="266">
                  <c:v>18.399999999999999</c:v>
                </c:pt>
                <c:pt idx="267">
                  <c:v>-15.7</c:v>
                </c:pt>
                <c:pt idx="268">
                  <c:v>17.7</c:v>
                </c:pt>
                <c:pt idx="269">
                  <c:v>27.3</c:v>
                </c:pt>
                <c:pt idx="270">
                  <c:v>39.299999999999997</c:v>
                </c:pt>
                <c:pt idx="271">
                  <c:v>25.2</c:v>
                </c:pt>
                <c:pt idx="272">
                  <c:v>8.1999999999999993</c:v>
                </c:pt>
                <c:pt idx="273">
                  <c:v>24.9</c:v>
                </c:pt>
                <c:pt idx="274">
                  <c:v>17.7</c:v>
                </c:pt>
                <c:pt idx="275">
                  <c:v>32.6</c:v>
                </c:pt>
                <c:pt idx="276">
                  <c:v>23.2</c:v>
                </c:pt>
                <c:pt idx="277">
                  <c:v>19.600000000000001</c:v>
                </c:pt>
                <c:pt idx="278">
                  <c:v>-3.7</c:v>
                </c:pt>
                <c:pt idx="279">
                  <c:v>-70.8</c:v>
                </c:pt>
                <c:pt idx="280">
                  <c:v>-67.400000000000006</c:v>
                </c:pt>
                <c:pt idx="281">
                  <c:v>-17.899999999999999</c:v>
                </c:pt>
                <c:pt idx="28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E-460E-A2A9-0BFD8999B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65471"/>
        <c:axId val="345064031"/>
      </c:lineChart>
      <c:dateAx>
        <c:axId val="3450654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064031"/>
        <c:crosses val="autoZero"/>
        <c:auto val="1"/>
        <c:lblOffset val="100"/>
        <c:baseTimeUnit val="days"/>
        <c:majorUnit val="2"/>
        <c:majorTimeUnit val="years"/>
        <c:minorUnit val="1"/>
        <c:minorTimeUnit val="years"/>
      </c:dateAx>
      <c:valAx>
        <c:axId val="345064031"/>
        <c:scaling>
          <c:orientation val="minMax"/>
          <c:max val="2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06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Europe sans seuil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2669474455227981E-2"/>
          <c:y val="0.11572657528487995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v>Slowdown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'Europe (2)'!$AD$6:$AD$300</c:f>
              <c:numCache>
                <c:formatCode>General</c:formatCode>
                <c:ptCount val="2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3-4F36-985A-71EDA44ADCE4}"/>
            </c:ext>
          </c:extLst>
        </c:ser>
        <c:ser>
          <c:idx val="4"/>
          <c:order val="1"/>
          <c:tx>
            <c:v>Recovery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'Europe (2)'!$AF$6:$AF$300</c:f>
              <c:numCache>
                <c:formatCode>General</c:formatCode>
                <c:ptCount val="2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3-4F36-985A-71EDA44ADCE4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'Europe (2)'!$A$6:$A$300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'Europe (2)'!$AG$6:$AG$300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3-4F36-985A-71EDA44ADCE4}"/>
            </c:ext>
          </c:extLst>
        </c:ser>
        <c:ser>
          <c:idx val="3"/>
          <c:order val="4"/>
          <c:tx>
            <c:v>Contraction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'Europe (2)'!$AE$6:$AE$300</c:f>
              <c:numCache>
                <c:formatCode>General</c:formatCode>
                <c:ptCount val="29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83-4F36-985A-71EDA44ADCE4}"/>
            </c:ext>
          </c:extLst>
        </c:ser>
        <c:ser>
          <c:idx val="0"/>
          <c:order val="5"/>
          <c:tx>
            <c:v>Expansion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'Europe (2)'!$AC$6:$AC$300</c:f>
              <c:numCache>
                <c:formatCode>General</c:formatCode>
                <c:ptCount val="295"/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0.12434689989489189</c:v>
                </c:pt>
                <c:pt idx="39">
                  <c:v>0.12434689989489189</c:v>
                </c:pt>
                <c:pt idx="40">
                  <c:v>0.12434689989489189</c:v>
                </c:pt>
                <c:pt idx="41">
                  <c:v>0.12434689989489189</c:v>
                </c:pt>
                <c:pt idx="42">
                  <c:v>0.12313369242843564</c:v>
                </c:pt>
                <c:pt idx="43">
                  <c:v>0.1165027803956219</c:v>
                </c:pt>
                <c:pt idx="44">
                  <c:v>0.11110179250245011</c:v>
                </c:pt>
                <c:pt idx="45">
                  <c:v>9.3758015830685659E-2</c:v>
                </c:pt>
                <c:pt idx="46">
                  <c:v>9.3758015830685659E-2</c:v>
                </c:pt>
                <c:pt idx="47">
                  <c:v>9.3758015830685659E-2</c:v>
                </c:pt>
                <c:pt idx="48">
                  <c:v>9.3758015830685659E-2</c:v>
                </c:pt>
                <c:pt idx="49">
                  <c:v>9.3758015830685659E-2</c:v>
                </c:pt>
                <c:pt idx="50">
                  <c:v>9.3758015830685659E-2</c:v>
                </c:pt>
                <c:pt idx="51">
                  <c:v>9.3758015830685659E-2</c:v>
                </c:pt>
                <c:pt idx="52">
                  <c:v>9.3758015830685659E-2</c:v>
                </c:pt>
                <c:pt idx="53">
                  <c:v>0.11110179250245011</c:v>
                </c:pt>
                <c:pt idx="54">
                  <c:v>0.12313369242843564</c:v>
                </c:pt>
                <c:pt idx="55">
                  <c:v>0.12313369242843564</c:v>
                </c:pt>
                <c:pt idx="56">
                  <c:v>0.12313369242843564</c:v>
                </c:pt>
                <c:pt idx="57">
                  <c:v>0.15136647894995081</c:v>
                </c:pt>
                <c:pt idx="58">
                  <c:v>0.15136647894995081</c:v>
                </c:pt>
                <c:pt idx="59">
                  <c:v>0.15878511488378677</c:v>
                </c:pt>
                <c:pt idx="60">
                  <c:v>0.16045038858355887</c:v>
                </c:pt>
                <c:pt idx="61">
                  <c:v>0.16045038858355887</c:v>
                </c:pt>
                <c:pt idx="62">
                  <c:v>0.17317178823878027</c:v>
                </c:pt>
                <c:pt idx="63">
                  <c:v>0.17831928302529343</c:v>
                </c:pt>
                <c:pt idx="64">
                  <c:v>0.17831928302529343</c:v>
                </c:pt>
                <c:pt idx="65">
                  <c:v>0.17831928302529343</c:v>
                </c:pt>
                <c:pt idx="66">
                  <c:v>0.17831928302529343</c:v>
                </c:pt>
                <c:pt idx="67">
                  <c:v>0.17831928302529343</c:v>
                </c:pt>
                <c:pt idx="68">
                  <c:v>0.1782779258549706</c:v>
                </c:pt>
                <c:pt idx="69">
                  <c:v>0.1782779258549706</c:v>
                </c:pt>
                <c:pt idx="70">
                  <c:v>0.17831928302529343</c:v>
                </c:pt>
                <c:pt idx="71">
                  <c:v>0.18132426256997913</c:v>
                </c:pt>
                <c:pt idx="72">
                  <c:v>0.18132426256997913</c:v>
                </c:pt>
                <c:pt idx="73">
                  <c:v>0.18132426256997913</c:v>
                </c:pt>
                <c:pt idx="74">
                  <c:v>0.18132426256997913</c:v>
                </c:pt>
                <c:pt idx="75">
                  <c:v>0.19794917583528382</c:v>
                </c:pt>
                <c:pt idx="76">
                  <c:v>0.20229513603416738</c:v>
                </c:pt>
                <c:pt idx="77">
                  <c:v>0.20229513603416738</c:v>
                </c:pt>
                <c:pt idx="78">
                  <c:v>0.20229513603416738</c:v>
                </c:pt>
                <c:pt idx="79">
                  <c:v>0.20229513603416738</c:v>
                </c:pt>
                <c:pt idx="80">
                  <c:v>0.19794917583528382</c:v>
                </c:pt>
                <c:pt idx="81">
                  <c:v>0.19794917583528382</c:v>
                </c:pt>
                <c:pt idx="82">
                  <c:v>0.19794917583528382</c:v>
                </c:pt>
                <c:pt idx="83">
                  <c:v>0.18414720259013584</c:v>
                </c:pt>
                <c:pt idx="84">
                  <c:v>0.18414720259013584</c:v>
                </c:pt>
                <c:pt idx="85">
                  <c:v>0.18414720259013584</c:v>
                </c:pt>
                <c:pt idx="86">
                  <c:v>0.19794917583528382</c:v>
                </c:pt>
                <c:pt idx="87">
                  <c:v>0.19964882668614914</c:v>
                </c:pt>
                <c:pt idx="88">
                  <c:v>0.20229513603416738</c:v>
                </c:pt>
                <c:pt idx="89">
                  <c:v>0.22980907032240228</c:v>
                </c:pt>
                <c:pt idx="90">
                  <c:v>0.22980907032240228</c:v>
                </c:pt>
                <c:pt idx="91">
                  <c:v>0.19964882668614914</c:v>
                </c:pt>
                <c:pt idx="92">
                  <c:v>0.19964882668614914</c:v>
                </c:pt>
                <c:pt idx="93">
                  <c:v>0.23626122088405133</c:v>
                </c:pt>
                <c:pt idx="94">
                  <c:v>0.23626122088405133</c:v>
                </c:pt>
                <c:pt idx="95">
                  <c:v>0.23626122088405133</c:v>
                </c:pt>
                <c:pt idx="96">
                  <c:v>0.22391754349574577</c:v>
                </c:pt>
                <c:pt idx="97">
                  <c:v>0.22391754349574577</c:v>
                </c:pt>
                <c:pt idx="98">
                  <c:v>0.22391754349574577</c:v>
                </c:pt>
                <c:pt idx="99">
                  <c:v>0.22391754349574577</c:v>
                </c:pt>
                <c:pt idx="100">
                  <c:v>0.22391754349574577</c:v>
                </c:pt>
                <c:pt idx="101">
                  <c:v>0.22391754349574577</c:v>
                </c:pt>
                <c:pt idx="102">
                  <c:v>0.22391754349574577</c:v>
                </c:pt>
                <c:pt idx="103">
                  <c:v>0.22132021643816807</c:v>
                </c:pt>
                <c:pt idx="104">
                  <c:v>0.22132021643816807</c:v>
                </c:pt>
                <c:pt idx="105">
                  <c:v>0.22132021643816807</c:v>
                </c:pt>
                <c:pt idx="106">
                  <c:v>0.22132021643816807</c:v>
                </c:pt>
                <c:pt idx="107">
                  <c:v>0.22132021643816807</c:v>
                </c:pt>
                <c:pt idx="108">
                  <c:v>0.22132021643816807</c:v>
                </c:pt>
                <c:pt idx="109">
                  <c:v>0.18909201030152611</c:v>
                </c:pt>
                <c:pt idx="110">
                  <c:v>0.17417527863098536</c:v>
                </c:pt>
                <c:pt idx="111">
                  <c:v>0.12703944021925029</c:v>
                </c:pt>
                <c:pt idx="112">
                  <c:v>0.12703944021925029</c:v>
                </c:pt>
                <c:pt idx="113">
                  <c:v>0.11261018092209252</c:v>
                </c:pt>
                <c:pt idx="114">
                  <c:v>0.11261018092209252</c:v>
                </c:pt>
                <c:pt idx="115">
                  <c:v>0.11261018092209252</c:v>
                </c:pt>
                <c:pt idx="116">
                  <c:v>0.1019063598211023</c:v>
                </c:pt>
                <c:pt idx="117">
                  <c:v>7.7003258592644563E-2</c:v>
                </c:pt>
                <c:pt idx="118">
                  <c:v>7.4114288774754233E-2</c:v>
                </c:pt>
                <c:pt idx="119">
                  <c:v>6.9331698121507968E-2</c:v>
                </c:pt>
                <c:pt idx="120">
                  <c:v>5.8859079532982417E-2</c:v>
                </c:pt>
                <c:pt idx="121">
                  <c:v>5.8859079532982417E-2</c:v>
                </c:pt>
                <c:pt idx="122">
                  <c:v>5.8859079532982417E-2</c:v>
                </c:pt>
                <c:pt idx="123">
                  <c:v>6.9331698121507968E-2</c:v>
                </c:pt>
                <c:pt idx="124">
                  <c:v>7.4114288774754233E-2</c:v>
                </c:pt>
                <c:pt idx="125">
                  <c:v>7.6566054143855977E-2</c:v>
                </c:pt>
                <c:pt idx="126">
                  <c:v>7.7003258592644563E-2</c:v>
                </c:pt>
                <c:pt idx="127">
                  <c:v>7.7003258592644563E-2</c:v>
                </c:pt>
                <c:pt idx="128">
                  <c:v>7.7003258592644563E-2</c:v>
                </c:pt>
                <c:pt idx="129">
                  <c:v>7.7003258592644563E-2</c:v>
                </c:pt>
                <c:pt idx="130">
                  <c:v>7.7003258592644563E-2</c:v>
                </c:pt>
                <c:pt idx="131">
                  <c:v>7.7003258592644563E-2</c:v>
                </c:pt>
                <c:pt idx="132">
                  <c:v>8.6131883724642644E-2</c:v>
                </c:pt>
                <c:pt idx="133">
                  <c:v>8.6131883724642644E-2</c:v>
                </c:pt>
                <c:pt idx="134">
                  <c:v>8.6131883724642644E-2</c:v>
                </c:pt>
                <c:pt idx="135">
                  <c:v>8.6131883724642644E-2</c:v>
                </c:pt>
                <c:pt idx="136">
                  <c:v>8.6131883724642644E-2</c:v>
                </c:pt>
                <c:pt idx="137">
                  <c:v>9.4544947838719362E-2</c:v>
                </c:pt>
                <c:pt idx="138">
                  <c:v>0.13627307659299537</c:v>
                </c:pt>
                <c:pt idx="139">
                  <c:v>0.17832005606126011</c:v>
                </c:pt>
                <c:pt idx="140">
                  <c:v>0.18110999324565769</c:v>
                </c:pt>
                <c:pt idx="141">
                  <c:v>0.19673375080729297</c:v>
                </c:pt>
                <c:pt idx="142">
                  <c:v>0.19673375080729297</c:v>
                </c:pt>
                <c:pt idx="143">
                  <c:v>0.18110999324565769</c:v>
                </c:pt>
                <c:pt idx="144">
                  <c:v>0.18110999324565769</c:v>
                </c:pt>
                <c:pt idx="145">
                  <c:v>0.17832005606126011</c:v>
                </c:pt>
                <c:pt idx="146">
                  <c:v>0.17645247319273805</c:v>
                </c:pt>
                <c:pt idx="147">
                  <c:v>0.13627307659299537</c:v>
                </c:pt>
                <c:pt idx="148">
                  <c:v>0.10925999578224926</c:v>
                </c:pt>
                <c:pt idx="149">
                  <c:v>9.4544947838719362E-2</c:v>
                </c:pt>
                <c:pt idx="150">
                  <c:v>8.6131883724642644E-2</c:v>
                </c:pt>
                <c:pt idx="151">
                  <c:v>8.6131883724642644E-2</c:v>
                </c:pt>
                <c:pt idx="152">
                  <c:v>9.4544947838719362E-2</c:v>
                </c:pt>
                <c:pt idx="153">
                  <c:v>0.10925999578224926</c:v>
                </c:pt>
                <c:pt idx="154">
                  <c:v>0.14441170908951428</c:v>
                </c:pt>
                <c:pt idx="155">
                  <c:v>0.14441170908951428</c:v>
                </c:pt>
                <c:pt idx="156">
                  <c:v>0.10925999578224926</c:v>
                </c:pt>
                <c:pt idx="157">
                  <c:v>0.10925999578224926</c:v>
                </c:pt>
                <c:pt idx="158">
                  <c:v>0.10925999578224926</c:v>
                </c:pt>
                <c:pt idx="159">
                  <c:v>0.10925999578224926</c:v>
                </c:pt>
                <c:pt idx="160">
                  <c:v>0.10925999578224926</c:v>
                </c:pt>
                <c:pt idx="161">
                  <c:v>0.10925999578224926</c:v>
                </c:pt>
                <c:pt idx="162">
                  <c:v>8.1165571334913089E-2</c:v>
                </c:pt>
                <c:pt idx="163">
                  <c:v>9.9674752317851778E-2</c:v>
                </c:pt>
                <c:pt idx="164">
                  <c:v>8.1165571334913089E-2</c:v>
                </c:pt>
                <c:pt idx="165">
                  <c:v>8.1165571334913089E-2</c:v>
                </c:pt>
                <c:pt idx="166">
                  <c:v>9.9674752317851778E-2</c:v>
                </c:pt>
                <c:pt idx="167">
                  <c:v>9.9674752317851778E-2</c:v>
                </c:pt>
                <c:pt idx="168">
                  <c:v>9.9674752317851778E-2</c:v>
                </c:pt>
                <c:pt idx="169">
                  <c:v>8.1165571334913089E-2</c:v>
                </c:pt>
                <c:pt idx="170">
                  <c:v>9.9674752317851778E-2</c:v>
                </c:pt>
                <c:pt idx="171">
                  <c:v>0.14154590660455402</c:v>
                </c:pt>
                <c:pt idx="172">
                  <c:v>9.9674752317851778E-2</c:v>
                </c:pt>
                <c:pt idx="173">
                  <c:v>9.8972095407248495E-2</c:v>
                </c:pt>
                <c:pt idx="174">
                  <c:v>9.8972095407248495E-2</c:v>
                </c:pt>
                <c:pt idx="175">
                  <c:v>9.8972095407248495E-2</c:v>
                </c:pt>
                <c:pt idx="176">
                  <c:v>9.9674752317851778E-2</c:v>
                </c:pt>
                <c:pt idx="177">
                  <c:v>0.14154590660455402</c:v>
                </c:pt>
                <c:pt idx="178">
                  <c:v>0.14154590660455402</c:v>
                </c:pt>
                <c:pt idx="179">
                  <c:v>0.14154590660455402</c:v>
                </c:pt>
                <c:pt idx="180">
                  <c:v>0.10461008056396959</c:v>
                </c:pt>
                <c:pt idx="181">
                  <c:v>9.9674752317851778E-2</c:v>
                </c:pt>
                <c:pt idx="182">
                  <c:v>9.9674752317851778E-2</c:v>
                </c:pt>
                <c:pt idx="183">
                  <c:v>9.9674752317851778E-2</c:v>
                </c:pt>
                <c:pt idx="184">
                  <c:v>9.8972095407248495E-2</c:v>
                </c:pt>
                <c:pt idx="185">
                  <c:v>0.10461008056396959</c:v>
                </c:pt>
                <c:pt idx="186">
                  <c:v>0.10461008056396959</c:v>
                </c:pt>
                <c:pt idx="187">
                  <c:v>0.10461008056396959</c:v>
                </c:pt>
                <c:pt idx="188">
                  <c:v>0.14154590660455402</c:v>
                </c:pt>
                <c:pt idx="189">
                  <c:v>0.14424108887164822</c:v>
                </c:pt>
                <c:pt idx="190">
                  <c:v>0.14765694011431463</c:v>
                </c:pt>
                <c:pt idx="191">
                  <c:v>0.14438294507221094</c:v>
                </c:pt>
                <c:pt idx="192">
                  <c:v>0.14765694011431463</c:v>
                </c:pt>
                <c:pt idx="193">
                  <c:v>0.2485471215677838</c:v>
                </c:pt>
                <c:pt idx="194">
                  <c:v>0.2485471215677838</c:v>
                </c:pt>
                <c:pt idx="195">
                  <c:v>0.2485471215677838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83-4F36-985A-71EDA44A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09552"/>
        <c:axId val="1544976816"/>
      </c:lineChart>
      <c:lineChart>
        <c:grouping val="standard"/>
        <c:varyColors val="0"/>
        <c:ser>
          <c:idx val="5"/>
          <c:order val="3"/>
          <c:tx>
            <c:v>Economic surprise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'Europe (2)'!$A$6:$A$300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</c:numCache>
            </c:numRef>
          </c:cat>
          <c:val>
            <c:numRef>
              <c:f>'Europe (2)'!$AB$6:$AB$300</c:f>
              <c:numCache>
                <c:formatCode>General</c:formatCode>
                <c:ptCount val="295"/>
                <c:pt idx="18">
                  <c:v>1.1839433683706009</c:v>
                </c:pt>
                <c:pt idx="19">
                  <c:v>0.16594438569450976</c:v>
                </c:pt>
                <c:pt idx="20">
                  <c:v>3.3656858096712261E-2</c:v>
                </c:pt>
                <c:pt idx="21">
                  <c:v>1.0720517584201061</c:v>
                </c:pt>
                <c:pt idx="22">
                  <c:v>0.18122977962197551</c:v>
                </c:pt>
                <c:pt idx="23">
                  <c:v>0.18322664034965253</c:v>
                </c:pt>
                <c:pt idx="24">
                  <c:v>0.36434569415013951</c:v>
                </c:pt>
                <c:pt idx="25">
                  <c:v>0.42023717442457892</c:v>
                </c:pt>
                <c:pt idx="26">
                  <c:v>0.34697430296615345</c:v>
                </c:pt>
                <c:pt idx="27">
                  <c:v>0.22527879582248961</c:v>
                </c:pt>
                <c:pt idx="28">
                  <c:v>7.6802188414148376E-2</c:v>
                </c:pt>
                <c:pt idx="29">
                  <c:v>0.17038397549064543</c:v>
                </c:pt>
                <c:pt idx="30">
                  <c:v>0.15358485732133209</c:v>
                </c:pt>
                <c:pt idx="31">
                  <c:v>0.1165027803956219</c:v>
                </c:pt>
                <c:pt idx="32">
                  <c:v>5.7177883779048311E-2</c:v>
                </c:pt>
                <c:pt idx="33">
                  <c:v>5.8714363610654408E-2</c:v>
                </c:pt>
                <c:pt idx="34">
                  <c:v>0.13111759175686477</c:v>
                </c:pt>
                <c:pt idx="35">
                  <c:v>0.12434689989489189</c:v>
                </c:pt>
                <c:pt idx="36">
                  <c:v>0.12313369242843564</c:v>
                </c:pt>
                <c:pt idx="37">
                  <c:v>7.6147618546029694E-3</c:v>
                </c:pt>
                <c:pt idx="38">
                  <c:v>0.11110179250245011</c:v>
                </c:pt>
                <c:pt idx="39">
                  <c:v>0.15136647894995081</c:v>
                </c:pt>
                <c:pt idx="40">
                  <c:v>0.19564619924744631</c:v>
                </c:pt>
                <c:pt idx="41">
                  <c:v>6.2425790011193194E-2</c:v>
                </c:pt>
                <c:pt idx="42">
                  <c:v>9.3758015830685659E-2</c:v>
                </c:pt>
                <c:pt idx="43">
                  <c:v>5.3054146636854371E-2</c:v>
                </c:pt>
                <c:pt idx="44">
                  <c:v>3.6055095149214567E-2</c:v>
                </c:pt>
                <c:pt idx="45">
                  <c:v>5.8376135219326941E-2</c:v>
                </c:pt>
                <c:pt idx="46">
                  <c:v>0.16045038858355887</c:v>
                </c:pt>
                <c:pt idx="47">
                  <c:v>0.33486391563373569</c:v>
                </c:pt>
                <c:pt idx="48">
                  <c:v>0.21121869994809414</c:v>
                </c:pt>
                <c:pt idx="49">
                  <c:v>5.9492522987046673E-3</c:v>
                </c:pt>
                <c:pt idx="50">
                  <c:v>0.17317178823878027</c:v>
                </c:pt>
                <c:pt idx="51">
                  <c:v>0.23650381833115991</c:v>
                </c:pt>
                <c:pt idx="52">
                  <c:v>0.33129343314310755</c:v>
                </c:pt>
                <c:pt idx="53">
                  <c:v>0.25160182223245442</c:v>
                </c:pt>
                <c:pt idx="54">
                  <c:v>0.15878511488378677</c:v>
                </c:pt>
                <c:pt idx="55">
                  <c:v>0.18132426256997913</c:v>
                </c:pt>
                <c:pt idx="56">
                  <c:v>0.33083890961059192</c:v>
                </c:pt>
                <c:pt idx="57">
                  <c:v>0.32829460105219277</c:v>
                </c:pt>
                <c:pt idx="58">
                  <c:v>3.6009405517302362E-2</c:v>
                </c:pt>
                <c:pt idx="59">
                  <c:v>0.20689923317293091</c:v>
                </c:pt>
                <c:pt idx="60">
                  <c:v>0.31677442488354202</c:v>
                </c:pt>
                <c:pt idx="61">
                  <c:v>0.31555179467631889</c:v>
                </c:pt>
                <c:pt idx="62">
                  <c:v>0.28323448911905524</c:v>
                </c:pt>
                <c:pt idx="63">
                  <c:v>0.17831928302529343</c:v>
                </c:pt>
                <c:pt idx="64">
                  <c:v>0.12529129794825156</c:v>
                </c:pt>
                <c:pt idx="65">
                  <c:v>4.9018177772456539E-2</c:v>
                </c:pt>
                <c:pt idx="66">
                  <c:v>4.3181195238447156E-2</c:v>
                </c:pt>
                <c:pt idx="67">
                  <c:v>2.1188323713584201E-2</c:v>
                </c:pt>
                <c:pt idx="68">
                  <c:v>0.1782779258549706</c:v>
                </c:pt>
                <c:pt idx="69">
                  <c:v>0.20229513603416738</c:v>
                </c:pt>
                <c:pt idx="70">
                  <c:v>0.22980907032240228</c:v>
                </c:pt>
                <c:pt idx="71">
                  <c:v>0.39639342479381146</c:v>
                </c:pt>
                <c:pt idx="72">
                  <c:v>0.19794917583528382</c:v>
                </c:pt>
                <c:pt idx="73">
                  <c:v>0.39108231024305229</c:v>
                </c:pt>
                <c:pt idx="74">
                  <c:v>0.59262938883407656</c:v>
                </c:pt>
                <c:pt idx="75">
                  <c:v>0.80776305416483662</c:v>
                </c:pt>
                <c:pt idx="76">
                  <c:v>0.73265829924527837</c:v>
                </c:pt>
                <c:pt idx="77">
                  <c:v>0.30612543092599509</c:v>
                </c:pt>
                <c:pt idx="78">
                  <c:v>0.46517838099365982</c:v>
                </c:pt>
                <c:pt idx="79">
                  <c:v>1.8804309105923789E-2</c:v>
                </c:pt>
                <c:pt idx="80">
                  <c:v>0.18414720259013584</c:v>
                </c:pt>
                <c:pt idx="81">
                  <c:v>0.19964882668614914</c:v>
                </c:pt>
                <c:pt idx="82">
                  <c:v>0.28171199522841373</c:v>
                </c:pt>
                <c:pt idx="83">
                  <c:v>3.4450357826537603E-3</c:v>
                </c:pt>
                <c:pt idx="84">
                  <c:v>3.2221146333980544E-2</c:v>
                </c:pt>
                <c:pt idx="85">
                  <c:v>0.16423971045486041</c:v>
                </c:pt>
                <c:pt idx="86">
                  <c:v>0.23626122088405133</c:v>
                </c:pt>
                <c:pt idx="87">
                  <c:v>0.24750488422950978</c:v>
                </c:pt>
                <c:pt idx="88">
                  <c:v>0.5261607997712785</c:v>
                </c:pt>
                <c:pt idx="89">
                  <c:v>0.44225533351706581</c:v>
                </c:pt>
                <c:pt idx="90">
                  <c:v>0.17417527863098536</c:v>
                </c:pt>
                <c:pt idx="91">
                  <c:v>3.2975746251231897E-2</c:v>
                </c:pt>
                <c:pt idx="92">
                  <c:v>0.53265030873424601</c:v>
                </c:pt>
                <c:pt idx="93">
                  <c:v>0.53673678682482318</c:v>
                </c:pt>
                <c:pt idx="94">
                  <c:v>0.36280787610897058</c:v>
                </c:pt>
                <c:pt idx="95">
                  <c:v>0.32407372011150881</c:v>
                </c:pt>
                <c:pt idx="96">
                  <c:v>0.22391754349574577</c:v>
                </c:pt>
                <c:pt idx="97">
                  <c:v>0.2519282109810263</c:v>
                </c:pt>
                <c:pt idx="98">
                  <c:v>0.25002580453820111</c:v>
                </c:pt>
                <c:pt idx="99">
                  <c:v>0.25122487886646228</c:v>
                </c:pt>
                <c:pt idx="100">
                  <c:v>0.22132021643816807</c:v>
                </c:pt>
                <c:pt idx="101">
                  <c:v>0.12703944021925029</c:v>
                </c:pt>
                <c:pt idx="102">
                  <c:v>1.5738760839484611E-2</c:v>
                </c:pt>
                <c:pt idx="103">
                  <c:v>1.3869669809874141E-2</c:v>
                </c:pt>
                <c:pt idx="104">
                  <c:v>2.1402885801629801E-2</c:v>
                </c:pt>
                <c:pt idx="105">
                  <c:v>3.5034956761139602E-2</c:v>
                </c:pt>
                <c:pt idx="106">
                  <c:v>0.18909201030152611</c:v>
                </c:pt>
                <c:pt idx="107">
                  <c:v>0.28829213377992546</c:v>
                </c:pt>
                <c:pt idx="108">
                  <c:v>0.29537341173129028</c:v>
                </c:pt>
                <c:pt idx="109">
                  <c:v>0.11261018092209252</c:v>
                </c:pt>
                <c:pt idx="110">
                  <c:v>0.1019063598211023</c:v>
                </c:pt>
                <c:pt idx="111">
                  <c:v>6.9331698121507968E-2</c:v>
                </c:pt>
                <c:pt idx="112">
                  <c:v>7.2793477641441839E-3</c:v>
                </c:pt>
                <c:pt idx="113">
                  <c:v>5.1565094506004883E-2</c:v>
                </c:pt>
                <c:pt idx="114">
                  <c:v>0.16505476965113397</c:v>
                </c:pt>
                <c:pt idx="115">
                  <c:v>0.209581473039262</c:v>
                </c:pt>
                <c:pt idx="116">
                  <c:v>7.7003258592644563E-2</c:v>
                </c:pt>
                <c:pt idx="117">
                  <c:v>7.4114288774754233E-2</c:v>
                </c:pt>
                <c:pt idx="118">
                  <c:v>3.2854210496849556E-2</c:v>
                </c:pt>
                <c:pt idx="119">
                  <c:v>5.8859079532982417E-2</c:v>
                </c:pt>
                <c:pt idx="120">
                  <c:v>4.0258641615350643E-2</c:v>
                </c:pt>
                <c:pt idx="121">
                  <c:v>7.6566054143855977E-2</c:v>
                </c:pt>
                <c:pt idx="122">
                  <c:v>0.28046526074900713</c:v>
                </c:pt>
                <c:pt idx="123">
                  <c:v>0.51146547560773992</c:v>
                </c:pt>
                <c:pt idx="124">
                  <c:v>0.6365855699900046</c:v>
                </c:pt>
                <c:pt idx="125">
                  <c:v>0.44308148056094321</c:v>
                </c:pt>
                <c:pt idx="126">
                  <c:v>0.37695192055126125</c:v>
                </c:pt>
                <c:pt idx="127">
                  <c:v>0.18110999324565769</c:v>
                </c:pt>
                <c:pt idx="128">
                  <c:v>0.13627307659299537</c:v>
                </c:pt>
                <c:pt idx="129">
                  <c:v>0.20078840730648184</c:v>
                </c:pt>
                <c:pt idx="130">
                  <c:v>0.25316429433432597</c:v>
                </c:pt>
                <c:pt idx="131">
                  <c:v>8.6131883724642644E-2</c:v>
                </c:pt>
                <c:pt idx="132">
                  <c:v>9.4544947838719362E-2</c:v>
                </c:pt>
                <c:pt idx="133">
                  <c:v>5.162146627139319E-2</c:v>
                </c:pt>
                <c:pt idx="134">
                  <c:v>2.2513453275367912E-3</c:v>
                </c:pt>
                <c:pt idx="135">
                  <c:v>0.17832005606126011</c:v>
                </c:pt>
                <c:pt idx="136">
                  <c:v>0.27138197967144828</c:v>
                </c:pt>
                <c:pt idx="137">
                  <c:v>0.22825778723452106</c:v>
                </c:pt>
                <c:pt idx="138">
                  <c:v>0.26567500593721433</c:v>
                </c:pt>
                <c:pt idx="139">
                  <c:v>0.19673375080729297</c:v>
                </c:pt>
                <c:pt idx="140">
                  <c:v>0.29228658131282548</c:v>
                </c:pt>
                <c:pt idx="141">
                  <c:v>0.25094437040137374</c:v>
                </c:pt>
                <c:pt idx="142">
                  <c:v>2.5009300569090342E-2</c:v>
                </c:pt>
                <c:pt idx="143">
                  <c:v>0.17645247319273805</c:v>
                </c:pt>
                <c:pt idx="144">
                  <c:v>0.20951158535168848</c:v>
                </c:pt>
                <c:pt idx="145">
                  <c:v>3.8816831447093442E-2</c:v>
                </c:pt>
                <c:pt idx="146">
                  <c:v>3.8868090296977631E-2</c:v>
                </c:pt>
                <c:pt idx="147">
                  <c:v>6.2949000384626863E-2</c:v>
                </c:pt>
                <c:pt idx="148">
                  <c:v>0.10925999578224926</c:v>
                </c:pt>
                <c:pt idx="149">
                  <c:v>2.2985021509865033E-2</c:v>
                </c:pt>
                <c:pt idx="150">
                  <c:v>7.5601670625663697E-2</c:v>
                </c:pt>
                <c:pt idx="151">
                  <c:v>0.19249259562125232</c:v>
                </c:pt>
                <c:pt idx="152">
                  <c:v>0.21178597078240557</c:v>
                </c:pt>
                <c:pt idx="153">
                  <c:v>0.2002494268533298</c:v>
                </c:pt>
                <c:pt idx="154">
                  <c:v>0.14441170908951428</c:v>
                </c:pt>
                <c:pt idx="155">
                  <c:v>8.1165571334913089E-2</c:v>
                </c:pt>
                <c:pt idx="156">
                  <c:v>4.0711604111784094E-2</c:v>
                </c:pt>
                <c:pt idx="157">
                  <c:v>0.18151997859271352</c:v>
                </c:pt>
                <c:pt idx="158">
                  <c:v>0.27665066433801955</c:v>
                </c:pt>
                <c:pt idx="159">
                  <c:v>0.34709487985903043</c:v>
                </c:pt>
                <c:pt idx="160">
                  <c:v>0.31734164914213225</c:v>
                </c:pt>
                <c:pt idx="161">
                  <c:v>0.16346151727931493</c:v>
                </c:pt>
                <c:pt idx="162">
                  <c:v>1.9036166300329255E-3</c:v>
                </c:pt>
                <c:pt idx="163">
                  <c:v>9.9674752317851778E-2</c:v>
                </c:pt>
                <c:pt idx="164">
                  <c:v>3.3863363582790608E-2</c:v>
                </c:pt>
                <c:pt idx="165">
                  <c:v>0.19212981469425239</c:v>
                </c:pt>
                <c:pt idx="166">
                  <c:v>0.16198920681480855</c:v>
                </c:pt>
                <c:pt idx="167">
                  <c:v>1.6512524615664548E-2</c:v>
                </c:pt>
                <c:pt idx="168">
                  <c:v>7.3837407221750306E-2</c:v>
                </c:pt>
                <c:pt idx="169">
                  <c:v>1.9293757529843525E-2</c:v>
                </c:pt>
                <c:pt idx="170">
                  <c:v>0.14836336104707787</c:v>
                </c:pt>
                <c:pt idx="171">
                  <c:v>0.14154590660455402</c:v>
                </c:pt>
                <c:pt idx="172">
                  <c:v>9.8972095407248495E-2</c:v>
                </c:pt>
                <c:pt idx="173">
                  <c:v>9.797964929879599E-2</c:v>
                </c:pt>
                <c:pt idx="174">
                  <c:v>0.14424108887164822</c:v>
                </c:pt>
                <c:pt idx="175">
                  <c:v>0.2485471215677838</c:v>
                </c:pt>
                <c:pt idx="176">
                  <c:v>0.42192506960549747</c:v>
                </c:pt>
                <c:pt idx="177">
                  <c:v>0.75973646737724909</c:v>
                </c:pt>
                <c:pt idx="178">
                  <c:v>0.35552108427891538</c:v>
                </c:pt>
                <c:pt idx="179">
                  <c:v>0.14765694011431463</c:v>
                </c:pt>
                <c:pt idx="180">
                  <c:v>0.10461008056396959</c:v>
                </c:pt>
                <c:pt idx="181">
                  <c:v>3.5062142333599056E-2</c:v>
                </c:pt>
                <c:pt idx="182">
                  <c:v>0.29560720146511521</c:v>
                </c:pt>
                <c:pt idx="183">
                  <c:v>9.1571274780000489E-2</c:v>
                </c:pt>
                <c:pt idx="184">
                  <c:v>7.0207452349402177E-2</c:v>
                </c:pt>
                <c:pt idx="185">
                  <c:v>0.4448043575598683</c:v>
                </c:pt>
                <c:pt idx="186">
                  <c:v>0.52091541896740379</c:v>
                </c:pt>
                <c:pt idx="187">
                  <c:v>0.38401089473578126</c:v>
                </c:pt>
                <c:pt idx="188">
                  <c:v>0.65395151064313295</c:v>
                </c:pt>
                <c:pt idx="189">
                  <c:v>0.5319580555420893</c:v>
                </c:pt>
                <c:pt idx="190">
                  <c:v>0.36642571195069618</c:v>
                </c:pt>
                <c:pt idx="191">
                  <c:v>0.14438294507221094</c:v>
                </c:pt>
                <c:pt idx="192">
                  <c:v>0.25516402771208657</c:v>
                </c:pt>
                <c:pt idx="193">
                  <c:v>0.43796394907107405</c:v>
                </c:pt>
                <c:pt idx="194">
                  <c:v>0.16811037661165873</c:v>
                </c:pt>
                <c:pt idx="195">
                  <c:v>2.3297596788300234E-2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83-4F36-985A-71EDA44A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278704"/>
        <c:axId val="562500032"/>
      </c:lineChart>
      <c:dateAx>
        <c:axId val="1513109552"/>
        <c:scaling>
          <c:orientation val="minMax"/>
          <c:min val="43221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valAx>
        <c:axId val="562500032"/>
        <c:scaling>
          <c:orientation val="minMax"/>
          <c:max val="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278704"/>
        <c:crosses val="max"/>
        <c:crossBetween val="between"/>
      </c:valAx>
      <c:dateAx>
        <c:axId val="56627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2500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734439058750763E-2"/>
          <c:y val="0.85757002517252945"/>
          <c:w val="0.9397582370050872"/>
          <c:h val="0.14243007998435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Europe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0232882494958171E-2"/>
          <c:y val="0.12516045164165801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strRef>
              <c:f>'Europe (2)'!$AJ$5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(2)'!$AJ$6:$AJ$500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0.84910763378518961</c:v>
                </c:pt>
                <c:pt idx="40">
                  <c:v>0.6534614345377433</c:v>
                </c:pt>
                <c:pt idx="41">
                  <c:v>0.7158872245489365</c:v>
                </c:pt>
                <c:pt idx="42">
                  <c:v>0.62212920871825084</c:v>
                </c:pt>
                <c:pt idx="43">
                  <c:v>0.56907506208139647</c:v>
                </c:pt>
                <c:pt idx="44">
                  <c:v>0.60513015723061103</c:v>
                </c:pt>
                <c:pt idx="45">
                  <c:v>0.66350629244993797</c:v>
                </c:pt>
                <c:pt idx="46">
                  <c:v>0.50305590386637911</c:v>
                </c:pt>
                <c:pt idx="47">
                  <c:v>0.16819198823264342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1.906828380530595</c:v>
                </c:pt>
                <c:pt idx="59">
                  <c:v>1.6999291473576641</c:v>
                </c:pt>
                <c:pt idx="60">
                  <c:v>1.3831547224741221</c:v>
                </c:pt>
                <c:pt idx="61">
                  <c:v>1.0676029277978032</c:v>
                </c:pt>
                <c:pt idx="62">
                  <c:v>0.78436843867874795</c:v>
                </c:pt>
                <c:pt idx="63">
                  <c:v>0.60604915565345452</c:v>
                </c:pt>
                <c:pt idx="64">
                  <c:v>0.48075785770520296</c:v>
                </c:pt>
                <c:pt idx="65">
                  <c:v>0.43173967993274642</c:v>
                </c:pt>
                <c:pt idx="66">
                  <c:v>0.47492087517119358</c:v>
                </c:pt>
                <c:pt idx="67">
                  <c:v>0.49610919888477778</c:v>
                </c:pt>
                <c:pt idx="68">
                  <c:v>0.67438712473974838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1.7008339317254133</c:v>
                </c:pt>
                <c:pt idx="73">
                  <c:v>1.309751621482361</c:v>
                </c:pt>
                <c:pt idx="74">
                  <c:v>0.71712223264828445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1.4342148098940612</c:v>
                </c:pt>
                <c:pt idx="114">
                  <c:v>1.2691600402429273</c:v>
                </c:pt>
                <c:pt idx="115">
                  <c:v>1.0595785672036653</c:v>
                </c:pt>
                <c:pt idx="116">
                  <c:v>0.98257530861102071</c:v>
                </c:pt>
                <c:pt idx="117">
                  <c:v>0.90846101983626648</c:v>
                </c:pt>
                <c:pt idx="118">
                  <c:v>0.87560680933941692</c:v>
                </c:pt>
                <c:pt idx="119">
                  <c:v>0.93446588887239934</c:v>
                </c:pt>
                <c:pt idx="120">
                  <c:v>0.8942072472570487</c:v>
                </c:pt>
                <c:pt idx="121">
                  <c:v>0.81764119311319272</c:v>
                </c:pt>
                <c:pt idx="122">
                  <c:v>0.53717593236418559</c:v>
                </c:pt>
                <c:pt idx="123">
                  <c:v>2.5710456756445677E-2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0.45258044438673728</c:v>
                </c:pt>
                <c:pt idx="144">
                  <c:v>0.2430688590350488</c:v>
                </c:pt>
                <c:pt idx="145">
                  <c:v>0.28188569048214224</c:v>
                </c:pt>
                <c:pt idx="146">
                  <c:v>0.32075378077911987</c:v>
                </c:pt>
                <c:pt idx="147">
                  <c:v>0.38370278116374673</c:v>
                </c:pt>
                <c:pt idx="148">
                  <c:v>0.492962776945996</c:v>
                </c:pt>
                <c:pt idx="149">
                  <c:v>0.51594779845586103</c:v>
                </c:pt>
                <c:pt idx="150">
                  <c:v>0.59154946908152473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1.2186119959813295</c:v>
                </c:pt>
                <c:pt idx="157">
                  <c:v>1.037092017388616</c:v>
                </c:pt>
                <c:pt idx="158">
                  <c:v>0.76044135305059646</c:v>
                </c:pt>
                <c:pt idx="159">
                  <c:v>0.41334647319156603</c:v>
                </c:pt>
                <c:pt idx="160">
                  <c:v>9.6004824049433779E-2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0.86712671483122339</c:v>
                </c:pt>
                <c:pt idx="174">
                  <c:v>0.72288562595957517</c:v>
                </c:pt>
                <c:pt idx="175">
                  <c:v>0.47433850439179137</c:v>
                </c:pt>
                <c:pt idx="176">
                  <c:v>5.24134347862939E-2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2.433005988979084</c:v>
                </c:pt>
                <c:pt idx="192">
                  <c:v>2.1778419612669975</c:v>
                </c:pt>
                <c:pt idx="193">
                  <c:v>1.7398780121959234</c:v>
                </c:pt>
                <c:pt idx="194">
                  <c:v>1.5717676355842647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0-4377-A426-185CDC90B54D}"/>
            </c:ext>
          </c:extLst>
        </c:ser>
        <c:ser>
          <c:idx val="4"/>
          <c:order val="1"/>
          <c:tx>
            <c:strRef>
              <c:f>'Europe (2)'!$AL$5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(2)'!$AL$6:$AL$499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-3.3725437359047312</c:v>
                </c:pt>
                <c:pt idx="18">
                  <c:v>-2.1886003675341303</c:v>
                </c:pt>
                <c:pt idx="19">
                  <c:v>-2.0226559818396206</c:v>
                </c:pt>
                <c:pt idx="20">
                  <c:v>-1.9889991237429083</c:v>
                </c:pt>
                <c:pt idx="21">
                  <c:v>-0.91694736532280219</c:v>
                </c:pt>
                <c:pt idx="22">
                  <c:v>-1.0981771449447777</c:v>
                </c:pt>
                <c:pt idx="23">
                  <c:v>-0.91495050459512517</c:v>
                </c:pt>
                <c:pt idx="24">
                  <c:v>-0.55060481044498566</c:v>
                </c:pt>
                <c:pt idx="25">
                  <c:v>-0.13036763602040674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-1.3916514209854258</c:v>
                </c:pt>
                <c:pt idx="81">
                  <c:v>-1.1920025942992767</c:v>
                </c:pt>
                <c:pt idx="82">
                  <c:v>-0.91029059907086296</c:v>
                </c:pt>
                <c:pt idx="83">
                  <c:v>-0.91373563485351672</c:v>
                </c:pt>
                <c:pt idx="84">
                  <c:v>-0.94595678118749726</c:v>
                </c:pt>
                <c:pt idx="85">
                  <c:v>-1.1101964916423577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-2.7035782624240166</c:v>
                </c:pt>
                <c:pt idx="92">
                  <c:v>-2.1709279536897705</c:v>
                </c:pt>
                <c:pt idx="93">
                  <c:v>-1.6341911668649474</c:v>
                </c:pt>
                <c:pt idx="94">
                  <c:v>-1.2713832907559768</c:v>
                </c:pt>
                <c:pt idx="95">
                  <c:v>-0.94730957064446797</c:v>
                </c:pt>
                <c:pt idx="96">
                  <c:v>-0.72339202714872219</c:v>
                </c:pt>
                <c:pt idx="97">
                  <c:v>-0.47146381616769589</c:v>
                </c:pt>
                <c:pt idx="98">
                  <c:v>-0.22143801162949481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-1.6120185075914211</c:v>
                </c:pt>
                <c:pt idx="128">
                  <c:v>-1.4757454309984257</c:v>
                </c:pt>
                <c:pt idx="129">
                  <c:v>-1.2749570236919439</c:v>
                </c:pt>
                <c:pt idx="130">
                  <c:v>-1.0217927293576179</c:v>
                </c:pt>
                <c:pt idx="131">
                  <c:v>-0.93566084563297525</c:v>
                </c:pt>
                <c:pt idx="132">
                  <c:v>#N/A</c:v>
                </c:pt>
                <c:pt idx="133">
                  <c:v>#N/A</c:v>
                </c:pt>
                <c:pt idx="134">
                  <c:v>-1.079575914415551</c:v>
                </c:pt>
                <c:pt idx="135">
                  <c:v>-0.9012558583542909</c:v>
                </c:pt>
                <c:pt idx="136">
                  <c:v>-0.62987387868284261</c:v>
                </c:pt>
                <c:pt idx="137">
                  <c:v>-0.40161609144832155</c:v>
                </c:pt>
                <c:pt idx="138">
                  <c:v>-0.13594108551110723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-1.0708288340866166</c:v>
                </c:pt>
                <c:pt idx="182">
                  <c:v>-0.77522163262150134</c:v>
                </c:pt>
                <c:pt idx="183">
                  <c:v>-0.68365035784150086</c:v>
                </c:pt>
                <c:pt idx="184">
                  <c:v>-0.61344290549209868</c:v>
                </c:pt>
                <c:pt idx="185">
                  <c:v>-0.16863854793223038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0-4377-A426-185CDC90B54D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(2)'!$AG$6:$AG$300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90-4377-A426-185CDC90B54D}"/>
            </c:ext>
          </c:extLst>
        </c:ser>
        <c:ser>
          <c:idx val="3"/>
          <c:order val="3"/>
          <c:tx>
            <c:strRef>
              <c:f>'Europe (2)'!$AK$5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(2)'!$AK$6:$AK$500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</c:v>
                </c:pt>
                <c:pt idx="17">
                  <c:v>-3.3725437359047312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-0.91694736532280219</c:v>
                </c:pt>
                <c:pt idx="22">
                  <c:v>-1.0981771449447777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0.16819198823264342</c:v>
                </c:pt>
                <c:pt idx="48">
                  <c:v>-4.3026711715450715E-2</c:v>
                </c:pt>
                <c:pt idx="49">
                  <c:v>-4.8975964014155382E-2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0.71712223264828445</c:v>
                </c:pt>
                <c:pt idx="75">
                  <c:v>-9.0640821516552172E-2</c:v>
                </c:pt>
                <c:pt idx="76">
                  <c:v>-0.82329912076183054</c:v>
                </c:pt>
                <c:pt idx="77">
                  <c:v>-1.1294245516878256</c:v>
                </c:pt>
                <c:pt idx="78">
                  <c:v>-1.5946029326814855</c:v>
                </c:pt>
                <c:pt idx="79">
                  <c:v>-1.5757986235755617</c:v>
                </c:pt>
                <c:pt idx="80">
                  <c:v>-1.3916514209854258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-1.1101964916423577</c:v>
                </c:pt>
                <c:pt idx="86">
                  <c:v>-1.346457712526409</c:v>
                </c:pt>
                <c:pt idx="87">
                  <c:v>-1.5939625967559188</c:v>
                </c:pt>
                <c:pt idx="88">
                  <c:v>-2.1201233965271973</c:v>
                </c:pt>
                <c:pt idx="89">
                  <c:v>-2.5623787300442631</c:v>
                </c:pt>
                <c:pt idx="90">
                  <c:v>-2.7365540086752485</c:v>
                </c:pt>
                <c:pt idx="91">
                  <c:v>-2.7035782624240166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2.5710456756445677E-2</c:v>
                </c:pt>
                <c:pt idx="124">
                  <c:v>-0.61087511323355892</c:v>
                </c:pt>
                <c:pt idx="125">
                  <c:v>-1.0539565937945021</c:v>
                </c:pt>
                <c:pt idx="126">
                  <c:v>-1.4309085143457634</c:v>
                </c:pt>
                <c:pt idx="127">
                  <c:v>-1.6120185075914211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-0.93566084563297525</c:v>
                </c:pt>
                <c:pt idx="132">
                  <c:v>-1.0302057934716946</c:v>
                </c:pt>
                <c:pt idx="133">
                  <c:v>-1.0818272597430878</c:v>
                </c:pt>
                <c:pt idx="134">
                  <c:v>-1.079575914415551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9.6004824049433779E-2</c:v>
                </c:pt>
                <c:pt idx="161">
                  <c:v>-6.7456693229881154E-2</c:v>
                </c:pt>
                <c:pt idx="162">
                  <c:v>-6.9360309859914079E-2</c:v>
                </c:pt>
                <c:pt idx="163">
                  <c:v>3.0314442457937706E-2</c:v>
                </c:pt>
                <c:pt idx="164">
                  <c:v>6.4177806040728314E-2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5.24134347862939E-2</c:v>
                </c:pt>
                <c:pt idx="177">
                  <c:v>-0.70732303259095519</c:v>
                </c:pt>
                <c:pt idx="178">
                  <c:v>-1.0628441168698706</c:v>
                </c:pt>
                <c:pt idx="179">
                  <c:v>-1.2105010569841852</c:v>
                </c:pt>
                <c:pt idx="180">
                  <c:v>-1.1058909764202156</c:v>
                </c:pt>
                <c:pt idx="181">
                  <c:v>-1.0708288340866166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90-4377-A426-185CDC90B54D}"/>
            </c:ext>
          </c:extLst>
        </c:ser>
        <c:ser>
          <c:idx val="0"/>
          <c:order val="4"/>
          <c:tx>
            <c:strRef>
              <c:f>'Europe (2)'!$AI$5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(2)'!$AI$6:$AI$499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-0.13036763602040674</c:v>
                </c:pt>
                <c:pt idx="26">
                  <c:v>0.21660666694574671</c:v>
                </c:pt>
                <c:pt idx="27">
                  <c:v>0.44188546276823631</c:v>
                </c:pt>
                <c:pt idx="28">
                  <c:v>0.51868765118238469</c:v>
                </c:pt>
                <c:pt idx="29">
                  <c:v>0.68907162667303012</c:v>
                </c:pt>
                <c:pt idx="30">
                  <c:v>0.84265648399436222</c:v>
                </c:pt>
                <c:pt idx="31">
                  <c:v>0.95915926438998411</c:v>
                </c:pt>
                <c:pt idx="32">
                  <c:v>1.0163371481690324</c:v>
                </c:pt>
                <c:pt idx="33">
                  <c:v>0.95762278455837802</c:v>
                </c:pt>
                <c:pt idx="34">
                  <c:v>0.82650519280151324</c:v>
                </c:pt>
                <c:pt idx="35">
                  <c:v>0.70215829290662135</c:v>
                </c:pt>
                <c:pt idx="36">
                  <c:v>0.57902460047818571</c:v>
                </c:pt>
                <c:pt idx="37">
                  <c:v>0.58663936233278868</c:v>
                </c:pt>
                <c:pt idx="38">
                  <c:v>0.6977411548352388</c:v>
                </c:pt>
                <c:pt idx="39">
                  <c:v>0.84910763378518961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-4.8975964014155382E-2</c:v>
                </c:pt>
                <c:pt idx="50">
                  <c:v>0.12419582422462487</c:v>
                </c:pt>
                <c:pt idx="51">
                  <c:v>0.36069964255578479</c:v>
                </c:pt>
                <c:pt idx="52">
                  <c:v>0.69199307569889235</c:v>
                </c:pt>
                <c:pt idx="53">
                  <c:v>0.94359489793134677</c:v>
                </c:pt>
                <c:pt idx="54">
                  <c:v>1.1023800128151335</c:v>
                </c:pt>
                <c:pt idx="55">
                  <c:v>1.2837042753851127</c:v>
                </c:pt>
                <c:pt idx="56">
                  <c:v>1.6145431849957046</c:v>
                </c:pt>
                <c:pt idx="57">
                  <c:v>1.9428377860478974</c:v>
                </c:pt>
                <c:pt idx="58">
                  <c:v>1.906828380530595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0.67438712473974838</c:v>
                </c:pt>
                <c:pt idx="69">
                  <c:v>0.87668226077391576</c:v>
                </c:pt>
                <c:pt idx="70">
                  <c:v>1.106491331096318</c:v>
                </c:pt>
                <c:pt idx="71">
                  <c:v>1.5028847558901295</c:v>
                </c:pt>
                <c:pt idx="72">
                  <c:v>1.7008339317254133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-0.22143801162949481</c:v>
                </c:pt>
                <c:pt idx="99">
                  <c:v>2.978686723696744E-2</c:v>
                </c:pt>
                <c:pt idx="100">
                  <c:v>0.25110708367513551</c:v>
                </c:pt>
                <c:pt idx="101">
                  <c:v>0.3781465238943858</c:v>
                </c:pt>
                <c:pt idx="102">
                  <c:v>0.39388528473387041</c:v>
                </c:pt>
                <c:pt idx="103">
                  <c:v>0.38001561492399627</c:v>
                </c:pt>
                <c:pt idx="104">
                  <c:v>0.40141850072562607</c:v>
                </c:pt>
                <c:pt idx="105">
                  <c:v>0.43645345748676567</c:v>
                </c:pt>
                <c:pt idx="106">
                  <c:v>0.62554546778829179</c:v>
                </c:pt>
                <c:pt idx="107">
                  <c:v>0.91383760156821725</c:v>
                </c:pt>
                <c:pt idx="108">
                  <c:v>1.2092110132995075</c:v>
                </c:pt>
                <c:pt idx="109">
                  <c:v>1.3218211942216</c:v>
                </c:pt>
                <c:pt idx="110">
                  <c:v>1.4237275540427023</c:v>
                </c:pt>
                <c:pt idx="111">
                  <c:v>1.4930592521642103</c:v>
                </c:pt>
                <c:pt idx="112">
                  <c:v>1.4857799044000661</c:v>
                </c:pt>
                <c:pt idx="113">
                  <c:v>1.4342148098940612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-0.13594108551110723</c:v>
                </c:pt>
                <c:pt idx="139">
                  <c:v>6.0792665296185745E-2</c:v>
                </c:pt>
                <c:pt idx="140">
                  <c:v>0.35307924660901124</c:v>
                </c:pt>
                <c:pt idx="141">
                  <c:v>0.60402361701038498</c:v>
                </c:pt>
                <c:pt idx="142">
                  <c:v>0.62903291757947533</c:v>
                </c:pt>
                <c:pt idx="143">
                  <c:v>0.45258044438673728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0.59154946908152473</c:v>
                </c:pt>
                <c:pt idx="151">
                  <c:v>0.78404206470277704</c:v>
                </c:pt>
                <c:pt idx="152">
                  <c:v>0.99582803548518262</c:v>
                </c:pt>
                <c:pt idx="153">
                  <c:v>1.1960774623385124</c:v>
                </c:pt>
                <c:pt idx="154">
                  <c:v>1.3404891714280267</c:v>
                </c:pt>
                <c:pt idx="155">
                  <c:v>1.2593236000931136</c:v>
                </c:pt>
                <c:pt idx="156">
                  <c:v>1.2186119959813295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6.4177806040728314E-2</c:v>
                </c:pt>
                <c:pt idx="165">
                  <c:v>0.2563076207349807</c:v>
                </c:pt>
                <c:pt idx="166">
                  <c:v>0.41829682754978925</c:v>
                </c:pt>
                <c:pt idx="167">
                  <c:v>0.4348093521654538</c:v>
                </c:pt>
                <c:pt idx="168">
                  <c:v>0.36097194494370349</c:v>
                </c:pt>
                <c:pt idx="169">
                  <c:v>0.38026570247354702</c:v>
                </c:pt>
                <c:pt idx="170">
                  <c:v>0.52862906352062489</c:v>
                </c:pt>
                <c:pt idx="171">
                  <c:v>0.6701749701251789</c:v>
                </c:pt>
                <c:pt idx="172">
                  <c:v>0.7691470655324274</c:v>
                </c:pt>
                <c:pt idx="173">
                  <c:v>0.86712671483122339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-0.16863854793223038</c:v>
                </c:pt>
                <c:pt idx="186">
                  <c:v>0.35227687103517341</c:v>
                </c:pt>
                <c:pt idx="187">
                  <c:v>0.73628776577095467</c:v>
                </c:pt>
                <c:pt idx="188">
                  <c:v>1.3902392764140876</c:v>
                </c:pt>
                <c:pt idx="189">
                  <c:v>1.9221973319561769</c:v>
                </c:pt>
                <c:pt idx="190">
                  <c:v>2.2886230439068731</c:v>
                </c:pt>
                <c:pt idx="191">
                  <c:v>2.433005988979084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90-4377-A426-185CDC90B54D}"/>
            </c:ext>
          </c:extLst>
        </c:ser>
        <c:ser>
          <c:idx val="5"/>
          <c:order val="5"/>
          <c:tx>
            <c:strRef>
              <c:f>'Europe (2)'!$AL$1</c:f>
              <c:strCache>
                <c:ptCount val="1"/>
                <c:pt idx="0">
                  <c:v>oct-2026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(2)'!$AL$2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90-4377-A426-185CDC90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109552"/>
        <c:axId val="1544976816"/>
      </c:lineChart>
      <c:dateAx>
        <c:axId val="1513109552"/>
        <c:scaling>
          <c:orientation val="minMax"/>
          <c:min val="37257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5.3734439058750763E-2"/>
          <c:y val="0.85757002517252945"/>
          <c:w val="0.8840265720282996"/>
          <c:h val="0.142430092954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'Europe (2)'!$AR$4</c:f>
          <c:strCache>
            <c:ptCount val="1"/>
            <c:pt idx="0">
              <c:v>Check avec et sans seuil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'Europe (2)'!$AS$6</c:f>
              <c:strCache>
                <c:ptCount val="1"/>
                <c:pt idx="0">
                  <c:v>sans seuil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'Europe (2)'!$AR$7:$AR$285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'Europe (2)'!$AS$7:$AS$285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1</c:v>
                </c:pt>
                <c:pt idx="161">
                  <c:v>1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8-46B0-BBD2-D52082A04D06}"/>
            </c:ext>
          </c:extLst>
        </c:ser>
        <c:ser>
          <c:idx val="1"/>
          <c:order val="1"/>
          <c:tx>
            <c:strRef>
              <c:f>'Europe (2)'!$AT$6</c:f>
              <c:strCache>
                <c:ptCount val="1"/>
                <c:pt idx="0">
                  <c:v>avec seuil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'Europe (2)'!$AR$7:$AR$285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'Europe (2)'!$AT$7:$AT$285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8-46B0-BBD2-D52082A04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009071"/>
        <c:axId val="883998511"/>
      </c:lineChart>
      <c:dateAx>
        <c:axId val="8840090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3998511"/>
        <c:crosses val="autoZero"/>
        <c:auto val="1"/>
        <c:lblOffset val="100"/>
        <c:baseTimeUnit val="months"/>
      </c:dateAx>
      <c:valAx>
        <c:axId val="88399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40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Stoxx</a:t>
            </a:r>
            <a:r>
              <a:rPr lang="fr-FR" sz="2000" b="1" baseline="0"/>
              <a:t> 600 Europe</a:t>
            </a:r>
            <a:endParaRPr lang="fr-F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0232882494958171E-2"/>
          <c:y val="0.12516045164165801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strRef>
              <c:f>'Europe (2)'!$AN$5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(2)'!$AN$6:$AN$500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233.63</c:v>
                </c:pt>
                <c:pt idx="40">
                  <c:v>237.74</c:v>
                </c:pt>
                <c:pt idx="41">
                  <c:v>240.3</c:v>
                </c:pt>
                <c:pt idx="42">
                  <c:v>246.51</c:v>
                </c:pt>
                <c:pt idx="43">
                  <c:v>251.11</c:v>
                </c:pt>
                <c:pt idx="44">
                  <c:v>256.85000000000002</c:v>
                </c:pt>
                <c:pt idx="45">
                  <c:v>264.29000000000002</c:v>
                </c:pt>
                <c:pt idx="46">
                  <c:v>262.19</c:v>
                </c:pt>
                <c:pt idx="47">
                  <c:v>256.06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334.44</c:v>
                </c:pt>
                <c:pt idx="59">
                  <c:v>336.48</c:v>
                </c:pt>
                <c:pt idx="60">
                  <c:v>318.86</c:v>
                </c:pt>
                <c:pt idx="61">
                  <c:v>320.66000000000003</c:v>
                </c:pt>
                <c:pt idx="62">
                  <c:v>326.04000000000002</c:v>
                </c:pt>
                <c:pt idx="63">
                  <c:v>334.73</c:v>
                </c:pt>
                <c:pt idx="64">
                  <c:v>341.43</c:v>
                </c:pt>
                <c:pt idx="65">
                  <c:v>353.34</c:v>
                </c:pt>
                <c:pt idx="66">
                  <c:v>351.78</c:v>
                </c:pt>
                <c:pt idx="67">
                  <c:v>365.26</c:v>
                </c:pt>
                <c:pt idx="68">
                  <c:v>372.72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396.74</c:v>
                </c:pt>
                <c:pt idx="73">
                  <c:v>393.71</c:v>
                </c:pt>
                <c:pt idx="74">
                  <c:v>380.07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265.95999999999998</c:v>
                </c:pt>
                <c:pt idx="114">
                  <c:v>261.83</c:v>
                </c:pt>
                <c:pt idx="115">
                  <c:v>275.81</c:v>
                </c:pt>
                <c:pt idx="116">
                  <c:v>280.05</c:v>
                </c:pt>
                <c:pt idx="117">
                  <c:v>286.47000000000003</c:v>
                </c:pt>
                <c:pt idx="118">
                  <c:v>275.89999999999998</c:v>
                </c:pt>
                <c:pt idx="119">
                  <c:v>283.77999999999997</c:v>
                </c:pt>
                <c:pt idx="120">
                  <c:v>281.06</c:v>
                </c:pt>
                <c:pt idx="121">
                  <c:v>272.86</c:v>
                </c:pt>
                <c:pt idx="122">
                  <c:v>265.25</c:v>
                </c:pt>
                <c:pt idx="123">
                  <c:v>237.43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296.72000000000003</c:v>
                </c:pt>
                <c:pt idx="144">
                  <c:v>300.88</c:v>
                </c:pt>
                <c:pt idx="145">
                  <c:v>285.02</c:v>
                </c:pt>
                <c:pt idx="146">
                  <c:v>299.58</c:v>
                </c:pt>
                <c:pt idx="147">
                  <c:v>297.32</c:v>
                </c:pt>
                <c:pt idx="148">
                  <c:v>310.45999999999998</c:v>
                </c:pt>
                <c:pt idx="149">
                  <c:v>322.37</c:v>
                </c:pt>
                <c:pt idx="150">
                  <c:v>325.16000000000003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344.24</c:v>
                </c:pt>
                <c:pt idx="157">
                  <c:v>341.86</c:v>
                </c:pt>
                <c:pt idx="158">
                  <c:v>335.99</c:v>
                </c:pt>
                <c:pt idx="159">
                  <c:v>342</c:v>
                </c:pt>
                <c:pt idx="160">
                  <c:v>343.08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375.47</c:v>
                </c:pt>
                <c:pt idx="174">
                  <c:v>385.43</c:v>
                </c:pt>
                <c:pt idx="175">
                  <c:v>365.81</c:v>
                </c:pt>
                <c:pt idx="176">
                  <c:v>342.27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387.09</c:v>
                </c:pt>
                <c:pt idx="192">
                  <c:v>389.99</c:v>
                </c:pt>
                <c:pt idx="193">
                  <c:v>379.37</c:v>
                </c:pt>
                <c:pt idx="194">
                  <c:v>377.85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1-41FB-BF97-6BCD3CF16863}"/>
            </c:ext>
          </c:extLst>
        </c:ser>
        <c:ser>
          <c:idx val="4"/>
          <c:order val="1"/>
          <c:tx>
            <c:strRef>
              <c:f>'Europe (2)'!$AP$5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(2)'!$AP$6:$AP$499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213.01</c:v>
                </c:pt>
                <c:pt idx="18">
                  <c:v>222.47</c:v>
                </c:pt>
                <c:pt idx="19">
                  <c:v>203.25</c:v>
                </c:pt>
                <c:pt idx="20">
                  <c:v>189</c:v>
                </c:pt>
                <c:pt idx="21">
                  <c:v>181.75</c:v>
                </c:pt>
                <c:pt idx="22">
                  <c:v>176.41</c:v>
                </c:pt>
                <c:pt idx="23">
                  <c:v>194.88</c:v>
                </c:pt>
                <c:pt idx="24">
                  <c:v>196.54</c:v>
                </c:pt>
                <c:pt idx="25">
                  <c:v>202.94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322.16000000000003</c:v>
                </c:pt>
                <c:pt idx="81">
                  <c:v>318.95</c:v>
                </c:pt>
                <c:pt idx="82">
                  <c:v>305.95999999999998</c:v>
                </c:pt>
                <c:pt idx="83">
                  <c:v>323.08999999999997</c:v>
                </c:pt>
                <c:pt idx="84">
                  <c:v>322.12</c:v>
                </c:pt>
                <c:pt idx="85">
                  <c:v>289.39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198.36</c:v>
                </c:pt>
                <c:pt idx="92">
                  <c:v>191.23</c:v>
                </c:pt>
                <c:pt idx="93">
                  <c:v>172.92</c:v>
                </c:pt>
                <c:pt idx="94">
                  <c:v>176.46</c:v>
                </c:pt>
                <c:pt idx="95">
                  <c:v>200.23</c:v>
                </c:pt>
                <c:pt idx="96">
                  <c:v>208.21</c:v>
                </c:pt>
                <c:pt idx="97">
                  <c:v>205.83</c:v>
                </c:pt>
                <c:pt idx="98">
                  <c:v>224.91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244.54</c:v>
                </c:pt>
                <c:pt idx="128">
                  <c:v>254.41</c:v>
                </c:pt>
                <c:pt idx="129">
                  <c:v>264.32</c:v>
                </c:pt>
                <c:pt idx="130">
                  <c:v>263.32</c:v>
                </c:pt>
                <c:pt idx="131">
                  <c:v>257.27999999999997</c:v>
                </c:pt>
                <c:pt idx="132">
                  <c:v>#N/A</c:v>
                </c:pt>
                <c:pt idx="133">
                  <c:v>#N/A</c:v>
                </c:pt>
                <c:pt idx="134">
                  <c:v>261.38</c:v>
                </c:pt>
                <c:pt idx="135">
                  <c:v>266.23</c:v>
                </c:pt>
                <c:pt idx="136">
                  <c:v>268.48</c:v>
                </c:pt>
                <c:pt idx="137">
                  <c:v>270.3</c:v>
                </c:pt>
                <c:pt idx="138">
                  <c:v>275.77999999999997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329.88</c:v>
                </c:pt>
                <c:pt idx="182">
                  <c:v>341.89</c:v>
                </c:pt>
                <c:pt idx="183">
                  <c:v>343.53</c:v>
                </c:pt>
                <c:pt idx="184">
                  <c:v>342.92</c:v>
                </c:pt>
                <c:pt idx="185">
                  <c:v>338.97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1-41FB-BF97-6BCD3CF16863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(2)'!$AG$6:$AG$300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1-41FB-BF97-6BCD3CF16863}"/>
            </c:ext>
          </c:extLst>
        </c:ser>
        <c:ser>
          <c:idx val="3"/>
          <c:order val="3"/>
          <c:tx>
            <c:strRef>
              <c:f>'Europe (2)'!$AO$5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(2)'!$AO$6:$AO$500</c:f>
              <c:numCache>
                <c:formatCode>General</c:formatCode>
                <c:ptCount val="4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194.76</c:v>
                </c:pt>
                <c:pt idx="17">
                  <c:v>213.01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181.75</c:v>
                </c:pt>
                <c:pt idx="22">
                  <c:v>176.41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256.06</c:v>
                </c:pt>
                <c:pt idx="48">
                  <c:v>267.29000000000002</c:v>
                </c:pt>
                <c:pt idx="49">
                  <c:v>275.92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380.07</c:v>
                </c:pt>
                <c:pt idx="75">
                  <c:v>375.94</c:v>
                </c:pt>
                <c:pt idx="76">
                  <c:v>377.86</c:v>
                </c:pt>
                <c:pt idx="77">
                  <c:v>388.43</c:v>
                </c:pt>
                <c:pt idx="78">
                  <c:v>370.36</c:v>
                </c:pt>
                <c:pt idx="79">
                  <c:v>364.64</c:v>
                </c:pt>
                <c:pt idx="80">
                  <c:v>322.16000000000003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289.39</c:v>
                </c:pt>
                <c:pt idx="86">
                  <c:v>283.76</c:v>
                </c:pt>
                <c:pt idx="87">
                  <c:v>288.18</c:v>
                </c:pt>
                <c:pt idx="88">
                  <c:v>256.05</c:v>
                </c:pt>
                <c:pt idx="89">
                  <c:v>222.07</c:v>
                </c:pt>
                <c:pt idx="90">
                  <c:v>206.25</c:v>
                </c:pt>
                <c:pt idx="91">
                  <c:v>198.36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237.43</c:v>
                </c:pt>
                <c:pt idx="124">
                  <c:v>226.18</c:v>
                </c:pt>
                <c:pt idx="125">
                  <c:v>243.48</c:v>
                </c:pt>
                <c:pt idx="126">
                  <c:v>240.08</c:v>
                </c:pt>
                <c:pt idx="127">
                  <c:v>244.54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257.27999999999997</c:v>
                </c:pt>
                <c:pt idx="132">
                  <c:v>239.73</c:v>
                </c:pt>
                <c:pt idx="133">
                  <c:v>251.17</c:v>
                </c:pt>
                <c:pt idx="134">
                  <c:v>261.38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343.08</c:v>
                </c:pt>
                <c:pt idx="161">
                  <c:v>336.8</c:v>
                </c:pt>
                <c:pt idx="162">
                  <c:v>347.25</c:v>
                </c:pt>
                <c:pt idx="163">
                  <c:v>342.54</c:v>
                </c:pt>
                <c:pt idx="164">
                  <c:v>367.05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342.27</c:v>
                </c:pt>
                <c:pt idx="177">
                  <c:v>333.92</c:v>
                </c:pt>
                <c:pt idx="178">
                  <c:v>337.54</c:v>
                </c:pt>
                <c:pt idx="179">
                  <c:v>341.48</c:v>
                </c:pt>
                <c:pt idx="180">
                  <c:v>347.45</c:v>
                </c:pt>
                <c:pt idx="181">
                  <c:v>329.88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1-41FB-BF97-6BCD3CF16863}"/>
            </c:ext>
          </c:extLst>
        </c:ser>
        <c:ser>
          <c:idx val="0"/>
          <c:order val="4"/>
          <c:tx>
            <c:strRef>
              <c:f>'Europe (2)'!$AM$5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(2)'!$AM$6:$AM$499</c:f>
              <c:numCache>
                <c:formatCode>General</c:formatCode>
                <c:ptCount val="4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202.94</c:v>
                </c:pt>
                <c:pt idx="26">
                  <c:v>211.11</c:v>
                </c:pt>
                <c:pt idx="27">
                  <c:v>214.7</c:v>
                </c:pt>
                <c:pt idx="28">
                  <c:v>206.86</c:v>
                </c:pt>
                <c:pt idx="29">
                  <c:v>221.53</c:v>
                </c:pt>
                <c:pt idx="30">
                  <c:v>223.3</c:v>
                </c:pt>
                <c:pt idx="31">
                  <c:v>229.31</c:v>
                </c:pt>
                <c:pt idx="32">
                  <c:v>235.81</c:v>
                </c:pt>
                <c:pt idx="33">
                  <c:v>242.59</c:v>
                </c:pt>
                <c:pt idx="34">
                  <c:v>236.59</c:v>
                </c:pt>
                <c:pt idx="35">
                  <c:v>239.05</c:v>
                </c:pt>
                <c:pt idx="36">
                  <c:v>237.35</c:v>
                </c:pt>
                <c:pt idx="37">
                  <c:v>240.86</c:v>
                </c:pt>
                <c:pt idx="38">
                  <c:v>236.4</c:v>
                </c:pt>
                <c:pt idx="39">
                  <c:v>233.63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275.92</c:v>
                </c:pt>
                <c:pt idx="50">
                  <c:v>285.02999999999997</c:v>
                </c:pt>
                <c:pt idx="51">
                  <c:v>284.82</c:v>
                </c:pt>
                <c:pt idx="52">
                  <c:v>297.39999999999998</c:v>
                </c:pt>
                <c:pt idx="53">
                  <c:v>290.29000000000002</c:v>
                </c:pt>
                <c:pt idx="54">
                  <c:v>299.47000000000003</c:v>
                </c:pt>
                <c:pt idx="55">
                  <c:v>310.02999999999997</c:v>
                </c:pt>
                <c:pt idx="56">
                  <c:v>321.04000000000002</c:v>
                </c:pt>
                <c:pt idx="57">
                  <c:v>327.88</c:v>
                </c:pt>
                <c:pt idx="58">
                  <c:v>334.44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372.72</c:v>
                </c:pt>
                <c:pt idx="69">
                  <c:v>365.03</c:v>
                </c:pt>
                <c:pt idx="70">
                  <c:v>374.22</c:v>
                </c:pt>
                <c:pt idx="71">
                  <c:v>386.93</c:v>
                </c:pt>
                <c:pt idx="72">
                  <c:v>396.74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224.91</c:v>
                </c:pt>
                <c:pt idx="99">
                  <c:v>236</c:v>
                </c:pt>
                <c:pt idx="100">
                  <c:v>242.47</c:v>
                </c:pt>
                <c:pt idx="101">
                  <c:v>236.93</c:v>
                </c:pt>
                <c:pt idx="102">
                  <c:v>239.17</c:v>
                </c:pt>
                <c:pt idx="103">
                  <c:v>253.89</c:v>
                </c:pt>
                <c:pt idx="104">
                  <c:v>246.96</c:v>
                </c:pt>
                <c:pt idx="105">
                  <c:v>245.8</c:v>
                </c:pt>
                <c:pt idx="106">
                  <c:v>263.57</c:v>
                </c:pt>
                <c:pt idx="107">
                  <c:v>259.91000000000003</c:v>
                </c:pt>
                <c:pt idx="108">
                  <c:v>244.98</c:v>
                </c:pt>
                <c:pt idx="109">
                  <c:v>243.32</c:v>
                </c:pt>
                <c:pt idx="110">
                  <c:v>255.35</c:v>
                </c:pt>
                <c:pt idx="111">
                  <c:v>251.31</c:v>
                </c:pt>
                <c:pt idx="112">
                  <c:v>259.72000000000003</c:v>
                </c:pt>
                <c:pt idx="113">
                  <c:v>265.95999999999998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275.77999999999997</c:v>
                </c:pt>
                <c:pt idx="139">
                  <c:v>279.68</c:v>
                </c:pt>
                <c:pt idx="140">
                  <c:v>287.22000000000003</c:v>
                </c:pt>
                <c:pt idx="141">
                  <c:v>289.94</c:v>
                </c:pt>
                <c:pt idx="142">
                  <c:v>293.77999999999997</c:v>
                </c:pt>
                <c:pt idx="143">
                  <c:v>296.72000000000003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325.16000000000003</c:v>
                </c:pt>
                <c:pt idx="151">
                  <c:v>328.26</c:v>
                </c:pt>
                <c:pt idx="152">
                  <c:v>322.52</c:v>
                </c:pt>
                <c:pt idx="153">
                  <c:v>338.02</c:v>
                </c:pt>
                <c:pt idx="154">
                  <c:v>334.31</c:v>
                </c:pt>
                <c:pt idx="155">
                  <c:v>337.89</c:v>
                </c:pt>
                <c:pt idx="156">
                  <c:v>344.24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367.05</c:v>
                </c:pt>
                <c:pt idx="165">
                  <c:v>392.21</c:v>
                </c:pt>
                <c:pt idx="166">
                  <c:v>397.3</c:v>
                </c:pt>
                <c:pt idx="167">
                  <c:v>395.79</c:v>
                </c:pt>
                <c:pt idx="168">
                  <c:v>399.87</c:v>
                </c:pt>
                <c:pt idx="169">
                  <c:v>381.31</c:v>
                </c:pt>
                <c:pt idx="170">
                  <c:v>396.37</c:v>
                </c:pt>
                <c:pt idx="171">
                  <c:v>362.79</c:v>
                </c:pt>
                <c:pt idx="172">
                  <c:v>347.77</c:v>
                </c:pt>
                <c:pt idx="173">
                  <c:v>375.47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338.97</c:v>
                </c:pt>
                <c:pt idx="186">
                  <c:v>341.99</c:v>
                </c:pt>
                <c:pt idx="187">
                  <c:v>361.42</c:v>
                </c:pt>
                <c:pt idx="188">
                  <c:v>360.12</c:v>
                </c:pt>
                <c:pt idx="189">
                  <c:v>370.24</c:v>
                </c:pt>
                <c:pt idx="190">
                  <c:v>381.14</c:v>
                </c:pt>
                <c:pt idx="191">
                  <c:v>387.09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11-41FB-BF97-6BCD3CF16863}"/>
            </c:ext>
          </c:extLst>
        </c:ser>
        <c:ser>
          <c:idx val="5"/>
          <c:order val="5"/>
          <c:tx>
            <c:strRef>
              <c:f>'Europe (2)'!$AL$1</c:f>
              <c:strCache>
                <c:ptCount val="1"/>
                <c:pt idx="0">
                  <c:v>oct-2026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'Europe (2)'!$A$6:$A$499</c:f>
              <c:numCache>
                <c:formatCode>m/d/yyyy</c:formatCode>
                <c:ptCount val="494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45898</c:v>
                </c:pt>
                <c:pt idx="292">
                  <c:v>45930</c:v>
                </c:pt>
                <c:pt idx="293">
                  <c:v>45961</c:v>
                </c:pt>
                <c:pt idx="294">
                  <c:v>45989</c:v>
                </c:pt>
                <c:pt idx="295">
                  <c:v>46022</c:v>
                </c:pt>
                <c:pt idx="296">
                  <c:v>46053</c:v>
                </c:pt>
                <c:pt idx="297">
                  <c:v>46080</c:v>
                </c:pt>
                <c:pt idx="298">
                  <c:v>46112</c:v>
                </c:pt>
                <c:pt idx="299">
                  <c:v>46142</c:v>
                </c:pt>
                <c:pt idx="300">
                  <c:v>46171</c:v>
                </c:pt>
                <c:pt idx="301">
                  <c:v>46203</c:v>
                </c:pt>
              </c:numCache>
            </c:numRef>
          </c:cat>
          <c:val>
            <c:numRef>
              <c:f>'Europe (2)'!$AL$2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11-41FB-BF97-6BCD3CF16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109552"/>
        <c:axId val="1544976816"/>
      </c:lineChart>
      <c:dateAx>
        <c:axId val="1513109552"/>
        <c:scaling>
          <c:orientation val="minMax"/>
          <c:min val="37257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5"/>
        <c:delete val="1"/>
      </c:legendEntry>
      <c:layout>
        <c:manualLayout>
          <c:xMode val="edge"/>
          <c:yMode val="edge"/>
          <c:x val="5.3734439058750763E-2"/>
          <c:y val="0.85757002517252945"/>
          <c:w val="0.70314146673649269"/>
          <c:h val="0.142430092954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'Europe (2)'!$D$3:$D$22</c:f>
              <c:strCache>
                <c:ptCount val="20"/>
                <c:pt idx="0">
                  <c:v>OECD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'Europe (2)'!$A$23:$A$305</c:f>
              <c:numCache>
                <c:formatCode>m/d/yyyy</c:formatCode>
                <c:ptCount val="283"/>
                <c:pt idx="0">
                  <c:v>37560</c:v>
                </c:pt>
                <c:pt idx="1">
                  <c:v>37589</c:v>
                </c:pt>
                <c:pt idx="2">
                  <c:v>37621</c:v>
                </c:pt>
                <c:pt idx="3">
                  <c:v>37652</c:v>
                </c:pt>
                <c:pt idx="4">
                  <c:v>37680</c:v>
                </c:pt>
                <c:pt idx="5">
                  <c:v>37711</c:v>
                </c:pt>
                <c:pt idx="6">
                  <c:v>37741</c:v>
                </c:pt>
                <c:pt idx="7">
                  <c:v>37771</c:v>
                </c:pt>
                <c:pt idx="8">
                  <c:v>37802</c:v>
                </c:pt>
                <c:pt idx="9">
                  <c:v>37833</c:v>
                </c:pt>
                <c:pt idx="10">
                  <c:v>37862</c:v>
                </c:pt>
                <c:pt idx="11">
                  <c:v>37894</c:v>
                </c:pt>
                <c:pt idx="12">
                  <c:v>37925</c:v>
                </c:pt>
                <c:pt idx="13">
                  <c:v>37953</c:v>
                </c:pt>
                <c:pt idx="14">
                  <c:v>37986</c:v>
                </c:pt>
                <c:pt idx="15">
                  <c:v>38016</c:v>
                </c:pt>
                <c:pt idx="16">
                  <c:v>38044</c:v>
                </c:pt>
                <c:pt idx="17">
                  <c:v>38077</c:v>
                </c:pt>
                <c:pt idx="18">
                  <c:v>38107</c:v>
                </c:pt>
                <c:pt idx="19">
                  <c:v>38138</c:v>
                </c:pt>
                <c:pt idx="20">
                  <c:v>38168</c:v>
                </c:pt>
                <c:pt idx="21">
                  <c:v>38198</c:v>
                </c:pt>
                <c:pt idx="22">
                  <c:v>38230</c:v>
                </c:pt>
                <c:pt idx="23">
                  <c:v>38260</c:v>
                </c:pt>
                <c:pt idx="24">
                  <c:v>38289</c:v>
                </c:pt>
                <c:pt idx="25">
                  <c:v>38321</c:v>
                </c:pt>
                <c:pt idx="26">
                  <c:v>38352</c:v>
                </c:pt>
                <c:pt idx="27">
                  <c:v>38383</c:v>
                </c:pt>
                <c:pt idx="28">
                  <c:v>38411</c:v>
                </c:pt>
                <c:pt idx="29">
                  <c:v>38442</c:v>
                </c:pt>
                <c:pt idx="30">
                  <c:v>38471</c:v>
                </c:pt>
                <c:pt idx="31">
                  <c:v>38503</c:v>
                </c:pt>
                <c:pt idx="32">
                  <c:v>38533</c:v>
                </c:pt>
                <c:pt idx="33">
                  <c:v>38562</c:v>
                </c:pt>
                <c:pt idx="34">
                  <c:v>38595</c:v>
                </c:pt>
                <c:pt idx="35">
                  <c:v>38625</c:v>
                </c:pt>
                <c:pt idx="36">
                  <c:v>38656</c:v>
                </c:pt>
                <c:pt idx="37">
                  <c:v>38686</c:v>
                </c:pt>
                <c:pt idx="38">
                  <c:v>38716</c:v>
                </c:pt>
                <c:pt idx="39">
                  <c:v>38748</c:v>
                </c:pt>
                <c:pt idx="40">
                  <c:v>38776</c:v>
                </c:pt>
                <c:pt idx="41">
                  <c:v>38807</c:v>
                </c:pt>
                <c:pt idx="42">
                  <c:v>38835</c:v>
                </c:pt>
                <c:pt idx="43">
                  <c:v>38868</c:v>
                </c:pt>
                <c:pt idx="44">
                  <c:v>38898</c:v>
                </c:pt>
                <c:pt idx="45">
                  <c:v>38929</c:v>
                </c:pt>
                <c:pt idx="46">
                  <c:v>38960</c:v>
                </c:pt>
                <c:pt idx="47">
                  <c:v>38989</c:v>
                </c:pt>
                <c:pt idx="48">
                  <c:v>39021</c:v>
                </c:pt>
                <c:pt idx="49">
                  <c:v>39051</c:v>
                </c:pt>
                <c:pt idx="50">
                  <c:v>39080</c:v>
                </c:pt>
                <c:pt idx="51">
                  <c:v>39113</c:v>
                </c:pt>
                <c:pt idx="52">
                  <c:v>39141</c:v>
                </c:pt>
                <c:pt idx="53">
                  <c:v>39171</c:v>
                </c:pt>
                <c:pt idx="54">
                  <c:v>39202</c:v>
                </c:pt>
                <c:pt idx="55">
                  <c:v>39233</c:v>
                </c:pt>
                <c:pt idx="56">
                  <c:v>39262</c:v>
                </c:pt>
                <c:pt idx="57">
                  <c:v>39294</c:v>
                </c:pt>
                <c:pt idx="58">
                  <c:v>39325</c:v>
                </c:pt>
                <c:pt idx="59">
                  <c:v>39353</c:v>
                </c:pt>
                <c:pt idx="60">
                  <c:v>39386</c:v>
                </c:pt>
                <c:pt idx="61">
                  <c:v>39416</c:v>
                </c:pt>
                <c:pt idx="62">
                  <c:v>39447</c:v>
                </c:pt>
                <c:pt idx="63">
                  <c:v>39478</c:v>
                </c:pt>
                <c:pt idx="64">
                  <c:v>39507</c:v>
                </c:pt>
                <c:pt idx="65">
                  <c:v>39538</c:v>
                </c:pt>
                <c:pt idx="66">
                  <c:v>39568</c:v>
                </c:pt>
                <c:pt idx="67">
                  <c:v>39598</c:v>
                </c:pt>
                <c:pt idx="68">
                  <c:v>39629</c:v>
                </c:pt>
                <c:pt idx="69">
                  <c:v>39660</c:v>
                </c:pt>
                <c:pt idx="70">
                  <c:v>39689</c:v>
                </c:pt>
                <c:pt idx="71">
                  <c:v>39721</c:v>
                </c:pt>
                <c:pt idx="72">
                  <c:v>39752</c:v>
                </c:pt>
                <c:pt idx="73">
                  <c:v>39780</c:v>
                </c:pt>
                <c:pt idx="74">
                  <c:v>39813</c:v>
                </c:pt>
                <c:pt idx="75">
                  <c:v>39843</c:v>
                </c:pt>
                <c:pt idx="76">
                  <c:v>39871</c:v>
                </c:pt>
                <c:pt idx="77">
                  <c:v>39903</c:v>
                </c:pt>
                <c:pt idx="78">
                  <c:v>39933</c:v>
                </c:pt>
                <c:pt idx="79">
                  <c:v>39962</c:v>
                </c:pt>
                <c:pt idx="80">
                  <c:v>39994</c:v>
                </c:pt>
                <c:pt idx="81">
                  <c:v>40025</c:v>
                </c:pt>
                <c:pt idx="82">
                  <c:v>40056</c:v>
                </c:pt>
                <c:pt idx="83">
                  <c:v>40086</c:v>
                </c:pt>
                <c:pt idx="84">
                  <c:v>40116</c:v>
                </c:pt>
                <c:pt idx="85">
                  <c:v>40147</c:v>
                </c:pt>
                <c:pt idx="86">
                  <c:v>40178</c:v>
                </c:pt>
                <c:pt idx="87">
                  <c:v>40207</c:v>
                </c:pt>
                <c:pt idx="88">
                  <c:v>40235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40389</c:v>
                </c:pt>
                <c:pt idx="94">
                  <c:v>40421</c:v>
                </c:pt>
                <c:pt idx="95">
                  <c:v>40451</c:v>
                </c:pt>
                <c:pt idx="96">
                  <c:v>40480</c:v>
                </c:pt>
                <c:pt idx="97">
                  <c:v>40512</c:v>
                </c:pt>
                <c:pt idx="98">
                  <c:v>40543</c:v>
                </c:pt>
                <c:pt idx="99">
                  <c:v>40574</c:v>
                </c:pt>
                <c:pt idx="100">
                  <c:v>40602</c:v>
                </c:pt>
                <c:pt idx="101">
                  <c:v>40633</c:v>
                </c:pt>
                <c:pt idx="102">
                  <c:v>40662</c:v>
                </c:pt>
                <c:pt idx="103">
                  <c:v>40694</c:v>
                </c:pt>
                <c:pt idx="104">
                  <c:v>40724</c:v>
                </c:pt>
                <c:pt idx="105">
                  <c:v>40753</c:v>
                </c:pt>
                <c:pt idx="106">
                  <c:v>40786</c:v>
                </c:pt>
                <c:pt idx="107">
                  <c:v>40816</c:v>
                </c:pt>
                <c:pt idx="108">
                  <c:v>40847</c:v>
                </c:pt>
                <c:pt idx="109">
                  <c:v>40877</c:v>
                </c:pt>
                <c:pt idx="110">
                  <c:v>40907</c:v>
                </c:pt>
                <c:pt idx="111">
                  <c:v>40939</c:v>
                </c:pt>
                <c:pt idx="112">
                  <c:v>40968</c:v>
                </c:pt>
                <c:pt idx="113">
                  <c:v>40998</c:v>
                </c:pt>
                <c:pt idx="114">
                  <c:v>41029</c:v>
                </c:pt>
                <c:pt idx="115">
                  <c:v>41060</c:v>
                </c:pt>
                <c:pt idx="116">
                  <c:v>41089</c:v>
                </c:pt>
                <c:pt idx="117">
                  <c:v>41121</c:v>
                </c:pt>
                <c:pt idx="118">
                  <c:v>41152</c:v>
                </c:pt>
                <c:pt idx="119">
                  <c:v>41180</c:v>
                </c:pt>
                <c:pt idx="120">
                  <c:v>41213</c:v>
                </c:pt>
                <c:pt idx="121">
                  <c:v>41243</c:v>
                </c:pt>
                <c:pt idx="122">
                  <c:v>41274</c:v>
                </c:pt>
                <c:pt idx="123">
                  <c:v>41305</c:v>
                </c:pt>
                <c:pt idx="124">
                  <c:v>41333</c:v>
                </c:pt>
                <c:pt idx="125">
                  <c:v>41362</c:v>
                </c:pt>
                <c:pt idx="126">
                  <c:v>41394</c:v>
                </c:pt>
                <c:pt idx="127">
                  <c:v>41425</c:v>
                </c:pt>
                <c:pt idx="128">
                  <c:v>41453</c:v>
                </c:pt>
                <c:pt idx="129">
                  <c:v>41486</c:v>
                </c:pt>
                <c:pt idx="130">
                  <c:v>41516</c:v>
                </c:pt>
                <c:pt idx="131">
                  <c:v>41547</c:v>
                </c:pt>
                <c:pt idx="132">
                  <c:v>41578</c:v>
                </c:pt>
                <c:pt idx="133">
                  <c:v>41607</c:v>
                </c:pt>
                <c:pt idx="134">
                  <c:v>41639</c:v>
                </c:pt>
                <c:pt idx="135">
                  <c:v>41670</c:v>
                </c:pt>
                <c:pt idx="136">
                  <c:v>41698</c:v>
                </c:pt>
                <c:pt idx="137">
                  <c:v>41729</c:v>
                </c:pt>
                <c:pt idx="138">
                  <c:v>41759</c:v>
                </c:pt>
                <c:pt idx="139">
                  <c:v>41789</c:v>
                </c:pt>
                <c:pt idx="140">
                  <c:v>41820</c:v>
                </c:pt>
                <c:pt idx="141">
                  <c:v>41851</c:v>
                </c:pt>
                <c:pt idx="142">
                  <c:v>41880</c:v>
                </c:pt>
                <c:pt idx="143">
                  <c:v>41912</c:v>
                </c:pt>
                <c:pt idx="144">
                  <c:v>41943</c:v>
                </c:pt>
                <c:pt idx="145">
                  <c:v>41971</c:v>
                </c:pt>
                <c:pt idx="146">
                  <c:v>42004</c:v>
                </c:pt>
                <c:pt idx="147">
                  <c:v>42034</c:v>
                </c:pt>
                <c:pt idx="148">
                  <c:v>42062</c:v>
                </c:pt>
                <c:pt idx="149">
                  <c:v>42094</c:v>
                </c:pt>
                <c:pt idx="150">
                  <c:v>42124</c:v>
                </c:pt>
                <c:pt idx="151">
                  <c:v>42153</c:v>
                </c:pt>
                <c:pt idx="152">
                  <c:v>42185</c:v>
                </c:pt>
                <c:pt idx="153">
                  <c:v>42216</c:v>
                </c:pt>
                <c:pt idx="154">
                  <c:v>42247</c:v>
                </c:pt>
                <c:pt idx="155">
                  <c:v>42277</c:v>
                </c:pt>
                <c:pt idx="156">
                  <c:v>42307</c:v>
                </c:pt>
                <c:pt idx="157">
                  <c:v>42338</c:v>
                </c:pt>
                <c:pt idx="158">
                  <c:v>42369</c:v>
                </c:pt>
                <c:pt idx="159">
                  <c:v>42398</c:v>
                </c:pt>
                <c:pt idx="160">
                  <c:v>42429</c:v>
                </c:pt>
                <c:pt idx="161">
                  <c:v>42460</c:v>
                </c:pt>
                <c:pt idx="162">
                  <c:v>42489</c:v>
                </c:pt>
                <c:pt idx="163">
                  <c:v>42521</c:v>
                </c:pt>
                <c:pt idx="164">
                  <c:v>42551</c:v>
                </c:pt>
                <c:pt idx="165">
                  <c:v>42580</c:v>
                </c:pt>
                <c:pt idx="166">
                  <c:v>42613</c:v>
                </c:pt>
                <c:pt idx="167">
                  <c:v>42643</c:v>
                </c:pt>
                <c:pt idx="168">
                  <c:v>42674</c:v>
                </c:pt>
                <c:pt idx="169">
                  <c:v>42704</c:v>
                </c:pt>
                <c:pt idx="170">
                  <c:v>42734</c:v>
                </c:pt>
                <c:pt idx="171">
                  <c:v>42766</c:v>
                </c:pt>
                <c:pt idx="172">
                  <c:v>42794</c:v>
                </c:pt>
                <c:pt idx="173">
                  <c:v>42825</c:v>
                </c:pt>
                <c:pt idx="174">
                  <c:v>42853</c:v>
                </c:pt>
                <c:pt idx="175">
                  <c:v>42886</c:v>
                </c:pt>
                <c:pt idx="176">
                  <c:v>42916</c:v>
                </c:pt>
                <c:pt idx="177">
                  <c:v>42947</c:v>
                </c:pt>
                <c:pt idx="178">
                  <c:v>42978</c:v>
                </c:pt>
                <c:pt idx="179">
                  <c:v>43007</c:v>
                </c:pt>
                <c:pt idx="180">
                  <c:v>43039</c:v>
                </c:pt>
                <c:pt idx="181">
                  <c:v>43069</c:v>
                </c:pt>
                <c:pt idx="182">
                  <c:v>43098</c:v>
                </c:pt>
                <c:pt idx="183">
                  <c:v>43131</c:v>
                </c:pt>
                <c:pt idx="184">
                  <c:v>43159</c:v>
                </c:pt>
                <c:pt idx="185">
                  <c:v>43189</c:v>
                </c:pt>
                <c:pt idx="186">
                  <c:v>43220</c:v>
                </c:pt>
                <c:pt idx="187">
                  <c:v>43251</c:v>
                </c:pt>
                <c:pt idx="188">
                  <c:v>43280</c:v>
                </c:pt>
                <c:pt idx="189">
                  <c:v>43312</c:v>
                </c:pt>
                <c:pt idx="190">
                  <c:v>43343</c:v>
                </c:pt>
                <c:pt idx="191">
                  <c:v>43371</c:v>
                </c:pt>
                <c:pt idx="192">
                  <c:v>43404</c:v>
                </c:pt>
                <c:pt idx="193">
                  <c:v>43434</c:v>
                </c:pt>
                <c:pt idx="194">
                  <c:v>43465</c:v>
                </c:pt>
                <c:pt idx="195">
                  <c:v>43496</c:v>
                </c:pt>
                <c:pt idx="196">
                  <c:v>43524</c:v>
                </c:pt>
                <c:pt idx="197">
                  <c:v>43553</c:v>
                </c:pt>
                <c:pt idx="198">
                  <c:v>43585</c:v>
                </c:pt>
                <c:pt idx="199">
                  <c:v>43616</c:v>
                </c:pt>
                <c:pt idx="200">
                  <c:v>43644</c:v>
                </c:pt>
                <c:pt idx="201">
                  <c:v>43677</c:v>
                </c:pt>
                <c:pt idx="202">
                  <c:v>43707</c:v>
                </c:pt>
                <c:pt idx="203">
                  <c:v>43738</c:v>
                </c:pt>
                <c:pt idx="204">
                  <c:v>43769</c:v>
                </c:pt>
                <c:pt idx="205">
                  <c:v>43798</c:v>
                </c:pt>
                <c:pt idx="206">
                  <c:v>43830</c:v>
                </c:pt>
                <c:pt idx="207">
                  <c:v>43861</c:v>
                </c:pt>
                <c:pt idx="208">
                  <c:v>43889</c:v>
                </c:pt>
                <c:pt idx="209">
                  <c:v>43921</c:v>
                </c:pt>
                <c:pt idx="210">
                  <c:v>43951</c:v>
                </c:pt>
                <c:pt idx="211">
                  <c:v>43980</c:v>
                </c:pt>
                <c:pt idx="212">
                  <c:v>44012</c:v>
                </c:pt>
                <c:pt idx="213">
                  <c:v>44043</c:v>
                </c:pt>
                <c:pt idx="214">
                  <c:v>44074</c:v>
                </c:pt>
                <c:pt idx="215">
                  <c:v>44104</c:v>
                </c:pt>
                <c:pt idx="216">
                  <c:v>44134</c:v>
                </c:pt>
                <c:pt idx="217">
                  <c:v>44165</c:v>
                </c:pt>
                <c:pt idx="218">
                  <c:v>44196</c:v>
                </c:pt>
                <c:pt idx="219">
                  <c:v>44225</c:v>
                </c:pt>
                <c:pt idx="220">
                  <c:v>44253</c:v>
                </c:pt>
                <c:pt idx="221">
                  <c:v>44286</c:v>
                </c:pt>
                <c:pt idx="222">
                  <c:v>44316</c:v>
                </c:pt>
                <c:pt idx="223">
                  <c:v>44347</c:v>
                </c:pt>
                <c:pt idx="224">
                  <c:v>44377</c:v>
                </c:pt>
                <c:pt idx="225">
                  <c:v>44407</c:v>
                </c:pt>
                <c:pt idx="226">
                  <c:v>44439</c:v>
                </c:pt>
                <c:pt idx="227">
                  <c:v>44469</c:v>
                </c:pt>
                <c:pt idx="228">
                  <c:v>44498</c:v>
                </c:pt>
                <c:pt idx="229">
                  <c:v>44530</c:v>
                </c:pt>
                <c:pt idx="230">
                  <c:v>44561</c:v>
                </c:pt>
                <c:pt idx="231">
                  <c:v>44592</c:v>
                </c:pt>
                <c:pt idx="232">
                  <c:v>44620</c:v>
                </c:pt>
                <c:pt idx="233">
                  <c:v>44651</c:v>
                </c:pt>
                <c:pt idx="234">
                  <c:v>44681</c:v>
                </c:pt>
                <c:pt idx="235">
                  <c:v>44712</c:v>
                </c:pt>
                <c:pt idx="236">
                  <c:v>44742</c:v>
                </c:pt>
                <c:pt idx="237">
                  <c:v>44773</c:v>
                </c:pt>
                <c:pt idx="238">
                  <c:v>44804</c:v>
                </c:pt>
                <c:pt idx="239">
                  <c:v>44834</c:v>
                </c:pt>
                <c:pt idx="240">
                  <c:v>44865</c:v>
                </c:pt>
                <c:pt idx="241">
                  <c:v>44895</c:v>
                </c:pt>
                <c:pt idx="242">
                  <c:v>44926</c:v>
                </c:pt>
                <c:pt idx="243">
                  <c:v>44957</c:v>
                </c:pt>
                <c:pt idx="244">
                  <c:v>44985</c:v>
                </c:pt>
                <c:pt idx="245">
                  <c:v>45016</c:v>
                </c:pt>
                <c:pt idx="246">
                  <c:v>45046</c:v>
                </c:pt>
                <c:pt idx="247">
                  <c:v>45077</c:v>
                </c:pt>
                <c:pt idx="248">
                  <c:v>45107</c:v>
                </c:pt>
                <c:pt idx="249">
                  <c:v>45138</c:v>
                </c:pt>
                <c:pt idx="250">
                  <c:v>45169</c:v>
                </c:pt>
                <c:pt idx="251">
                  <c:v>45199</c:v>
                </c:pt>
                <c:pt idx="252">
                  <c:v>45230</c:v>
                </c:pt>
                <c:pt idx="253">
                  <c:v>45260</c:v>
                </c:pt>
                <c:pt idx="254">
                  <c:v>45291</c:v>
                </c:pt>
                <c:pt idx="255">
                  <c:v>45322</c:v>
                </c:pt>
                <c:pt idx="256">
                  <c:v>45351</c:v>
                </c:pt>
                <c:pt idx="257">
                  <c:v>45382</c:v>
                </c:pt>
                <c:pt idx="258">
                  <c:v>45412</c:v>
                </c:pt>
                <c:pt idx="259">
                  <c:v>45443</c:v>
                </c:pt>
                <c:pt idx="260">
                  <c:v>45473</c:v>
                </c:pt>
                <c:pt idx="261">
                  <c:v>45504</c:v>
                </c:pt>
                <c:pt idx="262">
                  <c:v>45535</c:v>
                </c:pt>
                <c:pt idx="263">
                  <c:v>45565</c:v>
                </c:pt>
                <c:pt idx="264">
                  <c:v>45596</c:v>
                </c:pt>
                <c:pt idx="265">
                  <c:v>45626</c:v>
                </c:pt>
                <c:pt idx="266">
                  <c:v>45657</c:v>
                </c:pt>
                <c:pt idx="267">
                  <c:v>45688</c:v>
                </c:pt>
                <c:pt idx="268">
                  <c:v>45716</c:v>
                </c:pt>
                <c:pt idx="269">
                  <c:v>45747</c:v>
                </c:pt>
                <c:pt idx="270">
                  <c:v>45777</c:v>
                </c:pt>
                <c:pt idx="271">
                  <c:v>45808</c:v>
                </c:pt>
                <c:pt idx="272">
                  <c:v>45838</c:v>
                </c:pt>
                <c:pt idx="273">
                  <c:v>45869</c:v>
                </c:pt>
                <c:pt idx="274">
                  <c:v>45898</c:v>
                </c:pt>
                <c:pt idx="275">
                  <c:v>45930</c:v>
                </c:pt>
                <c:pt idx="276">
                  <c:v>45961</c:v>
                </c:pt>
                <c:pt idx="277">
                  <c:v>45989</c:v>
                </c:pt>
                <c:pt idx="278">
                  <c:v>46022</c:v>
                </c:pt>
                <c:pt idx="279">
                  <c:v>46053</c:v>
                </c:pt>
                <c:pt idx="280">
                  <c:v>46080</c:v>
                </c:pt>
                <c:pt idx="281">
                  <c:v>46112</c:v>
                </c:pt>
                <c:pt idx="282">
                  <c:v>46142</c:v>
                </c:pt>
              </c:numCache>
            </c:numRef>
          </c:cat>
          <c:val>
            <c:numRef>
              <c:f>'Europe (2)'!$D$23:$D$305</c:f>
              <c:numCache>
                <c:formatCode>0.00</c:formatCode>
                <c:ptCount val="283"/>
                <c:pt idx="0">
                  <c:v>-1.5596841790966174</c:v>
                </c:pt>
                <c:pt idx="1">
                  <c:v>-1.6220250314676052</c:v>
                </c:pt>
                <c:pt idx="2">
                  <c:v>-1.7593502612473375</c:v>
                </c:pt>
                <c:pt idx="3">
                  <c:v>-1.9379152026471989</c:v>
                </c:pt>
                <c:pt idx="4">
                  <c:v>-2.1392652665688088</c:v>
                </c:pt>
                <c:pt idx="5">
                  <c:v>-2.3020632531277467</c:v>
                </c:pt>
                <c:pt idx="6">
                  <c:v>-2.3607931061820087</c:v>
                </c:pt>
                <c:pt idx="7">
                  <c:v>-2.3401645475043171</c:v>
                </c:pt>
                <c:pt idx="8">
                  <c:v>-2.2440445482690325</c:v>
                </c:pt>
                <c:pt idx="9">
                  <c:v>-2.1055995136876673</c:v>
                </c:pt>
                <c:pt idx="10">
                  <c:v>-1.9733884087445512</c:v>
                </c:pt>
                <c:pt idx="11">
                  <c:v>-1.7867793382496773</c:v>
                </c:pt>
                <c:pt idx="12">
                  <c:v>-1.6021611100441311</c:v>
                </c:pt>
                <c:pt idx="13">
                  <c:v>-1.4444710559364915</c:v>
                </c:pt>
                <c:pt idx="14">
                  <c:v>-1.2556659613364791</c:v>
                </c:pt>
                <c:pt idx="15">
                  <c:v>-1.0905872168391546</c:v>
                </c:pt>
                <c:pt idx="16">
                  <c:v>-0.92401075155126877</c:v>
                </c:pt>
                <c:pt idx="17">
                  <c:v>-0.74094026036891247</c:v>
                </c:pt>
                <c:pt idx="18">
                  <c:v>-0.55092312742476646</c:v>
                </c:pt>
                <c:pt idx="19">
                  <c:v>-0.33116771876224133</c:v>
                </c:pt>
                <c:pt idx="20">
                  <c:v>-5.9397591798720291E-2</c:v>
                </c:pt>
                <c:pt idx="21">
                  <c:v>0.30298735334667032</c:v>
                </c:pt>
                <c:pt idx="22">
                  <c:v>0.77993670572465124</c:v>
                </c:pt>
                <c:pt idx="23">
                  <c:v>1.3161666718475196</c:v>
                </c:pt>
                <c:pt idx="24">
                  <c:v>1.7994783730391561</c:v>
                </c:pt>
                <c:pt idx="25">
                  <c:v>2.1480303728119199</c:v>
                </c:pt>
                <c:pt idx="26">
                  <c:v>2.2560479717245623</c:v>
                </c:pt>
                <c:pt idx="27">
                  <c:v>2.135150168697646</c:v>
                </c:pt>
                <c:pt idx="28">
                  <c:v>1.9389981568757275</c:v>
                </c:pt>
                <c:pt idx="29">
                  <c:v>1.754212864093762</c:v>
                </c:pt>
                <c:pt idx="30">
                  <c:v>1.6140125432210779</c:v>
                </c:pt>
                <c:pt idx="31">
                  <c:v>1.4275683263556447</c:v>
                </c:pt>
                <c:pt idx="32">
                  <c:v>1.2677888191473334</c:v>
                </c:pt>
                <c:pt idx="33">
                  <c:v>1.1234677587480562</c:v>
                </c:pt>
                <c:pt idx="34">
                  <c:v>1.0734336722142763</c:v>
                </c:pt>
                <c:pt idx="35">
                  <c:v>1.116352937381389</c:v>
                </c:pt>
                <c:pt idx="36">
                  <c:v>1.2783492668427483</c:v>
                </c:pt>
                <c:pt idx="37">
                  <c:v>1.609035505020654</c:v>
                </c:pt>
                <c:pt idx="38">
                  <c:v>1.9615488462129516</c:v>
                </c:pt>
                <c:pt idx="39">
                  <c:v>2.6937008450576125</c:v>
                </c:pt>
                <c:pt idx="40">
                  <c:v>3.5447680986638406</c:v>
                </c:pt>
                <c:pt idx="41">
                  <c:v>3.6772298630801594</c:v>
                </c:pt>
                <c:pt idx="42">
                  <c:v>3.4454445510322929</c:v>
                </c:pt>
                <c:pt idx="43">
                  <c:v>3.2739348673871169</c:v>
                </c:pt>
                <c:pt idx="44">
                  <c:v>3.0672054781556199</c:v>
                </c:pt>
                <c:pt idx="45">
                  <c:v>2.867201501142465</c:v>
                </c:pt>
                <c:pt idx="46">
                  <c:v>2.6991866671203995</c:v>
                </c:pt>
                <c:pt idx="47">
                  <c:v>2.5413301350998143</c:v>
                </c:pt>
                <c:pt idx="48">
                  <c:v>2.4386959314809995</c:v>
                </c:pt>
                <c:pt idx="49">
                  <c:v>2.3686044605833758</c:v>
                </c:pt>
                <c:pt idx="50">
                  <c:v>2.2862858212034585</c:v>
                </c:pt>
                <c:pt idx="51">
                  <c:v>2.2412290850595653</c:v>
                </c:pt>
                <c:pt idx="52">
                  <c:v>2.2077247435103824</c:v>
                </c:pt>
                <c:pt idx="53">
                  <c:v>2.1651030574210743</c:v>
                </c:pt>
                <c:pt idx="54">
                  <c:v>2.1403041980890825</c:v>
                </c:pt>
                <c:pt idx="55">
                  <c:v>2.1098244916409294</c:v>
                </c:pt>
                <c:pt idx="56">
                  <c:v>2.0676565162690821</c:v>
                </c:pt>
                <c:pt idx="57">
                  <c:v>2.0132778172846972</c:v>
                </c:pt>
                <c:pt idx="58">
                  <c:v>1.9491368172336176</c:v>
                </c:pt>
                <c:pt idx="59">
                  <c:v>1.8870469837406885</c:v>
                </c:pt>
                <c:pt idx="60">
                  <c:v>1.7992934877324775</c:v>
                </c:pt>
                <c:pt idx="61">
                  <c:v>1.7065459936175589</c:v>
                </c:pt>
                <c:pt idx="62">
                  <c:v>1.6088667477774772</c:v>
                </c:pt>
                <c:pt idx="63">
                  <c:v>1.5021536464626211</c:v>
                </c:pt>
                <c:pt idx="64">
                  <c:v>1.3809722136099263</c:v>
                </c:pt>
                <c:pt idx="65">
                  <c:v>1.2354231517511627</c:v>
                </c:pt>
                <c:pt idx="66">
                  <c:v>1.055606242220257</c:v>
                </c:pt>
                <c:pt idx="67">
                  <c:v>0.88150247036173957</c:v>
                </c:pt>
                <c:pt idx="68">
                  <c:v>0.5178605713073412</c:v>
                </c:pt>
                <c:pt idx="69">
                  <c:v>-4.3931123189570813E-2</c:v>
                </c:pt>
                <c:pt idx="70">
                  <c:v>-0.71690960254619429</c:v>
                </c:pt>
                <c:pt idx="71">
                  <c:v>-1.7801740420555072</c:v>
                </c:pt>
                <c:pt idx="72">
                  <c:v>-2.8034270771901464</c:v>
                </c:pt>
                <c:pt idx="73">
                  <c:v>-3.3569656016894038</c:v>
                </c:pt>
                <c:pt idx="74">
                  <c:v>-3.6012293101767132</c:v>
                </c:pt>
                <c:pt idx="75">
                  <c:v>-3.3919558815280775</c:v>
                </c:pt>
                <c:pt idx="76">
                  <c:v>-3.0736310837109673</c:v>
                </c:pt>
                <c:pt idx="77">
                  <c:v>-2.793554565515028</c:v>
                </c:pt>
                <c:pt idx="78">
                  <c:v>-2.5421336047754042</c:v>
                </c:pt>
                <c:pt idx="79">
                  <c:v>-2.3397736450277256</c:v>
                </c:pt>
                <c:pt idx="80">
                  <c:v>-2.1085072636453916</c:v>
                </c:pt>
                <c:pt idx="81">
                  <c:v>-1.8928221572150892</c:v>
                </c:pt>
                <c:pt idx="82">
                  <c:v>-1.6834372294000013</c:v>
                </c:pt>
                <c:pt idx="83">
                  <c:v>-1.4937838378553046</c:v>
                </c:pt>
                <c:pt idx="84">
                  <c:v>-1.3363964339596748</c:v>
                </c:pt>
                <c:pt idx="85">
                  <c:v>-1.1601476578528305</c:v>
                </c:pt>
                <c:pt idx="86">
                  <c:v>-0.98544322411688468</c:v>
                </c:pt>
                <c:pt idx="87">
                  <c:v>-0.82777698154562662</c:v>
                </c:pt>
                <c:pt idx="88">
                  <c:v>-0.65789793144350794</c:v>
                </c:pt>
                <c:pt idx="89">
                  <c:v>-0.46062928426728639</c:v>
                </c:pt>
                <c:pt idx="90">
                  <c:v>-0.22225496219592861</c:v>
                </c:pt>
                <c:pt idx="91">
                  <c:v>9.550490444314573E-2</c:v>
                </c:pt>
                <c:pt idx="92">
                  <c:v>0.5203655863132578</c:v>
                </c:pt>
                <c:pt idx="93">
                  <c:v>1.0288415301379423</c:v>
                </c:pt>
                <c:pt idx="94">
                  <c:v>1.5814467162643526</c:v>
                </c:pt>
                <c:pt idx="95">
                  <c:v>2.0473863765263154</c:v>
                </c:pt>
                <c:pt idx="96">
                  <c:v>2.3004011093696008</c:v>
                </c:pt>
                <c:pt idx="97">
                  <c:v>2.3614748886173476</c:v>
                </c:pt>
                <c:pt idx="98">
                  <c:v>2.2518751415964755</c:v>
                </c:pt>
                <c:pt idx="99">
                  <c:v>2.1776432871082143</c:v>
                </c:pt>
                <c:pt idx="100">
                  <c:v>2.1176617861290752</c:v>
                </c:pt>
                <c:pt idx="101">
                  <c:v>2.0558437647543251</c:v>
                </c:pt>
                <c:pt idx="102">
                  <c:v>1.9965243422306342</c:v>
                </c:pt>
                <c:pt idx="103">
                  <c:v>1.901747618531616</c:v>
                </c:pt>
                <c:pt idx="104">
                  <c:v>1.7921058594581083</c:v>
                </c:pt>
                <c:pt idx="105">
                  <c:v>1.6988880571906801</c:v>
                </c:pt>
                <c:pt idx="106">
                  <c:v>1.5455333526816499</c:v>
                </c:pt>
                <c:pt idx="107">
                  <c:v>1.3807888961533759</c:v>
                </c:pt>
                <c:pt idx="108">
                  <c:v>1.2024221630567469</c:v>
                </c:pt>
                <c:pt idx="109">
                  <c:v>1.0095540335366247</c:v>
                </c:pt>
                <c:pt idx="110">
                  <c:v>0.83004845505260461</c:v>
                </c:pt>
                <c:pt idx="111">
                  <c:v>0.59882855309390826</c:v>
                </c:pt>
                <c:pt idx="112">
                  <c:v>0.3350799717769431</c:v>
                </c:pt>
                <c:pt idx="113">
                  <c:v>1.6907833283713595E-2</c:v>
                </c:pt>
                <c:pt idx="114">
                  <c:v>-0.42428396175614219</c:v>
                </c:pt>
                <c:pt idx="115">
                  <c:v>-0.96424305629340201</c:v>
                </c:pt>
                <c:pt idx="116">
                  <c:v>-1.5152755421970889</c:v>
                </c:pt>
                <c:pt idx="117">
                  <c:v>-2.0268454488023102</c:v>
                </c:pt>
                <c:pt idx="118">
                  <c:v>-2.3751260263055527</c:v>
                </c:pt>
                <c:pt idx="119">
                  <c:v>-2.4805336355889684</c:v>
                </c:pt>
                <c:pt idx="120">
                  <c:v>-2.3844592569167617</c:v>
                </c:pt>
                <c:pt idx="121">
                  <c:v>-2.2227852571697948</c:v>
                </c:pt>
                <c:pt idx="122">
                  <c:v>-2.0759246989849749</c:v>
                </c:pt>
                <c:pt idx="123">
                  <c:v>-1.9529646501357536</c:v>
                </c:pt>
                <c:pt idx="124">
                  <c:v>-1.8413925416417047</c:v>
                </c:pt>
                <c:pt idx="125">
                  <c:v>-1.7504209558001875</c:v>
                </c:pt>
                <c:pt idx="126">
                  <c:v>-1.6369936751547778</c:v>
                </c:pt>
                <c:pt idx="127">
                  <c:v>-1.5217238072888781</c:v>
                </c:pt>
                <c:pt idx="128">
                  <c:v>-1.427429371882996</c:v>
                </c:pt>
                <c:pt idx="129">
                  <c:v>-1.2730334479298389</c:v>
                </c:pt>
                <c:pt idx="130">
                  <c:v>-1.1384249545638025</c:v>
                </c:pt>
                <c:pt idx="131">
                  <c:v>-0.93223410887050651</c:v>
                </c:pt>
                <c:pt idx="132">
                  <c:v>-0.68788997921086137</c:v>
                </c:pt>
                <c:pt idx="133">
                  <c:v>-0.4242166195613607</c:v>
                </c:pt>
                <c:pt idx="134">
                  <c:v>-4.8727065491035858E-2</c:v>
                </c:pt>
                <c:pt idx="135">
                  <c:v>0.4419672064793661</c:v>
                </c:pt>
                <c:pt idx="136">
                  <c:v>1.0210115282317265</c:v>
                </c:pt>
                <c:pt idx="137">
                  <c:v>1.588418510543089</c:v>
                </c:pt>
                <c:pt idx="138">
                  <c:v>2.0279213892884735</c:v>
                </c:pt>
                <c:pt idx="139">
                  <c:v>2.2917008178851868</c:v>
                </c:pt>
                <c:pt idx="140">
                  <c:v>2.2613503815627252</c:v>
                </c:pt>
                <c:pt idx="141">
                  <c:v>2.0439016028075181</c:v>
                </c:pt>
                <c:pt idx="142">
                  <c:v>1.8112335831950386</c:v>
                </c:pt>
                <c:pt idx="143">
                  <c:v>1.5506346637167314</c:v>
                </c:pt>
                <c:pt idx="144">
                  <c:v>1.336010483603961</c:v>
                </c:pt>
                <c:pt idx="145">
                  <c:v>1.1691373181730493</c:v>
                </c:pt>
                <c:pt idx="146">
                  <c:v>1.0361398406540006</c:v>
                </c:pt>
                <c:pt idx="147">
                  <c:v>0.92567290143745118</c:v>
                </c:pt>
                <c:pt idx="148">
                  <c:v>0.85615496890530274</c:v>
                </c:pt>
                <c:pt idx="149">
                  <c:v>0.89761925812053567</c:v>
                </c:pt>
                <c:pt idx="150">
                  <c:v>0.99777522354120596</c:v>
                </c:pt>
                <c:pt idx="151">
                  <c:v>1.1405115260826826</c:v>
                </c:pt>
                <c:pt idx="152">
                  <c:v>1.3745656211378419</c:v>
                </c:pt>
                <c:pt idx="153">
                  <c:v>1.719180262992934</c:v>
                </c:pt>
                <c:pt idx="154">
                  <c:v>2.1881715549728704</c:v>
                </c:pt>
                <c:pt idx="155">
                  <c:v>2.5272982023932293</c:v>
                </c:pt>
                <c:pt idx="156">
                  <c:v>2.5809093310530362</c:v>
                </c:pt>
                <c:pt idx="157">
                  <c:v>2.3452251972067812</c:v>
                </c:pt>
                <c:pt idx="158">
                  <c:v>2.0791076476043462</c:v>
                </c:pt>
                <c:pt idx="159">
                  <c:v>1.8448065770692439</c:v>
                </c:pt>
                <c:pt idx="160">
                  <c:v>1.535187500834486</c:v>
                </c:pt>
                <c:pt idx="161">
                  <c:v>1.2408102243777164</c:v>
                </c:pt>
                <c:pt idx="162">
                  <c:v>0.99209293123456599</c:v>
                </c:pt>
                <c:pt idx="163">
                  <c:v>0.69189308053336207</c:v>
                </c:pt>
                <c:pt idx="164">
                  <c:v>0.38556373408404182</c:v>
                </c:pt>
                <c:pt idx="165">
                  <c:v>6.2938385533381505E-2</c:v>
                </c:pt>
                <c:pt idx="166">
                  <c:v>-0.23543264926394747</c:v>
                </c:pt>
                <c:pt idx="167">
                  <c:v>-0.44337626130198349</c:v>
                </c:pt>
                <c:pt idx="168">
                  <c:v>-0.48915441030487899</c:v>
                </c:pt>
                <c:pt idx="169">
                  <c:v>-0.2534981721401503</c:v>
                </c:pt>
                <c:pt idx="170">
                  <c:v>6.174657161282477E-2</c:v>
                </c:pt>
                <c:pt idx="171">
                  <c:v>1.1770959460134598</c:v>
                </c:pt>
                <c:pt idx="172">
                  <c:v>2.4890267562521764</c:v>
                </c:pt>
                <c:pt idx="173">
                  <c:v>3.5206376159396839</c:v>
                </c:pt>
                <c:pt idx="174">
                  <c:v>3.9539807277078984</c:v>
                </c:pt>
                <c:pt idx="175">
                  <c:v>4.1024397688426353</c:v>
                </c:pt>
                <c:pt idx="176">
                  <c:v>3.7599812310045664</c:v>
                </c:pt>
                <c:pt idx="177">
                  <c:v>3.4116400408072272</c:v>
                </c:pt>
                <c:pt idx="178">
                  <c:v>3.1295614552442519</c:v>
                </c:pt>
                <c:pt idx="179">
                  <c:v>2.865347435029971</c:v>
                </c:pt>
                <c:pt idx="180">
                  <c:v>2.6844160869333469</c:v>
                </c:pt>
                <c:pt idx="181">
                  <c:v>2.5153275369814727</c:v>
                </c:pt>
                <c:pt idx="182">
                  <c:v>2.3568551659167163</c:v>
                </c:pt>
                <c:pt idx="183">
                  <c:v>2.2071582913842192</c:v>
                </c:pt>
                <c:pt idx="184">
                  <c:v>2.0537667880811239</c:v>
                </c:pt>
                <c:pt idx="185">
                  <c:v>1.9329208137593465</c:v>
                </c:pt>
                <c:pt idx="186">
                  <c:v>1.7888392609640795</c:v>
                </c:pt>
                <c:pt idx="187">
                  <c:v>1.6396603392114193</c:v>
                </c:pt>
                <c:pt idx="188">
                  <c:v>1.5219611071955139</c:v>
                </c:pt>
                <c:pt idx="189">
                  <c:v>1.3549217871264461</c:v>
                </c:pt>
                <c:pt idx="190">
                  <c:v>1.1595744833097679</c:v>
                </c:pt>
                <c:pt idx="191">
                  <c:v>0.98452635803577471</c:v>
                </c:pt>
                <c:pt idx="192">
                  <c:v>0.68761640620552489</c:v>
                </c:pt>
                <c:pt idx="193">
                  <c:v>0.2997699795967978</c:v>
                </c:pt>
                <c:pt idx="194">
                  <c:v>-0.23322800845291891</c:v>
                </c:pt>
                <c:pt idx="195">
                  <c:v>-0.91012836678932696</c:v>
                </c:pt>
                <c:pt idx="196">
                  <c:v>-1.6351234935709407</c:v>
                </c:pt>
                <c:pt idx="197">
                  <c:v>-2.2309901817373219</c:v>
                </c:pt>
                <c:pt idx="198">
                  <c:v>-2.6404118667013621</c:v>
                </c:pt>
                <c:pt idx="199">
                  <c:v>-2.794401416155555</c:v>
                </c:pt>
                <c:pt idx="200">
                  <c:v>-2.7205336330802465</c:v>
                </c:pt>
                <c:pt idx="201">
                  <c:v>-2.5280688771404396</c:v>
                </c:pt>
                <c:pt idx="202">
                  <c:v>-2.3432604589713222</c:v>
                </c:pt>
                <c:pt idx="203">
                  <c:v>-2.2072586933355867</c:v>
                </c:pt>
                <c:pt idx="204">
                  <c:v>-2.0792937965532476</c:v>
                </c:pt>
                <c:pt idx="205">
                  <c:v>-1.9814759706921832</c:v>
                </c:pt>
                <c:pt idx="206">
                  <c:v>-1.8792919397990417</c:v>
                </c:pt>
                <c:pt idx="207">
                  <c:v>-1.7752337994775713</c:v>
                </c:pt>
                <c:pt idx="208">
                  <c:v>-1.6959840108120798</c:v>
                </c:pt>
                <c:pt idx="209">
                  <c:v>-2.2250488776474602</c:v>
                </c:pt>
                <c:pt idx="210">
                  <c:v>-3.4672041131335205</c:v>
                </c:pt>
                <c:pt idx="211">
                  <c:v>-4.054707009315158</c:v>
                </c:pt>
                <c:pt idx="212">
                  <c:v>-3.4432670702150219</c:v>
                </c:pt>
                <c:pt idx="213">
                  <c:v>-2.7416269806606626</c:v>
                </c:pt>
                <c:pt idx="214">
                  <c:v>-2.1726953022731088</c:v>
                </c:pt>
                <c:pt idx="215">
                  <c:v>-1.7957296654775128</c:v>
                </c:pt>
                <c:pt idx="216">
                  <c:v>-1.5086775383697415</c:v>
                </c:pt>
                <c:pt idx="217">
                  <c:v>-1.2786833452831723</c:v>
                </c:pt>
                <c:pt idx="218">
                  <c:v>-1.0710799894887115</c:v>
                </c:pt>
                <c:pt idx="219">
                  <c:v>-0.89959894427415943</c:v>
                </c:pt>
                <c:pt idx="220">
                  <c:v>-0.73981886774818761</c:v>
                </c:pt>
                <c:pt idx="221">
                  <c:v>-0.50361822196481421</c:v>
                </c:pt>
                <c:pt idx="222">
                  <c:v>-0.21448940356212617</c:v>
                </c:pt>
                <c:pt idx="223">
                  <c:v>0.15611319156157127</c:v>
                </c:pt>
                <c:pt idx="224">
                  <c:v>0.60463288894277079</c:v>
                </c:pt>
                <c:pt idx="225">
                  <c:v>1.0680224468155004</c:v>
                </c:pt>
                <c:pt idx="226">
                  <c:v>1.547374093083131</c:v>
                </c:pt>
                <c:pt idx="227">
                  <c:v>1.96295532357761</c:v>
                </c:pt>
                <c:pt idx="228">
                  <c:v>2.2941802553405704</c:v>
                </c:pt>
                <c:pt idx="229">
                  <c:v>2.3995104320232787</c:v>
                </c:pt>
                <c:pt idx="230">
                  <c:v>2.1926638545216535</c:v>
                </c:pt>
                <c:pt idx="231">
                  <c:v>2.0041619097667462</c:v>
                </c:pt>
                <c:pt idx="232">
                  <c:v>1.812406686313291</c:v>
                </c:pt>
                <c:pt idx="233">
                  <c:v>1.6322903078742685</c:v>
                </c:pt>
                <c:pt idx="234">
                  <c:v>1.4426302023789266</c:v>
                </c:pt>
                <c:pt idx="235">
                  <c:v>1.2543206048800812</c:v>
                </c:pt>
                <c:pt idx="236">
                  <c:v>1.0557017362073546</c:v>
                </c:pt>
                <c:pt idx="237">
                  <c:v>0.84622246127007283</c:v>
                </c:pt>
                <c:pt idx="238">
                  <c:v>0.61062934812765235</c:v>
                </c:pt>
                <c:pt idx="239">
                  <c:v>0.34114855404874767</c:v>
                </c:pt>
                <c:pt idx="240">
                  <c:v>9.3610595029409976E-3</c:v>
                </c:pt>
                <c:pt idx="241">
                  <c:v>-0.39504851027480448</c:v>
                </c:pt>
                <c:pt idx="242">
                  <c:v>-0.84506317060635616</c:v>
                </c:pt>
                <c:pt idx="243">
                  <c:v>-1.2782569635181722</c:v>
                </c:pt>
                <c:pt idx="244">
                  <c:v>-1.6152291278096764</c:v>
                </c:pt>
                <c:pt idx="245">
                  <c:v>-1.8247259565904941</c:v>
                </c:pt>
                <c:pt idx="246">
                  <c:v>-1.8851884301628679</c:v>
                </c:pt>
                <c:pt idx="247">
                  <c:v>-1.8201441099011371</c:v>
                </c:pt>
                <c:pt idx="248">
                  <c:v>-1.6592726938127405</c:v>
                </c:pt>
                <c:pt idx="249">
                  <c:v>-1.5414346725200656</c:v>
                </c:pt>
                <c:pt idx="250">
                  <c:v>-1.4619087570251099</c:v>
                </c:pt>
                <c:pt idx="251">
                  <c:v>-1.3955627527474248</c:v>
                </c:pt>
                <c:pt idx="252">
                  <c:v>-1.3504661293522293</c:v>
                </c:pt>
                <c:pt idx="253">
                  <c:v>-1.304806946296809</c:v>
                </c:pt>
                <c:pt idx="254">
                  <c:v>-1.2656694245701487</c:v>
                </c:pt>
                <c:pt idx="255">
                  <c:v>-1.2251512639691255</c:v>
                </c:pt>
                <c:pt idx="256">
                  <c:v>-1.1736410840059637</c:v>
                </c:pt>
                <c:pt idx="257">
                  <c:v>-1.0988077986660636</c:v>
                </c:pt>
                <c:pt idx="258">
                  <c:v>-0.98847527335140417</c:v>
                </c:pt>
                <c:pt idx="259">
                  <c:v>-0.83140944580830334</c:v>
                </c:pt>
                <c:pt idx="260">
                  <c:v>-0.62019529181037136</c:v>
                </c:pt>
                <c:pt idx="261">
                  <c:v>-0.34653179727777511</c:v>
                </c:pt>
                <c:pt idx="262">
                  <c:v>-5.198713271496366E-3</c:v>
                </c:pt>
                <c:pt idx="263">
                  <c:v>0.4041340691371369</c:v>
                </c:pt>
                <c:pt idx="264">
                  <c:v>0.838400756624051</c:v>
                </c:pt>
                <c:pt idx="265">
                  <c:v>1.2430780511040607</c:v>
                </c:pt>
                <c:pt idx="266">
                  <c:v>1.5898618829683291</c:v>
                </c:pt>
                <c:pt idx="267">
                  <c:v>1.8791264938947421</c:v>
                </c:pt>
                <c:pt idx="268">
                  <c:v>2.1076434764176719</c:v>
                </c:pt>
                <c:pt idx="269">
                  <c:v>2.2469962450990835</c:v>
                </c:pt>
                <c:pt idx="270">
                  <c:v>2.3134984598036423</c:v>
                </c:pt>
                <c:pt idx="271">
                  <c:v>2.456134231445978</c:v>
                </c:pt>
                <c:pt idx="272">
                  <c:v>2.6375129897621044</c:v>
                </c:pt>
                <c:pt idx="273">
                  <c:v>2.8195588616141003</c:v>
                </c:pt>
                <c:pt idx="274">
                  <c:v>2.8526347747987431</c:v>
                </c:pt>
                <c:pt idx="275">
                  <c:v>2.9012732835224813</c:v>
                </c:pt>
                <c:pt idx="276">
                  <c:v>2.8819828163841517</c:v>
                </c:pt>
                <c:pt idx="277">
                  <c:v>2.7780138868198598</c:v>
                </c:pt>
                <c:pt idx="278">
                  <c:v>2.6743744049514189</c:v>
                </c:pt>
                <c:pt idx="279">
                  <c:v>2.5392029425907654</c:v>
                </c:pt>
                <c:pt idx="280">
                  <c:v>2.4046273535319633</c:v>
                </c:pt>
                <c:pt idx="281">
                  <c:v>2.2471896868922969</c:v>
                </c:pt>
                <c:pt idx="282">
                  <c:v>0.95295271115150626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6-4EB7-99A9-69B23E1B1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751839"/>
        <c:axId val="553761439"/>
      </c:lineChart>
      <c:dateAx>
        <c:axId val="5537518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61439"/>
        <c:crosses val="autoZero"/>
        <c:auto val="1"/>
        <c:lblOffset val="100"/>
        <c:baseTimeUnit val="days"/>
      </c:dateAx>
      <c:valAx>
        <c:axId val="55376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5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'Europe (2)'!$L$3:$L$201</c:f>
              <c:strCache>
                <c:ptCount val="199"/>
                <c:pt idx="0">
                  <c:v>BNP Positioning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'Europe (2)'!$A$202:$A$305</c:f>
              <c:numCache>
                <c:formatCode>m/d/yyyy</c:formatCode>
                <c:ptCount val="104"/>
                <c:pt idx="0">
                  <c:v>43007</c:v>
                </c:pt>
                <c:pt idx="1">
                  <c:v>43039</c:v>
                </c:pt>
                <c:pt idx="2">
                  <c:v>43069</c:v>
                </c:pt>
                <c:pt idx="3">
                  <c:v>43098</c:v>
                </c:pt>
                <c:pt idx="4">
                  <c:v>43131</c:v>
                </c:pt>
                <c:pt idx="5">
                  <c:v>43159</c:v>
                </c:pt>
                <c:pt idx="6">
                  <c:v>43189</c:v>
                </c:pt>
                <c:pt idx="7">
                  <c:v>43220</c:v>
                </c:pt>
                <c:pt idx="8">
                  <c:v>43251</c:v>
                </c:pt>
                <c:pt idx="9">
                  <c:v>43280</c:v>
                </c:pt>
                <c:pt idx="10">
                  <c:v>43312</c:v>
                </c:pt>
                <c:pt idx="11">
                  <c:v>43343</c:v>
                </c:pt>
                <c:pt idx="12">
                  <c:v>43371</c:v>
                </c:pt>
                <c:pt idx="13">
                  <c:v>43404</c:v>
                </c:pt>
                <c:pt idx="14">
                  <c:v>43434</c:v>
                </c:pt>
                <c:pt idx="15">
                  <c:v>43465</c:v>
                </c:pt>
                <c:pt idx="16">
                  <c:v>43496</c:v>
                </c:pt>
                <c:pt idx="17">
                  <c:v>43524</c:v>
                </c:pt>
                <c:pt idx="18">
                  <c:v>43553</c:v>
                </c:pt>
                <c:pt idx="19">
                  <c:v>43585</c:v>
                </c:pt>
                <c:pt idx="20">
                  <c:v>43616</c:v>
                </c:pt>
                <c:pt idx="21">
                  <c:v>43644</c:v>
                </c:pt>
                <c:pt idx="22">
                  <c:v>43677</c:v>
                </c:pt>
                <c:pt idx="23">
                  <c:v>43707</c:v>
                </c:pt>
                <c:pt idx="24">
                  <c:v>43738</c:v>
                </c:pt>
                <c:pt idx="25">
                  <c:v>43769</c:v>
                </c:pt>
                <c:pt idx="26">
                  <c:v>43798</c:v>
                </c:pt>
                <c:pt idx="27">
                  <c:v>43830</c:v>
                </c:pt>
                <c:pt idx="28">
                  <c:v>43861</c:v>
                </c:pt>
                <c:pt idx="29">
                  <c:v>43889</c:v>
                </c:pt>
                <c:pt idx="30">
                  <c:v>43921</c:v>
                </c:pt>
                <c:pt idx="31">
                  <c:v>43951</c:v>
                </c:pt>
                <c:pt idx="32">
                  <c:v>43980</c:v>
                </c:pt>
                <c:pt idx="33">
                  <c:v>44012</c:v>
                </c:pt>
                <c:pt idx="34">
                  <c:v>44043</c:v>
                </c:pt>
                <c:pt idx="35">
                  <c:v>44074</c:v>
                </c:pt>
                <c:pt idx="36">
                  <c:v>44104</c:v>
                </c:pt>
                <c:pt idx="37">
                  <c:v>44134</c:v>
                </c:pt>
                <c:pt idx="38">
                  <c:v>44165</c:v>
                </c:pt>
                <c:pt idx="39">
                  <c:v>44196</c:v>
                </c:pt>
                <c:pt idx="40">
                  <c:v>44225</c:v>
                </c:pt>
                <c:pt idx="41">
                  <c:v>44253</c:v>
                </c:pt>
                <c:pt idx="42">
                  <c:v>44286</c:v>
                </c:pt>
                <c:pt idx="43">
                  <c:v>44316</c:v>
                </c:pt>
                <c:pt idx="44">
                  <c:v>44347</c:v>
                </c:pt>
                <c:pt idx="45">
                  <c:v>44377</c:v>
                </c:pt>
                <c:pt idx="46">
                  <c:v>44407</c:v>
                </c:pt>
                <c:pt idx="47">
                  <c:v>44439</c:v>
                </c:pt>
                <c:pt idx="48">
                  <c:v>44469</c:v>
                </c:pt>
                <c:pt idx="49">
                  <c:v>44498</c:v>
                </c:pt>
                <c:pt idx="50">
                  <c:v>44530</c:v>
                </c:pt>
                <c:pt idx="51">
                  <c:v>44561</c:v>
                </c:pt>
                <c:pt idx="52">
                  <c:v>44592</c:v>
                </c:pt>
                <c:pt idx="53">
                  <c:v>44620</c:v>
                </c:pt>
                <c:pt idx="54">
                  <c:v>44651</c:v>
                </c:pt>
                <c:pt idx="55">
                  <c:v>44681</c:v>
                </c:pt>
                <c:pt idx="56">
                  <c:v>44712</c:v>
                </c:pt>
                <c:pt idx="57">
                  <c:v>44742</c:v>
                </c:pt>
                <c:pt idx="58">
                  <c:v>44773</c:v>
                </c:pt>
                <c:pt idx="59">
                  <c:v>44804</c:v>
                </c:pt>
                <c:pt idx="60">
                  <c:v>44834</c:v>
                </c:pt>
                <c:pt idx="61">
                  <c:v>44865</c:v>
                </c:pt>
                <c:pt idx="62">
                  <c:v>44895</c:v>
                </c:pt>
                <c:pt idx="63">
                  <c:v>44926</c:v>
                </c:pt>
                <c:pt idx="64">
                  <c:v>44957</c:v>
                </c:pt>
                <c:pt idx="65">
                  <c:v>44985</c:v>
                </c:pt>
                <c:pt idx="66">
                  <c:v>45016</c:v>
                </c:pt>
                <c:pt idx="67">
                  <c:v>45046</c:v>
                </c:pt>
                <c:pt idx="68">
                  <c:v>45077</c:v>
                </c:pt>
                <c:pt idx="69">
                  <c:v>45107</c:v>
                </c:pt>
                <c:pt idx="70">
                  <c:v>45138</c:v>
                </c:pt>
                <c:pt idx="71">
                  <c:v>45169</c:v>
                </c:pt>
                <c:pt idx="72">
                  <c:v>45199</c:v>
                </c:pt>
                <c:pt idx="73">
                  <c:v>45230</c:v>
                </c:pt>
                <c:pt idx="74">
                  <c:v>45260</c:v>
                </c:pt>
                <c:pt idx="75">
                  <c:v>45291</c:v>
                </c:pt>
                <c:pt idx="76">
                  <c:v>45322</c:v>
                </c:pt>
                <c:pt idx="77">
                  <c:v>45351</c:v>
                </c:pt>
                <c:pt idx="78">
                  <c:v>45382</c:v>
                </c:pt>
                <c:pt idx="79">
                  <c:v>45412</c:v>
                </c:pt>
                <c:pt idx="80">
                  <c:v>45443</c:v>
                </c:pt>
                <c:pt idx="81">
                  <c:v>45473</c:v>
                </c:pt>
                <c:pt idx="82">
                  <c:v>45504</c:v>
                </c:pt>
                <c:pt idx="83">
                  <c:v>45535</c:v>
                </c:pt>
                <c:pt idx="84">
                  <c:v>45565</c:v>
                </c:pt>
                <c:pt idx="85">
                  <c:v>45596</c:v>
                </c:pt>
                <c:pt idx="86">
                  <c:v>45626</c:v>
                </c:pt>
                <c:pt idx="87">
                  <c:v>45657</c:v>
                </c:pt>
                <c:pt idx="88">
                  <c:v>45688</c:v>
                </c:pt>
                <c:pt idx="89">
                  <c:v>45716</c:v>
                </c:pt>
                <c:pt idx="90">
                  <c:v>45747</c:v>
                </c:pt>
                <c:pt idx="91">
                  <c:v>45777</c:v>
                </c:pt>
                <c:pt idx="92">
                  <c:v>45808</c:v>
                </c:pt>
                <c:pt idx="93">
                  <c:v>45838</c:v>
                </c:pt>
                <c:pt idx="94">
                  <c:v>45869</c:v>
                </c:pt>
                <c:pt idx="95">
                  <c:v>45898</c:v>
                </c:pt>
                <c:pt idx="96">
                  <c:v>45930</c:v>
                </c:pt>
                <c:pt idx="97">
                  <c:v>45961</c:v>
                </c:pt>
                <c:pt idx="98">
                  <c:v>45989</c:v>
                </c:pt>
                <c:pt idx="99">
                  <c:v>46022</c:v>
                </c:pt>
                <c:pt idx="100">
                  <c:v>46053</c:v>
                </c:pt>
                <c:pt idx="101">
                  <c:v>46080</c:v>
                </c:pt>
                <c:pt idx="102">
                  <c:v>46112</c:v>
                </c:pt>
                <c:pt idx="103">
                  <c:v>46142</c:v>
                </c:pt>
              </c:numCache>
            </c:numRef>
          </c:cat>
          <c:val>
            <c:numRef>
              <c:f>'Europe (2)'!$L$202:$L$305</c:f>
              <c:numCache>
                <c:formatCode>0.00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4-4C70-9899-A8FB3636D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783519"/>
        <c:axId val="553789279"/>
      </c:lineChart>
      <c:dateAx>
        <c:axId val="5537835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89279"/>
        <c:crosses val="autoZero"/>
        <c:auto val="1"/>
        <c:lblOffset val="100"/>
        <c:baseTimeUnit val="days"/>
      </c:dateAx>
      <c:valAx>
        <c:axId val="5537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78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'Europe (2)'!$O$3:$O$45</c:f>
              <c:strCache>
                <c:ptCount val="43"/>
                <c:pt idx="0">
                  <c:v>Citi Surprise 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'Europe (2)'!$A$46:$A$305</c:f>
              <c:numCache>
                <c:formatCode>m/d/yyyy</c:formatCode>
                <c:ptCount val="260"/>
                <c:pt idx="0">
                  <c:v>38260</c:v>
                </c:pt>
                <c:pt idx="1">
                  <c:v>38289</c:v>
                </c:pt>
                <c:pt idx="2">
                  <c:v>38321</c:v>
                </c:pt>
                <c:pt idx="3">
                  <c:v>38352</c:v>
                </c:pt>
                <c:pt idx="4">
                  <c:v>38383</c:v>
                </c:pt>
                <c:pt idx="5">
                  <c:v>38411</c:v>
                </c:pt>
                <c:pt idx="6">
                  <c:v>38442</c:v>
                </c:pt>
                <c:pt idx="7">
                  <c:v>38471</c:v>
                </c:pt>
                <c:pt idx="8">
                  <c:v>38503</c:v>
                </c:pt>
                <c:pt idx="9">
                  <c:v>38533</c:v>
                </c:pt>
                <c:pt idx="10">
                  <c:v>38562</c:v>
                </c:pt>
                <c:pt idx="11">
                  <c:v>38595</c:v>
                </c:pt>
                <c:pt idx="12">
                  <c:v>38625</c:v>
                </c:pt>
                <c:pt idx="13">
                  <c:v>38656</c:v>
                </c:pt>
                <c:pt idx="14">
                  <c:v>38686</c:v>
                </c:pt>
                <c:pt idx="15">
                  <c:v>38716</c:v>
                </c:pt>
                <c:pt idx="16">
                  <c:v>38748</c:v>
                </c:pt>
                <c:pt idx="17">
                  <c:v>38776</c:v>
                </c:pt>
                <c:pt idx="18">
                  <c:v>38807</c:v>
                </c:pt>
                <c:pt idx="19">
                  <c:v>38835</c:v>
                </c:pt>
                <c:pt idx="20">
                  <c:v>38868</c:v>
                </c:pt>
                <c:pt idx="21">
                  <c:v>38898</c:v>
                </c:pt>
                <c:pt idx="22">
                  <c:v>38929</c:v>
                </c:pt>
                <c:pt idx="23">
                  <c:v>38960</c:v>
                </c:pt>
                <c:pt idx="24">
                  <c:v>38989</c:v>
                </c:pt>
                <c:pt idx="25">
                  <c:v>39021</c:v>
                </c:pt>
                <c:pt idx="26">
                  <c:v>39051</c:v>
                </c:pt>
                <c:pt idx="27">
                  <c:v>39080</c:v>
                </c:pt>
                <c:pt idx="28">
                  <c:v>39113</c:v>
                </c:pt>
                <c:pt idx="29">
                  <c:v>39141</c:v>
                </c:pt>
                <c:pt idx="30">
                  <c:v>39171</c:v>
                </c:pt>
                <c:pt idx="31">
                  <c:v>39202</c:v>
                </c:pt>
                <c:pt idx="32">
                  <c:v>39233</c:v>
                </c:pt>
                <c:pt idx="33">
                  <c:v>39262</c:v>
                </c:pt>
                <c:pt idx="34">
                  <c:v>39294</c:v>
                </c:pt>
                <c:pt idx="35">
                  <c:v>39325</c:v>
                </c:pt>
                <c:pt idx="36">
                  <c:v>39353</c:v>
                </c:pt>
                <c:pt idx="37">
                  <c:v>39386</c:v>
                </c:pt>
                <c:pt idx="38">
                  <c:v>39416</c:v>
                </c:pt>
                <c:pt idx="39">
                  <c:v>39447</c:v>
                </c:pt>
                <c:pt idx="40">
                  <c:v>39478</c:v>
                </c:pt>
                <c:pt idx="41">
                  <c:v>39507</c:v>
                </c:pt>
                <c:pt idx="42">
                  <c:v>39538</c:v>
                </c:pt>
                <c:pt idx="43">
                  <c:v>39568</c:v>
                </c:pt>
                <c:pt idx="44">
                  <c:v>39598</c:v>
                </c:pt>
                <c:pt idx="45">
                  <c:v>39629</c:v>
                </c:pt>
                <c:pt idx="46">
                  <c:v>39660</c:v>
                </c:pt>
                <c:pt idx="47">
                  <c:v>39689</c:v>
                </c:pt>
                <c:pt idx="48">
                  <c:v>39721</c:v>
                </c:pt>
                <c:pt idx="49">
                  <c:v>39752</c:v>
                </c:pt>
                <c:pt idx="50">
                  <c:v>39780</c:v>
                </c:pt>
                <c:pt idx="51">
                  <c:v>39813</c:v>
                </c:pt>
                <c:pt idx="52">
                  <c:v>39843</c:v>
                </c:pt>
                <c:pt idx="53">
                  <c:v>39871</c:v>
                </c:pt>
                <c:pt idx="54">
                  <c:v>39903</c:v>
                </c:pt>
                <c:pt idx="55">
                  <c:v>39933</c:v>
                </c:pt>
                <c:pt idx="56">
                  <c:v>39962</c:v>
                </c:pt>
                <c:pt idx="57">
                  <c:v>39994</c:v>
                </c:pt>
                <c:pt idx="58">
                  <c:v>40025</c:v>
                </c:pt>
                <c:pt idx="59">
                  <c:v>40056</c:v>
                </c:pt>
                <c:pt idx="60">
                  <c:v>40086</c:v>
                </c:pt>
                <c:pt idx="61">
                  <c:v>40116</c:v>
                </c:pt>
                <c:pt idx="62">
                  <c:v>40147</c:v>
                </c:pt>
                <c:pt idx="63">
                  <c:v>40178</c:v>
                </c:pt>
                <c:pt idx="64">
                  <c:v>40207</c:v>
                </c:pt>
                <c:pt idx="65">
                  <c:v>40235</c:v>
                </c:pt>
                <c:pt idx="66">
                  <c:v>40268</c:v>
                </c:pt>
                <c:pt idx="67">
                  <c:v>40298</c:v>
                </c:pt>
                <c:pt idx="68">
                  <c:v>40329</c:v>
                </c:pt>
                <c:pt idx="69">
                  <c:v>40359</c:v>
                </c:pt>
                <c:pt idx="70">
                  <c:v>40389</c:v>
                </c:pt>
                <c:pt idx="71">
                  <c:v>40421</c:v>
                </c:pt>
                <c:pt idx="72">
                  <c:v>40451</c:v>
                </c:pt>
                <c:pt idx="73">
                  <c:v>40480</c:v>
                </c:pt>
                <c:pt idx="74">
                  <c:v>40512</c:v>
                </c:pt>
                <c:pt idx="75">
                  <c:v>40543</c:v>
                </c:pt>
                <c:pt idx="76">
                  <c:v>40574</c:v>
                </c:pt>
                <c:pt idx="77">
                  <c:v>40602</c:v>
                </c:pt>
                <c:pt idx="78">
                  <c:v>40633</c:v>
                </c:pt>
                <c:pt idx="79">
                  <c:v>40662</c:v>
                </c:pt>
                <c:pt idx="80">
                  <c:v>40694</c:v>
                </c:pt>
                <c:pt idx="81">
                  <c:v>40724</c:v>
                </c:pt>
                <c:pt idx="82">
                  <c:v>40753</c:v>
                </c:pt>
                <c:pt idx="83">
                  <c:v>40786</c:v>
                </c:pt>
                <c:pt idx="84">
                  <c:v>40816</c:v>
                </c:pt>
                <c:pt idx="85">
                  <c:v>40847</c:v>
                </c:pt>
                <c:pt idx="86">
                  <c:v>40877</c:v>
                </c:pt>
                <c:pt idx="87">
                  <c:v>40907</c:v>
                </c:pt>
                <c:pt idx="88">
                  <c:v>40939</c:v>
                </c:pt>
                <c:pt idx="89">
                  <c:v>40968</c:v>
                </c:pt>
                <c:pt idx="90">
                  <c:v>40998</c:v>
                </c:pt>
                <c:pt idx="91">
                  <c:v>41029</c:v>
                </c:pt>
                <c:pt idx="92">
                  <c:v>41060</c:v>
                </c:pt>
                <c:pt idx="93">
                  <c:v>41089</c:v>
                </c:pt>
                <c:pt idx="94">
                  <c:v>41121</c:v>
                </c:pt>
                <c:pt idx="95">
                  <c:v>41152</c:v>
                </c:pt>
                <c:pt idx="96">
                  <c:v>41180</c:v>
                </c:pt>
                <c:pt idx="97">
                  <c:v>41213</c:v>
                </c:pt>
                <c:pt idx="98">
                  <c:v>41243</c:v>
                </c:pt>
                <c:pt idx="99">
                  <c:v>41274</c:v>
                </c:pt>
                <c:pt idx="100">
                  <c:v>41305</c:v>
                </c:pt>
                <c:pt idx="101">
                  <c:v>41333</c:v>
                </c:pt>
                <c:pt idx="102">
                  <c:v>41362</c:v>
                </c:pt>
                <c:pt idx="103">
                  <c:v>41394</c:v>
                </c:pt>
                <c:pt idx="104">
                  <c:v>41425</c:v>
                </c:pt>
                <c:pt idx="105">
                  <c:v>41453</c:v>
                </c:pt>
                <c:pt idx="106">
                  <c:v>41486</c:v>
                </c:pt>
                <c:pt idx="107">
                  <c:v>41516</c:v>
                </c:pt>
                <c:pt idx="108">
                  <c:v>41547</c:v>
                </c:pt>
                <c:pt idx="109">
                  <c:v>41578</c:v>
                </c:pt>
                <c:pt idx="110">
                  <c:v>41607</c:v>
                </c:pt>
                <c:pt idx="111">
                  <c:v>41639</c:v>
                </c:pt>
                <c:pt idx="112">
                  <c:v>41670</c:v>
                </c:pt>
                <c:pt idx="113">
                  <c:v>41698</c:v>
                </c:pt>
                <c:pt idx="114">
                  <c:v>41729</c:v>
                </c:pt>
                <c:pt idx="115">
                  <c:v>41759</c:v>
                </c:pt>
                <c:pt idx="116">
                  <c:v>41789</c:v>
                </c:pt>
                <c:pt idx="117">
                  <c:v>41820</c:v>
                </c:pt>
                <c:pt idx="118">
                  <c:v>41851</c:v>
                </c:pt>
                <c:pt idx="119">
                  <c:v>41880</c:v>
                </c:pt>
                <c:pt idx="120">
                  <c:v>41912</c:v>
                </c:pt>
                <c:pt idx="121">
                  <c:v>41943</c:v>
                </c:pt>
                <c:pt idx="122">
                  <c:v>41971</c:v>
                </c:pt>
                <c:pt idx="123">
                  <c:v>42004</c:v>
                </c:pt>
                <c:pt idx="124">
                  <c:v>42034</c:v>
                </c:pt>
                <c:pt idx="125">
                  <c:v>42062</c:v>
                </c:pt>
                <c:pt idx="126">
                  <c:v>42094</c:v>
                </c:pt>
                <c:pt idx="127">
                  <c:v>42124</c:v>
                </c:pt>
                <c:pt idx="128">
                  <c:v>42153</c:v>
                </c:pt>
                <c:pt idx="129">
                  <c:v>42185</c:v>
                </c:pt>
                <c:pt idx="130">
                  <c:v>42216</c:v>
                </c:pt>
                <c:pt idx="131">
                  <c:v>42247</c:v>
                </c:pt>
                <c:pt idx="132">
                  <c:v>42277</c:v>
                </c:pt>
                <c:pt idx="133">
                  <c:v>42307</c:v>
                </c:pt>
                <c:pt idx="134">
                  <c:v>42338</c:v>
                </c:pt>
                <c:pt idx="135">
                  <c:v>42369</c:v>
                </c:pt>
                <c:pt idx="136">
                  <c:v>42398</c:v>
                </c:pt>
                <c:pt idx="137">
                  <c:v>42429</c:v>
                </c:pt>
                <c:pt idx="138">
                  <c:v>42460</c:v>
                </c:pt>
                <c:pt idx="139">
                  <c:v>42489</c:v>
                </c:pt>
                <c:pt idx="140">
                  <c:v>42521</c:v>
                </c:pt>
                <c:pt idx="141">
                  <c:v>42551</c:v>
                </c:pt>
                <c:pt idx="142">
                  <c:v>42580</c:v>
                </c:pt>
                <c:pt idx="143">
                  <c:v>42613</c:v>
                </c:pt>
                <c:pt idx="144">
                  <c:v>42643</c:v>
                </c:pt>
                <c:pt idx="145">
                  <c:v>42674</c:v>
                </c:pt>
                <c:pt idx="146">
                  <c:v>42704</c:v>
                </c:pt>
                <c:pt idx="147">
                  <c:v>42734</c:v>
                </c:pt>
                <c:pt idx="148">
                  <c:v>42766</c:v>
                </c:pt>
                <c:pt idx="149">
                  <c:v>42794</c:v>
                </c:pt>
                <c:pt idx="150">
                  <c:v>42825</c:v>
                </c:pt>
                <c:pt idx="151">
                  <c:v>42853</c:v>
                </c:pt>
                <c:pt idx="152">
                  <c:v>42886</c:v>
                </c:pt>
                <c:pt idx="153">
                  <c:v>42916</c:v>
                </c:pt>
                <c:pt idx="154">
                  <c:v>42947</c:v>
                </c:pt>
                <c:pt idx="155">
                  <c:v>42978</c:v>
                </c:pt>
                <c:pt idx="156">
                  <c:v>43007</c:v>
                </c:pt>
                <c:pt idx="157">
                  <c:v>43039</c:v>
                </c:pt>
                <c:pt idx="158">
                  <c:v>43069</c:v>
                </c:pt>
                <c:pt idx="159">
                  <c:v>43098</c:v>
                </c:pt>
                <c:pt idx="160">
                  <c:v>43131</c:v>
                </c:pt>
                <c:pt idx="161">
                  <c:v>43159</c:v>
                </c:pt>
                <c:pt idx="162">
                  <c:v>43189</c:v>
                </c:pt>
                <c:pt idx="163">
                  <c:v>43220</c:v>
                </c:pt>
                <c:pt idx="164">
                  <c:v>43251</c:v>
                </c:pt>
                <c:pt idx="165">
                  <c:v>43280</c:v>
                </c:pt>
                <c:pt idx="166">
                  <c:v>43312</c:v>
                </c:pt>
                <c:pt idx="167">
                  <c:v>43343</c:v>
                </c:pt>
                <c:pt idx="168">
                  <c:v>43371</c:v>
                </c:pt>
                <c:pt idx="169">
                  <c:v>43404</c:v>
                </c:pt>
                <c:pt idx="170">
                  <c:v>43434</c:v>
                </c:pt>
                <c:pt idx="171">
                  <c:v>43465</c:v>
                </c:pt>
                <c:pt idx="172">
                  <c:v>43496</c:v>
                </c:pt>
                <c:pt idx="173">
                  <c:v>43524</c:v>
                </c:pt>
                <c:pt idx="174">
                  <c:v>43553</c:v>
                </c:pt>
                <c:pt idx="175">
                  <c:v>43585</c:v>
                </c:pt>
                <c:pt idx="176">
                  <c:v>43616</c:v>
                </c:pt>
                <c:pt idx="177">
                  <c:v>43644</c:v>
                </c:pt>
                <c:pt idx="178">
                  <c:v>43677</c:v>
                </c:pt>
                <c:pt idx="179">
                  <c:v>43707</c:v>
                </c:pt>
                <c:pt idx="180">
                  <c:v>43738</c:v>
                </c:pt>
                <c:pt idx="181">
                  <c:v>43769</c:v>
                </c:pt>
                <c:pt idx="182">
                  <c:v>43798</c:v>
                </c:pt>
                <c:pt idx="183">
                  <c:v>43830</c:v>
                </c:pt>
                <c:pt idx="184">
                  <c:v>43861</c:v>
                </c:pt>
                <c:pt idx="185">
                  <c:v>43889</c:v>
                </c:pt>
                <c:pt idx="186">
                  <c:v>43921</c:v>
                </c:pt>
                <c:pt idx="187">
                  <c:v>43951</c:v>
                </c:pt>
                <c:pt idx="188">
                  <c:v>43980</c:v>
                </c:pt>
                <c:pt idx="189">
                  <c:v>44012</c:v>
                </c:pt>
                <c:pt idx="190">
                  <c:v>44043</c:v>
                </c:pt>
                <c:pt idx="191">
                  <c:v>44074</c:v>
                </c:pt>
                <c:pt idx="192">
                  <c:v>44104</c:v>
                </c:pt>
                <c:pt idx="193">
                  <c:v>44134</c:v>
                </c:pt>
                <c:pt idx="194">
                  <c:v>44165</c:v>
                </c:pt>
                <c:pt idx="195">
                  <c:v>44196</c:v>
                </c:pt>
                <c:pt idx="196">
                  <c:v>44225</c:v>
                </c:pt>
                <c:pt idx="197">
                  <c:v>44253</c:v>
                </c:pt>
                <c:pt idx="198">
                  <c:v>44286</c:v>
                </c:pt>
                <c:pt idx="199">
                  <c:v>44316</c:v>
                </c:pt>
                <c:pt idx="200">
                  <c:v>44347</c:v>
                </c:pt>
                <c:pt idx="201">
                  <c:v>44377</c:v>
                </c:pt>
                <c:pt idx="202">
                  <c:v>44407</c:v>
                </c:pt>
                <c:pt idx="203">
                  <c:v>44439</c:v>
                </c:pt>
                <c:pt idx="204">
                  <c:v>44469</c:v>
                </c:pt>
                <c:pt idx="205">
                  <c:v>44498</c:v>
                </c:pt>
                <c:pt idx="206">
                  <c:v>44530</c:v>
                </c:pt>
                <c:pt idx="207">
                  <c:v>44561</c:v>
                </c:pt>
                <c:pt idx="208">
                  <c:v>44592</c:v>
                </c:pt>
                <c:pt idx="209">
                  <c:v>44620</c:v>
                </c:pt>
                <c:pt idx="210">
                  <c:v>44651</c:v>
                </c:pt>
                <c:pt idx="211">
                  <c:v>44681</c:v>
                </c:pt>
                <c:pt idx="212">
                  <c:v>44712</c:v>
                </c:pt>
                <c:pt idx="213">
                  <c:v>44742</c:v>
                </c:pt>
                <c:pt idx="214">
                  <c:v>44773</c:v>
                </c:pt>
                <c:pt idx="215">
                  <c:v>44804</c:v>
                </c:pt>
                <c:pt idx="216">
                  <c:v>44834</c:v>
                </c:pt>
                <c:pt idx="217">
                  <c:v>44865</c:v>
                </c:pt>
                <c:pt idx="218">
                  <c:v>44895</c:v>
                </c:pt>
                <c:pt idx="219">
                  <c:v>44926</c:v>
                </c:pt>
                <c:pt idx="220">
                  <c:v>44957</c:v>
                </c:pt>
                <c:pt idx="221">
                  <c:v>44985</c:v>
                </c:pt>
                <c:pt idx="222">
                  <c:v>45016</c:v>
                </c:pt>
                <c:pt idx="223">
                  <c:v>45046</c:v>
                </c:pt>
                <c:pt idx="224">
                  <c:v>45077</c:v>
                </c:pt>
                <c:pt idx="225">
                  <c:v>45107</c:v>
                </c:pt>
                <c:pt idx="226">
                  <c:v>45138</c:v>
                </c:pt>
                <c:pt idx="227">
                  <c:v>45169</c:v>
                </c:pt>
                <c:pt idx="228">
                  <c:v>45199</c:v>
                </c:pt>
                <c:pt idx="229">
                  <c:v>45230</c:v>
                </c:pt>
                <c:pt idx="230">
                  <c:v>45260</c:v>
                </c:pt>
                <c:pt idx="231">
                  <c:v>45291</c:v>
                </c:pt>
                <c:pt idx="232">
                  <c:v>45322</c:v>
                </c:pt>
                <c:pt idx="233">
                  <c:v>45351</c:v>
                </c:pt>
                <c:pt idx="234">
                  <c:v>45382</c:v>
                </c:pt>
                <c:pt idx="235">
                  <c:v>45412</c:v>
                </c:pt>
                <c:pt idx="236">
                  <c:v>45443</c:v>
                </c:pt>
                <c:pt idx="237">
                  <c:v>45473</c:v>
                </c:pt>
                <c:pt idx="238">
                  <c:v>45504</c:v>
                </c:pt>
                <c:pt idx="239">
                  <c:v>45535</c:v>
                </c:pt>
                <c:pt idx="240">
                  <c:v>45565</c:v>
                </c:pt>
                <c:pt idx="241">
                  <c:v>45596</c:v>
                </c:pt>
                <c:pt idx="242">
                  <c:v>45626</c:v>
                </c:pt>
                <c:pt idx="243">
                  <c:v>45657</c:v>
                </c:pt>
                <c:pt idx="244">
                  <c:v>45688</c:v>
                </c:pt>
                <c:pt idx="245">
                  <c:v>45716</c:v>
                </c:pt>
                <c:pt idx="246">
                  <c:v>45747</c:v>
                </c:pt>
                <c:pt idx="247">
                  <c:v>45777</c:v>
                </c:pt>
                <c:pt idx="248">
                  <c:v>45808</c:v>
                </c:pt>
                <c:pt idx="249">
                  <c:v>45838</c:v>
                </c:pt>
                <c:pt idx="250">
                  <c:v>45869</c:v>
                </c:pt>
                <c:pt idx="251">
                  <c:v>45898</c:v>
                </c:pt>
                <c:pt idx="252">
                  <c:v>45930</c:v>
                </c:pt>
                <c:pt idx="253">
                  <c:v>45961</c:v>
                </c:pt>
                <c:pt idx="254">
                  <c:v>45989</c:v>
                </c:pt>
                <c:pt idx="255">
                  <c:v>46022</c:v>
                </c:pt>
                <c:pt idx="256">
                  <c:v>46053</c:v>
                </c:pt>
                <c:pt idx="257">
                  <c:v>46080</c:v>
                </c:pt>
                <c:pt idx="258">
                  <c:v>46112</c:v>
                </c:pt>
                <c:pt idx="259">
                  <c:v>46142</c:v>
                </c:pt>
              </c:numCache>
            </c:numRef>
          </c:cat>
          <c:val>
            <c:numRef>
              <c:f>'Europe (2)'!$O$46:$O$305</c:f>
              <c:numCache>
                <c:formatCode>0.00</c:formatCode>
                <c:ptCount val="260"/>
                <c:pt idx="0">
                  <c:v>-1.0289050838826934</c:v>
                </c:pt>
                <c:pt idx="1">
                  <c:v>-1.4031172389372024</c:v>
                </c:pt>
                <c:pt idx="2">
                  <c:v>-2.2797538978351217</c:v>
                </c:pt>
                <c:pt idx="3">
                  <c:v>-2.4644939497861489</c:v>
                </c:pt>
                <c:pt idx="4">
                  <c:v>-1.7574254549441644</c:v>
                </c:pt>
                <c:pt idx="5">
                  <c:v>-0.81895256328200183</c:v>
                </c:pt>
                <c:pt idx="6">
                  <c:v>-0.93502256081556601</c:v>
                </c:pt>
                <c:pt idx="7">
                  <c:v>-2.1132148157911637</c:v>
                </c:pt>
                <c:pt idx="8">
                  <c:v>-2.8972780167174323</c:v>
                </c:pt>
                <c:pt idx="9">
                  <c:v>-2.7913461084496922</c:v>
                </c:pt>
                <c:pt idx="10">
                  <c:v>-1.8377174637772065</c:v>
                </c:pt>
                <c:pt idx="11">
                  <c:v>-0.66032543917686659</c:v>
                </c:pt>
                <c:pt idx="12">
                  <c:v>0.85085949460742327</c:v>
                </c:pt>
                <c:pt idx="13">
                  <c:v>1.87540169447477</c:v>
                </c:pt>
                <c:pt idx="14">
                  <c:v>2.0714443222782184</c:v>
                </c:pt>
                <c:pt idx="15">
                  <c:v>2.3028069086803518</c:v>
                </c:pt>
                <c:pt idx="16">
                  <c:v>2.5319936769139026</c:v>
                </c:pt>
                <c:pt idx="17">
                  <c:v>2.6058640214405484</c:v>
                </c:pt>
                <c:pt idx="18">
                  <c:v>2.5623558044612329</c:v>
                </c:pt>
                <c:pt idx="19">
                  <c:v>2.5630133175819174</c:v>
                </c:pt>
                <c:pt idx="20">
                  <c:v>2.3865084346951351</c:v>
                </c:pt>
                <c:pt idx="21">
                  <c:v>2.2197360669361763</c:v>
                </c:pt>
                <c:pt idx="22">
                  <c:v>1.437259977277912</c:v>
                </c:pt>
                <c:pt idx="23">
                  <c:v>0.57946433497531791</c:v>
                </c:pt>
                <c:pt idx="24">
                  <c:v>9.9957419416619522E-2</c:v>
                </c:pt>
                <c:pt idx="25">
                  <c:v>0</c:v>
                </c:pt>
                <c:pt idx="26">
                  <c:v>4.7506567376533193E-2</c:v>
                </c:pt>
                <c:pt idx="27">
                  <c:v>3.3361812068918216E-2</c:v>
                </c:pt>
                <c:pt idx="28">
                  <c:v>0</c:v>
                </c:pt>
                <c:pt idx="29">
                  <c:v>-6.8570954712615068E-2</c:v>
                </c:pt>
                <c:pt idx="30">
                  <c:v>-5.0086666856101131E-3</c:v>
                </c:pt>
                <c:pt idx="31">
                  <c:v>0.94397320274141128</c:v>
                </c:pt>
                <c:pt idx="32">
                  <c:v>1.7598592036922209</c:v>
                </c:pt>
                <c:pt idx="33">
                  <c:v>0.61909159486619136</c:v>
                </c:pt>
                <c:pt idx="34">
                  <c:v>-0.79420636202803163</c:v>
                </c:pt>
                <c:pt idx="35">
                  <c:v>-1.3588639408798489</c:v>
                </c:pt>
                <c:pt idx="36">
                  <c:v>-1.9140950979103719</c:v>
                </c:pt>
                <c:pt idx="37">
                  <c:v>-1.5470165114508958</c:v>
                </c:pt>
                <c:pt idx="38">
                  <c:v>-1.6171260852776859</c:v>
                </c:pt>
                <c:pt idx="39">
                  <c:v>-1.6127676242700539</c:v>
                </c:pt>
                <c:pt idx="40">
                  <c:v>-1.5494445569810993</c:v>
                </c:pt>
                <c:pt idx="41">
                  <c:v>-1.5373716231696675</c:v>
                </c:pt>
                <c:pt idx="42">
                  <c:v>-1.0103227512973223</c:v>
                </c:pt>
                <c:pt idx="43">
                  <c:v>-1.6349794199126393</c:v>
                </c:pt>
                <c:pt idx="44">
                  <c:v>-2.2039404244984371</c:v>
                </c:pt>
                <c:pt idx="45">
                  <c:v>-2.7671763695808362</c:v>
                </c:pt>
                <c:pt idx="46">
                  <c:v>-3.5590467234636778</c:v>
                </c:pt>
                <c:pt idx="47">
                  <c:v>-4.0943571126758487</c:v>
                </c:pt>
                <c:pt idx="48">
                  <c:v>-3.940862467186006</c:v>
                </c:pt>
                <c:pt idx="49">
                  <c:v>-3.4058092375708422</c:v>
                </c:pt>
                <c:pt idx="50">
                  <c:v>-3.2278442569511427</c:v>
                </c:pt>
                <c:pt idx="51">
                  <c:v>-3.1223097070089927</c:v>
                </c:pt>
                <c:pt idx="52">
                  <c:v>-2.849098143016096</c:v>
                </c:pt>
                <c:pt idx="53">
                  <c:v>-2.7052958187018854</c:v>
                </c:pt>
                <c:pt idx="54">
                  <c:v>-2.5322453260340962</c:v>
                </c:pt>
                <c:pt idx="55">
                  <c:v>-2.0029140617622576</c:v>
                </c:pt>
                <c:pt idx="56">
                  <c:v>-1.1714426128662287</c:v>
                </c:pt>
                <c:pt idx="57">
                  <c:v>-0.38959897538454374</c:v>
                </c:pt>
                <c:pt idx="58">
                  <c:v>0</c:v>
                </c:pt>
                <c:pt idx="59">
                  <c:v>0.3736690648428273</c:v>
                </c:pt>
                <c:pt idx="60">
                  <c:v>0.67109892017914063</c:v>
                </c:pt>
                <c:pt idx="61">
                  <c:v>0.89845325807332432</c:v>
                </c:pt>
                <c:pt idx="62">
                  <c:v>1.0551547973125479</c:v>
                </c:pt>
                <c:pt idx="63">
                  <c:v>1.0650687264593144</c:v>
                </c:pt>
                <c:pt idx="64">
                  <c:v>1.1771882326605418</c:v>
                </c:pt>
                <c:pt idx="65">
                  <c:v>1.042146851071436</c:v>
                </c:pt>
                <c:pt idx="66">
                  <c:v>1.1298872735647378</c:v>
                </c:pt>
                <c:pt idx="67">
                  <c:v>1.4099506624563587</c:v>
                </c:pt>
                <c:pt idx="68">
                  <c:v>1.8281402734457615</c:v>
                </c:pt>
                <c:pt idx="69">
                  <c:v>1.5056124690567712</c:v>
                </c:pt>
                <c:pt idx="70">
                  <c:v>1.3864169187695696</c:v>
                </c:pt>
                <c:pt idx="71">
                  <c:v>1.5299053793918136</c:v>
                </c:pt>
                <c:pt idx="72">
                  <c:v>1.6874335534147247</c:v>
                </c:pt>
                <c:pt idx="73">
                  <c:v>1.8272719888816285</c:v>
                </c:pt>
                <c:pt idx="74">
                  <c:v>1.9070866377824345</c:v>
                </c:pt>
                <c:pt idx="75">
                  <c:v>1.9633071350297684</c:v>
                </c:pt>
                <c:pt idx="76">
                  <c:v>2.0560171080901233</c:v>
                </c:pt>
                <c:pt idx="77">
                  <c:v>1.7802203407420734</c:v>
                </c:pt>
                <c:pt idx="78">
                  <c:v>1.1143201665949205</c:v>
                </c:pt>
                <c:pt idx="79">
                  <c:v>0.65505548876820885</c:v>
                </c:pt>
                <c:pt idx="80">
                  <c:v>0.25585093466254127</c:v>
                </c:pt>
                <c:pt idx="81">
                  <c:v>0</c:v>
                </c:pt>
                <c:pt idx="82">
                  <c:v>-0.18868911276701358</c:v>
                </c:pt>
                <c:pt idx="83">
                  <c:v>-1.0008725612634086</c:v>
                </c:pt>
                <c:pt idx="84">
                  <c:v>-1.626948017850802</c:v>
                </c:pt>
                <c:pt idx="85">
                  <c:v>-1.9686021297193659</c:v>
                </c:pt>
                <c:pt idx="86">
                  <c:v>-2.1152728930723264</c:v>
                </c:pt>
                <c:pt idx="87">
                  <c:v>-2.1500683521337804</c:v>
                </c:pt>
                <c:pt idx="88">
                  <c:v>-2.0027542260762061</c:v>
                </c:pt>
                <c:pt idx="89">
                  <c:v>-1.7321891543811319</c:v>
                </c:pt>
                <c:pt idx="90">
                  <c:v>-1.5416887522188309</c:v>
                </c:pt>
                <c:pt idx="91">
                  <c:v>-1.5076838764514207</c:v>
                </c:pt>
                <c:pt idx="92">
                  <c:v>-1.576710256402456</c:v>
                </c:pt>
                <c:pt idx="93">
                  <c:v>-1.3143568209705225</c:v>
                </c:pt>
                <c:pt idx="94">
                  <c:v>-1.1277422102341148</c:v>
                </c:pt>
                <c:pt idx="95">
                  <c:v>-1.1058044944330623</c:v>
                </c:pt>
                <c:pt idx="96">
                  <c:v>-1.0315950801113041</c:v>
                </c:pt>
                <c:pt idx="97">
                  <c:v>-1.1132276053204202</c:v>
                </c:pt>
                <c:pt idx="98">
                  <c:v>-1.1015511565040468</c:v>
                </c:pt>
                <c:pt idx="99">
                  <c:v>-1.1005077919984203</c:v>
                </c:pt>
                <c:pt idx="100">
                  <c:v>-0.49062923262539637</c:v>
                </c:pt>
                <c:pt idx="101">
                  <c:v>0.18190617899033548</c:v>
                </c:pt>
                <c:pt idx="102">
                  <c:v>0.13831048711179661</c:v>
                </c:pt>
                <c:pt idx="103">
                  <c:v>-0.74885741099476932</c:v>
                </c:pt>
                <c:pt idx="104">
                  <c:v>-1.3923173713579109</c:v>
                </c:pt>
                <c:pt idx="105">
                  <c:v>-0.56254965137440982</c:v>
                </c:pt>
                <c:pt idx="106">
                  <c:v>0.11207187575418594</c:v>
                </c:pt>
                <c:pt idx="107">
                  <c:v>1.0703676286277628</c:v>
                </c:pt>
                <c:pt idx="108">
                  <c:v>1.717618492271743</c:v>
                </c:pt>
                <c:pt idx="109">
                  <c:v>1.5902271978863773</c:v>
                </c:pt>
                <c:pt idx="110">
                  <c:v>1.5403011791710475</c:v>
                </c:pt>
                <c:pt idx="111">
                  <c:v>1.599408422509689</c:v>
                </c:pt>
                <c:pt idx="112">
                  <c:v>1.7771959805415594</c:v>
                </c:pt>
                <c:pt idx="113">
                  <c:v>1.727310934654394</c:v>
                </c:pt>
                <c:pt idx="114">
                  <c:v>1.4813918491974964</c:v>
                </c:pt>
                <c:pt idx="115">
                  <c:v>0.56301393134858257</c:v>
                </c:pt>
                <c:pt idx="116">
                  <c:v>0.19681520432958097</c:v>
                </c:pt>
                <c:pt idx="117">
                  <c:v>-0.18818056625574134</c:v>
                </c:pt>
                <c:pt idx="118">
                  <c:v>-0.49877733089599985</c:v>
                </c:pt>
                <c:pt idx="119">
                  <c:v>-1.2338170696779265</c:v>
                </c:pt>
                <c:pt idx="120">
                  <c:v>-1.9028897670850102</c:v>
                </c:pt>
                <c:pt idx="121">
                  <c:v>-2.1469495395734159</c:v>
                </c:pt>
                <c:pt idx="122">
                  <c:v>-2.0463493464546865</c:v>
                </c:pt>
                <c:pt idx="123">
                  <c:v>-1.3705250355602556</c:v>
                </c:pt>
                <c:pt idx="124">
                  <c:v>-1.0213625557413402</c:v>
                </c:pt>
                <c:pt idx="125">
                  <c:v>-0.10324509547182825</c:v>
                </c:pt>
                <c:pt idx="126">
                  <c:v>0.73765892481330486</c:v>
                </c:pt>
                <c:pt idx="127">
                  <c:v>0.65028979763398709</c:v>
                </c:pt>
                <c:pt idx="128">
                  <c:v>0</c:v>
                </c:pt>
                <c:pt idx="129">
                  <c:v>0</c:v>
                </c:pt>
                <c:pt idx="130">
                  <c:v>0.11184399771739645</c:v>
                </c:pt>
                <c:pt idx="131">
                  <c:v>0.3639944308473293</c:v>
                </c:pt>
                <c:pt idx="132">
                  <c:v>0.85299895286620731</c:v>
                </c:pt>
                <c:pt idx="133">
                  <c:v>1.2565366352759664</c:v>
                </c:pt>
                <c:pt idx="134">
                  <c:v>1.4375635359077523</c:v>
                </c:pt>
                <c:pt idx="135">
                  <c:v>1.4592240613507328</c:v>
                </c:pt>
                <c:pt idx="136">
                  <c:v>0.91030351148479105</c:v>
                </c:pt>
                <c:pt idx="137">
                  <c:v>-0.20390346097779596</c:v>
                </c:pt>
                <c:pt idx="138">
                  <c:v>-0.51248342739527031</c:v>
                </c:pt>
                <c:pt idx="139">
                  <c:v>-0.66382075193596646</c:v>
                </c:pt>
                <c:pt idx="140">
                  <c:v>-0.56369261974161289</c:v>
                </c:pt>
                <c:pt idx="141">
                  <c:v>-0.48089946149637675</c:v>
                </c:pt>
                <c:pt idx="142">
                  <c:v>0</c:v>
                </c:pt>
                <c:pt idx="143">
                  <c:v>-8.7045785660183839E-2</c:v>
                </c:pt>
                <c:pt idx="144">
                  <c:v>-4.1093931392417501E-2</c:v>
                </c:pt>
                <c:pt idx="145">
                  <c:v>1.0035488063357303</c:v>
                </c:pt>
                <c:pt idx="146">
                  <c:v>2.3846316654527735</c:v>
                </c:pt>
                <c:pt idx="147">
                  <c:v>3.0535590913744515</c:v>
                </c:pt>
                <c:pt idx="148">
                  <c:v>3.3796763059074704</c:v>
                </c:pt>
                <c:pt idx="149">
                  <c:v>3.5093539056225529</c:v>
                </c:pt>
                <c:pt idx="150">
                  <c:v>3.2027006005432996</c:v>
                </c:pt>
                <c:pt idx="151">
                  <c:v>3.1785331493747777</c:v>
                </c:pt>
                <c:pt idx="152">
                  <c:v>2.7854645770353947</c:v>
                </c:pt>
                <c:pt idx="153">
                  <c:v>2.322942676112465</c:v>
                </c:pt>
                <c:pt idx="154">
                  <c:v>1.8519812505635378</c:v>
                </c:pt>
                <c:pt idx="155">
                  <c:v>1.682967290956711</c:v>
                </c:pt>
                <c:pt idx="156">
                  <c:v>1.7180299785907456</c:v>
                </c:pt>
                <c:pt idx="157">
                  <c:v>1.5096690449006225</c:v>
                </c:pt>
                <c:pt idx="158">
                  <c:v>1.4426704549988263</c:v>
                </c:pt>
                <c:pt idx="159">
                  <c:v>1.1512210087429784</c:v>
                </c:pt>
                <c:pt idx="160">
                  <c:v>0.92952476738876677</c:v>
                </c:pt>
                <c:pt idx="161">
                  <c:v>0.41567877384264812</c:v>
                </c:pt>
                <c:pt idx="162">
                  <c:v>-0.34863840451382122</c:v>
                </c:pt>
                <c:pt idx="163">
                  <c:v>-1.376007028949273</c:v>
                </c:pt>
                <c:pt idx="164">
                  <c:v>-2.4754121483851379</c:v>
                </c:pt>
                <c:pt idx="165">
                  <c:v>-3.0938113306960524</c:v>
                </c:pt>
                <c:pt idx="166">
                  <c:v>-3.17829283899276</c:v>
                </c:pt>
                <c:pt idx="167">
                  <c:v>-2.9184444751950265</c:v>
                </c:pt>
                <c:pt idx="168">
                  <c:v>-2.8497969754267807</c:v>
                </c:pt>
                <c:pt idx="169">
                  <c:v>-2.8351797023465828</c:v>
                </c:pt>
                <c:pt idx="170">
                  <c:v>-2.7800425327253473</c:v>
                </c:pt>
                <c:pt idx="171">
                  <c:v>-2.7845677885060542</c:v>
                </c:pt>
                <c:pt idx="172">
                  <c:v>-2.6461787439553284</c:v>
                </c:pt>
                <c:pt idx="173">
                  <c:v>-2.1383918135526252</c:v>
                </c:pt>
                <c:pt idx="174">
                  <c:v>-1.7063389963458175</c:v>
                </c:pt>
                <c:pt idx="175">
                  <c:v>-1.3757122141615525</c:v>
                </c:pt>
                <c:pt idx="176">
                  <c:v>-1.2284026566625257</c:v>
                </c:pt>
                <c:pt idx="177">
                  <c:v>-1.1174398942283701</c:v>
                </c:pt>
                <c:pt idx="178">
                  <c:v>-1.1737321523089832</c:v>
                </c:pt>
                <c:pt idx="179">
                  <c:v>-1.0208209144985481</c:v>
                </c:pt>
                <c:pt idx="180">
                  <c:v>-1.0283152601767636</c:v>
                </c:pt>
                <c:pt idx="181">
                  <c:v>-0.85307835380220354</c:v>
                </c:pt>
                <c:pt idx="182">
                  <c:v>-0.4073873621947226</c:v>
                </c:pt>
                <c:pt idx="183">
                  <c:v>0</c:v>
                </c:pt>
                <c:pt idx="184">
                  <c:v>0.42644533493282943</c:v>
                </c:pt>
                <c:pt idx="185">
                  <c:v>0.72316213408571661</c:v>
                </c:pt>
                <c:pt idx="186">
                  <c:v>0.49044455064804715</c:v>
                </c:pt>
                <c:pt idx="187">
                  <c:v>-2.1947265006985703</c:v>
                </c:pt>
                <c:pt idx="188">
                  <c:v>-4.5212218352653668</c:v>
                </c:pt>
                <c:pt idx="189">
                  <c:v>-4.1952345458585043</c:v>
                </c:pt>
                <c:pt idx="190">
                  <c:v>-1.6608910194833058</c:v>
                </c:pt>
                <c:pt idx="191">
                  <c:v>0.17461992220081718</c:v>
                </c:pt>
                <c:pt idx="192">
                  <c:v>1.0013702573937993</c:v>
                </c:pt>
                <c:pt idx="193">
                  <c:v>2.2149121878518025</c:v>
                </c:pt>
                <c:pt idx="194">
                  <c:v>3.1895564808504409</c:v>
                </c:pt>
                <c:pt idx="195">
                  <c:v>3.9553808829201236</c:v>
                </c:pt>
                <c:pt idx="196">
                  <c:v>3.7436033415769923</c:v>
                </c:pt>
                <c:pt idx="197">
                  <c:v>3.6150007892777056</c:v>
                </c:pt>
                <c:pt idx="198">
                  <c:v>3.3605126630537416</c:v>
                </c:pt>
                <c:pt idx="199">
                  <c:v>2.9988631514613031</c:v>
                </c:pt>
                <c:pt idx="200">
                  <c:v>2.8184081248031938</c:v>
                </c:pt>
                <c:pt idx="201">
                  <c:v>2.57955384174709</c:v>
                </c:pt>
                <c:pt idx="202">
                  <c:v>2.257012349055147</c:v>
                </c:pt>
                <c:pt idx="203">
                  <c:v>1.7310739552575658</c:v>
                </c:pt>
                <c:pt idx="204">
                  <c:v>1.1287212788691789</c:v>
                </c:pt>
                <c:pt idx="205">
                  <c:v>0.48850457487517729</c:v>
                </c:pt>
                <c:pt idx="206">
                  <c:v>0.16972403802841257</c:v>
                </c:pt>
                <c:pt idx="207">
                  <c:v>0</c:v>
                </c:pt>
                <c:pt idx="208">
                  <c:v>6.2057158327223517E-3</c:v>
                </c:pt>
                <c:pt idx="209">
                  <c:v>8.0344316384632075E-2</c:v>
                </c:pt>
                <c:pt idx="210">
                  <c:v>6.8141130645950638E-3</c:v>
                </c:pt>
                <c:pt idx="211">
                  <c:v>4.4088020870047435E-2</c:v>
                </c:pt>
                <c:pt idx="212">
                  <c:v>-7.8103486886744219E-2</c:v>
                </c:pt>
                <c:pt idx="213">
                  <c:v>-0.5129795202572105</c:v>
                </c:pt>
                <c:pt idx="214">
                  <c:v>-1.2225584336470416</c:v>
                </c:pt>
                <c:pt idx="215">
                  <c:v>-1.6240749762713018</c:v>
                </c:pt>
                <c:pt idx="216">
                  <c:v>-1.7495279049898278</c:v>
                </c:pt>
                <c:pt idx="217">
                  <c:v>-1.6948660580191381</c:v>
                </c:pt>
                <c:pt idx="218">
                  <c:v>-1.502365175282254</c:v>
                </c:pt>
                <c:pt idx="219">
                  <c:v>-1.1263620492339035</c:v>
                </c:pt>
                <c:pt idx="220">
                  <c:v>-0.59095125578543806</c:v>
                </c:pt>
                <c:pt idx="221">
                  <c:v>-0.40992708080942375</c:v>
                </c:pt>
                <c:pt idx="222">
                  <c:v>-0.24356687497554014</c:v>
                </c:pt>
                <c:pt idx="223">
                  <c:v>-0.22442486152576224</c:v>
                </c:pt>
                <c:pt idx="224">
                  <c:v>-1.2398613268988739</c:v>
                </c:pt>
                <c:pt idx="225">
                  <c:v>-2.9849376818424895</c:v>
                </c:pt>
                <c:pt idx="226">
                  <c:v>-3.6802058641344351</c:v>
                </c:pt>
                <c:pt idx="227">
                  <c:v>-3.4645979097443753</c:v>
                </c:pt>
                <c:pt idx="228">
                  <c:v>-2.9506955927557463</c:v>
                </c:pt>
                <c:pt idx="229">
                  <c:v>-2.7900319075633258</c:v>
                </c:pt>
                <c:pt idx="230">
                  <c:v>-2.6490134853903431</c:v>
                </c:pt>
                <c:pt idx="231">
                  <c:v>-2.2894866170643384</c:v>
                </c:pt>
                <c:pt idx="232">
                  <c:v>-2.0347032412939088</c:v>
                </c:pt>
                <c:pt idx="233">
                  <c:v>-1.6415356442283158</c:v>
                </c:pt>
                <c:pt idx="234">
                  <c:v>-1.3653293155238522</c:v>
                </c:pt>
                <c:pt idx="235">
                  <c:v>-0.61625870009795503</c:v>
                </c:pt>
                <c:pt idx="236">
                  <c:v>0</c:v>
                </c:pt>
                <c:pt idx="237">
                  <c:v>0</c:v>
                </c:pt>
                <c:pt idx="238">
                  <c:v>-0.16046133275728197</c:v>
                </c:pt>
                <c:pt idx="239">
                  <c:v>-0.37679577583151558</c:v>
                </c:pt>
                <c:pt idx="240">
                  <c:v>-0.55646254678813079</c:v>
                </c:pt>
                <c:pt idx="241">
                  <c:v>-0.42095429966638387</c:v>
                </c:pt>
                <c:pt idx="242">
                  <c:v>-0.38555624595432808</c:v>
                </c:pt>
                <c:pt idx="243">
                  <c:v>-0.33235384241835403</c:v>
                </c:pt>
                <c:pt idx="244">
                  <c:v>0</c:v>
                </c:pt>
                <c:pt idx="245">
                  <c:v>0.6486991816043991</c:v>
                </c:pt>
                <c:pt idx="246">
                  <c:v>1.3324868948457056</c:v>
                </c:pt>
                <c:pt idx="247">
                  <c:v>1.1812925418734801</c:v>
                </c:pt>
                <c:pt idx="248">
                  <c:v>1.6360252067416337</c:v>
                </c:pt>
                <c:pt idx="249">
                  <c:v>1.8002038462852006</c:v>
                </c:pt>
                <c:pt idx="250">
                  <c:v>2.1479154042173501</c:v>
                </c:pt>
                <c:pt idx="251">
                  <c:v>2.1892415366889084</c:v>
                </c:pt>
                <c:pt idx="252">
                  <c:v>2.2440304316263044</c:v>
                </c:pt>
                <c:pt idx="253">
                  <c:v>2.3923878909930076</c:v>
                </c:pt>
                <c:pt idx="254">
                  <c:v>2.3930651689195748</c:v>
                </c:pt>
                <c:pt idx="255">
                  <c:v>2.2838699436046541</c:v>
                </c:pt>
                <c:pt idx="256">
                  <c:v>2.2147329675994039</c:v>
                </c:pt>
                <c:pt idx="257">
                  <c:v>2.1305461668175907</c:v>
                </c:pt>
                <c:pt idx="258">
                  <c:v>1.7927995966264776</c:v>
                </c:pt>
                <c:pt idx="259">
                  <c:v>0.51558740955755533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3-4A4D-A80C-CE71FF99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412239"/>
        <c:axId val="604420879"/>
      </c:lineChart>
      <c:dateAx>
        <c:axId val="604412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420879"/>
        <c:crosses val="autoZero"/>
        <c:auto val="1"/>
        <c:lblOffset val="100"/>
        <c:baseTimeUnit val="days"/>
      </c:dateAx>
      <c:valAx>
        <c:axId val="60442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41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'Europe (2)'!$H$3:$H$22</c:f>
              <c:strCache>
                <c:ptCount val="20"/>
                <c:pt idx="0">
                  <c:v>Bloomberg Euro-Zone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'Europe (2)'!$A$23:$A$305</c:f>
              <c:numCache>
                <c:formatCode>m/d/yyyy</c:formatCode>
                <c:ptCount val="283"/>
                <c:pt idx="0">
                  <c:v>37560</c:v>
                </c:pt>
                <c:pt idx="1">
                  <c:v>37589</c:v>
                </c:pt>
                <c:pt idx="2">
                  <c:v>37621</c:v>
                </c:pt>
                <c:pt idx="3">
                  <c:v>37652</c:v>
                </c:pt>
                <c:pt idx="4">
                  <c:v>37680</c:v>
                </c:pt>
                <c:pt idx="5">
                  <c:v>37711</c:v>
                </c:pt>
                <c:pt idx="6">
                  <c:v>37741</c:v>
                </c:pt>
                <c:pt idx="7">
                  <c:v>37771</c:v>
                </c:pt>
                <c:pt idx="8">
                  <c:v>37802</c:v>
                </c:pt>
                <c:pt idx="9">
                  <c:v>37833</c:v>
                </c:pt>
                <c:pt idx="10">
                  <c:v>37862</c:v>
                </c:pt>
                <c:pt idx="11">
                  <c:v>37894</c:v>
                </c:pt>
                <c:pt idx="12">
                  <c:v>37925</c:v>
                </c:pt>
                <c:pt idx="13">
                  <c:v>37953</c:v>
                </c:pt>
                <c:pt idx="14">
                  <c:v>37986</c:v>
                </c:pt>
                <c:pt idx="15">
                  <c:v>38016</c:v>
                </c:pt>
                <c:pt idx="16">
                  <c:v>38044</c:v>
                </c:pt>
                <c:pt idx="17">
                  <c:v>38077</c:v>
                </c:pt>
                <c:pt idx="18">
                  <c:v>38107</c:v>
                </c:pt>
                <c:pt idx="19">
                  <c:v>38138</c:v>
                </c:pt>
                <c:pt idx="20">
                  <c:v>38168</c:v>
                </c:pt>
                <c:pt idx="21">
                  <c:v>38198</c:v>
                </c:pt>
                <c:pt idx="22">
                  <c:v>38230</c:v>
                </c:pt>
                <c:pt idx="23">
                  <c:v>38260</c:v>
                </c:pt>
                <c:pt idx="24">
                  <c:v>38289</c:v>
                </c:pt>
                <c:pt idx="25">
                  <c:v>38321</c:v>
                </c:pt>
                <c:pt idx="26">
                  <c:v>38352</c:v>
                </c:pt>
                <c:pt idx="27">
                  <c:v>38383</c:v>
                </c:pt>
                <c:pt idx="28">
                  <c:v>38411</c:v>
                </c:pt>
                <c:pt idx="29">
                  <c:v>38442</c:v>
                </c:pt>
                <c:pt idx="30">
                  <c:v>38471</c:v>
                </c:pt>
                <c:pt idx="31">
                  <c:v>38503</c:v>
                </c:pt>
                <c:pt idx="32">
                  <c:v>38533</c:v>
                </c:pt>
                <c:pt idx="33">
                  <c:v>38562</c:v>
                </c:pt>
                <c:pt idx="34">
                  <c:v>38595</c:v>
                </c:pt>
                <c:pt idx="35">
                  <c:v>38625</c:v>
                </c:pt>
                <c:pt idx="36">
                  <c:v>38656</c:v>
                </c:pt>
                <c:pt idx="37">
                  <c:v>38686</c:v>
                </c:pt>
                <c:pt idx="38">
                  <c:v>38716</c:v>
                </c:pt>
                <c:pt idx="39">
                  <c:v>38748</c:v>
                </c:pt>
                <c:pt idx="40">
                  <c:v>38776</c:v>
                </c:pt>
                <c:pt idx="41">
                  <c:v>38807</c:v>
                </c:pt>
                <c:pt idx="42">
                  <c:v>38835</c:v>
                </c:pt>
                <c:pt idx="43">
                  <c:v>38868</c:v>
                </c:pt>
                <c:pt idx="44">
                  <c:v>38898</c:v>
                </c:pt>
                <c:pt idx="45">
                  <c:v>38929</c:v>
                </c:pt>
                <c:pt idx="46">
                  <c:v>38960</c:v>
                </c:pt>
                <c:pt idx="47">
                  <c:v>38989</c:v>
                </c:pt>
                <c:pt idx="48">
                  <c:v>39021</c:v>
                </c:pt>
                <c:pt idx="49">
                  <c:v>39051</c:v>
                </c:pt>
                <c:pt idx="50">
                  <c:v>39080</c:v>
                </c:pt>
                <c:pt idx="51">
                  <c:v>39113</c:v>
                </c:pt>
                <c:pt idx="52">
                  <c:v>39141</c:v>
                </c:pt>
                <c:pt idx="53">
                  <c:v>39171</c:v>
                </c:pt>
                <c:pt idx="54">
                  <c:v>39202</c:v>
                </c:pt>
                <c:pt idx="55">
                  <c:v>39233</c:v>
                </c:pt>
                <c:pt idx="56">
                  <c:v>39262</c:v>
                </c:pt>
                <c:pt idx="57">
                  <c:v>39294</c:v>
                </c:pt>
                <c:pt idx="58">
                  <c:v>39325</c:v>
                </c:pt>
                <c:pt idx="59">
                  <c:v>39353</c:v>
                </c:pt>
                <c:pt idx="60">
                  <c:v>39386</c:v>
                </c:pt>
                <c:pt idx="61">
                  <c:v>39416</c:v>
                </c:pt>
                <c:pt idx="62">
                  <c:v>39447</c:v>
                </c:pt>
                <c:pt idx="63">
                  <c:v>39478</c:v>
                </c:pt>
                <c:pt idx="64">
                  <c:v>39507</c:v>
                </c:pt>
                <c:pt idx="65">
                  <c:v>39538</c:v>
                </c:pt>
                <c:pt idx="66">
                  <c:v>39568</c:v>
                </c:pt>
                <c:pt idx="67">
                  <c:v>39598</c:v>
                </c:pt>
                <c:pt idx="68">
                  <c:v>39629</c:v>
                </c:pt>
                <c:pt idx="69">
                  <c:v>39660</c:v>
                </c:pt>
                <c:pt idx="70">
                  <c:v>39689</c:v>
                </c:pt>
                <c:pt idx="71">
                  <c:v>39721</c:v>
                </c:pt>
                <c:pt idx="72">
                  <c:v>39752</c:v>
                </c:pt>
                <c:pt idx="73">
                  <c:v>39780</c:v>
                </c:pt>
                <c:pt idx="74">
                  <c:v>39813</c:v>
                </c:pt>
                <c:pt idx="75">
                  <c:v>39843</c:v>
                </c:pt>
                <c:pt idx="76">
                  <c:v>39871</c:v>
                </c:pt>
                <c:pt idx="77">
                  <c:v>39903</c:v>
                </c:pt>
                <c:pt idx="78">
                  <c:v>39933</c:v>
                </c:pt>
                <c:pt idx="79">
                  <c:v>39962</c:v>
                </c:pt>
                <c:pt idx="80">
                  <c:v>39994</c:v>
                </c:pt>
                <c:pt idx="81">
                  <c:v>40025</c:v>
                </c:pt>
                <c:pt idx="82">
                  <c:v>40056</c:v>
                </c:pt>
                <c:pt idx="83">
                  <c:v>40086</c:v>
                </c:pt>
                <c:pt idx="84">
                  <c:v>40116</c:v>
                </c:pt>
                <c:pt idx="85">
                  <c:v>40147</c:v>
                </c:pt>
                <c:pt idx="86">
                  <c:v>40178</c:v>
                </c:pt>
                <c:pt idx="87">
                  <c:v>40207</c:v>
                </c:pt>
                <c:pt idx="88">
                  <c:v>40235</c:v>
                </c:pt>
                <c:pt idx="89">
                  <c:v>40268</c:v>
                </c:pt>
                <c:pt idx="90">
                  <c:v>40298</c:v>
                </c:pt>
                <c:pt idx="91">
                  <c:v>40329</c:v>
                </c:pt>
                <c:pt idx="92">
                  <c:v>40359</c:v>
                </c:pt>
                <c:pt idx="93">
                  <c:v>40389</c:v>
                </c:pt>
                <c:pt idx="94">
                  <c:v>40421</c:v>
                </c:pt>
                <c:pt idx="95">
                  <c:v>40451</c:v>
                </c:pt>
                <c:pt idx="96">
                  <c:v>40480</c:v>
                </c:pt>
                <c:pt idx="97">
                  <c:v>40512</c:v>
                </c:pt>
                <c:pt idx="98">
                  <c:v>40543</c:v>
                </c:pt>
                <c:pt idx="99">
                  <c:v>40574</c:v>
                </c:pt>
                <c:pt idx="100">
                  <c:v>40602</c:v>
                </c:pt>
                <c:pt idx="101">
                  <c:v>40633</c:v>
                </c:pt>
                <c:pt idx="102">
                  <c:v>40662</c:v>
                </c:pt>
                <c:pt idx="103">
                  <c:v>40694</c:v>
                </c:pt>
                <c:pt idx="104">
                  <c:v>40724</c:v>
                </c:pt>
                <c:pt idx="105">
                  <c:v>40753</c:v>
                </c:pt>
                <c:pt idx="106">
                  <c:v>40786</c:v>
                </c:pt>
                <c:pt idx="107">
                  <c:v>40816</c:v>
                </c:pt>
                <c:pt idx="108">
                  <c:v>40847</c:v>
                </c:pt>
                <c:pt idx="109">
                  <c:v>40877</c:v>
                </c:pt>
                <c:pt idx="110">
                  <c:v>40907</c:v>
                </c:pt>
                <c:pt idx="111">
                  <c:v>40939</c:v>
                </c:pt>
                <c:pt idx="112">
                  <c:v>40968</c:v>
                </c:pt>
                <c:pt idx="113">
                  <c:v>40998</c:v>
                </c:pt>
                <c:pt idx="114">
                  <c:v>41029</c:v>
                </c:pt>
                <c:pt idx="115">
                  <c:v>41060</c:v>
                </c:pt>
                <c:pt idx="116">
                  <c:v>41089</c:v>
                </c:pt>
                <c:pt idx="117">
                  <c:v>41121</c:v>
                </c:pt>
                <c:pt idx="118">
                  <c:v>41152</c:v>
                </c:pt>
                <c:pt idx="119">
                  <c:v>41180</c:v>
                </c:pt>
                <c:pt idx="120">
                  <c:v>41213</c:v>
                </c:pt>
                <c:pt idx="121">
                  <c:v>41243</c:v>
                </c:pt>
                <c:pt idx="122">
                  <c:v>41274</c:v>
                </c:pt>
                <c:pt idx="123">
                  <c:v>41305</c:v>
                </c:pt>
                <c:pt idx="124">
                  <c:v>41333</c:v>
                </c:pt>
                <c:pt idx="125">
                  <c:v>41362</c:v>
                </c:pt>
                <c:pt idx="126">
                  <c:v>41394</c:v>
                </c:pt>
                <c:pt idx="127">
                  <c:v>41425</c:v>
                </c:pt>
                <c:pt idx="128">
                  <c:v>41453</c:v>
                </c:pt>
                <c:pt idx="129">
                  <c:v>41486</c:v>
                </c:pt>
                <c:pt idx="130">
                  <c:v>41516</c:v>
                </c:pt>
                <c:pt idx="131">
                  <c:v>41547</c:v>
                </c:pt>
                <c:pt idx="132">
                  <c:v>41578</c:v>
                </c:pt>
                <c:pt idx="133">
                  <c:v>41607</c:v>
                </c:pt>
                <c:pt idx="134">
                  <c:v>41639</c:v>
                </c:pt>
                <c:pt idx="135">
                  <c:v>41670</c:v>
                </c:pt>
                <c:pt idx="136">
                  <c:v>41698</c:v>
                </c:pt>
                <c:pt idx="137">
                  <c:v>41729</c:v>
                </c:pt>
                <c:pt idx="138">
                  <c:v>41759</c:v>
                </c:pt>
                <c:pt idx="139">
                  <c:v>41789</c:v>
                </c:pt>
                <c:pt idx="140">
                  <c:v>41820</c:v>
                </c:pt>
                <c:pt idx="141">
                  <c:v>41851</c:v>
                </c:pt>
                <c:pt idx="142">
                  <c:v>41880</c:v>
                </c:pt>
                <c:pt idx="143">
                  <c:v>41912</c:v>
                </c:pt>
                <c:pt idx="144">
                  <c:v>41943</c:v>
                </c:pt>
                <c:pt idx="145">
                  <c:v>41971</c:v>
                </c:pt>
                <c:pt idx="146">
                  <c:v>42004</c:v>
                </c:pt>
                <c:pt idx="147">
                  <c:v>42034</c:v>
                </c:pt>
                <c:pt idx="148">
                  <c:v>42062</c:v>
                </c:pt>
                <c:pt idx="149">
                  <c:v>42094</c:v>
                </c:pt>
                <c:pt idx="150">
                  <c:v>42124</c:v>
                </c:pt>
                <c:pt idx="151">
                  <c:v>42153</c:v>
                </c:pt>
                <c:pt idx="152">
                  <c:v>42185</c:v>
                </c:pt>
                <c:pt idx="153">
                  <c:v>42216</c:v>
                </c:pt>
                <c:pt idx="154">
                  <c:v>42247</c:v>
                </c:pt>
                <c:pt idx="155">
                  <c:v>42277</c:v>
                </c:pt>
                <c:pt idx="156">
                  <c:v>42307</c:v>
                </c:pt>
                <c:pt idx="157">
                  <c:v>42338</c:v>
                </c:pt>
                <c:pt idx="158">
                  <c:v>42369</c:v>
                </c:pt>
                <c:pt idx="159">
                  <c:v>42398</c:v>
                </c:pt>
                <c:pt idx="160">
                  <c:v>42429</c:v>
                </c:pt>
                <c:pt idx="161">
                  <c:v>42460</c:v>
                </c:pt>
                <c:pt idx="162">
                  <c:v>42489</c:v>
                </c:pt>
                <c:pt idx="163">
                  <c:v>42521</c:v>
                </c:pt>
                <c:pt idx="164">
                  <c:v>42551</c:v>
                </c:pt>
                <c:pt idx="165">
                  <c:v>42580</c:v>
                </c:pt>
                <c:pt idx="166">
                  <c:v>42613</c:v>
                </c:pt>
                <c:pt idx="167">
                  <c:v>42643</c:v>
                </c:pt>
                <c:pt idx="168">
                  <c:v>42674</c:v>
                </c:pt>
                <c:pt idx="169">
                  <c:v>42704</c:v>
                </c:pt>
                <c:pt idx="170">
                  <c:v>42734</c:v>
                </c:pt>
                <c:pt idx="171">
                  <c:v>42766</c:v>
                </c:pt>
                <c:pt idx="172">
                  <c:v>42794</c:v>
                </c:pt>
                <c:pt idx="173">
                  <c:v>42825</c:v>
                </c:pt>
                <c:pt idx="174">
                  <c:v>42853</c:v>
                </c:pt>
                <c:pt idx="175">
                  <c:v>42886</c:v>
                </c:pt>
                <c:pt idx="176">
                  <c:v>42916</c:v>
                </c:pt>
                <c:pt idx="177">
                  <c:v>42947</c:v>
                </c:pt>
                <c:pt idx="178">
                  <c:v>42978</c:v>
                </c:pt>
                <c:pt idx="179">
                  <c:v>43007</c:v>
                </c:pt>
                <c:pt idx="180">
                  <c:v>43039</c:v>
                </c:pt>
                <c:pt idx="181">
                  <c:v>43069</c:v>
                </c:pt>
                <c:pt idx="182">
                  <c:v>43098</c:v>
                </c:pt>
                <c:pt idx="183">
                  <c:v>43131</c:v>
                </c:pt>
                <c:pt idx="184">
                  <c:v>43159</c:v>
                </c:pt>
                <c:pt idx="185">
                  <c:v>43189</c:v>
                </c:pt>
                <c:pt idx="186">
                  <c:v>43220</c:v>
                </c:pt>
                <c:pt idx="187">
                  <c:v>43251</c:v>
                </c:pt>
                <c:pt idx="188">
                  <c:v>43280</c:v>
                </c:pt>
                <c:pt idx="189">
                  <c:v>43312</c:v>
                </c:pt>
                <c:pt idx="190">
                  <c:v>43343</c:v>
                </c:pt>
                <c:pt idx="191">
                  <c:v>43371</c:v>
                </c:pt>
                <c:pt idx="192">
                  <c:v>43404</c:v>
                </c:pt>
                <c:pt idx="193">
                  <c:v>43434</c:v>
                </c:pt>
                <c:pt idx="194">
                  <c:v>43465</c:v>
                </c:pt>
                <c:pt idx="195">
                  <c:v>43496</c:v>
                </c:pt>
                <c:pt idx="196">
                  <c:v>43524</c:v>
                </c:pt>
                <c:pt idx="197">
                  <c:v>43553</c:v>
                </c:pt>
                <c:pt idx="198">
                  <c:v>43585</c:v>
                </c:pt>
                <c:pt idx="199">
                  <c:v>43616</c:v>
                </c:pt>
                <c:pt idx="200">
                  <c:v>43644</c:v>
                </c:pt>
                <c:pt idx="201">
                  <c:v>43677</c:v>
                </c:pt>
                <c:pt idx="202">
                  <c:v>43707</c:v>
                </c:pt>
                <c:pt idx="203">
                  <c:v>43738</c:v>
                </c:pt>
                <c:pt idx="204">
                  <c:v>43769</c:v>
                </c:pt>
                <c:pt idx="205">
                  <c:v>43798</c:v>
                </c:pt>
                <c:pt idx="206">
                  <c:v>43830</c:v>
                </c:pt>
                <c:pt idx="207">
                  <c:v>43861</c:v>
                </c:pt>
                <c:pt idx="208">
                  <c:v>43889</c:v>
                </c:pt>
                <c:pt idx="209">
                  <c:v>43921</c:v>
                </c:pt>
                <c:pt idx="210">
                  <c:v>43951</c:v>
                </c:pt>
                <c:pt idx="211">
                  <c:v>43980</c:v>
                </c:pt>
                <c:pt idx="212">
                  <c:v>44012</c:v>
                </c:pt>
                <c:pt idx="213">
                  <c:v>44043</c:v>
                </c:pt>
                <c:pt idx="214">
                  <c:v>44074</c:v>
                </c:pt>
                <c:pt idx="215">
                  <c:v>44104</c:v>
                </c:pt>
                <c:pt idx="216">
                  <c:v>44134</c:v>
                </c:pt>
                <c:pt idx="217">
                  <c:v>44165</c:v>
                </c:pt>
                <c:pt idx="218">
                  <c:v>44196</c:v>
                </c:pt>
                <c:pt idx="219">
                  <c:v>44225</c:v>
                </c:pt>
                <c:pt idx="220">
                  <c:v>44253</c:v>
                </c:pt>
                <c:pt idx="221">
                  <c:v>44286</c:v>
                </c:pt>
                <c:pt idx="222">
                  <c:v>44316</c:v>
                </c:pt>
                <c:pt idx="223">
                  <c:v>44347</c:v>
                </c:pt>
                <c:pt idx="224">
                  <c:v>44377</c:v>
                </c:pt>
                <c:pt idx="225">
                  <c:v>44407</c:v>
                </c:pt>
                <c:pt idx="226">
                  <c:v>44439</c:v>
                </c:pt>
                <c:pt idx="227">
                  <c:v>44469</c:v>
                </c:pt>
                <c:pt idx="228">
                  <c:v>44498</c:v>
                </c:pt>
                <c:pt idx="229">
                  <c:v>44530</c:v>
                </c:pt>
                <c:pt idx="230">
                  <c:v>44561</c:v>
                </c:pt>
                <c:pt idx="231">
                  <c:v>44592</c:v>
                </c:pt>
                <c:pt idx="232">
                  <c:v>44620</c:v>
                </c:pt>
                <c:pt idx="233">
                  <c:v>44651</c:v>
                </c:pt>
                <c:pt idx="234">
                  <c:v>44681</c:v>
                </c:pt>
                <c:pt idx="235">
                  <c:v>44712</c:v>
                </c:pt>
                <c:pt idx="236">
                  <c:v>44742</c:v>
                </c:pt>
                <c:pt idx="237">
                  <c:v>44773</c:v>
                </c:pt>
                <c:pt idx="238">
                  <c:v>44804</c:v>
                </c:pt>
                <c:pt idx="239">
                  <c:v>44834</c:v>
                </c:pt>
                <c:pt idx="240">
                  <c:v>44865</c:v>
                </c:pt>
                <c:pt idx="241">
                  <c:v>44895</c:v>
                </c:pt>
                <c:pt idx="242">
                  <c:v>44926</c:v>
                </c:pt>
                <c:pt idx="243">
                  <c:v>44957</c:v>
                </c:pt>
                <c:pt idx="244">
                  <c:v>44985</c:v>
                </c:pt>
                <c:pt idx="245">
                  <c:v>45016</c:v>
                </c:pt>
                <c:pt idx="246">
                  <c:v>45046</c:v>
                </c:pt>
                <c:pt idx="247">
                  <c:v>45077</c:v>
                </c:pt>
                <c:pt idx="248">
                  <c:v>45107</c:v>
                </c:pt>
                <c:pt idx="249">
                  <c:v>45138</c:v>
                </c:pt>
                <c:pt idx="250">
                  <c:v>45169</c:v>
                </c:pt>
                <c:pt idx="251">
                  <c:v>45199</c:v>
                </c:pt>
                <c:pt idx="252">
                  <c:v>45230</c:v>
                </c:pt>
                <c:pt idx="253">
                  <c:v>45260</c:v>
                </c:pt>
                <c:pt idx="254">
                  <c:v>45291</c:v>
                </c:pt>
                <c:pt idx="255">
                  <c:v>45322</c:v>
                </c:pt>
                <c:pt idx="256">
                  <c:v>45351</c:v>
                </c:pt>
                <c:pt idx="257">
                  <c:v>45382</c:v>
                </c:pt>
                <c:pt idx="258">
                  <c:v>45412</c:v>
                </c:pt>
                <c:pt idx="259">
                  <c:v>45443</c:v>
                </c:pt>
                <c:pt idx="260">
                  <c:v>45473</c:v>
                </c:pt>
                <c:pt idx="261">
                  <c:v>45504</c:v>
                </c:pt>
                <c:pt idx="262">
                  <c:v>45535</c:v>
                </c:pt>
                <c:pt idx="263">
                  <c:v>45565</c:v>
                </c:pt>
                <c:pt idx="264">
                  <c:v>45596</c:v>
                </c:pt>
                <c:pt idx="265">
                  <c:v>45626</c:v>
                </c:pt>
                <c:pt idx="266">
                  <c:v>45657</c:v>
                </c:pt>
                <c:pt idx="267">
                  <c:v>45688</c:v>
                </c:pt>
                <c:pt idx="268">
                  <c:v>45716</c:v>
                </c:pt>
                <c:pt idx="269">
                  <c:v>45747</c:v>
                </c:pt>
                <c:pt idx="270">
                  <c:v>45777</c:v>
                </c:pt>
                <c:pt idx="271">
                  <c:v>45808</c:v>
                </c:pt>
                <c:pt idx="272">
                  <c:v>45838</c:v>
                </c:pt>
                <c:pt idx="273">
                  <c:v>45869</c:v>
                </c:pt>
                <c:pt idx="274">
                  <c:v>45898</c:v>
                </c:pt>
                <c:pt idx="275">
                  <c:v>45930</c:v>
                </c:pt>
                <c:pt idx="276">
                  <c:v>45961</c:v>
                </c:pt>
                <c:pt idx="277">
                  <c:v>45989</c:v>
                </c:pt>
                <c:pt idx="278">
                  <c:v>46022</c:v>
                </c:pt>
                <c:pt idx="279">
                  <c:v>46053</c:v>
                </c:pt>
                <c:pt idx="280">
                  <c:v>46080</c:v>
                </c:pt>
                <c:pt idx="281">
                  <c:v>46112</c:v>
                </c:pt>
                <c:pt idx="282">
                  <c:v>46142</c:v>
                </c:pt>
              </c:numCache>
            </c:numRef>
          </c:cat>
          <c:val>
            <c:numRef>
              <c:f>'Europe (2)'!$H$23:$H$305</c:f>
              <c:numCache>
                <c:formatCode>0.00</c:formatCode>
                <c:ptCount val="283"/>
                <c:pt idx="0">
                  <c:v>-3.3725437359047312</c:v>
                </c:pt>
                <c:pt idx="1">
                  <c:v>-2.8175165559716429</c:v>
                </c:pt>
                <c:pt idx="2">
                  <c:v>-2.4232869322116364</c:v>
                </c:pt>
                <c:pt idx="3">
                  <c:v>-2.2186479862384791</c:v>
                </c:pt>
                <c:pt idx="4">
                  <c:v>-2.1607434215774699</c:v>
                </c:pt>
                <c:pt idx="5">
                  <c:v>-2.1140618304814325</c:v>
                </c:pt>
                <c:pt idx="6">
                  <c:v>-1.5604264997377286</c:v>
                </c:pt>
                <c:pt idx="7">
                  <c:v>-0.83932666782849308</c:v>
                </c:pt>
                <c:pt idx="8">
                  <c:v>-0.16669506784492033</c:v>
                </c:pt>
                <c:pt idx="9">
                  <c:v>0.33075030577457099</c:v>
                </c:pt>
                <c:pt idx="10">
                  <c:v>0.89654953132115522</c:v>
                </c:pt>
                <c:pt idx="11">
                  <c:v>1.2344090329480415</c:v>
                </c:pt>
                <c:pt idx="12">
                  <c:v>1.774934555333215</c:v>
                </c:pt>
                <c:pt idx="13">
                  <c:v>2.2423594199686678</c:v>
                </c:pt>
                <c:pt idx="14">
                  <c:v>2.6355650514047495</c:v>
                </c:pt>
                <c:pt idx="15">
                  <c:v>2.8470763605264016</c:v>
                </c:pt>
                <c:pt idx="16">
                  <c:v>2.9256430433125669</c:v>
                </c:pt>
                <c:pt idx="17">
                  <c:v>2.792894827988027</c:v>
                </c:pt>
                <c:pt idx="18">
                  <c:v>2.6451892582721444</c:v>
                </c:pt>
                <c:pt idx="19">
                  <c:v>2.3674614915622363</c:v>
                </c:pt>
                <c:pt idx="20">
                  <c:v>2.2334924623449468</c:v>
                </c:pt>
                <c:pt idx="21">
                  <c:v>2.1184722401333644</c:v>
                </c:pt>
                <c:pt idx="22">
                  <c:v>1.9654116272694171</c:v>
                </c:pt>
                <c:pt idx="23">
                  <c:v>1.8500863428381829</c:v>
                </c:pt>
                <c:pt idx="24">
                  <c:v>1.7788457430748996</c:v>
                </c:pt>
                <c:pt idx="25">
                  <c:v>1.7578993946412855</c:v>
                </c:pt>
                <c:pt idx="26">
                  <c:v>1.7715608248690378</c:v>
                </c:pt>
                <c:pt idx="27">
                  <c:v>1.8395144591938151</c:v>
                </c:pt>
                <c:pt idx="28">
                  <c:v>1.9184059139471459</c:v>
                </c:pt>
                <c:pt idx="29">
                  <c:v>1.9239030597065716</c:v>
                </c:pt>
                <c:pt idx="30">
                  <c:v>1.8768792335529123</c:v>
                </c:pt>
                <c:pt idx="31">
                  <c:v>1.9008362166601751</c:v>
                </c:pt>
                <c:pt idx="32">
                  <c:v>1.9341463604535609</c:v>
                </c:pt>
                <c:pt idx="33">
                  <c:v>1.9449384956022759</c:v>
                </c:pt>
                <c:pt idx="34">
                  <c:v>1.9039240421506141</c:v>
                </c:pt>
                <c:pt idx="35">
                  <c:v>1.85240227607004</c:v>
                </c:pt>
                <c:pt idx="36">
                  <c:v>1.7439047205486806</c:v>
                </c:pt>
                <c:pt idx="37">
                  <c:v>1.6453954930532364</c:v>
                </c:pt>
                <c:pt idx="38">
                  <c:v>1.5849872450920997</c:v>
                </c:pt>
                <c:pt idx="39">
                  <c:v>1.5610378857004124</c:v>
                </c:pt>
                <c:pt idx="40">
                  <c:v>1.5205213494313434</c:v>
                </c:pt>
                <c:pt idx="41">
                  <c:v>1.4358786850526561</c:v>
                </c:pt>
                <c:pt idx="42">
                  <c:v>1.2961397042234348</c:v>
                </c:pt>
                <c:pt idx="43">
                  <c:v>1.1180670868296332</c:v>
                </c:pt>
                <c:pt idx="44">
                  <c:v>1.024578531918392</c:v>
                </c:pt>
                <c:pt idx="45">
                  <c:v>0.93164388098185669</c:v>
                </c:pt>
                <c:pt idx="46">
                  <c:v>0.89699618215344201</c:v>
                </c:pt>
                <c:pt idx="47">
                  <c:v>0.80658677656325861</c:v>
                </c:pt>
                <c:pt idx="48">
                  <c:v>0.68654527338787263</c:v>
                </c:pt>
                <c:pt idx="49">
                  <c:v>0.69436713471850231</c:v>
                </c:pt>
                <c:pt idx="50">
                  <c:v>0.73539769461094773</c:v>
                </c:pt>
                <c:pt idx="51">
                  <c:v>1.1186971826213423</c:v>
                </c:pt>
                <c:pt idx="52">
                  <c:v>1.5808869882151506</c:v>
                </c:pt>
                <c:pt idx="53">
                  <c:v>2.1351154013134646</c:v>
                </c:pt>
                <c:pt idx="54">
                  <c:v>2.6557628481727393</c:v>
                </c:pt>
                <c:pt idx="55">
                  <c:v>2.9422938696669476</c:v>
                </c:pt>
                <c:pt idx="56">
                  <c:v>2.7914826058664919</c:v>
                </c:pt>
                <c:pt idx="57">
                  <c:v>2.3267401747172993</c:v>
                </c:pt>
                <c:pt idx="58">
                  <c:v>0.90172662254583713</c:v>
                </c:pt>
                <c:pt idx="59">
                  <c:v>-0.46218805603614049</c:v>
                </c:pt>
                <c:pt idx="60">
                  <c:v>-1.4197770501588063</c:v>
                </c:pt>
                <c:pt idx="61">
                  <c:v>-2.7144812866814316</c:v>
                </c:pt>
                <c:pt idx="62">
                  <c:v>-3.3165477746916268</c:v>
                </c:pt>
                <c:pt idx="63">
                  <c:v>-3.4941304565833615</c:v>
                </c:pt>
                <c:pt idx="64">
                  <c:v>-3.4025346689864491</c:v>
                </c:pt>
                <c:pt idx="65">
                  <c:v>-3.5099559203115951</c:v>
                </c:pt>
                <c:pt idx="66">
                  <c:v>-3.376296132854804</c:v>
                </c:pt>
                <c:pt idx="67">
                  <c:v>-3.1404126161416346</c:v>
                </c:pt>
                <c:pt idx="68">
                  <c:v>-2.9205448433110783</c:v>
                </c:pt>
                <c:pt idx="69">
                  <c:v>-2.6799561806748291</c:v>
                </c:pt>
                <c:pt idx="70">
                  <c:v>-2.3811632783229522</c:v>
                </c:pt>
                <c:pt idx="71">
                  <c:v>-2.6791582885594307</c:v>
                </c:pt>
                <c:pt idx="72">
                  <c:v>-3.1009572651369584</c:v>
                </c:pt>
                <c:pt idx="73">
                  <c:v>-3.2324409434553463</c:v>
                </c:pt>
                <c:pt idx="74">
                  <c:v>-3.1455979328134056</c:v>
                </c:pt>
                <c:pt idx="75">
                  <c:v>-2.8404810964957696</c:v>
                </c:pt>
                <c:pt idx="76">
                  <c:v>-2.6113910952640111</c:v>
                </c:pt>
                <c:pt idx="77">
                  <c:v>-2.4134842709302409</c:v>
                </c:pt>
                <c:pt idx="78">
                  <c:v>-2.1980969124496959</c:v>
                </c:pt>
                <c:pt idx="79">
                  <c:v>-1.9992036054228892</c:v>
                </c:pt>
                <c:pt idx="80">
                  <c:v>-1.7178638785690654</c:v>
                </c:pt>
                <c:pt idx="81">
                  <c:v>-1.2642922900812825</c:v>
                </c:pt>
                <c:pt idx="82">
                  <c:v>-0.79904539354154369</c:v>
                </c:pt>
                <c:pt idx="83">
                  <c:v>-0.3834865382717344</c:v>
                </c:pt>
                <c:pt idx="84">
                  <c:v>-8.0649456448251416E-2</c:v>
                </c:pt>
                <c:pt idx="85">
                  <c:v>3.8726247383046718E-2</c:v>
                </c:pt>
                <c:pt idx="86">
                  <c:v>0.16170658672644572</c:v>
                </c:pt>
                <c:pt idx="87">
                  <c:v>0.30409392896590143</c:v>
                </c:pt>
                <c:pt idx="88">
                  <c:v>0.51943520442074098</c:v>
                </c:pt>
                <c:pt idx="89">
                  <c:v>0.89883861172075508</c:v>
                </c:pt>
                <c:pt idx="90">
                  <c:v>1.3900053161930732</c:v>
                </c:pt>
                <c:pt idx="91">
                  <c:v>1.7516109657928802</c:v>
                </c:pt>
                <c:pt idx="92">
                  <c:v>1.962149801200973</c:v>
                </c:pt>
                <c:pt idx="93">
                  <c:v>2.0563735593107633</c:v>
                </c:pt>
                <c:pt idx="94">
                  <c:v>1.970123901448839</c:v>
                </c:pt>
                <c:pt idx="95">
                  <c:v>1.7469045428845007</c:v>
                </c:pt>
                <c:pt idx="96">
                  <c:v>1.6127576146818534</c:v>
                </c:pt>
                <c:pt idx="97">
                  <c:v>1.4004894378231068</c:v>
                </c:pt>
                <c:pt idx="98">
                  <c:v>1.1912030177543995</c:v>
                </c:pt>
                <c:pt idx="99">
                  <c:v>1.147931890079684</c:v>
                </c:pt>
                <c:pt idx="100">
                  <c:v>1.2199599551162814</c:v>
                </c:pt>
                <c:pt idx="101">
                  <c:v>1.4569953385169845</c:v>
                </c:pt>
                <c:pt idx="102">
                  <c:v>1.733651715241697</c:v>
                </c:pt>
                <c:pt idx="103">
                  <c:v>1.8686326208736848</c:v>
                </c:pt>
                <c:pt idx="104">
                  <c:v>1.9208079939475522</c:v>
                </c:pt>
                <c:pt idx="105">
                  <c:v>1.4948158817389454</c:v>
                </c:pt>
                <c:pt idx="106">
                  <c:v>0.8842670985773341</c:v>
                </c:pt>
                <c:pt idx="107">
                  <c:v>-0.2093125506092218</c:v>
                </c:pt>
                <c:pt idx="108">
                  <c:v>-0.99655565598048867</c:v>
                </c:pt>
                <c:pt idx="109">
                  <c:v>-1.932336903400057</c:v>
                </c:pt>
                <c:pt idx="110">
                  <c:v>-2.5701603223347749</c:v>
                </c:pt>
                <c:pt idx="111">
                  <c:v>-2.7010768447797924</c:v>
                </c:pt>
                <c:pt idx="112">
                  <c:v>-2.5534447002781078</c:v>
                </c:pt>
                <c:pt idx="113">
                  <c:v>-2.2619367155000596</c:v>
                </c:pt>
                <c:pt idx="114">
                  <c:v>-2.0310821477416705</c:v>
                </c:pt>
                <c:pt idx="115">
                  <c:v>-1.8740404450275483</c:v>
                </c:pt>
                <c:pt idx="116">
                  <c:v>-1.6412965609259518</c:v>
                </c:pt>
                <c:pt idx="117">
                  <c:v>-1.2307376732276831</c:v>
                </c:pt>
                <c:pt idx="118">
                  <c:v>-0.55279442711254989</c:v>
                </c:pt>
                <c:pt idx="119">
                  <c:v>2.5047282770388111E-3</c:v>
                </c:pt>
                <c:pt idx="120">
                  <c:v>0.35874677939464761</c:v>
                </c:pt>
                <c:pt idx="121">
                  <c:v>0.80491656062905348</c:v>
                </c:pt>
                <c:pt idx="122">
                  <c:v>1.3142000315155982</c:v>
                </c:pt>
                <c:pt idx="123">
                  <c:v>1.841962929315015</c:v>
                </c:pt>
                <c:pt idx="124">
                  <c:v>2.2476422559114422</c:v>
                </c:pt>
                <c:pt idx="125">
                  <c:v>2.5449136579226068</c:v>
                </c:pt>
                <c:pt idx="126">
                  <c:v>2.7620111578843174</c:v>
                </c:pt>
                <c:pt idx="127">
                  <c:v>2.7700537801450862</c:v>
                </c:pt>
                <c:pt idx="128">
                  <c:v>2.6165432809104252</c:v>
                </c:pt>
                <c:pt idx="129">
                  <c:v>2.4161283130617552</c:v>
                </c:pt>
                <c:pt idx="130">
                  <c:v>2.1250068345240578</c:v>
                </c:pt>
                <c:pt idx="131">
                  <c:v>1.929996791527729</c:v>
                </c:pt>
                <c:pt idx="132">
                  <c:v>1.7772028309210399</c:v>
                </c:pt>
                <c:pt idx="133">
                  <c:v>1.704487135245607</c:v>
                </c:pt>
                <c:pt idx="134">
                  <c:v>1.7024189559732614</c:v>
                </c:pt>
                <c:pt idx="135">
                  <c:v>1.6578862332914222</c:v>
                </c:pt>
                <c:pt idx="136">
                  <c:v>1.6501830861424469</c:v>
                </c:pt>
                <c:pt idx="137">
                  <c:v>1.662243751270353</c:v>
                </c:pt>
                <c:pt idx="138">
                  <c:v>1.665726590511132</c:v>
                </c:pt>
                <c:pt idx="139">
                  <c:v>1.7063482897887405</c:v>
                </c:pt>
                <c:pt idx="140">
                  <c:v>1.7610672522237723</c:v>
                </c:pt>
                <c:pt idx="141">
                  <c:v>1.7319215761736941</c:v>
                </c:pt>
                <c:pt idx="142">
                  <c:v>1.6858651245226426</c:v>
                </c:pt>
                <c:pt idx="143">
                  <c:v>1.6398468337863217</c:v>
                </c:pt>
                <c:pt idx="144">
                  <c:v>1.5800313700012927</c:v>
                </c:pt>
                <c:pt idx="145">
                  <c:v>1.5685481698951147</c:v>
                </c:pt>
                <c:pt idx="146">
                  <c:v>1.4734581371298121</c:v>
                </c:pt>
                <c:pt idx="147">
                  <c:v>1.3406936402865663</c:v>
                </c:pt>
                <c:pt idx="148">
                  <c:v>1.29425755747069</c:v>
                </c:pt>
                <c:pt idx="149">
                  <c:v>1.148136092381367</c:v>
                </c:pt>
                <c:pt idx="150">
                  <c:v>1.0189022469473414</c:v>
                </c:pt>
                <c:pt idx="151">
                  <c:v>0.89510160713858489</c:v>
                </c:pt>
                <c:pt idx="152">
                  <c:v>0.65130489823402193</c:v>
                </c:pt>
                <c:pt idx="153">
                  <c:v>0.56934807220088135</c:v>
                </c:pt>
                <c:pt idx="154">
                  <c:v>0.31360739016068578</c:v>
                </c:pt>
                <c:pt idx="155">
                  <c:v>-1.312344838463096E-2</c:v>
                </c:pt>
                <c:pt idx="156">
                  <c:v>-2.8425601927029111E-2</c:v>
                </c:pt>
                <c:pt idx="157">
                  <c:v>-0.1125287326648118</c:v>
                </c:pt>
                <c:pt idx="158">
                  <c:v>-0.37198394473345608</c:v>
                </c:pt>
                <c:pt idx="159">
                  <c:v>-0.91183736884160549</c:v>
                </c:pt>
                <c:pt idx="160">
                  <c:v>-1.9253014872599725</c:v>
                </c:pt>
                <c:pt idx="161">
                  <c:v>-2.525330570583773</c:v>
                </c:pt>
                <c:pt idx="162">
                  <c:v>-2.8328733462916005</c:v>
                </c:pt>
                <c:pt idx="163">
                  <c:v>-2.7082896075992755</c:v>
                </c:pt>
                <c:pt idx="164">
                  <c:v>-3.0172430817651383</c:v>
                </c:pt>
                <c:pt idx="165">
                  <c:v>-2.643252640190163</c:v>
                </c:pt>
                <c:pt idx="166">
                  <c:v>-2.3505605600382302</c:v>
                </c:pt>
                <c:pt idx="167">
                  <c:v>-2.0778823002650113</c:v>
                </c:pt>
                <c:pt idx="168">
                  <c:v>-1.7500560365341105</c:v>
                </c:pt>
                <c:pt idx="169">
                  <c:v>-1.3482826103266936</c:v>
                </c:pt>
                <c:pt idx="170">
                  <c:v>-1.0408033075237528</c:v>
                </c:pt>
                <c:pt idx="171">
                  <c:v>-0.65196518871547349</c:v>
                </c:pt>
                <c:pt idx="172">
                  <c:v>-0.55781560259250473</c:v>
                </c:pt>
                <c:pt idx="173">
                  <c:v>-0.20132069767757332</c:v>
                </c:pt>
                <c:pt idx="174">
                  <c:v>4.9739302096959065E-2</c:v>
                </c:pt>
                <c:pt idx="175">
                  <c:v>0.21199822445615421</c:v>
                </c:pt>
                <c:pt idx="176">
                  <c:v>0.39384803825884501</c:v>
                </c:pt>
                <c:pt idx="177">
                  <c:v>1.2514468820027211</c:v>
                </c:pt>
                <c:pt idx="178">
                  <c:v>1.901990011169733</c:v>
                </c:pt>
                <c:pt idx="179">
                  <c:v>2.8631930891069191</c:v>
                </c:pt>
                <c:pt idx="180">
                  <c:v>3.1391163350479645</c:v>
                </c:pt>
                <c:pt idx="181">
                  <c:v>2.7120538389998443</c:v>
                </c:pt>
                <c:pt idx="182">
                  <c:v>2.7653959793703464</c:v>
                </c:pt>
                <c:pt idx="183">
                  <c:v>2.9026653842452013</c:v>
                </c:pt>
                <c:pt idx="184">
                  <c:v>2.5654916349030064</c:v>
                </c:pt>
                <c:pt idx="185">
                  <c:v>2.1347091768324251</c:v>
                </c:pt>
                <c:pt idx="186">
                  <c:v>1.9814100117646243</c:v>
                </c:pt>
                <c:pt idx="187">
                  <c:v>1.4334075600078298</c:v>
                </c:pt>
                <c:pt idx="188">
                  <c:v>0.91956766992520778</c:v>
                </c:pt>
                <c:pt idx="189">
                  <c:v>0.8056234451639811</c:v>
                </c:pt>
                <c:pt idx="190">
                  <c:v>0.61019910198315441</c:v>
                </c:pt>
                <c:pt idx="191">
                  <c:v>0.61351778952087088</c:v>
                </c:pt>
                <c:pt idx="192">
                  <c:v>-0.24549083227713242</c:v>
                </c:pt>
                <c:pt idx="193">
                  <c:v>-1.0882260492062064</c:v>
                </c:pt>
                <c:pt idx="194">
                  <c:v>-2.4110396988848062</c:v>
                </c:pt>
                <c:pt idx="195">
                  <c:v>-2.4310158282342327</c:v>
                </c:pt>
                <c:pt idx="196">
                  <c:v>-2.2419548086613119</c:v>
                </c:pt>
                <c:pt idx="197">
                  <c:v>-2.105258489684497</c:v>
                </c:pt>
                <c:pt idx="198">
                  <c:v>-1.7011914134580208</c:v>
                </c:pt>
                <c:pt idx="199">
                  <c:v>-1.7041646016521594</c:v>
                </c:pt>
                <c:pt idx="200">
                  <c:v>-1.3247785499415645</c:v>
                </c:pt>
                <c:pt idx="201">
                  <c:v>-0.86572383877294878</c:v>
                </c:pt>
                <c:pt idx="202">
                  <c:v>-0.2841457595731639</c:v>
                </c:pt>
                <c:pt idx="203">
                  <c:v>0.2872321712116972</c:v>
                </c:pt>
                <c:pt idx="204">
                  <c:v>0.79435677370865165</c:v>
                </c:pt>
                <c:pt idx="205">
                  <c:v>1.3537474305609865</c:v>
                </c:pt>
                <c:pt idx="206">
                  <c:v>1.7996824487773446</c:v>
                </c:pt>
                <c:pt idx="207">
                  <c:v>2.230257740297374</c:v>
                </c:pt>
                <c:pt idx="208">
                  <c:v>1.1822129861310953</c:v>
                </c:pt>
                <c:pt idx="209">
                  <c:v>-0.94390846877874757</c:v>
                </c:pt>
                <c:pt idx="210">
                  <c:v>-2.3004070349175252</c:v>
                </c:pt>
                <c:pt idx="211">
                  <c:v>-2.5722832040630266</c:v>
                </c:pt>
                <c:pt idx="212">
                  <c:v>-2.2600363289450569</c:v>
                </c:pt>
                <c:pt idx="213">
                  <c:v>-1.8171935054750006</c:v>
                </c:pt>
                <c:pt idx="214">
                  <c:v>-1.3505261165556999</c:v>
                </c:pt>
                <c:pt idx="215">
                  <c:v>-1.0739339204853489</c:v>
                </c:pt>
                <c:pt idx="216">
                  <c:v>-1.3949758046613432</c:v>
                </c:pt>
                <c:pt idx="217">
                  <c:v>-1.0225805345232561</c:v>
                </c:pt>
                <c:pt idx="218">
                  <c:v>-0.54866387027531471</c:v>
                </c:pt>
                <c:pt idx="219">
                  <c:v>-8.7291887882252783E-2</c:v>
                </c:pt>
                <c:pt idx="220">
                  <c:v>0.34599360720699512</c:v>
                </c:pt>
                <c:pt idx="221">
                  <c:v>0.9016885113575267</c:v>
                </c:pt>
                <c:pt idx="222">
                  <c:v>1.381665478076314</c:v>
                </c:pt>
                <c:pt idx="223">
                  <c:v>1.8833838397535918</c:v>
                </c:pt>
                <c:pt idx="224">
                  <c:v>2.299374812486914</c:v>
                </c:pt>
                <c:pt idx="225">
                  <c:v>2.4593433558774991</c:v>
                </c:pt>
                <c:pt idx="226">
                  <c:v>2.6512355919039337</c:v>
                </c:pt>
                <c:pt idx="227">
                  <c:v>2.6763327268565948</c:v>
                </c:pt>
                <c:pt idx="228">
                  <c:v>2.6079158714042738</c:v>
                </c:pt>
                <c:pt idx="229">
                  <c:v>2.1356523460278192</c:v>
                </c:pt>
                <c:pt idx="230">
                  <c:v>1.9008662094874396</c:v>
                </c:pt>
                <c:pt idx="231">
                  <c:v>1.5701963837440598</c:v>
                </c:pt>
                <c:pt idx="232">
                  <c:v>0.8192678871888931</c:v>
                </c:pt>
                <c:pt idx="233">
                  <c:v>0.12984280723898184</c:v>
                </c:pt>
                <c:pt idx="234">
                  <c:v>-0.47727121268329104</c:v>
                </c:pt>
                <c:pt idx="235">
                  <c:v>-0.95187935629561371</c:v>
                </c:pt>
                <c:pt idx="236">
                  <c:v>-1.7336071720002146</c:v>
                </c:pt>
                <c:pt idx="237">
                  <c:v>-2.2722582038708943</c:v>
                </c:pt>
                <c:pt idx="238">
                  <c:v>-2.900470414736557</c:v>
                </c:pt>
                <c:pt idx="239">
                  <c:v>-3.2717988566317189</c:v>
                </c:pt>
                <c:pt idx="240">
                  <c:v>-3.3980287480803444</c:v>
                </c:pt>
                <c:pt idx="241">
                  <c:v>-3.1193936253077719</c:v>
                </c:pt>
                <c:pt idx="242">
                  <c:v>-2.7079670675662251</c:v>
                </c:pt>
                <c:pt idx="243">
                  <c:v>-2.3003726001609812</c:v>
                </c:pt>
                <c:pt idx="244">
                  <c:v>-1.7864384045735111</c:v>
                </c:pt>
                <c:pt idx="245">
                  <c:v>-1.4946517062836706</c:v>
                </c:pt>
                <c:pt idx="246">
                  <c:v>-1.2576820885094206</c:v>
                </c:pt>
                <c:pt idx="247">
                  <c:v>-1.0663027119021913</c:v>
                </c:pt>
                <c:pt idx="248">
                  <c:v>-0.62023552665002579</c:v>
                </c:pt>
                <c:pt idx="249">
                  <c:v>-0.16773398853099988</c:v>
                </c:pt>
                <c:pt idx="250">
                  <c:v>5.7785754508540572E-2</c:v>
                </c:pt>
                <c:pt idx="251">
                  <c:v>0.14845397165391824</c:v>
                </c:pt>
                <c:pt idx="252">
                  <c:v>0.25380856412316183</c:v>
                </c:pt>
                <c:pt idx="253">
                  <c:v>0.54879279061532804</c:v>
                </c:pt>
                <c:pt idx="254">
                  <c:v>1.0153389684229674</c:v>
                </c:pt>
                <c:pt idx="255">
                  <c:v>1.7229127122242338</c:v>
                </c:pt>
                <c:pt idx="256">
                  <c:v>2.6345358107364545</c:v>
                </c:pt>
                <c:pt idx="257">
                  <c:v>3.3388246185559227</c:v>
                </c:pt>
                <c:pt idx="258">
                  <c:v>3.5618160528481795</c:v>
                </c:pt>
                <c:pt idx="259">
                  <c:v>3.4058493080062107</c:v>
                </c:pt>
                <c:pt idx="260">
                  <c:v>2.9478481286696021</c:v>
                </c:pt>
                <c:pt idx="261">
                  <c:v>2.7639470847772878</c:v>
                </c:pt>
                <c:pt idx="262">
                  <c:v>2.6452451709694422</c:v>
                </c:pt>
                <c:pt idx="263">
                  <c:v>2.4728937089555298</c:v>
                </c:pt>
                <c:pt idx="264">
                  <c:v>2.3425989271560614</c:v>
                </c:pt>
                <c:pt idx="265">
                  <c:v>2.1669201360540042</c:v>
                </c:pt>
                <c:pt idx="266">
                  <c:v>2.0909465990464016</c:v>
                </c:pt>
                <c:pt idx="267">
                  <c:v>2.1198002120907207</c:v>
                </c:pt>
                <c:pt idx="268">
                  <c:v>2.0993033212698</c:v>
                </c:pt>
                <c:pt idx="269">
                  <c:v>2.0927867482343698</c:v>
                </c:pt>
                <c:pt idx="270">
                  <c:v>2.0365178689752113</c:v>
                </c:pt>
                <c:pt idx="271">
                  <c:v>2.034428477124949</c:v>
                </c:pt>
                <c:pt idx="272">
                  <c:v>2.0434440445623485</c:v>
                </c:pt>
                <c:pt idx="273">
                  <c:v>2.0324457146833805</c:v>
                </c:pt>
                <c:pt idx="274">
                  <c:v>1.9906933904049589</c:v>
                </c:pt>
                <c:pt idx="275">
                  <c:v>1.916318538428144</c:v>
                </c:pt>
                <c:pt idx="276">
                  <c:v>1.7332968959458224</c:v>
                </c:pt>
                <c:pt idx="277">
                  <c:v>1.5722808710808827</c:v>
                </c:pt>
                <c:pt idx="278">
                  <c:v>1.5519444620711129</c:v>
                </c:pt>
                <c:pt idx="279">
                  <c:v>1.5842731615668084</c:v>
                </c:pt>
                <c:pt idx="280">
                  <c:v>1.621686962596625</c:v>
                </c:pt>
                <c:pt idx="281">
                  <c:v>1.5111519148907777</c:v>
                </c:pt>
                <c:pt idx="282">
                  <c:v>1.4885952534732911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9-41EB-ACA1-9A93107E4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242191"/>
        <c:axId val="616222031"/>
      </c:lineChart>
      <c:dateAx>
        <c:axId val="616242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222031"/>
        <c:crosses val="autoZero"/>
        <c:auto val="1"/>
        <c:lblOffset val="100"/>
        <c:baseTimeUnit val="days"/>
      </c:dateAx>
      <c:valAx>
        <c:axId val="6162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24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'Europe (2)'!$BJ$3</c:f>
              <c:strCache>
                <c:ptCount val="1"/>
                <c:pt idx="0">
                  <c:v>Strat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'Europe (2)'!$BJ$4:$BJ$305</c:f>
              <c:numCache>
                <c:formatCode>General</c:formatCode>
                <c:ptCount val="302"/>
                <c:pt idx="20">
                  <c:v>100</c:v>
                </c:pt>
                <c:pt idx="21">
                  <c:v>91.360632894322833</c:v>
                </c:pt>
                <c:pt idx="22">
                  <c:v>84.955274868521599</c:v>
                </c:pt>
                <c:pt idx="23">
                  <c:v>81.696408504517464</c:v>
                </c:pt>
                <c:pt idx="24">
                  <c:v>79.296084865375107</c:v>
                </c:pt>
                <c:pt idx="25">
                  <c:v>79.296084865375107</c:v>
                </c:pt>
                <c:pt idx="26">
                  <c:v>79.971533864125732</c:v>
                </c:pt>
                <c:pt idx="27">
                  <c:v>82.575674582200449</c:v>
                </c:pt>
                <c:pt idx="28">
                  <c:v>85.900022967617701</c:v>
                </c:pt>
                <c:pt idx="29">
                  <c:v>87.36078315166273</c:v>
                </c:pt>
                <c:pt idx="30">
                  <c:v>84.170710772021209</c:v>
                </c:pt>
                <c:pt idx="31">
                  <c:v>90.139889574233081</c:v>
                </c:pt>
                <c:pt idx="32">
                  <c:v>90.860097241575616</c:v>
                </c:pt>
                <c:pt idx="33">
                  <c:v>93.305548134642649</c:v>
                </c:pt>
                <c:pt idx="34">
                  <c:v>95.950378551437282</c:v>
                </c:pt>
                <c:pt idx="35">
                  <c:v>98.709140124647675</c:v>
                </c:pt>
                <c:pt idx="36">
                  <c:v>96.267758201452637</c:v>
                </c:pt>
                <c:pt idx="37">
                  <c:v>97.268724789962619</c:v>
                </c:pt>
                <c:pt idx="38">
                  <c:v>96.576999911724016</c:v>
                </c:pt>
                <c:pt idx="39">
                  <c:v>98.005208336793132</c:v>
                </c:pt>
                <c:pt idx="40">
                  <c:v>96.190447773884813</c:v>
                </c:pt>
                <c:pt idx="41">
                  <c:v>95.063343119343102</c:v>
                </c:pt>
                <c:pt idx="42">
                  <c:v>96.735689736731715</c:v>
                </c:pt>
                <c:pt idx="43">
                  <c:v>96.735689736731715</c:v>
                </c:pt>
                <c:pt idx="44">
                  <c:v>96.735689736731715</c:v>
                </c:pt>
                <c:pt idx="45">
                  <c:v>96.735689736731715</c:v>
                </c:pt>
                <c:pt idx="46">
                  <c:v>96.735689736731715</c:v>
                </c:pt>
                <c:pt idx="47">
                  <c:v>96.735689736731715</c:v>
                </c:pt>
                <c:pt idx="48">
                  <c:v>96.735689736731715</c:v>
                </c:pt>
                <c:pt idx="49">
                  <c:v>96.735689736731715</c:v>
                </c:pt>
                <c:pt idx="50">
                  <c:v>96.735689736731715</c:v>
                </c:pt>
                <c:pt idx="51">
                  <c:v>96.735689736731715</c:v>
                </c:pt>
                <c:pt idx="52">
                  <c:v>96.735689736731715</c:v>
                </c:pt>
                <c:pt idx="53">
                  <c:v>96.6644183097075</c:v>
                </c:pt>
                <c:pt idx="54">
                  <c:v>100.93391617620605</c:v>
                </c:pt>
                <c:pt idx="55">
                  <c:v>98.520869289814584</c:v>
                </c:pt>
                <c:pt idx="56">
                  <c:v>101.63644881401623</c:v>
                </c:pt>
                <c:pt idx="57">
                  <c:v>105.22038343009133</c:v>
                </c:pt>
                <c:pt idx="58">
                  <c:v>108.95704253264691</c:v>
                </c:pt>
                <c:pt idx="59">
                  <c:v>111.27845472715008</c:v>
                </c:pt>
                <c:pt idx="60">
                  <c:v>113.50483835228765</c:v>
                </c:pt>
                <c:pt idx="61">
                  <c:v>114.19718935766581</c:v>
                </c:pt>
                <c:pt idx="62">
                  <c:v>114.19718935766581</c:v>
                </c:pt>
                <c:pt idx="63">
                  <c:v>114.19718935766581</c:v>
                </c:pt>
                <c:pt idx="64">
                  <c:v>114.19718935766581</c:v>
                </c:pt>
                <c:pt idx="65">
                  <c:v>114.19718935766581</c:v>
                </c:pt>
                <c:pt idx="66">
                  <c:v>114.19718935766581</c:v>
                </c:pt>
                <c:pt idx="67">
                  <c:v>114.19718935766581</c:v>
                </c:pt>
                <c:pt idx="68">
                  <c:v>114.19718935766581</c:v>
                </c:pt>
                <c:pt idx="69">
                  <c:v>114.19718935766581</c:v>
                </c:pt>
                <c:pt idx="70">
                  <c:v>114.19718935766581</c:v>
                </c:pt>
                <c:pt idx="71">
                  <c:v>114.19718935766581</c:v>
                </c:pt>
                <c:pt idx="72">
                  <c:v>117.07221927355478</c:v>
                </c:pt>
                <c:pt idx="73">
                  <c:v>121.04845760118792</c:v>
                </c:pt>
                <c:pt idx="74">
                  <c:v>124.11745036232728</c:v>
                </c:pt>
                <c:pt idx="75">
                  <c:v>123.16953516699064</c:v>
                </c:pt>
                <c:pt idx="76">
                  <c:v>123.16953516699064</c:v>
                </c:pt>
                <c:pt idx="77">
                  <c:v>123.16953516699064</c:v>
                </c:pt>
                <c:pt idx="78">
                  <c:v>123.16953516699064</c:v>
                </c:pt>
                <c:pt idx="79">
                  <c:v>123.16953516699064</c:v>
                </c:pt>
                <c:pt idx="80">
                  <c:v>123.16953516699064</c:v>
                </c:pt>
                <c:pt idx="81">
                  <c:v>123.16953516699064</c:v>
                </c:pt>
                <c:pt idx="82">
                  <c:v>123.16953516699064</c:v>
                </c:pt>
                <c:pt idx="83">
                  <c:v>123.16953516699064</c:v>
                </c:pt>
                <c:pt idx="84">
                  <c:v>118.15316187393778</c:v>
                </c:pt>
                <c:pt idx="85">
                  <c:v>124.76828693244398</c:v>
                </c:pt>
                <c:pt idx="86">
                  <c:v>124.39370016614212</c:v>
                </c:pt>
                <c:pt idx="87">
                  <c:v>111.75429309288423</c:v>
                </c:pt>
                <c:pt idx="88">
                  <c:v>109.5801451606373</c:v>
                </c:pt>
                <c:pt idx="89">
                  <c:v>109.5801451606373</c:v>
                </c:pt>
                <c:pt idx="90">
                  <c:v>109.5801451606373</c:v>
                </c:pt>
                <c:pt idx="91">
                  <c:v>109.5801451606373</c:v>
                </c:pt>
                <c:pt idx="92">
                  <c:v>109.5801451606373</c:v>
                </c:pt>
                <c:pt idx="93">
                  <c:v>109.5801451606373</c:v>
                </c:pt>
                <c:pt idx="94">
                  <c:v>109.5801451606373</c:v>
                </c:pt>
                <c:pt idx="95">
                  <c:v>99.088002411637305</c:v>
                </c:pt>
                <c:pt idx="96">
                  <c:v>101.11652154497757</c:v>
                </c:pt>
                <c:pt idx="97">
                  <c:v>114.7373971945532</c:v>
                </c:pt>
                <c:pt idx="98">
                  <c:v>119.3101606646253</c:v>
                </c:pt>
                <c:pt idx="99">
                  <c:v>117.94635401565644</c:v>
                </c:pt>
                <c:pt idx="100">
                  <c:v>128.87972832755813</c:v>
                </c:pt>
                <c:pt idx="101">
                  <c:v>135.23460888935006</c:v>
                </c:pt>
                <c:pt idx="102">
                  <c:v>138.94210007373181</c:v>
                </c:pt>
                <c:pt idx="103">
                  <c:v>135.76752493285468</c:v>
                </c:pt>
                <c:pt idx="104">
                  <c:v>137.05110766129596</c:v>
                </c:pt>
                <c:pt idx="105">
                  <c:v>145.48607987676729</c:v>
                </c:pt>
                <c:pt idx="106">
                  <c:v>141.51499581065207</c:v>
                </c:pt>
                <c:pt idx="107">
                  <c:v>140.85028332628067</c:v>
                </c:pt>
                <c:pt idx="108">
                  <c:v>151.0329909532457</c:v>
                </c:pt>
                <c:pt idx="109">
                  <c:v>148.93570845945325</c:v>
                </c:pt>
                <c:pt idx="110">
                  <c:v>140.38040036319055</c:v>
                </c:pt>
                <c:pt idx="111">
                  <c:v>139.42917387693495</c:v>
                </c:pt>
                <c:pt idx="112">
                  <c:v>146.32270076226922</c:v>
                </c:pt>
                <c:pt idx="113">
                  <c:v>144.00766762704475</c:v>
                </c:pt>
                <c:pt idx="114">
                  <c:v>148.8268331387373</c:v>
                </c:pt>
                <c:pt idx="115">
                  <c:v>152.40252788225229</c:v>
                </c:pt>
                <c:pt idx="116">
                  <c:v>150.03592222668865</c:v>
                </c:pt>
                <c:pt idx="117">
                  <c:v>150.03592222668865</c:v>
                </c:pt>
                <c:pt idx="118">
                  <c:v>150.03592222668865</c:v>
                </c:pt>
                <c:pt idx="119">
                  <c:v>150.03592222668865</c:v>
                </c:pt>
                <c:pt idx="120">
                  <c:v>150.03592222668865</c:v>
                </c:pt>
                <c:pt idx="121">
                  <c:v>150.03592222668865</c:v>
                </c:pt>
                <c:pt idx="122">
                  <c:v>150.03592222668865</c:v>
                </c:pt>
                <c:pt idx="123">
                  <c:v>150.03592222668865</c:v>
                </c:pt>
                <c:pt idx="124">
                  <c:v>150.03592222668865</c:v>
                </c:pt>
                <c:pt idx="125">
                  <c:v>150.03592222668865</c:v>
                </c:pt>
                <c:pt idx="126">
                  <c:v>150.03592222668865</c:v>
                </c:pt>
                <c:pt idx="127">
                  <c:v>150.03592222668865</c:v>
                </c:pt>
                <c:pt idx="128">
                  <c:v>150.03592222668865</c:v>
                </c:pt>
                <c:pt idx="129">
                  <c:v>150.03592222668865</c:v>
                </c:pt>
                <c:pt idx="130">
                  <c:v>150.03592222668865</c:v>
                </c:pt>
                <c:pt idx="131">
                  <c:v>155.88025220297294</c:v>
                </c:pt>
                <c:pt idx="132">
                  <c:v>155.29051153937212</c:v>
                </c:pt>
                <c:pt idx="133">
                  <c:v>151.72847793122304</c:v>
                </c:pt>
                <c:pt idx="134">
                  <c:v>141.37852928502838</c:v>
                </c:pt>
                <c:pt idx="135">
                  <c:v>141.37852928502838</c:v>
                </c:pt>
                <c:pt idx="136">
                  <c:v>141.37852928502838</c:v>
                </c:pt>
                <c:pt idx="137">
                  <c:v>141.37852928502838</c:v>
                </c:pt>
                <c:pt idx="138">
                  <c:v>142.57336717291221</c:v>
                </c:pt>
                <c:pt idx="139">
                  <c:v>143.53985826444492</c:v>
                </c:pt>
                <c:pt idx="140">
                  <c:v>146.44995232026864</c:v>
                </c:pt>
                <c:pt idx="141">
                  <c:v>148.52100465926731</c:v>
                </c:pt>
                <c:pt idx="142">
                  <c:v>152.52503918133138</c:v>
                </c:pt>
                <c:pt idx="143">
                  <c:v>153.96946542801763</c:v>
                </c:pt>
                <c:pt idx="144">
                  <c:v>156.00865542333938</c:v>
                </c:pt>
                <c:pt idx="145">
                  <c:v>157.56991026350764</c:v>
                </c:pt>
                <c:pt idx="146">
                  <c:v>159.77903275843951</c:v>
                </c:pt>
                <c:pt idx="147">
                  <c:v>159.77903275843951</c:v>
                </c:pt>
                <c:pt idx="148">
                  <c:v>159.77903275843951</c:v>
                </c:pt>
                <c:pt idx="149">
                  <c:v>159.77903275843951</c:v>
                </c:pt>
                <c:pt idx="150">
                  <c:v>159.77903275843951</c:v>
                </c:pt>
                <c:pt idx="151">
                  <c:v>159.77903275843951</c:v>
                </c:pt>
                <c:pt idx="152">
                  <c:v>159.77903275843951</c:v>
                </c:pt>
                <c:pt idx="153">
                  <c:v>159.77903275843951</c:v>
                </c:pt>
                <c:pt idx="154">
                  <c:v>156.98511437656708</c:v>
                </c:pt>
                <c:pt idx="155">
                  <c:v>164.52966749834803</c:v>
                </c:pt>
                <c:pt idx="156">
                  <c:v>162.72384220274756</c:v>
                </c:pt>
                <c:pt idx="157">
                  <c:v>164.46639060119762</c:v>
                </c:pt>
                <c:pt idx="158">
                  <c:v>167.55722365431433</c:v>
                </c:pt>
                <c:pt idx="159">
                  <c:v>166.39876969109892</c:v>
                </c:pt>
                <c:pt idx="160">
                  <c:v>166.39876969109892</c:v>
                </c:pt>
                <c:pt idx="161">
                  <c:v>166.39876969109892</c:v>
                </c:pt>
                <c:pt idx="162">
                  <c:v>166.39876969109892</c:v>
                </c:pt>
                <c:pt idx="163">
                  <c:v>166.39876969109892</c:v>
                </c:pt>
                <c:pt idx="164">
                  <c:v>166.39876969109892</c:v>
                </c:pt>
                <c:pt idx="165">
                  <c:v>166.39876969109892</c:v>
                </c:pt>
                <c:pt idx="166">
                  <c:v>166.39876969109892</c:v>
                </c:pt>
                <c:pt idx="167">
                  <c:v>166.39876969109892</c:v>
                </c:pt>
                <c:pt idx="168">
                  <c:v>168.55824991273451</c:v>
                </c:pt>
                <c:pt idx="169">
                  <c:v>167.91761825562847</c:v>
                </c:pt>
                <c:pt idx="170">
                  <c:v>169.64859650794148</c:v>
                </c:pt>
                <c:pt idx="171">
                  <c:v>161.77434249741955</c:v>
                </c:pt>
                <c:pt idx="172">
                  <c:v>168.16368869345726</c:v>
                </c:pt>
                <c:pt idx="173">
                  <c:v>153.91705886192031</c:v>
                </c:pt>
                <c:pt idx="174">
                  <c:v>147.54468304090528</c:v>
                </c:pt>
                <c:pt idx="175">
                  <c:v>159.29666774410879</c:v>
                </c:pt>
                <c:pt idx="176">
                  <c:v>163.52229112475521</c:v>
                </c:pt>
                <c:pt idx="177">
                  <c:v>163.52229112475521</c:v>
                </c:pt>
                <c:pt idx="178">
                  <c:v>163.52229112475521</c:v>
                </c:pt>
                <c:pt idx="179">
                  <c:v>163.52229112475521</c:v>
                </c:pt>
                <c:pt idx="180">
                  <c:v>163.52229112475521</c:v>
                </c:pt>
                <c:pt idx="181">
                  <c:v>163.52229112475521</c:v>
                </c:pt>
                <c:pt idx="182">
                  <c:v>163.52229112475521</c:v>
                </c:pt>
                <c:pt idx="183">
                  <c:v>163.52229112475521</c:v>
                </c:pt>
                <c:pt idx="184">
                  <c:v>163.52229112475521</c:v>
                </c:pt>
                <c:pt idx="185">
                  <c:v>164.30668539614248</c:v>
                </c:pt>
                <c:pt idx="186">
                  <c:v>164.01492899032161</c:v>
                </c:pt>
                <c:pt idx="187">
                  <c:v>162.12568669033396</c:v>
                </c:pt>
                <c:pt idx="188">
                  <c:v>163.57012004374224</c:v>
                </c:pt>
                <c:pt idx="189">
                  <c:v>172.86327900292207</c:v>
                </c:pt>
                <c:pt idx="190">
                  <c:v>172.24150305609069</c:v>
                </c:pt>
                <c:pt idx="191">
                  <c:v>177.0817896575781</c:v>
                </c:pt>
                <c:pt idx="192">
                  <c:v>182.29514182716429</c:v>
                </c:pt>
                <c:pt idx="193">
                  <c:v>185.14096250689255</c:v>
                </c:pt>
                <c:pt idx="194">
                  <c:v>186.5280011575164</c:v>
                </c:pt>
                <c:pt idx="195">
                  <c:v>186.5280011575164</c:v>
                </c:pt>
                <c:pt idx="196">
                  <c:v>186.5280011575164</c:v>
                </c:pt>
                <c:pt idx="197">
                  <c:v>186.5280011575164</c:v>
                </c:pt>
                <c:pt idx="198">
                  <c:v>186.5280011575164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8-4DD0-9373-18F7D7BBD2EE}"/>
            </c:ext>
          </c:extLst>
        </c:ser>
        <c:ser>
          <c:idx val="1"/>
          <c:order val="1"/>
          <c:tx>
            <c:strRef>
              <c:f>'Europe (2)'!$BK$3</c:f>
              <c:strCache>
                <c:ptCount val="1"/>
                <c:pt idx="0">
                  <c:v>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'Europe (2)'!$BK$4:$BK$305</c:f>
              <c:numCache>
                <c:formatCode>General</c:formatCode>
                <c:ptCount val="302"/>
                <c:pt idx="20">
                  <c:v>100</c:v>
                </c:pt>
                <c:pt idx="21">
                  <c:v>91.360632894322833</c:v>
                </c:pt>
                <c:pt idx="22">
                  <c:v>84.955274868521599</c:v>
                </c:pt>
                <c:pt idx="23">
                  <c:v>81.696408504517464</c:v>
                </c:pt>
                <c:pt idx="24">
                  <c:v>79.296084865375107</c:v>
                </c:pt>
                <c:pt idx="25">
                  <c:v>87.598327864431155</c:v>
                </c:pt>
                <c:pt idx="26">
                  <c:v>88.344495887085884</c:v>
                </c:pt>
                <c:pt idx="27">
                  <c:v>91.221288263586075</c:v>
                </c:pt>
                <c:pt idx="28">
                  <c:v>94.893693531712117</c:v>
                </c:pt>
                <c:pt idx="29">
                  <c:v>96.507394255405188</c:v>
                </c:pt>
                <c:pt idx="30">
                  <c:v>92.983323594192456</c:v>
                </c:pt>
                <c:pt idx="31">
                  <c:v>99.577471119701499</c:v>
                </c:pt>
                <c:pt idx="32">
                  <c:v>100.37308401132734</c:v>
                </c:pt>
                <c:pt idx="33">
                  <c:v>103.07457185238455</c:v>
                </c:pt>
                <c:pt idx="34">
                  <c:v>105.99631410976757</c:v>
                </c:pt>
                <c:pt idx="35">
                  <c:v>109.04391603362245</c:v>
                </c:pt>
                <c:pt idx="36">
                  <c:v>106.34692318065352</c:v>
                </c:pt>
                <c:pt idx="37">
                  <c:v>107.45269025037079</c:v>
                </c:pt>
                <c:pt idx="38">
                  <c:v>106.68854227536292</c:v>
                </c:pt>
                <c:pt idx="39">
                  <c:v>108.26628309434976</c:v>
                </c:pt>
                <c:pt idx="40">
                  <c:v>106.26151840697618</c:v>
                </c:pt>
                <c:pt idx="41">
                  <c:v>105.01640670652219</c:v>
                </c:pt>
                <c:pt idx="42">
                  <c:v>106.86384681080592</c:v>
                </c:pt>
                <c:pt idx="43">
                  <c:v>108.01456376140601</c:v>
                </c:pt>
                <c:pt idx="44">
                  <c:v>110.80595136422885</c:v>
                </c:pt>
                <c:pt idx="45">
                  <c:v>112.87364588483837</c:v>
                </c:pt>
                <c:pt idx="46">
                  <c:v>115.453769047512</c:v>
                </c:pt>
                <c:pt idx="47">
                  <c:v>118.79804018519349</c:v>
                </c:pt>
                <c:pt idx="48">
                  <c:v>117.85409268665435</c:v>
                </c:pt>
                <c:pt idx="49">
                  <c:v>115.09866498853776</c:v>
                </c:pt>
                <c:pt idx="50">
                  <c:v>120.14653661167797</c:v>
                </c:pt>
                <c:pt idx="51">
                  <c:v>124.02571133186495</c:v>
                </c:pt>
                <c:pt idx="52">
                  <c:v>128.12064548028943</c:v>
                </c:pt>
                <c:pt idx="53">
                  <c:v>128.02625073043552</c:v>
                </c:pt>
                <c:pt idx="54">
                  <c:v>133.68094574549372</c:v>
                </c:pt>
                <c:pt idx="55">
                  <c:v>130.48500921472555</c:v>
                </c:pt>
                <c:pt idx="56">
                  <c:v>134.61140827976803</c:v>
                </c:pt>
                <c:pt idx="57">
                  <c:v>139.35811570099335</c:v>
                </c:pt>
                <c:pt idx="58">
                  <c:v>144.30709758619136</c:v>
                </c:pt>
                <c:pt idx="59">
                  <c:v>147.38166943857593</c:v>
                </c:pt>
                <c:pt idx="60">
                  <c:v>150.33038162448864</c:v>
                </c:pt>
                <c:pt idx="61">
                  <c:v>151.2473591944981</c:v>
                </c:pt>
                <c:pt idx="62">
                  <c:v>143.32719018294597</c:v>
                </c:pt>
                <c:pt idx="63">
                  <c:v>144.13628803883665</c:v>
                </c:pt>
                <c:pt idx="64">
                  <c:v>146.55459163033211</c:v>
                </c:pt>
                <c:pt idx="65">
                  <c:v>150.4607362790488</c:v>
                </c:pt>
                <c:pt idx="66">
                  <c:v>153.47237829819747</c:v>
                </c:pt>
                <c:pt idx="67">
                  <c:v>158.82590911134079</c:v>
                </c:pt>
                <c:pt idx="68">
                  <c:v>158.12469096956886</c:v>
                </c:pt>
                <c:pt idx="69">
                  <c:v>164.18393491257243</c:v>
                </c:pt>
                <c:pt idx="70">
                  <c:v>167.53719602643051</c:v>
                </c:pt>
                <c:pt idx="71">
                  <c:v>164.08055018654196</c:v>
                </c:pt>
                <c:pt idx="72">
                  <c:v>168.21144423967272</c:v>
                </c:pt>
                <c:pt idx="73">
                  <c:v>173.92457409987855</c:v>
                </c:pt>
                <c:pt idx="74">
                  <c:v>178.33415741448275</c:v>
                </c:pt>
                <c:pt idx="75">
                  <c:v>176.97217602373343</c:v>
                </c:pt>
                <c:pt idx="76">
                  <c:v>170.8410122713174</c:v>
                </c:pt>
                <c:pt idx="77">
                  <c:v>168.98458219085711</c:v>
                </c:pt>
                <c:pt idx="78">
                  <c:v>169.84761990380719</c:v>
                </c:pt>
                <c:pt idx="79">
                  <c:v>174.59882231312079</c:v>
                </c:pt>
                <c:pt idx="80">
                  <c:v>166.476378837596</c:v>
                </c:pt>
                <c:pt idx="81">
                  <c:v>163.90524565109894</c:v>
                </c:pt>
                <c:pt idx="82">
                  <c:v>144.81053625207886</c:v>
                </c:pt>
                <c:pt idx="83">
                  <c:v>143.36764507574046</c:v>
                </c:pt>
                <c:pt idx="84">
                  <c:v>137.52865554906271</c:v>
                </c:pt>
                <c:pt idx="85">
                  <c:v>145.22857014428902</c:v>
                </c:pt>
                <c:pt idx="86">
                  <c:v>144.79255629972573</c:v>
                </c:pt>
                <c:pt idx="87">
                  <c:v>130.08046028678018</c:v>
                </c:pt>
                <c:pt idx="88">
                  <c:v>127.54978199307766</c:v>
                </c:pt>
                <c:pt idx="89">
                  <c:v>129.53656672809811</c:v>
                </c:pt>
                <c:pt idx="90">
                  <c:v>115.09417000044944</c:v>
                </c:pt>
                <c:pt idx="91">
                  <c:v>99.820200476468685</c:v>
                </c:pt>
                <c:pt idx="92">
                  <c:v>92.709129320807264</c:v>
                </c:pt>
                <c:pt idx="93">
                  <c:v>89.162583719153119</c:v>
                </c:pt>
                <c:pt idx="94">
                  <c:v>85.95765721220836</c:v>
                </c:pt>
                <c:pt idx="95">
                  <c:v>77.727334022564818</c:v>
                </c:pt>
                <c:pt idx="96">
                  <c:v>79.318559805816506</c:v>
                </c:pt>
                <c:pt idx="97">
                  <c:v>90.003146491661767</c:v>
                </c:pt>
                <c:pt idx="98">
                  <c:v>93.590146986110469</c:v>
                </c:pt>
                <c:pt idx="99">
                  <c:v>92.520339821099455</c:v>
                </c:pt>
                <c:pt idx="100">
                  <c:v>101.09677709354067</c:v>
                </c:pt>
                <c:pt idx="101">
                  <c:v>106.08171888344492</c:v>
                </c:pt>
                <c:pt idx="102">
                  <c:v>108.98997617656309</c:v>
                </c:pt>
                <c:pt idx="103">
                  <c:v>106.49975277565511</c:v>
                </c:pt>
                <c:pt idx="104">
                  <c:v>107.50663010743017</c:v>
                </c:pt>
                <c:pt idx="105">
                  <c:v>114.12325257338064</c:v>
                </c:pt>
                <c:pt idx="106">
                  <c:v>111.00822582820152</c:v>
                </c:pt>
                <c:pt idx="107">
                  <c:v>110.48680720996086</c:v>
                </c:pt>
                <c:pt idx="108">
                  <c:v>118.4744010428372</c:v>
                </c:pt>
                <c:pt idx="109">
                  <c:v>116.82923540252617</c:v>
                </c:pt>
                <c:pt idx="110">
                  <c:v>110.11821818672178</c:v>
                </c:pt>
                <c:pt idx="111">
                  <c:v>109.37205016406705</c:v>
                </c:pt>
                <c:pt idx="112">
                  <c:v>114.77952083426977</c:v>
                </c:pt>
                <c:pt idx="113">
                  <c:v>112.96354564660402</c:v>
                </c:pt>
                <c:pt idx="114">
                  <c:v>116.74383062884884</c:v>
                </c:pt>
                <c:pt idx="115">
                  <c:v>119.54870319593651</c:v>
                </c:pt>
                <c:pt idx="116">
                  <c:v>117.69227311547623</c:v>
                </c:pt>
                <c:pt idx="117">
                  <c:v>123.97626646289386</c:v>
                </c:pt>
                <c:pt idx="118">
                  <c:v>125.88214141232524</c:v>
                </c:pt>
                <c:pt idx="119">
                  <c:v>128.767923765002</c:v>
                </c:pt>
                <c:pt idx="120">
                  <c:v>124.01672135568836</c:v>
                </c:pt>
                <c:pt idx="121">
                  <c:v>127.55877196925424</c:v>
                </c:pt>
                <c:pt idx="122">
                  <c:v>126.33613520924166</c:v>
                </c:pt>
                <c:pt idx="123">
                  <c:v>122.65024497685079</c:v>
                </c:pt>
                <c:pt idx="124">
                  <c:v>119.22955904166851</c:v>
                </c:pt>
                <c:pt idx="125">
                  <c:v>106.72450218006919</c:v>
                </c:pt>
                <c:pt idx="126">
                  <c:v>101.66764058075243</c:v>
                </c:pt>
                <c:pt idx="127">
                  <c:v>109.44396997347953</c:v>
                </c:pt>
                <c:pt idx="128">
                  <c:v>107.91567402346381</c:v>
                </c:pt>
                <c:pt idx="129">
                  <c:v>109.92043871083737</c:v>
                </c:pt>
                <c:pt idx="130">
                  <c:v>114.35699195397127</c:v>
                </c:pt>
                <c:pt idx="131">
                  <c:v>118.81152514945832</c:v>
                </c:pt>
                <c:pt idx="132">
                  <c:v>118.36202634063017</c:v>
                </c:pt>
                <c:pt idx="133">
                  <c:v>115.64705353530809</c:v>
                </c:pt>
                <c:pt idx="134">
                  <c:v>107.75834944037395</c:v>
                </c:pt>
                <c:pt idx="135">
                  <c:v>112.90061581336805</c:v>
                </c:pt>
                <c:pt idx="136">
                  <c:v>117.48999865150353</c:v>
                </c:pt>
                <c:pt idx="137">
                  <c:v>119.6700678743201</c:v>
                </c:pt>
                <c:pt idx="138">
                  <c:v>120.68144019418345</c:v>
                </c:pt>
                <c:pt idx="139">
                  <c:v>121.49952802625069</c:v>
                </c:pt>
                <c:pt idx="140">
                  <c:v>123.96278149862896</c:v>
                </c:pt>
                <c:pt idx="141">
                  <c:v>125.71582685305877</c:v>
                </c:pt>
                <c:pt idx="142">
                  <c:v>129.1050478716231</c:v>
                </c:pt>
                <c:pt idx="143">
                  <c:v>130.32768463163569</c:v>
                </c:pt>
                <c:pt idx="144">
                  <c:v>132.05376005753581</c:v>
                </c:pt>
                <c:pt idx="145">
                  <c:v>133.37528655549062</c:v>
                </c:pt>
                <c:pt idx="146">
                  <c:v>135.24520160021572</c:v>
                </c:pt>
                <c:pt idx="147">
                  <c:v>128.11615049220114</c:v>
                </c:pt>
                <c:pt idx="148">
                  <c:v>134.66085314873911</c:v>
                </c:pt>
                <c:pt idx="149">
                  <c:v>133.64498584078748</c:v>
                </c:pt>
                <c:pt idx="150">
                  <c:v>139.55140018878944</c:v>
                </c:pt>
                <c:pt idx="151">
                  <c:v>144.90493100193279</c:v>
                </c:pt>
                <c:pt idx="152">
                  <c:v>146.15903267856336</c:v>
                </c:pt>
                <c:pt idx="153">
                  <c:v>147.55247898593063</c:v>
                </c:pt>
                <c:pt idx="154">
                  <c:v>144.972355823257</c:v>
                </c:pt>
                <c:pt idx="155">
                  <c:v>151.93958736009344</c:v>
                </c:pt>
                <c:pt idx="156">
                  <c:v>150.27194677934099</c:v>
                </c:pt>
                <c:pt idx="157">
                  <c:v>151.8811525149458</c:v>
                </c:pt>
                <c:pt idx="158">
                  <c:v>154.7354699510046</c:v>
                </c:pt>
                <c:pt idx="159">
                  <c:v>153.66566278599359</c:v>
                </c:pt>
                <c:pt idx="160">
                  <c:v>151.02710477817232</c:v>
                </c:pt>
                <c:pt idx="161">
                  <c:v>153.72859261922952</c:v>
                </c:pt>
                <c:pt idx="162">
                  <c:v>154.21405133276392</c:v>
                </c:pt>
                <c:pt idx="163">
                  <c:v>151.39119881332311</c:v>
                </c:pt>
                <c:pt idx="164">
                  <c:v>156.08846136557736</c:v>
                </c:pt>
                <c:pt idx="165">
                  <c:v>153.97132197599674</c:v>
                </c:pt>
                <c:pt idx="166">
                  <c:v>164.98853778037486</c:v>
                </c:pt>
                <c:pt idx="167">
                  <c:v>176.29792781049127</c:v>
                </c:pt>
                <c:pt idx="168">
                  <c:v>178.5858767474266</c:v>
                </c:pt>
                <c:pt idx="169">
                  <c:v>177.90713354609608</c:v>
                </c:pt>
                <c:pt idx="170">
                  <c:v>179.74108868611498</c:v>
                </c:pt>
                <c:pt idx="171">
                  <c:v>171.39839079426437</c:v>
                </c:pt>
                <c:pt idx="172">
                  <c:v>178.16784285521641</c:v>
                </c:pt>
                <c:pt idx="173">
                  <c:v>163.0736728547669</c:v>
                </c:pt>
                <c:pt idx="174">
                  <c:v>156.32220074616797</c:v>
                </c:pt>
                <c:pt idx="175">
                  <c:v>168.77331775070792</c:v>
                </c:pt>
                <c:pt idx="176">
                  <c:v>173.25032588663635</c:v>
                </c:pt>
                <c:pt idx="177">
                  <c:v>164.43115925742791</c:v>
                </c:pt>
                <c:pt idx="178">
                  <c:v>153.84995729761312</c:v>
                </c:pt>
                <c:pt idx="179">
                  <c:v>150.09664224389803</c:v>
                </c:pt>
                <c:pt idx="180">
                  <c:v>151.72382793185596</c:v>
                </c:pt>
                <c:pt idx="181">
                  <c:v>153.49485323863891</c:v>
                </c:pt>
                <c:pt idx="182">
                  <c:v>156.17836112734301</c:v>
                </c:pt>
                <c:pt idx="183">
                  <c:v>148.28066705623229</c:v>
                </c:pt>
                <c:pt idx="184">
                  <c:v>153.67914775025847</c:v>
                </c:pt>
                <c:pt idx="185">
                  <c:v>154.41632579673663</c:v>
                </c:pt>
                <c:pt idx="186">
                  <c:v>154.14213152335148</c:v>
                </c:pt>
                <c:pt idx="187">
                  <c:v>152.36661122848028</c:v>
                </c:pt>
                <c:pt idx="188">
                  <c:v>153.72409763114129</c:v>
                </c:pt>
                <c:pt idx="189">
                  <c:v>162.45785948667239</c:v>
                </c:pt>
                <c:pt idx="190">
                  <c:v>161.87351103519578</c:v>
                </c:pt>
                <c:pt idx="191">
                  <c:v>166.42243898053673</c:v>
                </c:pt>
                <c:pt idx="192">
                  <c:v>171.32197599676363</c:v>
                </c:pt>
                <c:pt idx="193">
                  <c:v>173.99649390929116</c:v>
                </c:pt>
                <c:pt idx="194">
                  <c:v>175.30004045489281</c:v>
                </c:pt>
                <c:pt idx="195">
                  <c:v>170.52636310513779</c:v>
                </c:pt>
                <c:pt idx="196">
                  <c:v>169.84312491571902</c:v>
                </c:pt>
                <c:pt idx="197">
                  <c:v>168.05861464467122</c:v>
                </c:pt>
                <c:pt idx="198">
                  <c:v>174.47745763473731</c:v>
                </c:pt>
                <c:pt idx="199">
                  <c:v>177.65091922506409</c:v>
                </c:pt>
                <c:pt idx="200">
                  <c:v>173.81669438575989</c:v>
                </c:pt>
                <c:pt idx="201">
                  <c:v>174.93594641974201</c:v>
                </c:pt>
                <c:pt idx="202">
                  <c:v>177.75879893918281</c:v>
                </c:pt>
                <c:pt idx="203">
                  <c:v>170.64323279543308</c:v>
                </c:pt>
                <c:pt idx="204">
                  <c:v>166.70562323009844</c:v>
                </c:pt>
                <c:pt idx="205">
                  <c:v>173.2008810176653</c:v>
                </c:pt>
                <c:pt idx="206">
                  <c:v>172.18501370971367</c:v>
                </c:pt>
                <c:pt idx="207">
                  <c:v>170.77808243808155</c:v>
                </c:pt>
                <c:pt idx="208">
                  <c:v>176.02822852519444</c:v>
                </c:pt>
                <c:pt idx="209">
                  <c:v>171.82541466265116</c:v>
                </c:pt>
                <c:pt idx="210">
                  <c:v>172.23895356677306</c:v>
                </c:pt>
                <c:pt idx="211">
                  <c:v>162.54326426034973</c:v>
                </c:pt>
                <c:pt idx="212">
                  <c:v>160.69132916797773</c:v>
                </c:pt>
                <c:pt idx="213">
                  <c:v>151.7732728008271</c:v>
                </c:pt>
                <c:pt idx="214">
                  <c:v>161.22173776239498</c:v>
                </c:pt>
                <c:pt idx="215">
                  <c:v>167.57315593113685</c:v>
                </c:pt>
                <c:pt idx="216">
                  <c:v>170.40050343866594</c:v>
                </c:pt>
                <c:pt idx="217">
                  <c:v>175.91135883489915</c:v>
                </c:pt>
                <c:pt idx="218">
                  <c:v>165.89203038611953</c:v>
                </c:pt>
                <c:pt idx="219">
                  <c:v>172.9986065536927</c:v>
                </c:pt>
                <c:pt idx="220">
                  <c:v>173.40315548163801</c:v>
                </c:pt>
                <c:pt idx="221">
                  <c:v>170.57580797410893</c:v>
                </c:pt>
                <c:pt idx="222">
                  <c:v>176.7204566907898</c:v>
                </c:pt>
                <c:pt idx="223">
                  <c:v>178.33865240257117</c:v>
                </c:pt>
                <c:pt idx="224">
                  <c:v>183.13929968085588</c:v>
                </c:pt>
                <c:pt idx="225">
                  <c:v>186.91958466310066</c:v>
                </c:pt>
                <c:pt idx="226">
                  <c:v>184.61365577381224</c:v>
                </c:pt>
                <c:pt idx="227">
                  <c:v>168.85422753629706</c:v>
                </c:pt>
                <c:pt idx="228">
                  <c:v>143.86658875353984</c:v>
                </c:pt>
                <c:pt idx="229">
                  <c:v>152.84307996583811</c:v>
                </c:pt>
                <c:pt idx="230">
                  <c:v>157.486402661033</c:v>
                </c:pt>
                <c:pt idx="231">
                  <c:v>161.97240077313796</c:v>
                </c:pt>
                <c:pt idx="232">
                  <c:v>160.16991054973707</c:v>
                </c:pt>
                <c:pt idx="233">
                  <c:v>164.74580842360771</c:v>
                </c:pt>
                <c:pt idx="234">
                  <c:v>162.3095248797591</c:v>
                </c:pt>
                <c:pt idx="235">
                  <c:v>153.89041219040774</c:v>
                </c:pt>
                <c:pt idx="236">
                  <c:v>175.01685620533109</c:v>
                </c:pt>
                <c:pt idx="237">
                  <c:v>179.36350968669936</c:v>
                </c:pt>
                <c:pt idx="238">
                  <c:v>177.93410347462586</c:v>
                </c:pt>
                <c:pt idx="239">
                  <c:v>182.0425225873152</c:v>
                </c:pt>
                <c:pt idx="240">
                  <c:v>193.10468827257614</c:v>
                </c:pt>
                <c:pt idx="241">
                  <c:v>196.60628399334746</c:v>
                </c:pt>
                <c:pt idx="242">
                  <c:v>200.81808783206731</c:v>
                </c:pt>
                <c:pt idx="243">
                  <c:v>203.55104058974248</c:v>
                </c:pt>
                <c:pt idx="244">
                  <c:v>207.55157998831308</c:v>
                </c:pt>
                <c:pt idx="245">
                  <c:v>211.65999910100243</c:v>
                </c:pt>
                <c:pt idx="246">
                  <c:v>204.43655324313394</c:v>
                </c:pt>
                <c:pt idx="247">
                  <c:v>213.74117858587678</c:v>
                </c:pt>
                <c:pt idx="248">
                  <c:v>208.09996853508341</c:v>
                </c:pt>
                <c:pt idx="249">
                  <c:v>219.26551894637484</c:v>
                </c:pt>
                <c:pt idx="250">
                  <c:v>210.76100148334612</c:v>
                </c:pt>
                <c:pt idx="251">
                  <c:v>203.67240526812608</c:v>
                </c:pt>
                <c:pt idx="252">
                  <c:v>204.90852699240352</c:v>
                </c:pt>
                <c:pt idx="253">
                  <c:v>202.44976850811349</c:v>
                </c:pt>
                <c:pt idx="254">
                  <c:v>199.28529689396328</c:v>
                </c:pt>
                <c:pt idx="255">
                  <c:v>183.03591495482539</c:v>
                </c:pt>
                <c:pt idx="256">
                  <c:v>197.0108329212928</c:v>
                </c:pt>
                <c:pt idx="257">
                  <c:v>186.59594552074441</c:v>
                </c:pt>
                <c:pt idx="258">
                  <c:v>174.33811300400058</c:v>
                </c:pt>
                <c:pt idx="259">
                  <c:v>185.28340899896617</c:v>
                </c:pt>
                <c:pt idx="260">
                  <c:v>197.79745583674205</c:v>
                </c:pt>
                <c:pt idx="261">
                  <c:v>190.98754888299547</c:v>
                </c:pt>
                <c:pt idx="262">
                  <c:v>203.71735514900888</c:v>
                </c:pt>
                <c:pt idx="263">
                  <c:v>207.26839573875134</c:v>
                </c:pt>
                <c:pt idx="264">
                  <c:v>205.79853463388324</c:v>
                </c:pt>
                <c:pt idx="265">
                  <c:v>209.75412415157101</c:v>
                </c:pt>
                <c:pt idx="266">
                  <c:v>203.06558187620806</c:v>
                </c:pt>
                <c:pt idx="267">
                  <c:v>207.63698476199042</c:v>
                </c:pt>
                <c:pt idx="268">
                  <c:v>211.87126354115165</c:v>
                </c:pt>
                <c:pt idx="269">
                  <c:v>205.9558592169731</c:v>
                </c:pt>
                <c:pt idx="270">
                  <c:v>202.37335371061269</c:v>
                </c:pt>
                <c:pt idx="271">
                  <c:v>194.92965343641842</c:v>
                </c:pt>
                <c:pt idx="272">
                  <c:v>207.49314514316541</c:v>
                </c:pt>
                <c:pt idx="273">
                  <c:v>215.30543444059876</c:v>
                </c:pt>
                <c:pt idx="274">
                  <c:v>218.30808648357083</c:v>
                </c:pt>
                <c:pt idx="275">
                  <c:v>222.32660583449456</c:v>
                </c:pt>
                <c:pt idx="276">
                  <c:v>230.44455432193107</c:v>
                </c:pt>
                <c:pt idx="277">
                  <c:v>226.94745358924803</c:v>
                </c:pt>
                <c:pt idx="278">
                  <c:v>232.91679777048591</c:v>
                </c:pt>
                <c:pt idx="279">
                  <c:v>229.88268081089586</c:v>
                </c:pt>
                <c:pt idx="280">
                  <c:v>232.92129275857417</c:v>
                </c:pt>
                <c:pt idx="281">
                  <c:v>236.00934957522358</c:v>
                </c:pt>
                <c:pt idx="282">
                  <c:v>235.03843214815478</c:v>
                </c:pt>
                <c:pt idx="283">
                  <c:v>227.17220299366204</c:v>
                </c:pt>
                <c:pt idx="284">
                  <c:v>229.35676720456689</c:v>
                </c:pt>
                <c:pt idx="285">
                  <c:v>228.17458533734884</c:v>
                </c:pt>
                <c:pt idx="286">
                  <c:v>242.51809232705529</c:v>
                </c:pt>
                <c:pt idx="287">
                  <c:v>250.45624129096058</c:v>
                </c:pt>
                <c:pt idx="288">
                  <c:v>239.99640400952933</c:v>
                </c:pt>
                <c:pt idx="289">
                  <c:v>237.10163168067604</c:v>
                </c:pt>
                <c:pt idx="290">
                  <c:v>246.62651143974463</c:v>
                </c:pt>
                <c:pt idx="291">
                  <c:v>243.3451701352991</c:v>
                </c:pt>
                <c:pt idx="292">
                  <c:v>245.47579448914456</c:v>
                </c:pt>
                <c:pt idx="293">
                  <c:v>247.28727468872202</c:v>
                </c:pt>
                <c:pt idx="294">
                  <c:v>250.9012451117004</c:v>
                </c:pt>
                <c:pt idx="295">
                  <c:v>257.06387378073447</c:v>
                </c:pt>
                <c:pt idx="296">
                  <c:v>259.10459837281428</c:v>
                </c:pt>
                <c:pt idx="297">
                  <c:v>266.18869959994606</c:v>
                </c:pt>
                <c:pt idx="298">
                  <c:v>274.6437721940037</c:v>
                </c:pt>
                <c:pt idx="299">
                  <c:v>284.91481997572708</c:v>
                </c:pt>
                <c:pt idx="300">
                  <c:v>262.12073538005126</c:v>
                </c:pt>
                <c:pt idx="301">
                  <c:v>274.76963186047561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8-4DD0-9373-18F7D7BBD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743775"/>
        <c:axId val="433745215"/>
      </c:lineChart>
      <c:catAx>
        <c:axId val="43374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745215"/>
        <c:crosses val="autoZero"/>
        <c:auto val="1"/>
        <c:lblAlgn val="ctr"/>
        <c:lblOffset val="100"/>
        <c:noMultiLvlLbl val="0"/>
      </c:catAx>
      <c:valAx>
        <c:axId val="43374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74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'Europe (2)'!$A$44:$A$305</c:f>
              <c:numCache>
                <c:formatCode>m/d/yyyy</c:formatCode>
                <c:ptCount val="262"/>
                <c:pt idx="0">
                  <c:v>38198</c:v>
                </c:pt>
                <c:pt idx="1">
                  <c:v>38230</c:v>
                </c:pt>
                <c:pt idx="2">
                  <c:v>38260</c:v>
                </c:pt>
                <c:pt idx="3">
                  <c:v>38289</c:v>
                </c:pt>
                <c:pt idx="4">
                  <c:v>38321</c:v>
                </c:pt>
                <c:pt idx="5">
                  <c:v>38352</c:v>
                </c:pt>
                <c:pt idx="6">
                  <c:v>38383</c:v>
                </c:pt>
                <c:pt idx="7">
                  <c:v>38411</c:v>
                </c:pt>
                <c:pt idx="8">
                  <c:v>38442</c:v>
                </c:pt>
                <c:pt idx="9">
                  <c:v>38471</c:v>
                </c:pt>
                <c:pt idx="10">
                  <c:v>38503</c:v>
                </c:pt>
                <c:pt idx="11">
                  <c:v>38533</c:v>
                </c:pt>
                <c:pt idx="12">
                  <c:v>38562</c:v>
                </c:pt>
                <c:pt idx="13">
                  <c:v>38595</c:v>
                </c:pt>
                <c:pt idx="14">
                  <c:v>38625</c:v>
                </c:pt>
                <c:pt idx="15">
                  <c:v>38656</c:v>
                </c:pt>
                <c:pt idx="16">
                  <c:v>38686</c:v>
                </c:pt>
                <c:pt idx="17">
                  <c:v>38716</c:v>
                </c:pt>
                <c:pt idx="18">
                  <c:v>38748</c:v>
                </c:pt>
                <c:pt idx="19">
                  <c:v>38776</c:v>
                </c:pt>
                <c:pt idx="20">
                  <c:v>38807</c:v>
                </c:pt>
                <c:pt idx="21">
                  <c:v>38835</c:v>
                </c:pt>
                <c:pt idx="22">
                  <c:v>38868</c:v>
                </c:pt>
                <c:pt idx="23">
                  <c:v>38898</c:v>
                </c:pt>
                <c:pt idx="24">
                  <c:v>38929</c:v>
                </c:pt>
                <c:pt idx="25">
                  <c:v>38960</c:v>
                </c:pt>
                <c:pt idx="26">
                  <c:v>38989</c:v>
                </c:pt>
                <c:pt idx="27">
                  <c:v>39021</c:v>
                </c:pt>
                <c:pt idx="28">
                  <c:v>39051</c:v>
                </c:pt>
                <c:pt idx="29">
                  <c:v>39080</c:v>
                </c:pt>
                <c:pt idx="30">
                  <c:v>39113</c:v>
                </c:pt>
                <c:pt idx="31">
                  <c:v>39141</c:v>
                </c:pt>
                <c:pt idx="32">
                  <c:v>39171</c:v>
                </c:pt>
                <c:pt idx="33">
                  <c:v>39202</c:v>
                </c:pt>
                <c:pt idx="34">
                  <c:v>39233</c:v>
                </c:pt>
                <c:pt idx="35">
                  <c:v>39262</c:v>
                </c:pt>
                <c:pt idx="36">
                  <c:v>39294</c:v>
                </c:pt>
                <c:pt idx="37">
                  <c:v>39325</c:v>
                </c:pt>
                <c:pt idx="38">
                  <c:v>39353</c:v>
                </c:pt>
                <c:pt idx="39">
                  <c:v>39386</c:v>
                </c:pt>
                <c:pt idx="40">
                  <c:v>39416</c:v>
                </c:pt>
                <c:pt idx="41">
                  <c:v>39447</c:v>
                </c:pt>
                <c:pt idx="42">
                  <c:v>39478</c:v>
                </c:pt>
                <c:pt idx="43">
                  <c:v>39507</c:v>
                </c:pt>
                <c:pt idx="44">
                  <c:v>39538</c:v>
                </c:pt>
                <c:pt idx="45">
                  <c:v>39568</c:v>
                </c:pt>
                <c:pt idx="46">
                  <c:v>39598</c:v>
                </c:pt>
                <c:pt idx="47">
                  <c:v>39629</c:v>
                </c:pt>
                <c:pt idx="48">
                  <c:v>39660</c:v>
                </c:pt>
                <c:pt idx="49">
                  <c:v>39689</c:v>
                </c:pt>
                <c:pt idx="50">
                  <c:v>39721</c:v>
                </c:pt>
                <c:pt idx="51">
                  <c:v>39752</c:v>
                </c:pt>
                <c:pt idx="52">
                  <c:v>39780</c:v>
                </c:pt>
                <c:pt idx="53">
                  <c:v>39813</c:v>
                </c:pt>
                <c:pt idx="54">
                  <c:v>39843</c:v>
                </c:pt>
                <c:pt idx="55">
                  <c:v>39871</c:v>
                </c:pt>
                <c:pt idx="56">
                  <c:v>39903</c:v>
                </c:pt>
                <c:pt idx="57">
                  <c:v>39933</c:v>
                </c:pt>
                <c:pt idx="58">
                  <c:v>39962</c:v>
                </c:pt>
                <c:pt idx="59">
                  <c:v>39994</c:v>
                </c:pt>
                <c:pt idx="60">
                  <c:v>40025</c:v>
                </c:pt>
                <c:pt idx="61">
                  <c:v>40056</c:v>
                </c:pt>
                <c:pt idx="62">
                  <c:v>40086</c:v>
                </c:pt>
                <c:pt idx="63">
                  <c:v>40116</c:v>
                </c:pt>
                <c:pt idx="64">
                  <c:v>40147</c:v>
                </c:pt>
                <c:pt idx="65">
                  <c:v>40178</c:v>
                </c:pt>
                <c:pt idx="66">
                  <c:v>40207</c:v>
                </c:pt>
                <c:pt idx="67">
                  <c:v>40235</c:v>
                </c:pt>
                <c:pt idx="68">
                  <c:v>40268</c:v>
                </c:pt>
                <c:pt idx="69">
                  <c:v>40298</c:v>
                </c:pt>
                <c:pt idx="70">
                  <c:v>40329</c:v>
                </c:pt>
                <c:pt idx="71">
                  <c:v>40359</c:v>
                </c:pt>
                <c:pt idx="72">
                  <c:v>40389</c:v>
                </c:pt>
                <c:pt idx="73">
                  <c:v>40421</c:v>
                </c:pt>
                <c:pt idx="74">
                  <c:v>40451</c:v>
                </c:pt>
                <c:pt idx="75">
                  <c:v>40480</c:v>
                </c:pt>
                <c:pt idx="76">
                  <c:v>40512</c:v>
                </c:pt>
                <c:pt idx="77">
                  <c:v>40543</c:v>
                </c:pt>
                <c:pt idx="78">
                  <c:v>40574</c:v>
                </c:pt>
                <c:pt idx="79">
                  <c:v>40602</c:v>
                </c:pt>
                <c:pt idx="80">
                  <c:v>40633</c:v>
                </c:pt>
                <c:pt idx="81">
                  <c:v>40662</c:v>
                </c:pt>
                <c:pt idx="82">
                  <c:v>40694</c:v>
                </c:pt>
                <c:pt idx="83">
                  <c:v>40724</c:v>
                </c:pt>
                <c:pt idx="84">
                  <c:v>40753</c:v>
                </c:pt>
                <c:pt idx="85">
                  <c:v>40786</c:v>
                </c:pt>
                <c:pt idx="86">
                  <c:v>40816</c:v>
                </c:pt>
                <c:pt idx="87">
                  <c:v>40847</c:v>
                </c:pt>
                <c:pt idx="88">
                  <c:v>40877</c:v>
                </c:pt>
                <c:pt idx="89">
                  <c:v>40907</c:v>
                </c:pt>
                <c:pt idx="90">
                  <c:v>40939</c:v>
                </c:pt>
                <c:pt idx="91">
                  <c:v>40968</c:v>
                </c:pt>
                <c:pt idx="92">
                  <c:v>40998</c:v>
                </c:pt>
                <c:pt idx="93">
                  <c:v>41029</c:v>
                </c:pt>
                <c:pt idx="94">
                  <c:v>41060</c:v>
                </c:pt>
                <c:pt idx="95">
                  <c:v>41089</c:v>
                </c:pt>
                <c:pt idx="96">
                  <c:v>41121</c:v>
                </c:pt>
                <c:pt idx="97">
                  <c:v>41152</c:v>
                </c:pt>
                <c:pt idx="98">
                  <c:v>41180</c:v>
                </c:pt>
                <c:pt idx="99">
                  <c:v>41213</c:v>
                </c:pt>
                <c:pt idx="100">
                  <c:v>41243</c:v>
                </c:pt>
                <c:pt idx="101">
                  <c:v>41274</c:v>
                </c:pt>
                <c:pt idx="102">
                  <c:v>41305</c:v>
                </c:pt>
                <c:pt idx="103">
                  <c:v>41333</c:v>
                </c:pt>
                <c:pt idx="104">
                  <c:v>41362</c:v>
                </c:pt>
                <c:pt idx="105">
                  <c:v>41394</c:v>
                </c:pt>
                <c:pt idx="106">
                  <c:v>41425</c:v>
                </c:pt>
                <c:pt idx="107">
                  <c:v>41453</c:v>
                </c:pt>
                <c:pt idx="108">
                  <c:v>41486</c:v>
                </c:pt>
                <c:pt idx="109">
                  <c:v>41516</c:v>
                </c:pt>
                <c:pt idx="110">
                  <c:v>41547</c:v>
                </c:pt>
                <c:pt idx="111">
                  <c:v>41578</c:v>
                </c:pt>
                <c:pt idx="112">
                  <c:v>41607</c:v>
                </c:pt>
                <c:pt idx="113">
                  <c:v>41639</c:v>
                </c:pt>
                <c:pt idx="114">
                  <c:v>41670</c:v>
                </c:pt>
                <c:pt idx="115">
                  <c:v>41698</c:v>
                </c:pt>
                <c:pt idx="116">
                  <c:v>41729</c:v>
                </c:pt>
                <c:pt idx="117">
                  <c:v>41759</c:v>
                </c:pt>
                <c:pt idx="118">
                  <c:v>41789</c:v>
                </c:pt>
                <c:pt idx="119">
                  <c:v>41820</c:v>
                </c:pt>
                <c:pt idx="120">
                  <c:v>41851</c:v>
                </c:pt>
                <c:pt idx="121">
                  <c:v>41880</c:v>
                </c:pt>
                <c:pt idx="122">
                  <c:v>41912</c:v>
                </c:pt>
                <c:pt idx="123">
                  <c:v>41943</c:v>
                </c:pt>
                <c:pt idx="124">
                  <c:v>41971</c:v>
                </c:pt>
                <c:pt idx="125">
                  <c:v>42004</c:v>
                </c:pt>
                <c:pt idx="126">
                  <c:v>42034</c:v>
                </c:pt>
                <c:pt idx="127">
                  <c:v>42062</c:v>
                </c:pt>
                <c:pt idx="128">
                  <c:v>42094</c:v>
                </c:pt>
                <c:pt idx="129">
                  <c:v>42124</c:v>
                </c:pt>
                <c:pt idx="130">
                  <c:v>42153</c:v>
                </c:pt>
                <c:pt idx="131">
                  <c:v>42185</c:v>
                </c:pt>
                <c:pt idx="132">
                  <c:v>42216</c:v>
                </c:pt>
                <c:pt idx="133">
                  <c:v>42247</c:v>
                </c:pt>
                <c:pt idx="134">
                  <c:v>42277</c:v>
                </c:pt>
                <c:pt idx="135">
                  <c:v>42307</c:v>
                </c:pt>
                <c:pt idx="136">
                  <c:v>42338</c:v>
                </c:pt>
                <c:pt idx="137">
                  <c:v>42369</c:v>
                </c:pt>
                <c:pt idx="138">
                  <c:v>42398</c:v>
                </c:pt>
                <c:pt idx="139">
                  <c:v>42429</c:v>
                </c:pt>
                <c:pt idx="140">
                  <c:v>42460</c:v>
                </c:pt>
                <c:pt idx="141">
                  <c:v>42489</c:v>
                </c:pt>
                <c:pt idx="142">
                  <c:v>42521</c:v>
                </c:pt>
                <c:pt idx="143">
                  <c:v>42551</c:v>
                </c:pt>
                <c:pt idx="144">
                  <c:v>42580</c:v>
                </c:pt>
                <c:pt idx="145">
                  <c:v>42613</c:v>
                </c:pt>
                <c:pt idx="146">
                  <c:v>42643</c:v>
                </c:pt>
                <c:pt idx="147">
                  <c:v>42674</c:v>
                </c:pt>
                <c:pt idx="148">
                  <c:v>42704</c:v>
                </c:pt>
                <c:pt idx="149">
                  <c:v>42734</c:v>
                </c:pt>
                <c:pt idx="150">
                  <c:v>42766</c:v>
                </c:pt>
                <c:pt idx="151">
                  <c:v>42794</c:v>
                </c:pt>
                <c:pt idx="152">
                  <c:v>42825</c:v>
                </c:pt>
                <c:pt idx="153">
                  <c:v>42853</c:v>
                </c:pt>
                <c:pt idx="154">
                  <c:v>42886</c:v>
                </c:pt>
                <c:pt idx="155">
                  <c:v>42916</c:v>
                </c:pt>
                <c:pt idx="156">
                  <c:v>42947</c:v>
                </c:pt>
                <c:pt idx="157">
                  <c:v>42978</c:v>
                </c:pt>
                <c:pt idx="158">
                  <c:v>43007</c:v>
                </c:pt>
                <c:pt idx="159">
                  <c:v>43039</c:v>
                </c:pt>
                <c:pt idx="160">
                  <c:v>43069</c:v>
                </c:pt>
                <c:pt idx="161">
                  <c:v>43098</c:v>
                </c:pt>
                <c:pt idx="162">
                  <c:v>43131</c:v>
                </c:pt>
                <c:pt idx="163">
                  <c:v>43159</c:v>
                </c:pt>
                <c:pt idx="164">
                  <c:v>43189</c:v>
                </c:pt>
                <c:pt idx="165">
                  <c:v>43220</c:v>
                </c:pt>
                <c:pt idx="166">
                  <c:v>43251</c:v>
                </c:pt>
                <c:pt idx="167">
                  <c:v>43280</c:v>
                </c:pt>
                <c:pt idx="168">
                  <c:v>43312</c:v>
                </c:pt>
                <c:pt idx="169">
                  <c:v>43343</c:v>
                </c:pt>
                <c:pt idx="170">
                  <c:v>43371</c:v>
                </c:pt>
                <c:pt idx="171">
                  <c:v>43404</c:v>
                </c:pt>
                <c:pt idx="172">
                  <c:v>43434</c:v>
                </c:pt>
                <c:pt idx="173">
                  <c:v>43465</c:v>
                </c:pt>
                <c:pt idx="174">
                  <c:v>43496</c:v>
                </c:pt>
                <c:pt idx="175">
                  <c:v>43524</c:v>
                </c:pt>
                <c:pt idx="176">
                  <c:v>43553</c:v>
                </c:pt>
                <c:pt idx="177">
                  <c:v>43585</c:v>
                </c:pt>
                <c:pt idx="178">
                  <c:v>43616</c:v>
                </c:pt>
                <c:pt idx="179">
                  <c:v>43644</c:v>
                </c:pt>
                <c:pt idx="180">
                  <c:v>43677</c:v>
                </c:pt>
                <c:pt idx="181">
                  <c:v>43707</c:v>
                </c:pt>
                <c:pt idx="182">
                  <c:v>43738</c:v>
                </c:pt>
                <c:pt idx="183">
                  <c:v>43769</c:v>
                </c:pt>
                <c:pt idx="184">
                  <c:v>43798</c:v>
                </c:pt>
                <c:pt idx="185">
                  <c:v>43830</c:v>
                </c:pt>
                <c:pt idx="186">
                  <c:v>43861</c:v>
                </c:pt>
                <c:pt idx="187">
                  <c:v>43889</c:v>
                </c:pt>
                <c:pt idx="188">
                  <c:v>43921</c:v>
                </c:pt>
                <c:pt idx="189">
                  <c:v>43951</c:v>
                </c:pt>
                <c:pt idx="190">
                  <c:v>43980</c:v>
                </c:pt>
                <c:pt idx="191">
                  <c:v>44012</c:v>
                </c:pt>
                <c:pt idx="192">
                  <c:v>44043</c:v>
                </c:pt>
                <c:pt idx="193">
                  <c:v>44074</c:v>
                </c:pt>
                <c:pt idx="194">
                  <c:v>44104</c:v>
                </c:pt>
                <c:pt idx="195">
                  <c:v>44134</c:v>
                </c:pt>
                <c:pt idx="196">
                  <c:v>44165</c:v>
                </c:pt>
                <c:pt idx="197">
                  <c:v>44196</c:v>
                </c:pt>
                <c:pt idx="198">
                  <c:v>44225</c:v>
                </c:pt>
                <c:pt idx="199">
                  <c:v>44253</c:v>
                </c:pt>
                <c:pt idx="200">
                  <c:v>44286</c:v>
                </c:pt>
                <c:pt idx="201">
                  <c:v>44316</c:v>
                </c:pt>
                <c:pt idx="202">
                  <c:v>44347</c:v>
                </c:pt>
                <c:pt idx="203">
                  <c:v>44377</c:v>
                </c:pt>
                <c:pt idx="204">
                  <c:v>44407</c:v>
                </c:pt>
                <c:pt idx="205">
                  <c:v>44439</c:v>
                </c:pt>
                <c:pt idx="206">
                  <c:v>44469</c:v>
                </c:pt>
                <c:pt idx="207">
                  <c:v>44498</c:v>
                </c:pt>
                <c:pt idx="208">
                  <c:v>44530</c:v>
                </c:pt>
                <c:pt idx="209">
                  <c:v>44561</c:v>
                </c:pt>
                <c:pt idx="210">
                  <c:v>44592</c:v>
                </c:pt>
                <c:pt idx="211">
                  <c:v>44620</c:v>
                </c:pt>
                <c:pt idx="212">
                  <c:v>44651</c:v>
                </c:pt>
                <c:pt idx="213">
                  <c:v>44681</c:v>
                </c:pt>
                <c:pt idx="214">
                  <c:v>44712</c:v>
                </c:pt>
                <c:pt idx="215">
                  <c:v>44742</c:v>
                </c:pt>
                <c:pt idx="216">
                  <c:v>44773</c:v>
                </c:pt>
                <c:pt idx="217">
                  <c:v>44804</c:v>
                </c:pt>
                <c:pt idx="218">
                  <c:v>44834</c:v>
                </c:pt>
                <c:pt idx="219">
                  <c:v>44865</c:v>
                </c:pt>
                <c:pt idx="220">
                  <c:v>44895</c:v>
                </c:pt>
                <c:pt idx="221">
                  <c:v>44926</c:v>
                </c:pt>
                <c:pt idx="222">
                  <c:v>44957</c:v>
                </c:pt>
                <c:pt idx="223">
                  <c:v>44985</c:v>
                </c:pt>
                <c:pt idx="224">
                  <c:v>45016</c:v>
                </c:pt>
                <c:pt idx="225">
                  <c:v>45046</c:v>
                </c:pt>
                <c:pt idx="226">
                  <c:v>45077</c:v>
                </c:pt>
                <c:pt idx="227">
                  <c:v>45107</c:v>
                </c:pt>
                <c:pt idx="228">
                  <c:v>45138</c:v>
                </c:pt>
                <c:pt idx="229">
                  <c:v>45169</c:v>
                </c:pt>
                <c:pt idx="230">
                  <c:v>45199</c:v>
                </c:pt>
                <c:pt idx="231">
                  <c:v>45230</c:v>
                </c:pt>
                <c:pt idx="232">
                  <c:v>45260</c:v>
                </c:pt>
                <c:pt idx="233">
                  <c:v>45291</c:v>
                </c:pt>
                <c:pt idx="234">
                  <c:v>45322</c:v>
                </c:pt>
                <c:pt idx="235">
                  <c:v>45351</c:v>
                </c:pt>
                <c:pt idx="236">
                  <c:v>45382</c:v>
                </c:pt>
                <c:pt idx="237">
                  <c:v>45412</c:v>
                </c:pt>
                <c:pt idx="238">
                  <c:v>45443</c:v>
                </c:pt>
                <c:pt idx="239">
                  <c:v>45473</c:v>
                </c:pt>
                <c:pt idx="240">
                  <c:v>45504</c:v>
                </c:pt>
                <c:pt idx="241">
                  <c:v>45535</c:v>
                </c:pt>
                <c:pt idx="242">
                  <c:v>45565</c:v>
                </c:pt>
                <c:pt idx="243">
                  <c:v>45596</c:v>
                </c:pt>
                <c:pt idx="244">
                  <c:v>45626</c:v>
                </c:pt>
                <c:pt idx="245">
                  <c:v>45657</c:v>
                </c:pt>
                <c:pt idx="246">
                  <c:v>45688</c:v>
                </c:pt>
                <c:pt idx="247">
                  <c:v>45716</c:v>
                </c:pt>
                <c:pt idx="248">
                  <c:v>45747</c:v>
                </c:pt>
                <c:pt idx="249">
                  <c:v>45777</c:v>
                </c:pt>
                <c:pt idx="250">
                  <c:v>45808</c:v>
                </c:pt>
                <c:pt idx="251">
                  <c:v>45838</c:v>
                </c:pt>
                <c:pt idx="252">
                  <c:v>45869</c:v>
                </c:pt>
                <c:pt idx="253">
                  <c:v>45898</c:v>
                </c:pt>
                <c:pt idx="254">
                  <c:v>45930</c:v>
                </c:pt>
                <c:pt idx="255">
                  <c:v>45961</c:v>
                </c:pt>
                <c:pt idx="256">
                  <c:v>45989</c:v>
                </c:pt>
                <c:pt idx="257">
                  <c:v>46022</c:v>
                </c:pt>
                <c:pt idx="258">
                  <c:v>46053</c:v>
                </c:pt>
                <c:pt idx="259">
                  <c:v>46080</c:v>
                </c:pt>
                <c:pt idx="260">
                  <c:v>46112</c:v>
                </c:pt>
                <c:pt idx="261">
                  <c:v>46142</c:v>
                </c:pt>
              </c:numCache>
            </c:numRef>
          </c:cat>
          <c:val>
            <c:numRef>
              <c:f>'Europe (2)'!$AC$44:$AC$305</c:f>
              <c:numCache>
                <c:formatCode>General</c:formatCode>
                <c:ptCount val="262"/>
                <c:pt idx="0">
                  <c:v>0.12434689989489189</c:v>
                </c:pt>
                <c:pt idx="1">
                  <c:v>0.12434689989489189</c:v>
                </c:pt>
                <c:pt idx="2">
                  <c:v>0.12434689989489189</c:v>
                </c:pt>
                <c:pt idx="3">
                  <c:v>0.12434689989489189</c:v>
                </c:pt>
                <c:pt idx="4">
                  <c:v>0.12313369242843564</c:v>
                </c:pt>
                <c:pt idx="5">
                  <c:v>0.1165027803956219</c:v>
                </c:pt>
                <c:pt idx="6">
                  <c:v>0.11110179250245011</c:v>
                </c:pt>
                <c:pt idx="7">
                  <c:v>9.3758015830685659E-2</c:v>
                </c:pt>
                <c:pt idx="8">
                  <c:v>9.3758015830685659E-2</c:v>
                </c:pt>
                <c:pt idx="9">
                  <c:v>9.3758015830685659E-2</c:v>
                </c:pt>
                <c:pt idx="10">
                  <c:v>9.3758015830685659E-2</c:v>
                </c:pt>
                <c:pt idx="11">
                  <c:v>9.3758015830685659E-2</c:v>
                </c:pt>
                <c:pt idx="12">
                  <c:v>9.3758015830685659E-2</c:v>
                </c:pt>
                <c:pt idx="13">
                  <c:v>9.3758015830685659E-2</c:v>
                </c:pt>
                <c:pt idx="14">
                  <c:v>9.3758015830685659E-2</c:v>
                </c:pt>
                <c:pt idx="15">
                  <c:v>0.11110179250245011</c:v>
                </c:pt>
                <c:pt idx="16">
                  <c:v>0.12313369242843564</c:v>
                </c:pt>
                <c:pt idx="17">
                  <c:v>0.12313369242843564</c:v>
                </c:pt>
                <c:pt idx="18">
                  <c:v>0.12313369242843564</c:v>
                </c:pt>
                <c:pt idx="19">
                  <c:v>0.15136647894995081</c:v>
                </c:pt>
                <c:pt idx="20">
                  <c:v>0.15136647894995081</c:v>
                </c:pt>
                <c:pt idx="21">
                  <c:v>0.15878511488378677</c:v>
                </c:pt>
                <c:pt idx="22">
                  <c:v>0.16045038858355887</c:v>
                </c:pt>
                <c:pt idx="23">
                  <c:v>0.16045038858355887</c:v>
                </c:pt>
                <c:pt idx="24">
                  <c:v>0.17317178823878027</c:v>
                </c:pt>
                <c:pt idx="25">
                  <c:v>0.17831928302529343</c:v>
                </c:pt>
                <c:pt idx="26">
                  <c:v>0.17831928302529343</c:v>
                </c:pt>
                <c:pt idx="27">
                  <c:v>0.17831928302529343</c:v>
                </c:pt>
                <c:pt idx="28">
                  <c:v>0.17831928302529343</c:v>
                </c:pt>
                <c:pt idx="29">
                  <c:v>0.17831928302529343</c:v>
                </c:pt>
                <c:pt idx="30">
                  <c:v>0.1782779258549706</c:v>
                </c:pt>
                <c:pt idx="31">
                  <c:v>0.1782779258549706</c:v>
                </c:pt>
                <c:pt idx="32">
                  <c:v>0.17831928302529343</c:v>
                </c:pt>
                <c:pt idx="33">
                  <c:v>0.18132426256997913</c:v>
                </c:pt>
                <c:pt idx="34">
                  <c:v>0.18132426256997913</c:v>
                </c:pt>
                <c:pt idx="35">
                  <c:v>0.18132426256997913</c:v>
                </c:pt>
                <c:pt idx="36">
                  <c:v>0.18132426256997913</c:v>
                </c:pt>
                <c:pt idx="37">
                  <c:v>0.19794917583528382</c:v>
                </c:pt>
                <c:pt idx="38">
                  <c:v>0.20229513603416738</c:v>
                </c:pt>
                <c:pt idx="39">
                  <c:v>0.20229513603416738</c:v>
                </c:pt>
                <c:pt idx="40">
                  <c:v>0.20229513603416738</c:v>
                </c:pt>
                <c:pt idx="41">
                  <c:v>0.20229513603416738</c:v>
                </c:pt>
                <c:pt idx="42">
                  <c:v>0.19794917583528382</c:v>
                </c:pt>
                <c:pt idx="43">
                  <c:v>0.19794917583528382</c:v>
                </c:pt>
                <c:pt idx="44">
                  <c:v>0.19794917583528382</c:v>
                </c:pt>
                <c:pt idx="45">
                  <c:v>0.18414720259013584</c:v>
                </c:pt>
                <c:pt idx="46">
                  <c:v>0.18414720259013584</c:v>
                </c:pt>
                <c:pt idx="47">
                  <c:v>0.18414720259013584</c:v>
                </c:pt>
                <c:pt idx="48">
                  <c:v>0.19794917583528382</c:v>
                </c:pt>
                <c:pt idx="49">
                  <c:v>0.19964882668614914</c:v>
                </c:pt>
                <c:pt idx="50">
                  <c:v>0.20229513603416738</c:v>
                </c:pt>
                <c:pt idx="51">
                  <c:v>0.22980907032240228</c:v>
                </c:pt>
                <c:pt idx="52">
                  <c:v>0.22980907032240228</c:v>
                </c:pt>
                <c:pt idx="53">
                  <c:v>0.19964882668614914</c:v>
                </c:pt>
                <c:pt idx="54">
                  <c:v>0.19964882668614914</c:v>
                </c:pt>
                <c:pt idx="55">
                  <c:v>0.23626122088405133</c:v>
                </c:pt>
                <c:pt idx="56">
                  <c:v>0.23626122088405133</c:v>
                </c:pt>
                <c:pt idx="57">
                  <c:v>0.23626122088405133</c:v>
                </c:pt>
                <c:pt idx="58">
                  <c:v>0.22391754349574577</c:v>
                </c:pt>
                <c:pt idx="59">
                  <c:v>0.22391754349574577</c:v>
                </c:pt>
                <c:pt idx="60">
                  <c:v>0.22391754349574577</c:v>
                </c:pt>
                <c:pt idx="61">
                  <c:v>0.22391754349574577</c:v>
                </c:pt>
                <c:pt idx="62">
                  <c:v>0.22391754349574577</c:v>
                </c:pt>
                <c:pt idx="63">
                  <c:v>0.22391754349574577</c:v>
                </c:pt>
                <c:pt idx="64">
                  <c:v>0.22391754349574577</c:v>
                </c:pt>
                <c:pt idx="65">
                  <c:v>0.22132021643816807</c:v>
                </c:pt>
                <c:pt idx="66">
                  <c:v>0.22132021643816807</c:v>
                </c:pt>
                <c:pt idx="67">
                  <c:v>0.22132021643816807</c:v>
                </c:pt>
                <c:pt idx="68">
                  <c:v>0.22132021643816807</c:v>
                </c:pt>
                <c:pt idx="69">
                  <c:v>0.22132021643816807</c:v>
                </c:pt>
                <c:pt idx="70">
                  <c:v>0.22132021643816807</c:v>
                </c:pt>
                <c:pt idx="71">
                  <c:v>0.18909201030152611</c:v>
                </c:pt>
                <c:pt idx="72">
                  <c:v>0.17417527863098536</c:v>
                </c:pt>
                <c:pt idx="73">
                  <c:v>0.12703944021925029</c:v>
                </c:pt>
                <c:pt idx="74">
                  <c:v>0.12703944021925029</c:v>
                </c:pt>
                <c:pt idx="75">
                  <c:v>0.11261018092209252</c:v>
                </c:pt>
                <c:pt idx="76">
                  <c:v>0.11261018092209252</c:v>
                </c:pt>
                <c:pt idx="77">
                  <c:v>0.11261018092209252</c:v>
                </c:pt>
                <c:pt idx="78">
                  <c:v>0.1019063598211023</c:v>
                </c:pt>
                <c:pt idx="79">
                  <c:v>7.7003258592644563E-2</c:v>
                </c:pt>
                <c:pt idx="80">
                  <c:v>7.4114288774754233E-2</c:v>
                </c:pt>
                <c:pt idx="81">
                  <c:v>6.9331698121507968E-2</c:v>
                </c:pt>
                <c:pt idx="82">
                  <c:v>5.8859079532982417E-2</c:v>
                </c:pt>
                <c:pt idx="83">
                  <c:v>5.8859079532982417E-2</c:v>
                </c:pt>
                <c:pt idx="84">
                  <c:v>5.8859079532982417E-2</c:v>
                </c:pt>
                <c:pt idx="85">
                  <c:v>6.9331698121507968E-2</c:v>
                </c:pt>
                <c:pt idx="86">
                  <c:v>7.4114288774754233E-2</c:v>
                </c:pt>
                <c:pt idx="87">
                  <c:v>7.6566054143855977E-2</c:v>
                </c:pt>
                <c:pt idx="88">
                  <c:v>7.7003258592644563E-2</c:v>
                </c:pt>
                <c:pt idx="89">
                  <c:v>7.7003258592644563E-2</c:v>
                </c:pt>
                <c:pt idx="90">
                  <c:v>7.7003258592644563E-2</c:v>
                </c:pt>
                <c:pt idx="91">
                  <c:v>7.7003258592644563E-2</c:v>
                </c:pt>
                <c:pt idx="92">
                  <c:v>7.7003258592644563E-2</c:v>
                </c:pt>
                <c:pt idx="93">
                  <c:v>7.7003258592644563E-2</c:v>
                </c:pt>
                <c:pt idx="94">
                  <c:v>8.6131883724642644E-2</c:v>
                </c:pt>
                <c:pt idx="95">
                  <c:v>8.6131883724642644E-2</c:v>
                </c:pt>
                <c:pt idx="96">
                  <c:v>8.6131883724642644E-2</c:v>
                </c:pt>
                <c:pt idx="97">
                  <c:v>8.6131883724642644E-2</c:v>
                </c:pt>
                <c:pt idx="98">
                  <c:v>8.6131883724642644E-2</c:v>
                </c:pt>
                <c:pt idx="99">
                  <c:v>9.4544947838719362E-2</c:v>
                </c:pt>
                <c:pt idx="100">
                  <c:v>0.13627307659299537</c:v>
                </c:pt>
                <c:pt idx="101">
                  <c:v>0.17832005606126011</c:v>
                </c:pt>
                <c:pt idx="102">
                  <c:v>0.18110999324565769</c:v>
                </c:pt>
                <c:pt idx="103">
                  <c:v>0.19673375080729297</c:v>
                </c:pt>
                <c:pt idx="104">
                  <c:v>0.19673375080729297</c:v>
                </c:pt>
                <c:pt idx="105">
                  <c:v>0.18110999324565769</c:v>
                </c:pt>
                <c:pt idx="106">
                  <c:v>0.18110999324565769</c:v>
                </c:pt>
                <c:pt idx="107">
                  <c:v>0.17832005606126011</c:v>
                </c:pt>
                <c:pt idx="108">
                  <c:v>0.17645247319273805</c:v>
                </c:pt>
                <c:pt idx="109">
                  <c:v>0.13627307659299537</c:v>
                </c:pt>
                <c:pt idx="110">
                  <c:v>0.10925999578224926</c:v>
                </c:pt>
                <c:pt idx="111">
                  <c:v>9.4544947838719362E-2</c:v>
                </c:pt>
                <c:pt idx="112">
                  <c:v>8.6131883724642644E-2</c:v>
                </c:pt>
                <c:pt idx="113">
                  <c:v>8.6131883724642644E-2</c:v>
                </c:pt>
                <c:pt idx="114">
                  <c:v>9.4544947838719362E-2</c:v>
                </c:pt>
                <c:pt idx="115">
                  <c:v>0.10925999578224926</c:v>
                </c:pt>
                <c:pt idx="116">
                  <c:v>0.14441170908951428</c:v>
                </c:pt>
                <c:pt idx="117">
                  <c:v>0.14441170908951428</c:v>
                </c:pt>
                <c:pt idx="118">
                  <c:v>0.10925999578224926</c:v>
                </c:pt>
                <c:pt idx="119">
                  <c:v>0.10925999578224926</c:v>
                </c:pt>
                <c:pt idx="120">
                  <c:v>0.10925999578224926</c:v>
                </c:pt>
                <c:pt idx="121">
                  <c:v>0.10925999578224926</c:v>
                </c:pt>
                <c:pt idx="122">
                  <c:v>0.10925999578224926</c:v>
                </c:pt>
                <c:pt idx="123">
                  <c:v>0.10925999578224926</c:v>
                </c:pt>
                <c:pt idx="124">
                  <c:v>8.1165571334913089E-2</c:v>
                </c:pt>
                <c:pt idx="125">
                  <c:v>9.9674752317851778E-2</c:v>
                </c:pt>
                <c:pt idx="126">
                  <c:v>8.1165571334913089E-2</c:v>
                </c:pt>
                <c:pt idx="127">
                  <c:v>8.1165571334913089E-2</c:v>
                </c:pt>
                <c:pt idx="128">
                  <c:v>9.9674752317851778E-2</c:v>
                </c:pt>
                <c:pt idx="129">
                  <c:v>9.9674752317851778E-2</c:v>
                </c:pt>
                <c:pt idx="130">
                  <c:v>9.9674752317851778E-2</c:v>
                </c:pt>
                <c:pt idx="131">
                  <c:v>8.1165571334913089E-2</c:v>
                </c:pt>
                <c:pt idx="132">
                  <c:v>9.9674752317851778E-2</c:v>
                </c:pt>
                <c:pt idx="133">
                  <c:v>0.14154590660455402</c:v>
                </c:pt>
                <c:pt idx="134">
                  <c:v>9.9674752317851778E-2</c:v>
                </c:pt>
                <c:pt idx="135">
                  <c:v>9.8972095407248495E-2</c:v>
                </c:pt>
                <c:pt idx="136">
                  <c:v>9.8972095407248495E-2</c:v>
                </c:pt>
                <c:pt idx="137">
                  <c:v>9.8972095407248495E-2</c:v>
                </c:pt>
                <c:pt idx="138">
                  <c:v>9.9674752317851778E-2</c:v>
                </c:pt>
                <c:pt idx="139">
                  <c:v>0.14154590660455402</c:v>
                </c:pt>
                <c:pt idx="140">
                  <c:v>0.14154590660455402</c:v>
                </c:pt>
                <c:pt idx="141">
                  <c:v>0.14154590660455402</c:v>
                </c:pt>
                <c:pt idx="142">
                  <c:v>0.10461008056396959</c:v>
                </c:pt>
                <c:pt idx="143">
                  <c:v>9.9674752317851778E-2</c:v>
                </c:pt>
                <c:pt idx="144">
                  <c:v>9.9674752317851778E-2</c:v>
                </c:pt>
                <c:pt idx="145">
                  <c:v>9.9674752317851778E-2</c:v>
                </c:pt>
                <c:pt idx="146">
                  <c:v>9.8972095407248495E-2</c:v>
                </c:pt>
                <c:pt idx="147">
                  <c:v>0.10461008056396959</c:v>
                </c:pt>
                <c:pt idx="148">
                  <c:v>0.10461008056396959</c:v>
                </c:pt>
                <c:pt idx="149">
                  <c:v>0.10461008056396959</c:v>
                </c:pt>
                <c:pt idx="150">
                  <c:v>0.14154590660455402</c:v>
                </c:pt>
                <c:pt idx="151">
                  <c:v>0.14424108887164822</c:v>
                </c:pt>
                <c:pt idx="152">
                  <c:v>0.14765694011431463</c:v>
                </c:pt>
                <c:pt idx="153">
                  <c:v>0.14438294507221094</c:v>
                </c:pt>
                <c:pt idx="154">
                  <c:v>0.14765694011431463</c:v>
                </c:pt>
                <c:pt idx="155">
                  <c:v>0.2485471215677838</c:v>
                </c:pt>
                <c:pt idx="156">
                  <c:v>0.2485471215677838</c:v>
                </c:pt>
                <c:pt idx="157">
                  <c:v>0.2485471215677838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6-47ED-82AF-0F36FF0C5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474752"/>
        <c:axId val="2000480032"/>
      </c:lineChart>
      <c:dateAx>
        <c:axId val="2000474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480032"/>
        <c:crosses val="autoZero"/>
        <c:auto val="1"/>
        <c:lblOffset val="100"/>
        <c:baseTimeUnit val="days"/>
      </c:dateAx>
      <c:valAx>
        <c:axId val="20004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4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400"/>
              <a:t>Inputs</a:t>
            </a:r>
            <a:r>
              <a:rPr lang="fr-FR" sz="2400" baseline="0"/>
              <a:t> - Signal Macro EU</a:t>
            </a:r>
            <a:endParaRPr lang="fr-F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7489605380895837E-2"/>
          <c:y val="0.14303051598840033"/>
          <c:w val="0.90419083832361091"/>
          <c:h val="0.6476254250084762"/>
        </c:manualLayout>
      </c:layout>
      <c:lineChart>
        <c:grouping val="standard"/>
        <c:varyColors val="0"/>
        <c:ser>
          <c:idx val="3"/>
          <c:order val="0"/>
          <c:tx>
            <c:v>OECD Leading Indicators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'Europe (2)'!$A$170:$A$331</c:f>
              <c:numCache>
                <c:formatCode>m/d/yyyy</c:formatCode>
                <c:ptCount val="162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'Europe (2)'!$D$170:$D$331</c:f>
              <c:numCache>
                <c:formatCode>0.00</c:formatCode>
                <c:ptCount val="162"/>
                <c:pt idx="0">
                  <c:v>0.92567290143745118</c:v>
                </c:pt>
                <c:pt idx="1">
                  <c:v>0.85615496890530274</c:v>
                </c:pt>
                <c:pt idx="2">
                  <c:v>0.89761925812053567</c:v>
                </c:pt>
                <c:pt idx="3">
                  <c:v>0.99777522354120596</c:v>
                </c:pt>
                <c:pt idx="4">
                  <c:v>1.1405115260826826</c:v>
                </c:pt>
                <c:pt idx="5">
                  <c:v>1.3745656211378419</c:v>
                </c:pt>
                <c:pt idx="6">
                  <c:v>1.719180262992934</c:v>
                </c:pt>
                <c:pt idx="7">
                  <c:v>2.1881715549728704</c:v>
                </c:pt>
                <c:pt idx="8">
                  <c:v>2.5272982023932293</c:v>
                </c:pt>
                <c:pt idx="9">
                  <c:v>2.5809093310530362</c:v>
                </c:pt>
                <c:pt idx="10">
                  <c:v>2.3452251972067812</c:v>
                </c:pt>
                <c:pt idx="11">
                  <c:v>2.0791076476043462</c:v>
                </c:pt>
                <c:pt idx="12">
                  <c:v>1.8448065770692439</c:v>
                </c:pt>
                <c:pt idx="13">
                  <c:v>1.535187500834486</c:v>
                </c:pt>
                <c:pt idx="14">
                  <c:v>1.2408102243777164</c:v>
                </c:pt>
                <c:pt idx="15">
                  <c:v>0.99209293123456599</c:v>
                </c:pt>
                <c:pt idx="16">
                  <c:v>0.69189308053336207</c:v>
                </c:pt>
                <c:pt idx="17">
                  <c:v>0.38556373408404182</c:v>
                </c:pt>
                <c:pt idx="18">
                  <c:v>6.2938385533381505E-2</c:v>
                </c:pt>
                <c:pt idx="19">
                  <c:v>-0.23543264926394747</c:v>
                </c:pt>
                <c:pt idx="20">
                  <c:v>-0.44337626130198349</c:v>
                </c:pt>
                <c:pt idx="21">
                  <c:v>-0.48915441030487899</c:v>
                </c:pt>
                <c:pt idx="22">
                  <c:v>-0.2534981721401503</c:v>
                </c:pt>
                <c:pt idx="23">
                  <c:v>6.174657161282477E-2</c:v>
                </c:pt>
                <c:pt idx="24">
                  <c:v>1.1770959460134598</c:v>
                </c:pt>
                <c:pt idx="25">
                  <c:v>2.4890267562521764</c:v>
                </c:pt>
                <c:pt idx="26">
                  <c:v>3.5206376159396839</c:v>
                </c:pt>
                <c:pt idx="27">
                  <c:v>3.9539807277078984</c:v>
                </c:pt>
                <c:pt idx="28">
                  <c:v>4.1024397688426353</c:v>
                </c:pt>
                <c:pt idx="29">
                  <c:v>3.7599812310045664</c:v>
                </c:pt>
                <c:pt idx="30">
                  <c:v>3.4116400408072272</c:v>
                </c:pt>
                <c:pt idx="31">
                  <c:v>3.1295614552442519</c:v>
                </c:pt>
                <c:pt idx="32">
                  <c:v>2.865347435029971</c:v>
                </c:pt>
                <c:pt idx="33">
                  <c:v>2.6844160869333469</c:v>
                </c:pt>
                <c:pt idx="34">
                  <c:v>2.5153275369814727</c:v>
                </c:pt>
                <c:pt idx="35">
                  <c:v>2.3568551659167163</c:v>
                </c:pt>
                <c:pt idx="36">
                  <c:v>2.2071582913842192</c:v>
                </c:pt>
                <c:pt idx="37">
                  <c:v>2.0537667880811239</c:v>
                </c:pt>
                <c:pt idx="38">
                  <c:v>1.9329208137593465</c:v>
                </c:pt>
                <c:pt idx="39">
                  <c:v>1.7888392609640795</c:v>
                </c:pt>
                <c:pt idx="40">
                  <c:v>1.6396603392114193</c:v>
                </c:pt>
                <c:pt idx="41">
                  <c:v>1.5219611071955139</c:v>
                </c:pt>
                <c:pt idx="42">
                  <c:v>1.3549217871264461</c:v>
                </c:pt>
                <c:pt idx="43">
                  <c:v>1.1595744833097679</c:v>
                </c:pt>
                <c:pt idx="44">
                  <c:v>0.98452635803577471</c:v>
                </c:pt>
                <c:pt idx="45">
                  <c:v>0.68761640620552489</c:v>
                </c:pt>
                <c:pt idx="46">
                  <c:v>0.2997699795967978</c:v>
                </c:pt>
                <c:pt idx="47">
                  <c:v>-0.23322800845291891</c:v>
                </c:pt>
                <c:pt idx="48">
                  <c:v>-0.91012836678932696</c:v>
                </c:pt>
                <c:pt idx="49">
                  <c:v>-1.6351234935709407</c:v>
                </c:pt>
                <c:pt idx="50">
                  <c:v>-2.2309901817373219</c:v>
                </c:pt>
                <c:pt idx="51">
                  <c:v>-2.6404118667013621</c:v>
                </c:pt>
                <c:pt idx="52">
                  <c:v>-2.794401416155555</c:v>
                </c:pt>
                <c:pt idx="53">
                  <c:v>-2.7205336330802465</c:v>
                </c:pt>
                <c:pt idx="54">
                  <c:v>-2.5280688771404396</c:v>
                </c:pt>
                <c:pt idx="55">
                  <c:v>-2.3432604589713222</c:v>
                </c:pt>
                <c:pt idx="56">
                  <c:v>-2.2072586933355867</c:v>
                </c:pt>
                <c:pt idx="57">
                  <c:v>-2.0792937965532476</c:v>
                </c:pt>
                <c:pt idx="58">
                  <c:v>-1.9814759706921832</c:v>
                </c:pt>
                <c:pt idx="59">
                  <c:v>-1.8792919397990417</c:v>
                </c:pt>
                <c:pt idx="60">
                  <c:v>-1.7752337994775713</c:v>
                </c:pt>
                <c:pt idx="61">
                  <c:v>-1.6959840108120798</c:v>
                </c:pt>
                <c:pt idx="62">
                  <c:v>-2.2250488776474602</c:v>
                </c:pt>
                <c:pt idx="63">
                  <c:v>-3.4672041131335205</c:v>
                </c:pt>
                <c:pt idx="64">
                  <c:v>-4.054707009315158</c:v>
                </c:pt>
                <c:pt idx="65">
                  <c:v>-3.4432670702150219</c:v>
                </c:pt>
                <c:pt idx="66">
                  <c:v>-2.7416269806606626</c:v>
                </c:pt>
                <c:pt idx="67">
                  <c:v>-2.1726953022731088</c:v>
                </c:pt>
                <c:pt idx="68">
                  <c:v>-1.7957296654775128</c:v>
                </c:pt>
                <c:pt idx="69">
                  <c:v>-1.5086775383697415</c:v>
                </c:pt>
                <c:pt idx="70">
                  <c:v>-1.2786833452831723</c:v>
                </c:pt>
                <c:pt idx="71">
                  <c:v>-1.0710799894887115</c:v>
                </c:pt>
                <c:pt idx="72">
                  <c:v>-0.89959894427415943</c:v>
                </c:pt>
                <c:pt idx="73">
                  <c:v>-0.73981886774818761</c:v>
                </c:pt>
                <c:pt idx="74">
                  <c:v>-0.50361822196481421</c:v>
                </c:pt>
                <c:pt idx="75">
                  <c:v>-0.21448940356212617</c:v>
                </c:pt>
                <c:pt idx="76">
                  <c:v>0.15611319156157127</c:v>
                </c:pt>
                <c:pt idx="77">
                  <c:v>0.60463288894277079</c:v>
                </c:pt>
                <c:pt idx="78">
                  <c:v>1.0680224468155004</c:v>
                </c:pt>
                <c:pt idx="79">
                  <c:v>1.547374093083131</c:v>
                </c:pt>
                <c:pt idx="80">
                  <c:v>1.96295532357761</c:v>
                </c:pt>
                <c:pt idx="81">
                  <c:v>2.2941802553405704</c:v>
                </c:pt>
                <c:pt idx="82">
                  <c:v>2.3995104320232787</c:v>
                </c:pt>
                <c:pt idx="83">
                  <c:v>2.1926638545216535</c:v>
                </c:pt>
                <c:pt idx="84">
                  <c:v>2.0041619097667462</c:v>
                </c:pt>
                <c:pt idx="85">
                  <c:v>1.812406686313291</c:v>
                </c:pt>
                <c:pt idx="86">
                  <c:v>1.6322903078742685</c:v>
                </c:pt>
                <c:pt idx="87">
                  <c:v>1.4426302023789266</c:v>
                </c:pt>
                <c:pt idx="88">
                  <c:v>1.2543206048800812</c:v>
                </c:pt>
                <c:pt idx="89">
                  <c:v>1.0557017362073546</c:v>
                </c:pt>
                <c:pt idx="90">
                  <c:v>0.84622246127007283</c:v>
                </c:pt>
                <c:pt idx="91">
                  <c:v>0.61062934812765235</c:v>
                </c:pt>
                <c:pt idx="92">
                  <c:v>0.34114855404874767</c:v>
                </c:pt>
                <c:pt idx="93">
                  <c:v>9.3610595029409976E-3</c:v>
                </c:pt>
                <c:pt idx="94">
                  <c:v>-0.39504851027480448</c:v>
                </c:pt>
                <c:pt idx="95">
                  <c:v>-0.84506317060635616</c:v>
                </c:pt>
                <c:pt idx="96">
                  <c:v>-1.2782569635181722</c:v>
                </c:pt>
                <c:pt idx="97">
                  <c:v>-1.6152291278096764</c:v>
                </c:pt>
                <c:pt idx="98">
                  <c:v>-1.8247259565904941</c:v>
                </c:pt>
                <c:pt idx="99">
                  <c:v>-1.8851884301628679</c:v>
                </c:pt>
                <c:pt idx="100">
                  <c:v>-1.8201441099011371</c:v>
                </c:pt>
                <c:pt idx="101">
                  <c:v>-1.6592726938127405</c:v>
                </c:pt>
                <c:pt idx="102">
                  <c:v>-1.5414346725200656</c:v>
                </c:pt>
                <c:pt idx="103">
                  <c:v>-1.4619087570251099</c:v>
                </c:pt>
                <c:pt idx="104">
                  <c:v>-1.3955627527474248</c:v>
                </c:pt>
                <c:pt idx="105">
                  <c:v>-1.3504661293522293</c:v>
                </c:pt>
                <c:pt idx="106">
                  <c:v>-1.304806946296809</c:v>
                </c:pt>
                <c:pt idx="107">
                  <c:v>-1.2656694245701487</c:v>
                </c:pt>
                <c:pt idx="108">
                  <c:v>-1.2251512639691255</c:v>
                </c:pt>
                <c:pt idx="109">
                  <c:v>-1.1736410840059637</c:v>
                </c:pt>
                <c:pt idx="110">
                  <c:v>-1.0988077986660636</c:v>
                </c:pt>
                <c:pt idx="111">
                  <c:v>-0.98847527335140417</c:v>
                </c:pt>
                <c:pt idx="112">
                  <c:v>-0.83140944580830334</c:v>
                </c:pt>
                <c:pt idx="113">
                  <c:v>-0.62019529181037136</c:v>
                </c:pt>
                <c:pt idx="114">
                  <c:v>-0.34653179727777511</c:v>
                </c:pt>
                <c:pt idx="115">
                  <c:v>-5.198713271496366E-3</c:v>
                </c:pt>
                <c:pt idx="116">
                  <c:v>0.4041340691371369</c:v>
                </c:pt>
                <c:pt idx="117">
                  <c:v>0.838400756624051</c:v>
                </c:pt>
                <c:pt idx="118">
                  <c:v>1.2430780511040607</c:v>
                </c:pt>
                <c:pt idx="119">
                  <c:v>1.5898618829683291</c:v>
                </c:pt>
                <c:pt idx="120">
                  <c:v>1.8791264938947421</c:v>
                </c:pt>
                <c:pt idx="121">
                  <c:v>2.1076434764176719</c:v>
                </c:pt>
                <c:pt idx="122">
                  <c:v>2.2469962450990835</c:v>
                </c:pt>
                <c:pt idx="123">
                  <c:v>2.3134984598036423</c:v>
                </c:pt>
                <c:pt idx="124">
                  <c:v>2.456134231445978</c:v>
                </c:pt>
                <c:pt idx="125">
                  <c:v>2.6375129897621044</c:v>
                </c:pt>
                <c:pt idx="126">
                  <c:v>2.8195588616141003</c:v>
                </c:pt>
                <c:pt idx="127">
                  <c:v>2.8526347747987431</c:v>
                </c:pt>
                <c:pt idx="128">
                  <c:v>2.9012732835224813</c:v>
                </c:pt>
                <c:pt idx="129">
                  <c:v>2.8819828163841517</c:v>
                </c:pt>
                <c:pt idx="130">
                  <c:v>2.7780138868198598</c:v>
                </c:pt>
                <c:pt idx="131">
                  <c:v>2.6743744049514189</c:v>
                </c:pt>
                <c:pt idx="132">
                  <c:v>2.5392029425907654</c:v>
                </c:pt>
                <c:pt idx="133">
                  <c:v>2.4046273535319633</c:v>
                </c:pt>
                <c:pt idx="134">
                  <c:v>2.2471896868922969</c:v>
                </c:pt>
                <c:pt idx="135">
                  <c:v>0.95295271115150626</c:v>
                </c:pt>
                <c:pt idx="136">
                  <c:v>0.86337317562039773</c:v>
                </c:pt>
                <c:pt idx="137">
                  <c:v>0.84921531062735334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2-4754-9752-E004BC0336A1}"/>
            </c:ext>
          </c:extLst>
        </c:ser>
        <c:ser>
          <c:idx val="7"/>
          <c:order val="2"/>
          <c:tx>
            <c:v>EU Financial Condition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'Europe (2)'!$A$170:$A$331</c:f>
              <c:numCache>
                <c:formatCode>m/d/yyyy</c:formatCode>
                <c:ptCount val="162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'Europe (2)'!$H$170:$H$331</c:f>
              <c:numCache>
                <c:formatCode>0.00</c:formatCode>
                <c:ptCount val="162"/>
                <c:pt idx="0">
                  <c:v>1.3406936402865663</c:v>
                </c:pt>
                <c:pt idx="1">
                  <c:v>1.29425755747069</c:v>
                </c:pt>
                <c:pt idx="2">
                  <c:v>1.148136092381367</c:v>
                </c:pt>
                <c:pt idx="3">
                  <c:v>1.0189022469473414</c:v>
                </c:pt>
                <c:pt idx="4">
                  <c:v>0.89510160713858489</c:v>
                </c:pt>
                <c:pt idx="5">
                  <c:v>0.65130489823402193</c:v>
                </c:pt>
                <c:pt idx="6">
                  <c:v>0.56934807220088135</c:v>
                </c:pt>
                <c:pt idx="7">
                  <c:v>0.31360739016068578</c:v>
                </c:pt>
                <c:pt idx="8">
                  <c:v>-1.312344838463096E-2</c:v>
                </c:pt>
                <c:pt idx="9">
                  <c:v>-2.8425601927029111E-2</c:v>
                </c:pt>
                <c:pt idx="10">
                  <c:v>-0.1125287326648118</c:v>
                </c:pt>
                <c:pt idx="11">
                  <c:v>-0.37198394473345608</c:v>
                </c:pt>
                <c:pt idx="12">
                  <c:v>-0.91183736884160549</c:v>
                </c:pt>
                <c:pt idx="13">
                  <c:v>-1.9253014872599725</c:v>
                </c:pt>
                <c:pt idx="14">
                  <c:v>-2.525330570583773</c:v>
                </c:pt>
                <c:pt idx="15">
                  <c:v>-2.8328733462916005</c:v>
                </c:pt>
                <c:pt idx="16">
                  <c:v>-2.7082896075992755</c:v>
                </c:pt>
                <c:pt idx="17">
                  <c:v>-3.0172430817651383</c:v>
                </c:pt>
                <c:pt idx="18">
                  <c:v>-2.643252640190163</c:v>
                </c:pt>
                <c:pt idx="19">
                  <c:v>-2.3505605600382302</c:v>
                </c:pt>
                <c:pt idx="20">
                  <c:v>-2.0778823002650113</c:v>
                </c:pt>
                <c:pt idx="21">
                  <c:v>-1.7500560365341105</c:v>
                </c:pt>
                <c:pt idx="22">
                  <c:v>-1.3482826103266936</c:v>
                </c:pt>
                <c:pt idx="23">
                  <c:v>-1.0408033075237528</c:v>
                </c:pt>
                <c:pt idx="24">
                  <c:v>-0.65196518871547349</c:v>
                </c:pt>
                <c:pt idx="25">
                  <c:v>-0.55781560259250473</c:v>
                </c:pt>
                <c:pt idx="26">
                  <c:v>-0.20132069767757332</c:v>
                </c:pt>
                <c:pt idx="27">
                  <c:v>4.9739302096959065E-2</c:v>
                </c:pt>
                <c:pt idx="28">
                  <c:v>0.21199822445615421</c:v>
                </c:pt>
                <c:pt idx="29">
                  <c:v>0.39384803825884501</c:v>
                </c:pt>
                <c:pt idx="30">
                  <c:v>1.2514468820027211</c:v>
                </c:pt>
                <c:pt idx="31">
                  <c:v>1.901990011169733</c:v>
                </c:pt>
                <c:pt idx="32">
                  <c:v>2.8631930891069191</c:v>
                </c:pt>
                <c:pt idx="33">
                  <c:v>3.1391163350479645</c:v>
                </c:pt>
                <c:pt idx="34">
                  <c:v>2.7120538389998443</c:v>
                </c:pt>
                <c:pt idx="35">
                  <c:v>2.7653959793703464</c:v>
                </c:pt>
                <c:pt idx="36">
                  <c:v>2.9026653842452013</c:v>
                </c:pt>
                <c:pt idx="37">
                  <c:v>2.5654916349030064</c:v>
                </c:pt>
                <c:pt idx="38">
                  <c:v>2.1347091768324251</c:v>
                </c:pt>
                <c:pt idx="39">
                  <c:v>1.9814100117646243</c:v>
                </c:pt>
                <c:pt idx="40">
                  <c:v>1.4334075600078298</c:v>
                </c:pt>
                <c:pt idx="41">
                  <c:v>0.91956766992520778</c:v>
                </c:pt>
                <c:pt idx="42">
                  <c:v>0.8056234451639811</c:v>
                </c:pt>
                <c:pt idx="43">
                  <c:v>0.61019910198315441</c:v>
                </c:pt>
                <c:pt idx="44">
                  <c:v>0.61351778952087088</c:v>
                </c:pt>
                <c:pt idx="45">
                  <c:v>-0.24549083227713242</c:v>
                </c:pt>
                <c:pt idx="46">
                  <c:v>-1.0882260492062064</c:v>
                </c:pt>
                <c:pt idx="47">
                  <c:v>-2.4110396988848062</c:v>
                </c:pt>
                <c:pt idx="48">
                  <c:v>-2.4310158282342327</c:v>
                </c:pt>
                <c:pt idx="49">
                  <c:v>-2.2419548086613119</c:v>
                </c:pt>
                <c:pt idx="50">
                  <c:v>-2.105258489684497</c:v>
                </c:pt>
                <c:pt idx="51">
                  <c:v>-1.7011914134580208</c:v>
                </c:pt>
                <c:pt idx="52">
                  <c:v>-1.7041646016521594</c:v>
                </c:pt>
                <c:pt idx="53">
                  <c:v>-1.3247785499415645</c:v>
                </c:pt>
                <c:pt idx="54">
                  <c:v>-0.86572383877294878</c:v>
                </c:pt>
                <c:pt idx="55">
                  <c:v>-0.2841457595731639</c:v>
                </c:pt>
                <c:pt idx="56">
                  <c:v>0.2872321712116972</c:v>
                </c:pt>
                <c:pt idx="57">
                  <c:v>0.79435677370865165</c:v>
                </c:pt>
                <c:pt idx="58">
                  <c:v>1.3537474305609865</c:v>
                </c:pt>
                <c:pt idx="59">
                  <c:v>1.7996824487773446</c:v>
                </c:pt>
                <c:pt idx="60">
                  <c:v>2.230257740297374</c:v>
                </c:pt>
                <c:pt idx="61">
                  <c:v>1.1822129861310953</c:v>
                </c:pt>
                <c:pt idx="62">
                  <c:v>-0.94390846877874757</c:v>
                </c:pt>
                <c:pt idx="63">
                  <c:v>-2.3004070349175252</c:v>
                </c:pt>
                <c:pt idx="64">
                  <c:v>-2.5722832040630266</c:v>
                </c:pt>
                <c:pt idx="65">
                  <c:v>-2.2600363289450569</c:v>
                </c:pt>
                <c:pt idx="66">
                  <c:v>-1.8171935054750006</c:v>
                </c:pt>
                <c:pt idx="67">
                  <c:v>-1.3505261165556999</c:v>
                </c:pt>
                <c:pt idx="68">
                  <c:v>-1.0739339204853489</c:v>
                </c:pt>
                <c:pt idx="69">
                  <c:v>-1.3949758046613432</c:v>
                </c:pt>
                <c:pt idx="70">
                  <c:v>-1.0225805345232561</c:v>
                </c:pt>
                <c:pt idx="71">
                  <c:v>-0.54866387027531471</c:v>
                </c:pt>
                <c:pt idx="72">
                  <c:v>-8.7291887882252783E-2</c:v>
                </c:pt>
                <c:pt idx="73">
                  <c:v>0.34599360720699512</c:v>
                </c:pt>
                <c:pt idx="74">
                  <c:v>0.9016885113575267</c:v>
                </c:pt>
                <c:pt idx="75">
                  <c:v>1.381665478076314</c:v>
                </c:pt>
                <c:pt idx="76">
                  <c:v>1.8833838397535918</c:v>
                </c:pt>
                <c:pt idx="77">
                  <c:v>2.299374812486914</c:v>
                </c:pt>
                <c:pt idx="78">
                  <c:v>2.4593433558774991</c:v>
                </c:pt>
                <c:pt idx="79">
                  <c:v>2.6512355919039337</c:v>
                </c:pt>
                <c:pt idx="80">
                  <c:v>2.6763327268565948</c:v>
                </c:pt>
                <c:pt idx="81">
                  <c:v>2.6079158714042738</c:v>
                </c:pt>
                <c:pt idx="82">
                  <c:v>2.1356523460278192</c:v>
                </c:pt>
                <c:pt idx="83">
                  <c:v>1.9008662094874396</c:v>
                </c:pt>
                <c:pt idx="84">
                  <c:v>1.5701963837440598</c:v>
                </c:pt>
                <c:pt idx="85">
                  <c:v>0.8192678871888931</c:v>
                </c:pt>
                <c:pt idx="86">
                  <c:v>0.12984280723898184</c:v>
                </c:pt>
                <c:pt idx="87">
                  <c:v>-0.47727121268329104</c:v>
                </c:pt>
                <c:pt idx="88">
                  <c:v>-0.95187935629561371</c:v>
                </c:pt>
                <c:pt idx="89">
                  <c:v>-1.7336071720002146</c:v>
                </c:pt>
                <c:pt idx="90">
                  <c:v>-2.2722582038708943</c:v>
                </c:pt>
                <c:pt idx="91">
                  <c:v>-2.900470414736557</c:v>
                </c:pt>
                <c:pt idx="92">
                  <c:v>-3.2717988566317189</c:v>
                </c:pt>
                <c:pt idx="93">
                  <c:v>-3.3980287480803444</c:v>
                </c:pt>
                <c:pt idx="94">
                  <c:v>-3.1193936253077719</c:v>
                </c:pt>
                <c:pt idx="95">
                  <c:v>-2.7079670675662251</c:v>
                </c:pt>
                <c:pt idx="96">
                  <c:v>-2.3003726001609812</c:v>
                </c:pt>
                <c:pt idx="97">
                  <c:v>-1.7864384045735111</c:v>
                </c:pt>
                <c:pt idx="98">
                  <c:v>-1.4946517062836706</c:v>
                </c:pt>
                <c:pt idx="99">
                  <c:v>-1.2576820885094206</c:v>
                </c:pt>
                <c:pt idx="100">
                  <c:v>-1.0663027119021913</c:v>
                </c:pt>
                <c:pt idx="101">
                  <c:v>-0.62023552665002579</c:v>
                </c:pt>
                <c:pt idx="102">
                  <c:v>-0.16773398853099988</c:v>
                </c:pt>
                <c:pt idx="103">
                  <c:v>5.7785754508540572E-2</c:v>
                </c:pt>
                <c:pt idx="104">
                  <c:v>0.14845397165391824</c:v>
                </c:pt>
                <c:pt idx="105">
                  <c:v>0.25380856412316183</c:v>
                </c:pt>
                <c:pt idx="106">
                  <c:v>0.54879279061532804</c:v>
                </c:pt>
                <c:pt idx="107">
                  <c:v>1.0153389684229674</c:v>
                </c:pt>
                <c:pt idx="108">
                  <c:v>1.7229127122242338</c:v>
                </c:pt>
                <c:pt idx="109">
                  <c:v>2.6345358107364545</c:v>
                </c:pt>
                <c:pt idx="110">
                  <c:v>3.3388246185559227</c:v>
                </c:pt>
                <c:pt idx="111">
                  <c:v>3.5618160528481795</c:v>
                </c:pt>
                <c:pt idx="112">
                  <c:v>3.4058493080062107</c:v>
                </c:pt>
                <c:pt idx="113">
                  <c:v>2.9478481286696021</c:v>
                </c:pt>
                <c:pt idx="114">
                  <c:v>2.7639470847772878</c:v>
                </c:pt>
                <c:pt idx="115">
                  <c:v>2.6452451709694422</c:v>
                </c:pt>
                <c:pt idx="116">
                  <c:v>2.4728937089555298</c:v>
                </c:pt>
                <c:pt idx="117">
                  <c:v>2.3425989271560614</c:v>
                </c:pt>
                <c:pt idx="118">
                  <c:v>2.1669201360540042</c:v>
                </c:pt>
                <c:pt idx="119">
                  <c:v>2.0909465990464016</c:v>
                </c:pt>
                <c:pt idx="120">
                  <c:v>2.1198002120907207</c:v>
                </c:pt>
                <c:pt idx="121">
                  <c:v>2.0993033212698</c:v>
                </c:pt>
                <c:pt idx="122">
                  <c:v>2.0927867482343698</c:v>
                </c:pt>
                <c:pt idx="123">
                  <c:v>2.0365178689752113</c:v>
                </c:pt>
                <c:pt idx="124">
                  <c:v>2.034428477124949</c:v>
                </c:pt>
                <c:pt idx="125">
                  <c:v>2.0434440445623485</c:v>
                </c:pt>
                <c:pt idx="126">
                  <c:v>2.0324457146833805</c:v>
                </c:pt>
                <c:pt idx="127">
                  <c:v>1.9906933904049589</c:v>
                </c:pt>
                <c:pt idx="128">
                  <c:v>1.916318538428144</c:v>
                </c:pt>
                <c:pt idx="129">
                  <c:v>1.7332968959458224</c:v>
                </c:pt>
                <c:pt idx="130">
                  <c:v>1.5722808710808827</c:v>
                </c:pt>
                <c:pt idx="131">
                  <c:v>1.5519444620711129</c:v>
                </c:pt>
                <c:pt idx="132">
                  <c:v>1.5842731615668084</c:v>
                </c:pt>
                <c:pt idx="133">
                  <c:v>1.621686962596625</c:v>
                </c:pt>
                <c:pt idx="134">
                  <c:v>1.5111519148907777</c:v>
                </c:pt>
                <c:pt idx="135">
                  <c:v>1.4885952534732911</c:v>
                </c:pt>
                <c:pt idx="136">
                  <c:v>1.4408436585282487</c:v>
                </c:pt>
                <c:pt idx="137">
                  <c:v>1.4619781250802628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2-4754-9752-E004BC0336A1}"/>
            </c:ext>
          </c:extLst>
        </c:ser>
        <c:ser>
          <c:idx val="8"/>
          <c:order val="3"/>
          <c:tx>
            <c:v>Signal Macro EU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'Europe (2)'!$A$170:$A$331</c:f>
              <c:numCache>
                <c:formatCode>m/d/yyyy</c:formatCode>
                <c:ptCount val="162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'Europe (2)'!$S$169:$S$330</c:f>
              <c:numCache>
                <c:formatCode>0.0000</c:formatCode>
                <c:ptCount val="162"/>
                <c:pt idx="0">
                  <c:v>3.0314442457937706E-2</c:v>
                </c:pt>
                <c:pt idx="1">
                  <c:v>6.4177806040728314E-2</c:v>
                </c:pt>
                <c:pt idx="2">
                  <c:v>0.2563076207349807</c:v>
                </c:pt>
                <c:pt idx="3">
                  <c:v>0.41829682754978925</c:v>
                </c:pt>
                <c:pt idx="4">
                  <c:v>0.4348093521654538</c:v>
                </c:pt>
                <c:pt idx="5">
                  <c:v>0.36097194494370349</c:v>
                </c:pt>
                <c:pt idx="6">
                  <c:v>0.38026570247354702</c:v>
                </c:pt>
                <c:pt idx="7">
                  <c:v>0.52862906352062489</c:v>
                </c:pt>
                <c:pt idx="8">
                  <c:v>0.6701749701251789</c:v>
                </c:pt>
                <c:pt idx="9">
                  <c:v>0.7691470655324274</c:v>
                </c:pt>
                <c:pt idx="10">
                  <c:v>0.86712671483122339</c:v>
                </c:pt>
                <c:pt idx="11">
                  <c:v>0.72288562595957517</c:v>
                </c:pt>
                <c:pt idx="12">
                  <c:v>0.47433850439179137</c:v>
                </c:pt>
                <c:pt idx="13">
                  <c:v>5.24134347862939E-2</c:v>
                </c:pt>
                <c:pt idx="14">
                  <c:v>-0.70732303259095519</c:v>
                </c:pt>
                <c:pt idx="15">
                  <c:v>-1.0628441168698706</c:v>
                </c:pt>
                <c:pt idx="16">
                  <c:v>-1.2105010569841852</c:v>
                </c:pt>
                <c:pt idx="17">
                  <c:v>-1.1058909764202156</c:v>
                </c:pt>
                <c:pt idx="18">
                  <c:v>-1.0708288340866166</c:v>
                </c:pt>
                <c:pt idx="19">
                  <c:v>-0.77522163262150134</c:v>
                </c:pt>
                <c:pt idx="20">
                  <c:v>-0.68365035784150086</c:v>
                </c:pt>
                <c:pt idx="21">
                  <c:v>-0.61344290549209868</c:v>
                </c:pt>
                <c:pt idx="22">
                  <c:v>-0.16863854793223038</c:v>
                </c:pt>
                <c:pt idx="23">
                  <c:v>0.35227687103517341</c:v>
                </c:pt>
                <c:pt idx="24">
                  <c:v>0.73628776577095467</c:v>
                </c:pt>
                <c:pt idx="25">
                  <c:v>1.3902392764140876</c:v>
                </c:pt>
                <c:pt idx="26">
                  <c:v>1.9221973319561769</c:v>
                </c:pt>
                <c:pt idx="27">
                  <c:v>2.2886230439068731</c:v>
                </c:pt>
                <c:pt idx="28">
                  <c:v>2.433005988979084</c:v>
                </c:pt>
                <c:pt idx="29">
                  <c:v>2.1778419612669975</c:v>
                </c:pt>
                <c:pt idx="30">
                  <c:v>1.7398780121959234</c:v>
                </c:pt>
                <c:pt idx="31">
                  <c:v>1.5717676355842647</c:v>
                </c:pt>
                <c:pt idx="32">
                  <c:v>1.5484700387959645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2-4754-9752-E004BC0336A1}"/>
            </c:ext>
          </c:extLst>
        </c:ser>
        <c:ser>
          <c:idx val="0"/>
          <c:order val="4"/>
          <c:tx>
            <c:strRef>
              <c:f>'Europe (2)'!$M$1:$O$1</c:f>
              <c:strCache>
                <c:ptCount val="1"/>
                <c:pt idx="0">
                  <c:v>Citi Surprise 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'Europe (2)'!$O$169:$O$305</c:f>
              <c:numCache>
                <c:formatCode>0.00</c:formatCode>
                <c:ptCount val="137"/>
                <c:pt idx="0">
                  <c:v>-1.3705250355602556</c:v>
                </c:pt>
                <c:pt idx="1">
                  <c:v>-1.0213625557413402</c:v>
                </c:pt>
                <c:pt idx="2">
                  <c:v>-0.10324509547182825</c:v>
                </c:pt>
                <c:pt idx="3">
                  <c:v>0.73765892481330486</c:v>
                </c:pt>
                <c:pt idx="4">
                  <c:v>0.65028979763398709</c:v>
                </c:pt>
                <c:pt idx="5">
                  <c:v>0</c:v>
                </c:pt>
                <c:pt idx="6">
                  <c:v>0</c:v>
                </c:pt>
                <c:pt idx="7">
                  <c:v>0.11184399771739645</c:v>
                </c:pt>
                <c:pt idx="8">
                  <c:v>0.3639944308473293</c:v>
                </c:pt>
                <c:pt idx="9">
                  <c:v>0.85299895286620731</c:v>
                </c:pt>
                <c:pt idx="10">
                  <c:v>1.2565366352759664</c:v>
                </c:pt>
                <c:pt idx="11">
                  <c:v>1.4375635359077523</c:v>
                </c:pt>
                <c:pt idx="12">
                  <c:v>1.4592240613507328</c:v>
                </c:pt>
                <c:pt idx="13">
                  <c:v>0.91030351148479105</c:v>
                </c:pt>
                <c:pt idx="14">
                  <c:v>-0.20390346097779596</c:v>
                </c:pt>
                <c:pt idx="15">
                  <c:v>-0.51248342739527031</c:v>
                </c:pt>
                <c:pt idx="16">
                  <c:v>-0.66382075193596646</c:v>
                </c:pt>
                <c:pt idx="17">
                  <c:v>-0.56369261974161289</c:v>
                </c:pt>
                <c:pt idx="18">
                  <c:v>-0.48089946149637675</c:v>
                </c:pt>
                <c:pt idx="19">
                  <c:v>0</c:v>
                </c:pt>
                <c:pt idx="20">
                  <c:v>-8.7045785660183839E-2</c:v>
                </c:pt>
                <c:pt idx="21">
                  <c:v>-4.1093931392417501E-2</c:v>
                </c:pt>
                <c:pt idx="22">
                  <c:v>1.0035488063357303</c:v>
                </c:pt>
                <c:pt idx="23">
                  <c:v>2.3846316654527735</c:v>
                </c:pt>
                <c:pt idx="24">
                  <c:v>3.0535590913744515</c:v>
                </c:pt>
                <c:pt idx="25">
                  <c:v>3.3796763059074704</c:v>
                </c:pt>
                <c:pt idx="26">
                  <c:v>3.5093539056225529</c:v>
                </c:pt>
                <c:pt idx="27">
                  <c:v>3.2027006005432996</c:v>
                </c:pt>
                <c:pt idx="28">
                  <c:v>3.1785331493747777</c:v>
                </c:pt>
                <c:pt idx="29">
                  <c:v>2.7854645770353947</c:v>
                </c:pt>
                <c:pt idx="30">
                  <c:v>2.322942676112465</c:v>
                </c:pt>
                <c:pt idx="31">
                  <c:v>1.8519812505635378</c:v>
                </c:pt>
                <c:pt idx="32">
                  <c:v>1.682967290956711</c:v>
                </c:pt>
                <c:pt idx="33">
                  <c:v>1.7180299785907456</c:v>
                </c:pt>
                <c:pt idx="34">
                  <c:v>1.5096690449006225</c:v>
                </c:pt>
                <c:pt idx="35">
                  <c:v>1.4426704549988263</c:v>
                </c:pt>
                <c:pt idx="36">
                  <c:v>1.1512210087429784</c:v>
                </c:pt>
                <c:pt idx="37">
                  <c:v>0.92952476738876677</c:v>
                </c:pt>
                <c:pt idx="38">
                  <c:v>0.41567877384264812</c:v>
                </c:pt>
                <c:pt idx="39">
                  <c:v>-0.34863840451382122</c:v>
                </c:pt>
                <c:pt idx="40">
                  <c:v>-1.376007028949273</c:v>
                </c:pt>
                <c:pt idx="41">
                  <c:v>-2.4754121483851379</c:v>
                </c:pt>
                <c:pt idx="42">
                  <c:v>-3.0938113306960524</c:v>
                </c:pt>
                <c:pt idx="43">
                  <c:v>-3.17829283899276</c:v>
                </c:pt>
                <c:pt idx="44">
                  <c:v>-2.9184444751950265</c:v>
                </c:pt>
                <c:pt idx="45">
                  <c:v>-2.8497969754267807</c:v>
                </c:pt>
                <c:pt idx="46">
                  <c:v>-2.8351797023465828</c:v>
                </c:pt>
                <c:pt idx="47">
                  <c:v>-2.7800425327253473</c:v>
                </c:pt>
                <c:pt idx="48">
                  <c:v>-2.7845677885060542</c:v>
                </c:pt>
                <c:pt idx="49">
                  <c:v>-2.6461787439553284</c:v>
                </c:pt>
                <c:pt idx="50">
                  <c:v>-2.1383918135526252</c:v>
                </c:pt>
                <c:pt idx="51">
                  <c:v>-1.7063389963458175</c:v>
                </c:pt>
                <c:pt idx="52">
                  <c:v>-1.3757122141615525</c:v>
                </c:pt>
                <c:pt idx="53">
                  <c:v>-1.2284026566625257</c:v>
                </c:pt>
                <c:pt idx="54">
                  <c:v>-1.1174398942283701</c:v>
                </c:pt>
                <c:pt idx="55">
                  <c:v>-1.1737321523089832</c:v>
                </c:pt>
                <c:pt idx="56">
                  <c:v>-1.0208209144985481</c:v>
                </c:pt>
                <c:pt idx="57">
                  <c:v>-1.0283152601767636</c:v>
                </c:pt>
                <c:pt idx="58">
                  <c:v>-0.85307835380220354</c:v>
                </c:pt>
                <c:pt idx="59">
                  <c:v>-0.4073873621947226</c:v>
                </c:pt>
                <c:pt idx="60">
                  <c:v>0</c:v>
                </c:pt>
                <c:pt idx="61">
                  <c:v>0.42644533493282943</c:v>
                </c:pt>
                <c:pt idx="62">
                  <c:v>0.72316213408571661</c:v>
                </c:pt>
                <c:pt idx="63">
                  <c:v>0.49044455064804715</c:v>
                </c:pt>
                <c:pt idx="64">
                  <c:v>-2.1947265006985703</c:v>
                </c:pt>
                <c:pt idx="65">
                  <c:v>-4.5212218352653668</c:v>
                </c:pt>
                <c:pt idx="66">
                  <c:v>-4.1952345458585043</c:v>
                </c:pt>
                <c:pt idx="67">
                  <c:v>-1.6608910194833058</c:v>
                </c:pt>
                <c:pt idx="68">
                  <c:v>0.17461992220081718</c:v>
                </c:pt>
                <c:pt idx="69">
                  <c:v>1.0013702573937993</c:v>
                </c:pt>
                <c:pt idx="70">
                  <c:v>2.2149121878518025</c:v>
                </c:pt>
                <c:pt idx="71">
                  <c:v>3.1895564808504409</c:v>
                </c:pt>
                <c:pt idx="72">
                  <c:v>3.9553808829201236</c:v>
                </c:pt>
                <c:pt idx="73">
                  <c:v>3.7436033415769923</c:v>
                </c:pt>
                <c:pt idx="74">
                  <c:v>3.6150007892777056</c:v>
                </c:pt>
                <c:pt idx="75">
                  <c:v>3.3605126630537416</c:v>
                </c:pt>
                <c:pt idx="76">
                  <c:v>2.9988631514613031</c:v>
                </c:pt>
                <c:pt idx="77">
                  <c:v>2.8184081248031938</c:v>
                </c:pt>
                <c:pt idx="78">
                  <c:v>2.57955384174709</c:v>
                </c:pt>
                <c:pt idx="79">
                  <c:v>2.257012349055147</c:v>
                </c:pt>
                <c:pt idx="80">
                  <c:v>1.7310739552575658</c:v>
                </c:pt>
                <c:pt idx="81">
                  <c:v>1.1287212788691789</c:v>
                </c:pt>
                <c:pt idx="82">
                  <c:v>0.48850457487517729</c:v>
                </c:pt>
                <c:pt idx="83">
                  <c:v>0.16972403802841257</c:v>
                </c:pt>
                <c:pt idx="84">
                  <c:v>0</c:v>
                </c:pt>
                <c:pt idx="85">
                  <c:v>6.2057158327223517E-3</c:v>
                </c:pt>
                <c:pt idx="86">
                  <c:v>8.0344316384632075E-2</c:v>
                </c:pt>
                <c:pt idx="87">
                  <c:v>6.8141130645950638E-3</c:v>
                </c:pt>
                <c:pt idx="88">
                  <c:v>4.4088020870047435E-2</c:v>
                </c:pt>
                <c:pt idx="89">
                  <c:v>-7.8103486886744219E-2</c:v>
                </c:pt>
                <c:pt idx="90">
                  <c:v>-0.5129795202572105</c:v>
                </c:pt>
                <c:pt idx="91">
                  <c:v>-1.2225584336470416</c:v>
                </c:pt>
                <c:pt idx="92">
                  <c:v>-1.6240749762713018</c:v>
                </c:pt>
                <c:pt idx="93">
                  <c:v>-1.7495279049898278</c:v>
                </c:pt>
                <c:pt idx="94">
                  <c:v>-1.6948660580191381</c:v>
                </c:pt>
                <c:pt idx="95">
                  <c:v>-1.502365175282254</c:v>
                </c:pt>
                <c:pt idx="96">
                  <c:v>-1.1263620492339035</c:v>
                </c:pt>
                <c:pt idx="97">
                  <c:v>-0.59095125578543806</c:v>
                </c:pt>
                <c:pt idx="98">
                  <c:v>-0.40992708080942375</c:v>
                </c:pt>
                <c:pt idx="99">
                  <c:v>-0.24356687497554014</c:v>
                </c:pt>
                <c:pt idx="100">
                  <c:v>-0.22442486152576224</c:v>
                </c:pt>
                <c:pt idx="101">
                  <c:v>-1.2398613268988739</c:v>
                </c:pt>
                <c:pt idx="102">
                  <c:v>-2.9849376818424895</c:v>
                </c:pt>
                <c:pt idx="103">
                  <c:v>-3.6802058641344351</c:v>
                </c:pt>
                <c:pt idx="104">
                  <c:v>-3.4645979097443753</c:v>
                </c:pt>
                <c:pt idx="105">
                  <c:v>-2.9506955927557463</c:v>
                </c:pt>
                <c:pt idx="106">
                  <c:v>-2.7900319075633258</c:v>
                </c:pt>
                <c:pt idx="107">
                  <c:v>-2.6490134853903431</c:v>
                </c:pt>
                <c:pt idx="108">
                  <c:v>-2.2894866170643384</c:v>
                </c:pt>
                <c:pt idx="109">
                  <c:v>-2.0347032412939088</c:v>
                </c:pt>
                <c:pt idx="110">
                  <c:v>-1.6415356442283158</c:v>
                </c:pt>
                <c:pt idx="111">
                  <c:v>-1.3653293155238522</c:v>
                </c:pt>
                <c:pt idx="112">
                  <c:v>-0.61625870009795503</c:v>
                </c:pt>
                <c:pt idx="113">
                  <c:v>0</c:v>
                </c:pt>
                <c:pt idx="114">
                  <c:v>0</c:v>
                </c:pt>
                <c:pt idx="115">
                  <c:v>-0.16046133275728197</c:v>
                </c:pt>
                <c:pt idx="116">
                  <c:v>-0.37679577583151558</c:v>
                </c:pt>
                <c:pt idx="117">
                  <c:v>-0.55646254678813079</c:v>
                </c:pt>
                <c:pt idx="118">
                  <c:v>-0.42095429966638387</c:v>
                </c:pt>
                <c:pt idx="119">
                  <c:v>-0.38555624595432808</c:v>
                </c:pt>
                <c:pt idx="120">
                  <c:v>-0.33235384241835403</c:v>
                </c:pt>
                <c:pt idx="121">
                  <c:v>0</c:v>
                </c:pt>
                <c:pt idx="122">
                  <c:v>0.6486991816043991</c:v>
                </c:pt>
                <c:pt idx="123">
                  <c:v>1.3324868948457056</c:v>
                </c:pt>
                <c:pt idx="124">
                  <c:v>1.1812925418734801</c:v>
                </c:pt>
                <c:pt idx="125">
                  <c:v>1.6360252067416337</c:v>
                </c:pt>
                <c:pt idx="126">
                  <c:v>1.8002038462852006</c:v>
                </c:pt>
                <c:pt idx="127">
                  <c:v>2.1479154042173501</c:v>
                </c:pt>
                <c:pt idx="128">
                  <c:v>2.1892415366889084</c:v>
                </c:pt>
                <c:pt idx="129">
                  <c:v>2.2440304316263044</c:v>
                </c:pt>
                <c:pt idx="130">
                  <c:v>2.3923878909930076</c:v>
                </c:pt>
                <c:pt idx="131">
                  <c:v>2.3930651689195748</c:v>
                </c:pt>
                <c:pt idx="132">
                  <c:v>2.2838699436046541</c:v>
                </c:pt>
                <c:pt idx="133">
                  <c:v>2.2147329675994039</c:v>
                </c:pt>
                <c:pt idx="134">
                  <c:v>2.1305461668175907</c:v>
                </c:pt>
                <c:pt idx="135">
                  <c:v>1.7927995966264776</c:v>
                </c:pt>
                <c:pt idx="136">
                  <c:v>0.51558740955755533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F2-4754-9752-E004BC0336A1}"/>
            </c:ext>
          </c:extLst>
        </c:ser>
        <c:ser>
          <c:idx val="1"/>
          <c:order val="5"/>
          <c:tx>
            <c:strRef>
              <c:f>'Europe (2)'!$L$3</c:f>
              <c:strCache>
                <c:ptCount val="1"/>
                <c:pt idx="0">
                  <c:v>BNP Positioning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'Europe (2)'!$L$170:$L$331</c:f>
              <c:numCache>
                <c:formatCode>0.00</c:formatCode>
                <c:ptCount val="162"/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F2-4754-9752-E004BC033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730639"/>
        <c:axId val="356731599"/>
        <c:extLst>
          <c:ext xmlns:c15="http://schemas.microsoft.com/office/drawing/2012/chart" uri="{02D57815-91ED-43cb-92C2-25804820EDAC}">
            <c15:filteredLineSeries>
              <c15:ser>
                <c:idx val="5"/>
                <c:order val="1"/>
                <c:tx>
                  <c:v>ADS BCI Business Condition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'Europe (2)'!$A$170:$A$331</c15:sqref>
                        </c15:formulaRef>
                      </c:ext>
                    </c:extLst>
                    <c:numCache>
                      <c:formatCode>m/d/yyyy</c:formatCode>
                      <c:ptCount val="162"/>
                      <c:pt idx="0">
                        <c:v>42034</c:v>
                      </c:pt>
                      <c:pt idx="1">
                        <c:v>42062</c:v>
                      </c:pt>
                      <c:pt idx="2">
                        <c:v>42094</c:v>
                      </c:pt>
                      <c:pt idx="3">
                        <c:v>42124</c:v>
                      </c:pt>
                      <c:pt idx="4">
                        <c:v>42153</c:v>
                      </c:pt>
                      <c:pt idx="5">
                        <c:v>42185</c:v>
                      </c:pt>
                      <c:pt idx="6">
                        <c:v>42216</c:v>
                      </c:pt>
                      <c:pt idx="7">
                        <c:v>42247</c:v>
                      </c:pt>
                      <c:pt idx="8">
                        <c:v>42277</c:v>
                      </c:pt>
                      <c:pt idx="9">
                        <c:v>42307</c:v>
                      </c:pt>
                      <c:pt idx="10">
                        <c:v>42338</c:v>
                      </c:pt>
                      <c:pt idx="11">
                        <c:v>42369</c:v>
                      </c:pt>
                      <c:pt idx="12">
                        <c:v>42398</c:v>
                      </c:pt>
                      <c:pt idx="13">
                        <c:v>42429</c:v>
                      </c:pt>
                      <c:pt idx="14">
                        <c:v>42460</c:v>
                      </c:pt>
                      <c:pt idx="15">
                        <c:v>42489</c:v>
                      </c:pt>
                      <c:pt idx="16">
                        <c:v>42521</c:v>
                      </c:pt>
                      <c:pt idx="17">
                        <c:v>42551</c:v>
                      </c:pt>
                      <c:pt idx="18">
                        <c:v>42580</c:v>
                      </c:pt>
                      <c:pt idx="19">
                        <c:v>42613</c:v>
                      </c:pt>
                      <c:pt idx="20">
                        <c:v>42643</c:v>
                      </c:pt>
                      <c:pt idx="21">
                        <c:v>42674</c:v>
                      </c:pt>
                      <c:pt idx="22">
                        <c:v>42704</c:v>
                      </c:pt>
                      <c:pt idx="23">
                        <c:v>42734</c:v>
                      </c:pt>
                      <c:pt idx="24">
                        <c:v>42766</c:v>
                      </c:pt>
                      <c:pt idx="25">
                        <c:v>42794</c:v>
                      </c:pt>
                      <c:pt idx="26">
                        <c:v>42825</c:v>
                      </c:pt>
                      <c:pt idx="27">
                        <c:v>42853</c:v>
                      </c:pt>
                      <c:pt idx="28">
                        <c:v>42886</c:v>
                      </c:pt>
                      <c:pt idx="29">
                        <c:v>42916</c:v>
                      </c:pt>
                      <c:pt idx="30">
                        <c:v>42947</c:v>
                      </c:pt>
                      <c:pt idx="31">
                        <c:v>42978</c:v>
                      </c:pt>
                      <c:pt idx="32">
                        <c:v>43007</c:v>
                      </c:pt>
                      <c:pt idx="33">
                        <c:v>43039</c:v>
                      </c:pt>
                      <c:pt idx="34">
                        <c:v>43069</c:v>
                      </c:pt>
                      <c:pt idx="35">
                        <c:v>43098</c:v>
                      </c:pt>
                      <c:pt idx="36">
                        <c:v>43131</c:v>
                      </c:pt>
                      <c:pt idx="37">
                        <c:v>43159</c:v>
                      </c:pt>
                      <c:pt idx="38">
                        <c:v>43189</c:v>
                      </c:pt>
                      <c:pt idx="39">
                        <c:v>43220</c:v>
                      </c:pt>
                      <c:pt idx="40">
                        <c:v>43251</c:v>
                      </c:pt>
                      <c:pt idx="41">
                        <c:v>43280</c:v>
                      </c:pt>
                      <c:pt idx="42">
                        <c:v>43312</c:v>
                      </c:pt>
                      <c:pt idx="43">
                        <c:v>43343</c:v>
                      </c:pt>
                      <c:pt idx="44">
                        <c:v>43371</c:v>
                      </c:pt>
                      <c:pt idx="45">
                        <c:v>43404</c:v>
                      </c:pt>
                      <c:pt idx="46">
                        <c:v>43434</c:v>
                      </c:pt>
                      <c:pt idx="47">
                        <c:v>43465</c:v>
                      </c:pt>
                      <c:pt idx="48">
                        <c:v>43496</c:v>
                      </c:pt>
                      <c:pt idx="49">
                        <c:v>43524</c:v>
                      </c:pt>
                      <c:pt idx="50">
                        <c:v>43553</c:v>
                      </c:pt>
                      <c:pt idx="51">
                        <c:v>43585</c:v>
                      </c:pt>
                      <c:pt idx="52">
                        <c:v>43616</c:v>
                      </c:pt>
                      <c:pt idx="53">
                        <c:v>43644</c:v>
                      </c:pt>
                      <c:pt idx="54">
                        <c:v>43677</c:v>
                      </c:pt>
                      <c:pt idx="55">
                        <c:v>43707</c:v>
                      </c:pt>
                      <c:pt idx="56">
                        <c:v>43738</c:v>
                      </c:pt>
                      <c:pt idx="57">
                        <c:v>43769</c:v>
                      </c:pt>
                      <c:pt idx="58">
                        <c:v>43798</c:v>
                      </c:pt>
                      <c:pt idx="59">
                        <c:v>43830</c:v>
                      </c:pt>
                      <c:pt idx="60">
                        <c:v>43861</c:v>
                      </c:pt>
                      <c:pt idx="61">
                        <c:v>43889</c:v>
                      </c:pt>
                      <c:pt idx="62">
                        <c:v>43921</c:v>
                      </c:pt>
                      <c:pt idx="63">
                        <c:v>43951</c:v>
                      </c:pt>
                      <c:pt idx="64">
                        <c:v>43980</c:v>
                      </c:pt>
                      <c:pt idx="65">
                        <c:v>44012</c:v>
                      </c:pt>
                      <c:pt idx="66">
                        <c:v>44043</c:v>
                      </c:pt>
                      <c:pt idx="67">
                        <c:v>44074</c:v>
                      </c:pt>
                      <c:pt idx="68">
                        <c:v>44104</c:v>
                      </c:pt>
                      <c:pt idx="69">
                        <c:v>44134</c:v>
                      </c:pt>
                      <c:pt idx="70">
                        <c:v>44165</c:v>
                      </c:pt>
                      <c:pt idx="71">
                        <c:v>44196</c:v>
                      </c:pt>
                      <c:pt idx="72">
                        <c:v>44225</c:v>
                      </c:pt>
                      <c:pt idx="73">
                        <c:v>44253</c:v>
                      </c:pt>
                      <c:pt idx="74">
                        <c:v>44286</c:v>
                      </c:pt>
                      <c:pt idx="75">
                        <c:v>44316</c:v>
                      </c:pt>
                      <c:pt idx="76">
                        <c:v>44347</c:v>
                      </c:pt>
                      <c:pt idx="77">
                        <c:v>44377</c:v>
                      </c:pt>
                      <c:pt idx="78">
                        <c:v>44407</c:v>
                      </c:pt>
                      <c:pt idx="79">
                        <c:v>44439</c:v>
                      </c:pt>
                      <c:pt idx="80">
                        <c:v>44469</c:v>
                      </c:pt>
                      <c:pt idx="81">
                        <c:v>44498</c:v>
                      </c:pt>
                      <c:pt idx="82">
                        <c:v>44530</c:v>
                      </c:pt>
                      <c:pt idx="83">
                        <c:v>44561</c:v>
                      </c:pt>
                      <c:pt idx="84">
                        <c:v>44592</c:v>
                      </c:pt>
                      <c:pt idx="85">
                        <c:v>44620</c:v>
                      </c:pt>
                      <c:pt idx="86">
                        <c:v>44651</c:v>
                      </c:pt>
                      <c:pt idx="87">
                        <c:v>44681</c:v>
                      </c:pt>
                      <c:pt idx="88">
                        <c:v>44712</c:v>
                      </c:pt>
                      <c:pt idx="89">
                        <c:v>44742</c:v>
                      </c:pt>
                      <c:pt idx="90">
                        <c:v>44773</c:v>
                      </c:pt>
                      <c:pt idx="91">
                        <c:v>44804</c:v>
                      </c:pt>
                      <c:pt idx="92">
                        <c:v>44834</c:v>
                      </c:pt>
                      <c:pt idx="93">
                        <c:v>44865</c:v>
                      </c:pt>
                      <c:pt idx="94">
                        <c:v>44895</c:v>
                      </c:pt>
                      <c:pt idx="95">
                        <c:v>44926</c:v>
                      </c:pt>
                      <c:pt idx="96">
                        <c:v>44957</c:v>
                      </c:pt>
                      <c:pt idx="97">
                        <c:v>44985</c:v>
                      </c:pt>
                      <c:pt idx="98">
                        <c:v>45016</c:v>
                      </c:pt>
                      <c:pt idx="99">
                        <c:v>45046</c:v>
                      </c:pt>
                      <c:pt idx="100">
                        <c:v>45077</c:v>
                      </c:pt>
                      <c:pt idx="101">
                        <c:v>45107</c:v>
                      </c:pt>
                      <c:pt idx="102">
                        <c:v>45138</c:v>
                      </c:pt>
                      <c:pt idx="103">
                        <c:v>45169</c:v>
                      </c:pt>
                      <c:pt idx="104">
                        <c:v>45199</c:v>
                      </c:pt>
                      <c:pt idx="105">
                        <c:v>45230</c:v>
                      </c:pt>
                      <c:pt idx="106">
                        <c:v>45260</c:v>
                      </c:pt>
                      <c:pt idx="107">
                        <c:v>45291</c:v>
                      </c:pt>
                      <c:pt idx="108">
                        <c:v>45322</c:v>
                      </c:pt>
                      <c:pt idx="109">
                        <c:v>45351</c:v>
                      </c:pt>
                      <c:pt idx="110">
                        <c:v>45382</c:v>
                      </c:pt>
                      <c:pt idx="111">
                        <c:v>45412</c:v>
                      </c:pt>
                      <c:pt idx="112">
                        <c:v>45443</c:v>
                      </c:pt>
                      <c:pt idx="113">
                        <c:v>45473</c:v>
                      </c:pt>
                      <c:pt idx="114">
                        <c:v>45504</c:v>
                      </c:pt>
                      <c:pt idx="115">
                        <c:v>45535</c:v>
                      </c:pt>
                      <c:pt idx="116">
                        <c:v>45565</c:v>
                      </c:pt>
                      <c:pt idx="117">
                        <c:v>45596</c:v>
                      </c:pt>
                      <c:pt idx="118">
                        <c:v>45626</c:v>
                      </c:pt>
                      <c:pt idx="119">
                        <c:v>45657</c:v>
                      </c:pt>
                      <c:pt idx="120">
                        <c:v>45688</c:v>
                      </c:pt>
                      <c:pt idx="121">
                        <c:v>45716</c:v>
                      </c:pt>
                      <c:pt idx="122">
                        <c:v>45747</c:v>
                      </c:pt>
                      <c:pt idx="123">
                        <c:v>45777</c:v>
                      </c:pt>
                      <c:pt idx="124">
                        <c:v>45808</c:v>
                      </c:pt>
                      <c:pt idx="125">
                        <c:v>45838</c:v>
                      </c:pt>
                      <c:pt idx="126">
                        <c:v>45869</c:v>
                      </c:pt>
                      <c:pt idx="127">
                        <c:v>45898</c:v>
                      </c:pt>
                      <c:pt idx="128">
                        <c:v>45930</c:v>
                      </c:pt>
                      <c:pt idx="129">
                        <c:v>45961</c:v>
                      </c:pt>
                      <c:pt idx="130">
                        <c:v>45989</c:v>
                      </c:pt>
                      <c:pt idx="131">
                        <c:v>46022</c:v>
                      </c:pt>
                      <c:pt idx="132">
                        <c:v>46053</c:v>
                      </c:pt>
                      <c:pt idx="133">
                        <c:v>46080</c:v>
                      </c:pt>
                      <c:pt idx="134">
                        <c:v>46112</c:v>
                      </c:pt>
                      <c:pt idx="135">
                        <c:v>46142</c:v>
                      </c:pt>
                      <c:pt idx="136">
                        <c:v>46171</c:v>
                      </c:pt>
                      <c:pt idx="137">
                        <c:v>46203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'Europe OFFICIEL TEST'!#REF!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FF2-4754-9752-E004BC0336A1}"/>
                  </c:ext>
                </c:extLst>
              </c15:ser>
            </c15:filteredLineSeries>
          </c:ext>
        </c:extLst>
      </c:lineChart>
      <c:dateAx>
        <c:axId val="356730639"/>
        <c:scaling>
          <c:orientation val="minMax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6731599"/>
        <c:crosses val="autoZero"/>
        <c:auto val="1"/>
        <c:lblOffset val="100"/>
        <c:baseTimeUnit val="months"/>
        <c:majorUnit val="1"/>
        <c:majorTimeUnit val="years"/>
        <c:minorUnit val="1"/>
        <c:minorTimeUnit val="years"/>
      </c:dateAx>
      <c:valAx>
        <c:axId val="356731599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673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09445013167795"/>
          <c:y val="0.85473700115764195"/>
          <c:w val="0.70054413031504514"/>
          <c:h val="0.10505206331180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 </a:t>
            </a:r>
            <a:r>
              <a:rPr lang="fr-F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Threshold</a:t>
            </a:r>
            <a:endParaRPr lang="fr-F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US!$Y$4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US!$X$5:$X$532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US!$Y$5:$Y$532</c:f>
              <c:numCache>
                <c:formatCode>General</c:formatCode>
                <c:ptCount val="528"/>
                <c:pt idx="0">
                  <c:v>#N/A</c:v>
                </c:pt>
                <c:pt idx="1">
                  <c:v>0.3144486936625</c:v>
                </c:pt>
                <c:pt idx="2">
                  <c:v>0.31571247096868754</c:v>
                </c:pt>
                <c:pt idx="3">
                  <c:v>0.31730391924261153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-3.4432235169003331E-2</c:v>
                </c:pt>
                <c:pt idx="16">
                  <c:v>7.3140483217799007E-2</c:v>
                </c:pt>
                <c:pt idx="17">
                  <c:v>0.18658995595527172</c:v>
                </c:pt>
                <c:pt idx="18">
                  <c:v>0.2409087021443829</c:v>
                </c:pt>
                <c:pt idx="19">
                  <c:v>0.27279957930596105</c:v>
                </c:pt>
                <c:pt idx="20">
                  <c:v>#N/A</c:v>
                </c:pt>
                <c:pt idx="21">
                  <c:v>0.13775037158978087</c:v>
                </c:pt>
                <c:pt idx="22">
                  <c:v>0.23760570614123877</c:v>
                </c:pt>
                <c:pt idx="23">
                  <c:v>0.38387822170916752</c:v>
                </c:pt>
                <c:pt idx="24">
                  <c:v>0.49816993102205481</c:v>
                </c:pt>
                <c:pt idx="25">
                  <c:v>0.56470813227167815</c:v>
                </c:pt>
                <c:pt idx="26">
                  <c:v>0.55147001093788639</c:v>
                </c:pt>
                <c:pt idx="27">
                  <c:v>0.55548215327513417</c:v>
                </c:pt>
                <c:pt idx="28">
                  <c:v>0.59746853595535743</c:v>
                </c:pt>
                <c:pt idx="29">
                  <c:v>#N/A</c:v>
                </c:pt>
                <c:pt idx="30">
                  <c:v>#N/A</c:v>
                </c:pt>
                <c:pt idx="31">
                  <c:v>0.3634228486119998</c:v>
                </c:pt>
                <c:pt idx="32">
                  <c:v>0.4031402183484889</c:v>
                </c:pt>
                <c:pt idx="33">
                  <c:v>0.52993679725553322</c:v>
                </c:pt>
                <c:pt idx="34">
                  <c:v>0.53988910958316083</c:v>
                </c:pt>
                <c:pt idx="35">
                  <c:v>0.55630051630650545</c:v>
                </c:pt>
                <c:pt idx="36">
                  <c:v>0.52128501006824224</c:v>
                </c:pt>
                <c:pt idx="37">
                  <c:v>0.55776560447152046</c:v>
                </c:pt>
                <c:pt idx="38">
                  <c:v>#N/A</c:v>
                </c:pt>
                <c:pt idx="39">
                  <c:v>#N/A</c:v>
                </c:pt>
                <c:pt idx="40">
                  <c:v>0.46457554846416893</c:v>
                </c:pt>
                <c:pt idx="41">
                  <c:v>0.46756629192460808</c:v>
                </c:pt>
                <c:pt idx="42">
                  <c:v>0.47521828486245832</c:v>
                </c:pt>
                <c:pt idx="43">
                  <c:v>0.55290995026756684</c:v>
                </c:pt>
                <c:pt idx="44">
                  <c:v>0.64074942307767391</c:v>
                </c:pt>
                <c:pt idx="45">
                  <c:v>0.68802246454599136</c:v>
                </c:pt>
                <c:pt idx="46">
                  <c:v>#N/A</c:v>
                </c:pt>
                <c:pt idx="47">
                  <c:v>0.64130723121366073</c:v>
                </c:pt>
                <c:pt idx="48">
                  <c:v>0.67527229395413113</c:v>
                </c:pt>
                <c:pt idx="49">
                  <c:v>0.72103852404084012</c:v>
                </c:pt>
                <c:pt idx="50">
                  <c:v>#N/A</c:v>
                </c:pt>
                <c:pt idx="51">
                  <c:v>#N/A</c:v>
                </c:pt>
                <c:pt idx="52">
                  <c:v>0.64932868033703772</c:v>
                </c:pt>
                <c:pt idx="53">
                  <c:v>0.73085297916825476</c:v>
                </c:pt>
                <c:pt idx="54">
                  <c:v>0.70205956942348402</c:v>
                </c:pt>
                <c:pt idx="55">
                  <c:v>0.71028004259233635</c:v>
                </c:pt>
                <c:pt idx="56">
                  <c:v>0.73556813227170237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0.35036106399013461</c:v>
                </c:pt>
                <c:pt idx="65">
                  <c:v>0.40550885938930992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0.27420825047338576</c:v>
                </c:pt>
                <c:pt idx="71">
                  <c:v>0.33134814545210717</c:v>
                </c:pt>
                <c:pt idx="72">
                  <c:v>0.35641594786189301</c:v>
                </c:pt>
                <c:pt idx="73">
                  <c:v>0.44229386453943526</c:v>
                </c:pt>
                <c:pt idx="74">
                  <c:v>0.52836153519115081</c:v>
                </c:pt>
                <c:pt idx="75">
                  <c:v>#N/A</c:v>
                </c:pt>
                <c:pt idx="76">
                  <c:v>0.51480257810195973</c:v>
                </c:pt>
                <c:pt idx="77">
                  <c:v>0.57647353061562845</c:v>
                </c:pt>
                <c:pt idx="78">
                  <c:v>#N/A</c:v>
                </c:pt>
                <c:pt idx="79">
                  <c:v>0.53797712599579284</c:v>
                </c:pt>
                <c:pt idx="80">
                  <c:v>0.55546189122335554</c:v>
                </c:pt>
                <c:pt idx="81">
                  <c:v>0.55225681290651729</c:v>
                </c:pt>
                <c:pt idx="82">
                  <c:v>0.60076632213725079</c:v>
                </c:pt>
                <c:pt idx="83">
                  <c:v>0.74036424782813426</c:v>
                </c:pt>
                <c:pt idx="84">
                  <c:v>#N/A</c:v>
                </c:pt>
                <c:pt idx="85">
                  <c:v>#N/A</c:v>
                </c:pt>
                <c:pt idx="86">
                  <c:v>0.63696901385668081</c:v>
                </c:pt>
                <c:pt idx="87">
                  <c:v>0.66937210740752684</c:v>
                </c:pt>
                <c:pt idx="88">
                  <c:v>0.72147819316001804</c:v>
                </c:pt>
                <c:pt idx="89">
                  <c:v>0.71762702106395837</c:v>
                </c:pt>
                <c:pt idx="90">
                  <c:v>0.71908780301527564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0.58714803279664063</c:v>
                </c:pt>
                <c:pt idx="95">
                  <c:v>0.59750522822232532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1.1112121414614647E-2</c:v>
                </c:pt>
                <c:pt idx="105">
                  <c:v>2.6431819993267658E-2</c:v>
                </c:pt>
                <c:pt idx="106">
                  <c:v>9.149975697700452E-2</c:v>
                </c:pt>
                <c:pt idx="107">
                  <c:v>0.18396403169310371</c:v>
                </c:pt>
                <c:pt idx="108">
                  <c:v>0.1597626074332964</c:v>
                </c:pt>
                <c:pt idx="109">
                  <c:v>0.18126344522389787</c:v>
                </c:pt>
                <c:pt idx="110">
                  <c:v>0.22916257165441084</c:v>
                </c:pt>
                <c:pt idx="111">
                  <c:v>0.23128291986926738</c:v>
                </c:pt>
                <c:pt idx="112">
                  <c:v>0.25057237475198074</c:v>
                </c:pt>
                <c:pt idx="113">
                  <c:v>#N/A</c:v>
                </c:pt>
                <c:pt idx="114">
                  <c:v>0.19312477306789658</c:v>
                </c:pt>
                <c:pt idx="115">
                  <c:v>0.23432131978900061</c:v>
                </c:pt>
                <c:pt idx="116">
                  <c:v>0.30278169705822633</c:v>
                </c:pt>
                <c:pt idx="117">
                  <c:v>0.36473245226026818</c:v>
                </c:pt>
                <c:pt idx="118">
                  <c:v>0.37094536291154628</c:v>
                </c:pt>
                <c:pt idx="119">
                  <c:v>0.36677690849447153</c:v>
                </c:pt>
                <c:pt idx="120">
                  <c:v>0.37344393752809257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-7.3434866998911622E-2</c:v>
                </c:pt>
                <c:pt idx="162">
                  <c:v>3.5277210048691096E-3</c:v>
                </c:pt>
                <c:pt idx="163">
                  <c:v>0.11138836188211777</c:v>
                </c:pt>
                <c:pt idx="164">
                  <c:v>0.21961055533662333</c:v>
                </c:pt>
                <c:pt idx="165">
                  <c:v>0.23789230433841296</c:v>
                </c:pt>
                <c:pt idx="166">
                  <c:v>0.26213831237469254</c:v>
                </c:pt>
                <c:pt idx="167">
                  <c:v>0.32103877175699608</c:v>
                </c:pt>
                <c:pt idx="168">
                  <c:v>0.36168426521534314</c:v>
                </c:pt>
                <c:pt idx="169">
                  <c:v>0.39754209871987944</c:v>
                </c:pt>
                <c:pt idx="170">
                  <c:v>0.41641218172107741</c:v>
                </c:pt>
                <c:pt idx="171">
                  <c:v>0.3847042120908426</c:v>
                </c:pt>
                <c:pt idx="172">
                  <c:v>0.39619991709949792</c:v>
                </c:pt>
                <c:pt idx="173">
                  <c:v>0.38972013777159553</c:v>
                </c:pt>
                <c:pt idx="174">
                  <c:v>0.39424892782487259</c:v>
                </c:pt>
                <c:pt idx="175">
                  <c:v>0.37878773112205666</c:v>
                </c:pt>
                <c:pt idx="176">
                  <c:v>0.39694823957045233</c:v>
                </c:pt>
                <c:pt idx="177">
                  <c:v>0.48067063924741887</c:v>
                </c:pt>
                <c:pt idx="178">
                  <c:v>0.49025282251644997</c:v>
                </c:pt>
                <c:pt idx="179">
                  <c:v>0.50952089673562539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0.38524938519942042</c:v>
                </c:pt>
                <c:pt idx="184">
                  <c:v>0.41634997609940383</c:v>
                </c:pt>
                <c:pt idx="185">
                  <c:v>#N/A</c:v>
                </c:pt>
                <c:pt idx="186">
                  <c:v>0.24953759550755406</c:v>
                </c:pt>
                <c:pt idx="187">
                  <c:v>0.30083079715153749</c:v>
                </c:pt>
                <c:pt idx="188">
                  <c:v>0.38758164359971298</c:v>
                </c:pt>
                <c:pt idx="189">
                  <c:v>0.43783980835561292</c:v>
                </c:pt>
                <c:pt idx="190">
                  <c:v>0.48087797751971778</c:v>
                </c:pt>
                <c:pt idx="191">
                  <c:v>0.52806795733568912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0.35659220692046495</c:v>
                </c:pt>
                <c:pt idx="197">
                  <c:v>0.35908517453904154</c:v>
                </c:pt>
                <c:pt idx="198">
                  <c:v>0.31388220274996015</c:v>
                </c:pt>
                <c:pt idx="199">
                  <c:v>0.32505722951167604</c:v>
                </c:pt>
                <c:pt idx="200">
                  <c:v>0.3814353370553939</c:v>
                </c:pt>
                <c:pt idx="201">
                  <c:v>0.4327622594036975</c:v>
                </c:pt>
                <c:pt idx="202">
                  <c:v>0.46409767161000737</c:v>
                </c:pt>
                <c:pt idx="203">
                  <c:v>0.46836008406479163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-3.7232592335183903E-2</c:v>
                </c:pt>
                <c:pt idx="240">
                  <c:v>0.1016144853439799</c:v>
                </c:pt>
                <c:pt idx="241">
                  <c:v>0.20808484133912744</c:v>
                </c:pt>
                <c:pt idx="242">
                  <c:v>#N/A</c:v>
                </c:pt>
                <c:pt idx="243">
                  <c:v>#N/A</c:v>
                </c:pt>
                <c:pt idx="244">
                  <c:v>-6.6829454509274633E-2</c:v>
                </c:pt>
                <c:pt idx="245">
                  <c:v>1.9255014912720442E-2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-3.4841250722639647E-2</c:v>
                </c:pt>
                <c:pt idx="252">
                  <c:v>1.3872331187858106E-2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-8.1599104867486949E-2</c:v>
                </c:pt>
                <c:pt idx="272">
                  <c:v>2.3916961837928657E-2</c:v>
                </c:pt>
                <c:pt idx="273">
                  <c:v>5.6877499532300799E-2</c:v>
                </c:pt>
                <c:pt idx="274">
                  <c:v>-5.1838739707685683E-3</c:v>
                </c:pt>
                <c:pt idx="275">
                  <c:v>4.2254454037854772E-2</c:v>
                </c:pt>
                <c:pt idx="276">
                  <c:v>6.0948688273429794E-2</c:v>
                </c:pt>
                <c:pt idx="277">
                  <c:v>6.5338307570047757E-2</c:v>
                </c:pt>
                <c:pt idx="278">
                  <c:v>9.3140166276220515E-2</c:v>
                </c:pt>
                <c:pt idx="279">
                  <c:v>6.425078911477039E-2</c:v>
                </c:pt>
                <c:pt idx="280">
                  <c:v>0.10069404876251538</c:v>
                </c:pt>
                <c:pt idx="281">
                  <c:v>0.13931416463792579</c:v>
                </c:pt>
                <c:pt idx="282">
                  <c:v>0.17814930112520785</c:v>
                </c:pt>
                <c:pt idx="283">
                  <c:v>0.19553966644088727</c:v>
                </c:pt>
                <c:pt idx="284">
                  <c:v>0.24731439900523441</c:v>
                </c:pt>
                <c:pt idx="285">
                  <c:v>0.28495181006146986</c:v>
                </c:pt>
                <c:pt idx="286">
                  <c:v>0.2413743489666782</c:v>
                </c:pt>
                <c:pt idx="287">
                  <c:v>0.29835279882935678</c:v>
                </c:pt>
                <c:pt idx="288">
                  <c:v>0.365890157072081</c:v>
                </c:pt>
                <c:pt idx="289">
                  <c:v>0.42134592707926516</c:v>
                </c:pt>
                <c:pt idx="290">
                  <c:v>0.43216548945258371</c:v>
                </c:pt>
                <c:pt idx="291">
                  <c:v>0.45590587177677916</c:v>
                </c:pt>
                <c:pt idx="292">
                  <c:v>0.44836516218403344</c:v>
                </c:pt>
                <c:pt idx="293">
                  <c:v>0.45672498005249296</c:v>
                </c:pt>
                <c:pt idx="294">
                  <c:v>#N/A</c:v>
                </c:pt>
                <c:pt idx="295">
                  <c:v>0.39629042448869939</c:v>
                </c:pt>
                <c:pt idx="296">
                  <c:v>0.42311086191851099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0.1195673560642892</c:v>
                </c:pt>
                <c:pt idx="304">
                  <c:v>0.14123155140414861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-5.4003559946738423E-2</c:v>
                </c:pt>
                <c:pt idx="317">
                  <c:v>4.7789441080930278E-4</c:v>
                </c:pt>
                <c:pt idx="318">
                  <c:v>1.1148465640092298E-2</c:v>
                </c:pt>
                <c:pt idx="319">
                  <c:v>-1.8267407036976491E-3</c:v>
                </c:pt>
                <c:pt idx="320">
                  <c:v>3.1217401305947093E-2</c:v>
                </c:pt>
                <c:pt idx="321">
                  <c:v>0.10414387647920674</c:v>
                </c:pt>
                <c:pt idx="322">
                  <c:v>0.14305629190990554</c:v>
                </c:pt>
                <c:pt idx="323">
                  <c:v>0.16561391167012793</c:v>
                </c:pt>
                <c:pt idx="324">
                  <c:v>0.21827489450394102</c:v>
                </c:pt>
                <c:pt idx="325">
                  <c:v>0.28165404616122691</c:v>
                </c:pt>
                <c:pt idx="326">
                  <c:v>0.34020800709618637</c:v>
                </c:pt>
                <c:pt idx="327">
                  <c:v>0.36400036075559145</c:v>
                </c:pt>
                <c:pt idx="328">
                  <c:v>0.37738104680388429</c:v>
                </c:pt>
                <c:pt idx="329">
                  <c:v>0.33195437073750445</c:v>
                </c:pt>
                <c:pt idx="330">
                  <c:v>0.37600962303186114</c:v>
                </c:pt>
                <c:pt idx="331">
                  <c:v>0.46685662978596254</c:v>
                </c:pt>
                <c:pt idx="332">
                  <c:v>0.55184396370605415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0.28233018511470381</c:v>
                </c:pt>
                <c:pt idx="340">
                  <c:v>0.30397691872064952</c:v>
                </c:pt>
                <c:pt idx="341">
                  <c:v>0.36008613483980989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4.2632527861482111E-2</c:v>
                </c:pt>
                <c:pt idx="347">
                  <c:v>5.3034862420959707E-2</c:v>
                </c:pt>
                <c:pt idx="348">
                  <c:v>9.0131415949168014E-2</c:v>
                </c:pt>
                <c:pt idx="349">
                  <c:v>0.11762907035820062</c:v>
                </c:pt>
                <c:pt idx="350">
                  <c:v>#N/A</c:v>
                </c:pt>
                <c:pt idx="351">
                  <c:v>0.10178764256432565</c:v>
                </c:pt>
                <c:pt idx="352">
                  <c:v>0.11344003420622012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-6.3235894795902123E-3</c:v>
                </c:pt>
                <c:pt idx="357">
                  <c:v>3.3669558749365731E-2</c:v>
                </c:pt>
                <c:pt idx="358">
                  <c:v>8.9858034505796491E-2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-8.0768204310760955E-2</c:v>
                </c:pt>
                <c:pt idx="366">
                  <c:v>5.2181075678846556E-3</c:v>
                </c:pt>
                <c:pt idx="367">
                  <c:v>0.10752685774313175</c:v>
                </c:pt>
                <c:pt idx="368">
                  <c:v>0.19507516100898131</c:v>
                </c:pt>
                <c:pt idx="369">
                  <c:v>0.22543824664009321</c:v>
                </c:pt>
                <c:pt idx="370">
                  <c:v>#N/A</c:v>
                </c:pt>
                <c:pt idx="371">
                  <c:v>0.1167530377328998</c:v>
                </c:pt>
                <c:pt idx="372">
                  <c:v>0.35378085266084153</c:v>
                </c:pt>
                <c:pt idx="373">
                  <c:v>0.54836846215250179</c:v>
                </c:pt>
                <c:pt idx="374">
                  <c:v>0.6659486388481296</c:v>
                </c:pt>
                <c:pt idx="375">
                  <c:v>0.76598967495823078</c:v>
                </c:pt>
                <c:pt idx="376">
                  <c:v>0.80498849395877148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-3.4054142009108869E-2</c:v>
                </c:pt>
                <c:pt idx="405">
                  <c:v>6.6924773271235458E-3</c:v>
                </c:pt>
                <c:pt idx="406">
                  <c:v>3.1877892197984231E-2</c:v>
                </c:pt>
                <c:pt idx="407">
                  <c:v>0.12046836133064964</c:v>
                </c:pt>
                <c:pt idx="408">
                  <c:v>0.19673853744232367</c:v>
                </c:pt>
                <c:pt idx="409">
                  <c:v>0.23631425813489773</c:v>
                </c:pt>
                <c:pt idx="410">
                  <c:v>0.27171856115736093</c:v>
                </c:pt>
                <c:pt idx="411">
                  <c:v>0.32682061827296771</c:v>
                </c:pt>
                <c:pt idx="412">
                  <c:v>0.24945144092880828</c:v>
                </c:pt>
                <c:pt idx="413">
                  <c:v>0.27262208989753539</c:v>
                </c:pt>
                <c:pt idx="414">
                  <c:v>0.28397909609491956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0.25990259499309432</c:v>
                </c:pt>
                <c:pt idx="418">
                  <c:v>0.27244017951097155</c:v>
                </c:pt>
                <c:pt idx="419">
                  <c:v>0.28345958039579922</c:v>
                </c:pt>
                <c:pt idx="420">
                  <c:v>#N/A</c:v>
                </c:pt>
                <c:pt idx="421">
                  <c:v>#N/A</c:v>
                </c:pt>
                <c:pt idx="422">
                  <c:v>8.0434432916903942E-2</c:v>
                </c:pt>
                <c:pt idx="423">
                  <c:v>0.10524617158104087</c:v>
                </c:pt>
                <c:pt idx="424">
                  <c:v>0.16187167836226238</c:v>
                </c:pt>
                <c:pt idx="425">
                  <c:v>0.17187094866538127</c:v>
                </c:pt>
                <c:pt idx="426">
                  <c:v>#N/A</c:v>
                </c:pt>
                <c:pt idx="427">
                  <c:v>5.6396868272631864E-2</c:v>
                </c:pt>
                <c:pt idx="428">
                  <c:v>9.2346193542204469E-2</c:v>
                </c:pt>
                <c:pt idx="429">
                  <c:v>0.15316033360994891</c:v>
                </c:pt>
                <c:pt idx="430">
                  <c:v>0.20384354557656806</c:v>
                </c:pt>
                <c:pt idx="431">
                  <c:v>0.24922696599633712</c:v>
                </c:pt>
                <c:pt idx="432">
                  <c:v>0.13772032409647195</c:v>
                </c:pt>
                <c:pt idx="433">
                  <c:v>0.1504298183198865</c:v>
                </c:pt>
                <c:pt idx="434">
                  <c:v>0.20058427578053706</c:v>
                </c:pt>
                <c:pt idx="435">
                  <c:v>0.24797693786490221</c:v>
                </c:pt>
                <c:pt idx="436">
                  <c:v>0.3008892680734051</c:v>
                </c:pt>
                <c:pt idx="437">
                  <c:v>0.33886006553612102</c:v>
                </c:pt>
                <c:pt idx="438">
                  <c:v>0.35921232981287199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5-4297-897D-6204D44D1E25}"/>
            </c:ext>
          </c:extLst>
        </c:ser>
        <c:ser>
          <c:idx val="1"/>
          <c:order val="1"/>
          <c:tx>
            <c:strRef>
              <c:f>US!$Z$4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US!$X$5:$X$532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US!$Z$5:$Z$532</c:f>
              <c:numCache>
                <c:formatCode>General</c:formatCode>
                <c:ptCount val="528"/>
                <c:pt idx="0">
                  <c:v>0.40229812750000005</c:v>
                </c:pt>
                <c:pt idx="1">
                  <c:v>0.3144486936625</c:v>
                </c:pt>
                <c:pt idx="2">
                  <c:v>#N/A</c:v>
                </c:pt>
                <c:pt idx="3">
                  <c:v>0.31730391924261153</c:v>
                </c:pt>
                <c:pt idx="4">
                  <c:v>0.26557686975846728</c:v>
                </c:pt>
                <c:pt idx="5">
                  <c:v>0.11118485437730409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0.27279957930596105</c:v>
                </c:pt>
                <c:pt idx="20">
                  <c:v>0.18856497647648945</c:v>
                </c:pt>
                <c:pt idx="21">
                  <c:v>0.13775037158978087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0.56470813227167815</c:v>
                </c:pt>
                <c:pt idx="26">
                  <c:v>0.55147001093788639</c:v>
                </c:pt>
                <c:pt idx="27">
                  <c:v>#N/A</c:v>
                </c:pt>
                <c:pt idx="28">
                  <c:v>0.59746853595535743</c:v>
                </c:pt>
                <c:pt idx="29">
                  <c:v>0.47579970479898953</c:v>
                </c:pt>
                <c:pt idx="30">
                  <c:v>0.42932217097673203</c:v>
                </c:pt>
                <c:pt idx="31">
                  <c:v>0.3634228486119998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0.55630051630650545</c:v>
                </c:pt>
                <c:pt idx="36">
                  <c:v>0.52128501006824224</c:v>
                </c:pt>
                <c:pt idx="37">
                  <c:v>0.55776560447152046</c:v>
                </c:pt>
                <c:pt idx="38">
                  <c:v>0.51050933060622805</c:v>
                </c:pt>
                <c:pt idx="39">
                  <c:v>0.49108096638345311</c:v>
                </c:pt>
                <c:pt idx="40">
                  <c:v>0.46457554846416893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0.68802246454599136</c:v>
                </c:pt>
                <c:pt idx="46">
                  <c:v>0.65930623055947479</c:v>
                </c:pt>
                <c:pt idx="47">
                  <c:v>0.64130723121366073</c:v>
                </c:pt>
                <c:pt idx="48">
                  <c:v>#N/A</c:v>
                </c:pt>
                <c:pt idx="49">
                  <c:v>0.72103852404084012</c:v>
                </c:pt>
                <c:pt idx="50">
                  <c:v>0.7054015149164734</c:v>
                </c:pt>
                <c:pt idx="51">
                  <c:v>0.66610289748346019</c:v>
                </c:pt>
                <c:pt idx="52">
                  <c:v>0.64932868033703772</c:v>
                </c:pt>
                <c:pt idx="53">
                  <c:v>0.73085297916825476</c:v>
                </c:pt>
                <c:pt idx="54">
                  <c:v>0.70205956942348402</c:v>
                </c:pt>
                <c:pt idx="55">
                  <c:v>#N/A</c:v>
                </c:pt>
                <c:pt idx="56">
                  <c:v>0.73556813227170237</c:v>
                </c:pt>
                <c:pt idx="57">
                  <c:v>0.69656265980153997</c:v>
                </c:pt>
                <c:pt idx="58">
                  <c:v>0.6487000360762829</c:v>
                </c:pt>
                <c:pt idx="59">
                  <c:v>0.57080484920363317</c:v>
                </c:pt>
                <c:pt idx="60">
                  <c:v>0.48495062013514312</c:v>
                </c:pt>
                <c:pt idx="61">
                  <c:v>0.41653074362390008</c:v>
                </c:pt>
                <c:pt idx="62">
                  <c:v>0.3985821023729067</c:v>
                </c:pt>
                <c:pt idx="63">
                  <c:v>0.36053038956026467</c:v>
                </c:pt>
                <c:pt idx="64">
                  <c:v>0.35036106399013461</c:v>
                </c:pt>
                <c:pt idx="65">
                  <c:v>0.40550885938930992</c:v>
                </c:pt>
                <c:pt idx="66">
                  <c:v>0.40104583150881112</c:v>
                </c:pt>
                <c:pt idx="67">
                  <c:v>0.38242888521061813</c:v>
                </c:pt>
                <c:pt idx="68">
                  <c:v>0.37214548383468293</c:v>
                </c:pt>
                <c:pt idx="69">
                  <c:v>0.31028503912361644</c:v>
                </c:pt>
                <c:pt idx="70">
                  <c:v>0.27420825047338576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0.52836153519115081</c:v>
                </c:pt>
                <c:pt idx="75">
                  <c:v>0.5267717719798547</c:v>
                </c:pt>
                <c:pt idx="76">
                  <c:v>0.51480257810195973</c:v>
                </c:pt>
                <c:pt idx="77">
                  <c:v>0.57647353061562845</c:v>
                </c:pt>
                <c:pt idx="78">
                  <c:v>0.54055950393562879</c:v>
                </c:pt>
                <c:pt idx="79">
                  <c:v>0.53797712599579284</c:v>
                </c:pt>
                <c:pt idx="80">
                  <c:v>0.55546189122335554</c:v>
                </c:pt>
                <c:pt idx="81">
                  <c:v>0.55225681290651729</c:v>
                </c:pt>
                <c:pt idx="82">
                  <c:v>#N/A</c:v>
                </c:pt>
                <c:pt idx="83">
                  <c:v>0.74036424782813426</c:v>
                </c:pt>
                <c:pt idx="84">
                  <c:v>0.73231953878802514</c:v>
                </c:pt>
                <c:pt idx="85">
                  <c:v>0.68115612046071061</c:v>
                </c:pt>
                <c:pt idx="86">
                  <c:v>0.63696901385668081</c:v>
                </c:pt>
                <c:pt idx="87">
                  <c:v>#N/A</c:v>
                </c:pt>
                <c:pt idx="88">
                  <c:v>0.72147819316001804</c:v>
                </c:pt>
                <c:pt idx="89">
                  <c:v>0.71762702106395837</c:v>
                </c:pt>
                <c:pt idx="90">
                  <c:v>0.71908780301527564</c:v>
                </c:pt>
                <c:pt idx="91">
                  <c:v>0.64929845006501297</c:v>
                </c:pt>
                <c:pt idx="92">
                  <c:v>0.60460615656921146</c:v>
                </c:pt>
                <c:pt idx="93">
                  <c:v>0.60179324103789533</c:v>
                </c:pt>
                <c:pt idx="94">
                  <c:v>0.58714803279664063</c:v>
                </c:pt>
                <c:pt idx="95">
                  <c:v>0.59750522822232532</c:v>
                </c:pt>
                <c:pt idx="96">
                  <c:v>0.55166415136078073</c:v>
                </c:pt>
                <c:pt idx="97">
                  <c:v>0.51898056254114011</c:v>
                </c:pt>
                <c:pt idx="98">
                  <c:v>0.46960388221691513</c:v>
                </c:pt>
                <c:pt idx="99">
                  <c:v>0.36105672192145793</c:v>
                </c:pt>
                <c:pt idx="100">
                  <c:v>0.27831941458293336</c:v>
                </c:pt>
                <c:pt idx="101">
                  <c:v>0.19756897801716639</c:v>
                </c:pt>
                <c:pt idx="102">
                  <c:v>9.7102442464092137E-2</c:v>
                </c:pt>
                <c:pt idx="103">
                  <c:v>3.8125800452735024E-2</c:v>
                </c:pt>
                <c:pt idx="104">
                  <c:v>1.1112121414614647E-2</c:v>
                </c:pt>
                <c:pt idx="105">
                  <c:v>#N/A</c:v>
                </c:pt>
                <c:pt idx="106">
                  <c:v>#N/A</c:v>
                </c:pt>
                <c:pt idx="107">
                  <c:v>0.18396403169310371</c:v>
                </c:pt>
                <c:pt idx="108">
                  <c:v>0.1597626074332964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0.25057237475198074</c:v>
                </c:pt>
                <c:pt idx="113">
                  <c:v>0.24597275413183242</c:v>
                </c:pt>
                <c:pt idx="114">
                  <c:v>0.19312477306789658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0.37094536291154628</c:v>
                </c:pt>
                <c:pt idx="119">
                  <c:v>0.36677690849447153</c:v>
                </c:pt>
                <c:pt idx="120">
                  <c:v>0.37344393752809257</c:v>
                </c:pt>
                <c:pt idx="121">
                  <c:v>0.36207539751246953</c:v>
                </c:pt>
                <c:pt idx="122">
                  <c:v>0.26648793967596118</c:v>
                </c:pt>
                <c:pt idx="123">
                  <c:v>0.18251661300467587</c:v>
                </c:pt>
                <c:pt idx="124">
                  <c:v>0.14598961579834324</c:v>
                </c:pt>
                <c:pt idx="125">
                  <c:v>0.1212629377958154</c:v>
                </c:pt>
                <c:pt idx="126">
                  <c:v>0.12122072847855346</c:v>
                </c:pt>
                <c:pt idx="127">
                  <c:v>6.6514669271256655E-2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0.41641218172107741</c:v>
                </c:pt>
                <c:pt idx="171">
                  <c:v>0.3847042120908426</c:v>
                </c:pt>
                <c:pt idx="172">
                  <c:v>0.39619991709949792</c:v>
                </c:pt>
                <c:pt idx="173">
                  <c:v>0.38972013777159553</c:v>
                </c:pt>
                <c:pt idx="174">
                  <c:v>0.39424892782487259</c:v>
                </c:pt>
                <c:pt idx="175">
                  <c:v>0.37878773112205666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0.50952089673562539</c:v>
                </c:pt>
                <c:pt idx="180">
                  <c:v>0.45069307934779035</c:v>
                </c:pt>
                <c:pt idx="181">
                  <c:v>0.39758359037003366</c:v>
                </c:pt>
                <c:pt idx="182">
                  <c:v>0.39568980097821038</c:v>
                </c:pt>
                <c:pt idx="183">
                  <c:v>0.38524938519942042</c:v>
                </c:pt>
                <c:pt idx="184">
                  <c:v>0.41634997609940383</c:v>
                </c:pt>
                <c:pt idx="185">
                  <c:v>0.36588775404743734</c:v>
                </c:pt>
                <c:pt idx="186">
                  <c:v>0.24953759550755406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0.52806795733568912</c:v>
                </c:pt>
                <c:pt idx="192">
                  <c:v>0.49483719858592684</c:v>
                </c:pt>
                <c:pt idx="193">
                  <c:v>0.48143749812530134</c:v>
                </c:pt>
                <c:pt idx="194">
                  <c:v>0.43727838365959038</c:v>
                </c:pt>
                <c:pt idx="195">
                  <c:v>0.39975632658933435</c:v>
                </c:pt>
                <c:pt idx="196">
                  <c:v>0.35659220692046495</c:v>
                </c:pt>
                <c:pt idx="197">
                  <c:v>0.35908517453904154</c:v>
                </c:pt>
                <c:pt idx="198">
                  <c:v>0.31388220274996015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0.46836008406479163</c:v>
                </c:pt>
                <c:pt idx="204">
                  <c:v>0.44316589510632609</c:v>
                </c:pt>
                <c:pt idx="205">
                  <c:v>0.41395642500102314</c:v>
                </c:pt>
                <c:pt idx="206">
                  <c:v>0.3863653291030042</c:v>
                </c:pt>
                <c:pt idx="207">
                  <c:v>0.33663964962682985</c:v>
                </c:pt>
                <c:pt idx="208">
                  <c:v>0.22212636766500155</c:v>
                </c:pt>
                <c:pt idx="209">
                  <c:v>3.7640327668009184E-2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0.20808484133912744</c:v>
                </c:pt>
                <c:pt idx="242">
                  <c:v>0.20574245860293072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9.3140166276220515E-2</c:v>
                </c:pt>
                <c:pt idx="279">
                  <c:v>6.425078911477039E-2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0.28495181006146986</c:v>
                </c:pt>
                <c:pt idx="286">
                  <c:v>0.2413743489666782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0.45590587177677916</c:v>
                </c:pt>
                <c:pt idx="292">
                  <c:v>0.44836516218403344</c:v>
                </c:pt>
                <c:pt idx="293">
                  <c:v>0.45672498005249296</c:v>
                </c:pt>
                <c:pt idx="294">
                  <c:v>0.43625145573753243</c:v>
                </c:pt>
                <c:pt idx="295">
                  <c:v>0.39629042448869939</c:v>
                </c:pt>
                <c:pt idx="296">
                  <c:v>0.42311086191851099</c:v>
                </c:pt>
                <c:pt idx="297">
                  <c:v>0.3830637853626444</c:v>
                </c:pt>
                <c:pt idx="298">
                  <c:v>0.29166143244338166</c:v>
                </c:pt>
                <c:pt idx="299">
                  <c:v>0.23360857237883609</c:v>
                </c:pt>
                <c:pt idx="300">
                  <c:v>0.20029918425086782</c:v>
                </c:pt>
                <c:pt idx="301">
                  <c:v>0.18177988492118863</c:v>
                </c:pt>
                <c:pt idx="302">
                  <c:v>0.15633013499137716</c:v>
                </c:pt>
                <c:pt idx="303">
                  <c:v>0.1195673560642892</c:v>
                </c:pt>
                <c:pt idx="304">
                  <c:v>0.14123155140414861</c:v>
                </c:pt>
                <c:pt idx="305">
                  <c:v>4.6174810234582572E-2</c:v>
                </c:pt>
                <c:pt idx="306">
                  <c:v>8.3479597722719776E-3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0.37738104680388429</c:v>
                </c:pt>
                <c:pt idx="329">
                  <c:v>0.33195437073750445</c:v>
                </c:pt>
                <c:pt idx="330">
                  <c:v>#N/A</c:v>
                </c:pt>
                <c:pt idx="331">
                  <c:v>#N/A</c:v>
                </c:pt>
                <c:pt idx="332">
                  <c:v>0.55184396370605415</c:v>
                </c:pt>
                <c:pt idx="333">
                  <c:v>0.5515147990498287</c:v>
                </c:pt>
                <c:pt idx="334">
                  <c:v>0.50312959154790027</c:v>
                </c:pt>
                <c:pt idx="335">
                  <c:v>0.4771679295476578</c:v>
                </c:pt>
                <c:pt idx="336">
                  <c:v>0.40096961803566616</c:v>
                </c:pt>
                <c:pt idx="337">
                  <c:v>0.35794243621368316</c:v>
                </c:pt>
                <c:pt idx="338">
                  <c:v>0.30787640416551071</c:v>
                </c:pt>
                <c:pt idx="339">
                  <c:v>0.28233018511470381</c:v>
                </c:pt>
                <c:pt idx="340">
                  <c:v>#N/A</c:v>
                </c:pt>
                <c:pt idx="341">
                  <c:v>0.36008613483980989</c:v>
                </c:pt>
                <c:pt idx="342">
                  <c:v>0.34791029027410042</c:v>
                </c:pt>
                <c:pt idx="343">
                  <c:v>0.29302675800052724</c:v>
                </c:pt>
                <c:pt idx="344">
                  <c:v>0.22207068719764969</c:v>
                </c:pt>
                <c:pt idx="345">
                  <c:v>0.10408665975541041</c:v>
                </c:pt>
                <c:pt idx="346">
                  <c:v>4.2632527861482111E-2</c:v>
                </c:pt>
                <c:pt idx="347">
                  <c:v>#N/A</c:v>
                </c:pt>
                <c:pt idx="348">
                  <c:v>#N/A</c:v>
                </c:pt>
                <c:pt idx="349">
                  <c:v>0.11762907035820062</c:v>
                </c:pt>
                <c:pt idx="350">
                  <c:v>0.11088128394247707</c:v>
                </c:pt>
                <c:pt idx="351">
                  <c:v>0.10178764256432565</c:v>
                </c:pt>
                <c:pt idx="352">
                  <c:v>0.11344003420622012</c:v>
                </c:pt>
                <c:pt idx="353">
                  <c:v>9.778953786653824E-2</c:v>
                </c:pt>
                <c:pt idx="354">
                  <c:v>2.9172233665483951E-2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0.22543824664009321</c:v>
                </c:pt>
                <c:pt idx="370">
                  <c:v>0.18924866021130304</c:v>
                </c:pt>
                <c:pt idx="371">
                  <c:v>0.1167530377328998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0.80498849395877148</c:v>
                </c:pt>
                <c:pt idx="377">
                  <c:v>0.7519549197714307</c:v>
                </c:pt>
                <c:pt idx="378">
                  <c:v>0.68563898740930018</c:v>
                </c:pt>
                <c:pt idx="379">
                  <c:v>0.66373038372492221</c:v>
                </c:pt>
                <c:pt idx="380">
                  <c:v>0.55395710118150121</c:v>
                </c:pt>
                <c:pt idx="381">
                  <c:v>0.52312293052659165</c:v>
                </c:pt>
                <c:pt idx="382">
                  <c:v>0.43509743714469473</c:v>
                </c:pt>
                <c:pt idx="383">
                  <c:v>0.3418001352857295</c:v>
                </c:pt>
                <c:pt idx="384">
                  <c:v>0.24060510582020567</c:v>
                </c:pt>
                <c:pt idx="385">
                  <c:v>9.9776252252356132E-2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0.32682061827296771</c:v>
                </c:pt>
                <c:pt idx="412">
                  <c:v>0.24945144092880828</c:v>
                </c:pt>
                <c:pt idx="413">
                  <c:v>#N/A</c:v>
                </c:pt>
                <c:pt idx="414">
                  <c:v>0.28397909609491956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#N/A</c:v>
                </c:pt>
                <c:pt idx="418">
                  <c:v>#N/A</c:v>
                </c:pt>
                <c:pt idx="419">
                  <c:v>0.28345958039579922</c:v>
                </c:pt>
                <c:pt idx="420">
                  <c:v>0.24221976021026917</c:v>
                </c:pt>
                <c:pt idx="421">
                  <c:v>0.13227430605034243</c:v>
                </c:pt>
                <c:pt idx="422">
                  <c:v>8.0434432916903942E-2</c:v>
                </c:pt>
                <c:pt idx="423">
                  <c:v>#N/A</c:v>
                </c:pt>
                <c:pt idx="424">
                  <c:v>#N/A</c:v>
                </c:pt>
                <c:pt idx="425">
                  <c:v>0.17187094866538127</c:v>
                </c:pt>
                <c:pt idx="426">
                  <c:v>8.6740211358552755E-2</c:v>
                </c:pt>
                <c:pt idx="427">
                  <c:v>5.6396868272631864E-2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0.24922696599633712</c:v>
                </c:pt>
                <c:pt idx="432">
                  <c:v>0.13772032409647195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5-4297-897D-6204D44D1E25}"/>
            </c:ext>
          </c:extLst>
        </c:ser>
        <c:ser>
          <c:idx val="2"/>
          <c:order val="2"/>
          <c:tx>
            <c:strRef>
              <c:f>US!$AA$4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US!$X$5:$X$532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US!$AA$5:$AA$532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0.11118485437730409</c:v>
                </c:pt>
                <c:pt idx="6">
                  <c:v>-0.16325813762677685</c:v>
                </c:pt>
                <c:pt idx="7">
                  <c:v>-0.36651454236342079</c:v>
                </c:pt>
                <c:pt idx="8">
                  <c:v>-0.49601851598958469</c:v>
                </c:pt>
                <c:pt idx="9">
                  <c:v>-0.60164241588234613</c:v>
                </c:pt>
                <c:pt idx="10">
                  <c:v>-0.62648765737955048</c:v>
                </c:pt>
                <c:pt idx="11">
                  <c:v>-0.64682656983599462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6.6514669271256655E-2</c:v>
                </c:pt>
                <c:pt idx="128">
                  <c:v>-3.4720223516506082E-2</c:v>
                </c:pt>
                <c:pt idx="129">
                  <c:v>-9.1090549814301869E-2</c:v>
                </c:pt>
                <c:pt idx="130">
                  <c:v>-0.20103747084449858</c:v>
                </c:pt>
                <c:pt idx="131">
                  <c:v>-0.26676994869927106</c:v>
                </c:pt>
                <c:pt idx="132">
                  <c:v>-0.37611799968361515</c:v>
                </c:pt>
                <c:pt idx="133">
                  <c:v>-0.46301724272833034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-0.3976448439902307</c:v>
                </c:pt>
                <c:pt idx="138">
                  <c:v>-0.51720474346881928</c:v>
                </c:pt>
                <c:pt idx="139">
                  <c:v>-0.56725609190526927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-1.6087270710104226E-2</c:v>
                </c:pt>
                <c:pt idx="148">
                  <c:v>-9.54303283304518E-2</c:v>
                </c:pt>
                <c:pt idx="149">
                  <c:v>-0.28868964438270361</c:v>
                </c:pt>
                <c:pt idx="150">
                  <c:v>-0.38979427617107631</c:v>
                </c:pt>
                <c:pt idx="151">
                  <c:v>-0.41479762784245061</c:v>
                </c:pt>
                <c:pt idx="152">
                  <c:v>-0.40389089115478605</c:v>
                </c:pt>
                <c:pt idx="153">
                  <c:v>-0.42023556272813833</c:v>
                </c:pt>
                <c:pt idx="154">
                  <c:v>-0.40822641697420592</c:v>
                </c:pt>
                <c:pt idx="155">
                  <c:v>-0.43402969481704129</c:v>
                </c:pt>
                <c:pt idx="156">
                  <c:v>-0.48870095903542665</c:v>
                </c:pt>
                <c:pt idx="157">
                  <c:v>-0.50200175003730985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3.7640327668009184E-2</c:v>
                </c:pt>
                <c:pt idx="210">
                  <c:v>-5.015596503555525E-2</c:v>
                </c:pt>
                <c:pt idx="211">
                  <c:v>-8.1544460227694737E-2</c:v>
                </c:pt>
                <c:pt idx="212">
                  <c:v>-0.35068913734165552</c:v>
                </c:pt>
                <c:pt idx="213">
                  <c:v>-0.44432123569020598</c:v>
                </c:pt>
                <c:pt idx="214">
                  <c:v>-0.55636452612529552</c:v>
                </c:pt>
                <c:pt idx="215">
                  <c:v>-0.69713795132156331</c:v>
                </c:pt>
                <c:pt idx="216">
                  <c:v>-0.8210405485100476</c:v>
                </c:pt>
                <c:pt idx="217">
                  <c:v>-0.89106768903576972</c:v>
                </c:pt>
                <c:pt idx="218">
                  <c:v>-0.90691438314615169</c:v>
                </c:pt>
                <c:pt idx="219">
                  <c:v>-0.95276253925776211</c:v>
                </c:pt>
                <c:pt idx="220">
                  <c:v>-1.0058005271258816</c:v>
                </c:pt>
                <c:pt idx="221">
                  <c:v>-1.0981277702492889</c:v>
                </c:pt>
                <c:pt idx="222">
                  <c:v>-1.3102252937611676</c:v>
                </c:pt>
                <c:pt idx="223">
                  <c:v>-1.4245592933718785</c:v>
                </c:pt>
                <c:pt idx="224">
                  <c:v>-1.5829998477366047</c:v>
                </c:pt>
                <c:pt idx="225">
                  <c:v>-1.6566135336061343</c:v>
                </c:pt>
                <c:pt idx="226">
                  <c:v>-1.7039414965071171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0.20574245860293072</c:v>
                </c:pt>
                <c:pt idx="243">
                  <c:v>-1.3133887020295248E-2</c:v>
                </c:pt>
                <c:pt idx="244">
                  <c:v>-6.6829454509274633E-2</c:v>
                </c:pt>
                <c:pt idx="245">
                  <c:v>1.9255014912720442E-2</c:v>
                </c:pt>
                <c:pt idx="246">
                  <c:v>-2.3495922064677599E-2</c:v>
                </c:pt>
                <c:pt idx="247">
                  <c:v>-9.0246363594426324E-2</c:v>
                </c:pt>
                <c:pt idx="248">
                  <c:v>-9.1902159742742046E-2</c:v>
                </c:pt>
                <c:pt idx="249">
                  <c:v>#N/A</c:v>
                </c:pt>
                <c:pt idx="250">
                  <c:v>-2.2437572212210578E-2</c:v>
                </c:pt>
                <c:pt idx="251">
                  <c:v>-3.4841250722639647E-2</c:v>
                </c:pt>
                <c:pt idx="252">
                  <c:v>1.3872331187858106E-2</c:v>
                </c:pt>
                <c:pt idx="253">
                  <c:v>-1.3871954791590549E-2</c:v>
                </c:pt>
                <c:pt idx="254">
                  <c:v>-3.1292839494169056E-2</c:v>
                </c:pt>
                <c:pt idx="255">
                  <c:v>-4.5326629656035761E-3</c:v>
                </c:pt>
                <c:pt idx="256">
                  <c:v>-2.9837791747679268E-2</c:v>
                </c:pt>
                <c:pt idx="257">
                  <c:v>-8.0414608372317953E-2</c:v>
                </c:pt>
                <c:pt idx="258">
                  <c:v>-0.35618654465757354</c:v>
                </c:pt>
                <c:pt idx="259">
                  <c:v>-0.34872299832725945</c:v>
                </c:pt>
                <c:pt idx="260">
                  <c:v>-0.34983639666308358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-6.9698220779533984E-2</c:v>
                </c:pt>
                <c:pt idx="266">
                  <c:v>-0.13755471808463951</c:v>
                </c:pt>
                <c:pt idx="267">
                  <c:v>-0.17466730547597181</c:v>
                </c:pt>
                <c:pt idx="268">
                  <c:v>-0.20390759727895622</c:v>
                </c:pt>
                <c:pt idx="269">
                  <c:v>-0.22244753000899914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5.6877499532300799E-2</c:v>
                </c:pt>
                <c:pt idx="274">
                  <c:v>-5.1838739707685683E-3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8.3479597722719776E-3</c:v>
                </c:pt>
                <c:pt idx="307">
                  <c:v>-1.9792422853734632E-2</c:v>
                </c:pt>
                <c:pt idx="308">
                  <c:v>-5.1090457567692982E-2</c:v>
                </c:pt>
                <c:pt idx="309">
                  <c:v>-5.4597667388173211E-2</c:v>
                </c:pt>
                <c:pt idx="310">
                  <c:v>-6.8452413318907515E-2</c:v>
                </c:pt>
                <c:pt idx="311">
                  <c:v>-0.10352488234120068</c:v>
                </c:pt>
                <c:pt idx="312">
                  <c:v>-0.12705739178304942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1.1148465640092298E-2</c:v>
                </c:pt>
                <c:pt idx="319">
                  <c:v>-1.8267407036976491E-3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2.9172233665483951E-2</c:v>
                </c:pt>
                <c:pt idx="355">
                  <c:v>-5.2402978610997172E-2</c:v>
                </c:pt>
                <c:pt idx="356">
                  <c:v>#N/A</c:v>
                </c:pt>
                <c:pt idx="357">
                  <c:v>#N/A</c:v>
                </c:pt>
                <c:pt idx="358">
                  <c:v>8.9858034505796491E-2</c:v>
                </c:pt>
                <c:pt idx="359">
                  <c:v>-0.17008732638505925</c:v>
                </c:pt>
                <c:pt idx="360">
                  <c:v>-0.99945048666651282</c:v>
                </c:pt>
                <c:pt idx="361">
                  <c:v>-1.1655199324732521</c:v>
                </c:pt>
                <c:pt idx="362">
                  <c:v>-1.2838024558905357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9.9776252252356132E-2</c:v>
                </c:pt>
                <c:pt idx="386">
                  <c:v>-2.7091094075233298E-2</c:v>
                </c:pt>
                <c:pt idx="387">
                  <c:v>-0.13619798680924636</c:v>
                </c:pt>
                <c:pt idx="388">
                  <c:v>-0.14155755943224752</c:v>
                </c:pt>
                <c:pt idx="389">
                  <c:v>-0.12841335544860244</c:v>
                </c:pt>
                <c:pt idx="390">
                  <c:v>-0.20505997187302347</c:v>
                </c:pt>
                <c:pt idx="391">
                  <c:v>-0.26989080966193907</c:v>
                </c:pt>
                <c:pt idx="392">
                  <c:v>-0.32296603890828646</c:v>
                </c:pt>
                <c:pt idx="393">
                  <c:v>-0.33379460963760665</c:v>
                </c:pt>
                <c:pt idx="394">
                  <c:v>#N/A</c:v>
                </c:pt>
                <c:pt idx="395">
                  <c:v>-0.20742504264380363</c:v>
                </c:pt>
                <c:pt idx="396">
                  <c:v>-0.26683497821759228</c:v>
                </c:pt>
                <c:pt idx="397">
                  <c:v>-0.26861771601648754</c:v>
                </c:pt>
                <c:pt idx="398">
                  <c:v>-0.28920489876997046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-6.8668329589390439E-2</c:v>
                </c:pt>
                <c:pt idx="403">
                  <c:v>-0.10974397452005052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B5-4297-897D-6204D44D1E25}"/>
            </c:ext>
          </c:extLst>
        </c:ser>
        <c:ser>
          <c:idx val="3"/>
          <c:order val="3"/>
          <c:tx>
            <c:strRef>
              <c:f>US!$AB$4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57E-430E-934D-A731DC024F87}"/>
              </c:ext>
            </c:extLst>
          </c:dPt>
          <c:cat>
            <c:numRef>
              <c:f>US!$X$5:$X$532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US!$AB$5:$AB$532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-0.64682656983599462</c:v>
                </c:pt>
                <c:pt idx="12">
                  <c:v>-0.56025837201462114</c:v>
                </c:pt>
                <c:pt idx="13">
                  <c:v>-0.383790289300039</c:v>
                </c:pt>
                <c:pt idx="14">
                  <c:v>-0.17129538707680059</c:v>
                </c:pt>
                <c:pt idx="15">
                  <c:v>-3.4432235169003331E-2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-0.46301724272833034</c:v>
                </c:pt>
                <c:pt idx="134">
                  <c:v>-0.44655685673257434</c:v>
                </c:pt>
                <c:pt idx="135">
                  <c:v>-0.42186247938197252</c:v>
                </c:pt>
                <c:pt idx="136">
                  <c:v>-0.40805532821265572</c:v>
                </c:pt>
                <c:pt idx="137">
                  <c:v>-0.3976448439902307</c:v>
                </c:pt>
                <c:pt idx="138">
                  <c:v>#N/A</c:v>
                </c:pt>
                <c:pt idx="139">
                  <c:v>-0.56725609190526927</c:v>
                </c:pt>
                <c:pt idx="140">
                  <c:v>-0.55010582662135854</c:v>
                </c:pt>
                <c:pt idx="141">
                  <c:v>-0.52068014967063503</c:v>
                </c:pt>
                <c:pt idx="142">
                  <c:v>-0.39186634837814038</c:v>
                </c:pt>
                <c:pt idx="143">
                  <c:v>-0.33088634340855216</c:v>
                </c:pt>
                <c:pt idx="144">
                  <c:v>-0.23977716530984208</c:v>
                </c:pt>
                <c:pt idx="145">
                  <c:v>-0.1141821468329007</c:v>
                </c:pt>
                <c:pt idx="146">
                  <c:v>-2.1484144985523972E-2</c:v>
                </c:pt>
                <c:pt idx="147">
                  <c:v>-1.6087270710104226E-2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-0.41479762784245061</c:v>
                </c:pt>
                <c:pt idx="152">
                  <c:v>-0.40389089115478605</c:v>
                </c:pt>
                <c:pt idx="153">
                  <c:v>-0.42023556272813833</c:v>
                </c:pt>
                <c:pt idx="154">
                  <c:v>-0.40822641697420592</c:v>
                </c:pt>
                <c:pt idx="155">
                  <c:v>#N/A</c:v>
                </c:pt>
                <c:pt idx="156">
                  <c:v>#N/A</c:v>
                </c:pt>
                <c:pt idx="157">
                  <c:v>-0.50200175003730985</c:v>
                </c:pt>
                <c:pt idx="158">
                  <c:v>-0.46544694519988966</c:v>
                </c:pt>
                <c:pt idx="159">
                  <c:v>-0.38937940748178751</c:v>
                </c:pt>
                <c:pt idx="160">
                  <c:v>-0.14666918334240661</c:v>
                </c:pt>
                <c:pt idx="161">
                  <c:v>-7.3434866998911622E-2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-1.7039414965071171</c:v>
                </c:pt>
                <c:pt idx="227">
                  <c:v>-1.6804718183890981</c:v>
                </c:pt>
                <c:pt idx="228">
                  <c:v>-1.651278674459107</c:v>
                </c:pt>
                <c:pt idx="229">
                  <c:v>-1.5885259173078001</c:v>
                </c:pt>
                <c:pt idx="230">
                  <c:v>-1.4683407765118439</c:v>
                </c:pt>
                <c:pt idx="231">
                  <c:v>-1.3506457725847425</c:v>
                </c:pt>
                <c:pt idx="232">
                  <c:v>-1.1897381484544756</c:v>
                </c:pt>
                <c:pt idx="233">
                  <c:v>-0.98660408862144433</c:v>
                </c:pt>
                <c:pt idx="234">
                  <c:v>-0.80711443018159579</c:v>
                </c:pt>
                <c:pt idx="235">
                  <c:v>-0.64547032351287681</c:v>
                </c:pt>
                <c:pt idx="236">
                  <c:v>-0.5018097910657251</c:v>
                </c:pt>
                <c:pt idx="237">
                  <c:v>-0.37110825678253401</c:v>
                </c:pt>
                <c:pt idx="238">
                  <c:v>-0.28220951718344156</c:v>
                </c:pt>
                <c:pt idx="239">
                  <c:v>-3.7232592335183903E-2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-9.1902159742742046E-2</c:v>
                </c:pt>
                <c:pt idx="249">
                  <c:v>-4.275219921606057E-2</c:v>
                </c:pt>
                <c:pt idx="250">
                  <c:v>-2.2437572212210578E-2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-3.1292839494169056E-2</c:v>
                </c:pt>
                <c:pt idx="255">
                  <c:v>-4.5326629656035761E-3</c:v>
                </c:pt>
                <c:pt idx="256">
                  <c:v>#N/A</c:v>
                </c:pt>
                <c:pt idx="257">
                  <c:v>#N/A</c:v>
                </c:pt>
                <c:pt idx="258">
                  <c:v>-0.35618654465757354</c:v>
                </c:pt>
                <c:pt idx="259">
                  <c:v>-0.34872299832725945</c:v>
                </c:pt>
                <c:pt idx="260">
                  <c:v>-0.34983639666308358</c:v>
                </c:pt>
                <c:pt idx="261">
                  <c:v>-0.34605320810353707</c:v>
                </c:pt>
                <c:pt idx="262">
                  <c:v>-0.29941434411409262</c:v>
                </c:pt>
                <c:pt idx="263">
                  <c:v>-0.27936536485459229</c:v>
                </c:pt>
                <c:pt idx="264">
                  <c:v>-0.2561370216088153</c:v>
                </c:pt>
                <c:pt idx="265">
                  <c:v>-6.9698220779533984E-2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-0.22244753000899914</c:v>
                </c:pt>
                <c:pt idx="270">
                  <c:v>-0.17168958532007075</c:v>
                </c:pt>
                <c:pt idx="271">
                  <c:v>-8.1599104867486949E-2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-0.12705739178304942</c:v>
                </c:pt>
                <c:pt idx="313">
                  <c:v>-0.12348761762488028</c:v>
                </c:pt>
                <c:pt idx="314">
                  <c:v>-0.1106709779654258</c:v>
                </c:pt>
                <c:pt idx="315">
                  <c:v>-8.0887634699824879E-2</c:v>
                </c:pt>
                <c:pt idx="316">
                  <c:v>-5.4003559946738423E-2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-5.2402978610997172E-2</c:v>
                </c:pt>
                <c:pt idx="356">
                  <c:v>-6.3235894795902123E-3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-1.2838024558905357</c:v>
                </c:pt>
                <c:pt idx="363">
                  <c:v>-1.0373257998490579</c:v>
                </c:pt>
                <c:pt idx="364">
                  <c:v>-0.30745121348538756</c:v>
                </c:pt>
                <c:pt idx="365">
                  <c:v>-8.0768204310760955E-2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-0.14155755943224752</c:v>
                </c:pt>
                <c:pt idx="389">
                  <c:v>-0.12841335544860244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-0.33379460963760665</c:v>
                </c:pt>
                <c:pt idx="394">
                  <c:v>-0.25308094679997961</c:v>
                </c:pt>
                <c:pt idx="395">
                  <c:v>-0.20742504264380363</c:v>
                </c:pt>
                <c:pt idx="396">
                  <c:v>#N/A</c:v>
                </c:pt>
                <c:pt idx="397">
                  <c:v>#N/A</c:v>
                </c:pt>
                <c:pt idx="398">
                  <c:v>-0.28920489876997046</c:v>
                </c:pt>
                <c:pt idx="399">
                  <c:v>-0.25374205307507436</c:v>
                </c:pt>
                <c:pt idx="400">
                  <c:v>-0.12721192559908151</c:v>
                </c:pt>
                <c:pt idx="401">
                  <c:v>-6.9966485439706905E-2</c:v>
                </c:pt>
                <c:pt idx="402">
                  <c:v>-6.8668329589390439E-2</c:v>
                </c:pt>
                <c:pt idx="403">
                  <c:v>-0.10974397452005052</c:v>
                </c:pt>
                <c:pt idx="404">
                  <c:v>-3.4054142009108869E-2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B5-4297-897D-6204D44D1E25}"/>
            </c:ext>
          </c:extLst>
        </c:ser>
        <c:ser>
          <c:idx val="4"/>
          <c:order val="4"/>
          <c:tx>
            <c:v>Reference Line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US!$AC$5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57E-430E-934D-A731DC02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180943"/>
        <c:axId val="839183855"/>
      </c:lineChart>
      <c:lineChart>
        <c:grouping val="standard"/>
        <c:varyColors val="0"/>
        <c:ser>
          <c:idx val="5"/>
          <c:order val="5"/>
          <c:tx>
            <c:v>Economic Surprise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US!$AD$5:$AD$418</c:f>
              <c:numCache>
                <c:formatCode>General</c:formatCode>
                <c:ptCount val="4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-7.9</c:v>
                </c:pt>
                <c:pt idx="155">
                  <c:v>-37.5</c:v>
                </c:pt>
                <c:pt idx="156">
                  <c:v>-91.7</c:v>
                </c:pt>
                <c:pt idx="157">
                  <c:v>-41.9</c:v>
                </c:pt>
                <c:pt idx="158">
                  <c:v>-43.2</c:v>
                </c:pt>
                <c:pt idx="159">
                  <c:v>17.899999999999999</c:v>
                </c:pt>
                <c:pt idx="160">
                  <c:v>16.100000000000001</c:v>
                </c:pt>
                <c:pt idx="161">
                  <c:v>68.3</c:v>
                </c:pt>
                <c:pt idx="162">
                  <c:v>29.5</c:v>
                </c:pt>
                <c:pt idx="163">
                  <c:v>62.1</c:v>
                </c:pt>
                <c:pt idx="164">
                  <c:v>79.5</c:v>
                </c:pt>
                <c:pt idx="165">
                  <c:v>62</c:v>
                </c:pt>
                <c:pt idx="166">
                  <c:v>37.1</c:v>
                </c:pt>
                <c:pt idx="167">
                  <c:v>-17</c:v>
                </c:pt>
                <c:pt idx="168">
                  <c:v>-44.7</c:v>
                </c:pt>
                <c:pt idx="169">
                  <c:v>30.7</c:v>
                </c:pt>
                <c:pt idx="170">
                  <c:v>43.5</c:v>
                </c:pt>
                <c:pt idx="171">
                  <c:v>15.8</c:v>
                </c:pt>
                <c:pt idx="172">
                  <c:v>-18.7</c:v>
                </c:pt>
                <c:pt idx="173">
                  <c:v>-102.1</c:v>
                </c:pt>
                <c:pt idx="174">
                  <c:v>-81.3</c:v>
                </c:pt>
                <c:pt idx="175">
                  <c:v>-69.8</c:v>
                </c:pt>
                <c:pt idx="176">
                  <c:v>23.2</c:v>
                </c:pt>
                <c:pt idx="177">
                  <c:v>19.8</c:v>
                </c:pt>
                <c:pt idx="178">
                  <c:v>-17.2</c:v>
                </c:pt>
                <c:pt idx="179">
                  <c:v>-20</c:v>
                </c:pt>
                <c:pt idx="180">
                  <c:v>-7.8</c:v>
                </c:pt>
                <c:pt idx="181">
                  <c:v>10.4</c:v>
                </c:pt>
                <c:pt idx="182">
                  <c:v>17.2</c:v>
                </c:pt>
                <c:pt idx="183">
                  <c:v>-7</c:v>
                </c:pt>
                <c:pt idx="184">
                  <c:v>25</c:v>
                </c:pt>
                <c:pt idx="185">
                  <c:v>7.4</c:v>
                </c:pt>
                <c:pt idx="186">
                  <c:v>2.2999999999999998</c:v>
                </c:pt>
                <c:pt idx="187">
                  <c:v>17.399999999999999</c:v>
                </c:pt>
                <c:pt idx="188">
                  <c:v>73.5</c:v>
                </c:pt>
                <c:pt idx="189">
                  <c:v>44.9</c:v>
                </c:pt>
                <c:pt idx="190">
                  <c:v>-23</c:v>
                </c:pt>
                <c:pt idx="191">
                  <c:v>-55.4</c:v>
                </c:pt>
                <c:pt idx="192">
                  <c:v>-25.9</c:v>
                </c:pt>
                <c:pt idx="193">
                  <c:v>37.200000000000003</c:v>
                </c:pt>
                <c:pt idx="194">
                  <c:v>52.4</c:v>
                </c:pt>
                <c:pt idx="195">
                  <c:v>43.8</c:v>
                </c:pt>
                <c:pt idx="196">
                  <c:v>-2.2000000000000002</c:v>
                </c:pt>
                <c:pt idx="197">
                  <c:v>-7.6</c:v>
                </c:pt>
                <c:pt idx="198">
                  <c:v>-42.7</c:v>
                </c:pt>
                <c:pt idx="199">
                  <c:v>-52.6</c:v>
                </c:pt>
                <c:pt idx="200">
                  <c:v>-54.9</c:v>
                </c:pt>
                <c:pt idx="201">
                  <c:v>22</c:v>
                </c:pt>
                <c:pt idx="202">
                  <c:v>73.099999999999994</c:v>
                </c:pt>
                <c:pt idx="203">
                  <c:v>25.5</c:v>
                </c:pt>
                <c:pt idx="204">
                  <c:v>-14.1</c:v>
                </c:pt>
                <c:pt idx="205">
                  <c:v>-26.8</c:v>
                </c:pt>
                <c:pt idx="206">
                  <c:v>3.1</c:v>
                </c:pt>
                <c:pt idx="207">
                  <c:v>38.799999999999997</c:v>
                </c:pt>
                <c:pt idx="208">
                  <c:v>66.5</c:v>
                </c:pt>
                <c:pt idx="209">
                  <c:v>59.1</c:v>
                </c:pt>
                <c:pt idx="210">
                  <c:v>-12.6</c:v>
                </c:pt>
                <c:pt idx="211">
                  <c:v>-36.6</c:v>
                </c:pt>
                <c:pt idx="212">
                  <c:v>-39.9</c:v>
                </c:pt>
                <c:pt idx="213">
                  <c:v>24.6</c:v>
                </c:pt>
                <c:pt idx="214">
                  <c:v>-20.399999999999999</c:v>
                </c:pt>
                <c:pt idx="215">
                  <c:v>-64.599999999999994</c:v>
                </c:pt>
                <c:pt idx="216">
                  <c:v>-89.9</c:v>
                </c:pt>
                <c:pt idx="217">
                  <c:v>-73.2</c:v>
                </c:pt>
                <c:pt idx="218">
                  <c:v>-11.4</c:v>
                </c:pt>
                <c:pt idx="219">
                  <c:v>9.3000000000000007</c:v>
                </c:pt>
                <c:pt idx="220">
                  <c:v>23.4</c:v>
                </c:pt>
                <c:pt idx="221">
                  <c:v>51.9</c:v>
                </c:pt>
                <c:pt idx="222">
                  <c:v>27</c:v>
                </c:pt>
                <c:pt idx="223">
                  <c:v>-71.400000000000006</c:v>
                </c:pt>
                <c:pt idx="224">
                  <c:v>-117.6</c:v>
                </c:pt>
                <c:pt idx="225">
                  <c:v>-112.6</c:v>
                </c:pt>
                <c:pt idx="226">
                  <c:v>-65.900000000000006</c:v>
                </c:pt>
                <c:pt idx="227">
                  <c:v>-36.6</c:v>
                </c:pt>
                <c:pt idx="228">
                  <c:v>-11.2</c:v>
                </c:pt>
                <c:pt idx="229">
                  <c:v>11.5</c:v>
                </c:pt>
                <c:pt idx="230">
                  <c:v>59.9</c:v>
                </c:pt>
                <c:pt idx="231">
                  <c:v>44.7</c:v>
                </c:pt>
                <c:pt idx="232">
                  <c:v>30.9</c:v>
                </c:pt>
                <c:pt idx="233">
                  <c:v>66.599999999999994</c:v>
                </c:pt>
                <c:pt idx="234">
                  <c:v>48.5</c:v>
                </c:pt>
                <c:pt idx="235">
                  <c:v>22.6</c:v>
                </c:pt>
                <c:pt idx="236">
                  <c:v>-21.4</c:v>
                </c:pt>
                <c:pt idx="237">
                  <c:v>18.399999999999999</c:v>
                </c:pt>
                <c:pt idx="238">
                  <c:v>14.8</c:v>
                </c:pt>
                <c:pt idx="239">
                  <c:v>23.7</c:v>
                </c:pt>
                <c:pt idx="240">
                  <c:v>33.799999999999997</c:v>
                </c:pt>
                <c:pt idx="241">
                  <c:v>20.3</c:v>
                </c:pt>
                <c:pt idx="242">
                  <c:v>21.7</c:v>
                </c:pt>
                <c:pt idx="243">
                  <c:v>-35.9</c:v>
                </c:pt>
                <c:pt idx="244">
                  <c:v>-41.1</c:v>
                </c:pt>
                <c:pt idx="245">
                  <c:v>-53.1</c:v>
                </c:pt>
                <c:pt idx="246">
                  <c:v>-7.9</c:v>
                </c:pt>
                <c:pt idx="247">
                  <c:v>1.7</c:v>
                </c:pt>
                <c:pt idx="248">
                  <c:v>22.4</c:v>
                </c:pt>
                <c:pt idx="249">
                  <c:v>14.6</c:v>
                </c:pt>
                <c:pt idx="250">
                  <c:v>28.7</c:v>
                </c:pt>
                <c:pt idx="251">
                  <c:v>74.5</c:v>
                </c:pt>
                <c:pt idx="252">
                  <c:v>42.9</c:v>
                </c:pt>
                <c:pt idx="253">
                  <c:v>11.7</c:v>
                </c:pt>
                <c:pt idx="254">
                  <c:v>-71.400000000000006</c:v>
                </c:pt>
                <c:pt idx="255">
                  <c:v>-93.6</c:v>
                </c:pt>
                <c:pt idx="256">
                  <c:v>-91.4</c:v>
                </c:pt>
                <c:pt idx="257">
                  <c:v>-53.1</c:v>
                </c:pt>
                <c:pt idx="258">
                  <c:v>-29.5</c:v>
                </c:pt>
                <c:pt idx="259">
                  <c:v>18</c:v>
                </c:pt>
                <c:pt idx="260">
                  <c:v>61.8</c:v>
                </c:pt>
                <c:pt idx="261">
                  <c:v>69.5</c:v>
                </c:pt>
                <c:pt idx="262">
                  <c:v>53.2</c:v>
                </c:pt>
                <c:pt idx="263">
                  <c:v>49.9</c:v>
                </c:pt>
                <c:pt idx="264">
                  <c:v>21.5</c:v>
                </c:pt>
                <c:pt idx="265">
                  <c:v>-14</c:v>
                </c:pt>
                <c:pt idx="266">
                  <c:v>-35.9</c:v>
                </c:pt>
                <c:pt idx="267">
                  <c:v>-60.9</c:v>
                </c:pt>
                <c:pt idx="268">
                  <c:v>-41.9</c:v>
                </c:pt>
                <c:pt idx="269">
                  <c:v>-3.4</c:v>
                </c:pt>
                <c:pt idx="270">
                  <c:v>5.8</c:v>
                </c:pt>
                <c:pt idx="271">
                  <c:v>48.1</c:v>
                </c:pt>
                <c:pt idx="272">
                  <c:v>43.1</c:v>
                </c:pt>
                <c:pt idx="273">
                  <c:v>39.9</c:v>
                </c:pt>
                <c:pt idx="274">
                  <c:v>-27.9</c:v>
                </c:pt>
                <c:pt idx="275">
                  <c:v>2.8</c:v>
                </c:pt>
                <c:pt idx="276">
                  <c:v>18.899999999999999</c:v>
                </c:pt>
                <c:pt idx="277">
                  <c:v>-1.7</c:v>
                </c:pt>
                <c:pt idx="278">
                  <c:v>-14.4</c:v>
                </c:pt>
                <c:pt idx="279">
                  <c:v>-9</c:v>
                </c:pt>
                <c:pt idx="280">
                  <c:v>4</c:v>
                </c:pt>
                <c:pt idx="281">
                  <c:v>25.4</c:v>
                </c:pt>
                <c:pt idx="282">
                  <c:v>50.5</c:v>
                </c:pt>
                <c:pt idx="283">
                  <c:v>3.8</c:v>
                </c:pt>
                <c:pt idx="284">
                  <c:v>8.6</c:v>
                </c:pt>
                <c:pt idx="285">
                  <c:v>52.2</c:v>
                </c:pt>
                <c:pt idx="286">
                  <c:v>49</c:v>
                </c:pt>
                <c:pt idx="287">
                  <c:v>-13.4</c:v>
                </c:pt>
                <c:pt idx="288">
                  <c:v>-32.6</c:v>
                </c:pt>
                <c:pt idx="289">
                  <c:v>-32.5</c:v>
                </c:pt>
                <c:pt idx="290">
                  <c:v>1.9</c:v>
                </c:pt>
                <c:pt idx="291">
                  <c:v>-22</c:v>
                </c:pt>
                <c:pt idx="292">
                  <c:v>-12.5</c:v>
                </c:pt>
                <c:pt idx="293">
                  <c:v>34.6</c:v>
                </c:pt>
                <c:pt idx="294">
                  <c:v>17.899999999999999</c:v>
                </c:pt>
                <c:pt idx="295">
                  <c:v>18</c:v>
                </c:pt>
                <c:pt idx="296">
                  <c:v>6.1</c:v>
                </c:pt>
                <c:pt idx="297">
                  <c:v>34.700000000000003</c:v>
                </c:pt>
                <c:pt idx="298">
                  <c:v>-4</c:v>
                </c:pt>
                <c:pt idx="299">
                  <c:v>-47.1</c:v>
                </c:pt>
                <c:pt idx="300">
                  <c:v>-58.6</c:v>
                </c:pt>
                <c:pt idx="301">
                  <c:v>-62.2</c:v>
                </c:pt>
                <c:pt idx="302">
                  <c:v>-54.2</c:v>
                </c:pt>
                <c:pt idx="303">
                  <c:v>-28.8</c:v>
                </c:pt>
                <c:pt idx="304">
                  <c:v>-15.4</c:v>
                </c:pt>
                <c:pt idx="305">
                  <c:v>-8.1999999999999993</c:v>
                </c:pt>
                <c:pt idx="306">
                  <c:v>-20.5</c:v>
                </c:pt>
                <c:pt idx="307">
                  <c:v>-10</c:v>
                </c:pt>
                <c:pt idx="308">
                  <c:v>-14.4</c:v>
                </c:pt>
                <c:pt idx="309">
                  <c:v>-31.8</c:v>
                </c:pt>
                <c:pt idx="310">
                  <c:v>-47.1</c:v>
                </c:pt>
                <c:pt idx="311">
                  <c:v>-19.399999999999999</c:v>
                </c:pt>
                <c:pt idx="312">
                  <c:v>-5.2</c:v>
                </c:pt>
                <c:pt idx="313">
                  <c:v>-27.8</c:v>
                </c:pt>
                <c:pt idx="314">
                  <c:v>-18.600000000000001</c:v>
                </c:pt>
                <c:pt idx="315">
                  <c:v>-19.8</c:v>
                </c:pt>
                <c:pt idx="316">
                  <c:v>16.3</c:v>
                </c:pt>
                <c:pt idx="317">
                  <c:v>13.5</c:v>
                </c:pt>
                <c:pt idx="318">
                  <c:v>-5.0999999999999996</c:v>
                </c:pt>
                <c:pt idx="319">
                  <c:v>-8.1</c:v>
                </c:pt>
                <c:pt idx="320">
                  <c:v>17.8</c:v>
                </c:pt>
                <c:pt idx="321">
                  <c:v>24.3</c:v>
                </c:pt>
                <c:pt idx="322">
                  <c:v>31.8</c:v>
                </c:pt>
                <c:pt idx="323">
                  <c:v>34.700000000000003</c:v>
                </c:pt>
                <c:pt idx="324">
                  <c:v>48</c:v>
                </c:pt>
                <c:pt idx="325">
                  <c:v>-4.8</c:v>
                </c:pt>
                <c:pt idx="326">
                  <c:v>-38.200000000000003</c:v>
                </c:pt>
                <c:pt idx="327">
                  <c:v>-72.599999999999994</c:v>
                </c:pt>
                <c:pt idx="328">
                  <c:v>-43.1</c:v>
                </c:pt>
                <c:pt idx="329">
                  <c:v>-23.1</c:v>
                </c:pt>
                <c:pt idx="330">
                  <c:v>-9.3000000000000007</c:v>
                </c:pt>
                <c:pt idx="331">
                  <c:v>40.200000000000003</c:v>
                </c:pt>
                <c:pt idx="332">
                  <c:v>59.4</c:v>
                </c:pt>
                <c:pt idx="333">
                  <c:v>75.7</c:v>
                </c:pt>
                <c:pt idx="334">
                  <c:v>38.5</c:v>
                </c:pt>
                <c:pt idx="335">
                  <c:v>32.9</c:v>
                </c:pt>
                <c:pt idx="336">
                  <c:v>48.7</c:v>
                </c:pt>
                <c:pt idx="337">
                  <c:v>41.8</c:v>
                </c:pt>
                <c:pt idx="338">
                  <c:v>11.1</c:v>
                </c:pt>
                <c:pt idx="339">
                  <c:v>1.1000000000000001</c:v>
                </c:pt>
                <c:pt idx="340">
                  <c:v>-2.2000000000000002</c:v>
                </c:pt>
                <c:pt idx="341">
                  <c:v>-17.7</c:v>
                </c:pt>
                <c:pt idx="342">
                  <c:v>-5.2</c:v>
                </c:pt>
                <c:pt idx="343">
                  <c:v>5.4</c:v>
                </c:pt>
                <c:pt idx="344">
                  <c:v>-5.3</c:v>
                </c:pt>
                <c:pt idx="345">
                  <c:v>-23.8</c:v>
                </c:pt>
                <c:pt idx="346">
                  <c:v>4.5</c:v>
                </c:pt>
                <c:pt idx="347">
                  <c:v>-29.8</c:v>
                </c:pt>
                <c:pt idx="348">
                  <c:v>-35.9</c:v>
                </c:pt>
                <c:pt idx="349">
                  <c:v>-58.7</c:v>
                </c:pt>
                <c:pt idx="350">
                  <c:v>-32.299999999999997</c:v>
                </c:pt>
                <c:pt idx="351">
                  <c:v>-68.3</c:v>
                </c:pt>
                <c:pt idx="352">
                  <c:v>-33.799999999999997</c:v>
                </c:pt>
                <c:pt idx="353">
                  <c:v>-12.6</c:v>
                </c:pt>
                <c:pt idx="354">
                  <c:v>43</c:v>
                </c:pt>
                <c:pt idx="355">
                  <c:v>4.7</c:v>
                </c:pt>
                <c:pt idx="356">
                  <c:v>13.8</c:v>
                </c:pt>
                <c:pt idx="357">
                  <c:v>-3.1</c:v>
                </c:pt>
                <c:pt idx="358">
                  <c:v>7.6</c:v>
                </c:pt>
                <c:pt idx="359">
                  <c:v>49.3</c:v>
                </c:pt>
                <c:pt idx="360">
                  <c:v>-2.9</c:v>
                </c:pt>
                <c:pt idx="361">
                  <c:v>-144.6</c:v>
                </c:pt>
                <c:pt idx="362">
                  <c:v>-55.1</c:v>
                </c:pt>
                <c:pt idx="363">
                  <c:v>181.2</c:v>
                </c:pt>
                <c:pt idx="364">
                  <c:v>246.8</c:v>
                </c:pt>
                <c:pt idx="365">
                  <c:v>210.8</c:v>
                </c:pt>
                <c:pt idx="366">
                  <c:v>172.9</c:v>
                </c:pt>
                <c:pt idx="367">
                  <c:v>114.5</c:v>
                </c:pt>
                <c:pt idx="368">
                  <c:v>77.8</c:v>
                </c:pt>
                <c:pt idx="369">
                  <c:v>48.2</c:v>
                </c:pt>
                <c:pt idx="370">
                  <c:v>65.3</c:v>
                </c:pt>
                <c:pt idx="371">
                  <c:v>86.5</c:v>
                </c:pt>
                <c:pt idx="372">
                  <c:v>28.1</c:v>
                </c:pt>
                <c:pt idx="373">
                  <c:v>42</c:v>
                </c:pt>
                <c:pt idx="374">
                  <c:v>4.4000000000000004</c:v>
                </c:pt>
                <c:pt idx="375">
                  <c:v>18.8</c:v>
                </c:pt>
                <c:pt idx="376">
                  <c:v>3.2</c:v>
                </c:pt>
                <c:pt idx="377">
                  <c:v>-56.3</c:v>
                </c:pt>
                <c:pt idx="378">
                  <c:v>-33.200000000000003</c:v>
                </c:pt>
                <c:pt idx="379">
                  <c:v>-16.100000000000001</c:v>
                </c:pt>
                <c:pt idx="380">
                  <c:v>22.5</c:v>
                </c:pt>
                <c:pt idx="381">
                  <c:v>19.5</c:v>
                </c:pt>
                <c:pt idx="382">
                  <c:v>-6.7</c:v>
                </c:pt>
                <c:pt idx="383">
                  <c:v>40.1</c:v>
                </c:pt>
                <c:pt idx="384">
                  <c:v>55.4</c:v>
                </c:pt>
                <c:pt idx="385">
                  <c:v>62</c:v>
                </c:pt>
                <c:pt idx="386">
                  <c:v>-37.799999999999997</c:v>
                </c:pt>
                <c:pt idx="387">
                  <c:v>-71.599999999999994</c:v>
                </c:pt>
                <c:pt idx="388">
                  <c:v>-61.8</c:v>
                </c:pt>
                <c:pt idx="389">
                  <c:v>-27.6</c:v>
                </c:pt>
                <c:pt idx="390">
                  <c:v>17.899999999999999</c:v>
                </c:pt>
                <c:pt idx="391">
                  <c:v>8.1</c:v>
                </c:pt>
                <c:pt idx="392">
                  <c:v>8.9</c:v>
                </c:pt>
                <c:pt idx="393">
                  <c:v>-4.4000000000000004</c:v>
                </c:pt>
                <c:pt idx="394">
                  <c:v>-6.1</c:v>
                </c:pt>
                <c:pt idx="395">
                  <c:v>38.6</c:v>
                </c:pt>
                <c:pt idx="396">
                  <c:v>57</c:v>
                </c:pt>
                <c:pt idx="397">
                  <c:v>22</c:v>
                </c:pt>
                <c:pt idx="398">
                  <c:v>23.7</c:v>
                </c:pt>
                <c:pt idx="399">
                  <c:v>54.4</c:v>
                </c:pt>
                <c:pt idx="400">
                  <c:v>76.099999999999994</c:v>
                </c:pt>
                <c:pt idx="401">
                  <c:v>46.4</c:v>
                </c:pt>
                <c:pt idx="402">
                  <c:v>45.1</c:v>
                </c:pt>
                <c:pt idx="403">
                  <c:v>61.4</c:v>
                </c:pt>
                <c:pt idx="404">
                  <c:v>28</c:v>
                </c:pt>
                <c:pt idx="405">
                  <c:v>8.1999999999999993</c:v>
                </c:pt>
                <c:pt idx="406">
                  <c:v>30</c:v>
                </c:pt>
                <c:pt idx="407">
                  <c:v>38.299999999999997</c:v>
                </c:pt>
                <c:pt idx="408">
                  <c:v>33.5</c:v>
                </c:pt>
                <c:pt idx="409">
                  <c:v>7.6</c:v>
                </c:pt>
                <c:pt idx="410">
                  <c:v>-7.6</c:v>
                </c:pt>
                <c:pt idx="411">
                  <c:v>-28.5</c:v>
                </c:pt>
                <c:pt idx="412">
                  <c:v>-25.2</c:v>
                </c:pt>
                <c:pt idx="413">
                  <c:v>-24.2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57E-430E-934D-A731DC02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751983"/>
        <c:axId val="38172479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valAx>
        <c:axId val="38172479"/>
        <c:scaling>
          <c:orientation val="minMax"/>
          <c:max val="300"/>
          <c:min val="-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751983"/>
        <c:crosses val="max"/>
        <c:crossBetween val="between"/>
        <c:majorUnit val="50"/>
        <c:minorUnit val="10"/>
      </c:valAx>
      <c:catAx>
        <c:axId val="711751983"/>
        <c:scaling>
          <c:orientation val="minMax"/>
        </c:scaling>
        <c:delete val="1"/>
        <c:axPos val="b"/>
        <c:majorTickMark val="out"/>
        <c:minorTickMark val="none"/>
        <c:tickLblPos val="nextTo"/>
        <c:crossAx val="38172479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US!$AR$6</c:f>
              <c:strCache>
                <c:ptCount val="1"/>
                <c:pt idx="0">
                  <c:v>sans seuil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US!$AQ$7:$AQ$418</c:f>
              <c:numCache>
                <c:formatCode>m/d/yyyy</c:formatCode>
                <c:ptCount val="412"/>
                <c:pt idx="0">
                  <c:v>33024</c:v>
                </c:pt>
                <c:pt idx="1">
                  <c:v>33054</c:v>
                </c:pt>
                <c:pt idx="2">
                  <c:v>33085</c:v>
                </c:pt>
                <c:pt idx="3">
                  <c:v>33116</c:v>
                </c:pt>
                <c:pt idx="4">
                  <c:v>33146</c:v>
                </c:pt>
                <c:pt idx="5">
                  <c:v>33177</c:v>
                </c:pt>
                <c:pt idx="6">
                  <c:v>33207</c:v>
                </c:pt>
                <c:pt idx="7">
                  <c:v>33238</c:v>
                </c:pt>
                <c:pt idx="8">
                  <c:v>33269</c:v>
                </c:pt>
                <c:pt idx="9">
                  <c:v>33297</c:v>
                </c:pt>
                <c:pt idx="10">
                  <c:v>33328</c:v>
                </c:pt>
                <c:pt idx="11">
                  <c:v>33358</c:v>
                </c:pt>
                <c:pt idx="12">
                  <c:v>33389</c:v>
                </c:pt>
                <c:pt idx="13">
                  <c:v>33419</c:v>
                </c:pt>
                <c:pt idx="14">
                  <c:v>33450</c:v>
                </c:pt>
                <c:pt idx="15">
                  <c:v>33481</c:v>
                </c:pt>
                <c:pt idx="16">
                  <c:v>33511</c:v>
                </c:pt>
                <c:pt idx="17">
                  <c:v>33542</c:v>
                </c:pt>
                <c:pt idx="18">
                  <c:v>33572</c:v>
                </c:pt>
                <c:pt idx="19">
                  <c:v>33603</c:v>
                </c:pt>
                <c:pt idx="20">
                  <c:v>33634</c:v>
                </c:pt>
                <c:pt idx="21">
                  <c:v>33663</c:v>
                </c:pt>
                <c:pt idx="22">
                  <c:v>33694</c:v>
                </c:pt>
                <c:pt idx="23">
                  <c:v>33724</c:v>
                </c:pt>
                <c:pt idx="24">
                  <c:v>33755</c:v>
                </c:pt>
                <c:pt idx="25">
                  <c:v>33785</c:v>
                </c:pt>
                <c:pt idx="26">
                  <c:v>33816</c:v>
                </c:pt>
                <c:pt idx="27">
                  <c:v>33847</c:v>
                </c:pt>
                <c:pt idx="28">
                  <c:v>33877</c:v>
                </c:pt>
                <c:pt idx="29">
                  <c:v>33908</c:v>
                </c:pt>
                <c:pt idx="30">
                  <c:v>33938</c:v>
                </c:pt>
                <c:pt idx="31">
                  <c:v>33969</c:v>
                </c:pt>
                <c:pt idx="32">
                  <c:v>34000</c:v>
                </c:pt>
                <c:pt idx="33">
                  <c:v>34028</c:v>
                </c:pt>
                <c:pt idx="34">
                  <c:v>34059</c:v>
                </c:pt>
                <c:pt idx="35">
                  <c:v>34089</c:v>
                </c:pt>
                <c:pt idx="36">
                  <c:v>34120</c:v>
                </c:pt>
                <c:pt idx="37">
                  <c:v>34150</c:v>
                </c:pt>
                <c:pt idx="38">
                  <c:v>34181</c:v>
                </c:pt>
                <c:pt idx="39">
                  <c:v>34212</c:v>
                </c:pt>
                <c:pt idx="40">
                  <c:v>34242</c:v>
                </c:pt>
                <c:pt idx="41">
                  <c:v>34273</c:v>
                </c:pt>
                <c:pt idx="42">
                  <c:v>34303</c:v>
                </c:pt>
                <c:pt idx="43">
                  <c:v>34334</c:v>
                </c:pt>
                <c:pt idx="44">
                  <c:v>34365</c:v>
                </c:pt>
                <c:pt idx="45">
                  <c:v>34393</c:v>
                </c:pt>
                <c:pt idx="46">
                  <c:v>34424</c:v>
                </c:pt>
                <c:pt idx="47">
                  <c:v>34454</c:v>
                </c:pt>
                <c:pt idx="48">
                  <c:v>34485</c:v>
                </c:pt>
                <c:pt idx="49">
                  <c:v>34515</c:v>
                </c:pt>
                <c:pt idx="50">
                  <c:v>34546</c:v>
                </c:pt>
                <c:pt idx="51">
                  <c:v>34577</c:v>
                </c:pt>
                <c:pt idx="52">
                  <c:v>34607</c:v>
                </c:pt>
                <c:pt idx="53">
                  <c:v>34638</c:v>
                </c:pt>
                <c:pt idx="54">
                  <c:v>34668</c:v>
                </c:pt>
                <c:pt idx="55">
                  <c:v>34699</c:v>
                </c:pt>
                <c:pt idx="56">
                  <c:v>34730</c:v>
                </c:pt>
                <c:pt idx="57">
                  <c:v>34758</c:v>
                </c:pt>
                <c:pt idx="58">
                  <c:v>34789</c:v>
                </c:pt>
                <c:pt idx="59">
                  <c:v>34819</c:v>
                </c:pt>
                <c:pt idx="60">
                  <c:v>34850</c:v>
                </c:pt>
                <c:pt idx="61">
                  <c:v>34880</c:v>
                </c:pt>
                <c:pt idx="62">
                  <c:v>34911</c:v>
                </c:pt>
                <c:pt idx="63">
                  <c:v>34942</c:v>
                </c:pt>
                <c:pt idx="64">
                  <c:v>34972</c:v>
                </c:pt>
                <c:pt idx="65">
                  <c:v>35003</c:v>
                </c:pt>
                <c:pt idx="66">
                  <c:v>35033</c:v>
                </c:pt>
                <c:pt idx="67">
                  <c:v>35064</c:v>
                </c:pt>
                <c:pt idx="68">
                  <c:v>35095</c:v>
                </c:pt>
                <c:pt idx="69">
                  <c:v>35124</c:v>
                </c:pt>
                <c:pt idx="70">
                  <c:v>35155</c:v>
                </c:pt>
                <c:pt idx="71">
                  <c:v>35185</c:v>
                </c:pt>
                <c:pt idx="72">
                  <c:v>35216</c:v>
                </c:pt>
                <c:pt idx="73">
                  <c:v>35246</c:v>
                </c:pt>
                <c:pt idx="74">
                  <c:v>35277</c:v>
                </c:pt>
                <c:pt idx="75">
                  <c:v>35308</c:v>
                </c:pt>
                <c:pt idx="76">
                  <c:v>35338</c:v>
                </c:pt>
                <c:pt idx="77">
                  <c:v>35369</c:v>
                </c:pt>
                <c:pt idx="78">
                  <c:v>35399</c:v>
                </c:pt>
                <c:pt idx="79">
                  <c:v>35430</c:v>
                </c:pt>
                <c:pt idx="80">
                  <c:v>35461</c:v>
                </c:pt>
                <c:pt idx="81">
                  <c:v>35489</c:v>
                </c:pt>
                <c:pt idx="82">
                  <c:v>35520</c:v>
                </c:pt>
                <c:pt idx="83">
                  <c:v>35550</c:v>
                </c:pt>
                <c:pt idx="84">
                  <c:v>35581</c:v>
                </c:pt>
                <c:pt idx="85">
                  <c:v>35611</c:v>
                </c:pt>
                <c:pt idx="86">
                  <c:v>35642</c:v>
                </c:pt>
                <c:pt idx="87">
                  <c:v>35673</c:v>
                </c:pt>
                <c:pt idx="88">
                  <c:v>35703</c:v>
                </c:pt>
                <c:pt idx="89">
                  <c:v>35734</c:v>
                </c:pt>
                <c:pt idx="90">
                  <c:v>35764</c:v>
                </c:pt>
                <c:pt idx="91">
                  <c:v>35795</c:v>
                </c:pt>
                <c:pt idx="92">
                  <c:v>35826</c:v>
                </c:pt>
                <c:pt idx="93">
                  <c:v>35854</c:v>
                </c:pt>
                <c:pt idx="94">
                  <c:v>35885</c:v>
                </c:pt>
                <c:pt idx="95">
                  <c:v>35915</c:v>
                </c:pt>
                <c:pt idx="96">
                  <c:v>35946</c:v>
                </c:pt>
                <c:pt idx="97">
                  <c:v>35976</c:v>
                </c:pt>
                <c:pt idx="98">
                  <c:v>36007</c:v>
                </c:pt>
                <c:pt idx="99">
                  <c:v>36038</c:v>
                </c:pt>
                <c:pt idx="100">
                  <c:v>36068</c:v>
                </c:pt>
                <c:pt idx="101">
                  <c:v>36099</c:v>
                </c:pt>
                <c:pt idx="102">
                  <c:v>36129</c:v>
                </c:pt>
                <c:pt idx="103">
                  <c:v>36160</c:v>
                </c:pt>
                <c:pt idx="104">
                  <c:v>36191</c:v>
                </c:pt>
                <c:pt idx="105">
                  <c:v>36219</c:v>
                </c:pt>
                <c:pt idx="106">
                  <c:v>36250</c:v>
                </c:pt>
                <c:pt idx="107">
                  <c:v>36280</c:v>
                </c:pt>
                <c:pt idx="108">
                  <c:v>36311</c:v>
                </c:pt>
                <c:pt idx="109">
                  <c:v>36341</c:v>
                </c:pt>
                <c:pt idx="110">
                  <c:v>36372</c:v>
                </c:pt>
                <c:pt idx="111">
                  <c:v>36403</c:v>
                </c:pt>
                <c:pt idx="112">
                  <c:v>36433</c:v>
                </c:pt>
                <c:pt idx="113">
                  <c:v>36464</c:v>
                </c:pt>
                <c:pt idx="114">
                  <c:v>36494</c:v>
                </c:pt>
                <c:pt idx="115">
                  <c:v>36525</c:v>
                </c:pt>
                <c:pt idx="116">
                  <c:v>36556</c:v>
                </c:pt>
                <c:pt idx="117">
                  <c:v>36585</c:v>
                </c:pt>
                <c:pt idx="118">
                  <c:v>36616</c:v>
                </c:pt>
                <c:pt idx="119">
                  <c:v>36646</c:v>
                </c:pt>
                <c:pt idx="120">
                  <c:v>36677</c:v>
                </c:pt>
                <c:pt idx="121">
                  <c:v>36707</c:v>
                </c:pt>
                <c:pt idx="122">
                  <c:v>36738</c:v>
                </c:pt>
                <c:pt idx="123">
                  <c:v>36769</c:v>
                </c:pt>
                <c:pt idx="124">
                  <c:v>36799</c:v>
                </c:pt>
                <c:pt idx="125">
                  <c:v>36830</c:v>
                </c:pt>
                <c:pt idx="126">
                  <c:v>36860</c:v>
                </c:pt>
                <c:pt idx="127">
                  <c:v>36891</c:v>
                </c:pt>
                <c:pt idx="128">
                  <c:v>36922</c:v>
                </c:pt>
                <c:pt idx="129">
                  <c:v>36950</c:v>
                </c:pt>
                <c:pt idx="130">
                  <c:v>36981</c:v>
                </c:pt>
                <c:pt idx="131">
                  <c:v>37011</c:v>
                </c:pt>
                <c:pt idx="132">
                  <c:v>37042</c:v>
                </c:pt>
                <c:pt idx="133">
                  <c:v>37072</c:v>
                </c:pt>
                <c:pt idx="134">
                  <c:v>37103</c:v>
                </c:pt>
                <c:pt idx="135">
                  <c:v>37134</c:v>
                </c:pt>
                <c:pt idx="136">
                  <c:v>37164</c:v>
                </c:pt>
                <c:pt idx="137">
                  <c:v>37195</c:v>
                </c:pt>
                <c:pt idx="138">
                  <c:v>37225</c:v>
                </c:pt>
                <c:pt idx="139">
                  <c:v>37256</c:v>
                </c:pt>
                <c:pt idx="140">
                  <c:v>37287</c:v>
                </c:pt>
                <c:pt idx="141">
                  <c:v>37315</c:v>
                </c:pt>
                <c:pt idx="142">
                  <c:v>37346</c:v>
                </c:pt>
                <c:pt idx="143">
                  <c:v>37376</c:v>
                </c:pt>
                <c:pt idx="144">
                  <c:v>37407</c:v>
                </c:pt>
                <c:pt idx="145">
                  <c:v>37437</c:v>
                </c:pt>
                <c:pt idx="146">
                  <c:v>37468</c:v>
                </c:pt>
                <c:pt idx="147">
                  <c:v>37499</c:v>
                </c:pt>
                <c:pt idx="148">
                  <c:v>37529</c:v>
                </c:pt>
                <c:pt idx="149">
                  <c:v>37560</c:v>
                </c:pt>
                <c:pt idx="150">
                  <c:v>37590</c:v>
                </c:pt>
                <c:pt idx="151">
                  <c:v>37621</c:v>
                </c:pt>
                <c:pt idx="152">
                  <c:v>37652</c:v>
                </c:pt>
                <c:pt idx="153">
                  <c:v>37680</c:v>
                </c:pt>
                <c:pt idx="154">
                  <c:v>37711</c:v>
                </c:pt>
                <c:pt idx="155">
                  <c:v>37741</c:v>
                </c:pt>
                <c:pt idx="156">
                  <c:v>37772</c:v>
                </c:pt>
                <c:pt idx="157">
                  <c:v>37802</c:v>
                </c:pt>
                <c:pt idx="158">
                  <c:v>37833</c:v>
                </c:pt>
                <c:pt idx="159">
                  <c:v>37864</c:v>
                </c:pt>
                <c:pt idx="160">
                  <c:v>37894</c:v>
                </c:pt>
                <c:pt idx="161">
                  <c:v>37925</c:v>
                </c:pt>
                <c:pt idx="162">
                  <c:v>37955</c:v>
                </c:pt>
                <c:pt idx="163">
                  <c:v>37986</c:v>
                </c:pt>
                <c:pt idx="164">
                  <c:v>38017</c:v>
                </c:pt>
                <c:pt idx="165">
                  <c:v>38046</c:v>
                </c:pt>
                <c:pt idx="166">
                  <c:v>38077</c:v>
                </c:pt>
                <c:pt idx="167">
                  <c:v>38107</c:v>
                </c:pt>
                <c:pt idx="168">
                  <c:v>38138</c:v>
                </c:pt>
                <c:pt idx="169">
                  <c:v>38168</c:v>
                </c:pt>
                <c:pt idx="170">
                  <c:v>38199</c:v>
                </c:pt>
                <c:pt idx="171">
                  <c:v>38230</c:v>
                </c:pt>
                <c:pt idx="172">
                  <c:v>38260</c:v>
                </c:pt>
                <c:pt idx="173">
                  <c:v>38291</c:v>
                </c:pt>
                <c:pt idx="174">
                  <c:v>38321</c:v>
                </c:pt>
                <c:pt idx="175">
                  <c:v>38352</c:v>
                </c:pt>
                <c:pt idx="176">
                  <c:v>38383</c:v>
                </c:pt>
                <c:pt idx="177">
                  <c:v>38411</c:v>
                </c:pt>
                <c:pt idx="178">
                  <c:v>38442</c:v>
                </c:pt>
                <c:pt idx="179">
                  <c:v>38472</c:v>
                </c:pt>
                <c:pt idx="180">
                  <c:v>38503</c:v>
                </c:pt>
                <c:pt idx="181">
                  <c:v>38533</c:v>
                </c:pt>
                <c:pt idx="182">
                  <c:v>38564</c:v>
                </c:pt>
                <c:pt idx="183">
                  <c:v>38595</c:v>
                </c:pt>
                <c:pt idx="184">
                  <c:v>38625</c:v>
                </c:pt>
                <c:pt idx="185">
                  <c:v>38656</c:v>
                </c:pt>
                <c:pt idx="186">
                  <c:v>38686</c:v>
                </c:pt>
                <c:pt idx="187">
                  <c:v>38717</c:v>
                </c:pt>
                <c:pt idx="188">
                  <c:v>38748</c:v>
                </c:pt>
                <c:pt idx="189">
                  <c:v>38776</c:v>
                </c:pt>
                <c:pt idx="190">
                  <c:v>38807</c:v>
                </c:pt>
                <c:pt idx="191">
                  <c:v>38837</c:v>
                </c:pt>
                <c:pt idx="192">
                  <c:v>38868</c:v>
                </c:pt>
                <c:pt idx="193">
                  <c:v>38898</c:v>
                </c:pt>
                <c:pt idx="194">
                  <c:v>38929</c:v>
                </c:pt>
                <c:pt idx="195">
                  <c:v>38960</c:v>
                </c:pt>
                <c:pt idx="196">
                  <c:v>38990</c:v>
                </c:pt>
                <c:pt idx="197">
                  <c:v>39021</c:v>
                </c:pt>
                <c:pt idx="198">
                  <c:v>39051</c:v>
                </c:pt>
                <c:pt idx="199">
                  <c:v>39082</c:v>
                </c:pt>
                <c:pt idx="200">
                  <c:v>39113</c:v>
                </c:pt>
                <c:pt idx="201">
                  <c:v>39141</c:v>
                </c:pt>
                <c:pt idx="202">
                  <c:v>39172</c:v>
                </c:pt>
                <c:pt idx="203">
                  <c:v>39202</c:v>
                </c:pt>
                <c:pt idx="204">
                  <c:v>39233</c:v>
                </c:pt>
                <c:pt idx="205">
                  <c:v>39263</c:v>
                </c:pt>
                <c:pt idx="206">
                  <c:v>39294</c:v>
                </c:pt>
                <c:pt idx="207">
                  <c:v>39325</c:v>
                </c:pt>
                <c:pt idx="208">
                  <c:v>39355</c:v>
                </c:pt>
                <c:pt idx="209">
                  <c:v>39386</c:v>
                </c:pt>
                <c:pt idx="210">
                  <c:v>39416</c:v>
                </c:pt>
                <c:pt idx="211">
                  <c:v>39447</c:v>
                </c:pt>
                <c:pt idx="212">
                  <c:v>39478</c:v>
                </c:pt>
                <c:pt idx="213">
                  <c:v>39507</c:v>
                </c:pt>
                <c:pt idx="214">
                  <c:v>39538</c:v>
                </c:pt>
                <c:pt idx="215">
                  <c:v>39568</c:v>
                </c:pt>
                <c:pt idx="216">
                  <c:v>39599</c:v>
                </c:pt>
                <c:pt idx="217">
                  <c:v>39629</c:v>
                </c:pt>
                <c:pt idx="218">
                  <c:v>39660</c:v>
                </c:pt>
                <c:pt idx="219">
                  <c:v>39691</c:v>
                </c:pt>
                <c:pt idx="220">
                  <c:v>39721</c:v>
                </c:pt>
                <c:pt idx="221">
                  <c:v>39752</c:v>
                </c:pt>
                <c:pt idx="222">
                  <c:v>39782</c:v>
                </c:pt>
                <c:pt idx="223">
                  <c:v>39813</c:v>
                </c:pt>
                <c:pt idx="224">
                  <c:v>39844</c:v>
                </c:pt>
                <c:pt idx="225">
                  <c:v>39872</c:v>
                </c:pt>
                <c:pt idx="226">
                  <c:v>39903</c:v>
                </c:pt>
                <c:pt idx="227">
                  <c:v>39933</c:v>
                </c:pt>
                <c:pt idx="228">
                  <c:v>39964</c:v>
                </c:pt>
                <c:pt idx="229">
                  <c:v>39994</c:v>
                </c:pt>
                <c:pt idx="230">
                  <c:v>40025</c:v>
                </c:pt>
                <c:pt idx="231">
                  <c:v>40056</c:v>
                </c:pt>
                <c:pt idx="232">
                  <c:v>40086</c:v>
                </c:pt>
                <c:pt idx="233">
                  <c:v>40117</c:v>
                </c:pt>
                <c:pt idx="234">
                  <c:v>40147</c:v>
                </c:pt>
                <c:pt idx="235">
                  <c:v>40178</c:v>
                </c:pt>
                <c:pt idx="236">
                  <c:v>40209</c:v>
                </c:pt>
                <c:pt idx="237">
                  <c:v>40237</c:v>
                </c:pt>
                <c:pt idx="238">
                  <c:v>40268</c:v>
                </c:pt>
                <c:pt idx="239">
                  <c:v>40298</c:v>
                </c:pt>
                <c:pt idx="240">
                  <c:v>40329</c:v>
                </c:pt>
                <c:pt idx="241">
                  <c:v>40359</c:v>
                </c:pt>
                <c:pt idx="242">
                  <c:v>40390</c:v>
                </c:pt>
                <c:pt idx="243">
                  <c:v>40421</c:v>
                </c:pt>
                <c:pt idx="244">
                  <c:v>40451</c:v>
                </c:pt>
                <c:pt idx="245">
                  <c:v>40482</c:v>
                </c:pt>
                <c:pt idx="246">
                  <c:v>40512</c:v>
                </c:pt>
                <c:pt idx="247">
                  <c:v>40543</c:v>
                </c:pt>
                <c:pt idx="248">
                  <c:v>40574</c:v>
                </c:pt>
                <c:pt idx="249">
                  <c:v>40602</c:v>
                </c:pt>
                <c:pt idx="250">
                  <c:v>40633</c:v>
                </c:pt>
                <c:pt idx="251">
                  <c:v>40663</c:v>
                </c:pt>
                <c:pt idx="252">
                  <c:v>40694</c:v>
                </c:pt>
                <c:pt idx="253">
                  <c:v>40724</c:v>
                </c:pt>
                <c:pt idx="254">
                  <c:v>40755</c:v>
                </c:pt>
                <c:pt idx="255">
                  <c:v>40786</c:v>
                </c:pt>
                <c:pt idx="256">
                  <c:v>40816</c:v>
                </c:pt>
                <c:pt idx="257">
                  <c:v>40847</c:v>
                </c:pt>
                <c:pt idx="258">
                  <c:v>40877</c:v>
                </c:pt>
                <c:pt idx="259">
                  <c:v>40908</c:v>
                </c:pt>
                <c:pt idx="260">
                  <c:v>40939</c:v>
                </c:pt>
                <c:pt idx="261">
                  <c:v>40968</c:v>
                </c:pt>
                <c:pt idx="262">
                  <c:v>40999</c:v>
                </c:pt>
                <c:pt idx="263">
                  <c:v>41029</c:v>
                </c:pt>
                <c:pt idx="264">
                  <c:v>41060</c:v>
                </c:pt>
                <c:pt idx="265">
                  <c:v>41090</c:v>
                </c:pt>
                <c:pt idx="266">
                  <c:v>41121</c:v>
                </c:pt>
                <c:pt idx="267">
                  <c:v>41152</c:v>
                </c:pt>
                <c:pt idx="268">
                  <c:v>41182</c:v>
                </c:pt>
                <c:pt idx="269">
                  <c:v>41213</c:v>
                </c:pt>
                <c:pt idx="270">
                  <c:v>41243</c:v>
                </c:pt>
                <c:pt idx="271">
                  <c:v>41274</c:v>
                </c:pt>
                <c:pt idx="272">
                  <c:v>41305</c:v>
                </c:pt>
                <c:pt idx="273">
                  <c:v>41333</c:v>
                </c:pt>
                <c:pt idx="274">
                  <c:v>41364</c:v>
                </c:pt>
                <c:pt idx="275">
                  <c:v>41394</c:v>
                </c:pt>
                <c:pt idx="276">
                  <c:v>41425</c:v>
                </c:pt>
                <c:pt idx="277">
                  <c:v>41455</c:v>
                </c:pt>
                <c:pt idx="278">
                  <c:v>41486</c:v>
                </c:pt>
                <c:pt idx="279">
                  <c:v>41517</c:v>
                </c:pt>
                <c:pt idx="280">
                  <c:v>41547</c:v>
                </c:pt>
                <c:pt idx="281">
                  <c:v>41578</c:v>
                </c:pt>
                <c:pt idx="282">
                  <c:v>41608</c:v>
                </c:pt>
                <c:pt idx="283">
                  <c:v>41639</c:v>
                </c:pt>
                <c:pt idx="284">
                  <c:v>41670</c:v>
                </c:pt>
                <c:pt idx="285">
                  <c:v>41698</c:v>
                </c:pt>
                <c:pt idx="286">
                  <c:v>41729</c:v>
                </c:pt>
                <c:pt idx="287">
                  <c:v>41759</c:v>
                </c:pt>
                <c:pt idx="288">
                  <c:v>41790</c:v>
                </c:pt>
                <c:pt idx="289">
                  <c:v>41820</c:v>
                </c:pt>
                <c:pt idx="290">
                  <c:v>41851</c:v>
                </c:pt>
                <c:pt idx="291">
                  <c:v>41882</c:v>
                </c:pt>
                <c:pt idx="292">
                  <c:v>41912</c:v>
                </c:pt>
                <c:pt idx="293">
                  <c:v>41943</c:v>
                </c:pt>
                <c:pt idx="294">
                  <c:v>41973</c:v>
                </c:pt>
                <c:pt idx="295">
                  <c:v>42004</c:v>
                </c:pt>
                <c:pt idx="296">
                  <c:v>42035</c:v>
                </c:pt>
                <c:pt idx="297">
                  <c:v>42063</c:v>
                </c:pt>
                <c:pt idx="298">
                  <c:v>42094</c:v>
                </c:pt>
                <c:pt idx="299">
                  <c:v>42124</c:v>
                </c:pt>
                <c:pt idx="300">
                  <c:v>42155</c:v>
                </c:pt>
                <c:pt idx="301">
                  <c:v>42185</c:v>
                </c:pt>
                <c:pt idx="302">
                  <c:v>42216</c:v>
                </c:pt>
                <c:pt idx="303">
                  <c:v>42247</c:v>
                </c:pt>
                <c:pt idx="304">
                  <c:v>42277</c:v>
                </c:pt>
                <c:pt idx="305">
                  <c:v>42308</c:v>
                </c:pt>
                <c:pt idx="306">
                  <c:v>42338</c:v>
                </c:pt>
                <c:pt idx="307">
                  <c:v>42369</c:v>
                </c:pt>
                <c:pt idx="308">
                  <c:v>42400</c:v>
                </c:pt>
                <c:pt idx="309">
                  <c:v>42429</c:v>
                </c:pt>
                <c:pt idx="310">
                  <c:v>42460</c:v>
                </c:pt>
                <c:pt idx="311">
                  <c:v>42490</c:v>
                </c:pt>
                <c:pt idx="312">
                  <c:v>42521</c:v>
                </c:pt>
                <c:pt idx="313">
                  <c:v>42551</c:v>
                </c:pt>
                <c:pt idx="314">
                  <c:v>42582</c:v>
                </c:pt>
                <c:pt idx="315">
                  <c:v>42613</c:v>
                </c:pt>
                <c:pt idx="316">
                  <c:v>42643</c:v>
                </c:pt>
                <c:pt idx="317">
                  <c:v>42674</c:v>
                </c:pt>
                <c:pt idx="318">
                  <c:v>42704</c:v>
                </c:pt>
                <c:pt idx="319">
                  <c:v>42735</c:v>
                </c:pt>
                <c:pt idx="320">
                  <c:v>42766</c:v>
                </c:pt>
                <c:pt idx="321">
                  <c:v>42794</c:v>
                </c:pt>
                <c:pt idx="322">
                  <c:v>42825</c:v>
                </c:pt>
                <c:pt idx="323">
                  <c:v>42855</c:v>
                </c:pt>
                <c:pt idx="324">
                  <c:v>42886</c:v>
                </c:pt>
                <c:pt idx="325">
                  <c:v>42916</c:v>
                </c:pt>
                <c:pt idx="326">
                  <c:v>42947</c:v>
                </c:pt>
                <c:pt idx="327">
                  <c:v>42978</c:v>
                </c:pt>
                <c:pt idx="328">
                  <c:v>43008</c:v>
                </c:pt>
                <c:pt idx="329">
                  <c:v>43039</c:v>
                </c:pt>
                <c:pt idx="330">
                  <c:v>43069</c:v>
                </c:pt>
                <c:pt idx="331">
                  <c:v>43100</c:v>
                </c:pt>
                <c:pt idx="332">
                  <c:v>43131</c:v>
                </c:pt>
                <c:pt idx="333">
                  <c:v>43159</c:v>
                </c:pt>
                <c:pt idx="334">
                  <c:v>43190</c:v>
                </c:pt>
                <c:pt idx="335">
                  <c:v>43220</c:v>
                </c:pt>
                <c:pt idx="336">
                  <c:v>43251</c:v>
                </c:pt>
                <c:pt idx="337">
                  <c:v>43281</c:v>
                </c:pt>
                <c:pt idx="338">
                  <c:v>43312</c:v>
                </c:pt>
                <c:pt idx="339">
                  <c:v>43343</c:v>
                </c:pt>
                <c:pt idx="340">
                  <c:v>43373</c:v>
                </c:pt>
                <c:pt idx="341">
                  <c:v>43404</c:v>
                </c:pt>
                <c:pt idx="342">
                  <c:v>43434</c:v>
                </c:pt>
                <c:pt idx="343">
                  <c:v>43465</c:v>
                </c:pt>
                <c:pt idx="344">
                  <c:v>43496</c:v>
                </c:pt>
                <c:pt idx="345">
                  <c:v>43524</c:v>
                </c:pt>
                <c:pt idx="346">
                  <c:v>43555</c:v>
                </c:pt>
                <c:pt idx="347">
                  <c:v>43585</c:v>
                </c:pt>
                <c:pt idx="348">
                  <c:v>43616</c:v>
                </c:pt>
                <c:pt idx="349">
                  <c:v>43646</c:v>
                </c:pt>
                <c:pt idx="350">
                  <c:v>43677</c:v>
                </c:pt>
                <c:pt idx="351">
                  <c:v>43708</c:v>
                </c:pt>
                <c:pt idx="352">
                  <c:v>43738</c:v>
                </c:pt>
                <c:pt idx="353">
                  <c:v>43769</c:v>
                </c:pt>
                <c:pt idx="354">
                  <c:v>43799</c:v>
                </c:pt>
                <c:pt idx="355">
                  <c:v>43830</c:v>
                </c:pt>
                <c:pt idx="356">
                  <c:v>43861</c:v>
                </c:pt>
                <c:pt idx="357">
                  <c:v>43890</c:v>
                </c:pt>
                <c:pt idx="358">
                  <c:v>43921</c:v>
                </c:pt>
                <c:pt idx="359">
                  <c:v>43951</c:v>
                </c:pt>
                <c:pt idx="360">
                  <c:v>43982</c:v>
                </c:pt>
                <c:pt idx="361">
                  <c:v>44012</c:v>
                </c:pt>
                <c:pt idx="362">
                  <c:v>44043</c:v>
                </c:pt>
                <c:pt idx="363">
                  <c:v>44074</c:v>
                </c:pt>
                <c:pt idx="364">
                  <c:v>44104</c:v>
                </c:pt>
                <c:pt idx="365">
                  <c:v>44135</c:v>
                </c:pt>
                <c:pt idx="366">
                  <c:v>44165</c:v>
                </c:pt>
                <c:pt idx="367">
                  <c:v>44196</c:v>
                </c:pt>
                <c:pt idx="368">
                  <c:v>44227</c:v>
                </c:pt>
                <c:pt idx="369">
                  <c:v>44255</c:v>
                </c:pt>
                <c:pt idx="370">
                  <c:v>44286</c:v>
                </c:pt>
                <c:pt idx="371">
                  <c:v>44316</c:v>
                </c:pt>
                <c:pt idx="372">
                  <c:v>44347</c:v>
                </c:pt>
                <c:pt idx="373">
                  <c:v>44377</c:v>
                </c:pt>
                <c:pt idx="374">
                  <c:v>44408</c:v>
                </c:pt>
                <c:pt idx="375">
                  <c:v>44439</c:v>
                </c:pt>
                <c:pt idx="376">
                  <c:v>44469</c:v>
                </c:pt>
                <c:pt idx="377">
                  <c:v>44500</c:v>
                </c:pt>
                <c:pt idx="378">
                  <c:v>44530</c:v>
                </c:pt>
                <c:pt idx="379">
                  <c:v>44561</c:v>
                </c:pt>
                <c:pt idx="380">
                  <c:v>44592</c:v>
                </c:pt>
                <c:pt idx="381">
                  <c:v>44620</c:v>
                </c:pt>
                <c:pt idx="382">
                  <c:v>44651</c:v>
                </c:pt>
                <c:pt idx="383">
                  <c:v>44681</c:v>
                </c:pt>
                <c:pt idx="384">
                  <c:v>44712</c:v>
                </c:pt>
                <c:pt idx="385">
                  <c:v>44742</c:v>
                </c:pt>
                <c:pt idx="386">
                  <c:v>44773</c:v>
                </c:pt>
                <c:pt idx="387">
                  <c:v>44804</c:v>
                </c:pt>
                <c:pt idx="388">
                  <c:v>44834</c:v>
                </c:pt>
                <c:pt idx="389">
                  <c:v>44865</c:v>
                </c:pt>
                <c:pt idx="390">
                  <c:v>44895</c:v>
                </c:pt>
                <c:pt idx="391">
                  <c:v>44926</c:v>
                </c:pt>
                <c:pt idx="392">
                  <c:v>44957</c:v>
                </c:pt>
                <c:pt idx="393">
                  <c:v>44985</c:v>
                </c:pt>
                <c:pt idx="394">
                  <c:v>45016</c:v>
                </c:pt>
                <c:pt idx="395">
                  <c:v>45046</c:v>
                </c:pt>
                <c:pt idx="396">
                  <c:v>45077</c:v>
                </c:pt>
                <c:pt idx="397">
                  <c:v>45107</c:v>
                </c:pt>
                <c:pt idx="398">
                  <c:v>45138</c:v>
                </c:pt>
                <c:pt idx="399">
                  <c:v>45169</c:v>
                </c:pt>
                <c:pt idx="400">
                  <c:v>45199</c:v>
                </c:pt>
                <c:pt idx="401">
                  <c:v>45230</c:v>
                </c:pt>
                <c:pt idx="402">
                  <c:v>45260</c:v>
                </c:pt>
                <c:pt idx="403">
                  <c:v>45291</c:v>
                </c:pt>
                <c:pt idx="404">
                  <c:v>45322</c:v>
                </c:pt>
                <c:pt idx="405">
                  <c:v>45351</c:v>
                </c:pt>
                <c:pt idx="406">
                  <c:v>45382</c:v>
                </c:pt>
                <c:pt idx="407">
                  <c:v>45412</c:v>
                </c:pt>
                <c:pt idx="408">
                  <c:v>45443</c:v>
                </c:pt>
                <c:pt idx="409">
                  <c:v>45473</c:v>
                </c:pt>
                <c:pt idx="410">
                  <c:v>45504</c:v>
                </c:pt>
                <c:pt idx="411">
                  <c:v>45534</c:v>
                </c:pt>
              </c:numCache>
            </c:numRef>
          </c:cat>
          <c:val>
            <c:numRef>
              <c:f>US!$AR$7:$AR$418</c:f>
              <c:numCache>
                <c:formatCode>General</c:formatCode>
                <c:ptCount val="412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4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3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3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3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4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4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2</c:v>
                </c:pt>
                <c:pt idx="249">
                  <c:v>1</c:v>
                </c:pt>
                <c:pt idx="250">
                  <c:v>4</c:v>
                </c:pt>
                <c:pt idx="251">
                  <c:v>1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1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4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4</c:v>
                </c:pt>
                <c:pt idx="316">
                  <c:v>4</c:v>
                </c:pt>
                <c:pt idx="317">
                  <c:v>1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4</c:v>
                </c:pt>
                <c:pt idx="339">
                  <c:v>4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4</c:v>
                </c:pt>
                <c:pt idx="351">
                  <c:v>3</c:v>
                </c:pt>
                <c:pt idx="352">
                  <c:v>3</c:v>
                </c:pt>
                <c:pt idx="353">
                  <c:v>1</c:v>
                </c:pt>
                <c:pt idx="354">
                  <c:v>2</c:v>
                </c:pt>
                <c:pt idx="355">
                  <c:v>4</c:v>
                </c:pt>
                <c:pt idx="356">
                  <c:v>4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2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D-40FD-B7CA-528619C05455}"/>
            </c:ext>
          </c:extLst>
        </c:ser>
        <c:ser>
          <c:idx val="1"/>
          <c:order val="1"/>
          <c:tx>
            <c:strRef>
              <c:f>US!$AS$6</c:f>
              <c:strCache>
                <c:ptCount val="1"/>
                <c:pt idx="0">
                  <c:v>avec seuil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US!$AQ$7:$AQ$418</c:f>
              <c:numCache>
                <c:formatCode>m/d/yyyy</c:formatCode>
                <c:ptCount val="412"/>
                <c:pt idx="0">
                  <c:v>33024</c:v>
                </c:pt>
                <c:pt idx="1">
                  <c:v>33054</c:v>
                </c:pt>
                <c:pt idx="2">
                  <c:v>33085</c:v>
                </c:pt>
                <c:pt idx="3">
                  <c:v>33116</c:v>
                </c:pt>
                <c:pt idx="4">
                  <c:v>33146</c:v>
                </c:pt>
                <c:pt idx="5">
                  <c:v>33177</c:v>
                </c:pt>
                <c:pt idx="6">
                  <c:v>33207</c:v>
                </c:pt>
                <c:pt idx="7">
                  <c:v>33238</c:v>
                </c:pt>
                <c:pt idx="8">
                  <c:v>33269</c:v>
                </c:pt>
                <c:pt idx="9">
                  <c:v>33297</c:v>
                </c:pt>
                <c:pt idx="10">
                  <c:v>33328</c:v>
                </c:pt>
                <c:pt idx="11">
                  <c:v>33358</c:v>
                </c:pt>
                <c:pt idx="12">
                  <c:v>33389</c:v>
                </c:pt>
                <c:pt idx="13">
                  <c:v>33419</c:v>
                </c:pt>
                <c:pt idx="14">
                  <c:v>33450</c:v>
                </c:pt>
                <c:pt idx="15">
                  <c:v>33481</c:v>
                </c:pt>
                <c:pt idx="16">
                  <c:v>33511</c:v>
                </c:pt>
                <c:pt idx="17">
                  <c:v>33542</c:v>
                </c:pt>
                <c:pt idx="18">
                  <c:v>33572</c:v>
                </c:pt>
                <c:pt idx="19">
                  <c:v>33603</c:v>
                </c:pt>
                <c:pt idx="20">
                  <c:v>33634</c:v>
                </c:pt>
                <c:pt idx="21">
                  <c:v>33663</c:v>
                </c:pt>
                <c:pt idx="22">
                  <c:v>33694</c:v>
                </c:pt>
                <c:pt idx="23">
                  <c:v>33724</c:v>
                </c:pt>
                <c:pt idx="24">
                  <c:v>33755</c:v>
                </c:pt>
                <c:pt idx="25">
                  <c:v>33785</c:v>
                </c:pt>
                <c:pt idx="26">
                  <c:v>33816</c:v>
                </c:pt>
                <c:pt idx="27">
                  <c:v>33847</c:v>
                </c:pt>
                <c:pt idx="28">
                  <c:v>33877</c:v>
                </c:pt>
                <c:pt idx="29">
                  <c:v>33908</c:v>
                </c:pt>
                <c:pt idx="30">
                  <c:v>33938</c:v>
                </c:pt>
                <c:pt idx="31">
                  <c:v>33969</c:v>
                </c:pt>
                <c:pt idx="32">
                  <c:v>34000</c:v>
                </c:pt>
                <c:pt idx="33">
                  <c:v>34028</c:v>
                </c:pt>
                <c:pt idx="34">
                  <c:v>34059</c:v>
                </c:pt>
                <c:pt idx="35">
                  <c:v>34089</c:v>
                </c:pt>
                <c:pt idx="36">
                  <c:v>34120</c:v>
                </c:pt>
                <c:pt idx="37">
                  <c:v>34150</c:v>
                </c:pt>
                <c:pt idx="38">
                  <c:v>34181</c:v>
                </c:pt>
                <c:pt idx="39">
                  <c:v>34212</c:v>
                </c:pt>
                <c:pt idx="40">
                  <c:v>34242</c:v>
                </c:pt>
                <c:pt idx="41">
                  <c:v>34273</c:v>
                </c:pt>
                <c:pt idx="42">
                  <c:v>34303</c:v>
                </c:pt>
                <c:pt idx="43">
                  <c:v>34334</c:v>
                </c:pt>
                <c:pt idx="44">
                  <c:v>34365</c:v>
                </c:pt>
                <c:pt idx="45">
                  <c:v>34393</c:v>
                </c:pt>
                <c:pt idx="46">
                  <c:v>34424</c:v>
                </c:pt>
                <c:pt idx="47">
                  <c:v>34454</c:v>
                </c:pt>
                <c:pt idx="48">
                  <c:v>34485</c:v>
                </c:pt>
                <c:pt idx="49">
                  <c:v>34515</c:v>
                </c:pt>
                <c:pt idx="50">
                  <c:v>34546</c:v>
                </c:pt>
                <c:pt idx="51">
                  <c:v>34577</c:v>
                </c:pt>
                <c:pt idx="52">
                  <c:v>34607</c:v>
                </c:pt>
                <c:pt idx="53">
                  <c:v>34638</c:v>
                </c:pt>
                <c:pt idx="54">
                  <c:v>34668</c:v>
                </c:pt>
                <c:pt idx="55">
                  <c:v>34699</c:v>
                </c:pt>
                <c:pt idx="56">
                  <c:v>34730</c:v>
                </c:pt>
                <c:pt idx="57">
                  <c:v>34758</c:v>
                </c:pt>
                <c:pt idx="58">
                  <c:v>34789</c:v>
                </c:pt>
                <c:pt idx="59">
                  <c:v>34819</c:v>
                </c:pt>
                <c:pt idx="60">
                  <c:v>34850</c:v>
                </c:pt>
                <c:pt idx="61">
                  <c:v>34880</c:v>
                </c:pt>
                <c:pt idx="62">
                  <c:v>34911</c:v>
                </c:pt>
                <c:pt idx="63">
                  <c:v>34942</c:v>
                </c:pt>
                <c:pt idx="64">
                  <c:v>34972</c:v>
                </c:pt>
                <c:pt idx="65">
                  <c:v>35003</c:v>
                </c:pt>
                <c:pt idx="66">
                  <c:v>35033</c:v>
                </c:pt>
                <c:pt idx="67">
                  <c:v>35064</c:v>
                </c:pt>
                <c:pt idx="68">
                  <c:v>35095</c:v>
                </c:pt>
                <c:pt idx="69">
                  <c:v>35124</c:v>
                </c:pt>
                <c:pt idx="70">
                  <c:v>35155</c:v>
                </c:pt>
                <c:pt idx="71">
                  <c:v>35185</c:v>
                </c:pt>
                <c:pt idx="72">
                  <c:v>35216</c:v>
                </c:pt>
                <c:pt idx="73">
                  <c:v>35246</c:v>
                </c:pt>
                <c:pt idx="74">
                  <c:v>35277</c:v>
                </c:pt>
                <c:pt idx="75">
                  <c:v>35308</c:v>
                </c:pt>
                <c:pt idx="76">
                  <c:v>35338</c:v>
                </c:pt>
                <c:pt idx="77">
                  <c:v>35369</c:v>
                </c:pt>
                <c:pt idx="78">
                  <c:v>35399</c:v>
                </c:pt>
                <c:pt idx="79">
                  <c:v>35430</c:v>
                </c:pt>
                <c:pt idx="80">
                  <c:v>35461</c:v>
                </c:pt>
                <c:pt idx="81">
                  <c:v>35489</c:v>
                </c:pt>
                <c:pt idx="82">
                  <c:v>35520</c:v>
                </c:pt>
                <c:pt idx="83">
                  <c:v>35550</c:v>
                </c:pt>
                <c:pt idx="84">
                  <c:v>35581</c:v>
                </c:pt>
                <c:pt idx="85">
                  <c:v>35611</c:v>
                </c:pt>
                <c:pt idx="86">
                  <c:v>35642</c:v>
                </c:pt>
                <c:pt idx="87">
                  <c:v>35673</c:v>
                </c:pt>
                <c:pt idx="88">
                  <c:v>35703</c:v>
                </c:pt>
                <c:pt idx="89">
                  <c:v>35734</c:v>
                </c:pt>
                <c:pt idx="90">
                  <c:v>35764</c:v>
                </c:pt>
                <c:pt idx="91">
                  <c:v>35795</c:v>
                </c:pt>
                <c:pt idx="92">
                  <c:v>35826</c:v>
                </c:pt>
                <c:pt idx="93">
                  <c:v>35854</c:v>
                </c:pt>
                <c:pt idx="94">
                  <c:v>35885</c:v>
                </c:pt>
                <c:pt idx="95">
                  <c:v>35915</c:v>
                </c:pt>
                <c:pt idx="96">
                  <c:v>35946</c:v>
                </c:pt>
                <c:pt idx="97">
                  <c:v>35976</c:v>
                </c:pt>
                <c:pt idx="98">
                  <c:v>36007</c:v>
                </c:pt>
                <c:pt idx="99">
                  <c:v>36038</c:v>
                </c:pt>
                <c:pt idx="100">
                  <c:v>36068</c:v>
                </c:pt>
                <c:pt idx="101">
                  <c:v>36099</c:v>
                </c:pt>
                <c:pt idx="102">
                  <c:v>36129</c:v>
                </c:pt>
                <c:pt idx="103">
                  <c:v>36160</c:v>
                </c:pt>
                <c:pt idx="104">
                  <c:v>36191</c:v>
                </c:pt>
                <c:pt idx="105">
                  <c:v>36219</c:v>
                </c:pt>
                <c:pt idx="106">
                  <c:v>36250</c:v>
                </c:pt>
                <c:pt idx="107">
                  <c:v>36280</c:v>
                </c:pt>
                <c:pt idx="108">
                  <c:v>36311</c:v>
                </c:pt>
                <c:pt idx="109">
                  <c:v>36341</c:v>
                </c:pt>
                <c:pt idx="110">
                  <c:v>36372</c:v>
                </c:pt>
                <c:pt idx="111">
                  <c:v>36403</c:v>
                </c:pt>
                <c:pt idx="112">
                  <c:v>36433</c:v>
                </c:pt>
                <c:pt idx="113">
                  <c:v>36464</c:v>
                </c:pt>
                <c:pt idx="114">
                  <c:v>36494</c:v>
                </c:pt>
                <c:pt idx="115">
                  <c:v>36525</c:v>
                </c:pt>
                <c:pt idx="116">
                  <c:v>36556</c:v>
                </c:pt>
                <c:pt idx="117">
                  <c:v>36585</c:v>
                </c:pt>
                <c:pt idx="118">
                  <c:v>36616</c:v>
                </c:pt>
                <c:pt idx="119">
                  <c:v>36646</c:v>
                </c:pt>
                <c:pt idx="120">
                  <c:v>36677</c:v>
                </c:pt>
                <c:pt idx="121">
                  <c:v>36707</c:v>
                </c:pt>
                <c:pt idx="122">
                  <c:v>36738</c:v>
                </c:pt>
                <c:pt idx="123">
                  <c:v>36769</c:v>
                </c:pt>
                <c:pt idx="124">
                  <c:v>36799</c:v>
                </c:pt>
                <c:pt idx="125">
                  <c:v>36830</c:v>
                </c:pt>
                <c:pt idx="126">
                  <c:v>36860</c:v>
                </c:pt>
                <c:pt idx="127">
                  <c:v>36891</c:v>
                </c:pt>
                <c:pt idx="128">
                  <c:v>36922</c:v>
                </c:pt>
                <c:pt idx="129">
                  <c:v>36950</c:v>
                </c:pt>
                <c:pt idx="130">
                  <c:v>36981</c:v>
                </c:pt>
                <c:pt idx="131">
                  <c:v>37011</c:v>
                </c:pt>
                <c:pt idx="132">
                  <c:v>37042</c:v>
                </c:pt>
                <c:pt idx="133">
                  <c:v>37072</c:v>
                </c:pt>
                <c:pt idx="134">
                  <c:v>37103</c:v>
                </c:pt>
                <c:pt idx="135">
                  <c:v>37134</c:v>
                </c:pt>
                <c:pt idx="136">
                  <c:v>37164</c:v>
                </c:pt>
                <c:pt idx="137">
                  <c:v>37195</c:v>
                </c:pt>
                <c:pt idx="138">
                  <c:v>37225</c:v>
                </c:pt>
                <c:pt idx="139">
                  <c:v>37256</c:v>
                </c:pt>
                <c:pt idx="140">
                  <c:v>37287</c:v>
                </c:pt>
                <c:pt idx="141">
                  <c:v>37315</c:v>
                </c:pt>
                <c:pt idx="142">
                  <c:v>37346</c:v>
                </c:pt>
                <c:pt idx="143">
                  <c:v>37376</c:v>
                </c:pt>
                <c:pt idx="144">
                  <c:v>37407</c:v>
                </c:pt>
                <c:pt idx="145">
                  <c:v>37437</c:v>
                </c:pt>
                <c:pt idx="146">
                  <c:v>37468</c:v>
                </c:pt>
                <c:pt idx="147">
                  <c:v>37499</c:v>
                </c:pt>
                <c:pt idx="148">
                  <c:v>37529</c:v>
                </c:pt>
                <c:pt idx="149">
                  <c:v>37560</c:v>
                </c:pt>
                <c:pt idx="150">
                  <c:v>37590</c:v>
                </c:pt>
                <c:pt idx="151">
                  <c:v>37621</c:v>
                </c:pt>
                <c:pt idx="152">
                  <c:v>37652</c:v>
                </c:pt>
                <c:pt idx="153">
                  <c:v>37680</c:v>
                </c:pt>
                <c:pt idx="154">
                  <c:v>37711</c:v>
                </c:pt>
                <c:pt idx="155">
                  <c:v>37741</c:v>
                </c:pt>
                <c:pt idx="156">
                  <c:v>37772</c:v>
                </c:pt>
                <c:pt idx="157">
                  <c:v>37802</c:v>
                </c:pt>
                <c:pt idx="158">
                  <c:v>37833</c:v>
                </c:pt>
                <c:pt idx="159">
                  <c:v>37864</c:v>
                </c:pt>
                <c:pt idx="160">
                  <c:v>37894</c:v>
                </c:pt>
                <c:pt idx="161">
                  <c:v>37925</c:v>
                </c:pt>
                <c:pt idx="162">
                  <c:v>37955</c:v>
                </c:pt>
                <c:pt idx="163">
                  <c:v>37986</c:v>
                </c:pt>
                <c:pt idx="164">
                  <c:v>38017</c:v>
                </c:pt>
                <c:pt idx="165">
                  <c:v>38046</c:v>
                </c:pt>
                <c:pt idx="166">
                  <c:v>38077</c:v>
                </c:pt>
                <c:pt idx="167">
                  <c:v>38107</c:v>
                </c:pt>
                <c:pt idx="168">
                  <c:v>38138</c:v>
                </c:pt>
                <c:pt idx="169">
                  <c:v>38168</c:v>
                </c:pt>
                <c:pt idx="170">
                  <c:v>38199</c:v>
                </c:pt>
                <c:pt idx="171">
                  <c:v>38230</c:v>
                </c:pt>
                <c:pt idx="172">
                  <c:v>38260</c:v>
                </c:pt>
                <c:pt idx="173">
                  <c:v>38291</c:v>
                </c:pt>
                <c:pt idx="174">
                  <c:v>38321</c:v>
                </c:pt>
                <c:pt idx="175">
                  <c:v>38352</c:v>
                </c:pt>
                <c:pt idx="176">
                  <c:v>38383</c:v>
                </c:pt>
                <c:pt idx="177">
                  <c:v>38411</c:v>
                </c:pt>
                <c:pt idx="178">
                  <c:v>38442</c:v>
                </c:pt>
                <c:pt idx="179">
                  <c:v>38472</c:v>
                </c:pt>
                <c:pt idx="180">
                  <c:v>38503</c:v>
                </c:pt>
                <c:pt idx="181">
                  <c:v>38533</c:v>
                </c:pt>
                <c:pt idx="182">
                  <c:v>38564</c:v>
                </c:pt>
                <c:pt idx="183">
                  <c:v>38595</c:v>
                </c:pt>
                <c:pt idx="184">
                  <c:v>38625</c:v>
                </c:pt>
                <c:pt idx="185">
                  <c:v>38656</c:v>
                </c:pt>
                <c:pt idx="186">
                  <c:v>38686</c:v>
                </c:pt>
                <c:pt idx="187">
                  <c:v>38717</c:v>
                </c:pt>
                <c:pt idx="188">
                  <c:v>38748</c:v>
                </c:pt>
                <c:pt idx="189">
                  <c:v>38776</c:v>
                </c:pt>
                <c:pt idx="190">
                  <c:v>38807</c:v>
                </c:pt>
                <c:pt idx="191">
                  <c:v>38837</c:v>
                </c:pt>
                <c:pt idx="192">
                  <c:v>38868</c:v>
                </c:pt>
                <c:pt idx="193">
                  <c:v>38898</c:v>
                </c:pt>
                <c:pt idx="194">
                  <c:v>38929</c:v>
                </c:pt>
                <c:pt idx="195">
                  <c:v>38960</c:v>
                </c:pt>
                <c:pt idx="196">
                  <c:v>38990</c:v>
                </c:pt>
                <c:pt idx="197">
                  <c:v>39021</c:v>
                </c:pt>
                <c:pt idx="198">
                  <c:v>39051</c:v>
                </c:pt>
                <c:pt idx="199">
                  <c:v>39082</c:v>
                </c:pt>
                <c:pt idx="200">
                  <c:v>39113</c:v>
                </c:pt>
                <c:pt idx="201">
                  <c:v>39141</c:v>
                </c:pt>
                <c:pt idx="202">
                  <c:v>39172</c:v>
                </c:pt>
                <c:pt idx="203">
                  <c:v>39202</c:v>
                </c:pt>
                <c:pt idx="204">
                  <c:v>39233</c:v>
                </c:pt>
                <c:pt idx="205">
                  <c:v>39263</c:v>
                </c:pt>
                <c:pt idx="206">
                  <c:v>39294</c:v>
                </c:pt>
                <c:pt idx="207">
                  <c:v>39325</c:v>
                </c:pt>
                <c:pt idx="208">
                  <c:v>39355</c:v>
                </c:pt>
                <c:pt idx="209">
                  <c:v>39386</c:v>
                </c:pt>
                <c:pt idx="210">
                  <c:v>39416</c:v>
                </c:pt>
                <c:pt idx="211">
                  <c:v>39447</c:v>
                </c:pt>
                <c:pt idx="212">
                  <c:v>39478</c:v>
                </c:pt>
                <c:pt idx="213">
                  <c:v>39507</c:v>
                </c:pt>
                <c:pt idx="214">
                  <c:v>39538</c:v>
                </c:pt>
                <c:pt idx="215">
                  <c:v>39568</c:v>
                </c:pt>
                <c:pt idx="216">
                  <c:v>39599</c:v>
                </c:pt>
                <c:pt idx="217">
                  <c:v>39629</c:v>
                </c:pt>
                <c:pt idx="218">
                  <c:v>39660</c:v>
                </c:pt>
                <c:pt idx="219">
                  <c:v>39691</c:v>
                </c:pt>
                <c:pt idx="220">
                  <c:v>39721</c:v>
                </c:pt>
                <c:pt idx="221">
                  <c:v>39752</c:v>
                </c:pt>
                <c:pt idx="222">
                  <c:v>39782</c:v>
                </c:pt>
                <c:pt idx="223">
                  <c:v>39813</c:v>
                </c:pt>
                <c:pt idx="224">
                  <c:v>39844</c:v>
                </c:pt>
                <c:pt idx="225">
                  <c:v>39872</c:v>
                </c:pt>
                <c:pt idx="226">
                  <c:v>39903</c:v>
                </c:pt>
                <c:pt idx="227">
                  <c:v>39933</c:v>
                </c:pt>
                <c:pt idx="228">
                  <c:v>39964</c:v>
                </c:pt>
                <c:pt idx="229">
                  <c:v>39994</c:v>
                </c:pt>
                <c:pt idx="230">
                  <c:v>40025</c:v>
                </c:pt>
                <c:pt idx="231">
                  <c:v>40056</c:v>
                </c:pt>
                <c:pt idx="232">
                  <c:v>40086</c:v>
                </c:pt>
                <c:pt idx="233">
                  <c:v>40117</c:v>
                </c:pt>
                <c:pt idx="234">
                  <c:v>40147</c:v>
                </c:pt>
                <c:pt idx="235">
                  <c:v>40178</c:v>
                </c:pt>
                <c:pt idx="236">
                  <c:v>40209</c:v>
                </c:pt>
                <c:pt idx="237">
                  <c:v>40237</c:v>
                </c:pt>
                <c:pt idx="238">
                  <c:v>40268</c:v>
                </c:pt>
                <c:pt idx="239">
                  <c:v>40298</c:v>
                </c:pt>
                <c:pt idx="240">
                  <c:v>40329</c:v>
                </c:pt>
                <c:pt idx="241">
                  <c:v>40359</c:v>
                </c:pt>
                <c:pt idx="242">
                  <c:v>40390</c:v>
                </c:pt>
                <c:pt idx="243">
                  <c:v>40421</c:v>
                </c:pt>
                <c:pt idx="244">
                  <c:v>40451</c:v>
                </c:pt>
                <c:pt idx="245">
                  <c:v>40482</c:v>
                </c:pt>
                <c:pt idx="246">
                  <c:v>40512</c:v>
                </c:pt>
                <c:pt idx="247">
                  <c:v>40543</c:v>
                </c:pt>
                <c:pt idx="248">
                  <c:v>40574</c:v>
                </c:pt>
                <c:pt idx="249">
                  <c:v>40602</c:v>
                </c:pt>
                <c:pt idx="250">
                  <c:v>40633</c:v>
                </c:pt>
                <c:pt idx="251">
                  <c:v>40663</c:v>
                </c:pt>
                <c:pt idx="252">
                  <c:v>40694</c:v>
                </c:pt>
                <c:pt idx="253">
                  <c:v>40724</c:v>
                </c:pt>
                <c:pt idx="254">
                  <c:v>40755</c:v>
                </c:pt>
                <c:pt idx="255">
                  <c:v>40786</c:v>
                </c:pt>
                <c:pt idx="256">
                  <c:v>40816</c:v>
                </c:pt>
                <c:pt idx="257">
                  <c:v>40847</c:v>
                </c:pt>
                <c:pt idx="258">
                  <c:v>40877</c:v>
                </c:pt>
                <c:pt idx="259">
                  <c:v>40908</c:v>
                </c:pt>
                <c:pt idx="260">
                  <c:v>40939</c:v>
                </c:pt>
                <c:pt idx="261">
                  <c:v>40968</c:v>
                </c:pt>
                <c:pt idx="262">
                  <c:v>40999</c:v>
                </c:pt>
                <c:pt idx="263">
                  <c:v>41029</c:v>
                </c:pt>
                <c:pt idx="264">
                  <c:v>41060</c:v>
                </c:pt>
                <c:pt idx="265">
                  <c:v>41090</c:v>
                </c:pt>
                <c:pt idx="266">
                  <c:v>41121</c:v>
                </c:pt>
                <c:pt idx="267">
                  <c:v>41152</c:v>
                </c:pt>
                <c:pt idx="268">
                  <c:v>41182</c:v>
                </c:pt>
                <c:pt idx="269">
                  <c:v>41213</c:v>
                </c:pt>
                <c:pt idx="270">
                  <c:v>41243</c:v>
                </c:pt>
                <c:pt idx="271">
                  <c:v>41274</c:v>
                </c:pt>
                <c:pt idx="272">
                  <c:v>41305</c:v>
                </c:pt>
                <c:pt idx="273">
                  <c:v>41333</c:v>
                </c:pt>
                <c:pt idx="274">
                  <c:v>41364</c:v>
                </c:pt>
                <c:pt idx="275">
                  <c:v>41394</c:v>
                </c:pt>
                <c:pt idx="276">
                  <c:v>41425</c:v>
                </c:pt>
                <c:pt idx="277">
                  <c:v>41455</c:v>
                </c:pt>
                <c:pt idx="278">
                  <c:v>41486</c:v>
                </c:pt>
                <c:pt idx="279">
                  <c:v>41517</c:v>
                </c:pt>
                <c:pt idx="280">
                  <c:v>41547</c:v>
                </c:pt>
                <c:pt idx="281">
                  <c:v>41578</c:v>
                </c:pt>
                <c:pt idx="282">
                  <c:v>41608</c:v>
                </c:pt>
                <c:pt idx="283">
                  <c:v>41639</c:v>
                </c:pt>
                <c:pt idx="284">
                  <c:v>41670</c:v>
                </c:pt>
                <c:pt idx="285">
                  <c:v>41698</c:v>
                </c:pt>
                <c:pt idx="286">
                  <c:v>41729</c:v>
                </c:pt>
                <c:pt idx="287">
                  <c:v>41759</c:v>
                </c:pt>
                <c:pt idx="288">
                  <c:v>41790</c:v>
                </c:pt>
                <c:pt idx="289">
                  <c:v>41820</c:v>
                </c:pt>
                <c:pt idx="290">
                  <c:v>41851</c:v>
                </c:pt>
                <c:pt idx="291">
                  <c:v>41882</c:v>
                </c:pt>
                <c:pt idx="292">
                  <c:v>41912</c:v>
                </c:pt>
                <c:pt idx="293">
                  <c:v>41943</c:v>
                </c:pt>
                <c:pt idx="294">
                  <c:v>41973</c:v>
                </c:pt>
                <c:pt idx="295">
                  <c:v>42004</c:v>
                </c:pt>
                <c:pt idx="296">
                  <c:v>42035</c:v>
                </c:pt>
                <c:pt idx="297">
                  <c:v>42063</c:v>
                </c:pt>
                <c:pt idx="298">
                  <c:v>42094</c:v>
                </c:pt>
                <c:pt idx="299">
                  <c:v>42124</c:v>
                </c:pt>
                <c:pt idx="300">
                  <c:v>42155</c:v>
                </c:pt>
                <c:pt idx="301">
                  <c:v>42185</c:v>
                </c:pt>
                <c:pt idx="302">
                  <c:v>42216</c:v>
                </c:pt>
                <c:pt idx="303">
                  <c:v>42247</c:v>
                </c:pt>
                <c:pt idx="304">
                  <c:v>42277</c:v>
                </c:pt>
                <c:pt idx="305">
                  <c:v>42308</c:v>
                </c:pt>
                <c:pt idx="306">
                  <c:v>42338</c:v>
                </c:pt>
                <c:pt idx="307">
                  <c:v>42369</c:v>
                </c:pt>
                <c:pt idx="308">
                  <c:v>42400</c:v>
                </c:pt>
                <c:pt idx="309">
                  <c:v>42429</c:v>
                </c:pt>
                <c:pt idx="310">
                  <c:v>42460</c:v>
                </c:pt>
                <c:pt idx="311">
                  <c:v>42490</c:v>
                </c:pt>
                <c:pt idx="312">
                  <c:v>42521</c:v>
                </c:pt>
                <c:pt idx="313">
                  <c:v>42551</c:v>
                </c:pt>
                <c:pt idx="314">
                  <c:v>42582</c:v>
                </c:pt>
                <c:pt idx="315">
                  <c:v>42613</c:v>
                </c:pt>
                <c:pt idx="316">
                  <c:v>42643</c:v>
                </c:pt>
                <c:pt idx="317">
                  <c:v>42674</c:v>
                </c:pt>
                <c:pt idx="318">
                  <c:v>42704</c:v>
                </c:pt>
                <c:pt idx="319">
                  <c:v>42735</c:v>
                </c:pt>
                <c:pt idx="320">
                  <c:v>42766</c:v>
                </c:pt>
                <c:pt idx="321">
                  <c:v>42794</c:v>
                </c:pt>
                <c:pt idx="322">
                  <c:v>42825</c:v>
                </c:pt>
                <c:pt idx="323">
                  <c:v>42855</c:v>
                </c:pt>
                <c:pt idx="324">
                  <c:v>42886</c:v>
                </c:pt>
                <c:pt idx="325">
                  <c:v>42916</c:v>
                </c:pt>
                <c:pt idx="326">
                  <c:v>42947</c:v>
                </c:pt>
                <c:pt idx="327">
                  <c:v>42978</c:v>
                </c:pt>
                <c:pt idx="328">
                  <c:v>43008</c:v>
                </c:pt>
                <c:pt idx="329">
                  <c:v>43039</c:v>
                </c:pt>
                <c:pt idx="330">
                  <c:v>43069</c:v>
                </c:pt>
                <c:pt idx="331">
                  <c:v>43100</c:v>
                </c:pt>
                <c:pt idx="332">
                  <c:v>43131</c:v>
                </c:pt>
                <c:pt idx="333">
                  <c:v>43159</c:v>
                </c:pt>
                <c:pt idx="334">
                  <c:v>43190</c:v>
                </c:pt>
                <c:pt idx="335">
                  <c:v>43220</c:v>
                </c:pt>
                <c:pt idx="336">
                  <c:v>43251</c:v>
                </c:pt>
                <c:pt idx="337">
                  <c:v>43281</c:v>
                </c:pt>
                <c:pt idx="338">
                  <c:v>43312</c:v>
                </c:pt>
                <c:pt idx="339">
                  <c:v>43343</c:v>
                </c:pt>
                <c:pt idx="340">
                  <c:v>43373</c:v>
                </c:pt>
                <c:pt idx="341">
                  <c:v>43404</c:v>
                </c:pt>
                <c:pt idx="342">
                  <c:v>43434</c:v>
                </c:pt>
                <c:pt idx="343">
                  <c:v>43465</c:v>
                </c:pt>
                <c:pt idx="344">
                  <c:v>43496</c:v>
                </c:pt>
                <c:pt idx="345">
                  <c:v>43524</c:v>
                </c:pt>
                <c:pt idx="346">
                  <c:v>43555</c:v>
                </c:pt>
                <c:pt idx="347">
                  <c:v>43585</c:v>
                </c:pt>
                <c:pt idx="348">
                  <c:v>43616</c:v>
                </c:pt>
                <c:pt idx="349">
                  <c:v>43646</c:v>
                </c:pt>
                <c:pt idx="350">
                  <c:v>43677</c:v>
                </c:pt>
                <c:pt idx="351">
                  <c:v>43708</c:v>
                </c:pt>
                <c:pt idx="352">
                  <c:v>43738</c:v>
                </c:pt>
                <c:pt idx="353">
                  <c:v>43769</c:v>
                </c:pt>
                <c:pt idx="354">
                  <c:v>43799</c:v>
                </c:pt>
                <c:pt idx="355">
                  <c:v>43830</c:v>
                </c:pt>
                <c:pt idx="356">
                  <c:v>43861</c:v>
                </c:pt>
                <c:pt idx="357">
                  <c:v>43890</c:v>
                </c:pt>
                <c:pt idx="358">
                  <c:v>43921</c:v>
                </c:pt>
                <c:pt idx="359">
                  <c:v>43951</c:v>
                </c:pt>
                <c:pt idx="360">
                  <c:v>43982</c:v>
                </c:pt>
                <c:pt idx="361">
                  <c:v>44012</c:v>
                </c:pt>
                <c:pt idx="362">
                  <c:v>44043</c:v>
                </c:pt>
                <c:pt idx="363">
                  <c:v>44074</c:v>
                </c:pt>
                <c:pt idx="364">
                  <c:v>44104</c:v>
                </c:pt>
                <c:pt idx="365">
                  <c:v>44135</c:v>
                </c:pt>
                <c:pt idx="366">
                  <c:v>44165</c:v>
                </c:pt>
                <c:pt idx="367">
                  <c:v>44196</c:v>
                </c:pt>
                <c:pt idx="368">
                  <c:v>44227</c:v>
                </c:pt>
                <c:pt idx="369">
                  <c:v>44255</c:v>
                </c:pt>
                <c:pt idx="370">
                  <c:v>44286</c:v>
                </c:pt>
                <c:pt idx="371">
                  <c:v>44316</c:v>
                </c:pt>
                <c:pt idx="372">
                  <c:v>44347</c:v>
                </c:pt>
                <c:pt idx="373">
                  <c:v>44377</c:v>
                </c:pt>
                <c:pt idx="374">
                  <c:v>44408</c:v>
                </c:pt>
                <c:pt idx="375">
                  <c:v>44439</c:v>
                </c:pt>
                <c:pt idx="376">
                  <c:v>44469</c:v>
                </c:pt>
                <c:pt idx="377">
                  <c:v>44500</c:v>
                </c:pt>
                <c:pt idx="378">
                  <c:v>44530</c:v>
                </c:pt>
                <c:pt idx="379">
                  <c:v>44561</c:v>
                </c:pt>
                <c:pt idx="380">
                  <c:v>44592</c:v>
                </c:pt>
                <c:pt idx="381">
                  <c:v>44620</c:v>
                </c:pt>
                <c:pt idx="382">
                  <c:v>44651</c:v>
                </c:pt>
                <c:pt idx="383">
                  <c:v>44681</c:v>
                </c:pt>
                <c:pt idx="384">
                  <c:v>44712</c:v>
                </c:pt>
                <c:pt idx="385">
                  <c:v>44742</c:v>
                </c:pt>
                <c:pt idx="386">
                  <c:v>44773</c:v>
                </c:pt>
                <c:pt idx="387">
                  <c:v>44804</c:v>
                </c:pt>
                <c:pt idx="388">
                  <c:v>44834</c:v>
                </c:pt>
                <c:pt idx="389">
                  <c:v>44865</c:v>
                </c:pt>
                <c:pt idx="390">
                  <c:v>44895</c:v>
                </c:pt>
                <c:pt idx="391">
                  <c:v>44926</c:v>
                </c:pt>
                <c:pt idx="392">
                  <c:v>44957</c:v>
                </c:pt>
                <c:pt idx="393">
                  <c:v>44985</c:v>
                </c:pt>
                <c:pt idx="394">
                  <c:v>45016</c:v>
                </c:pt>
                <c:pt idx="395">
                  <c:v>45046</c:v>
                </c:pt>
                <c:pt idx="396">
                  <c:v>45077</c:v>
                </c:pt>
                <c:pt idx="397">
                  <c:v>45107</c:v>
                </c:pt>
                <c:pt idx="398">
                  <c:v>45138</c:v>
                </c:pt>
                <c:pt idx="399">
                  <c:v>45169</c:v>
                </c:pt>
                <c:pt idx="400">
                  <c:v>45199</c:v>
                </c:pt>
                <c:pt idx="401">
                  <c:v>45230</c:v>
                </c:pt>
                <c:pt idx="402">
                  <c:v>45260</c:v>
                </c:pt>
                <c:pt idx="403">
                  <c:v>45291</c:v>
                </c:pt>
                <c:pt idx="404">
                  <c:v>45322</c:v>
                </c:pt>
                <c:pt idx="405">
                  <c:v>45351</c:v>
                </c:pt>
                <c:pt idx="406">
                  <c:v>45382</c:v>
                </c:pt>
                <c:pt idx="407">
                  <c:v>45412</c:v>
                </c:pt>
                <c:pt idx="408">
                  <c:v>45443</c:v>
                </c:pt>
                <c:pt idx="409">
                  <c:v>45473</c:v>
                </c:pt>
                <c:pt idx="410">
                  <c:v>45504</c:v>
                </c:pt>
                <c:pt idx="411">
                  <c:v>45534</c:v>
                </c:pt>
              </c:numCache>
            </c:numRef>
          </c:cat>
          <c:val>
            <c:numRef>
              <c:f>US!$AS$7:$AS$418</c:f>
              <c:numCache>
                <c:formatCode>General</c:formatCode>
                <c:ptCount val="4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3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1</c:v>
                </c:pt>
                <c:pt idx="242">
                  <c:v>1</c:v>
                </c:pt>
                <c:pt idx="243">
                  <c:v>4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4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1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4</c:v>
                </c:pt>
                <c:pt idx="316">
                  <c:v>4</c:v>
                </c:pt>
                <c:pt idx="317">
                  <c:v>1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3</c:v>
                </c:pt>
                <c:pt idx="353">
                  <c:v>1</c:v>
                </c:pt>
                <c:pt idx="354">
                  <c:v>2</c:v>
                </c:pt>
                <c:pt idx="355">
                  <c:v>4</c:v>
                </c:pt>
                <c:pt idx="356">
                  <c:v>4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2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D-40FD-B7CA-528619C05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702687"/>
        <c:axId val="417705087"/>
      </c:lineChart>
      <c:dateAx>
        <c:axId val="4177026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705087"/>
        <c:crosses val="autoZero"/>
        <c:auto val="1"/>
        <c:lblOffset val="100"/>
        <c:baseTimeUnit val="months"/>
      </c:dateAx>
      <c:valAx>
        <c:axId val="4177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7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Signal</a:t>
            </a:r>
            <a:r>
              <a:rPr lang="fr-FR" sz="2000" b="1" baseline="0"/>
              <a:t> </a:t>
            </a:r>
            <a:r>
              <a:rPr lang="fr-FR" sz="2000" b="1"/>
              <a:t>Macro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US!$AG$4</c:f>
              <c:strCache>
                <c:ptCount val="1"/>
                <c:pt idx="0">
                  <c:v>Expansion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US!$AF$5:$AF$450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US!$AG$5:$AG$450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-3.4432235169003331E-2</c:v>
                </c:pt>
                <c:pt idx="16">
                  <c:v>7.3140483217799007E-2</c:v>
                </c:pt>
                <c:pt idx="17">
                  <c:v>0.18658995595527172</c:v>
                </c:pt>
                <c:pt idx="18">
                  <c:v>0.2409087021443829</c:v>
                </c:pt>
                <c:pt idx="19">
                  <c:v>0.27279957930596105</c:v>
                </c:pt>
                <c:pt idx="20">
                  <c:v>#N/A</c:v>
                </c:pt>
                <c:pt idx="21">
                  <c:v>0.13775037158978087</c:v>
                </c:pt>
                <c:pt idx="22">
                  <c:v>0.23760570614123877</c:v>
                </c:pt>
                <c:pt idx="23">
                  <c:v>0.38387822170916752</c:v>
                </c:pt>
                <c:pt idx="24">
                  <c:v>0.49816993102205481</c:v>
                </c:pt>
                <c:pt idx="25">
                  <c:v>0.56470813227167815</c:v>
                </c:pt>
                <c:pt idx="26">
                  <c:v>0.55147001093788639</c:v>
                </c:pt>
                <c:pt idx="27">
                  <c:v>0.55548215327513417</c:v>
                </c:pt>
                <c:pt idx="28">
                  <c:v>0.59746853595535743</c:v>
                </c:pt>
                <c:pt idx="29">
                  <c:v>#N/A</c:v>
                </c:pt>
                <c:pt idx="30">
                  <c:v>#N/A</c:v>
                </c:pt>
                <c:pt idx="31">
                  <c:v>0.3634228486119998</c:v>
                </c:pt>
                <c:pt idx="32">
                  <c:v>0.4031402183484889</c:v>
                </c:pt>
                <c:pt idx="33">
                  <c:v>0.52993679725553322</c:v>
                </c:pt>
                <c:pt idx="34">
                  <c:v>0.53988910958316083</c:v>
                </c:pt>
                <c:pt idx="35">
                  <c:v>0.55630051630650545</c:v>
                </c:pt>
                <c:pt idx="36">
                  <c:v>0.52128501006824224</c:v>
                </c:pt>
                <c:pt idx="37">
                  <c:v>0.55776560447152046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0.46756629192460808</c:v>
                </c:pt>
                <c:pt idx="42">
                  <c:v>0.47521828486245832</c:v>
                </c:pt>
                <c:pt idx="43">
                  <c:v>0.55290995026756684</c:v>
                </c:pt>
                <c:pt idx="44">
                  <c:v>0.64074942307767391</c:v>
                </c:pt>
                <c:pt idx="45">
                  <c:v>0.68802246454599136</c:v>
                </c:pt>
                <c:pt idx="46">
                  <c:v>0.65930623055947479</c:v>
                </c:pt>
                <c:pt idx="47">
                  <c:v>0.64130723121366073</c:v>
                </c:pt>
                <c:pt idx="48">
                  <c:v>0.67527229395413113</c:v>
                </c:pt>
                <c:pt idx="49">
                  <c:v>0.72103852404084012</c:v>
                </c:pt>
                <c:pt idx="50">
                  <c:v>0.7054015149164734</c:v>
                </c:pt>
                <c:pt idx="51">
                  <c:v>0.66610289748346019</c:v>
                </c:pt>
                <c:pt idx="52">
                  <c:v>0.64932868033703772</c:v>
                </c:pt>
                <c:pt idx="53">
                  <c:v>0.73085297916825476</c:v>
                </c:pt>
                <c:pt idx="54">
                  <c:v>0.70205956942348402</c:v>
                </c:pt>
                <c:pt idx="55">
                  <c:v>0.71028004259233635</c:v>
                </c:pt>
                <c:pt idx="56">
                  <c:v>0.73556813227170237</c:v>
                </c:pt>
                <c:pt idx="57">
                  <c:v>0.69656265980153997</c:v>
                </c:pt>
                <c:pt idx="58">
                  <c:v>0.6487000360762829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0.35036106399013461</c:v>
                </c:pt>
                <c:pt idx="65">
                  <c:v>0.40550885938930992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0.27420825047338576</c:v>
                </c:pt>
                <c:pt idx="71">
                  <c:v>0.33134814545210717</c:v>
                </c:pt>
                <c:pt idx="72">
                  <c:v>0.35641594786189301</c:v>
                </c:pt>
                <c:pt idx="73">
                  <c:v>0.44229386453943526</c:v>
                </c:pt>
                <c:pt idx="74">
                  <c:v>0.52836153519115081</c:v>
                </c:pt>
                <c:pt idx="75">
                  <c:v>0.5267717719798547</c:v>
                </c:pt>
                <c:pt idx="76">
                  <c:v>0.51480257810195973</c:v>
                </c:pt>
                <c:pt idx="77">
                  <c:v>0.57647353061562845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0.55225681290651729</c:v>
                </c:pt>
                <c:pt idx="82">
                  <c:v>0.60076632213725079</c:v>
                </c:pt>
                <c:pt idx="83">
                  <c:v>0.74036424782813426</c:v>
                </c:pt>
                <c:pt idx="84">
                  <c:v>0.73231953878802514</c:v>
                </c:pt>
                <c:pt idx="85">
                  <c:v>0.68115612046071061</c:v>
                </c:pt>
                <c:pt idx="86">
                  <c:v>0.63696901385668081</c:v>
                </c:pt>
                <c:pt idx="87">
                  <c:v>0.66937210740752684</c:v>
                </c:pt>
                <c:pt idx="88">
                  <c:v>0.72147819316001804</c:v>
                </c:pt>
                <c:pt idx="89">
                  <c:v>0.71762702106395837</c:v>
                </c:pt>
                <c:pt idx="90">
                  <c:v>0.71908780301527564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0.58714803279664063</c:v>
                </c:pt>
                <c:pt idx="95">
                  <c:v>0.59750522822232532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1.1112121414614647E-2</c:v>
                </c:pt>
                <c:pt idx="105">
                  <c:v>2.6431819993267658E-2</c:v>
                </c:pt>
                <c:pt idx="106">
                  <c:v>9.149975697700452E-2</c:v>
                </c:pt>
                <c:pt idx="107">
                  <c:v>0.18396403169310371</c:v>
                </c:pt>
                <c:pt idx="108">
                  <c:v>0.1597626074332964</c:v>
                </c:pt>
                <c:pt idx="109">
                  <c:v>0.18126344522389787</c:v>
                </c:pt>
                <c:pt idx="110">
                  <c:v>0.22916257165441084</c:v>
                </c:pt>
                <c:pt idx="111">
                  <c:v>0.23128291986926738</c:v>
                </c:pt>
                <c:pt idx="112">
                  <c:v>0.25057237475198074</c:v>
                </c:pt>
                <c:pt idx="113">
                  <c:v>0.24597275413183242</c:v>
                </c:pt>
                <c:pt idx="114">
                  <c:v>0.19312477306789658</c:v>
                </c:pt>
                <c:pt idx="115">
                  <c:v>0.23432131978900061</c:v>
                </c:pt>
                <c:pt idx="116">
                  <c:v>0.30278169705822633</c:v>
                </c:pt>
                <c:pt idx="117">
                  <c:v>0.36473245226026818</c:v>
                </c:pt>
                <c:pt idx="118">
                  <c:v>0.37094536291154628</c:v>
                </c:pt>
                <c:pt idx="119">
                  <c:v>0.36677690849447153</c:v>
                </c:pt>
                <c:pt idx="120">
                  <c:v>0.37344393752809257</c:v>
                </c:pt>
                <c:pt idx="121">
                  <c:v>0.36207539751246953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-7.3434866998911622E-2</c:v>
                </c:pt>
                <c:pt idx="162">
                  <c:v>3.5277210048691096E-3</c:v>
                </c:pt>
                <c:pt idx="163">
                  <c:v>0.11138836188211777</c:v>
                </c:pt>
                <c:pt idx="164">
                  <c:v>0.21961055533662333</c:v>
                </c:pt>
                <c:pt idx="165">
                  <c:v>0.23789230433841296</c:v>
                </c:pt>
                <c:pt idx="166">
                  <c:v>0.26213831237469254</c:v>
                </c:pt>
                <c:pt idx="167">
                  <c:v>0.32103877175699608</c:v>
                </c:pt>
                <c:pt idx="168">
                  <c:v>0.36168426521534314</c:v>
                </c:pt>
                <c:pt idx="169">
                  <c:v>0.39754209871987944</c:v>
                </c:pt>
                <c:pt idx="170">
                  <c:v>0.41641218172107741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0.38524938519942042</c:v>
                </c:pt>
                <c:pt idx="184">
                  <c:v>0.41634997609940383</c:v>
                </c:pt>
                <c:pt idx="185">
                  <c:v>#N/A</c:v>
                </c:pt>
                <c:pt idx="186">
                  <c:v>0.24953759550755406</c:v>
                </c:pt>
                <c:pt idx="187">
                  <c:v>0.30083079715153749</c:v>
                </c:pt>
                <c:pt idx="188">
                  <c:v>0.38758164359971298</c:v>
                </c:pt>
                <c:pt idx="189">
                  <c:v>0.43783980835561292</c:v>
                </c:pt>
                <c:pt idx="190">
                  <c:v>0.48087797751971778</c:v>
                </c:pt>
                <c:pt idx="191">
                  <c:v>0.52806795733568912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0.35659220692046495</c:v>
                </c:pt>
                <c:pt idx="197">
                  <c:v>0.35908517453904154</c:v>
                </c:pt>
                <c:pt idx="198">
                  <c:v>0.31388220274996015</c:v>
                </c:pt>
                <c:pt idx="199">
                  <c:v>0.32505722951167604</c:v>
                </c:pt>
                <c:pt idx="200">
                  <c:v>0.3814353370553939</c:v>
                </c:pt>
                <c:pt idx="201">
                  <c:v>0.4327622594036975</c:v>
                </c:pt>
                <c:pt idx="202">
                  <c:v>0.46409767161000737</c:v>
                </c:pt>
                <c:pt idx="203">
                  <c:v>0.46836008406479163</c:v>
                </c:pt>
                <c:pt idx="204">
                  <c:v>0.44316589510632609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-3.7232592335183903E-2</c:v>
                </c:pt>
                <c:pt idx="240">
                  <c:v>0.1016144853439799</c:v>
                </c:pt>
                <c:pt idx="241">
                  <c:v>0.20808484133912744</c:v>
                </c:pt>
                <c:pt idx="242">
                  <c:v>0.20574245860293072</c:v>
                </c:pt>
                <c:pt idx="243">
                  <c:v>#N/A</c:v>
                </c:pt>
                <c:pt idx="244">
                  <c:v>-6.6829454509274633E-2</c:v>
                </c:pt>
                <c:pt idx="245">
                  <c:v>1.9255014912720442E-2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-3.4841250722639647E-2</c:v>
                </c:pt>
                <c:pt idx="252">
                  <c:v>1.3872331187858106E-2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-8.1599104867486949E-2</c:v>
                </c:pt>
                <c:pt idx="272">
                  <c:v>2.3916961837928657E-2</c:v>
                </c:pt>
                <c:pt idx="273">
                  <c:v>5.6877499532300799E-2</c:v>
                </c:pt>
                <c:pt idx="274">
                  <c:v>-5.1838739707685683E-3</c:v>
                </c:pt>
                <c:pt idx="275">
                  <c:v>4.2254454037854772E-2</c:v>
                </c:pt>
                <c:pt idx="276">
                  <c:v>6.0948688273429794E-2</c:v>
                </c:pt>
                <c:pt idx="277">
                  <c:v>6.5338307570047757E-2</c:v>
                </c:pt>
                <c:pt idx="278">
                  <c:v>9.3140166276220515E-2</c:v>
                </c:pt>
                <c:pt idx="279">
                  <c:v>6.425078911477039E-2</c:v>
                </c:pt>
                <c:pt idx="280">
                  <c:v>0.10069404876251538</c:v>
                </c:pt>
                <c:pt idx="281">
                  <c:v>0.13931416463792579</c:v>
                </c:pt>
                <c:pt idx="282">
                  <c:v>0.17814930112520785</c:v>
                </c:pt>
                <c:pt idx="283">
                  <c:v>0.19553966644088727</c:v>
                </c:pt>
                <c:pt idx="284">
                  <c:v>0.24731439900523441</c:v>
                </c:pt>
                <c:pt idx="285">
                  <c:v>0.28495181006146986</c:v>
                </c:pt>
                <c:pt idx="286">
                  <c:v>0.2413743489666782</c:v>
                </c:pt>
                <c:pt idx="287">
                  <c:v>0.29835279882935678</c:v>
                </c:pt>
                <c:pt idx="288">
                  <c:v>0.365890157072081</c:v>
                </c:pt>
                <c:pt idx="289">
                  <c:v>0.42134592707926516</c:v>
                </c:pt>
                <c:pt idx="290">
                  <c:v>0.43216548945258371</c:v>
                </c:pt>
                <c:pt idx="291">
                  <c:v>0.45590587177677916</c:v>
                </c:pt>
                <c:pt idx="292">
                  <c:v>0.44836516218403344</c:v>
                </c:pt>
                <c:pt idx="293">
                  <c:v>0.45672498005249296</c:v>
                </c:pt>
                <c:pt idx="294">
                  <c:v>0.43625145573753243</c:v>
                </c:pt>
                <c:pt idx="295">
                  <c:v>0.39629042448869939</c:v>
                </c:pt>
                <c:pt idx="296">
                  <c:v>0.42311086191851099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0.1195673560642892</c:v>
                </c:pt>
                <c:pt idx="304">
                  <c:v>0.14123155140414861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-5.4003559946738423E-2</c:v>
                </c:pt>
                <c:pt idx="317">
                  <c:v>4.7789441080930278E-4</c:v>
                </c:pt>
                <c:pt idx="318">
                  <c:v>1.1148465640092298E-2</c:v>
                </c:pt>
                <c:pt idx="319">
                  <c:v>-1.8267407036976491E-3</c:v>
                </c:pt>
                <c:pt idx="320">
                  <c:v>3.1217401305947093E-2</c:v>
                </c:pt>
                <c:pt idx="321">
                  <c:v>0.10414387647920674</c:v>
                </c:pt>
                <c:pt idx="322">
                  <c:v>0.14305629190990554</c:v>
                </c:pt>
                <c:pt idx="323">
                  <c:v>0.16561391167012793</c:v>
                </c:pt>
                <c:pt idx="324">
                  <c:v>0.21827489450394102</c:v>
                </c:pt>
                <c:pt idx="325">
                  <c:v>0.28165404616122691</c:v>
                </c:pt>
                <c:pt idx="326">
                  <c:v>0.34020800709618637</c:v>
                </c:pt>
                <c:pt idx="327">
                  <c:v>0.36400036075559145</c:v>
                </c:pt>
                <c:pt idx="328">
                  <c:v>0.37738104680388429</c:v>
                </c:pt>
                <c:pt idx="329">
                  <c:v>0.33195437073750445</c:v>
                </c:pt>
                <c:pt idx="330">
                  <c:v>0.37600962303186114</c:v>
                </c:pt>
                <c:pt idx="331">
                  <c:v>0.46685662978596254</c:v>
                </c:pt>
                <c:pt idx="332">
                  <c:v>0.55184396370605415</c:v>
                </c:pt>
                <c:pt idx="333">
                  <c:v>0.5515147990498287</c:v>
                </c:pt>
                <c:pt idx="334">
                  <c:v>0.50312959154790027</c:v>
                </c:pt>
                <c:pt idx="335">
                  <c:v>0.4771679295476578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0.28233018511470381</c:v>
                </c:pt>
                <c:pt idx="340">
                  <c:v>0.30397691872064952</c:v>
                </c:pt>
                <c:pt idx="341">
                  <c:v>0.36008613483980989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4.2632527861482111E-2</c:v>
                </c:pt>
                <c:pt idx="347">
                  <c:v>5.3034862420959707E-2</c:v>
                </c:pt>
                <c:pt idx="348">
                  <c:v>9.0131415949168014E-2</c:v>
                </c:pt>
                <c:pt idx="349">
                  <c:v>0.11762907035820062</c:v>
                </c:pt>
                <c:pt idx="350">
                  <c:v>#N/A</c:v>
                </c:pt>
                <c:pt idx="351">
                  <c:v>0.10178764256432565</c:v>
                </c:pt>
                <c:pt idx="352">
                  <c:v>0.11344003420622012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-6.3235894795902123E-3</c:v>
                </c:pt>
                <c:pt idx="357">
                  <c:v>3.3669558749365731E-2</c:v>
                </c:pt>
                <c:pt idx="358">
                  <c:v>8.9858034505796491E-2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-8.0768204310760955E-2</c:v>
                </c:pt>
                <c:pt idx="366">
                  <c:v>5.2181075678846556E-3</c:v>
                </c:pt>
                <c:pt idx="367">
                  <c:v>0.10752685774313175</c:v>
                </c:pt>
                <c:pt idx="368">
                  <c:v>0.19507516100898131</c:v>
                </c:pt>
                <c:pt idx="369">
                  <c:v>0.22543824664009321</c:v>
                </c:pt>
                <c:pt idx="370">
                  <c:v>#N/A</c:v>
                </c:pt>
                <c:pt idx="371">
                  <c:v>0.1167530377328998</c:v>
                </c:pt>
                <c:pt idx="372">
                  <c:v>0.35378085266084153</c:v>
                </c:pt>
                <c:pt idx="373">
                  <c:v>0.54836846215250179</c:v>
                </c:pt>
                <c:pt idx="374">
                  <c:v>0.6659486388481296</c:v>
                </c:pt>
                <c:pt idx="375">
                  <c:v>0.76598967495823078</c:v>
                </c:pt>
                <c:pt idx="376">
                  <c:v>0.80498849395877148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-3.4054142009108869E-2</c:v>
                </c:pt>
                <c:pt idx="405">
                  <c:v>6.6924773271235458E-3</c:v>
                </c:pt>
                <c:pt idx="406">
                  <c:v>3.1877892197984231E-2</c:v>
                </c:pt>
                <c:pt idx="407">
                  <c:v>0.12046836133064964</c:v>
                </c:pt>
                <c:pt idx="408">
                  <c:v>0.19673853744232367</c:v>
                </c:pt>
                <c:pt idx="409">
                  <c:v>0.23631425813489773</c:v>
                </c:pt>
                <c:pt idx="410">
                  <c:v>0.27171856115736093</c:v>
                </c:pt>
                <c:pt idx="411">
                  <c:v>0.32682061827296771</c:v>
                </c:pt>
                <c:pt idx="412">
                  <c:v>#N/A</c:v>
                </c:pt>
                <c:pt idx="413">
                  <c:v>0.27262208989753539</c:v>
                </c:pt>
                <c:pt idx="414">
                  <c:v>0.28397909609491956</c:v>
                </c:pt>
                <c:pt idx="415">
                  <c:v>0.23495081802604934</c:v>
                </c:pt>
                <c:pt idx="416">
                  <c:v>0.25927482897953436</c:v>
                </c:pt>
                <c:pt idx="417">
                  <c:v>0.25990259499309432</c:v>
                </c:pt>
                <c:pt idx="418">
                  <c:v>0.27244017951097155</c:v>
                </c:pt>
                <c:pt idx="419">
                  <c:v>0.28345958039579922</c:v>
                </c:pt>
                <c:pt idx="420">
                  <c:v>#N/A</c:v>
                </c:pt>
                <c:pt idx="421">
                  <c:v>#N/A</c:v>
                </c:pt>
                <c:pt idx="422">
                  <c:v>8.0434432916903942E-2</c:v>
                </c:pt>
                <c:pt idx="423">
                  <c:v>0.10524617158104087</c:v>
                </c:pt>
                <c:pt idx="424">
                  <c:v>0.16187167836226238</c:v>
                </c:pt>
                <c:pt idx="425">
                  <c:v>0.17187094866538127</c:v>
                </c:pt>
                <c:pt idx="426">
                  <c:v>8.6740211358552755E-2</c:v>
                </c:pt>
                <c:pt idx="427">
                  <c:v>5.6396868272631864E-2</c:v>
                </c:pt>
                <c:pt idx="428">
                  <c:v>9.2346193542204469E-2</c:v>
                </c:pt>
                <c:pt idx="429">
                  <c:v>0.15316033360994891</c:v>
                </c:pt>
                <c:pt idx="430">
                  <c:v>0.20384354557656806</c:v>
                </c:pt>
                <c:pt idx="431">
                  <c:v>0.24922696599633712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0.24797693786490221</c:v>
                </c:pt>
                <c:pt idx="436">
                  <c:v>0.3008892680734051</c:v>
                </c:pt>
                <c:pt idx="437">
                  <c:v>0.33886006553612102</c:v>
                </c:pt>
                <c:pt idx="438">
                  <c:v>0.35921232981287199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4-47D9-A1DF-9A23B0EF7B11}"/>
            </c:ext>
          </c:extLst>
        </c:ser>
        <c:ser>
          <c:idx val="1"/>
          <c:order val="1"/>
          <c:tx>
            <c:strRef>
              <c:f>US!$AH$4</c:f>
              <c:strCache>
                <c:ptCount val="1"/>
                <c:pt idx="0">
                  <c:v>Slowdown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US!$AF$5:$AF$450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US!$AH$5:$AH$450</c:f>
              <c:numCache>
                <c:formatCode>General</c:formatCode>
                <c:ptCount val="446"/>
                <c:pt idx="0">
                  <c:v>0.40229812750000005</c:v>
                </c:pt>
                <c:pt idx="1">
                  <c:v>0.3144486936625</c:v>
                </c:pt>
                <c:pt idx="2">
                  <c:v>0.31571247096868754</c:v>
                </c:pt>
                <c:pt idx="3">
                  <c:v>0.31730391924261153</c:v>
                </c:pt>
                <c:pt idx="4">
                  <c:v>0.26557686975846728</c:v>
                </c:pt>
                <c:pt idx="5">
                  <c:v>0.11118485437730409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0.27279957930596105</c:v>
                </c:pt>
                <c:pt idx="20">
                  <c:v>0.18856497647648945</c:v>
                </c:pt>
                <c:pt idx="21">
                  <c:v>0.13775037158978087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0.59746853595535743</c:v>
                </c:pt>
                <c:pt idx="29">
                  <c:v>0.47579970479898953</c:v>
                </c:pt>
                <c:pt idx="30">
                  <c:v>0.42932217097673203</c:v>
                </c:pt>
                <c:pt idx="31">
                  <c:v>0.3634228486119998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0.55630051630650545</c:v>
                </c:pt>
                <c:pt idx="36">
                  <c:v>0.52128501006824224</c:v>
                </c:pt>
                <c:pt idx="37">
                  <c:v>0.55776560447152046</c:v>
                </c:pt>
                <c:pt idx="38">
                  <c:v>0.51050933060622805</c:v>
                </c:pt>
                <c:pt idx="39">
                  <c:v>0.49108096638345311</c:v>
                </c:pt>
                <c:pt idx="40">
                  <c:v>0.46457554846416893</c:v>
                </c:pt>
                <c:pt idx="41">
                  <c:v>0.46756629192460808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0.65930623055947479</c:v>
                </c:pt>
                <c:pt idx="47">
                  <c:v>0.64130723121366073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0.6487000360762829</c:v>
                </c:pt>
                <c:pt idx="59">
                  <c:v>0.57080484920363317</c:v>
                </c:pt>
                <c:pt idx="60">
                  <c:v>0.48495062013514312</c:v>
                </c:pt>
                <c:pt idx="61">
                  <c:v>0.41653074362390008</c:v>
                </c:pt>
                <c:pt idx="62">
                  <c:v>0.3985821023729067</c:v>
                </c:pt>
                <c:pt idx="63">
                  <c:v>0.36053038956026467</c:v>
                </c:pt>
                <c:pt idx="64">
                  <c:v>0.35036106399013461</c:v>
                </c:pt>
                <c:pt idx="65">
                  <c:v>0.40550885938930992</c:v>
                </c:pt>
                <c:pt idx="66">
                  <c:v>0.40104583150881112</c:v>
                </c:pt>
                <c:pt idx="67">
                  <c:v>0.38242888521061813</c:v>
                </c:pt>
                <c:pt idx="68">
                  <c:v>0.37214548383468293</c:v>
                </c:pt>
                <c:pt idx="69">
                  <c:v>0.31028503912361644</c:v>
                </c:pt>
                <c:pt idx="70">
                  <c:v>0.27420825047338576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0.5267717719798547</c:v>
                </c:pt>
                <c:pt idx="76">
                  <c:v>0.51480257810195973</c:v>
                </c:pt>
                <c:pt idx="77">
                  <c:v>0.57647353061562845</c:v>
                </c:pt>
                <c:pt idx="78">
                  <c:v>0.54055950393562879</c:v>
                </c:pt>
                <c:pt idx="79">
                  <c:v>0.53797712599579284</c:v>
                </c:pt>
                <c:pt idx="80">
                  <c:v>0.55546189122335554</c:v>
                </c:pt>
                <c:pt idx="81">
                  <c:v>0.55225681290651729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0.68115612046071061</c:v>
                </c:pt>
                <c:pt idx="86">
                  <c:v>0.63696901385668081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0.71908780301527564</c:v>
                </c:pt>
                <c:pt idx="91">
                  <c:v>0.64929845006501297</c:v>
                </c:pt>
                <c:pt idx="92">
                  <c:v>0.60460615656921146</c:v>
                </c:pt>
                <c:pt idx="93">
                  <c:v>0.60179324103789533</c:v>
                </c:pt>
                <c:pt idx="94">
                  <c:v>0.58714803279664063</c:v>
                </c:pt>
                <c:pt idx="95">
                  <c:v>0.59750522822232532</c:v>
                </c:pt>
                <c:pt idx="96">
                  <c:v>0.55166415136078073</c:v>
                </c:pt>
                <c:pt idx="97">
                  <c:v>0.51898056254114011</c:v>
                </c:pt>
                <c:pt idx="98">
                  <c:v>0.46960388221691513</c:v>
                </c:pt>
                <c:pt idx="99">
                  <c:v>0.36105672192145793</c:v>
                </c:pt>
                <c:pt idx="100">
                  <c:v>0.27831941458293336</c:v>
                </c:pt>
                <c:pt idx="101">
                  <c:v>0.19756897801716639</c:v>
                </c:pt>
                <c:pt idx="102">
                  <c:v>9.7102442464092137E-2</c:v>
                </c:pt>
                <c:pt idx="103">
                  <c:v>3.8125800452735024E-2</c:v>
                </c:pt>
                <c:pt idx="104">
                  <c:v>1.1112121414614647E-2</c:v>
                </c:pt>
                <c:pt idx="105">
                  <c:v>#N/A</c:v>
                </c:pt>
                <c:pt idx="106">
                  <c:v>#N/A</c:v>
                </c:pt>
                <c:pt idx="107">
                  <c:v>0.18396403169310371</c:v>
                </c:pt>
                <c:pt idx="108">
                  <c:v>0.1597626074332964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0.36207539751246953</c:v>
                </c:pt>
                <c:pt idx="122">
                  <c:v>0.26648793967596118</c:v>
                </c:pt>
                <c:pt idx="123">
                  <c:v>0.18251661300467587</c:v>
                </c:pt>
                <c:pt idx="124">
                  <c:v>0.14598961579834324</c:v>
                </c:pt>
                <c:pt idx="125">
                  <c:v>0.1212629377958154</c:v>
                </c:pt>
                <c:pt idx="126">
                  <c:v>0.12122072847855346</c:v>
                </c:pt>
                <c:pt idx="127">
                  <c:v>6.6514669271256655E-2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0.41641218172107741</c:v>
                </c:pt>
                <c:pt idx="171">
                  <c:v>0.3847042120908426</c:v>
                </c:pt>
                <c:pt idx="172">
                  <c:v>0.39619991709949792</c:v>
                </c:pt>
                <c:pt idx="173">
                  <c:v>0.38972013777159553</c:v>
                </c:pt>
                <c:pt idx="174">
                  <c:v>0.39424892782487259</c:v>
                </c:pt>
                <c:pt idx="175">
                  <c:v>0.37878773112205666</c:v>
                </c:pt>
                <c:pt idx="176">
                  <c:v>0.39694823957045233</c:v>
                </c:pt>
                <c:pt idx="177">
                  <c:v>0.48067063924741887</c:v>
                </c:pt>
                <c:pt idx="178">
                  <c:v>0.49025282251644997</c:v>
                </c:pt>
                <c:pt idx="179">
                  <c:v>0.50952089673562539</c:v>
                </c:pt>
                <c:pt idx="180">
                  <c:v>0.45069307934779035</c:v>
                </c:pt>
                <c:pt idx="181">
                  <c:v>0.39758359037003366</c:v>
                </c:pt>
                <c:pt idx="182">
                  <c:v>0.39568980097821038</c:v>
                </c:pt>
                <c:pt idx="183">
                  <c:v>0.38524938519942042</c:v>
                </c:pt>
                <c:pt idx="184">
                  <c:v>0.41634997609940383</c:v>
                </c:pt>
                <c:pt idx="185">
                  <c:v>0.36588775404743734</c:v>
                </c:pt>
                <c:pt idx="186">
                  <c:v>0.24953759550755406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0.52806795733568912</c:v>
                </c:pt>
                <c:pt idx="192">
                  <c:v>0.49483719858592684</c:v>
                </c:pt>
                <c:pt idx="193">
                  <c:v>0.48143749812530134</c:v>
                </c:pt>
                <c:pt idx="194">
                  <c:v>0.43727838365959038</c:v>
                </c:pt>
                <c:pt idx="195">
                  <c:v>0.39975632658933435</c:v>
                </c:pt>
                <c:pt idx="196">
                  <c:v>0.35659220692046495</c:v>
                </c:pt>
                <c:pt idx="197">
                  <c:v>0.35908517453904154</c:v>
                </c:pt>
                <c:pt idx="198">
                  <c:v>0.31388220274996015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0.44316589510632609</c:v>
                </c:pt>
                <c:pt idx="205">
                  <c:v>0.41395642500102314</c:v>
                </c:pt>
                <c:pt idx="206">
                  <c:v>0.3863653291030042</c:v>
                </c:pt>
                <c:pt idx="207">
                  <c:v>0.33663964962682985</c:v>
                </c:pt>
                <c:pt idx="208">
                  <c:v>0.22212636766500155</c:v>
                </c:pt>
                <c:pt idx="209">
                  <c:v>3.7640327668009184E-2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0.28495181006146986</c:v>
                </c:pt>
                <c:pt idx="286">
                  <c:v>0.2413743489666782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0.42311086191851099</c:v>
                </c:pt>
                <c:pt idx="297">
                  <c:v>0.3830637853626444</c:v>
                </c:pt>
                <c:pt idx="298">
                  <c:v>0.29166143244338166</c:v>
                </c:pt>
                <c:pt idx="299">
                  <c:v>0.23360857237883609</c:v>
                </c:pt>
                <c:pt idx="300">
                  <c:v>0.20029918425086782</c:v>
                </c:pt>
                <c:pt idx="301">
                  <c:v>0.18177988492118863</c:v>
                </c:pt>
                <c:pt idx="302">
                  <c:v>0.15633013499137716</c:v>
                </c:pt>
                <c:pt idx="303">
                  <c:v>0.1195673560642892</c:v>
                </c:pt>
                <c:pt idx="304">
                  <c:v>0.14123155140414861</c:v>
                </c:pt>
                <c:pt idx="305">
                  <c:v>4.6174810234582572E-2</c:v>
                </c:pt>
                <c:pt idx="306">
                  <c:v>8.3479597722719776E-3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0.37738104680388429</c:v>
                </c:pt>
                <c:pt idx="329">
                  <c:v>0.33195437073750445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0.4771679295476578</c:v>
                </c:pt>
                <c:pt idx="336">
                  <c:v>0.40096961803566616</c:v>
                </c:pt>
                <c:pt idx="337">
                  <c:v>0.35794243621368316</c:v>
                </c:pt>
                <c:pt idx="338">
                  <c:v>0.30787640416551071</c:v>
                </c:pt>
                <c:pt idx="339">
                  <c:v>0.28233018511470381</c:v>
                </c:pt>
                <c:pt idx="340">
                  <c:v>#N/A</c:v>
                </c:pt>
                <c:pt idx="341">
                  <c:v>0.36008613483980989</c:v>
                </c:pt>
                <c:pt idx="342">
                  <c:v>0.34791029027410042</c:v>
                </c:pt>
                <c:pt idx="343">
                  <c:v>0.29302675800052724</c:v>
                </c:pt>
                <c:pt idx="344">
                  <c:v>0.22207068719764969</c:v>
                </c:pt>
                <c:pt idx="345">
                  <c:v>0.10408665975541041</c:v>
                </c:pt>
                <c:pt idx="346">
                  <c:v>4.2632527861482111E-2</c:v>
                </c:pt>
                <c:pt idx="347">
                  <c:v>#N/A</c:v>
                </c:pt>
                <c:pt idx="348">
                  <c:v>#N/A</c:v>
                </c:pt>
                <c:pt idx="349">
                  <c:v>0.11762907035820062</c:v>
                </c:pt>
                <c:pt idx="350">
                  <c:v>0.11088128394247707</c:v>
                </c:pt>
                <c:pt idx="351">
                  <c:v>0.10178764256432565</c:v>
                </c:pt>
                <c:pt idx="352">
                  <c:v>0.11344003420622012</c:v>
                </c:pt>
                <c:pt idx="353">
                  <c:v>9.778953786653824E-2</c:v>
                </c:pt>
                <c:pt idx="354">
                  <c:v>2.9172233665483951E-2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0.22543824664009321</c:v>
                </c:pt>
                <c:pt idx="370">
                  <c:v>0.18924866021130304</c:v>
                </c:pt>
                <c:pt idx="371">
                  <c:v>0.1167530377328998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0.80498849395877148</c:v>
                </c:pt>
                <c:pt idx="377">
                  <c:v>0.7519549197714307</c:v>
                </c:pt>
                <c:pt idx="378">
                  <c:v>0.68563898740930018</c:v>
                </c:pt>
                <c:pt idx="379">
                  <c:v>0.66373038372492221</c:v>
                </c:pt>
                <c:pt idx="380">
                  <c:v>0.55395710118150121</c:v>
                </c:pt>
                <c:pt idx="381">
                  <c:v>0.52312293052659165</c:v>
                </c:pt>
                <c:pt idx="382">
                  <c:v>0.43509743714469473</c:v>
                </c:pt>
                <c:pt idx="383">
                  <c:v>0.3418001352857295</c:v>
                </c:pt>
                <c:pt idx="384">
                  <c:v>0.24060510582020567</c:v>
                </c:pt>
                <c:pt idx="385">
                  <c:v>9.9776252252356132E-2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0.32682061827296771</c:v>
                </c:pt>
                <c:pt idx="412">
                  <c:v>0.24945144092880828</c:v>
                </c:pt>
                <c:pt idx="413">
                  <c:v>0.27262208989753539</c:v>
                </c:pt>
                <c:pt idx="414">
                  <c:v>0.28397909609491956</c:v>
                </c:pt>
                <c:pt idx="415">
                  <c:v>0.23495081802604934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0.28345958039579922</c:v>
                </c:pt>
                <c:pt idx="420">
                  <c:v>0.24221976021026917</c:v>
                </c:pt>
                <c:pt idx="421">
                  <c:v>0.13227430605034243</c:v>
                </c:pt>
                <c:pt idx="422">
                  <c:v>8.0434432916903942E-2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0.24922696599633712</c:v>
                </c:pt>
                <c:pt idx="432">
                  <c:v>0.13772032409647195</c:v>
                </c:pt>
                <c:pt idx="433">
                  <c:v>0.1504298183198865</c:v>
                </c:pt>
                <c:pt idx="434">
                  <c:v>0.20058427578053706</c:v>
                </c:pt>
                <c:pt idx="435">
                  <c:v>0.24797693786490221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4-47D9-A1DF-9A23B0EF7B11}"/>
            </c:ext>
          </c:extLst>
        </c:ser>
        <c:ser>
          <c:idx val="2"/>
          <c:order val="2"/>
          <c:tx>
            <c:strRef>
              <c:f>US!$AI$4</c:f>
              <c:strCache>
                <c:ptCount val="1"/>
                <c:pt idx="0">
                  <c:v>Contraction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US!$AF$5:$AF$450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US!$AI$5:$AI$450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0.11118485437730409</c:v>
                </c:pt>
                <c:pt idx="6">
                  <c:v>-0.16325813762677685</c:v>
                </c:pt>
                <c:pt idx="7">
                  <c:v>-0.36651454236342079</c:v>
                </c:pt>
                <c:pt idx="8">
                  <c:v>-0.49601851598958469</c:v>
                </c:pt>
                <c:pt idx="9">
                  <c:v>-0.60164241588234613</c:v>
                </c:pt>
                <c:pt idx="10">
                  <c:v>-0.62648765737955048</c:v>
                </c:pt>
                <c:pt idx="11">
                  <c:v>-0.64682656983599462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6.6514669271256655E-2</c:v>
                </c:pt>
                <c:pt idx="128">
                  <c:v>-3.4720223516506082E-2</c:v>
                </c:pt>
                <c:pt idx="129">
                  <c:v>-9.1090549814301869E-2</c:v>
                </c:pt>
                <c:pt idx="130">
                  <c:v>-0.20103747084449858</c:v>
                </c:pt>
                <c:pt idx="131">
                  <c:v>-0.26676994869927106</c:v>
                </c:pt>
                <c:pt idx="132">
                  <c:v>-0.37611799968361515</c:v>
                </c:pt>
                <c:pt idx="133">
                  <c:v>-0.46301724272833034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-0.3976448439902307</c:v>
                </c:pt>
                <c:pt idx="138">
                  <c:v>-0.51720474346881928</c:v>
                </c:pt>
                <c:pt idx="139">
                  <c:v>-0.56725609190526927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-1.6087270710104226E-2</c:v>
                </c:pt>
                <c:pt idx="148">
                  <c:v>-9.54303283304518E-2</c:v>
                </c:pt>
                <c:pt idx="149">
                  <c:v>-0.28868964438270361</c:v>
                </c:pt>
                <c:pt idx="150">
                  <c:v>-0.38979427617107631</c:v>
                </c:pt>
                <c:pt idx="151">
                  <c:v>-0.41479762784245061</c:v>
                </c:pt>
                <c:pt idx="152">
                  <c:v>-0.40389089115478605</c:v>
                </c:pt>
                <c:pt idx="153">
                  <c:v>-0.42023556272813833</c:v>
                </c:pt>
                <c:pt idx="154">
                  <c:v>-0.40822641697420592</c:v>
                </c:pt>
                <c:pt idx="155">
                  <c:v>-0.43402969481704129</c:v>
                </c:pt>
                <c:pt idx="156">
                  <c:v>-0.48870095903542665</c:v>
                </c:pt>
                <c:pt idx="157">
                  <c:v>-0.50200175003730985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3.7640327668009184E-2</c:v>
                </c:pt>
                <c:pt idx="210">
                  <c:v>-5.015596503555525E-2</c:v>
                </c:pt>
                <c:pt idx="211">
                  <c:v>-8.1544460227694737E-2</c:v>
                </c:pt>
                <c:pt idx="212">
                  <c:v>-0.35068913734165552</c:v>
                </c:pt>
                <c:pt idx="213">
                  <c:v>-0.44432123569020598</c:v>
                </c:pt>
                <c:pt idx="214">
                  <c:v>-0.55636452612529552</c:v>
                </c:pt>
                <c:pt idx="215">
                  <c:v>-0.69713795132156331</c:v>
                </c:pt>
                <c:pt idx="216">
                  <c:v>-0.8210405485100476</c:v>
                </c:pt>
                <c:pt idx="217">
                  <c:v>-0.89106768903576972</c:v>
                </c:pt>
                <c:pt idx="218">
                  <c:v>-0.90691438314615169</c:v>
                </c:pt>
                <c:pt idx="219">
                  <c:v>-0.95276253925776211</c:v>
                </c:pt>
                <c:pt idx="220">
                  <c:v>-1.0058005271258816</c:v>
                </c:pt>
                <c:pt idx="221">
                  <c:v>-1.0981277702492889</c:v>
                </c:pt>
                <c:pt idx="222">
                  <c:v>-1.3102252937611676</c:v>
                </c:pt>
                <c:pt idx="223">
                  <c:v>-1.4245592933718785</c:v>
                </c:pt>
                <c:pt idx="224">
                  <c:v>-1.5829998477366047</c:v>
                </c:pt>
                <c:pt idx="225">
                  <c:v>-1.6566135336061343</c:v>
                </c:pt>
                <c:pt idx="226">
                  <c:v>-1.7039414965071171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0.20574245860293072</c:v>
                </c:pt>
                <c:pt idx="243">
                  <c:v>-1.3133887020295248E-2</c:v>
                </c:pt>
                <c:pt idx="244">
                  <c:v>-6.6829454509274633E-2</c:v>
                </c:pt>
                <c:pt idx="245">
                  <c:v>1.9255014912720442E-2</c:v>
                </c:pt>
                <c:pt idx="246">
                  <c:v>-2.3495922064677599E-2</c:v>
                </c:pt>
                <c:pt idx="247">
                  <c:v>-9.0246363594426324E-2</c:v>
                </c:pt>
                <c:pt idx="248">
                  <c:v>-9.1902159742742046E-2</c:v>
                </c:pt>
                <c:pt idx="249">
                  <c:v>#N/A</c:v>
                </c:pt>
                <c:pt idx="250">
                  <c:v>-2.2437572212210578E-2</c:v>
                </c:pt>
                <c:pt idx="251">
                  <c:v>-3.4841250722639647E-2</c:v>
                </c:pt>
                <c:pt idx="252">
                  <c:v>1.3872331187858106E-2</c:v>
                </c:pt>
                <c:pt idx="253">
                  <c:v>-1.3871954791590549E-2</c:v>
                </c:pt>
                <c:pt idx="254">
                  <c:v>-3.1292839494169056E-2</c:v>
                </c:pt>
                <c:pt idx="255">
                  <c:v>-4.5326629656035761E-3</c:v>
                </c:pt>
                <c:pt idx="256">
                  <c:v>-2.9837791747679268E-2</c:v>
                </c:pt>
                <c:pt idx="257">
                  <c:v>-8.0414608372317953E-2</c:v>
                </c:pt>
                <c:pt idx="258">
                  <c:v>-0.35618654465757354</c:v>
                </c:pt>
                <c:pt idx="259">
                  <c:v>-0.34872299832725945</c:v>
                </c:pt>
                <c:pt idx="260">
                  <c:v>-0.34983639666308358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-6.9698220779533984E-2</c:v>
                </c:pt>
                <c:pt idx="266">
                  <c:v>-0.13755471808463951</c:v>
                </c:pt>
                <c:pt idx="267">
                  <c:v>-0.17466730547597181</c:v>
                </c:pt>
                <c:pt idx="268">
                  <c:v>-0.20390759727895622</c:v>
                </c:pt>
                <c:pt idx="269">
                  <c:v>-0.22244753000899914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5.6877499532300799E-2</c:v>
                </c:pt>
                <c:pt idx="274">
                  <c:v>-5.1838739707685683E-3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8.3479597722719776E-3</c:v>
                </c:pt>
                <c:pt idx="307">
                  <c:v>-1.9792422853734632E-2</c:v>
                </c:pt>
                <c:pt idx="308">
                  <c:v>-5.1090457567692982E-2</c:v>
                </c:pt>
                <c:pt idx="309">
                  <c:v>-5.4597667388173211E-2</c:v>
                </c:pt>
                <c:pt idx="310">
                  <c:v>-6.8452413318907515E-2</c:v>
                </c:pt>
                <c:pt idx="311">
                  <c:v>-0.10352488234120068</c:v>
                </c:pt>
                <c:pt idx="312">
                  <c:v>-0.12705739178304942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1.1148465640092298E-2</c:v>
                </c:pt>
                <c:pt idx="319">
                  <c:v>-1.8267407036976491E-3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2.9172233665483951E-2</c:v>
                </c:pt>
                <c:pt idx="355">
                  <c:v>-5.2402978610997172E-2</c:v>
                </c:pt>
                <c:pt idx="356">
                  <c:v>#N/A</c:v>
                </c:pt>
                <c:pt idx="357">
                  <c:v>#N/A</c:v>
                </c:pt>
                <c:pt idx="358">
                  <c:v>8.9858034505796491E-2</c:v>
                </c:pt>
                <c:pt idx="359">
                  <c:v>-0.17008732638505925</c:v>
                </c:pt>
                <c:pt idx="360">
                  <c:v>-0.99945048666651282</c:v>
                </c:pt>
                <c:pt idx="361">
                  <c:v>-1.1655199324732521</c:v>
                </c:pt>
                <c:pt idx="362">
                  <c:v>-1.2838024558905357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9.9776252252356132E-2</c:v>
                </c:pt>
                <c:pt idx="386">
                  <c:v>-2.7091094075233298E-2</c:v>
                </c:pt>
                <c:pt idx="387">
                  <c:v>-0.13619798680924636</c:v>
                </c:pt>
                <c:pt idx="388">
                  <c:v>-0.14155755943224752</c:v>
                </c:pt>
                <c:pt idx="389">
                  <c:v>-0.12841335544860244</c:v>
                </c:pt>
                <c:pt idx="390">
                  <c:v>-0.20505997187302347</c:v>
                </c:pt>
                <c:pt idx="391">
                  <c:v>-0.26989080966193907</c:v>
                </c:pt>
                <c:pt idx="392">
                  <c:v>-0.32296603890828646</c:v>
                </c:pt>
                <c:pt idx="393">
                  <c:v>-0.33379460963760665</c:v>
                </c:pt>
                <c:pt idx="394">
                  <c:v>#N/A</c:v>
                </c:pt>
                <c:pt idx="395">
                  <c:v>-0.20742504264380363</c:v>
                </c:pt>
                <c:pt idx="396">
                  <c:v>-0.26683497821759228</c:v>
                </c:pt>
                <c:pt idx="397">
                  <c:v>-0.26861771601648754</c:v>
                </c:pt>
                <c:pt idx="398">
                  <c:v>-0.28920489876997046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-6.8668329589390439E-2</c:v>
                </c:pt>
                <c:pt idx="403">
                  <c:v>-0.10974397452005052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4-47D9-A1DF-9A23B0EF7B11}"/>
            </c:ext>
          </c:extLst>
        </c:ser>
        <c:ser>
          <c:idx val="3"/>
          <c:order val="3"/>
          <c:tx>
            <c:strRef>
              <c:f>US!$AJ$4</c:f>
              <c:strCache>
                <c:ptCount val="1"/>
                <c:pt idx="0">
                  <c:v>Recovery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US!$AF$5:$AF$450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  <c:pt idx="436">
                  <c:v>46234</c:v>
                </c:pt>
                <c:pt idx="437">
                  <c:v>46265</c:v>
                </c:pt>
                <c:pt idx="438">
                  <c:v>46295</c:v>
                </c:pt>
              </c:numCache>
            </c:numRef>
          </c:cat>
          <c:val>
            <c:numRef>
              <c:f>US!$AJ$5:$AJ$450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-0.64682656983599462</c:v>
                </c:pt>
                <c:pt idx="12">
                  <c:v>-0.56025837201462114</c:v>
                </c:pt>
                <c:pt idx="13">
                  <c:v>-0.383790289300039</c:v>
                </c:pt>
                <c:pt idx="14">
                  <c:v>-0.17129538707680059</c:v>
                </c:pt>
                <c:pt idx="15">
                  <c:v>-3.4432235169003331E-2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-0.46301724272833034</c:v>
                </c:pt>
                <c:pt idx="134">
                  <c:v>-0.44655685673257434</c:v>
                </c:pt>
                <c:pt idx="135">
                  <c:v>-0.42186247938197252</c:v>
                </c:pt>
                <c:pt idx="136">
                  <c:v>-0.40805532821265572</c:v>
                </c:pt>
                <c:pt idx="137">
                  <c:v>-0.3976448439902307</c:v>
                </c:pt>
                <c:pt idx="138">
                  <c:v>#N/A</c:v>
                </c:pt>
                <c:pt idx="139">
                  <c:v>-0.56725609190526927</c:v>
                </c:pt>
                <c:pt idx="140">
                  <c:v>-0.55010582662135854</c:v>
                </c:pt>
                <c:pt idx="141">
                  <c:v>-0.52068014967063503</c:v>
                </c:pt>
                <c:pt idx="142">
                  <c:v>-0.39186634837814038</c:v>
                </c:pt>
                <c:pt idx="143">
                  <c:v>-0.33088634340855216</c:v>
                </c:pt>
                <c:pt idx="144">
                  <c:v>-0.23977716530984208</c:v>
                </c:pt>
                <c:pt idx="145">
                  <c:v>-0.1141821468329007</c:v>
                </c:pt>
                <c:pt idx="146">
                  <c:v>-2.1484144985523972E-2</c:v>
                </c:pt>
                <c:pt idx="147">
                  <c:v>-1.6087270710104226E-2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-0.41479762784245061</c:v>
                </c:pt>
                <c:pt idx="152">
                  <c:v>-0.40389089115478605</c:v>
                </c:pt>
                <c:pt idx="153">
                  <c:v>-0.42023556272813833</c:v>
                </c:pt>
                <c:pt idx="154">
                  <c:v>-0.40822641697420592</c:v>
                </c:pt>
                <c:pt idx="155">
                  <c:v>#N/A</c:v>
                </c:pt>
                <c:pt idx="156">
                  <c:v>#N/A</c:v>
                </c:pt>
                <c:pt idx="157">
                  <c:v>-0.50200175003730985</c:v>
                </c:pt>
                <c:pt idx="158">
                  <c:v>-0.46544694519988966</c:v>
                </c:pt>
                <c:pt idx="159">
                  <c:v>-0.38937940748178751</c:v>
                </c:pt>
                <c:pt idx="160">
                  <c:v>-0.14666918334240661</c:v>
                </c:pt>
                <c:pt idx="161">
                  <c:v>-7.3434866998911622E-2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-1.7039414965071171</c:v>
                </c:pt>
                <c:pt idx="227">
                  <c:v>-1.6804718183890981</c:v>
                </c:pt>
                <c:pt idx="228">
                  <c:v>-1.651278674459107</c:v>
                </c:pt>
                <c:pt idx="229">
                  <c:v>-1.5885259173078001</c:v>
                </c:pt>
                <c:pt idx="230">
                  <c:v>-1.4683407765118439</c:v>
                </c:pt>
                <c:pt idx="231">
                  <c:v>-1.3506457725847425</c:v>
                </c:pt>
                <c:pt idx="232">
                  <c:v>-1.1897381484544756</c:v>
                </c:pt>
                <c:pt idx="233">
                  <c:v>-0.98660408862144433</c:v>
                </c:pt>
                <c:pt idx="234">
                  <c:v>-0.80711443018159579</c:v>
                </c:pt>
                <c:pt idx="235">
                  <c:v>-0.64547032351287681</c:v>
                </c:pt>
                <c:pt idx="236">
                  <c:v>-0.5018097910657251</c:v>
                </c:pt>
                <c:pt idx="237">
                  <c:v>-0.37110825678253401</c:v>
                </c:pt>
                <c:pt idx="238">
                  <c:v>-0.28220951718344156</c:v>
                </c:pt>
                <c:pt idx="239">
                  <c:v>-3.7232592335183903E-2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-9.1902159742742046E-2</c:v>
                </c:pt>
                <c:pt idx="249">
                  <c:v>-4.275219921606057E-2</c:v>
                </c:pt>
                <c:pt idx="250">
                  <c:v>-2.2437572212210578E-2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-0.35618654465757354</c:v>
                </c:pt>
                <c:pt idx="259">
                  <c:v>-0.34872299832725945</c:v>
                </c:pt>
                <c:pt idx="260">
                  <c:v>-0.34983639666308358</c:v>
                </c:pt>
                <c:pt idx="261">
                  <c:v>-0.34605320810353707</c:v>
                </c:pt>
                <c:pt idx="262">
                  <c:v>-0.29941434411409262</c:v>
                </c:pt>
                <c:pt idx="263">
                  <c:v>-0.27936536485459229</c:v>
                </c:pt>
                <c:pt idx="264">
                  <c:v>-0.2561370216088153</c:v>
                </c:pt>
                <c:pt idx="265">
                  <c:v>-6.9698220779533984E-2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-0.22244753000899914</c:v>
                </c:pt>
                <c:pt idx="270">
                  <c:v>-0.17168958532007075</c:v>
                </c:pt>
                <c:pt idx="271">
                  <c:v>-8.1599104867486949E-2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-0.12705739178304942</c:v>
                </c:pt>
                <c:pt idx="313">
                  <c:v>-0.12348761762488028</c:v>
                </c:pt>
                <c:pt idx="314">
                  <c:v>-0.1106709779654258</c:v>
                </c:pt>
                <c:pt idx="315">
                  <c:v>-8.0887634699824879E-2</c:v>
                </c:pt>
                <c:pt idx="316">
                  <c:v>-5.4003559946738423E-2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-5.2402978610997172E-2</c:v>
                </c:pt>
                <c:pt idx="356">
                  <c:v>-6.3235894795902123E-3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-1.2838024558905357</c:v>
                </c:pt>
                <c:pt idx="363">
                  <c:v>-1.0373257998490579</c:v>
                </c:pt>
                <c:pt idx="364">
                  <c:v>-0.30745121348538756</c:v>
                </c:pt>
                <c:pt idx="365">
                  <c:v>-8.0768204310760955E-2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-0.14155755943224752</c:v>
                </c:pt>
                <c:pt idx="389">
                  <c:v>-0.12841335544860244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-0.33379460963760665</c:v>
                </c:pt>
                <c:pt idx="394">
                  <c:v>-0.25308094679997961</c:v>
                </c:pt>
                <c:pt idx="395">
                  <c:v>-0.20742504264380363</c:v>
                </c:pt>
                <c:pt idx="396">
                  <c:v>#N/A</c:v>
                </c:pt>
                <c:pt idx="397">
                  <c:v>#N/A</c:v>
                </c:pt>
                <c:pt idx="398">
                  <c:v>-0.28920489876997046</c:v>
                </c:pt>
                <c:pt idx="399">
                  <c:v>-0.25374205307507436</c:v>
                </c:pt>
                <c:pt idx="400">
                  <c:v>-0.12721192559908151</c:v>
                </c:pt>
                <c:pt idx="401">
                  <c:v>-6.9966485439706905E-2</c:v>
                </c:pt>
                <c:pt idx="402">
                  <c:v>-6.8668329589390439E-2</c:v>
                </c:pt>
                <c:pt idx="403">
                  <c:v>-0.10974397452005052</c:v>
                </c:pt>
                <c:pt idx="404">
                  <c:v>-3.4054142009108869E-2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4-47D9-A1DF-9A23B0EF7B11}"/>
            </c:ext>
          </c:extLst>
        </c:ser>
        <c:ser>
          <c:idx val="4"/>
          <c:order val="4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US!$AC$5:$AC$458</c:f>
              <c:numCache>
                <c:formatCode>General</c:formatCode>
                <c:ptCount val="4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4-47D9-A1DF-9A23B0EF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180943"/>
        <c:axId val="839183855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  <c:majorUnit val="1"/>
        <c:majorTimeUnit val="year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0.22214054684246631"/>
          <c:y val="0.92993207960007496"/>
          <c:w val="0.55571878046702461"/>
          <c:h val="5.1689544368221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Inputs - Signal Macro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346418991494283E-2"/>
          <c:y val="0.11808976789368947"/>
          <c:w val="0.94228702839668976"/>
          <c:h val="0.64770414084866379"/>
        </c:manualLayout>
      </c:layout>
      <c:lineChart>
        <c:grouping val="standard"/>
        <c:varyColors val="0"/>
        <c:ser>
          <c:idx val="0"/>
          <c:order val="0"/>
          <c:tx>
            <c:v>Eco Sentiment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US!$A$303:$A$450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US!$D$303:$D$512</c:f>
              <c:numCache>
                <c:formatCode>0.00</c:formatCode>
                <c:ptCount val="210"/>
                <c:pt idx="0">
                  <c:v>0.68214372320337446</c:v>
                </c:pt>
                <c:pt idx="1">
                  <c:v>0.57103256209041275</c:v>
                </c:pt>
                <c:pt idx="2">
                  <c:v>0.58402783189464513</c:v>
                </c:pt>
                <c:pt idx="3">
                  <c:v>0.56520989980467129</c:v>
                </c:pt>
                <c:pt idx="4">
                  <c:v>0.56396447836034003</c:v>
                </c:pt>
                <c:pt idx="5">
                  <c:v>0.48495265202764315</c:v>
                </c:pt>
                <c:pt idx="6">
                  <c:v>0.39207324619976486</c:v>
                </c:pt>
                <c:pt idx="7">
                  <c:v>0.34142924603283181</c:v>
                </c:pt>
                <c:pt idx="8">
                  <c:v>0.26385816091347475</c:v>
                </c:pt>
                <c:pt idx="9">
                  <c:v>0.20158903505313444</c:v>
                </c:pt>
                <c:pt idx="10">
                  <c:v>0.29858763506299113</c:v>
                </c:pt>
                <c:pt idx="11">
                  <c:v>0.41209098407003864</c:v>
                </c:pt>
                <c:pt idx="12">
                  <c:v>0.28650687861007762</c:v>
                </c:pt>
                <c:pt idx="13">
                  <c:v>0.12329966820620546</c:v>
                </c:pt>
                <c:pt idx="14">
                  <c:v>4.2798662767436893E-2</c:v>
                </c:pt>
                <c:pt idx="15">
                  <c:v>2.9277218878717377E-2</c:v>
                </c:pt>
                <c:pt idx="16">
                  <c:v>0.11559026149828293</c:v>
                </c:pt>
                <c:pt idx="17">
                  <c:v>1.2497136971272279E-2</c:v>
                </c:pt>
                <c:pt idx="18">
                  <c:v>7.1185779344596772E-3</c:v>
                </c:pt>
                <c:pt idx="19">
                  <c:v>0.2597729082231387</c:v>
                </c:pt>
                <c:pt idx="20">
                  <c:v>0.29950820437954417</c:v>
                </c:pt>
                <c:pt idx="21">
                  <c:v>0.32302406613137408</c:v>
                </c:pt>
                <c:pt idx="22">
                  <c:v>0.63388950728393245</c:v>
                </c:pt>
                <c:pt idx="23">
                  <c:v>0.80121029770801178</c:v>
                </c:pt>
                <c:pt idx="24">
                  <c:v>1.0197268378612283</c:v>
                </c:pt>
                <c:pt idx="25">
                  <c:v>1.1822418640707784</c:v>
                </c:pt>
                <c:pt idx="26">
                  <c:v>1.1799200078106067</c:v>
                </c:pt>
                <c:pt idx="27">
                  <c:v>1.0695266805845838</c:v>
                </c:pt>
                <c:pt idx="28">
                  <c:v>1.0211061266179773</c:v>
                </c:pt>
                <c:pt idx="29">
                  <c:v>0.86437005553185375</c:v>
                </c:pt>
                <c:pt idx="30">
                  <c:v>0.74549511470527541</c:v>
                </c:pt>
                <c:pt idx="31">
                  <c:v>0.66309445701427183</c:v>
                </c:pt>
                <c:pt idx="32">
                  <c:v>0.52768256176520434</c:v>
                </c:pt>
                <c:pt idx="33">
                  <c:v>0.59219870666212115</c:v>
                </c:pt>
                <c:pt idx="34">
                  <c:v>0.75355040026341658</c:v>
                </c:pt>
                <c:pt idx="35">
                  <c:v>0.9394671861883428</c:v>
                </c:pt>
                <c:pt idx="36">
                  <c:v>0.92211291312466526</c:v>
                </c:pt>
                <c:pt idx="37">
                  <c:v>0.84530885788413568</c:v>
                </c:pt>
                <c:pt idx="38">
                  <c:v>0.72797040838715699</c:v>
                </c:pt>
                <c:pt idx="39">
                  <c:v>0.52697261699681719</c:v>
                </c:pt>
                <c:pt idx="40">
                  <c:v>0.39260577115272433</c:v>
                </c:pt>
                <c:pt idx="41">
                  <c:v>0.13399655137419789</c:v>
                </c:pt>
                <c:pt idx="42">
                  <c:v>-5.5755465767448505E-2</c:v>
                </c:pt>
                <c:pt idx="43">
                  <c:v>-0.1101162330237257</c:v>
                </c:pt>
                <c:pt idx="44">
                  <c:v>-0.13030243161196386</c:v>
                </c:pt>
                <c:pt idx="45">
                  <c:v>-0.10501368860255415</c:v>
                </c:pt>
                <c:pt idx="46">
                  <c:v>-3.4630462350826216E-2</c:v>
                </c:pt>
                <c:pt idx="47">
                  <c:v>-8.3580505580840736E-2</c:v>
                </c:pt>
                <c:pt idx="48">
                  <c:v>-0.23279353649030113</c:v>
                </c:pt>
                <c:pt idx="49">
                  <c:v>-0.1352883285905653</c:v>
                </c:pt>
                <c:pt idx="50">
                  <c:v>5.0555420057745833E-2</c:v>
                </c:pt>
                <c:pt idx="51">
                  <c:v>0.24343475034128831</c:v>
                </c:pt>
                <c:pt idx="52">
                  <c:v>0.15522019649402113</c:v>
                </c:pt>
                <c:pt idx="53">
                  <c:v>-0.15189585950677492</c:v>
                </c:pt>
                <c:pt idx="54">
                  <c:v>-0.18823311454734404</c:v>
                </c:pt>
                <c:pt idx="55">
                  <c:v>-0.5875414519013511</c:v>
                </c:pt>
                <c:pt idx="56">
                  <c:v>-0.68254008810946598</c:v>
                </c:pt>
                <c:pt idx="57">
                  <c:v>-0.73197473799826829</c:v>
                </c:pt>
                <c:pt idx="58">
                  <c:v>-0.56646676266876173</c:v>
                </c:pt>
                <c:pt idx="59">
                  <c:v>-0.20405171030816466</c:v>
                </c:pt>
                <c:pt idx="60">
                  <c:v>-4.6973472870337728E-2</c:v>
                </c:pt>
                <c:pt idx="61">
                  <c:v>-0.12137030810229148</c:v>
                </c:pt>
                <c:pt idx="62">
                  <c:v>-0.80811192029313861</c:v>
                </c:pt>
                <c:pt idx="63">
                  <c:v>-1.4780765480095941</c:v>
                </c:pt>
                <c:pt idx="64">
                  <c:v>-1.9751531568268599</c:v>
                </c:pt>
                <c:pt idx="65">
                  <c:v>-2.2280356071312046</c:v>
                </c:pt>
                <c:pt idx="66">
                  <c:v>-2.2409958090988114</c:v>
                </c:pt>
                <c:pt idx="67">
                  <c:v>-2.1002554535056501</c:v>
                </c:pt>
                <c:pt idx="68">
                  <c:v>-1.8667491242565397</c:v>
                </c:pt>
                <c:pt idx="69">
                  <c:v>-1.5801334238434261</c:v>
                </c:pt>
                <c:pt idx="70">
                  <c:v>-1.2863743980480495</c:v>
                </c:pt>
                <c:pt idx="71">
                  <c:v>-1.1489261946043554</c:v>
                </c:pt>
                <c:pt idx="72">
                  <c:v>-0.9890009541421142</c:v>
                </c:pt>
                <c:pt idx="73">
                  <c:v>-0.72577040721161168</c:v>
                </c:pt>
                <c:pt idx="74">
                  <c:v>-0.43475821615630228</c:v>
                </c:pt>
                <c:pt idx="75">
                  <c:v>-0.19905659955175611</c:v>
                </c:pt>
                <c:pt idx="76">
                  <c:v>-1.2013493679505598E-2</c:v>
                </c:pt>
                <c:pt idx="77">
                  <c:v>0.10403665201915349</c:v>
                </c:pt>
                <c:pt idx="78">
                  <c:v>0.14738610619369474</c:v>
                </c:pt>
                <c:pt idx="79">
                  <c:v>7.6275440928491742E-2</c:v>
                </c:pt>
                <c:pt idx="80">
                  <c:v>-5.8492634736128424E-2</c:v>
                </c:pt>
                <c:pt idx="81">
                  <c:v>-0.20857288383633185</c:v>
                </c:pt>
                <c:pt idx="82">
                  <c:v>-7.6926619429772657E-3</c:v>
                </c:pt>
                <c:pt idx="83">
                  <c:v>4.5375096710771251E-2</c:v>
                </c:pt>
                <c:pt idx="84">
                  <c:v>-1.7397058517985538E-3</c:v>
                </c:pt>
                <c:pt idx="85">
                  <c:v>-4.8305939684035966E-2</c:v>
                </c:pt>
                <c:pt idx="86">
                  <c:v>-0.34493224687408575</c:v>
                </c:pt>
                <c:pt idx="87">
                  <c:v>-0.33517463151497129</c:v>
                </c:pt>
                <c:pt idx="88">
                  <c:v>-0.36856961153320444</c:v>
                </c:pt>
                <c:pt idx="89">
                  <c:v>-0.53738377224624112</c:v>
                </c:pt>
                <c:pt idx="90">
                  <c:v>-0.69346152215606249</c:v>
                </c:pt>
                <c:pt idx="91">
                  <c:v>-0.65403703834158466</c:v>
                </c:pt>
                <c:pt idx="92">
                  <c:v>-0.71897798241423305</c:v>
                </c:pt>
                <c:pt idx="93">
                  <c:v>-0.81208378242617674</c:v>
                </c:pt>
                <c:pt idx="94">
                  <c:v>-0.75171400443471648</c:v>
                </c:pt>
                <c:pt idx="95">
                  <c:v>-0.71678611317082219</c:v>
                </c:pt>
                <c:pt idx="96">
                  <c:v>-0.76366117091713781</c:v>
                </c:pt>
                <c:pt idx="97">
                  <c:v>-0.54699671220575352</c:v>
                </c:pt>
                <c:pt idx="98">
                  <c:v>-0.76599164922711371</c:v>
                </c:pt>
                <c:pt idx="99">
                  <c:v>-0.80430800419738624</c:v>
                </c:pt>
                <c:pt idx="100">
                  <c:v>-1.0888782230011311</c:v>
                </c:pt>
                <c:pt idx="101">
                  <c:v>-1.0908024794458087</c:v>
                </c:pt>
                <c:pt idx="102">
                  <c:v>-0.83463664780375324</c:v>
                </c:pt>
                <c:pt idx="103">
                  <c:v>-0.62046865317968358</c:v>
                </c:pt>
                <c:pt idx="104">
                  <c:v>-0.49579151202347377</c:v>
                </c:pt>
                <c:pt idx="105">
                  <c:v>-0.47893475609678371</c:v>
                </c:pt>
                <c:pt idx="106">
                  <c:v>-0.26224362560920039</c:v>
                </c:pt>
                <c:pt idx="107">
                  <c:v>-1.8452167310578291E-2</c:v>
                </c:pt>
                <c:pt idx="108">
                  <c:v>0.10014550037293653</c:v>
                </c:pt>
                <c:pt idx="109">
                  <c:v>0.27740680776664961</c:v>
                </c:pt>
                <c:pt idx="110">
                  <c:v>0.41634236755315451</c:v>
                </c:pt>
                <c:pt idx="111">
                  <c:v>0.40771046780050546</c:v>
                </c:pt>
                <c:pt idx="112">
                  <c:v>0.40713605947736142</c:v>
                </c:pt>
                <c:pt idx="113">
                  <c:v>0.3667142075263134</c:v>
                </c:pt>
                <c:pt idx="114">
                  <c:v>0.38621128338131405</c:v>
                </c:pt>
                <c:pt idx="115">
                  <c:v>0.38255009261763956</c:v>
                </c:pt>
                <c:pt idx="116">
                  <c:v>0.41674151622161232</c:v>
                </c:pt>
                <c:pt idx="117">
                  <c:v>0.58021850909845274</c:v>
                </c:pt>
                <c:pt idx="118">
                  <c:v>0.76689108400539385</c:v>
                </c:pt>
                <c:pt idx="119">
                  <c:v>0.7177567750638566</c:v>
                </c:pt>
                <c:pt idx="120">
                  <c:v>0.63141124417065742</c:v>
                </c:pt>
                <c:pt idx="121">
                  <c:v>0.58832601458202016</c:v>
                </c:pt>
                <c:pt idx="122">
                  <c:v>0.24283447542614439</c:v>
                </c:pt>
                <c:pt idx="123">
                  <c:v>-2.8548075070306787E-2</c:v>
                </c:pt>
                <c:pt idx="124">
                  <c:v>-0.10386842367526936</c:v>
                </c:pt>
                <c:pt idx="125">
                  <c:v>-0.18361044792781758</c:v>
                </c:pt>
                <c:pt idx="126">
                  <c:v>-0.16746649526838955</c:v>
                </c:pt>
                <c:pt idx="127">
                  <c:v>-4.0790694116898514E-2</c:v>
                </c:pt>
                <c:pt idx="128">
                  <c:v>-0.11727815084447865</c:v>
                </c:pt>
                <c:pt idx="129">
                  <c:v>-0.26415485285380225</c:v>
                </c:pt>
                <c:pt idx="130">
                  <c:v>-0.28298911979046859</c:v>
                </c:pt>
                <c:pt idx="131">
                  <c:v>-0.25792789565018504</c:v>
                </c:pt>
                <c:pt idx="132">
                  <c:v>-0.2053474203898823</c:v>
                </c:pt>
                <c:pt idx="133">
                  <c:v>-0.11010400557876583</c:v>
                </c:pt>
                <c:pt idx="134">
                  <c:v>-0.38650583898881763</c:v>
                </c:pt>
                <c:pt idx="135">
                  <c:v>-0.49454339987700463</c:v>
                </c:pt>
                <c:pt idx="136">
                  <c:v>-0.4921156559120583</c:v>
                </c:pt>
                <c:pt idx="137">
                  <c:v>-0.34413206897712167</c:v>
                </c:pt>
                <c:pt idx="138">
                  <c:v>-0.24009935431864199</c:v>
                </c:pt>
                <c:pt idx="139">
                  <c:v>-0.17618401333782902</c:v>
                </c:pt>
                <c:pt idx="140">
                  <c:v>-0.10967669453654774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7-49B7-83C5-5859E33951D7}"/>
            </c:ext>
          </c:extLst>
        </c:ser>
        <c:ser>
          <c:idx val="1"/>
          <c:order val="1"/>
          <c:tx>
            <c:v>Consumer Confidence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US!$A$303:$A$450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US!$I$303:$I$540</c:f>
              <c:numCache>
                <c:formatCode>0.00</c:formatCode>
                <c:ptCount val="238"/>
                <c:pt idx="0">
                  <c:v>0.24112422244729631</c:v>
                </c:pt>
                <c:pt idx="1">
                  <c:v>0.21725381904981689</c:v>
                </c:pt>
                <c:pt idx="2">
                  <c:v>0.1844342078933463</c:v>
                </c:pt>
                <c:pt idx="3">
                  <c:v>0.20415454955283352</c:v>
                </c:pt>
                <c:pt idx="4">
                  <c:v>0.21278868474845775</c:v>
                </c:pt>
                <c:pt idx="5">
                  <c:v>0.17064618232242004</c:v>
                </c:pt>
                <c:pt idx="6">
                  <c:v>0.11888020217871215</c:v>
                </c:pt>
                <c:pt idx="7">
                  <c:v>0.11800616273959738</c:v>
                </c:pt>
                <c:pt idx="8">
                  <c:v>8.7588042722448467E-2</c:v>
                </c:pt>
                <c:pt idx="9">
                  <c:v>6.4284541455641581E-2</c:v>
                </c:pt>
                <c:pt idx="10">
                  <c:v>6.4772538049874651E-2</c:v>
                </c:pt>
                <c:pt idx="11">
                  <c:v>1.7607819251114876E-2</c:v>
                </c:pt>
                <c:pt idx="12">
                  <c:v>1.256231803727445E-2</c:v>
                </c:pt>
                <c:pt idx="13">
                  <c:v>-5.6565789669851679E-3</c:v>
                </c:pt>
                <c:pt idx="14">
                  <c:v>-2.5694539613943801E-3</c:v>
                </c:pt>
                <c:pt idx="15">
                  <c:v>-2.5957614127851539E-2</c:v>
                </c:pt>
                <c:pt idx="16">
                  <c:v>-5.4416512283232049E-2</c:v>
                </c:pt>
                <c:pt idx="17">
                  <c:v>-6.1812351737056348E-2</c:v>
                </c:pt>
                <c:pt idx="18">
                  <c:v>6.1132594170956178E-3</c:v>
                </c:pt>
                <c:pt idx="19">
                  <c:v>2.5925525937768826E-2</c:v>
                </c:pt>
                <c:pt idx="20">
                  <c:v>5.3382205590959242E-2</c:v>
                </c:pt>
                <c:pt idx="21">
                  <c:v>3.4956913361172223E-2</c:v>
                </c:pt>
                <c:pt idx="22">
                  <c:v>4.121237487141996E-2</c:v>
                </c:pt>
                <c:pt idx="23">
                  <c:v>0.10630775712397436</c:v>
                </c:pt>
                <c:pt idx="24">
                  <c:v>0.15179186452545984</c:v>
                </c:pt>
                <c:pt idx="25">
                  <c:v>0.19291527404479472</c:v>
                </c:pt>
                <c:pt idx="26">
                  <c:v>0.22949578457839187</c:v>
                </c:pt>
                <c:pt idx="27">
                  <c:v>0.26492584960991383</c:v>
                </c:pt>
                <c:pt idx="28">
                  <c:v>0.29984470974381572</c:v>
                </c:pt>
                <c:pt idx="29">
                  <c:v>0.3182844220122828</c:v>
                </c:pt>
                <c:pt idx="30">
                  <c:v>0.2475824526478731</c:v>
                </c:pt>
                <c:pt idx="31">
                  <c:v>0.26700327182504746</c:v>
                </c:pt>
                <c:pt idx="32">
                  <c:v>0.25860961208218169</c:v>
                </c:pt>
                <c:pt idx="33">
                  <c:v>0.35504450900239626</c:v>
                </c:pt>
                <c:pt idx="34">
                  <c:v>0.37783182393671333</c:v>
                </c:pt>
                <c:pt idx="35">
                  <c:v>0.37671566320565913</c:v>
                </c:pt>
                <c:pt idx="36">
                  <c:v>0.41151306282840994</c:v>
                </c:pt>
                <c:pt idx="37">
                  <c:v>0.42357047628594946</c:v>
                </c:pt>
                <c:pt idx="38">
                  <c:v>0.4118801632717265</c:v>
                </c:pt>
                <c:pt idx="39">
                  <c:v>0.37300340764837542</c:v>
                </c:pt>
                <c:pt idx="40">
                  <c:v>0.37225198192313386</c:v>
                </c:pt>
                <c:pt idx="41">
                  <c:v>0.38145562162049523</c:v>
                </c:pt>
                <c:pt idx="42">
                  <c:v>0.40192258764047217</c:v>
                </c:pt>
                <c:pt idx="43">
                  <c:v>0.36552010470839214</c:v>
                </c:pt>
                <c:pt idx="44">
                  <c:v>0.40197869304831857</c:v>
                </c:pt>
                <c:pt idx="45">
                  <c:v>0.30475567462045683</c:v>
                </c:pt>
                <c:pt idx="46">
                  <c:v>0.25953894371726299</c:v>
                </c:pt>
                <c:pt idx="47">
                  <c:v>0.18199989021238858</c:v>
                </c:pt>
                <c:pt idx="48">
                  <c:v>8.7929921501857827E-2</c:v>
                </c:pt>
                <c:pt idx="49">
                  <c:v>4.4372166601101048E-2</c:v>
                </c:pt>
                <c:pt idx="50">
                  <c:v>2.6579173016054447E-3</c:v>
                </c:pt>
                <c:pt idx="51">
                  <c:v>2.0654956325193347E-2</c:v>
                </c:pt>
                <c:pt idx="52">
                  <c:v>1.1036475590695038E-2</c:v>
                </c:pt>
                <c:pt idx="53">
                  <c:v>-1.4649829043562157E-2</c:v>
                </c:pt>
                <c:pt idx="54">
                  <c:v>1.0689008597489419E-2</c:v>
                </c:pt>
                <c:pt idx="55">
                  <c:v>-4.8459952164314202E-3</c:v>
                </c:pt>
                <c:pt idx="56">
                  <c:v>-7.1187613852475753E-2</c:v>
                </c:pt>
                <c:pt idx="57">
                  <c:v>-8.3908234813611066E-2</c:v>
                </c:pt>
                <c:pt idx="58">
                  <c:v>-8.5153478800822816E-2</c:v>
                </c:pt>
                <c:pt idx="59">
                  <c:v>-6.4359737342588333E-2</c:v>
                </c:pt>
                <c:pt idx="60">
                  <c:v>-4.4335394018132468E-2</c:v>
                </c:pt>
                <c:pt idx="61">
                  <c:v>-4.1779352177510165E-2</c:v>
                </c:pt>
                <c:pt idx="62">
                  <c:v>-0.3231699640796471</c:v>
                </c:pt>
                <c:pt idx="63">
                  <c:v>-0.67046425158967493</c:v>
                </c:pt>
                <c:pt idx="64">
                  <c:v>-0.68588193988661761</c:v>
                </c:pt>
                <c:pt idx="65">
                  <c:v>-0.5904510415643861</c:v>
                </c:pt>
                <c:pt idx="66">
                  <c:v>-0.54260204017308156</c:v>
                </c:pt>
                <c:pt idx="67">
                  <c:v>-0.45631500417829873</c:v>
                </c:pt>
                <c:pt idx="68">
                  <c:v>-0.12671522798748358</c:v>
                </c:pt>
                <c:pt idx="69">
                  <c:v>0.21623724835258562</c:v>
                </c:pt>
                <c:pt idx="70">
                  <c:v>0.18899599620846236</c:v>
                </c:pt>
                <c:pt idx="71">
                  <c:v>0.16050259183450516</c:v>
                </c:pt>
                <c:pt idx="72">
                  <c:v>0.14950708043439848</c:v>
                </c:pt>
                <c:pt idx="73">
                  <c:v>0.11524528978332216</c:v>
                </c:pt>
                <c:pt idx="74">
                  <c:v>0.45780038219507541</c:v>
                </c:pt>
                <c:pt idx="75">
                  <c:v>0.67984090963311528</c:v>
                </c:pt>
                <c:pt idx="76">
                  <c:v>0.77885897766040468</c:v>
                </c:pt>
                <c:pt idx="77">
                  <c:v>0.82892962357264388</c:v>
                </c:pt>
                <c:pt idx="78">
                  <c:v>0.83307104449080405</c:v>
                </c:pt>
                <c:pt idx="79">
                  <c:v>0.81885488772001569</c:v>
                </c:pt>
                <c:pt idx="80">
                  <c:v>0.48249715381072045</c:v>
                </c:pt>
                <c:pt idx="81">
                  <c:v>0.13041273770193779</c:v>
                </c:pt>
                <c:pt idx="82">
                  <c:v>0.20379283472961282</c:v>
                </c:pt>
                <c:pt idx="83">
                  <c:v>0.27991414955894584</c:v>
                </c:pt>
                <c:pt idx="84">
                  <c:v>0.23757952602555543</c:v>
                </c:pt>
                <c:pt idx="85">
                  <c:v>0.25648072474463574</c:v>
                </c:pt>
                <c:pt idx="86">
                  <c:v>0.21429508182877816</c:v>
                </c:pt>
                <c:pt idx="87">
                  <c:v>8.9000528962121878E-2</c:v>
                </c:pt>
                <c:pt idx="88">
                  <c:v>-4.8257803610264716E-2</c:v>
                </c:pt>
                <c:pt idx="89">
                  <c:v>-0.17777478412679379</c:v>
                </c:pt>
                <c:pt idx="90">
                  <c:v>-0.23489078883247574</c:v>
                </c:pt>
                <c:pt idx="91">
                  <c:v>-0.3373878231061293</c:v>
                </c:pt>
                <c:pt idx="92">
                  <c:v>-0.36399138442997336</c:v>
                </c:pt>
                <c:pt idx="93">
                  <c:v>-0.40415383986743092</c:v>
                </c:pt>
                <c:pt idx="94">
                  <c:v>-0.45574726823248585</c:v>
                </c:pt>
                <c:pt idx="95">
                  <c:v>-0.5043479331498637</c:v>
                </c:pt>
                <c:pt idx="96">
                  <c:v>-0.46365649947487986</c:v>
                </c:pt>
                <c:pt idx="97">
                  <c:v>-0.49083030621544821</c:v>
                </c:pt>
                <c:pt idx="98">
                  <c:v>-0.55795503258040902</c:v>
                </c:pt>
                <c:pt idx="99">
                  <c:v>-0.53566512102226516</c:v>
                </c:pt>
                <c:pt idx="100">
                  <c:v>-0.47275737971273785</c:v>
                </c:pt>
                <c:pt idx="101">
                  <c:v>-0.42484879922188024</c:v>
                </c:pt>
                <c:pt idx="102">
                  <c:v>-0.40929643689818984</c:v>
                </c:pt>
                <c:pt idx="103">
                  <c:v>-0.38377195238220574</c:v>
                </c:pt>
                <c:pt idx="104">
                  <c:v>-0.3332674004987316</c:v>
                </c:pt>
                <c:pt idx="105">
                  <c:v>-0.33277710044750225</c:v>
                </c:pt>
                <c:pt idx="106">
                  <c:v>-0.32211517227450948</c:v>
                </c:pt>
                <c:pt idx="107">
                  <c:v>-0.27257371181263795</c:v>
                </c:pt>
                <c:pt idx="108">
                  <c:v>-0.29575156758239979</c:v>
                </c:pt>
                <c:pt idx="109">
                  <c:v>-0.24810100718505212</c:v>
                </c:pt>
                <c:pt idx="110">
                  <c:v>-0.17739676559185782</c:v>
                </c:pt>
                <c:pt idx="111">
                  <c:v>-0.14500232376181471</c:v>
                </c:pt>
                <c:pt idx="112">
                  <c:v>-0.12238347967151572</c:v>
                </c:pt>
                <c:pt idx="113">
                  <c:v>-0.11330873341967915</c:v>
                </c:pt>
                <c:pt idx="114">
                  <c:v>-0.14056605395027902</c:v>
                </c:pt>
                <c:pt idx="115">
                  <c:v>-0.16392745584717702</c:v>
                </c:pt>
                <c:pt idx="116">
                  <c:v>-0.17918085820345869</c:v>
                </c:pt>
                <c:pt idx="117">
                  <c:v>-0.15412794997910934</c:v>
                </c:pt>
                <c:pt idx="118">
                  <c:v>-0.11059239332597226</c:v>
                </c:pt>
                <c:pt idx="119">
                  <c:v>-0.11586219759170656</c:v>
                </c:pt>
                <c:pt idx="120">
                  <c:v>-7.1573289459888348E-2</c:v>
                </c:pt>
                <c:pt idx="121">
                  <c:v>-7.4258992872911087E-2</c:v>
                </c:pt>
                <c:pt idx="122">
                  <c:v>-0.11162017990413142</c:v>
                </c:pt>
                <c:pt idx="123">
                  <c:v>-0.18009706499509034</c:v>
                </c:pt>
                <c:pt idx="124">
                  <c:v>-0.20597621965330778</c:v>
                </c:pt>
                <c:pt idx="125">
                  <c:v>-0.21290026977938775</c:v>
                </c:pt>
                <c:pt idx="126">
                  <c:v>-0.19409414743771677</c:v>
                </c:pt>
                <c:pt idx="127">
                  <c:v>-0.18137276996342205</c:v>
                </c:pt>
                <c:pt idx="128">
                  <c:v>-0.16649798168629124</c:v>
                </c:pt>
                <c:pt idx="129">
                  <c:v>-0.10920514781478917</c:v>
                </c:pt>
                <c:pt idx="130">
                  <c:v>-0.12399077159666516</c:v>
                </c:pt>
                <c:pt idx="131">
                  <c:v>-0.1530352198734338</c:v>
                </c:pt>
                <c:pt idx="132">
                  <c:v>-0.16963154584586879</c:v>
                </c:pt>
                <c:pt idx="133">
                  <c:v>-0.17077291891615984</c:v>
                </c:pt>
                <c:pt idx="134">
                  <c:v>-0.14381627338869063</c:v>
                </c:pt>
                <c:pt idx="135">
                  <c:v>-5.5705908200186519E-2</c:v>
                </c:pt>
                <c:pt idx="136">
                  <c:v>-3.9181997090406095E-2</c:v>
                </c:pt>
                <c:pt idx="137">
                  <c:v>3.4109872080359663E-2</c:v>
                </c:pt>
                <c:pt idx="138">
                  <c:v>4.8484013082911712E-2</c:v>
                </c:pt>
                <c:pt idx="139">
                  <c:v>7.7647887536100066E-2</c:v>
                </c:pt>
                <c:pt idx="140">
                  <c:v>5.7775057770129708E-2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7-49B7-83C5-5859E33951D7}"/>
            </c:ext>
          </c:extLst>
        </c:ser>
        <c:ser>
          <c:idx val="2"/>
          <c:order val="2"/>
          <c:tx>
            <c:v>ADS BCI Business Condition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US!$A$303:$A$450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US!$L$303:$L$457</c:f>
              <c:numCache>
                <c:formatCode>0.00</c:formatCode>
                <c:ptCount val="155"/>
                <c:pt idx="0">
                  <c:v>0.12929847149715487</c:v>
                </c:pt>
                <c:pt idx="1">
                  <c:v>-2.961709287953429E-2</c:v>
                </c:pt>
                <c:pt idx="2">
                  <c:v>-8.2679221408867021E-2</c:v>
                </c:pt>
                <c:pt idx="3">
                  <c:v>-8.5820143307339947E-2</c:v>
                </c:pt>
                <c:pt idx="4">
                  <c:v>-0.1768719024647481</c:v>
                </c:pt>
                <c:pt idx="5">
                  <c:v>-0.17801991026229486</c:v>
                </c:pt>
                <c:pt idx="6">
                  <c:v>-4.8339235837540795E-2</c:v>
                </c:pt>
                <c:pt idx="7">
                  <c:v>-5.6023053623841634E-2</c:v>
                </c:pt>
                <c:pt idx="8">
                  <c:v>-5.78404833410468E-2</c:v>
                </c:pt>
                <c:pt idx="9">
                  <c:v>-0.13446544558884849</c:v>
                </c:pt>
                <c:pt idx="10">
                  <c:v>-0.26614529359602668</c:v>
                </c:pt>
                <c:pt idx="11">
                  <c:v>-0.26955238492115913</c:v>
                </c:pt>
                <c:pt idx="12">
                  <c:v>-0.17115545521862874</c:v>
                </c:pt>
                <c:pt idx="13">
                  <c:v>-0.17193765048131954</c:v>
                </c:pt>
                <c:pt idx="14">
                  <c:v>-0.21781192009414346</c:v>
                </c:pt>
                <c:pt idx="15">
                  <c:v>-0.23094702286731256</c:v>
                </c:pt>
                <c:pt idx="16">
                  <c:v>-0.2391701213501285</c:v>
                </c:pt>
                <c:pt idx="17">
                  <c:v>-7.4876136765341827E-2</c:v>
                </c:pt>
                <c:pt idx="18">
                  <c:v>7.8240622127805914E-3</c:v>
                </c:pt>
                <c:pt idx="19">
                  <c:v>2.7624704482138107E-2</c:v>
                </c:pt>
                <c:pt idx="20">
                  <c:v>3.918866370472876E-2</c:v>
                </c:pt>
                <c:pt idx="21">
                  <c:v>-1.0084605451118944E-2</c:v>
                </c:pt>
                <c:pt idx="22">
                  <c:v>-1.5218992897550021E-2</c:v>
                </c:pt>
                <c:pt idx="23">
                  <c:v>0.14760692007825177</c:v>
                </c:pt>
                <c:pt idx="24">
                  <c:v>0.11351894785595001</c:v>
                </c:pt>
                <c:pt idx="25">
                  <c:v>3.7219047717004267E-2</c:v>
                </c:pt>
                <c:pt idx="26">
                  <c:v>0.10168061911765806</c:v>
                </c:pt>
                <c:pt idx="27">
                  <c:v>0.18681564266912554</c:v>
                </c:pt>
                <c:pt idx="28">
                  <c:v>0.19741318450842477</c:v>
                </c:pt>
                <c:pt idx="29">
                  <c:v>0.1761484269235237</c:v>
                </c:pt>
                <c:pt idx="30">
                  <c:v>0.12087312525031944</c:v>
                </c:pt>
                <c:pt idx="31">
                  <c:v>5.0884784553978407E-2</c:v>
                </c:pt>
                <c:pt idx="32">
                  <c:v>0.14137662095609457</c:v>
                </c:pt>
                <c:pt idx="33">
                  <c:v>0.33563928398360765</c:v>
                </c:pt>
                <c:pt idx="34">
                  <c:v>0.40217558804827946</c:v>
                </c:pt>
                <c:pt idx="35">
                  <c:v>0.32204054545451977</c:v>
                </c:pt>
                <c:pt idx="36">
                  <c:v>0.17887348999998162</c:v>
                </c:pt>
                <c:pt idx="37">
                  <c:v>0.21370804534998686</c:v>
                </c:pt>
                <c:pt idx="38">
                  <c:v>0.2505562524252406</c:v>
                </c:pt>
                <c:pt idx="39">
                  <c:v>0.28066472048404706</c:v>
                </c:pt>
                <c:pt idx="40">
                  <c:v>0.19343627514609363</c:v>
                </c:pt>
                <c:pt idx="41">
                  <c:v>0.19607643672945696</c:v>
                </c:pt>
                <c:pt idx="42">
                  <c:v>0.20517465226156173</c:v>
                </c:pt>
                <c:pt idx="43">
                  <c:v>0.27477887636701664</c:v>
                </c:pt>
                <c:pt idx="44">
                  <c:v>0.1597018966024169</c:v>
                </c:pt>
                <c:pt idx="45">
                  <c:v>3.8718856070728086E-2</c:v>
                </c:pt>
                <c:pt idx="46">
                  <c:v>1.2778482090570586E-2</c:v>
                </c:pt>
                <c:pt idx="47">
                  <c:v>1.6614694757971504E-5</c:v>
                </c:pt>
                <c:pt idx="48">
                  <c:v>-0.10512462049324806</c:v>
                </c:pt>
                <c:pt idx="49">
                  <c:v>-0.17622510365267235</c:v>
                </c:pt>
                <c:pt idx="50">
                  <c:v>-0.17009044911166071</c:v>
                </c:pt>
                <c:pt idx="51">
                  <c:v>-0.25453867111483736</c:v>
                </c:pt>
                <c:pt idx="52">
                  <c:v>-0.18957614984710869</c:v>
                </c:pt>
                <c:pt idx="53">
                  <c:v>-0.1128039471406827</c:v>
                </c:pt>
                <c:pt idx="54">
                  <c:v>-9.9236822205588104E-2</c:v>
                </c:pt>
                <c:pt idx="55">
                  <c:v>4.8061672123004495E-2</c:v>
                </c:pt>
                <c:pt idx="56">
                  <c:v>-5.3358904432051768E-2</c:v>
                </c:pt>
                <c:pt idx="57">
                  <c:v>-0.20798311666891706</c:v>
                </c:pt>
                <c:pt idx="58">
                  <c:v>-0.12320042841827566</c:v>
                </c:pt>
                <c:pt idx="59">
                  <c:v>-0.15452180631906709</c:v>
                </c:pt>
                <c:pt idx="60">
                  <c:v>-6.0351591518132963E-2</c:v>
                </c:pt>
                <c:pt idx="61">
                  <c:v>-0.44619838793546512</c:v>
                </c:pt>
                <c:pt idx="62">
                  <c:v>-1.8</c:v>
                </c:pt>
                <c:pt idx="63">
                  <c:v>-1.8</c:v>
                </c:pt>
                <c:pt idx="64">
                  <c:v>-1.8</c:v>
                </c:pt>
                <c:pt idx="65">
                  <c:v>-0.98282551541674268</c:v>
                </c:pt>
                <c:pt idx="66">
                  <c:v>0.69904551705656881</c:v>
                </c:pt>
                <c:pt idx="67">
                  <c:v>1.2293821179209627</c:v>
                </c:pt>
                <c:pt idx="68">
                  <c:v>1.2675428302682963</c:v>
                </c:pt>
                <c:pt idx="69">
                  <c:v>1.206922093082146</c:v>
                </c:pt>
                <c:pt idx="70">
                  <c:v>0.92305185259890488</c:v>
                </c:pt>
                <c:pt idx="71">
                  <c:v>0.8631585746082171</c:v>
                </c:pt>
                <c:pt idx="72">
                  <c:v>0.71123688084487524</c:v>
                </c:pt>
                <c:pt idx="73">
                  <c:v>0.28332736980408568</c:v>
                </c:pt>
                <c:pt idx="74">
                  <c:v>0.8118235694099214</c:v>
                </c:pt>
                <c:pt idx="75">
                  <c:v>0.83387585212809379</c:v>
                </c:pt>
                <c:pt idx="76">
                  <c:v>0.737239234271587</c:v>
                </c:pt>
                <c:pt idx="77">
                  <c:v>0.78758755250418466</c:v>
                </c:pt>
                <c:pt idx="78">
                  <c:v>0.78841760004049211</c:v>
                </c:pt>
                <c:pt idx="79">
                  <c:v>0.55733458402895186</c:v>
                </c:pt>
                <c:pt idx="80">
                  <c:v>0.4520457275807005</c:v>
                </c:pt>
                <c:pt idx="81">
                  <c:v>0.70300369522020079</c:v>
                </c:pt>
                <c:pt idx="82">
                  <c:v>0.75971764208244363</c:v>
                </c:pt>
                <c:pt idx="83">
                  <c:v>0.53764061408894714</c:v>
                </c:pt>
                <c:pt idx="84">
                  <c:v>0.34602353907359717</c:v>
                </c:pt>
                <c:pt idx="85">
                  <c:v>0.35279983043762198</c:v>
                </c:pt>
                <c:pt idx="86">
                  <c:v>0.29155337876289972</c:v>
                </c:pt>
                <c:pt idx="87">
                  <c:v>0.1654256658154733</c:v>
                </c:pt>
                <c:pt idx="88">
                  <c:v>-7.4341489419366136E-3</c:v>
                </c:pt>
                <c:pt idx="89">
                  <c:v>-3.0252916493484661E-2</c:v>
                </c:pt>
                <c:pt idx="90">
                  <c:v>0.1525611647071585</c:v>
                </c:pt>
                <c:pt idx="91">
                  <c:v>0.23807223276561834</c:v>
                </c:pt>
                <c:pt idx="92">
                  <c:v>0.23762414642741711</c:v>
                </c:pt>
                <c:pt idx="93">
                  <c:v>0.12857626469560324</c:v>
                </c:pt>
                <c:pt idx="94">
                  <c:v>-6.8921970742643723E-2</c:v>
                </c:pt>
                <c:pt idx="95">
                  <c:v>-0.12716970908099029</c:v>
                </c:pt>
                <c:pt idx="96">
                  <c:v>8.0615158007091972E-2</c:v>
                </c:pt>
                <c:pt idx="97">
                  <c:v>4.6268337975070767E-2</c:v>
                </c:pt>
                <c:pt idx="98">
                  <c:v>-2.0013638347824381E-2</c:v>
                </c:pt>
                <c:pt idx="99">
                  <c:v>1.6384748581305564E-2</c:v>
                </c:pt>
                <c:pt idx="100">
                  <c:v>3.3075952356334815E-3</c:v>
                </c:pt>
                <c:pt idx="101">
                  <c:v>-6.0710694065220783E-3</c:v>
                </c:pt>
                <c:pt idx="102">
                  <c:v>0.13052118537433674</c:v>
                </c:pt>
                <c:pt idx="103">
                  <c:v>0.15189014754265079</c:v>
                </c:pt>
                <c:pt idx="104">
                  <c:v>0.13530595549299529</c:v>
                </c:pt>
                <c:pt idx="105">
                  <c:v>2.3726758177491619E-2</c:v>
                </c:pt>
                <c:pt idx="106">
                  <c:v>8.5421632096906508E-2</c:v>
                </c:pt>
                <c:pt idx="107">
                  <c:v>3.5625966949288157E-2</c:v>
                </c:pt>
                <c:pt idx="108">
                  <c:v>-0.12056143363125899</c:v>
                </c:pt>
                <c:pt idx="109">
                  <c:v>-4.1855425046350148E-2</c:v>
                </c:pt>
                <c:pt idx="110">
                  <c:v>-4.7896289081403587E-3</c:v>
                </c:pt>
                <c:pt idx="111">
                  <c:v>-1.2259584669320339E-2</c:v>
                </c:pt>
                <c:pt idx="112">
                  <c:v>2.2954896961435961E-2</c:v>
                </c:pt>
                <c:pt idx="113">
                  <c:v>0.15760175132742674</c:v>
                </c:pt>
                <c:pt idx="114">
                  <c:v>-2.7397478008898968E-3</c:v>
                </c:pt>
                <c:pt idx="115">
                  <c:v>9.1236080322363744E-2</c:v>
                </c:pt>
                <c:pt idx="116">
                  <c:v>0.17683979743049008</c:v>
                </c:pt>
                <c:pt idx="117">
                  <c:v>4.6497955162800392E-2</c:v>
                </c:pt>
                <c:pt idx="118">
                  <c:v>8.793037941402293E-3</c:v>
                </c:pt>
                <c:pt idx="119">
                  <c:v>3.8720022128102632E-2</c:v>
                </c:pt>
                <c:pt idx="120">
                  <c:v>8.320281582159339E-2</c:v>
                </c:pt>
                <c:pt idx="121">
                  <c:v>0.17559901331243929</c:v>
                </c:pt>
                <c:pt idx="122">
                  <c:v>0.21404579451839412</c:v>
                </c:pt>
                <c:pt idx="123">
                  <c:v>0.13773824308065177</c:v>
                </c:pt>
                <c:pt idx="124">
                  <c:v>1.386634380266602E-2</c:v>
                </c:pt>
                <c:pt idx="125">
                  <c:v>7.3212935818906227E-2</c:v>
                </c:pt>
                <c:pt idx="126">
                  <c:v>0.14175174911051797</c:v>
                </c:pt>
                <c:pt idx="127">
                  <c:v>2.4431000614020343E-2</c:v>
                </c:pt>
                <c:pt idx="128">
                  <c:v>1.6467987809990259E-2</c:v>
                </c:pt>
                <c:pt idx="129">
                  <c:v>-0.15714488871585697</c:v>
                </c:pt>
                <c:pt idx="130">
                  <c:v>-0.19586359543183779</c:v>
                </c:pt>
                <c:pt idx="131">
                  <c:v>-8.7830470733764043E-2</c:v>
                </c:pt>
                <c:pt idx="132">
                  <c:v>-3.0964286574641287E-2</c:v>
                </c:pt>
                <c:pt idx="133">
                  <c:v>6.3531535099131481E-2</c:v>
                </c:pt>
                <c:pt idx="134">
                  <c:v>5.9732047595879023E-2</c:v>
                </c:pt>
                <c:pt idx="135">
                  <c:v>5.3281914031053507E-2</c:v>
                </c:pt>
                <c:pt idx="136">
                  <c:v>3.4306068532203249E-2</c:v>
                </c:pt>
                <c:pt idx="137">
                  <c:v>5.9184839000525347E-2</c:v>
                </c:pt>
                <c:pt idx="138">
                  <c:v>9.0339659885375637E-2</c:v>
                </c:pt>
                <c:pt idx="139">
                  <c:v>7.6505856818043588E-2</c:v>
                </c:pt>
                <c:pt idx="140">
                  <c:v>0.10135618762490117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7-49B7-83C5-5859E33951D7}"/>
            </c:ext>
          </c:extLst>
        </c:ser>
        <c:ser>
          <c:idx val="3"/>
          <c:order val="3"/>
          <c:tx>
            <c:v>US Financial Condition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US!$O$303:$O$527</c:f>
              <c:numCache>
                <c:formatCode>0.00</c:formatCode>
                <c:ptCount val="225"/>
                <c:pt idx="0">
                  <c:v>0.35286562843573982</c:v>
                </c:pt>
                <c:pt idx="1">
                  <c:v>0.376843924331554</c:v>
                </c:pt>
                <c:pt idx="2">
                  <c:v>0.33841340589706115</c:v>
                </c:pt>
                <c:pt idx="3">
                  <c:v>0.31891558521639873</c:v>
                </c:pt>
                <c:pt idx="4">
                  <c:v>0.30582964342972507</c:v>
                </c:pt>
                <c:pt idx="5">
                  <c:v>0.20213819505225339</c:v>
                </c:pt>
                <c:pt idx="6">
                  <c:v>0.21777380946236116</c:v>
                </c:pt>
                <c:pt idx="7">
                  <c:v>-2.2750863117205894E-2</c:v>
                </c:pt>
                <c:pt idx="8">
                  <c:v>-0.12029186712880222</c:v>
                </c:pt>
                <c:pt idx="9">
                  <c:v>-8.629368499709357E-2</c:v>
                </c:pt>
                <c:pt idx="10">
                  <c:v>-6.7969984772921904E-2</c:v>
                </c:pt>
                <c:pt idx="11">
                  <c:v>-0.11457603911263917</c:v>
                </c:pt>
                <c:pt idx="12">
                  <c:v>-0.17012936796553702</c:v>
                </c:pt>
                <c:pt idx="13">
                  <c:v>-0.22680749809535897</c:v>
                </c:pt>
                <c:pt idx="14">
                  <c:v>-0.21432236113818165</c:v>
                </c:pt>
                <c:pt idx="15">
                  <c:v>-0.18786798821379988</c:v>
                </c:pt>
                <c:pt idx="16">
                  <c:v>-0.14230561157286692</c:v>
                </c:pt>
                <c:pt idx="17">
                  <c:v>-0.14449851227459984</c:v>
                </c:pt>
                <c:pt idx="18">
                  <c:v>-0.12839643627633887</c:v>
                </c:pt>
                <c:pt idx="19">
                  <c:v>-0.11873595193758228</c:v>
                </c:pt>
                <c:pt idx="20">
                  <c:v>-0.12778870563537131</c:v>
                </c:pt>
                <c:pt idx="21">
                  <c:v>-0.15706142452929051</c:v>
                </c:pt>
                <c:pt idx="22">
                  <c:v>-0.12697641853844271</c:v>
                </c:pt>
                <c:pt idx="23">
                  <c:v>-0.10874313925498653</c:v>
                </c:pt>
                <c:pt idx="24">
                  <c:v>-8.2881344567315371E-2</c:v>
                </c:pt>
                <c:pt idx="25">
                  <c:v>-3.1045161365630486E-2</c:v>
                </c:pt>
                <c:pt idx="26">
                  <c:v>3.9680419247148421E-2</c:v>
                </c:pt>
                <c:pt idx="27">
                  <c:v>0.16602649976171113</c:v>
                </c:pt>
                <c:pt idx="28">
                  <c:v>0.33131894732962347</c:v>
                </c:pt>
                <c:pt idx="29">
                  <c:v>0.44921804734068077</c:v>
                </c:pt>
                <c:pt idx="30">
                  <c:v>0.57028090384858676</c:v>
                </c:pt>
                <c:pt idx="31">
                  <c:v>0.58701584625173953</c:v>
                </c:pt>
                <c:pt idx="32">
                  <c:v>0.66909133006999377</c:v>
                </c:pt>
                <c:pt idx="33">
                  <c:v>0.76454030100004555</c:v>
                </c:pt>
                <c:pt idx="34">
                  <c:v>0.83107631521503267</c:v>
                </c:pt>
                <c:pt idx="35">
                  <c:v>0.82535456537874841</c:v>
                </c:pt>
                <c:pt idx="36">
                  <c:v>0.81413851424580508</c:v>
                </c:pt>
                <c:pt idx="37">
                  <c:v>0.68356903768575061</c:v>
                </c:pt>
                <c:pt idx="38">
                  <c:v>0.41978186194531164</c:v>
                </c:pt>
                <c:pt idx="39">
                  <c:v>0.3249390312908978</c:v>
                </c:pt>
                <c:pt idx="40">
                  <c:v>0.32894640737299191</c:v>
                </c:pt>
                <c:pt idx="41">
                  <c:v>0.32810668127168924</c:v>
                </c:pt>
                <c:pt idx="42">
                  <c:v>0.44521127710925779</c:v>
                </c:pt>
                <c:pt idx="43">
                  <c:v>0.56029106313311927</c:v>
                </c:pt>
                <c:pt idx="44">
                  <c:v>0.6779131101401803</c:v>
                </c:pt>
                <c:pt idx="45">
                  <c:v>0.57106287375022891</c:v>
                </c:pt>
                <c:pt idx="46">
                  <c:v>0.43424495473141361</c:v>
                </c:pt>
                <c:pt idx="47">
                  <c:v>0.11526014263296069</c:v>
                </c:pt>
                <c:pt idx="48">
                  <c:v>0.14283100198256687</c:v>
                </c:pt>
                <c:pt idx="49">
                  <c:v>0.31017416641753531</c:v>
                </c:pt>
                <c:pt idx="50">
                  <c:v>0.40930452898853775</c:v>
                </c:pt>
                <c:pt idx="51">
                  <c:v>0.56283273822680457</c:v>
                </c:pt>
                <c:pt idx="52">
                  <c:v>0.48678540783216523</c:v>
                </c:pt>
                <c:pt idx="53">
                  <c:v>0.49169156659999813</c:v>
                </c:pt>
                <c:pt idx="54">
                  <c:v>0.55476447011899865</c:v>
                </c:pt>
                <c:pt idx="55">
                  <c:v>0.46306159613508402</c:v>
                </c:pt>
                <c:pt idx="56">
                  <c:v>0.38295904123658508</c:v>
                </c:pt>
                <c:pt idx="57">
                  <c:v>0.34848571448415833</c:v>
                </c:pt>
                <c:pt idx="58">
                  <c:v>0.37485228585617325</c:v>
                </c:pt>
                <c:pt idx="59">
                  <c:v>0.4199243843871639</c:v>
                </c:pt>
                <c:pt idx="60">
                  <c:v>0.43989593483682221</c:v>
                </c:pt>
                <c:pt idx="61">
                  <c:v>-3.5967203295836109E-2</c:v>
                </c:pt>
                <c:pt idx="62">
                  <c:v>-1.2203516299464863</c:v>
                </c:pt>
                <c:pt idx="63">
                  <c:v>-1.2692042948279949</c:v>
                </c:pt>
                <c:pt idx="64">
                  <c:v>-1.1504928824364915</c:v>
                </c:pt>
                <c:pt idx="65">
                  <c:v>-1.0463666751497651</c:v>
                </c:pt>
                <c:pt idx="66">
                  <c:v>-0.38643325074387075</c:v>
                </c:pt>
                <c:pt idx="67">
                  <c:v>-0.25592227428186759</c:v>
                </c:pt>
                <c:pt idx="68">
                  <c:v>-0.17158442611153532</c:v>
                </c:pt>
                <c:pt idx="69">
                  <c:v>-0.19507286466974777</c:v>
                </c:pt>
                <c:pt idx="70">
                  <c:v>-6.0247098238869617E-2</c:v>
                </c:pt>
                <c:pt idx="71">
                  <c:v>8.2281649518416447E-2</c:v>
                </c:pt>
                <c:pt idx="72">
                  <c:v>8.875637940566776E-2</c:v>
                </c:pt>
                <c:pt idx="73">
                  <c:v>0.19826581127505244</c:v>
                </c:pt>
                <c:pt idx="74">
                  <c:v>0.39712005506166248</c:v>
                </c:pt>
                <c:pt idx="75">
                  <c:v>0.60257083936908873</c:v>
                </c:pt>
                <c:pt idx="76">
                  <c:v>0.80675315014889848</c:v>
                </c:pt>
                <c:pt idx="77">
                  <c:v>0.95217350235646248</c:v>
                </c:pt>
                <c:pt idx="78">
                  <c:v>1.0168190541848707</c:v>
                </c:pt>
                <c:pt idx="79">
                  <c:v>1.0906856237421825</c:v>
                </c:pt>
                <c:pt idx="80">
                  <c:v>1.0340602209756604</c:v>
                </c:pt>
                <c:pt idx="81">
                  <c:v>1.0964580579975971</c:v>
                </c:pt>
                <c:pt idx="82">
                  <c:v>0.9589575114682819</c:v>
                </c:pt>
                <c:pt idx="83">
                  <c:v>0.9871846206998216</c:v>
                </c:pt>
                <c:pt idx="84">
                  <c:v>0.82496700380037247</c:v>
                </c:pt>
                <c:pt idx="85">
                  <c:v>0.56505640771726628</c:v>
                </c:pt>
                <c:pt idx="86">
                  <c:v>0.36896033151784535</c:v>
                </c:pt>
                <c:pt idx="87">
                  <c:v>6.4591637035259414E-2</c:v>
                </c:pt>
                <c:pt idx="88">
                  <c:v>-4.9013489759894766E-2</c:v>
                </c:pt>
                <c:pt idx="89">
                  <c:v>-0.19635464517832477</c:v>
                </c:pt>
                <c:pt idx="90">
                  <c:v>-0.21549107130250222</c:v>
                </c:pt>
                <c:pt idx="91">
                  <c:v>-0.2132136159812891</c:v>
                </c:pt>
                <c:pt idx="92">
                  <c:v>-0.34411023542662172</c:v>
                </c:pt>
                <c:pt idx="93">
                  <c:v>-0.39352631833003449</c:v>
                </c:pt>
                <c:pt idx="94">
                  <c:v>-0.35290631760597468</c:v>
                </c:pt>
                <c:pt idx="95">
                  <c:v>-0.29080301708827194</c:v>
                </c:pt>
                <c:pt idx="96">
                  <c:v>-0.16531665721811445</c:v>
                </c:pt>
                <c:pt idx="97">
                  <c:v>-9.169640991095182E-2</c:v>
                </c:pt>
                <c:pt idx="98">
                  <c:v>-0.12327543308633054</c:v>
                </c:pt>
                <c:pt idx="99">
                  <c:v>-8.5719434656726337E-2</c:v>
                </c:pt>
                <c:pt idx="100">
                  <c:v>-6.869939577955933E-2</c:v>
                </c:pt>
                <c:pt idx="101">
                  <c:v>-3.3775679823849145E-3</c:v>
                </c:pt>
                <c:pt idx="102">
                  <c:v>0.14850007778518959</c:v>
                </c:pt>
                <c:pt idx="103">
                  <c:v>0.23100755561641056</c:v>
                </c:pt>
                <c:pt idx="104">
                  <c:v>0.18483540226573356</c:v>
                </c:pt>
                <c:pt idx="105">
                  <c:v>0.10337231261999949</c:v>
                </c:pt>
                <c:pt idx="106">
                  <c:v>0.22125620352329967</c:v>
                </c:pt>
                <c:pt idx="107">
                  <c:v>0.31494818551915926</c:v>
                </c:pt>
                <c:pt idx="108">
                  <c:v>0.46601295264619891</c:v>
                </c:pt>
                <c:pt idx="109">
                  <c:v>0.64669926114203224</c:v>
                </c:pt>
                <c:pt idx="110">
                  <c:v>0.76990497171655314</c:v>
                </c:pt>
                <c:pt idx="111">
                  <c:v>0.84146705477733552</c:v>
                </c:pt>
                <c:pt idx="112">
                  <c:v>0.89206394416579482</c:v>
                </c:pt>
                <c:pt idx="113">
                  <c:v>0.93194572007854337</c:v>
                </c:pt>
                <c:pt idx="114">
                  <c:v>0.81881618985615856</c:v>
                </c:pt>
                <c:pt idx="115">
                  <c:v>0.83055357574715338</c:v>
                </c:pt>
                <c:pt idx="116">
                  <c:v>0.79477080665921462</c:v>
                </c:pt>
                <c:pt idx="117">
                  <c:v>0.72244612676133846</c:v>
                </c:pt>
                <c:pt idx="118">
                  <c:v>0.75395398063435692</c:v>
                </c:pt>
                <c:pt idx="119">
                  <c:v>0.69896209615356519</c:v>
                </c:pt>
                <c:pt idx="120">
                  <c:v>0.73032289874979917</c:v>
                </c:pt>
                <c:pt idx="121">
                  <c:v>0.6447308726061064</c:v>
                </c:pt>
                <c:pt idx="122">
                  <c:v>0.5866675739133661</c:v>
                </c:pt>
                <c:pt idx="123">
                  <c:v>0.42431231534805675</c:v>
                </c:pt>
                <c:pt idx="124">
                  <c:v>0.46896830547386059</c:v>
                </c:pt>
                <c:pt idx="125">
                  <c:v>0.54478733841381033</c:v>
                </c:pt>
                <c:pt idx="126">
                  <c:v>0.66654294696587435</c:v>
                </c:pt>
                <c:pt idx="127">
                  <c:v>0.75616320708060014</c:v>
                </c:pt>
                <c:pt idx="128">
                  <c:v>0.49313153696343381</c:v>
                </c:pt>
                <c:pt idx="129">
                  <c:v>0.59968404892885518</c:v>
                </c:pt>
                <c:pt idx="130">
                  <c:v>0.70721909498413149</c:v>
                </c:pt>
                <c:pt idx="131">
                  <c:v>0.80833165291365394</c:v>
                </c:pt>
                <c:pt idx="132">
                  <c:v>0.9319271318332627</c:v>
                </c:pt>
                <c:pt idx="133">
                  <c:v>0.97355789926078296</c:v>
                </c:pt>
                <c:pt idx="134">
                  <c:v>0.69894389797145984</c:v>
                </c:pt>
                <c:pt idx="135">
                  <c:v>0.75681488704959377</c:v>
                </c:pt>
                <c:pt idx="136">
                  <c:v>0.85405264424045957</c:v>
                </c:pt>
                <c:pt idx="137">
                  <c:v>0.92129764063192865</c:v>
                </c:pt>
                <c:pt idx="138">
                  <c:v>0.95854781305182901</c:v>
                </c:pt>
                <c:pt idx="139">
                  <c:v>1.0632716863320577</c:v>
                </c:pt>
                <c:pt idx="140">
                  <c:v>1.0549292557274212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67-49B7-83C5-5859E33951D7}"/>
            </c:ext>
          </c:extLst>
        </c:ser>
        <c:ser>
          <c:idx val="4"/>
          <c:order val="4"/>
          <c:tx>
            <c:v>Signal Macro US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US!$A$303:$A$450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US!$Q$302:$Q$494</c:f>
              <c:numCache>
                <c:formatCode>0.000</c:formatCode>
                <c:ptCount val="193"/>
                <c:pt idx="0">
                  <c:v>0.3830637853626444</c:v>
                </c:pt>
                <c:pt idx="1">
                  <c:v>0.29166143244338166</c:v>
                </c:pt>
                <c:pt idx="2">
                  <c:v>0.23360857237883609</c:v>
                </c:pt>
                <c:pt idx="3">
                  <c:v>0.20029918425086782</c:v>
                </c:pt>
                <c:pt idx="4">
                  <c:v>0.18177988492118863</c:v>
                </c:pt>
                <c:pt idx="5">
                  <c:v>0.15633013499137716</c:v>
                </c:pt>
                <c:pt idx="6">
                  <c:v>0.1195673560642892</c:v>
                </c:pt>
                <c:pt idx="7">
                  <c:v>0.14123155140414861</c:v>
                </c:pt>
                <c:pt idx="8">
                  <c:v>4.6174810234582572E-2</c:v>
                </c:pt>
                <c:pt idx="9">
                  <c:v>8.3479597722719776E-3</c:v>
                </c:pt>
                <c:pt idx="10">
                  <c:v>-1.9792422853734632E-2</c:v>
                </c:pt>
                <c:pt idx="11">
                  <c:v>-5.1090457567692982E-2</c:v>
                </c:pt>
                <c:pt idx="12">
                  <c:v>-5.4597667388173211E-2</c:v>
                </c:pt>
                <c:pt idx="13">
                  <c:v>-6.8452413318907515E-2</c:v>
                </c:pt>
                <c:pt idx="14">
                  <c:v>-0.10352488234120068</c:v>
                </c:pt>
                <c:pt idx="15">
                  <c:v>-0.12705739178304942</c:v>
                </c:pt>
                <c:pt idx="16">
                  <c:v>-0.12348761762488028</c:v>
                </c:pt>
                <c:pt idx="17">
                  <c:v>-0.1106709779654258</c:v>
                </c:pt>
                <c:pt idx="18">
                  <c:v>-8.0887634699824879E-2</c:v>
                </c:pt>
                <c:pt idx="19">
                  <c:v>-5.4003559946738423E-2</c:v>
                </c:pt>
                <c:pt idx="20">
                  <c:v>4.7789441080930278E-4</c:v>
                </c:pt>
                <c:pt idx="21">
                  <c:v>1.1148465640092298E-2</c:v>
                </c:pt>
                <c:pt idx="22">
                  <c:v>-1.8267407036976491E-3</c:v>
                </c:pt>
                <c:pt idx="23">
                  <c:v>3.1217401305947093E-2</c:v>
                </c:pt>
                <c:pt idx="24">
                  <c:v>0.10414387647920674</c:v>
                </c:pt>
                <c:pt idx="25">
                  <c:v>0.14305629190990554</c:v>
                </c:pt>
                <c:pt idx="26">
                  <c:v>0.16561391167012793</c:v>
                </c:pt>
                <c:pt idx="27">
                  <c:v>0.21827489450394102</c:v>
                </c:pt>
                <c:pt idx="28">
                  <c:v>0.28165404616122691</c:v>
                </c:pt>
                <c:pt idx="29">
                  <c:v>0.34020800709618637</c:v>
                </c:pt>
                <c:pt idx="30">
                  <c:v>0.36400036075559145</c:v>
                </c:pt>
                <c:pt idx="31">
                  <c:v>0.37738104680388429</c:v>
                </c:pt>
                <c:pt idx="32">
                  <c:v>0.33195437073750445</c:v>
                </c:pt>
                <c:pt idx="33">
                  <c:v>0.37600962303186114</c:v>
                </c:pt>
                <c:pt idx="34">
                  <c:v>0.46685662978596254</c:v>
                </c:pt>
                <c:pt idx="35">
                  <c:v>0.55184396370605415</c:v>
                </c:pt>
                <c:pt idx="36">
                  <c:v>0.5515147990498287</c:v>
                </c:pt>
                <c:pt idx="37">
                  <c:v>0.50312959154790027</c:v>
                </c:pt>
                <c:pt idx="38">
                  <c:v>0.4771679295476578</c:v>
                </c:pt>
                <c:pt idx="39">
                  <c:v>0.40096961803566616</c:v>
                </c:pt>
                <c:pt idx="40">
                  <c:v>0.35794243621368316</c:v>
                </c:pt>
                <c:pt idx="41">
                  <c:v>0.30787640416551071</c:v>
                </c:pt>
                <c:pt idx="42">
                  <c:v>0.28233018511470381</c:v>
                </c:pt>
                <c:pt idx="43">
                  <c:v>0.30397691872064952</c:v>
                </c:pt>
                <c:pt idx="44">
                  <c:v>0.36008613483980989</c:v>
                </c:pt>
                <c:pt idx="45">
                  <c:v>0.34791029027410042</c:v>
                </c:pt>
                <c:pt idx="46">
                  <c:v>0.29302675800052724</c:v>
                </c:pt>
                <c:pt idx="47">
                  <c:v>0.22207068719764969</c:v>
                </c:pt>
                <c:pt idx="48">
                  <c:v>0.10408665975541041</c:v>
                </c:pt>
                <c:pt idx="49">
                  <c:v>4.2632527861482111E-2</c:v>
                </c:pt>
                <c:pt idx="50">
                  <c:v>5.3034862420959707E-2</c:v>
                </c:pt>
                <c:pt idx="51">
                  <c:v>9.0131415949168014E-2</c:v>
                </c:pt>
                <c:pt idx="52">
                  <c:v>0.11762907035820062</c:v>
                </c:pt>
                <c:pt idx="53">
                  <c:v>0.11088128394247707</c:v>
                </c:pt>
                <c:pt idx="54">
                  <c:v>0.10178764256432565</c:v>
                </c:pt>
                <c:pt idx="55">
                  <c:v>0.11344003420622012</c:v>
                </c:pt>
                <c:pt idx="56">
                  <c:v>9.778953786653824E-2</c:v>
                </c:pt>
                <c:pt idx="57">
                  <c:v>2.9172233665483951E-2</c:v>
                </c:pt>
                <c:pt idx="58">
                  <c:v>-5.2402978610997172E-2</c:v>
                </c:pt>
                <c:pt idx="59">
                  <c:v>-6.3235894795902123E-3</c:v>
                </c:pt>
                <c:pt idx="60">
                  <c:v>3.3669558749365731E-2</c:v>
                </c:pt>
                <c:pt idx="61">
                  <c:v>8.9858034505796491E-2</c:v>
                </c:pt>
                <c:pt idx="62">
                  <c:v>-0.17008732638505925</c:v>
                </c:pt>
                <c:pt idx="63">
                  <c:v>-0.99945048666651282</c:v>
                </c:pt>
                <c:pt idx="64">
                  <c:v>-1.1655199324732521</c:v>
                </c:pt>
                <c:pt idx="65">
                  <c:v>-1.2838024558905357</c:v>
                </c:pt>
                <c:pt idx="66">
                  <c:v>-1.0373257998490579</c:v>
                </c:pt>
                <c:pt idx="67">
                  <c:v>-0.30745121348538756</c:v>
                </c:pt>
                <c:pt idx="68">
                  <c:v>-8.0768204310760955E-2</c:v>
                </c:pt>
                <c:pt idx="69">
                  <c:v>5.2181075678846556E-3</c:v>
                </c:pt>
                <c:pt idx="70">
                  <c:v>0.10752685774313175</c:v>
                </c:pt>
                <c:pt idx="71">
                  <c:v>0.19507516100898131</c:v>
                </c:pt>
                <c:pt idx="72">
                  <c:v>0.22543824664009321</c:v>
                </c:pt>
                <c:pt idx="73">
                  <c:v>0.18924866021130304</c:v>
                </c:pt>
                <c:pt idx="74">
                  <c:v>0.1167530377328998</c:v>
                </c:pt>
                <c:pt idx="75">
                  <c:v>0.35378085266084153</c:v>
                </c:pt>
                <c:pt idx="76">
                  <c:v>0.54836846215250179</c:v>
                </c:pt>
                <c:pt idx="77">
                  <c:v>0.6659486388481296</c:v>
                </c:pt>
                <c:pt idx="78">
                  <c:v>0.76598967495823078</c:v>
                </c:pt>
                <c:pt idx="79">
                  <c:v>0.80498849395877148</c:v>
                </c:pt>
                <c:pt idx="80">
                  <c:v>0.7519549197714307</c:v>
                </c:pt>
                <c:pt idx="81">
                  <c:v>0.68563898740930018</c:v>
                </c:pt>
                <c:pt idx="82">
                  <c:v>0.66373038372492221</c:v>
                </c:pt>
                <c:pt idx="83">
                  <c:v>0.55395710118150121</c:v>
                </c:pt>
                <c:pt idx="84">
                  <c:v>0.52312293052659165</c:v>
                </c:pt>
                <c:pt idx="85">
                  <c:v>0.43509743714469473</c:v>
                </c:pt>
                <c:pt idx="86">
                  <c:v>0.3418001352857295</c:v>
                </c:pt>
                <c:pt idx="87">
                  <c:v>0.24060510582020567</c:v>
                </c:pt>
                <c:pt idx="88">
                  <c:v>9.9776252252356132E-2</c:v>
                </c:pt>
                <c:pt idx="89">
                  <c:v>-2.7091094075233298E-2</c:v>
                </c:pt>
                <c:pt idx="90">
                  <c:v>-0.13619798680924636</c:v>
                </c:pt>
                <c:pt idx="91">
                  <c:v>-0.14155755943224752</c:v>
                </c:pt>
                <c:pt idx="92">
                  <c:v>-0.12841335544860244</c:v>
                </c:pt>
                <c:pt idx="93">
                  <c:v>-0.20505997187302347</c:v>
                </c:pt>
                <c:pt idx="94">
                  <c:v>-0.26989080966193907</c:v>
                </c:pt>
                <c:pt idx="95">
                  <c:v>-0.32296603890828646</c:v>
                </c:pt>
                <c:pt idx="96">
                  <c:v>-0.33379460963760665</c:v>
                </c:pt>
                <c:pt idx="97">
                  <c:v>-0.25308094679997961</c:v>
                </c:pt>
                <c:pt idx="98">
                  <c:v>-0.20742504264380363</c:v>
                </c:pt>
                <c:pt idx="99">
                  <c:v>-0.26683497821759228</c:v>
                </c:pt>
                <c:pt idx="100">
                  <c:v>-0.26861771601648754</c:v>
                </c:pt>
                <c:pt idx="101">
                  <c:v>-0.28920489876997046</c:v>
                </c:pt>
                <c:pt idx="102">
                  <c:v>-0.25374205307507436</c:v>
                </c:pt>
                <c:pt idx="103">
                  <c:v>-0.12721192559908151</c:v>
                </c:pt>
                <c:pt idx="104">
                  <c:v>-6.9966485439706905E-2</c:v>
                </c:pt>
                <c:pt idx="105">
                  <c:v>-6.8668329589390439E-2</c:v>
                </c:pt>
                <c:pt idx="106">
                  <c:v>-0.10974397452005052</c:v>
                </c:pt>
                <c:pt idx="107">
                  <c:v>-3.4054142009108869E-2</c:v>
                </c:pt>
                <c:pt idx="108">
                  <c:v>6.6924773271235458E-3</c:v>
                </c:pt>
                <c:pt idx="109">
                  <c:v>3.1877892197984231E-2</c:v>
                </c:pt>
                <c:pt idx="110">
                  <c:v>0.12046836133064964</c:v>
                </c:pt>
                <c:pt idx="111">
                  <c:v>0.19673853744232367</c:v>
                </c:pt>
                <c:pt idx="112">
                  <c:v>0.23631425813489773</c:v>
                </c:pt>
                <c:pt idx="113">
                  <c:v>0.27171856115736093</c:v>
                </c:pt>
                <c:pt idx="114">
                  <c:v>0.32682061827296771</c:v>
                </c:pt>
                <c:pt idx="115">
                  <c:v>0.24945144092880828</c:v>
                </c:pt>
                <c:pt idx="116">
                  <c:v>0.27262208989753539</c:v>
                </c:pt>
                <c:pt idx="117">
                  <c:v>0.28397909609491956</c:v>
                </c:pt>
                <c:pt idx="118">
                  <c:v>0.23495081802604934</c:v>
                </c:pt>
                <c:pt idx="119">
                  <c:v>0.25927482897953436</c:v>
                </c:pt>
                <c:pt idx="120">
                  <c:v>0.25990259499309432</c:v>
                </c:pt>
                <c:pt idx="121">
                  <c:v>0.27244017951097155</c:v>
                </c:pt>
                <c:pt idx="122">
                  <c:v>0.28345958039579922</c:v>
                </c:pt>
                <c:pt idx="123">
                  <c:v>0.24221976021026917</c:v>
                </c:pt>
                <c:pt idx="124">
                  <c:v>0.13227430605034243</c:v>
                </c:pt>
                <c:pt idx="125">
                  <c:v>8.0434432916903942E-2</c:v>
                </c:pt>
                <c:pt idx="126">
                  <c:v>0.10524617158104087</c:v>
                </c:pt>
                <c:pt idx="127">
                  <c:v>0.16187167836226238</c:v>
                </c:pt>
                <c:pt idx="128">
                  <c:v>0.17187094866538127</c:v>
                </c:pt>
                <c:pt idx="129">
                  <c:v>8.6740211358552755E-2</c:v>
                </c:pt>
                <c:pt idx="130">
                  <c:v>5.6396868272631864E-2</c:v>
                </c:pt>
                <c:pt idx="131">
                  <c:v>9.2346193542204469E-2</c:v>
                </c:pt>
                <c:pt idx="132">
                  <c:v>0.15316033360994891</c:v>
                </c:pt>
                <c:pt idx="133">
                  <c:v>0.20384354557656806</c:v>
                </c:pt>
                <c:pt idx="134">
                  <c:v>0.24922696599633712</c:v>
                </c:pt>
                <c:pt idx="135">
                  <c:v>0.13772032409647195</c:v>
                </c:pt>
                <c:pt idx="136">
                  <c:v>0.1504298183198865</c:v>
                </c:pt>
                <c:pt idx="137">
                  <c:v>0.20058427578053706</c:v>
                </c:pt>
                <c:pt idx="138">
                  <c:v>0.24797693786490221</c:v>
                </c:pt>
                <c:pt idx="139">
                  <c:v>0.3008892680734051</c:v>
                </c:pt>
                <c:pt idx="140">
                  <c:v>0.33886006553612102</c:v>
                </c:pt>
                <c:pt idx="141">
                  <c:v>0.35921232981287199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67-49B7-83C5-5859E3395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601216"/>
        <c:axId val="704600256"/>
      </c:lineChart>
      <c:dateAx>
        <c:axId val="704601216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600256"/>
        <c:crosses val="autoZero"/>
        <c:auto val="1"/>
        <c:lblOffset val="100"/>
        <c:baseTimeUnit val="months"/>
        <c:majorUnit val="9"/>
        <c:majorTimeUnit val="months"/>
      </c:dateAx>
      <c:valAx>
        <c:axId val="7046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6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37667712730496"/>
          <c:y val="0.8625975804554189"/>
          <c:w val="0.6614087256623844"/>
          <c:h val="0.11900876988772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US!$A$4:$A$441</c:f>
              <c:numCache>
                <c:formatCode>m/d/yyyy</c:formatCode>
                <c:ptCount val="43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8-42E9-98CB-3B34D41F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64432"/>
        <c:axId val="151767792"/>
      </c:lineChart>
      <c:dateAx>
        <c:axId val="151764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767792"/>
        <c:crosses val="autoZero"/>
        <c:auto val="1"/>
        <c:lblOffset val="100"/>
        <c:baseTimeUnit val="days"/>
      </c:dateAx>
      <c:valAx>
        <c:axId val="1517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US!$E$3</c:f>
              <c:strCache>
                <c:ptCount val="1"/>
                <c:pt idx="0">
                  <c:v>ConfBoard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US!$A$4:$A$441</c:f>
              <c:numCache>
                <c:formatCode>m/d/yyyy</c:formatCode>
                <c:ptCount val="43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</c:numCache>
            </c:numRef>
          </c:cat>
          <c:val>
            <c:numRef>
              <c:f>US!$E$4:$E$441</c:f>
              <c:numCache>
                <c:formatCode>#,##0.00</c:formatCode>
                <c:ptCount val="438"/>
                <c:pt idx="0">
                  <c:v>-0.7</c:v>
                </c:pt>
                <c:pt idx="1">
                  <c:v>-0.2</c:v>
                </c:pt>
                <c:pt idx="2">
                  <c:v>-0.9</c:v>
                </c:pt>
                <c:pt idx="3">
                  <c:v>-0.4</c:v>
                </c:pt>
                <c:pt idx="4">
                  <c:v>-0.4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-4.5999999999999996</c:v>
                </c:pt>
                <c:pt idx="9">
                  <c:v>-6.5</c:v>
                </c:pt>
                <c:pt idx="10">
                  <c:v>-7.5</c:v>
                </c:pt>
                <c:pt idx="11">
                  <c:v>-8.8000000000000007</c:v>
                </c:pt>
                <c:pt idx="12">
                  <c:v>-8.8000000000000007</c:v>
                </c:pt>
                <c:pt idx="13">
                  <c:v>-9.1</c:v>
                </c:pt>
                <c:pt idx="14">
                  <c:v>-7.9</c:v>
                </c:pt>
                <c:pt idx="15">
                  <c:v>-7.4</c:v>
                </c:pt>
                <c:pt idx="16">
                  <c:v>-7.6</c:v>
                </c:pt>
                <c:pt idx="17">
                  <c:v>-6.2</c:v>
                </c:pt>
                <c:pt idx="18">
                  <c:v>-4.5</c:v>
                </c:pt>
                <c:pt idx="19">
                  <c:v>-2.4</c:v>
                </c:pt>
                <c:pt idx="20">
                  <c:v>-1.3</c:v>
                </c:pt>
                <c:pt idx="21">
                  <c:v>0.8</c:v>
                </c:pt>
                <c:pt idx="22">
                  <c:v>1.5</c:v>
                </c:pt>
                <c:pt idx="23">
                  <c:v>3.8</c:v>
                </c:pt>
                <c:pt idx="24">
                  <c:v>4.4000000000000004</c:v>
                </c:pt>
                <c:pt idx="25">
                  <c:v>5.8</c:v>
                </c:pt>
                <c:pt idx="26">
                  <c:v>5.6</c:v>
                </c:pt>
                <c:pt idx="27">
                  <c:v>5.9</c:v>
                </c:pt>
                <c:pt idx="28">
                  <c:v>6.7</c:v>
                </c:pt>
                <c:pt idx="29">
                  <c:v>5.8</c:v>
                </c:pt>
                <c:pt idx="30">
                  <c:v>6.2</c:v>
                </c:pt>
                <c:pt idx="31">
                  <c:v>5.6</c:v>
                </c:pt>
                <c:pt idx="32">
                  <c:v>5.8</c:v>
                </c:pt>
                <c:pt idx="33">
                  <c:v>6.5</c:v>
                </c:pt>
                <c:pt idx="34">
                  <c:v>8.4</c:v>
                </c:pt>
                <c:pt idx="35">
                  <c:v>8.1</c:v>
                </c:pt>
                <c:pt idx="36">
                  <c:v>8.5</c:v>
                </c:pt>
                <c:pt idx="37">
                  <c:v>7.5</c:v>
                </c:pt>
                <c:pt idx="38">
                  <c:v>7.4</c:v>
                </c:pt>
                <c:pt idx="39">
                  <c:v>6.6</c:v>
                </c:pt>
                <c:pt idx="40">
                  <c:v>6.6</c:v>
                </c:pt>
                <c:pt idx="41">
                  <c:v>6.4</c:v>
                </c:pt>
                <c:pt idx="42">
                  <c:v>6.5</c:v>
                </c:pt>
                <c:pt idx="43">
                  <c:v>6.9</c:v>
                </c:pt>
                <c:pt idx="44">
                  <c:v>7.6</c:v>
                </c:pt>
                <c:pt idx="45">
                  <c:v>7.3</c:v>
                </c:pt>
                <c:pt idx="46">
                  <c:v>7.4</c:v>
                </c:pt>
                <c:pt idx="47">
                  <c:v>6.7</c:v>
                </c:pt>
                <c:pt idx="48">
                  <c:v>6.5</c:v>
                </c:pt>
                <c:pt idx="49">
                  <c:v>7.8</c:v>
                </c:pt>
                <c:pt idx="50">
                  <c:v>7.9</c:v>
                </c:pt>
                <c:pt idx="51">
                  <c:v>8.1999999999999993</c:v>
                </c:pt>
                <c:pt idx="52">
                  <c:v>8.6999999999999993</c:v>
                </c:pt>
                <c:pt idx="53">
                  <c:v>9</c:v>
                </c:pt>
                <c:pt idx="54">
                  <c:v>9.3000000000000007</c:v>
                </c:pt>
                <c:pt idx="55">
                  <c:v>9.1999999999999993</c:v>
                </c:pt>
                <c:pt idx="56">
                  <c:v>9.3000000000000007</c:v>
                </c:pt>
                <c:pt idx="57">
                  <c:v>9</c:v>
                </c:pt>
                <c:pt idx="58">
                  <c:v>8.1999999999999993</c:v>
                </c:pt>
                <c:pt idx="59">
                  <c:v>8.5</c:v>
                </c:pt>
                <c:pt idx="60">
                  <c:v>8.1</c:v>
                </c:pt>
                <c:pt idx="61">
                  <c:v>6.8</c:v>
                </c:pt>
                <c:pt idx="62">
                  <c:v>6.1</c:v>
                </c:pt>
                <c:pt idx="63">
                  <c:v>5.6</c:v>
                </c:pt>
                <c:pt idx="64">
                  <c:v>4.8</c:v>
                </c:pt>
                <c:pt idx="65">
                  <c:v>4.3</c:v>
                </c:pt>
                <c:pt idx="66">
                  <c:v>4</c:v>
                </c:pt>
                <c:pt idx="67">
                  <c:v>3.9</c:v>
                </c:pt>
                <c:pt idx="68">
                  <c:v>3</c:v>
                </c:pt>
                <c:pt idx="69">
                  <c:v>2.8</c:v>
                </c:pt>
                <c:pt idx="70">
                  <c:v>2.2000000000000002</c:v>
                </c:pt>
                <c:pt idx="71">
                  <c:v>0.1</c:v>
                </c:pt>
                <c:pt idx="72">
                  <c:v>1.2</c:v>
                </c:pt>
                <c:pt idx="73">
                  <c:v>1.6</c:v>
                </c:pt>
                <c:pt idx="74">
                  <c:v>1.8</c:v>
                </c:pt>
                <c:pt idx="75">
                  <c:v>2.7</c:v>
                </c:pt>
                <c:pt idx="76">
                  <c:v>3.2</c:v>
                </c:pt>
                <c:pt idx="77">
                  <c:v>3.1</c:v>
                </c:pt>
                <c:pt idx="78">
                  <c:v>2.9</c:v>
                </c:pt>
                <c:pt idx="79">
                  <c:v>2.8</c:v>
                </c:pt>
                <c:pt idx="80">
                  <c:v>3.2</c:v>
                </c:pt>
                <c:pt idx="81">
                  <c:v>3.9</c:v>
                </c:pt>
                <c:pt idx="82">
                  <c:v>4.0999999999999996</c:v>
                </c:pt>
                <c:pt idx="83">
                  <c:v>6.6</c:v>
                </c:pt>
                <c:pt idx="84">
                  <c:v>6.9</c:v>
                </c:pt>
                <c:pt idx="85">
                  <c:v>6.8</c:v>
                </c:pt>
                <c:pt idx="86">
                  <c:v>6.8</c:v>
                </c:pt>
                <c:pt idx="87">
                  <c:v>6.6</c:v>
                </c:pt>
                <c:pt idx="88">
                  <c:v>6.7</c:v>
                </c:pt>
                <c:pt idx="89">
                  <c:v>8.1</c:v>
                </c:pt>
                <c:pt idx="90">
                  <c:v>8.1</c:v>
                </c:pt>
                <c:pt idx="91">
                  <c:v>8.5</c:v>
                </c:pt>
                <c:pt idx="92">
                  <c:v>8.6</c:v>
                </c:pt>
                <c:pt idx="93">
                  <c:v>8</c:v>
                </c:pt>
                <c:pt idx="94">
                  <c:v>8.1</c:v>
                </c:pt>
                <c:pt idx="95">
                  <c:v>7.5</c:v>
                </c:pt>
                <c:pt idx="96">
                  <c:v>7.2</c:v>
                </c:pt>
                <c:pt idx="97">
                  <c:v>7.1</c:v>
                </c:pt>
                <c:pt idx="98">
                  <c:v>6.6</c:v>
                </c:pt>
                <c:pt idx="99">
                  <c:v>6.5</c:v>
                </c:pt>
                <c:pt idx="100">
                  <c:v>5.2</c:v>
                </c:pt>
                <c:pt idx="101">
                  <c:v>4.2</c:v>
                </c:pt>
                <c:pt idx="102">
                  <c:v>3.9</c:v>
                </c:pt>
                <c:pt idx="103">
                  <c:v>2.5</c:v>
                </c:pt>
                <c:pt idx="104">
                  <c:v>1.4</c:v>
                </c:pt>
                <c:pt idx="105">
                  <c:v>1.7</c:v>
                </c:pt>
                <c:pt idx="106">
                  <c:v>1.7</c:v>
                </c:pt>
                <c:pt idx="107">
                  <c:v>1.5</c:v>
                </c:pt>
                <c:pt idx="108">
                  <c:v>0.9</c:v>
                </c:pt>
                <c:pt idx="109">
                  <c:v>0.8</c:v>
                </c:pt>
                <c:pt idx="110">
                  <c:v>1</c:v>
                </c:pt>
                <c:pt idx="111">
                  <c:v>1</c:v>
                </c:pt>
                <c:pt idx="112">
                  <c:v>1.8</c:v>
                </c:pt>
                <c:pt idx="113">
                  <c:v>2.2000000000000002</c:v>
                </c:pt>
                <c:pt idx="114">
                  <c:v>2.2999999999999998</c:v>
                </c:pt>
                <c:pt idx="115">
                  <c:v>2.9</c:v>
                </c:pt>
                <c:pt idx="116">
                  <c:v>4.0999999999999996</c:v>
                </c:pt>
                <c:pt idx="117">
                  <c:v>4.5</c:v>
                </c:pt>
                <c:pt idx="118">
                  <c:v>5.0999999999999996</c:v>
                </c:pt>
                <c:pt idx="119">
                  <c:v>6</c:v>
                </c:pt>
                <c:pt idx="120">
                  <c:v>4.8</c:v>
                </c:pt>
                <c:pt idx="121">
                  <c:v>5.8</c:v>
                </c:pt>
                <c:pt idx="122">
                  <c:v>5.9</c:v>
                </c:pt>
                <c:pt idx="123">
                  <c:v>4.3</c:v>
                </c:pt>
                <c:pt idx="124">
                  <c:v>4.4000000000000004</c:v>
                </c:pt>
                <c:pt idx="125">
                  <c:v>3.3</c:v>
                </c:pt>
                <c:pt idx="126">
                  <c:v>2.6</c:v>
                </c:pt>
                <c:pt idx="127">
                  <c:v>3</c:v>
                </c:pt>
                <c:pt idx="128">
                  <c:v>1.5</c:v>
                </c:pt>
                <c:pt idx="129">
                  <c:v>0</c:v>
                </c:pt>
                <c:pt idx="130">
                  <c:v>-2.4</c:v>
                </c:pt>
                <c:pt idx="131">
                  <c:v>-4</c:v>
                </c:pt>
                <c:pt idx="132">
                  <c:v>-4.5</c:v>
                </c:pt>
                <c:pt idx="133">
                  <c:v>-7</c:v>
                </c:pt>
                <c:pt idx="134">
                  <c:v>-8.3000000000000007</c:v>
                </c:pt>
                <c:pt idx="135">
                  <c:v>-7.1</c:v>
                </c:pt>
                <c:pt idx="136">
                  <c:v>-8.1</c:v>
                </c:pt>
                <c:pt idx="137">
                  <c:v>-8.1999999999999993</c:v>
                </c:pt>
                <c:pt idx="138">
                  <c:v>-7.8</c:v>
                </c:pt>
                <c:pt idx="139">
                  <c:v>-9.8000000000000007</c:v>
                </c:pt>
                <c:pt idx="140">
                  <c:v>-9.6</c:v>
                </c:pt>
                <c:pt idx="141">
                  <c:v>-8.6999999999999993</c:v>
                </c:pt>
                <c:pt idx="142">
                  <c:v>-6.7</c:v>
                </c:pt>
                <c:pt idx="143">
                  <c:v>-6</c:v>
                </c:pt>
                <c:pt idx="144">
                  <c:v>-4.2</c:v>
                </c:pt>
                <c:pt idx="145">
                  <c:v>-2.1</c:v>
                </c:pt>
                <c:pt idx="146">
                  <c:v>0</c:v>
                </c:pt>
                <c:pt idx="147">
                  <c:v>0.4</c:v>
                </c:pt>
                <c:pt idx="148">
                  <c:v>1.3</c:v>
                </c:pt>
                <c:pt idx="149">
                  <c:v>1.2</c:v>
                </c:pt>
                <c:pt idx="150">
                  <c:v>1.6</c:v>
                </c:pt>
                <c:pt idx="151">
                  <c:v>3.1</c:v>
                </c:pt>
                <c:pt idx="152">
                  <c:v>3.6</c:v>
                </c:pt>
                <c:pt idx="153">
                  <c:v>3.7</c:v>
                </c:pt>
                <c:pt idx="154">
                  <c:v>3.2</c:v>
                </c:pt>
                <c:pt idx="155">
                  <c:v>3.3</c:v>
                </c:pt>
                <c:pt idx="156">
                  <c:v>2.4</c:v>
                </c:pt>
                <c:pt idx="157">
                  <c:v>1.7</c:v>
                </c:pt>
                <c:pt idx="158">
                  <c:v>0.5</c:v>
                </c:pt>
                <c:pt idx="159">
                  <c:v>0.9</c:v>
                </c:pt>
                <c:pt idx="160">
                  <c:v>1.5</c:v>
                </c:pt>
                <c:pt idx="161">
                  <c:v>2.5</c:v>
                </c:pt>
                <c:pt idx="162">
                  <c:v>3</c:v>
                </c:pt>
                <c:pt idx="163">
                  <c:v>4.5</c:v>
                </c:pt>
                <c:pt idx="164">
                  <c:v>5.8</c:v>
                </c:pt>
                <c:pt idx="165">
                  <c:v>6.4</c:v>
                </c:pt>
                <c:pt idx="166">
                  <c:v>7.5</c:v>
                </c:pt>
                <c:pt idx="167">
                  <c:v>8.5</c:v>
                </c:pt>
                <c:pt idx="168">
                  <c:v>9.6</c:v>
                </c:pt>
                <c:pt idx="169">
                  <c:v>11.3</c:v>
                </c:pt>
                <c:pt idx="170">
                  <c:v>12</c:v>
                </c:pt>
                <c:pt idx="171">
                  <c:v>11.9</c:v>
                </c:pt>
                <c:pt idx="172">
                  <c:v>11.4</c:v>
                </c:pt>
                <c:pt idx="173">
                  <c:v>11.7</c:v>
                </c:pt>
                <c:pt idx="174">
                  <c:v>11.5</c:v>
                </c:pt>
                <c:pt idx="175">
                  <c:v>11.2</c:v>
                </c:pt>
                <c:pt idx="176">
                  <c:v>10.4</c:v>
                </c:pt>
                <c:pt idx="177">
                  <c:v>10.3</c:v>
                </c:pt>
                <c:pt idx="178">
                  <c:v>10.3</c:v>
                </c:pt>
                <c:pt idx="179">
                  <c:v>9.8000000000000007</c:v>
                </c:pt>
                <c:pt idx="180">
                  <c:v>9.4</c:v>
                </c:pt>
                <c:pt idx="181">
                  <c:v>7.6</c:v>
                </c:pt>
                <c:pt idx="182">
                  <c:v>7.8</c:v>
                </c:pt>
                <c:pt idx="183">
                  <c:v>6.6</c:v>
                </c:pt>
                <c:pt idx="184">
                  <c:v>7.2</c:v>
                </c:pt>
                <c:pt idx="185">
                  <c:v>6.5</c:v>
                </c:pt>
                <c:pt idx="186">
                  <c:v>6.7</c:v>
                </c:pt>
                <c:pt idx="187">
                  <c:v>5.6</c:v>
                </c:pt>
                <c:pt idx="188">
                  <c:v>5.4</c:v>
                </c:pt>
                <c:pt idx="189">
                  <c:v>5</c:v>
                </c:pt>
                <c:pt idx="190">
                  <c:v>4</c:v>
                </c:pt>
                <c:pt idx="191">
                  <c:v>4.0999999999999996</c:v>
                </c:pt>
                <c:pt idx="192">
                  <c:v>3.6</c:v>
                </c:pt>
                <c:pt idx="193">
                  <c:v>4.3</c:v>
                </c:pt>
                <c:pt idx="194">
                  <c:v>3.3</c:v>
                </c:pt>
                <c:pt idx="195">
                  <c:v>3.1</c:v>
                </c:pt>
                <c:pt idx="196">
                  <c:v>1.9</c:v>
                </c:pt>
                <c:pt idx="197">
                  <c:v>1.4</c:v>
                </c:pt>
                <c:pt idx="198">
                  <c:v>0.4</c:v>
                </c:pt>
                <c:pt idx="199">
                  <c:v>0.7</c:v>
                </c:pt>
                <c:pt idx="200">
                  <c:v>0.4</c:v>
                </c:pt>
                <c:pt idx="201">
                  <c:v>-0.3</c:v>
                </c:pt>
                <c:pt idx="202">
                  <c:v>-0.1</c:v>
                </c:pt>
                <c:pt idx="203">
                  <c:v>-1</c:v>
                </c:pt>
                <c:pt idx="204">
                  <c:v>-1.1000000000000001</c:v>
                </c:pt>
                <c:pt idx="205">
                  <c:v>-1.1000000000000001</c:v>
                </c:pt>
                <c:pt idx="206">
                  <c:v>-0.9</c:v>
                </c:pt>
                <c:pt idx="207">
                  <c:v>-0.6</c:v>
                </c:pt>
                <c:pt idx="208">
                  <c:v>-0.5</c:v>
                </c:pt>
                <c:pt idx="209">
                  <c:v>-0.3</c:v>
                </c:pt>
                <c:pt idx="210">
                  <c:v>-0.5</c:v>
                </c:pt>
                <c:pt idx="211">
                  <c:v>-1.3</c:v>
                </c:pt>
                <c:pt idx="212">
                  <c:v>-1.6</c:v>
                </c:pt>
                <c:pt idx="213">
                  <c:v>-2.2999999999999998</c:v>
                </c:pt>
                <c:pt idx="214">
                  <c:v>-3.4</c:v>
                </c:pt>
                <c:pt idx="215">
                  <c:v>-4.4000000000000004</c:v>
                </c:pt>
                <c:pt idx="216">
                  <c:v>-5.5</c:v>
                </c:pt>
                <c:pt idx="217">
                  <c:v>-7.2</c:v>
                </c:pt>
                <c:pt idx="218">
                  <c:v>-7.5</c:v>
                </c:pt>
                <c:pt idx="219">
                  <c:v>-8.4</c:v>
                </c:pt>
                <c:pt idx="220">
                  <c:v>-8.6999999999999993</c:v>
                </c:pt>
                <c:pt idx="221">
                  <c:v>-10.6</c:v>
                </c:pt>
                <c:pt idx="222">
                  <c:v>-11.3</c:v>
                </c:pt>
                <c:pt idx="223">
                  <c:v>-12.4</c:v>
                </c:pt>
                <c:pt idx="224">
                  <c:v>-14.9</c:v>
                </c:pt>
                <c:pt idx="225">
                  <c:v>-16.399999999999999</c:v>
                </c:pt>
                <c:pt idx="226">
                  <c:v>-18.100000000000001</c:v>
                </c:pt>
                <c:pt idx="227">
                  <c:v>-18.7</c:v>
                </c:pt>
                <c:pt idx="228">
                  <c:v>-18.7</c:v>
                </c:pt>
                <c:pt idx="229">
                  <c:v>-19</c:v>
                </c:pt>
                <c:pt idx="230">
                  <c:v>-18.399999999999999</c:v>
                </c:pt>
                <c:pt idx="231">
                  <c:v>-17.2</c:v>
                </c:pt>
                <c:pt idx="232">
                  <c:v>-16.2</c:v>
                </c:pt>
                <c:pt idx="233">
                  <c:v>-13.7</c:v>
                </c:pt>
                <c:pt idx="234">
                  <c:v>-11.8</c:v>
                </c:pt>
                <c:pt idx="235">
                  <c:v>-9.3000000000000007</c:v>
                </c:pt>
                <c:pt idx="236">
                  <c:v>-5.9</c:v>
                </c:pt>
                <c:pt idx="237">
                  <c:v>-2.2999999999999998</c:v>
                </c:pt>
                <c:pt idx="238">
                  <c:v>1.6</c:v>
                </c:pt>
                <c:pt idx="239">
                  <c:v>4.3</c:v>
                </c:pt>
                <c:pt idx="240">
                  <c:v>5.6</c:v>
                </c:pt>
                <c:pt idx="241">
                  <c:v>9.3000000000000007</c:v>
                </c:pt>
                <c:pt idx="242">
                  <c:v>9.5</c:v>
                </c:pt>
                <c:pt idx="243">
                  <c:v>9.4</c:v>
                </c:pt>
                <c:pt idx="244">
                  <c:v>8.6999999999999993</c:v>
                </c:pt>
                <c:pt idx="245">
                  <c:v>8.1</c:v>
                </c:pt>
                <c:pt idx="246">
                  <c:v>7.5</c:v>
                </c:pt>
                <c:pt idx="247">
                  <c:v>7.2</c:v>
                </c:pt>
                <c:pt idx="248">
                  <c:v>6.8</c:v>
                </c:pt>
                <c:pt idx="249">
                  <c:v>6.6</c:v>
                </c:pt>
                <c:pt idx="250">
                  <c:v>6.8</c:v>
                </c:pt>
                <c:pt idx="251">
                  <c:v>6.3</c:v>
                </c:pt>
                <c:pt idx="252">
                  <c:v>7</c:v>
                </c:pt>
                <c:pt idx="253">
                  <c:v>6.3</c:v>
                </c:pt>
                <c:pt idx="254">
                  <c:v>6.1</c:v>
                </c:pt>
                <c:pt idx="255">
                  <c:v>6.4</c:v>
                </c:pt>
                <c:pt idx="256">
                  <c:v>6.4</c:v>
                </c:pt>
                <c:pt idx="257">
                  <c:v>6.8</c:v>
                </c:pt>
                <c:pt idx="258">
                  <c:v>5.6</c:v>
                </c:pt>
                <c:pt idx="259">
                  <c:v>4.5</c:v>
                </c:pt>
                <c:pt idx="260">
                  <c:v>5.2</c:v>
                </c:pt>
                <c:pt idx="261">
                  <c:v>4.3</c:v>
                </c:pt>
                <c:pt idx="262">
                  <c:v>3.6</c:v>
                </c:pt>
                <c:pt idx="263">
                  <c:v>3.9</c:v>
                </c:pt>
                <c:pt idx="264">
                  <c:v>4.0999999999999996</c:v>
                </c:pt>
                <c:pt idx="265">
                  <c:v>3.3</c:v>
                </c:pt>
                <c:pt idx="266">
                  <c:v>3.1</c:v>
                </c:pt>
                <c:pt idx="267">
                  <c:v>2.6</c:v>
                </c:pt>
                <c:pt idx="268">
                  <c:v>2.1</c:v>
                </c:pt>
                <c:pt idx="269">
                  <c:v>1.8</c:v>
                </c:pt>
                <c:pt idx="270">
                  <c:v>2.1</c:v>
                </c:pt>
                <c:pt idx="271">
                  <c:v>3.2</c:v>
                </c:pt>
                <c:pt idx="272">
                  <c:v>2.7</c:v>
                </c:pt>
                <c:pt idx="273">
                  <c:v>2.7</c:v>
                </c:pt>
                <c:pt idx="274">
                  <c:v>2.2999999999999998</c:v>
                </c:pt>
                <c:pt idx="275">
                  <c:v>2.5</c:v>
                </c:pt>
                <c:pt idx="276">
                  <c:v>2.1</c:v>
                </c:pt>
                <c:pt idx="277">
                  <c:v>1.5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2.9</c:v>
                </c:pt>
                <c:pt idx="281">
                  <c:v>3.1</c:v>
                </c:pt>
                <c:pt idx="282">
                  <c:v>4.0999999999999996</c:v>
                </c:pt>
                <c:pt idx="283">
                  <c:v>4.3</c:v>
                </c:pt>
                <c:pt idx="284">
                  <c:v>4.4000000000000004</c:v>
                </c:pt>
                <c:pt idx="285">
                  <c:v>5.3</c:v>
                </c:pt>
                <c:pt idx="286">
                  <c:v>5.3</c:v>
                </c:pt>
                <c:pt idx="287">
                  <c:v>4.9000000000000004</c:v>
                </c:pt>
                <c:pt idx="288">
                  <c:v>5.2</c:v>
                </c:pt>
                <c:pt idx="289">
                  <c:v>6.4</c:v>
                </c:pt>
                <c:pt idx="290">
                  <c:v>5.8</c:v>
                </c:pt>
                <c:pt idx="291">
                  <c:v>6</c:v>
                </c:pt>
                <c:pt idx="292">
                  <c:v>6.7</c:v>
                </c:pt>
                <c:pt idx="293">
                  <c:v>6.9</c:v>
                </c:pt>
                <c:pt idx="294">
                  <c:v>6.6</c:v>
                </c:pt>
                <c:pt idx="295">
                  <c:v>6.5</c:v>
                </c:pt>
                <c:pt idx="296">
                  <c:v>6.3</c:v>
                </c:pt>
                <c:pt idx="297">
                  <c:v>5.8</c:v>
                </c:pt>
                <c:pt idx="298">
                  <c:v>6.3</c:v>
                </c:pt>
                <c:pt idx="299">
                  <c:v>6.1</c:v>
                </c:pt>
                <c:pt idx="300">
                  <c:v>5.5</c:v>
                </c:pt>
                <c:pt idx="301">
                  <c:v>5</c:v>
                </c:pt>
                <c:pt idx="302">
                  <c:v>5.3</c:v>
                </c:pt>
                <c:pt idx="303">
                  <c:v>5.0999999999999996</c:v>
                </c:pt>
                <c:pt idx="304">
                  <c:v>4.9000000000000004</c:v>
                </c:pt>
                <c:pt idx="305">
                  <c:v>4</c:v>
                </c:pt>
                <c:pt idx="306">
                  <c:v>3.7</c:v>
                </c:pt>
                <c:pt idx="307">
                  <c:v>3</c:v>
                </c:pt>
                <c:pt idx="308">
                  <c:v>3.1</c:v>
                </c:pt>
                <c:pt idx="309">
                  <c:v>3.1</c:v>
                </c:pt>
                <c:pt idx="310">
                  <c:v>2.2999999999999998</c:v>
                </c:pt>
                <c:pt idx="311">
                  <c:v>1.7</c:v>
                </c:pt>
                <c:pt idx="312">
                  <c:v>1.4</c:v>
                </c:pt>
                <c:pt idx="313">
                  <c:v>1.1000000000000001</c:v>
                </c:pt>
                <c:pt idx="314">
                  <c:v>1</c:v>
                </c:pt>
                <c:pt idx="315">
                  <c:v>0.7</c:v>
                </c:pt>
                <c:pt idx="316">
                  <c:v>0.1</c:v>
                </c:pt>
                <c:pt idx="317">
                  <c:v>0.9</c:v>
                </c:pt>
                <c:pt idx="318">
                  <c:v>1</c:v>
                </c:pt>
                <c:pt idx="319">
                  <c:v>1.2</c:v>
                </c:pt>
                <c:pt idx="320">
                  <c:v>0.8</c:v>
                </c:pt>
                <c:pt idx="321">
                  <c:v>0.7</c:v>
                </c:pt>
                <c:pt idx="322">
                  <c:v>1.3</c:v>
                </c:pt>
                <c:pt idx="323">
                  <c:v>2.6</c:v>
                </c:pt>
                <c:pt idx="324">
                  <c:v>3.1</c:v>
                </c:pt>
                <c:pt idx="325">
                  <c:v>3.6</c:v>
                </c:pt>
                <c:pt idx="326">
                  <c:v>3.6</c:v>
                </c:pt>
                <c:pt idx="327">
                  <c:v>3.9</c:v>
                </c:pt>
                <c:pt idx="328">
                  <c:v>4.5</c:v>
                </c:pt>
                <c:pt idx="329">
                  <c:v>4.2</c:v>
                </c:pt>
                <c:pt idx="330">
                  <c:v>4.8</c:v>
                </c:pt>
                <c:pt idx="331">
                  <c:v>4.9000000000000004</c:v>
                </c:pt>
                <c:pt idx="332">
                  <c:v>6.3</c:v>
                </c:pt>
                <c:pt idx="333">
                  <c:v>6.6</c:v>
                </c:pt>
                <c:pt idx="334">
                  <c:v>6.8</c:v>
                </c:pt>
                <c:pt idx="335">
                  <c:v>6.9</c:v>
                </c:pt>
                <c:pt idx="336">
                  <c:v>7.4</c:v>
                </c:pt>
                <c:pt idx="337">
                  <c:v>7.1</c:v>
                </c:pt>
                <c:pt idx="338">
                  <c:v>7.5</c:v>
                </c:pt>
                <c:pt idx="339">
                  <c:v>7.6</c:v>
                </c:pt>
                <c:pt idx="340">
                  <c:v>7.8</c:v>
                </c:pt>
                <c:pt idx="341">
                  <c:v>8.1</c:v>
                </c:pt>
                <c:pt idx="342">
                  <c:v>7.8</c:v>
                </c:pt>
                <c:pt idx="343">
                  <c:v>8.1</c:v>
                </c:pt>
                <c:pt idx="344">
                  <c:v>6.8</c:v>
                </c:pt>
                <c:pt idx="345">
                  <c:v>6.3</c:v>
                </c:pt>
                <c:pt idx="346">
                  <c:v>5.4</c:v>
                </c:pt>
                <c:pt idx="347">
                  <c:v>4.4000000000000004</c:v>
                </c:pt>
                <c:pt idx="348">
                  <c:v>3.8</c:v>
                </c:pt>
                <c:pt idx="349">
                  <c:v>3.7</c:v>
                </c:pt>
                <c:pt idx="350">
                  <c:v>3.2</c:v>
                </c:pt>
                <c:pt idx="351">
                  <c:v>2.9</c:v>
                </c:pt>
                <c:pt idx="352">
                  <c:v>2</c:v>
                </c:pt>
                <c:pt idx="353">
                  <c:v>1.9</c:v>
                </c:pt>
                <c:pt idx="354">
                  <c:v>1.4</c:v>
                </c:pt>
                <c:pt idx="355">
                  <c:v>0.5</c:v>
                </c:pt>
                <c:pt idx="356">
                  <c:v>0.2</c:v>
                </c:pt>
                <c:pt idx="357">
                  <c:v>0.2</c:v>
                </c:pt>
                <c:pt idx="358">
                  <c:v>0</c:v>
                </c:pt>
                <c:pt idx="359">
                  <c:v>0.4</c:v>
                </c:pt>
                <c:pt idx="360">
                  <c:v>0.1</c:v>
                </c:pt>
                <c:pt idx="361">
                  <c:v>-5</c:v>
                </c:pt>
                <c:pt idx="362">
                  <c:v>-10.5</c:v>
                </c:pt>
                <c:pt idx="363">
                  <c:v>-8.8000000000000007</c:v>
                </c:pt>
                <c:pt idx="364">
                  <c:v>-6.7</c:v>
                </c:pt>
                <c:pt idx="365">
                  <c:v>-5.4</c:v>
                </c:pt>
                <c:pt idx="366">
                  <c:v>-4.3</c:v>
                </c:pt>
                <c:pt idx="367">
                  <c:v>-3.3</c:v>
                </c:pt>
                <c:pt idx="368">
                  <c:v>-2.5</c:v>
                </c:pt>
                <c:pt idx="369">
                  <c:v>-1.9</c:v>
                </c:pt>
                <c:pt idx="370">
                  <c:v>-1</c:v>
                </c:pt>
                <c:pt idx="371">
                  <c:v>-0.5</c:v>
                </c:pt>
                <c:pt idx="372">
                  <c:v>-0.5</c:v>
                </c:pt>
                <c:pt idx="373">
                  <c:v>5.5</c:v>
                </c:pt>
                <c:pt idx="374">
                  <c:v>12.9</c:v>
                </c:pt>
                <c:pt idx="375">
                  <c:v>11.6</c:v>
                </c:pt>
                <c:pt idx="376">
                  <c:v>10</c:v>
                </c:pt>
                <c:pt idx="377">
                  <c:v>9.1</c:v>
                </c:pt>
                <c:pt idx="378">
                  <c:v>8.6</c:v>
                </c:pt>
                <c:pt idx="379">
                  <c:v>7.9</c:v>
                </c:pt>
                <c:pt idx="380">
                  <c:v>8.1999999999999993</c:v>
                </c:pt>
                <c:pt idx="381">
                  <c:v>8.3000000000000007</c:v>
                </c:pt>
                <c:pt idx="382">
                  <c:v>8.1999999999999993</c:v>
                </c:pt>
                <c:pt idx="383">
                  <c:v>6.8</c:v>
                </c:pt>
                <c:pt idx="384">
                  <c:v>6.9</c:v>
                </c:pt>
                <c:pt idx="385">
                  <c:v>5.8</c:v>
                </c:pt>
                <c:pt idx="386">
                  <c:v>4.3</c:v>
                </c:pt>
                <c:pt idx="387">
                  <c:v>2.6</c:v>
                </c:pt>
                <c:pt idx="388">
                  <c:v>1</c:v>
                </c:pt>
                <c:pt idx="389">
                  <c:v>-0.4</c:v>
                </c:pt>
                <c:pt idx="390">
                  <c:v>-1.3</c:v>
                </c:pt>
                <c:pt idx="391">
                  <c:v>-2</c:v>
                </c:pt>
                <c:pt idx="392">
                  <c:v>-3.3</c:v>
                </c:pt>
                <c:pt idx="393">
                  <c:v>-4.9000000000000004</c:v>
                </c:pt>
                <c:pt idx="394">
                  <c:v>-6.3</c:v>
                </c:pt>
                <c:pt idx="395">
                  <c:v>-6.1</c:v>
                </c:pt>
                <c:pt idx="396">
                  <c:v>-6.8</c:v>
                </c:pt>
                <c:pt idx="397">
                  <c:v>-8</c:v>
                </c:pt>
                <c:pt idx="398">
                  <c:v>-8.1999999999999993</c:v>
                </c:pt>
                <c:pt idx="399">
                  <c:v>-8.1</c:v>
                </c:pt>
                <c:pt idx="400">
                  <c:v>-8.1999999999999993</c:v>
                </c:pt>
                <c:pt idx="401">
                  <c:v>-7.6</c:v>
                </c:pt>
                <c:pt idx="402">
                  <c:v>-7.7</c:v>
                </c:pt>
                <c:pt idx="403">
                  <c:v>-7.8</c:v>
                </c:pt>
                <c:pt idx="404">
                  <c:v>-7.9</c:v>
                </c:pt>
                <c:pt idx="405">
                  <c:v>-7.6</c:v>
                </c:pt>
                <c:pt idx="406">
                  <c:v>-6.9</c:v>
                </c:pt>
                <c:pt idx="407">
                  <c:v>-6.9</c:v>
                </c:pt>
                <c:pt idx="408">
                  <c:v>-6.3</c:v>
                </c:pt>
                <c:pt idx="409">
                  <c:v>-5.4</c:v>
                </c:pt>
                <c:pt idx="410">
                  <c:v>-5.2</c:v>
                </c:pt>
                <c:pt idx="411">
                  <c:v>-4.8</c:v>
                </c:pt>
                <c:pt idx="412">
                  <c:v>-4.3</c:v>
                </c:pt>
                <c:pt idx="413">
                  <c:v>-4.7</c:v>
                </c:pt>
                <c:pt idx="414">
                  <c:v>-4.7</c:v>
                </c:pt>
                <c:pt idx="415">
                  <c:v>-4.2</c:v>
                </c:pt>
                <c:pt idx="416">
                  <c:v>-3.8</c:v>
                </c:pt>
                <c:pt idx="417">
                  <c:v>-2.9</c:v>
                </c:pt>
                <c:pt idx="418">
                  <c:v>-2.9</c:v>
                </c:pt>
                <c:pt idx="419">
                  <c:v>-2.8</c:v>
                </c:pt>
                <c:pt idx="420">
                  <c:v>-3</c:v>
                </c:pt>
                <c:pt idx="421">
                  <c:v>-3.3</c:v>
                </c:pt>
                <c:pt idx="422">
                  <c:v>-4.0999999999999996</c:v>
                </c:pt>
                <c:pt idx="423">
                  <c:v>-3.7</c:v>
                </c:pt>
                <c:pt idx="424">
                  <c:v>-3.8</c:v>
                </c:pt>
                <c:pt idx="425">
                  <c:v>-3.4</c:v>
                </c:pt>
                <c:pt idx="426">
                  <c:v>-3.4</c:v>
                </c:pt>
                <c:pt idx="427">
                  <c:v>-3.2</c:v>
                </c:pt>
                <c:pt idx="428">
                  <c:v>-3.1</c:v>
                </c:pt>
                <c:pt idx="429">
                  <c:v>-3.1</c:v>
                </c:pt>
                <c:pt idx="430">
                  <c:v>-3.7</c:v>
                </c:pt>
                <c:pt idx="431">
                  <c:v>-3.6</c:v>
                </c:pt>
                <c:pt idx="432">
                  <c:v>-3.6</c:v>
                </c:pt>
                <c:pt idx="433">
                  <c:v>-3</c:v>
                </c:pt>
                <c:pt idx="434">
                  <c:v>-1.6</c:v>
                </c:pt>
                <c:pt idx="435">
                  <c:v>-1.6</c:v>
                </c:pt>
                <c:pt idx="436">
                  <c:v>-1.1000000000000001</c:v>
                </c:pt>
                <c:pt idx="43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A-4F09-8DF2-8AD004522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97584"/>
        <c:axId val="153995184"/>
      </c:lineChart>
      <c:dateAx>
        <c:axId val="153997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995184"/>
        <c:crosses val="autoZero"/>
        <c:auto val="1"/>
        <c:lblOffset val="100"/>
        <c:baseTimeUnit val="days"/>
      </c:dateAx>
      <c:valAx>
        <c:axId val="1539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99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US!$J$3</c:f>
              <c:strCache>
                <c:ptCount val="1"/>
                <c:pt idx="0">
                  <c:v>ADS BCI Index  (R3)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US!$A$4:$A$441</c:f>
              <c:numCache>
                <c:formatCode>m/d/yyyy</c:formatCode>
                <c:ptCount val="43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</c:numCache>
            </c:numRef>
          </c:cat>
          <c:val>
            <c:numRef>
              <c:f>US!$J$4:$J$441</c:f>
              <c:numCache>
                <c:formatCode>#,##0.00</c:formatCode>
                <c:ptCount val="438"/>
                <c:pt idx="0">
                  <c:v>0.62260000000000004</c:v>
                </c:pt>
                <c:pt idx="1">
                  <c:v>0.14399999999999999</c:v>
                </c:pt>
                <c:pt idx="2">
                  <c:v>-0.50329999999999997</c:v>
                </c:pt>
                <c:pt idx="3">
                  <c:v>-7.5700000000000003E-2</c:v>
                </c:pt>
                <c:pt idx="4">
                  <c:v>-0.24049999999999999</c:v>
                </c:pt>
                <c:pt idx="5">
                  <c:v>-0.56679999999999997</c:v>
                </c:pt>
                <c:pt idx="6">
                  <c:v>-0.57350000000000001</c:v>
                </c:pt>
                <c:pt idx="7">
                  <c:v>-1.1214999999999999</c:v>
                </c:pt>
                <c:pt idx="8">
                  <c:v>-1.6587000000000001</c:v>
                </c:pt>
                <c:pt idx="9">
                  <c:v>-1.7883</c:v>
                </c:pt>
                <c:pt idx="10">
                  <c:v>-1.3737999999999999</c:v>
                </c:pt>
                <c:pt idx="11">
                  <c:v>-1.421</c:v>
                </c:pt>
                <c:pt idx="12">
                  <c:v>-1.3435999999999999</c:v>
                </c:pt>
                <c:pt idx="13">
                  <c:v>-0.8024</c:v>
                </c:pt>
                <c:pt idx="14">
                  <c:v>8.5599999999999996E-2</c:v>
                </c:pt>
                <c:pt idx="15">
                  <c:v>0.4546</c:v>
                </c:pt>
                <c:pt idx="16">
                  <c:v>0.24179999999999999</c:v>
                </c:pt>
                <c:pt idx="17">
                  <c:v>-0.16</c:v>
                </c:pt>
                <c:pt idx="18">
                  <c:v>-0.20180000000000001</c:v>
                </c:pt>
                <c:pt idx="19">
                  <c:v>3.2000000000000002E-3</c:v>
                </c:pt>
                <c:pt idx="20">
                  <c:v>-0.46360000000000001</c:v>
                </c:pt>
                <c:pt idx="21">
                  <c:v>-0.76470000000000005</c:v>
                </c:pt>
                <c:pt idx="22">
                  <c:v>-0.70730000000000004</c:v>
                </c:pt>
                <c:pt idx="23">
                  <c:v>-0.1196</c:v>
                </c:pt>
                <c:pt idx="24">
                  <c:v>0.3049</c:v>
                </c:pt>
                <c:pt idx="25">
                  <c:v>0.4783</c:v>
                </c:pt>
                <c:pt idx="26">
                  <c:v>0.38200000000000001</c:v>
                </c:pt>
                <c:pt idx="27">
                  <c:v>-5.8700000000000002E-2</c:v>
                </c:pt>
                <c:pt idx="28">
                  <c:v>0.18029999999999999</c:v>
                </c:pt>
                <c:pt idx="29">
                  <c:v>0.2056</c:v>
                </c:pt>
                <c:pt idx="30">
                  <c:v>-0.57010000000000005</c:v>
                </c:pt>
                <c:pt idx="31">
                  <c:v>1.43E-2</c:v>
                </c:pt>
                <c:pt idx="32">
                  <c:v>0.28039999999999998</c:v>
                </c:pt>
                <c:pt idx="33">
                  <c:v>0.45660000000000001</c:v>
                </c:pt>
                <c:pt idx="34">
                  <c:v>0.72770000000000001</c:v>
                </c:pt>
                <c:pt idx="35">
                  <c:v>-0.14410000000000001</c:v>
                </c:pt>
                <c:pt idx="36">
                  <c:v>-0.2762</c:v>
                </c:pt>
                <c:pt idx="37">
                  <c:v>-0.55530000000000002</c:v>
                </c:pt>
                <c:pt idx="38">
                  <c:v>0.14169999999999999</c:v>
                </c:pt>
                <c:pt idx="39">
                  <c:v>-0.19450000000000001</c:v>
                </c:pt>
                <c:pt idx="40">
                  <c:v>1.03E-2</c:v>
                </c:pt>
                <c:pt idx="41">
                  <c:v>-0.1084</c:v>
                </c:pt>
                <c:pt idx="42">
                  <c:v>-0.10639999999999999</c:v>
                </c:pt>
                <c:pt idx="43">
                  <c:v>0.32919999999999999</c:v>
                </c:pt>
                <c:pt idx="44">
                  <c:v>0.4521</c:v>
                </c:pt>
                <c:pt idx="45">
                  <c:v>0.63519999999999999</c:v>
                </c:pt>
                <c:pt idx="46">
                  <c:v>0.75190000000000001</c:v>
                </c:pt>
                <c:pt idx="47">
                  <c:v>-0.21129999999999999</c:v>
                </c:pt>
                <c:pt idx="48">
                  <c:v>0.35070000000000001</c:v>
                </c:pt>
                <c:pt idx="49">
                  <c:v>1.0362</c:v>
                </c:pt>
                <c:pt idx="50">
                  <c:v>0.51070000000000004</c:v>
                </c:pt>
                <c:pt idx="51">
                  <c:v>0.43</c:v>
                </c:pt>
                <c:pt idx="52">
                  <c:v>0.4088</c:v>
                </c:pt>
                <c:pt idx="53">
                  <c:v>0.23780000000000001</c:v>
                </c:pt>
                <c:pt idx="54">
                  <c:v>0.61560000000000004</c:v>
                </c:pt>
                <c:pt idx="55">
                  <c:v>0.35930000000000001</c:v>
                </c:pt>
                <c:pt idx="56">
                  <c:v>0.60289999999999999</c:v>
                </c:pt>
                <c:pt idx="57">
                  <c:v>0.7923</c:v>
                </c:pt>
                <c:pt idx="58">
                  <c:v>0.66859999999999997</c:v>
                </c:pt>
                <c:pt idx="59">
                  <c:v>8.9800000000000005E-2</c:v>
                </c:pt>
                <c:pt idx="60">
                  <c:v>-0.38719999999999999</c:v>
                </c:pt>
                <c:pt idx="61">
                  <c:v>-0.3503</c:v>
                </c:pt>
                <c:pt idx="62">
                  <c:v>-0.52939999999999998</c:v>
                </c:pt>
                <c:pt idx="63">
                  <c:v>9.7000000000000003E-3</c:v>
                </c:pt>
                <c:pt idx="64">
                  <c:v>0.10050000000000001</c:v>
                </c:pt>
                <c:pt idx="65">
                  <c:v>-0.21060000000000001</c:v>
                </c:pt>
                <c:pt idx="66">
                  <c:v>0.79949999999999999</c:v>
                </c:pt>
                <c:pt idx="67">
                  <c:v>0.22009999999999999</c:v>
                </c:pt>
                <c:pt idx="68">
                  <c:v>-0.20699999999999999</c:v>
                </c:pt>
                <c:pt idx="69">
                  <c:v>0.13600000000000001</c:v>
                </c:pt>
                <c:pt idx="70">
                  <c:v>-0.1517</c:v>
                </c:pt>
                <c:pt idx="71">
                  <c:v>-0.38919999999999999</c:v>
                </c:pt>
                <c:pt idx="72">
                  <c:v>0.76649999999999996</c:v>
                </c:pt>
                <c:pt idx="73">
                  <c:v>0.17510000000000001</c:v>
                </c:pt>
                <c:pt idx="74">
                  <c:v>0.72550000000000003</c:v>
                </c:pt>
                <c:pt idx="75">
                  <c:v>0.77810000000000001</c:v>
                </c:pt>
                <c:pt idx="76">
                  <c:v>0.3715</c:v>
                </c:pt>
                <c:pt idx="77">
                  <c:v>9.6699999999999994E-2</c:v>
                </c:pt>
                <c:pt idx="78">
                  <c:v>0.27589999999999998</c:v>
                </c:pt>
                <c:pt idx="79">
                  <c:v>0.29139999999999999</c:v>
                </c:pt>
                <c:pt idx="80">
                  <c:v>0.2843</c:v>
                </c:pt>
                <c:pt idx="81">
                  <c:v>0.51749999999999996</c:v>
                </c:pt>
                <c:pt idx="82">
                  <c:v>0.16189999999999999</c:v>
                </c:pt>
                <c:pt idx="83">
                  <c:v>0.53069999999999995</c:v>
                </c:pt>
                <c:pt idx="84">
                  <c:v>1.0792999999999999</c:v>
                </c:pt>
                <c:pt idx="85">
                  <c:v>0.44009999999999999</c:v>
                </c:pt>
                <c:pt idx="86">
                  <c:v>0.20039999999999999</c:v>
                </c:pt>
                <c:pt idx="87">
                  <c:v>0.42970000000000003</c:v>
                </c:pt>
                <c:pt idx="88">
                  <c:v>0.72360000000000002</c:v>
                </c:pt>
                <c:pt idx="89">
                  <c:v>0.70040000000000002</c:v>
                </c:pt>
                <c:pt idx="90">
                  <c:v>0.52739999999999998</c:v>
                </c:pt>
                <c:pt idx="91">
                  <c:v>0.86460000000000004</c:v>
                </c:pt>
                <c:pt idx="92">
                  <c:v>0.59199999999999997</c:v>
                </c:pt>
                <c:pt idx="93">
                  <c:v>0.63090000000000002</c:v>
                </c:pt>
                <c:pt idx="94">
                  <c:v>0.3014</c:v>
                </c:pt>
                <c:pt idx="95">
                  <c:v>0.38009999999999999</c:v>
                </c:pt>
                <c:pt idx="96">
                  <c:v>0.38080000000000003</c:v>
                </c:pt>
                <c:pt idx="97">
                  <c:v>0.185</c:v>
                </c:pt>
                <c:pt idx="98">
                  <c:v>0.34499999999999997</c:v>
                </c:pt>
                <c:pt idx="99">
                  <c:v>0.25929999999999997</c:v>
                </c:pt>
                <c:pt idx="100">
                  <c:v>-0.5988</c:v>
                </c:pt>
                <c:pt idx="101">
                  <c:v>-0.14169999999999999</c:v>
                </c:pt>
                <c:pt idx="102">
                  <c:v>1.0750999999999999</c:v>
                </c:pt>
                <c:pt idx="103">
                  <c:v>0.44019999999999998</c:v>
                </c:pt>
                <c:pt idx="104">
                  <c:v>0.48249999999999998</c:v>
                </c:pt>
                <c:pt idx="105">
                  <c:v>0.31530000000000002</c:v>
                </c:pt>
                <c:pt idx="106">
                  <c:v>0.29799999999999999</c:v>
                </c:pt>
                <c:pt idx="107">
                  <c:v>0.29680000000000001</c:v>
                </c:pt>
                <c:pt idx="108">
                  <c:v>0.60260000000000002</c:v>
                </c:pt>
                <c:pt idx="109">
                  <c:v>-6.0600000000000001E-2</c:v>
                </c:pt>
                <c:pt idx="110">
                  <c:v>0.129</c:v>
                </c:pt>
                <c:pt idx="111">
                  <c:v>0.3775</c:v>
                </c:pt>
                <c:pt idx="112">
                  <c:v>0.16639999999999999</c:v>
                </c:pt>
                <c:pt idx="113">
                  <c:v>0.36359999999999998</c:v>
                </c:pt>
                <c:pt idx="114">
                  <c:v>0.1588</c:v>
                </c:pt>
                <c:pt idx="115">
                  <c:v>1.0500000000000001E-2</c:v>
                </c:pt>
                <c:pt idx="116">
                  <c:v>0.91739999999999999</c:v>
                </c:pt>
                <c:pt idx="117">
                  <c:v>0.71</c:v>
                </c:pt>
                <c:pt idx="118">
                  <c:v>0.58989999999999998</c:v>
                </c:pt>
                <c:pt idx="119">
                  <c:v>-3.3700000000000001E-2</c:v>
                </c:pt>
                <c:pt idx="120">
                  <c:v>-0.2465</c:v>
                </c:pt>
                <c:pt idx="121">
                  <c:v>0.52139999999999997</c:v>
                </c:pt>
                <c:pt idx="122">
                  <c:v>0.53469999999999995</c:v>
                </c:pt>
                <c:pt idx="123">
                  <c:v>2.46E-2</c:v>
                </c:pt>
                <c:pt idx="124">
                  <c:v>-0.1731</c:v>
                </c:pt>
                <c:pt idx="125">
                  <c:v>-0.4738</c:v>
                </c:pt>
                <c:pt idx="126">
                  <c:v>-0.39700000000000002</c:v>
                </c:pt>
                <c:pt idx="127">
                  <c:v>-5.1999999999999998E-2</c:v>
                </c:pt>
                <c:pt idx="128">
                  <c:v>-0.61529999999999996</c:v>
                </c:pt>
                <c:pt idx="129">
                  <c:v>-0.47660000000000002</c:v>
                </c:pt>
                <c:pt idx="130">
                  <c:v>-0.48849999999999999</c:v>
                </c:pt>
                <c:pt idx="131">
                  <c:v>-0.95309999999999995</c:v>
                </c:pt>
                <c:pt idx="132">
                  <c:v>-0.92500000000000004</c:v>
                </c:pt>
                <c:pt idx="133">
                  <c:v>-1.0803</c:v>
                </c:pt>
                <c:pt idx="134">
                  <c:v>-1.1085</c:v>
                </c:pt>
                <c:pt idx="135">
                  <c:v>-0.77559999999999996</c:v>
                </c:pt>
                <c:pt idx="136">
                  <c:v>-1.1241000000000001</c:v>
                </c:pt>
                <c:pt idx="137">
                  <c:v>-0.88180000000000003</c:v>
                </c:pt>
                <c:pt idx="138">
                  <c:v>-0.82450000000000001</c:v>
                </c:pt>
                <c:pt idx="139">
                  <c:v>-1.42</c:v>
                </c:pt>
                <c:pt idx="140">
                  <c:v>-0.56720000000000004</c:v>
                </c:pt>
                <c:pt idx="141">
                  <c:v>-0.84640000000000004</c:v>
                </c:pt>
                <c:pt idx="142">
                  <c:v>-0.48699999999999999</c:v>
                </c:pt>
                <c:pt idx="143">
                  <c:v>-0.1636</c:v>
                </c:pt>
                <c:pt idx="144">
                  <c:v>-0.26440000000000002</c:v>
                </c:pt>
                <c:pt idx="145">
                  <c:v>-0.14169999999999999</c:v>
                </c:pt>
                <c:pt idx="146">
                  <c:v>7.8200000000000006E-2</c:v>
                </c:pt>
                <c:pt idx="147">
                  <c:v>0.17430000000000001</c:v>
                </c:pt>
                <c:pt idx="148">
                  <c:v>4.3099999999999999E-2</c:v>
                </c:pt>
                <c:pt idx="149">
                  <c:v>-0.49619999999999997</c:v>
                </c:pt>
                <c:pt idx="150">
                  <c:v>-0.39219999999999999</c:v>
                </c:pt>
                <c:pt idx="151">
                  <c:v>-0.6391</c:v>
                </c:pt>
                <c:pt idx="152">
                  <c:v>-0.44940000000000002</c:v>
                </c:pt>
                <c:pt idx="153">
                  <c:v>-0.25359999999999999</c:v>
                </c:pt>
                <c:pt idx="154">
                  <c:v>-0.6149</c:v>
                </c:pt>
                <c:pt idx="155">
                  <c:v>-0.1525</c:v>
                </c:pt>
                <c:pt idx="156">
                  <c:v>-0.74539999999999995</c:v>
                </c:pt>
                <c:pt idx="157">
                  <c:v>-0.66139999999999999</c:v>
                </c:pt>
                <c:pt idx="158">
                  <c:v>-0.54820000000000002</c:v>
                </c:pt>
                <c:pt idx="159">
                  <c:v>-5.5599999999999997E-2</c:v>
                </c:pt>
                <c:pt idx="160">
                  <c:v>0.14449999999999999</c:v>
                </c:pt>
                <c:pt idx="161">
                  <c:v>0.15229999999999999</c:v>
                </c:pt>
                <c:pt idx="162">
                  <c:v>-0.15509999999999999</c:v>
                </c:pt>
                <c:pt idx="163">
                  <c:v>0.25640000000000002</c:v>
                </c:pt>
                <c:pt idx="164">
                  <c:v>0.2109</c:v>
                </c:pt>
                <c:pt idx="165">
                  <c:v>0.17680000000000001</c:v>
                </c:pt>
                <c:pt idx="166">
                  <c:v>-0.26690000000000003</c:v>
                </c:pt>
                <c:pt idx="167">
                  <c:v>-0.31919999999999998</c:v>
                </c:pt>
                <c:pt idx="168">
                  <c:v>0.1983</c:v>
                </c:pt>
                <c:pt idx="169">
                  <c:v>0.32229999999999998</c:v>
                </c:pt>
                <c:pt idx="170">
                  <c:v>0.1502</c:v>
                </c:pt>
                <c:pt idx="171">
                  <c:v>3.8300000000000001E-2</c:v>
                </c:pt>
                <c:pt idx="172">
                  <c:v>-0.47210000000000002</c:v>
                </c:pt>
                <c:pt idx="173">
                  <c:v>0.1074</c:v>
                </c:pt>
                <c:pt idx="174">
                  <c:v>7.6899999999999996E-2</c:v>
                </c:pt>
                <c:pt idx="175">
                  <c:v>0.16220000000000001</c:v>
                </c:pt>
                <c:pt idx="176">
                  <c:v>0.30959999999999999</c:v>
                </c:pt>
                <c:pt idx="177">
                  <c:v>0.223</c:v>
                </c:pt>
                <c:pt idx="178">
                  <c:v>0.78720000000000001</c:v>
                </c:pt>
                <c:pt idx="179">
                  <c:v>-5.2400000000000002E-2</c:v>
                </c:pt>
                <c:pt idx="180">
                  <c:v>1.9400000000000001E-2</c:v>
                </c:pt>
                <c:pt idx="181">
                  <c:v>-0.2041</c:v>
                </c:pt>
                <c:pt idx="182">
                  <c:v>0.18859999999999999</c:v>
                </c:pt>
                <c:pt idx="183">
                  <c:v>-0.01</c:v>
                </c:pt>
                <c:pt idx="184">
                  <c:v>0.19389999999999999</c:v>
                </c:pt>
                <c:pt idx="185">
                  <c:v>-2.1299999999999999E-2</c:v>
                </c:pt>
                <c:pt idx="186">
                  <c:v>-0.55689999999999995</c:v>
                </c:pt>
                <c:pt idx="187">
                  <c:v>-1.0851999999999999</c:v>
                </c:pt>
                <c:pt idx="188">
                  <c:v>0.44429999999999997</c:v>
                </c:pt>
                <c:pt idx="189">
                  <c:v>0.8891</c:v>
                </c:pt>
                <c:pt idx="190">
                  <c:v>0.40089999999999998</c:v>
                </c:pt>
                <c:pt idx="191">
                  <c:v>0.35370000000000001</c:v>
                </c:pt>
                <c:pt idx="192">
                  <c:v>0.1996</c:v>
                </c:pt>
                <c:pt idx="193">
                  <c:v>2.9499999999999998E-2</c:v>
                </c:pt>
                <c:pt idx="194">
                  <c:v>-0.41880000000000001</c:v>
                </c:pt>
                <c:pt idx="195">
                  <c:v>-0.25530000000000003</c:v>
                </c:pt>
                <c:pt idx="196">
                  <c:v>-0.30170000000000002</c:v>
                </c:pt>
                <c:pt idx="197">
                  <c:v>-0.3569</c:v>
                </c:pt>
                <c:pt idx="198">
                  <c:v>-0.13009999999999999</c:v>
                </c:pt>
                <c:pt idx="199">
                  <c:v>-0.2969</c:v>
                </c:pt>
                <c:pt idx="200">
                  <c:v>-0.30349999999999999</c:v>
                </c:pt>
                <c:pt idx="201">
                  <c:v>0.1391</c:v>
                </c:pt>
                <c:pt idx="202">
                  <c:v>0.45729999999999998</c:v>
                </c:pt>
                <c:pt idx="203">
                  <c:v>-0.2341</c:v>
                </c:pt>
                <c:pt idx="204">
                  <c:v>0.18290000000000001</c:v>
                </c:pt>
                <c:pt idx="205">
                  <c:v>5.6500000000000002E-2</c:v>
                </c:pt>
                <c:pt idx="206">
                  <c:v>5.4399999999999997E-2</c:v>
                </c:pt>
                <c:pt idx="207">
                  <c:v>-0.1295</c:v>
                </c:pt>
                <c:pt idx="208">
                  <c:v>-0.45279999999999998</c:v>
                </c:pt>
                <c:pt idx="209">
                  <c:v>-0.5413</c:v>
                </c:pt>
                <c:pt idx="210">
                  <c:v>-7.6999999999999999E-2</c:v>
                </c:pt>
                <c:pt idx="211">
                  <c:v>-0.13869999999999999</c:v>
                </c:pt>
                <c:pt idx="212">
                  <c:v>-0.29409999999999997</c:v>
                </c:pt>
                <c:pt idx="213">
                  <c:v>-0.19259999999999999</c:v>
                </c:pt>
                <c:pt idx="214">
                  <c:v>-0.4521</c:v>
                </c:pt>
                <c:pt idx="215">
                  <c:v>-0.70899999999999996</c:v>
                </c:pt>
                <c:pt idx="216">
                  <c:v>-1.1085</c:v>
                </c:pt>
                <c:pt idx="217">
                  <c:v>-1.1793</c:v>
                </c:pt>
                <c:pt idx="218">
                  <c:v>-1.0239</c:v>
                </c:pt>
                <c:pt idx="219">
                  <c:v>-1.0408999999999999</c:v>
                </c:pt>
                <c:pt idx="220">
                  <c:v>-1.0587</c:v>
                </c:pt>
                <c:pt idx="221">
                  <c:v>-1.5686</c:v>
                </c:pt>
                <c:pt idx="222">
                  <c:v>-2.5939000000000001</c:v>
                </c:pt>
                <c:pt idx="223">
                  <c:v>-3.4839000000000002</c:v>
                </c:pt>
                <c:pt idx="224">
                  <c:v>-1.7255</c:v>
                </c:pt>
                <c:pt idx="225">
                  <c:v>-2.9472</c:v>
                </c:pt>
                <c:pt idx="226">
                  <c:v>-3.5609000000000002</c:v>
                </c:pt>
                <c:pt idx="227">
                  <c:v>-3.4739</c:v>
                </c:pt>
                <c:pt idx="228">
                  <c:v>-2.4881000000000002</c:v>
                </c:pt>
                <c:pt idx="229">
                  <c:v>-2.5198999999999998</c:v>
                </c:pt>
                <c:pt idx="230">
                  <c:v>-1.8884000000000001</c:v>
                </c:pt>
                <c:pt idx="231">
                  <c:v>-1.3613</c:v>
                </c:pt>
                <c:pt idx="232">
                  <c:v>-0.87839999999999996</c:v>
                </c:pt>
                <c:pt idx="233">
                  <c:v>0.1487</c:v>
                </c:pt>
                <c:pt idx="234">
                  <c:v>0.14510000000000001</c:v>
                </c:pt>
                <c:pt idx="235">
                  <c:v>-0.105</c:v>
                </c:pt>
                <c:pt idx="236">
                  <c:v>-5.2600000000000001E-2</c:v>
                </c:pt>
                <c:pt idx="237">
                  <c:v>0.11070000000000001</c:v>
                </c:pt>
                <c:pt idx="238">
                  <c:v>-8.0100000000000005E-2</c:v>
                </c:pt>
                <c:pt idx="239">
                  <c:v>1.7299999999999999E-2</c:v>
                </c:pt>
                <c:pt idx="240">
                  <c:v>5.1299999999999998E-2</c:v>
                </c:pt>
                <c:pt idx="241">
                  <c:v>0.60250000000000004</c:v>
                </c:pt>
                <c:pt idx="242">
                  <c:v>0.76819999999999999</c:v>
                </c:pt>
                <c:pt idx="243">
                  <c:v>0.70079999999999998</c:v>
                </c:pt>
                <c:pt idx="244">
                  <c:v>-6.7299999999999999E-2</c:v>
                </c:pt>
                <c:pt idx="245">
                  <c:v>4.2900000000000001E-2</c:v>
                </c:pt>
                <c:pt idx="246">
                  <c:v>-6.8900000000000003E-2</c:v>
                </c:pt>
                <c:pt idx="247">
                  <c:v>-0.24859999999999999</c:v>
                </c:pt>
                <c:pt idx="248">
                  <c:v>-0.157</c:v>
                </c:pt>
                <c:pt idx="249">
                  <c:v>-6.1600000000000002E-2</c:v>
                </c:pt>
                <c:pt idx="250">
                  <c:v>0.28420000000000001</c:v>
                </c:pt>
                <c:pt idx="251">
                  <c:v>-0.15310000000000001</c:v>
                </c:pt>
                <c:pt idx="252">
                  <c:v>-0.4637</c:v>
                </c:pt>
                <c:pt idx="253">
                  <c:v>0.12970000000000001</c:v>
                </c:pt>
                <c:pt idx="254">
                  <c:v>-0.42149999999999999</c:v>
                </c:pt>
                <c:pt idx="255">
                  <c:v>-0.36580000000000001</c:v>
                </c:pt>
                <c:pt idx="256">
                  <c:v>0.1963</c:v>
                </c:pt>
                <c:pt idx="257">
                  <c:v>0.1575</c:v>
                </c:pt>
                <c:pt idx="258">
                  <c:v>1.9199999999999998E-2</c:v>
                </c:pt>
                <c:pt idx="259">
                  <c:v>-0.1893</c:v>
                </c:pt>
                <c:pt idx="260">
                  <c:v>0.2442</c:v>
                </c:pt>
                <c:pt idx="261">
                  <c:v>-2.6200000000000001E-2</c:v>
                </c:pt>
                <c:pt idx="262">
                  <c:v>0.48649999999999999</c:v>
                </c:pt>
                <c:pt idx="263">
                  <c:v>0.57899999999999996</c:v>
                </c:pt>
                <c:pt idx="264">
                  <c:v>0.1023</c:v>
                </c:pt>
                <c:pt idx="265">
                  <c:v>-0.31259999999999999</c:v>
                </c:pt>
                <c:pt idx="266">
                  <c:v>5.6399999999999999E-2</c:v>
                </c:pt>
                <c:pt idx="267">
                  <c:v>-0.20100000000000001</c:v>
                </c:pt>
                <c:pt idx="268">
                  <c:v>-0.41499999999999998</c:v>
                </c:pt>
                <c:pt idx="269">
                  <c:v>-0.4234</c:v>
                </c:pt>
                <c:pt idx="270">
                  <c:v>-0.52180000000000004</c:v>
                </c:pt>
                <c:pt idx="271">
                  <c:v>-0.21640000000000001</c:v>
                </c:pt>
                <c:pt idx="272">
                  <c:v>4.7999999999999996E-3</c:v>
                </c:pt>
                <c:pt idx="273">
                  <c:v>0.6946</c:v>
                </c:pt>
                <c:pt idx="274">
                  <c:v>0.17730000000000001</c:v>
                </c:pt>
                <c:pt idx="275">
                  <c:v>-0.80659999999999998</c:v>
                </c:pt>
                <c:pt idx="276">
                  <c:v>1.1900000000000001E-2</c:v>
                </c:pt>
                <c:pt idx="277">
                  <c:v>-0.16350000000000001</c:v>
                </c:pt>
                <c:pt idx="278">
                  <c:v>-0.1993</c:v>
                </c:pt>
                <c:pt idx="279">
                  <c:v>1.35E-2</c:v>
                </c:pt>
                <c:pt idx="280">
                  <c:v>-0.30740000000000001</c:v>
                </c:pt>
                <c:pt idx="281">
                  <c:v>-0.32300000000000001</c:v>
                </c:pt>
                <c:pt idx="282">
                  <c:v>0.2823</c:v>
                </c:pt>
                <c:pt idx="283">
                  <c:v>0.14030000000000001</c:v>
                </c:pt>
                <c:pt idx="284">
                  <c:v>4.4999999999999998E-2</c:v>
                </c:pt>
                <c:pt idx="285">
                  <c:v>0.21029999999999999</c:v>
                </c:pt>
                <c:pt idx="286">
                  <c:v>-0.33329999999999999</c:v>
                </c:pt>
                <c:pt idx="287">
                  <c:v>-0.57150000000000001</c:v>
                </c:pt>
                <c:pt idx="288">
                  <c:v>0.2903</c:v>
                </c:pt>
                <c:pt idx="289">
                  <c:v>0.55620000000000003</c:v>
                </c:pt>
                <c:pt idx="290">
                  <c:v>0.16700000000000001</c:v>
                </c:pt>
                <c:pt idx="291">
                  <c:v>0.16450000000000001</c:v>
                </c:pt>
                <c:pt idx="292">
                  <c:v>0.2361</c:v>
                </c:pt>
                <c:pt idx="293">
                  <c:v>9.8599999999999993E-2</c:v>
                </c:pt>
                <c:pt idx="294">
                  <c:v>-2.0799999999999999E-2</c:v>
                </c:pt>
                <c:pt idx="295">
                  <c:v>7.5700000000000003E-2</c:v>
                </c:pt>
                <c:pt idx="296">
                  <c:v>3.0000000000000001E-3</c:v>
                </c:pt>
                <c:pt idx="297">
                  <c:v>0.26829999999999998</c:v>
                </c:pt>
                <c:pt idx="298">
                  <c:v>-3.95E-2</c:v>
                </c:pt>
                <c:pt idx="299">
                  <c:v>-0.44340000000000002</c:v>
                </c:pt>
                <c:pt idx="300">
                  <c:v>-0.62829999999999997</c:v>
                </c:pt>
                <c:pt idx="301">
                  <c:v>-0.4158</c:v>
                </c:pt>
                <c:pt idx="302">
                  <c:v>-0.29370000000000002</c:v>
                </c:pt>
                <c:pt idx="303">
                  <c:v>-0.60529999999999995</c:v>
                </c:pt>
                <c:pt idx="304">
                  <c:v>-0.38090000000000002</c:v>
                </c:pt>
                <c:pt idx="305">
                  <c:v>7.6999999999999999E-2</c:v>
                </c:pt>
                <c:pt idx="306">
                  <c:v>-0.27529999999999999</c:v>
                </c:pt>
                <c:pt idx="307">
                  <c:v>-0.26240000000000002</c:v>
                </c:pt>
                <c:pt idx="308">
                  <c:v>-0.52669999999999995</c:v>
                </c:pt>
                <c:pt idx="309">
                  <c:v>-0.79649999999999999</c:v>
                </c:pt>
                <c:pt idx="310">
                  <c:v>-0.47810000000000002</c:v>
                </c:pt>
                <c:pt idx="311">
                  <c:v>-0.12429999999999999</c:v>
                </c:pt>
                <c:pt idx="312">
                  <c:v>-0.37390000000000001</c:v>
                </c:pt>
                <c:pt idx="313">
                  <c:v>-0.53290000000000004</c:v>
                </c:pt>
                <c:pt idx="314">
                  <c:v>-0.46389999999999998</c:v>
                </c:pt>
                <c:pt idx="315">
                  <c:v>-0.45979999999999999</c:v>
                </c:pt>
                <c:pt idx="316">
                  <c:v>0.13730000000000001</c:v>
                </c:pt>
                <c:pt idx="317">
                  <c:v>1.5299999999999999E-2</c:v>
                </c:pt>
                <c:pt idx="318">
                  <c:v>-0.1227</c:v>
                </c:pt>
                <c:pt idx="319">
                  <c:v>-0.1318</c:v>
                </c:pt>
                <c:pt idx="320">
                  <c:v>-0.3337</c:v>
                </c:pt>
                <c:pt idx="321">
                  <c:v>-0.2281</c:v>
                </c:pt>
                <c:pt idx="322">
                  <c:v>0.35610000000000003</c:v>
                </c:pt>
                <c:pt idx="323">
                  <c:v>-0.17199999999999999</c:v>
                </c:pt>
                <c:pt idx="324">
                  <c:v>-0.35420000000000001</c:v>
                </c:pt>
                <c:pt idx="325">
                  <c:v>6.3399999999999998E-2</c:v>
                </c:pt>
                <c:pt idx="326">
                  <c:v>0.20039999999999999</c:v>
                </c:pt>
                <c:pt idx="327">
                  <c:v>2.4E-2</c:v>
                </c:pt>
                <c:pt idx="328">
                  <c:v>-7.7200000000000005E-2</c:v>
                </c:pt>
                <c:pt idx="329">
                  <c:v>-0.21779999999999999</c:v>
                </c:pt>
                <c:pt idx="330">
                  <c:v>-0.32469999999999999</c:v>
                </c:pt>
                <c:pt idx="331">
                  <c:v>0.16839999999999999</c:v>
                </c:pt>
                <c:pt idx="332">
                  <c:v>0.623</c:v>
                </c:pt>
                <c:pt idx="333">
                  <c:v>0.36909999999999998</c:v>
                </c:pt>
                <c:pt idx="334">
                  <c:v>-7.9000000000000001E-2</c:v>
                </c:pt>
                <c:pt idx="335">
                  <c:v>-0.38030000000000003</c:v>
                </c:pt>
                <c:pt idx="336">
                  <c:v>0.1011</c:v>
                </c:pt>
                <c:pt idx="337">
                  <c:v>0.14299999999999999</c:v>
                </c:pt>
                <c:pt idx="338">
                  <c:v>0.15620000000000001</c:v>
                </c:pt>
                <c:pt idx="339">
                  <c:v>-0.22539999999999999</c:v>
                </c:pt>
                <c:pt idx="340">
                  <c:v>2.7000000000000001E-3</c:v>
                </c:pt>
                <c:pt idx="341">
                  <c:v>2.8000000000000001E-2</c:v>
                </c:pt>
                <c:pt idx="342">
                  <c:v>0.24940000000000001</c:v>
                </c:pt>
                <c:pt idx="343">
                  <c:v>-0.32900000000000001</c:v>
                </c:pt>
                <c:pt idx="344">
                  <c:v>-0.46479999999999999</c:v>
                </c:pt>
                <c:pt idx="345">
                  <c:v>-0.25230000000000002</c:v>
                </c:pt>
                <c:pt idx="346">
                  <c:v>-0.23200000000000001</c:v>
                </c:pt>
                <c:pt idx="347">
                  <c:v>-0.56889999999999996</c:v>
                </c:pt>
                <c:pt idx="348">
                  <c:v>-0.55459999999999998</c:v>
                </c:pt>
                <c:pt idx="349">
                  <c:v>-0.35470000000000002</c:v>
                </c:pt>
                <c:pt idx="350">
                  <c:v>-0.66639999999999999</c:v>
                </c:pt>
                <c:pt idx="351">
                  <c:v>-0.2266</c:v>
                </c:pt>
                <c:pt idx="352">
                  <c:v>-0.1202</c:v>
                </c:pt>
                <c:pt idx="353">
                  <c:v>-0.26519999999999999</c:v>
                </c:pt>
                <c:pt idx="354">
                  <c:v>0.21759999999999999</c:v>
                </c:pt>
                <c:pt idx="355">
                  <c:v>-0.50780000000000003</c:v>
                </c:pt>
                <c:pt idx="356">
                  <c:v>-0.79590000000000005</c:v>
                </c:pt>
                <c:pt idx="357">
                  <c:v>-0.1105</c:v>
                </c:pt>
                <c:pt idx="358">
                  <c:v>-0.43309999999999998</c:v>
                </c:pt>
                <c:pt idx="359">
                  <c:v>-2.41E-2</c:v>
                </c:pt>
                <c:pt idx="360">
                  <c:v>-1.6142000000000001</c:v>
                </c:pt>
                <c:pt idx="361">
                  <c:v>-21.689299999999999</c:v>
                </c:pt>
                <c:pt idx="362">
                  <c:v>-20.143599999999999</c:v>
                </c:pt>
                <c:pt idx="363">
                  <c:v>7.3106999999999998</c:v>
                </c:pt>
                <c:pt idx="364">
                  <c:v>8.6822999999999997</c:v>
                </c:pt>
                <c:pt idx="365">
                  <c:v>5.2610000000000001</c:v>
                </c:pt>
                <c:pt idx="366">
                  <c:v>2.4660000000000002</c:v>
                </c:pt>
                <c:pt idx="367">
                  <c:v>1.3404</c:v>
                </c:pt>
                <c:pt idx="368">
                  <c:v>0.69840000000000002</c:v>
                </c:pt>
                <c:pt idx="369">
                  <c:v>-6.6E-3</c:v>
                </c:pt>
                <c:pt idx="370">
                  <c:v>0.51290000000000002</c:v>
                </c:pt>
                <c:pt idx="371">
                  <c:v>0.13009999999999999</c:v>
                </c:pt>
                <c:pt idx="372">
                  <c:v>-0.99019999999999997</c:v>
                </c:pt>
                <c:pt idx="373">
                  <c:v>1.9377</c:v>
                </c:pt>
                <c:pt idx="374">
                  <c:v>0.68920000000000003</c:v>
                </c:pt>
                <c:pt idx="375">
                  <c:v>0.29480000000000001</c:v>
                </c:pt>
                <c:pt idx="376">
                  <c:v>0.71389999999999998</c:v>
                </c:pt>
                <c:pt idx="377">
                  <c:v>0.59050000000000002</c:v>
                </c:pt>
                <c:pt idx="378">
                  <c:v>-0.22239999999999999</c:v>
                </c:pt>
                <c:pt idx="379">
                  <c:v>-1.21E-2</c:v>
                </c:pt>
                <c:pt idx="380">
                  <c:v>1.1326000000000001</c:v>
                </c:pt>
                <c:pt idx="381">
                  <c:v>0.70199999999999996</c:v>
                </c:pt>
                <c:pt idx="382">
                  <c:v>-0.2195</c:v>
                </c:pt>
                <c:pt idx="383">
                  <c:v>-0.3347</c:v>
                </c:pt>
                <c:pt idx="384">
                  <c:v>0.16980000000000001</c:v>
                </c:pt>
                <c:pt idx="385">
                  <c:v>-6.2100000000000002E-2</c:v>
                </c:pt>
                <c:pt idx="386">
                  <c:v>-0.35099999999999998</c:v>
                </c:pt>
                <c:pt idx="387">
                  <c:v>-0.6411</c:v>
                </c:pt>
                <c:pt idx="388">
                  <c:v>-0.28749999999999998</c:v>
                </c:pt>
                <c:pt idx="389">
                  <c:v>0.41120000000000001</c:v>
                </c:pt>
                <c:pt idx="390">
                  <c:v>0.25259999999999999</c:v>
                </c:pt>
                <c:pt idx="391">
                  <c:v>3.6499999999999998E-2</c:v>
                </c:pt>
                <c:pt idx="392">
                  <c:v>-0.34499999999999997</c:v>
                </c:pt>
                <c:pt idx="393">
                  <c:v>-0.76439999999999997</c:v>
                </c:pt>
                <c:pt idx="394">
                  <c:v>-0.4733</c:v>
                </c:pt>
                <c:pt idx="395">
                  <c:v>0.40189999999999998</c:v>
                </c:pt>
                <c:pt idx="396">
                  <c:v>-0.2399</c:v>
                </c:pt>
                <c:pt idx="397">
                  <c:v>-0.38629999999999998</c:v>
                </c:pt>
                <c:pt idx="398">
                  <c:v>-9.2299999999999993E-2</c:v>
                </c:pt>
                <c:pt idx="399">
                  <c:v>-0.22950000000000001</c:v>
                </c:pt>
                <c:pt idx="400">
                  <c:v>-0.2296</c:v>
                </c:pt>
                <c:pt idx="401">
                  <c:v>0.2732</c:v>
                </c:pt>
                <c:pt idx="402">
                  <c:v>5.4999999999999997E-3</c:v>
                </c:pt>
                <c:pt idx="403">
                  <c:v>-0.10630000000000001</c:v>
                </c:pt>
                <c:pt idx="404">
                  <c:v>-0.45619999999999999</c:v>
                </c:pt>
                <c:pt idx="405">
                  <c:v>4.02E-2</c:v>
                </c:pt>
                <c:pt idx="406">
                  <c:v>-0.2893</c:v>
                </c:pt>
                <c:pt idx="407">
                  <c:v>-0.71240000000000003</c:v>
                </c:pt>
                <c:pt idx="408">
                  <c:v>-4.4400000000000002E-2</c:v>
                </c:pt>
                <c:pt idx="409">
                  <c:v>-0.1118</c:v>
                </c:pt>
                <c:pt idx="410">
                  <c:v>-0.23100000000000001</c:v>
                </c:pt>
                <c:pt idx="411">
                  <c:v>-8.8700000000000001E-2</c:v>
                </c:pt>
                <c:pt idx="412">
                  <c:v>0.2954</c:v>
                </c:pt>
                <c:pt idx="413">
                  <c:v>-0.60499999999999998</c:v>
                </c:pt>
                <c:pt idx="414">
                  <c:v>0.127</c:v>
                </c:pt>
                <c:pt idx="415">
                  <c:v>0.19159999999999999</c:v>
                </c:pt>
                <c:pt idx="416">
                  <c:v>-0.48049999999999998</c:v>
                </c:pt>
                <c:pt idx="417">
                  <c:v>-0.2858</c:v>
                </c:pt>
                <c:pt idx="418">
                  <c:v>-8.6199999999999999E-2</c:v>
                </c:pt>
                <c:pt idx="419">
                  <c:v>-5.1999999999999998E-3</c:v>
                </c:pt>
                <c:pt idx="420">
                  <c:v>0.2074</c:v>
                </c:pt>
                <c:pt idx="421">
                  <c:v>0.1105</c:v>
                </c:pt>
                <c:pt idx="422">
                  <c:v>-0.25369999999999998</c:v>
                </c:pt>
                <c:pt idx="423">
                  <c:v>-0.49690000000000001</c:v>
                </c:pt>
                <c:pt idx="424">
                  <c:v>2.2100000000000002E-2</c:v>
                </c:pt>
                <c:pt idx="425">
                  <c:v>0.1137</c:v>
                </c:pt>
                <c:pt idx="426">
                  <c:v>-0.46989999999999998</c:v>
                </c:pt>
                <c:pt idx="427">
                  <c:v>-6.3899999999999998E-2</c:v>
                </c:pt>
                <c:pt idx="428">
                  <c:v>-0.79269999999999996</c:v>
                </c:pt>
                <c:pt idx="429">
                  <c:v>-0.49299999999999999</c:v>
                </c:pt>
                <c:pt idx="430">
                  <c:v>-1.6799999999999999E-2</c:v>
                </c:pt>
                <c:pt idx="431">
                  <c:v>-8.8300000000000003E-2</c:v>
                </c:pt>
                <c:pt idx="432">
                  <c:v>0.10059999999999999</c:v>
                </c:pt>
                <c:pt idx="433">
                  <c:v>-0.14979999999999999</c:v>
                </c:pt>
                <c:pt idx="434">
                  <c:v>-0.16289999999999999</c:v>
                </c:pt>
                <c:pt idx="435">
                  <c:v>-0.21329999999999999</c:v>
                </c:pt>
                <c:pt idx="436">
                  <c:v>-7.8399999999999997E-2</c:v>
                </c:pt>
                <c:pt idx="437">
                  <c:v>-3.15E-2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0-4193-9FEA-37D1D9F4E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96624"/>
        <c:axId val="153993744"/>
      </c:lineChart>
      <c:dateAx>
        <c:axId val="153996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993744"/>
        <c:crosses val="autoZero"/>
        <c:auto val="1"/>
        <c:lblOffset val="100"/>
        <c:baseTimeUnit val="days"/>
      </c:dateAx>
      <c:valAx>
        <c:axId val="1539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99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Sentiment Economic</a:t>
            </a:r>
            <a:r>
              <a:rPr lang="fr-FR" baseline="0"/>
              <a:t> News</a:t>
            </a:r>
            <a:endParaRPr lang="fr-F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624141949302476E-2"/>
          <c:y val="0.13487272727272728"/>
          <c:w val="0.89801276637903782"/>
          <c:h val="0.70804266284896189"/>
        </c:manualLayout>
      </c:layout>
      <c:lineChart>
        <c:grouping val="standard"/>
        <c:varyColors val="0"/>
        <c:ser>
          <c:idx val="4"/>
          <c:order val="0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52-4CAA-8F20-4EC2DC6215DF}"/>
            </c:ext>
          </c:extLst>
        </c:ser>
        <c:ser>
          <c:idx val="5"/>
          <c:order val="1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152-4CAA-8F20-4EC2DC6215DF}"/>
            </c:ext>
          </c:extLst>
        </c:ser>
        <c:ser>
          <c:idx val="6"/>
          <c:order val="2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52-4CAA-8F20-4EC2DC6215DF}"/>
            </c:ext>
          </c:extLst>
        </c:ser>
        <c:ser>
          <c:idx val="7"/>
          <c:order val="3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152-4CAA-8F20-4EC2DC6215DF}"/>
            </c:ext>
          </c:extLst>
        </c:ser>
        <c:ser>
          <c:idx val="2"/>
          <c:order val="4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52-4CAA-8F20-4EC2DC6215DF}"/>
            </c:ext>
          </c:extLst>
        </c:ser>
        <c:ser>
          <c:idx val="3"/>
          <c:order val="5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52-4CAA-8F20-4EC2DC6215DF}"/>
            </c:ext>
          </c:extLst>
        </c:ser>
        <c:ser>
          <c:idx val="1"/>
          <c:order val="6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US!$B$4:$B$441</c:f>
              <c:numCache>
                <c:formatCode>#,##0.00</c:formatCode>
                <c:ptCount val="43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52-4CAA-8F20-4EC2DC6215DF}"/>
            </c:ext>
          </c:extLst>
        </c:ser>
        <c:ser>
          <c:idx val="0"/>
          <c:order val="7"/>
          <c:tx>
            <c:strRef>
              <c:f>US!$B$3</c:f>
              <c:strCache>
                <c:ptCount val="1"/>
                <c:pt idx="0">
                  <c:v>Eco Sent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US!$B$4:$B$451</c:f>
              <c:numCache>
                <c:formatCode>#,##0.00</c:formatCode>
                <c:ptCount val="448"/>
                <c:pt idx="0">
                  <c:v>1.6142E-2</c:v>
                </c:pt>
                <c:pt idx="1">
                  <c:v>-1.0549999999999999E-3</c:v>
                </c:pt>
                <c:pt idx="2">
                  <c:v>4.7889000000000001E-2</c:v>
                </c:pt>
                <c:pt idx="3">
                  <c:v>-6.5614000000000006E-2</c:v>
                </c:pt>
                <c:pt idx="4">
                  <c:v>6.0292999999999999E-2</c:v>
                </c:pt>
                <c:pt idx="5">
                  <c:v>-4.4109000000000002E-2</c:v>
                </c:pt>
                <c:pt idx="6">
                  <c:v>-0.25739899999999999</c:v>
                </c:pt>
                <c:pt idx="7">
                  <c:v>-0.259349</c:v>
                </c:pt>
                <c:pt idx="8">
                  <c:v>-0.206762</c:v>
                </c:pt>
                <c:pt idx="9">
                  <c:v>-0.24893100000000001</c:v>
                </c:pt>
                <c:pt idx="10">
                  <c:v>-0.25201000000000001</c:v>
                </c:pt>
                <c:pt idx="11">
                  <c:v>-0.33613399999999999</c:v>
                </c:pt>
                <c:pt idx="12">
                  <c:v>-0.27177299999999999</c:v>
                </c:pt>
                <c:pt idx="13">
                  <c:v>-0.20338300000000001</c:v>
                </c:pt>
                <c:pt idx="14">
                  <c:v>-0.11681900000000001</c:v>
                </c:pt>
                <c:pt idx="15">
                  <c:v>-0.161999</c:v>
                </c:pt>
                <c:pt idx="16">
                  <c:v>1.4559000000000001E-2</c:v>
                </c:pt>
                <c:pt idx="17">
                  <c:v>1.1694E-2</c:v>
                </c:pt>
                <c:pt idx="18">
                  <c:v>-5.0622E-2</c:v>
                </c:pt>
                <c:pt idx="19">
                  <c:v>8.2399999999999997E-4</c:v>
                </c:pt>
                <c:pt idx="20">
                  <c:v>-5.5404000000000002E-2</c:v>
                </c:pt>
                <c:pt idx="21">
                  <c:v>-8.4919999999999995E-2</c:v>
                </c:pt>
                <c:pt idx="22">
                  <c:v>-0.127523</c:v>
                </c:pt>
                <c:pt idx="23">
                  <c:v>-3.8646E-2</c:v>
                </c:pt>
                <c:pt idx="24">
                  <c:v>0.12857199999999999</c:v>
                </c:pt>
                <c:pt idx="25">
                  <c:v>9.8413E-2</c:v>
                </c:pt>
                <c:pt idx="26">
                  <c:v>2.6377000000000001E-2</c:v>
                </c:pt>
                <c:pt idx="27">
                  <c:v>-5.9547999999999997E-2</c:v>
                </c:pt>
                <c:pt idx="28">
                  <c:v>2.8479999999999998E-2</c:v>
                </c:pt>
                <c:pt idx="29">
                  <c:v>-3.6608000000000002E-2</c:v>
                </c:pt>
                <c:pt idx="30">
                  <c:v>6.8640999999999994E-2</c:v>
                </c:pt>
                <c:pt idx="31">
                  <c:v>-9.0376999999999999E-2</c:v>
                </c:pt>
                <c:pt idx="32">
                  <c:v>-6.4647999999999997E-2</c:v>
                </c:pt>
                <c:pt idx="33">
                  <c:v>7.2317000000000006E-2</c:v>
                </c:pt>
                <c:pt idx="34">
                  <c:v>0.245083</c:v>
                </c:pt>
                <c:pt idx="35">
                  <c:v>0.211894</c:v>
                </c:pt>
                <c:pt idx="36">
                  <c:v>0.23599899999999999</c:v>
                </c:pt>
                <c:pt idx="37">
                  <c:v>0.23744000000000001</c:v>
                </c:pt>
                <c:pt idx="38">
                  <c:v>0.14691399999999999</c:v>
                </c:pt>
                <c:pt idx="39">
                  <c:v>4.2769000000000001E-2</c:v>
                </c:pt>
                <c:pt idx="40">
                  <c:v>8.7793999999999997E-2</c:v>
                </c:pt>
                <c:pt idx="41">
                  <c:v>9.8198999999999995E-2</c:v>
                </c:pt>
                <c:pt idx="42">
                  <c:v>0.14010700000000001</c:v>
                </c:pt>
                <c:pt idx="43">
                  <c:v>0.24001700000000001</c:v>
                </c:pt>
                <c:pt idx="44">
                  <c:v>0.27443099999999998</c:v>
                </c:pt>
                <c:pt idx="45">
                  <c:v>0.34643400000000002</c:v>
                </c:pt>
                <c:pt idx="46">
                  <c:v>0.34997699999999998</c:v>
                </c:pt>
                <c:pt idx="47">
                  <c:v>0.34496300000000002</c:v>
                </c:pt>
                <c:pt idx="48">
                  <c:v>0.16838800000000001</c:v>
                </c:pt>
                <c:pt idx="49">
                  <c:v>0.17095199999999999</c:v>
                </c:pt>
                <c:pt idx="50">
                  <c:v>0.19622700000000001</c:v>
                </c:pt>
                <c:pt idx="51">
                  <c:v>0.11444699999999999</c:v>
                </c:pt>
                <c:pt idx="52">
                  <c:v>0.14454900000000001</c:v>
                </c:pt>
                <c:pt idx="53">
                  <c:v>0.15223400000000001</c:v>
                </c:pt>
                <c:pt idx="54">
                  <c:v>0.27648</c:v>
                </c:pt>
                <c:pt idx="55">
                  <c:v>0.20199900000000001</c:v>
                </c:pt>
                <c:pt idx="56">
                  <c:v>0.16192599999999999</c:v>
                </c:pt>
                <c:pt idx="57">
                  <c:v>0.19040399999999999</c:v>
                </c:pt>
                <c:pt idx="58">
                  <c:v>0.28335700000000003</c:v>
                </c:pt>
                <c:pt idx="59">
                  <c:v>0.159973</c:v>
                </c:pt>
                <c:pt idx="60">
                  <c:v>3.8469000000000003E-2</c:v>
                </c:pt>
                <c:pt idx="61">
                  <c:v>-3.4521000000000003E-2</c:v>
                </c:pt>
                <c:pt idx="62">
                  <c:v>5.2863E-2</c:v>
                </c:pt>
                <c:pt idx="63">
                  <c:v>2.5732999999999999E-2</c:v>
                </c:pt>
                <c:pt idx="64">
                  <c:v>-6.0240000000000002E-2</c:v>
                </c:pt>
                <c:pt idx="65">
                  <c:v>3.0748000000000001E-2</c:v>
                </c:pt>
                <c:pt idx="66">
                  <c:v>0.143562</c:v>
                </c:pt>
                <c:pt idx="67">
                  <c:v>0.19382099999999999</c:v>
                </c:pt>
                <c:pt idx="68">
                  <c:v>0.214367</c:v>
                </c:pt>
                <c:pt idx="69">
                  <c:v>0.108128</c:v>
                </c:pt>
                <c:pt idx="70">
                  <c:v>5.0259999999999999E-2</c:v>
                </c:pt>
                <c:pt idx="71">
                  <c:v>3.3266999999999998E-2</c:v>
                </c:pt>
                <c:pt idx="72">
                  <c:v>8.5192000000000004E-2</c:v>
                </c:pt>
                <c:pt idx="73">
                  <c:v>0.105855</c:v>
                </c:pt>
                <c:pt idx="74">
                  <c:v>0.124516</c:v>
                </c:pt>
                <c:pt idx="75">
                  <c:v>0.11643100000000001</c:v>
                </c:pt>
                <c:pt idx="76">
                  <c:v>-1.8359E-2</c:v>
                </c:pt>
                <c:pt idx="77">
                  <c:v>0.116267</c:v>
                </c:pt>
                <c:pt idx="78">
                  <c:v>0.16117200000000001</c:v>
                </c:pt>
                <c:pt idx="79">
                  <c:v>0.23122999999999999</c:v>
                </c:pt>
                <c:pt idx="80">
                  <c:v>0.21048500000000001</c:v>
                </c:pt>
                <c:pt idx="81">
                  <c:v>0.20022899999999999</c:v>
                </c:pt>
                <c:pt idx="82">
                  <c:v>0.287381</c:v>
                </c:pt>
                <c:pt idx="83">
                  <c:v>0.35327199999999997</c:v>
                </c:pt>
                <c:pt idx="84">
                  <c:v>0.26270300000000002</c:v>
                </c:pt>
                <c:pt idx="85">
                  <c:v>0.21680099999999999</c:v>
                </c:pt>
                <c:pt idx="86">
                  <c:v>0.20410300000000001</c:v>
                </c:pt>
                <c:pt idx="87">
                  <c:v>0.20465800000000001</c:v>
                </c:pt>
                <c:pt idx="88">
                  <c:v>0.324905</c:v>
                </c:pt>
                <c:pt idx="89">
                  <c:v>0.37515999999999999</c:v>
                </c:pt>
                <c:pt idx="90">
                  <c:v>0.37337100000000001</c:v>
                </c:pt>
                <c:pt idx="91">
                  <c:v>0.24901499999999999</c:v>
                </c:pt>
                <c:pt idx="92">
                  <c:v>0.21277599999999999</c:v>
                </c:pt>
                <c:pt idx="93">
                  <c:v>0.15195500000000001</c:v>
                </c:pt>
                <c:pt idx="94">
                  <c:v>0.27335599999999999</c:v>
                </c:pt>
                <c:pt idx="95">
                  <c:v>8.6643999999999999E-2</c:v>
                </c:pt>
                <c:pt idx="96">
                  <c:v>0.21087900000000001</c:v>
                </c:pt>
                <c:pt idx="97">
                  <c:v>0.18773400000000001</c:v>
                </c:pt>
                <c:pt idx="98">
                  <c:v>0.225965</c:v>
                </c:pt>
                <c:pt idx="99">
                  <c:v>0.13223599999999999</c:v>
                </c:pt>
                <c:pt idx="100">
                  <c:v>-4.1151E-2</c:v>
                </c:pt>
                <c:pt idx="101">
                  <c:v>1.6670999999999998E-2</c:v>
                </c:pt>
                <c:pt idx="102">
                  <c:v>2.9342E-2</c:v>
                </c:pt>
                <c:pt idx="103">
                  <c:v>-0.10437399999999999</c:v>
                </c:pt>
                <c:pt idx="104">
                  <c:v>-7.9605999999999996E-2</c:v>
                </c:pt>
                <c:pt idx="105">
                  <c:v>-2.5522E-2</c:v>
                </c:pt>
                <c:pt idx="106">
                  <c:v>1.3362000000000001E-2</c:v>
                </c:pt>
                <c:pt idx="107">
                  <c:v>0.23099500000000001</c:v>
                </c:pt>
                <c:pt idx="108">
                  <c:v>0.25339200000000001</c:v>
                </c:pt>
                <c:pt idx="109">
                  <c:v>0.179087</c:v>
                </c:pt>
                <c:pt idx="110">
                  <c:v>0.125748</c:v>
                </c:pt>
                <c:pt idx="111">
                  <c:v>0.17333799999999999</c:v>
                </c:pt>
                <c:pt idx="112">
                  <c:v>0.185671</c:v>
                </c:pt>
                <c:pt idx="113">
                  <c:v>0.17806900000000001</c:v>
                </c:pt>
                <c:pt idx="114">
                  <c:v>0.17759900000000001</c:v>
                </c:pt>
                <c:pt idx="115">
                  <c:v>0.12237099999999999</c:v>
                </c:pt>
                <c:pt idx="116">
                  <c:v>0.103533</c:v>
                </c:pt>
                <c:pt idx="117">
                  <c:v>0.214785</c:v>
                </c:pt>
                <c:pt idx="118">
                  <c:v>0.253633</c:v>
                </c:pt>
                <c:pt idx="119">
                  <c:v>0.31434600000000001</c:v>
                </c:pt>
                <c:pt idx="120">
                  <c:v>0.24140600000000001</c:v>
                </c:pt>
                <c:pt idx="121">
                  <c:v>0.220833</c:v>
                </c:pt>
                <c:pt idx="122">
                  <c:v>0.145481</c:v>
                </c:pt>
                <c:pt idx="123">
                  <c:v>0.261382</c:v>
                </c:pt>
                <c:pt idx="124">
                  <c:v>0.20261699999999999</c:v>
                </c:pt>
                <c:pt idx="125">
                  <c:v>0.233515</c:v>
                </c:pt>
                <c:pt idx="126">
                  <c:v>0.31188500000000002</c:v>
                </c:pt>
                <c:pt idx="127">
                  <c:v>0.22758900000000001</c:v>
                </c:pt>
                <c:pt idx="128">
                  <c:v>0.24265900000000001</c:v>
                </c:pt>
                <c:pt idx="129">
                  <c:v>0.14328099999999999</c:v>
                </c:pt>
                <c:pt idx="130">
                  <c:v>0.17605199999999999</c:v>
                </c:pt>
                <c:pt idx="131">
                  <c:v>0.133634</c:v>
                </c:pt>
                <c:pt idx="132">
                  <c:v>0.16056699999999999</c:v>
                </c:pt>
                <c:pt idx="133">
                  <c:v>4.2599999999999999E-3</c:v>
                </c:pt>
                <c:pt idx="134">
                  <c:v>0.14751700000000001</c:v>
                </c:pt>
                <c:pt idx="135">
                  <c:v>0.19614799999999999</c:v>
                </c:pt>
                <c:pt idx="136">
                  <c:v>6.2665999999999999E-2</c:v>
                </c:pt>
                <c:pt idx="137">
                  <c:v>4.0587999999999999E-2</c:v>
                </c:pt>
                <c:pt idx="138">
                  <c:v>9.3869999999999995E-3</c:v>
                </c:pt>
                <c:pt idx="139">
                  <c:v>-0.254332</c:v>
                </c:pt>
                <c:pt idx="140">
                  <c:v>-0.36055999999999999</c:v>
                </c:pt>
                <c:pt idx="141">
                  <c:v>-0.14529600000000001</c:v>
                </c:pt>
                <c:pt idx="142">
                  <c:v>-0.18626400000000001</c:v>
                </c:pt>
                <c:pt idx="143">
                  <c:v>-8.9506000000000002E-2</c:v>
                </c:pt>
                <c:pt idx="144">
                  <c:v>-8.9837E-2</c:v>
                </c:pt>
                <c:pt idx="145">
                  <c:v>-4.8212999999999999E-2</c:v>
                </c:pt>
                <c:pt idx="146">
                  <c:v>-9.9211999999999995E-2</c:v>
                </c:pt>
                <c:pt idx="147">
                  <c:v>-8.3432000000000006E-2</c:v>
                </c:pt>
                <c:pt idx="148">
                  <c:v>-0.110433</c:v>
                </c:pt>
                <c:pt idx="149">
                  <c:v>-0.16231300000000001</c:v>
                </c:pt>
                <c:pt idx="150">
                  <c:v>-8.8942999999999994E-2</c:v>
                </c:pt>
                <c:pt idx="151">
                  <c:v>-0.12601899999999999</c:v>
                </c:pt>
                <c:pt idx="152">
                  <c:v>-0.112859</c:v>
                </c:pt>
                <c:pt idx="153">
                  <c:v>-6.3783999999999993E-2</c:v>
                </c:pt>
                <c:pt idx="154">
                  <c:v>-6.7338999999999996E-2</c:v>
                </c:pt>
                <c:pt idx="155">
                  <c:v>-4.3121E-2</c:v>
                </c:pt>
                <c:pt idx="156">
                  <c:v>-7.3897000000000004E-2</c:v>
                </c:pt>
                <c:pt idx="157">
                  <c:v>-0.214254</c:v>
                </c:pt>
                <c:pt idx="158">
                  <c:v>-0.13606599999999999</c:v>
                </c:pt>
                <c:pt idx="159">
                  <c:v>-7.2729000000000002E-2</c:v>
                </c:pt>
                <c:pt idx="160">
                  <c:v>-9.5259999999999997E-3</c:v>
                </c:pt>
                <c:pt idx="161">
                  <c:v>5.0123000000000001E-2</c:v>
                </c:pt>
                <c:pt idx="162">
                  <c:v>0.193328</c:v>
                </c:pt>
                <c:pt idx="163">
                  <c:v>0.13469200000000001</c:v>
                </c:pt>
                <c:pt idx="164">
                  <c:v>0.19222600000000001</c:v>
                </c:pt>
                <c:pt idx="165">
                  <c:v>0.267011</c:v>
                </c:pt>
                <c:pt idx="166">
                  <c:v>0.28695599999999999</c:v>
                </c:pt>
                <c:pt idx="167">
                  <c:v>0.28087499999999999</c:v>
                </c:pt>
                <c:pt idx="168">
                  <c:v>0.24091499999999999</c:v>
                </c:pt>
                <c:pt idx="169">
                  <c:v>0.110453</c:v>
                </c:pt>
                <c:pt idx="170">
                  <c:v>0.22054799999999999</c:v>
                </c:pt>
                <c:pt idx="171">
                  <c:v>0.28131099999999998</c:v>
                </c:pt>
                <c:pt idx="172">
                  <c:v>0.33228799999999997</c:v>
                </c:pt>
                <c:pt idx="173">
                  <c:v>0.30475200000000002</c:v>
                </c:pt>
                <c:pt idx="174">
                  <c:v>0.16378100000000001</c:v>
                </c:pt>
                <c:pt idx="175">
                  <c:v>0.22390699999999999</c:v>
                </c:pt>
                <c:pt idx="176">
                  <c:v>0.18570999999999999</c:v>
                </c:pt>
                <c:pt idx="177">
                  <c:v>0.203676</c:v>
                </c:pt>
                <c:pt idx="178">
                  <c:v>0.31199300000000002</c:v>
                </c:pt>
                <c:pt idx="179">
                  <c:v>0.38028400000000001</c:v>
                </c:pt>
                <c:pt idx="180">
                  <c:v>0.32161800000000001</c:v>
                </c:pt>
                <c:pt idx="181">
                  <c:v>0.231764</c:v>
                </c:pt>
                <c:pt idx="182">
                  <c:v>0.18074999999999999</c:v>
                </c:pt>
                <c:pt idx="183">
                  <c:v>0.243087</c:v>
                </c:pt>
                <c:pt idx="184">
                  <c:v>0.24476300000000001</c:v>
                </c:pt>
                <c:pt idx="185">
                  <c:v>0.29260700000000001</c:v>
                </c:pt>
                <c:pt idx="186">
                  <c:v>0.37029899999999999</c:v>
                </c:pt>
                <c:pt idx="187">
                  <c:v>6.4918000000000003E-2</c:v>
                </c:pt>
                <c:pt idx="188">
                  <c:v>0.136236</c:v>
                </c:pt>
                <c:pt idx="189">
                  <c:v>0.28021200000000002</c:v>
                </c:pt>
                <c:pt idx="190">
                  <c:v>0.35413800000000001</c:v>
                </c:pt>
                <c:pt idx="191">
                  <c:v>0.41821199999999997</c:v>
                </c:pt>
                <c:pt idx="192">
                  <c:v>0.323125</c:v>
                </c:pt>
                <c:pt idx="193">
                  <c:v>0.25034000000000001</c:v>
                </c:pt>
                <c:pt idx="194">
                  <c:v>0.26237500000000002</c:v>
                </c:pt>
                <c:pt idx="195">
                  <c:v>0.29757699999999998</c:v>
                </c:pt>
                <c:pt idx="196">
                  <c:v>0.24746599999999999</c:v>
                </c:pt>
                <c:pt idx="197">
                  <c:v>0.218581</c:v>
                </c:pt>
                <c:pt idx="198">
                  <c:v>0.209115</c:v>
                </c:pt>
                <c:pt idx="199">
                  <c:v>0.142619</c:v>
                </c:pt>
                <c:pt idx="200">
                  <c:v>0.26569999999999999</c:v>
                </c:pt>
                <c:pt idx="201">
                  <c:v>0.28909699999999999</c:v>
                </c:pt>
                <c:pt idx="202">
                  <c:v>0.25309300000000001</c:v>
                </c:pt>
                <c:pt idx="203">
                  <c:v>0.31684099999999998</c:v>
                </c:pt>
                <c:pt idx="204">
                  <c:v>0.298545</c:v>
                </c:pt>
                <c:pt idx="205">
                  <c:v>8.4082000000000004E-2</c:v>
                </c:pt>
                <c:pt idx="206">
                  <c:v>0.157692</c:v>
                </c:pt>
                <c:pt idx="207">
                  <c:v>0.118705</c:v>
                </c:pt>
                <c:pt idx="208">
                  <c:v>0.17215900000000001</c:v>
                </c:pt>
                <c:pt idx="209">
                  <c:v>4.462E-2</c:v>
                </c:pt>
                <c:pt idx="210">
                  <c:v>-3.1175999999999999E-2</c:v>
                </c:pt>
                <c:pt idx="211">
                  <c:v>-0.178451</c:v>
                </c:pt>
                <c:pt idx="212">
                  <c:v>7.3429999999999997E-3</c:v>
                </c:pt>
                <c:pt idx="213">
                  <c:v>-4.8032999999999999E-2</c:v>
                </c:pt>
                <c:pt idx="214">
                  <c:v>-8.0918000000000004E-2</c:v>
                </c:pt>
                <c:pt idx="215">
                  <c:v>-0.20452200000000001</c:v>
                </c:pt>
                <c:pt idx="216">
                  <c:v>-0.15650600000000001</c:v>
                </c:pt>
                <c:pt idx="217">
                  <c:v>-0.216173</c:v>
                </c:pt>
                <c:pt idx="218">
                  <c:v>-0.19036700000000001</c:v>
                </c:pt>
                <c:pt idx="219">
                  <c:v>-0.22519700000000001</c:v>
                </c:pt>
                <c:pt idx="220">
                  <c:v>-0.26614300000000002</c:v>
                </c:pt>
                <c:pt idx="221">
                  <c:v>-0.304755</c:v>
                </c:pt>
                <c:pt idx="222">
                  <c:v>-0.299035</c:v>
                </c:pt>
                <c:pt idx="223">
                  <c:v>-0.364514</c:v>
                </c:pt>
                <c:pt idx="224">
                  <c:v>-0.39715</c:v>
                </c:pt>
                <c:pt idx="225">
                  <c:v>-0.44727</c:v>
                </c:pt>
                <c:pt idx="226">
                  <c:v>-0.39718300000000001</c:v>
                </c:pt>
                <c:pt idx="227">
                  <c:v>-0.397366</c:v>
                </c:pt>
                <c:pt idx="228">
                  <c:v>-0.35411500000000001</c:v>
                </c:pt>
                <c:pt idx="229">
                  <c:v>-0.279335</c:v>
                </c:pt>
                <c:pt idx="230">
                  <c:v>-0.26953500000000002</c:v>
                </c:pt>
                <c:pt idx="231">
                  <c:v>-0.30010100000000001</c:v>
                </c:pt>
                <c:pt idx="232">
                  <c:v>-0.32474500000000001</c:v>
                </c:pt>
                <c:pt idx="233">
                  <c:v>-0.31009300000000001</c:v>
                </c:pt>
                <c:pt idx="234">
                  <c:v>-0.203234</c:v>
                </c:pt>
                <c:pt idx="235">
                  <c:v>-0.117884</c:v>
                </c:pt>
                <c:pt idx="236">
                  <c:v>-7.7084E-2</c:v>
                </c:pt>
                <c:pt idx="237">
                  <c:v>-1.8918999999999998E-2</c:v>
                </c:pt>
                <c:pt idx="238">
                  <c:v>0.101461</c:v>
                </c:pt>
                <c:pt idx="239">
                  <c:v>-8.4843000000000002E-2</c:v>
                </c:pt>
                <c:pt idx="240">
                  <c:v>-9.4522999999999996E-2</c:v>
                </c:pt>
                <c:pt idx="241">
                  <c:v>-4.3326999999999997E-2</c:v>
                </c:pt>
                <c:pt idx="242">
                  <c:v>-0.121167</c:v>
                </c:pt>
                <c:pt idx="243">
                  <c:v>-0.25703900000000002</c:v>
                </c:pt>
                <c:pt idx="244">
                  <c:v>-0.18156900000000001</c:v>
                </c:pt>
                <c:pt idx="245">
                  <c:v>-0.216665</c:v>
                </c:pt>
                <c:pt idx="246">
                  <c:v>-0.16535900000000001</c:v>
                </c:pt>
                <c:pt idx="247">
                  <c:v>-0.125582</c:v>
                </c:pt>
                <c:pt idx="248">
                  <c:v>-0.17252700000000001</c:v>
                </c:pt>
                <c:pt idx="249">
                  <c:v>-7.3149000000000006E-2</c:v>
                </c:pt>
                <c:pt idx="250">
                  <c:v>-5.0785999999999998E-2</c:v>
                </c:pt>
                <c:pt idx="251">
                  <c:v>-8.8769999999999995E-3</c:v>
                </c:pt>
                <c:pt idx="252">
                  <c:v>-5.4343000000000002E-2</c:v>
                </c:pt>
                <c:pt idx="253">
                  <c:v>-0.13670399999999999</c:v>
                </c:pt>
                <c:pt idx="254">
                  <c:v>-0.14846500000000001</c:v>
                </c:pt>
                <c:pt idx="255">
                  <c:v>-0.206432</c:v>
                </c:pt>
                <c:pt idx="256">
                  <c:v>-0.265652</c:v>
                </c:pt>
                <c:pt idx="257">
                  <c:v>-0.36953799999999998</c:v>
                </c:pt>
                <c:pt idx="258">
                  <c:v>-0.359512</c:v>
                </c:pt>
                <c:pt idx="259">
                  <c:v>-0.33239200000000002</c:v>
                </c:pt>
                <c:pt idx="260">
                  <c:v>-0.165825</c:v>
                </c:pt>
                <c:pt idx="261">
                  <c:v>-0.21276900000000001</c:v>
                </c:pt>
                <c:pt idx="262">
                  <c:v>-0.29935400000000001</c:v>
                </c:pt>
                <c:pt idx="263">
                  <c:v>-0.17607300000000001</c:v>
                </c:pt>
                <c:pt idx="264">
                  <c:v>-0.107172</c:v>
                </c:pt>
                <c:pt idx="265">
                  <c:v>3.3100000000000002E-4</c:v>
                </c:pt>
                <c:pt idx="266">
                  <c:v>-7.1640000000000002E-3</c:v>
                </c:pt>
                <c:pt idx="267">
                  <c:v>-0.215391</c:v>
                </c:pt>
                <c:pt idx="268">
                  <c:v>-0.25166300000000003</c:v>
                </c:pt>
                <c:pt idx="269">
                  <c:v>-0.26631500000000002</c:v>
                </c:pt>
                <c:pt idx="270">
                  <c:v>-0.13097300000000001</c:v>
                </c:pt>
                <c:pt idx="271">
                  <c:v>-3.5957999999999997E-2</c:v>
                </c:pt>
                <c:pt idx="272">
                  <c:v>-7.3179999999999999E-3</c:v>
                </c:pt>
                <c:pt idx="273">
                  <c:v>-2.3151999999999999E-2</c:v>
                </c:pt>
                <c:pt idx="274">
                  <c:v>-4.1711999999999999E-2</c:v>
                </c:pt>
                <c:pt idx="275">
                  <c:v>-0.113857</c:v>
                </c:pt>
                <c:pt idx="276">
                  <c:v>-3.1026000000000001E-2</c:v>
                </c:pt>
                <c:pt idx="277">
                  <c:v>-1.7791999999999999E-2</c:v>
                </c:pt>
                <c:pt idx="278">
                  <c:v>2.0920000000000001E-2</c:v>
                </c:pt>
                <c:pt idx="279">
                  <c:v>-2.7692000000000001E-2</c:v>
                </c:pt>
                <c:pt idx="280">
                  <c:v>5.6606999999999998E-2</c:v>
                </c:pt>
                <c:pt idx="281">
                  <c:v>7.6616000000000004E-2</c:v>
                </c:pt>
                <c:pt idx="282">
                  <c:v>5.5280999999999997E-2</c:v>
                </c:pt>
                <c:pt idx="283">
                  <c:v>-6.7011000000000001E-2</c:v>
                </c:pt>
                <c:pt idx="284">
                  <c:v>-0.31834699999999999</c:v>
                </c:pt>
                <c:pt idx="285">
                  <c:v>-2.3484999999999999E-2</c:v>
                </c:pt>
                <c:pt idx="286">
                  <c:v>0.152175</c:v>
                </c:pt>
                <c:pt idx="287">
                  <c:v>9.8083000000000004E-2</c:v>
                </c:pt>
                <c:pt idx="288">
                  <c:v>5.5338999999999999E-2</c:v>
                </c:pt>
                <c:pt idx="289">
                  <c:v>1.8398000000000001E-2</c:v>
                </c:pt>
                <c:pt idx="290">
                  <c:v>5.5735E-2</c:v>
                </c:pt>
                <c:pt idx="291">
                  <c:v>-1.0378999999999999E-2</c:v>
                </c:pt>
                <c:pt idx="292">
                  <c:v>6.8517999999999996E-2</c:v>
                </c:pt>
                <c:pt idx="293">
                  <c:v>2.2523000000000001E-2</c:v>
                </c:pt>
                <c:pt idx="294">
                  <c:v>4.0936E-2</c:v>
                </c:pt>
                <c:pt idx="295">
                  <c:v>0.101114</c:v>
                </c:pt>
                <c:pt idx="296">
                  <c:v>7.4440000000000001E-3</c:v>
                </c:pt>
                <c:pt idx="297">
                  <c:v>0.146291</c:v>
                </c:pt>
                <c:pt idx="298">
                  <c:v>0.21219199999999999</c:v>
                </c:pt>
                <c:pt idx="299">
                  <c:v>0.200382</c:v>
                </c:pt>
                <c:pt idx="300">
                  <c:v>5.8456000000000001E-2</c:v>
                </c:pt>
                <c:pt idx="301">
                  <c:v>0.12332600000000001</c:v>
                </c:pt>
                <c:pt idx="302">
                  <c:v>0.1036</c:v>
                </c:pt>
                <c:pt idx="303">
                  <c:v>0.112168</c:v>
                </c:pt>
                <c:pt idx="304">
                  <c:v>5.7346000000000001E-2</c:v>
                </c:pt>
                <c:pt idx="305">
                  <c:v>3.1812E-2</c:v>
                </c:pt>
                <c:pt idx="306">
                  <c:v>4.2875000000000003E-2</c:v>
                </c:pt>
                <c:pt idx="307">
                  <c:v>1.3849999999999999E-2</c:v>
                </c:pt>
                <c:pt idx="308">
                  <c:v>9.0740000000000005E-3</c:v>
                </c:pt>
                <c:pt idx="309">
                  <c:v>0.108387</c:v>
                </c:pt>
                <c:pt idx="310">
                  <c:v>0.13936899999999999</c:v>
                </c:pt>
                <c:pt idx="311">
                  <c:v>-5.7109999999999999E-3</c:v>
                </c:pt>
                <c:pt idx="312">
                  <c:v>-5.7230000000000003E-2</c:v>
                </c:pt>
                <c:pt idx="313">
                  <c:v>-3.1831999999999999E-2</c:v>
                </c:pt>
                <c:pt idx="314">
                  <c:v>-9.2900000000000003E-4</c:v>
                </c:pt>
                <c:pt idx="315">
                  <c:v>6.6425999999999999E-2</c:v>
                </c:pt>
                <c:pt idx="316">
                  <c:v>-4.9228000000000001E-2</c:v>
                </c:pt>
                <c:pt idx="317">
                  <c:v>-1.2750000000000001E-3</c:v>
                </c:pt>
                <c:pt idx="318">
                  <c:v>0.17872499999999999</c:v>
                </c:pt>
                <c:pt idx="319">
                  <c:v>7.9838999999999993E-2</c:v>
                </c:pt>
                <c:pt idx="320">
                  <c:v>7.6404E-2</c:v>
                </c:pt>
                <c:pt idx="321">
                  <c:v>0.28275600000000001</c:v>
                </c:pt>
                <c:pt idx="322">
                  <c:v>0.244196</c:v>
                </c:pt>
                <c:pt idx="323">
                  <c:v>0.313587</c:v>
                </c:pt>
                <c:pt idx="324">
                  <c:v>0.31799100000000002</c:v>
                </c:pt>
                <c:pt idx="325">
                  <c:v>0.234819</c:v>
                </c:pt>
                <c:pt idx="326">
                  <c:v>0.15851499999999999</c:v>
                </c:pt>
                <c:pt idx="327">
                  <c:v>0.179926</c:v>
                </c:pt>
                <c:pt idx="328">
                  <c:v>9.4230999999999995E-2</c:v>
                </c:pt>
                <c:pt idx="329">
                  <c:v>8.9453000000000005E-2</c:v>
                </c:pt>
                <c:pt idx="330">
                  <c:v>9.1273999999999994E-2</c:v>
                </c:pt>
                <c:pt idx="331">
                  <c:v>3.7593000000000001E-2</c:v>
                </c:pt>
                <c:pt idx="332">
                  <c:v>0.150811</c:v>
                </c:pt>
                <c:pt idx="333">
                  <c:v>0.23166900000000001</c:v>
                </c:pt>
                <c:pt idx="334">
                  <c:v>0.28117799999999998</c:v>
                </c:pt>
                <c:pt idx="335">
                  <c:v>0.17571500000000001</c:v>
                </c:pt>
                <c:pt idx="336">
                  <c:v>0.130525</c:v>
                </c:pt>
                <c:pt idx="337">
                  <c:v>8.6719000000000004E-2</c:v>
                </c:pt>
                <c:pt idx="338">
                  <c:v>4.5430000000000002E-3</c:v>
                </c:pt>
                <c:pt idx="339">
                  <c:v>1.1102000000000001E-2</c:v>
                </c:pt>
                <c:pt idx="340">
                  <c:v>-0.10295899999999999</c:v>
                </c:pt>
                <c:pt idx="341">
                  <c:v>-0.10636</c:v>
                </c:pt>
                <c:pt idx="342">
                  <c:v>-4.9299000000000003E-2</c:v>
                </c:pt>
                <c:pt idx="343">
                  <c:v>-3.6188999999999999E-2</c:v>
                </c:pt>
                <c:pt idx="344">
                  <c:v>-8.3140000000000002E-3</c:v>
                </c:pt>
                <c:pt idx="345">
                  <c:v>2.8389000000000001E-2</c:v>
                </c:pt>
                <c:pt idx="346">
                  <c:v>-4.1277000000000001E-2</c:v>
                </c:pt>
                <c:pt idx="347">
                  <c:v>-0.12142699999999999</c:v>
                </c:pt>
                <c:pt idx="348">
                  <c:v>2.1866E-2</c:v>
                </c:pt>
                <c:pt idx="349">
                  <c:v>0.10335900000000001</c:v>
                </c:pt>
                <c:pt idx="350">
                  <c:v>0.14546500000000001</c:v>
                </c:pt>
                <c:pt idx="351">
                  <c:v>-1.3218000000000001E-2</c:v>
                </c:pt>
                <c:pt idx="352">
                  <c:v>-0.184476</c:v>
                </c:pt>
                <c:pt idx="353">
                  <c:v>-5.5878999999999998E-2</c:v>
                </c:pt>
                <c:pt idx="354">
                  <c:v>-0.31786300000000001</c:v>
                </c:pt>
                <c:pt idx="355">
                  <c:v>-0.184174</c:v>
                </c:pt>
                <c:pt idx="356">
                  <c:v>-0.17119899999999999</c:v>
                </c:pt>
                <c:pt idx="357">
                  <c:v>-3.0249000000000002E-2</c:v>
                </c:pt>
                <c:pt idx="358">
                  <c:v>0.14103299999999999</c:v>
                </c:pt>
                <c:pt idx="359">
                  <c:v>6.9419999999999996E-2</c:v>
                </c:pt>
                <c:pt idx="360">
                  <c:v>-6.1602999999999998E-2</c:v>
                </c:pt>
                <c:pt idx="361">
                  <c:v>-0.50619800000000004</c:v>
                </c:pt>
                <c:pt idx="362">
                  <c:v>-0.63177300000000003</c:v>
                </c:pt>
                <c:pt idx="363">
                  <c:v>-0.64444100000000004</c:v>
                </c:pt>
                <c:pt idx="364">
                  <c:v>-0.572492</c:v>
                </c:pt>
                <c:pt idx="365">
                  <c:v>-0.454702</c:v>
                </c:pt>
                <c:pt idx="366">
                  <c:v>-0.34943400000000002</c:v>
                </c:pt>
                <c:pt idx="367">
                  <c:v>-0.256187</c:v>
                </c:pt>
                <c:pt idx="368">
                  <c:v>-0.17221600000000001</c:v>
                </c:pt>
                <c:pt idx="369">
                  <c:v>-0.10988000000000001</c:v>
                </c:pt>
                <c:pt idx="370">
                  <c:v>-0.16081999999999999</c:v>
                </c:pt>
                <c:pt idx="371">
                  <c:v>-0.11755699999999999</c:v>
                </c:pt>
                <c:pt idx="372">
                  <c:v>-1.3077E-2</c:v>
                </c:pt>
                <c:pt idx="373">
                  <c:v>5.9064999999999999E-2</c:v>
                </c:pt>
                <c:pt idx="374">
                  <c:v>7.8452999999999995E-2</c:v>
                </c:pt>
                <c:pt idx="375">
                  <c:v>9.1447000000000001E-2</c:v>
                </c:pt>
                <c:pt idx="376">
                  <c:v>7.9035999999999995E-2</c:v>
                </c:pt>
                <c:pt idx="377">
                  <c:v>5.1228000000000003E-2</c:v>
                </c:pt>
                <c:pt idx="378">
                  <c:v>-2.0424999999999999E-2</c:v>
                </c:pt>
                <c:pt idx="379">
                  <c:v>-7.9319000000000001E-2</c:v>
                </c:pt>
                <c:pt idx="380">
                  <c:v>-0.117018</c:v>
                </c:pt>
                <c:pt idx="381">
                  <c:v>9.9253999999999995E-2</c:v>
                </c:pt>
                <c:pt idx="382">
                  <c:v>3.5701999999999998E-2</c:v>
                </c:pt>
                <c:pt idx="383">
                  <c:v>-2.3987999999999999E-2</c:v>
                </c:pt>
                <c:pt idx="384">
                  <c:v>-3.3026E-2</c:v>
                </c:pt>
                <c:pt idx="385">
                  <c:v>-0.21782000000000001</c:v>
                </c:pt>
                <c:pt idx="386">
                  <c:v>-6.2139E-2</c:v>
                </c:pt>
                <c:pt idx="387">
                  <c:v>-9.0469999999999995E-2</c:v>
                </c:pt>
                <c:pt idx="388">
                  <c:v>-0.19217999999999999</c:v>
                </c:pt>
                <c:pt idx="389">
                  <c:v>-0.217005</c:v>
                </c:pt>
                <c:pt idx="390">
                  <c:v>-0.111026</c:v>
                </c:pt>
                <c:pt idx="391">
                  <c:v>-0.17638000000000001</c:v>
                </c:pt>
                <c:pt idx="392">
                  <c:v>-0.20913300000000001</c:v>
                </c:pt>
                <c:pt idx="393">
                  <c:v>-0.12005200000000001</c:v>
                </c:pt>
                <c:pt idx="394">
                  <c:v>-0.125832</c:v>
                </c:pt>
                <c:pt idx="395">
                  <c:v>-0.17625199999999999</c:v>
                </c:pt>
                <c:pt idx="396">
                  <c:v>-6.87E-4</c:v>
                </c:pt>
                <c:pt idx="397">
                  <c:v>-0.26307999999999998</c:v>
                </c:pt>
                <c:pt idx="398">
                  <c:v>-0.180087</c:v>
                </c:pt>
                <c:pt idx="399">
                  <c:v>-0.36055999999999999</c:v>
                </c:pt>
                <c:pt idx="400">
                  <c:v>-0.21912599999999999</c:v>
                </c:pt>
                <c:pt idx="401">
                  <c:v>-3.8394999999999999E-2</c:v>
                </c:pt>
                <c:pt idx="402">
                  <c:v>-1.6633999999999999E-2</c:v>
                </c:pt>
                <c:pt idx="403">
                  <c:v>-3.6601000000000002E-2</c:v>
                </c:pt>
                <c:pt idx="404">
                  <c:v>-8.7329000000000004E-2</c:v>
                </c:pt>
                <c:pt idx="405">
                  <c:v>5.6277000000000001E-2</c:v>
                </c:pt>
                <c:pt idx="406">
                  <c:v>0.118633</c:v>
                </c:pt>
                <c:pt idx="407">
                  <c:v>7.9535999999999996E-2</c:v>
                </c:pt>
                <c:pt idx="408">
                  <c:v>0.144423</c:v>
                </c:pt>
                <c:pt idx="409">
                  <c:v>0.15298</c:v>
                </c:pt>
                <c:pt idx="410">
                  <c:v>7.7211000000000002E-2</c:v>
                </c:pt>
                <c:pt idx="411">
                  <c:v>8.1139000000000003E-2</c:v>
                </c:pt>
                <c:pt idx="412">
                  <c:v>5.3060999999999997E-2</c:v>
                </c:pt>
                <c:pt idx="413">
                  <c:v>8.7025000000000005E-2</c:v>
                </c:pt>
                <c:pt idx="414">
                  <c:v>7.4673000000000003E-2</c:v>
                </c:pt>
                <c:pt idx="415">
                  <c:v>0.100504</c:v>
                </c:pt>
                <c:pt idx="416">
                  <c:v>0.198069</c:v>
                </c:pt>
                <c:pt idx="417">
                  <c:v>0.24704200000000001</c:v>
                </c:pt>
                <c:pt idx="418">
                  <c:v>0.118898</c:v>
                </c:pt>
                <c:pt idx="419">
                  <c:v>8.2958000000000004E-2</c:v>
                </c:pt>
                <c:pt idx="420">
                  <c:v>9.6046999999999993E-2</c:v>
                </c:pt>
                <c:pt idx="421">
                  <c:v>-0.12478499999999999</c:v>
                </c:pt>
                <c:pt idx="422">
                  <c:v>-0.141877</c:v>
                </c:pt>
                <c:pt idx="423">
                  <c:v>-5.8566E-2</c:v>
                </c:pt>
                <c:pt idx="424">
                  <c:v>-7.6732999999999996E-2</c:v>
                </c:pt>
                <c:pt idx="425">
                  <c:v>-2.5392999999999999E-2</c:v>
                </c:pt>
                <c:pt idx="426">
                  <c:v>5.5402E-2</c:v>
                </c:pt>
                <c:pt idx="427">
                  <c:v>-6.2532000000000004E-2</c:v>
                </c:pt>
                <c:pt idx="428">
                  <c:v>-0.126527</c:v>
                </c:pt>
                <c:pt idx="429">
                  <c:v>-6.6047999999999996E-2</c:v>
                </c:pt>
                <c:pt idx="430">
                  <c:v>-3.9010999999999997E-2</c:v>
                </c:pt>
                <c:pt idx="431">
                  <c:v>-1.4687E-2</c:v>
                </c:pt>
                <c:pt idx="432">
                  <c:v>2.5767999999999999E-2</c:v>
                </c:pt>
                <c:pt idx="433">
                  <c:v>-0.21598700000000001</c:v>
                </c:pt>
                <c:pt idx="434">
                  <c:v>-0.153117</c:v>
                </c:pt>
                <c:pt idx="435">
                  <c:v>-9.7205E-2</c:v>
                </c:pt>
                <c:pt idx="436">
                  <c:v>5.4250000000000001E-3</c:v>
                </c:pt>
                <c:pt idx="437">
                  <c:v>4.1790000000000004E-3</c:v>
                </c:pt>
                <c:pt idx="438">
                  <c:v>-3.1670000000000001E-3</c:v>
                </c:pt>
                <c:pt idx="439">
                  <c:v>1.1435000000000001E-2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152-4CAA-8F20-4EC2DC62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362991"/>
        <c:axId val="457362031"/>
      </c:lineChart>
      <c:dateAx>
        <c:axId val="457362991"/>
        <c:scaling>
          <c:orientation val="minMax"/>
          <c:min val="40237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031"/>
        <c:crosses val="autoZero"/>
        <c:auto val="1"/>
        <c:lblOffset val="100"/>
        <c:baseTimeUnit val="days"/>
      </c:dateAx>
      <c:valAx>
        <c:axId val="4573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99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018921142319895E-2"/>
          <c:y val="0.13487272727272728"/>
          <c:w val="0.88271242214126222"/>
          <c:h val="0.70804266284896189"/>
        </c:manualLayout>
      </c:layout>
      <c:lineChart>
        <c:grouping val="standard"/>
        <c:varyColors val="0"/>
        <c:ser>
          <c:idx val="0"/>
          <c:order val="0"/>
          <c:tx>
            <c:strRef>
              <c:f>US!$E$1</c:f>
              <c:strCache>
                <c:ptCount val="1"/>
                <c:pt idx="0">
                  <c:v>Conference Board US Leading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US!$A$4:$A$454</c:f>
              <c:numCache>
                <c:formatCode>m/d/yyyy</c:formatCode>
                <c:ptCount val="451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US!$E$4:$E$454</c:f>
              <c:numCache>
                <c:formatCode>#,##0.00</c:formatCode>
                <c:ptCount val="451"/>
                <c:pt idx="0">
                  <c:v>-0.7</c:v>
                </c:pt>
                <c:pt idx="1">
                  <c:v>-0.2</c:v>
                </c:pt>
                <c:pt idx="2">
                  <c:v>-0.9</c:v>
                </c:pt>
                <c:pt idx="3">
                  <c:v>-0.4</c:v>
                </c:pt>
                <c:pt idx="4">
                  <c:v>-0.4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-4.5999999999999996</c:v>
                </c:pt>
                <c:pt idx="9">
                  <c:v>-6.5</c:v>
                </c:pt>
                <c:pt idx="10">
                  <c:v>-7.5</c:v>
                </c:pt>
                <c:pt idx="11">
                  <c:v>-8.8000000000000007</c:v>
                </c:pt>
                <c:pt idx="12">
                  <c:v>-8.8000000000000007</c:v>
                </c:pt>
                <c:pt idx="13">
                  <c:v>-9.1</c:v>
                </c:pt>
                <c:pt idx="14">
                  <c:v>-7.9</c:v>
                </c:pt>
                <c:pt idx="15">
                  <c:v>-7.4</c:v>
                </c:pt>
                <c:pt idx="16">
                  <c:v>-7.6</c:v>
                </c:pt>
                <c:pt idx="17">
                  <c:v>-6.2</c:v>
                </c:pt>
                <c:pt idx="18">
                  <c:v>-4.5</c:v>
                </c:pt>
                <c:pt idx="19">
                  <c:v>-2.4</c:v>
                </c:pt>
                <c:pt idx="20">
                  <c:v>-1.3</c:v>
                </c:pt>
                <c:pt idx="21">
                  <c:v>0.8</c:v>
                </c:pt>
                <c:pt idx="22">
                  <c:v>1.5</c:v>
                </c:pt>
                <c:pt idx="23">
                  <c:v>3.8</c:v>
                </c:pt>
                <c:pt idx="24">
                  <c:v>4.4000000000000004</c:v>
                </c:pt>
                <c:pt idx="25">
                  <c:v>5.8</c:v>
                </c:pt>
                <c:pt idx="26">
                  <c:v>5.6</c:v>
                </c:pt>
                <c:pt idx="27">
                  <c:v>5.9</c:v>
                </c:pt>
                <c:pt idx="28">
                  <c:v>6.7</c:v>
                </c:pt>
                <c:pt idx="29">
                  <c:v>5.8</c:v>
                </c:pt>
                <c:pt idx="30">
                  <c:v>6.2</c:v>
                </c:pt>
                <c:pt idx="31">
                  <c:v>5.6</c:v>
                </c:pt>
                <c:pt idx="32">
                  <c:v>5.8</c:v>
                </c:pt>
                <c:pt idx="33">
                  <c:v>6.5</c:v>
                </c:pt>
                <c:pt idx="34">
                  <c:v>8.4</c:v>
                </c:pt>
                <c:pt idx="35">
                  <c:v>8.1</c:v>
                </c:pt>
                <c:pt idx="36">
                  <c:v>8.5</c:v>
                </c:pt>
                <c:pt idx="37">
                  <c:v>7.5</c:v>
                </c:pt>
                <c:pt idx="38">
                  <c:v>7.4</c:v>
                </c:pt>
                <c:pt idx="39">
                  <c:v>6.6</c:v>
                </c:pt>
                <c:pt idx="40">
                  <c:v>6.6</c:v>
                </c:pt>
                <c:pt idx="41">
                  <c:v>6.4</c:v>
                </c:pt>
                <c:pt idx="42">
                  <c:v>6.5</c:v>
                </c:pt>
                <c:pt idx="43">
                  <c:v>6.9</c:v>
                </c:pt>
                <c:pt idx="44">
                  <c:v>7.6</c:v>
                </c:pt>
                <c:pt idx="45">
                  <c:v>7.3</c:v>
                </c:pt>
                <c:pt idx="46">
                  <c:v>7.4</c:v>
                </c:pt>
                <c:pt idx="47">
                  <c:v>6.7</c:v>
                </c:pt>
                <c:pt idx="48">
                  <c:v>6.5</c:v>
                </c:pt>
                <c:pt idx="49">
                  <c:v>7.8</c:v>
                </c:pt>
                <c:pt idx="50">
                  <c:v>7.9</c:v>
                </c:pt>
                <c:pt idx="51">
                  <c:v>8.1999999999999993</c:v>
                </c:pt>
                <c:pt idx="52">
                  <c:v>8.6999999999999993</c:v>
                </c:pt>
                <c:pt idx="53">
                  <c:v>9</c:v>
                </c:pt>
                <c:pt idx="54">
                  <c:v>9.3000000000000007</c:v>
                </c:pt>
                <c:pt idx="55">
                  <c:v>9.1999999999999993</c:v>
                </c:pt>
                <c:pt idx="56">
                  <c:v>9.3000000000000007</c:v>
                </c:pt>
                <c:pt idx="57">
                  <c:v>9</c:v>
                </c:pt>
                <c:pt idx="58">
                  <c:v>8.1999999999999993</c:v>
                </c:pt>
                <c:pt idx="59">
                  <c:v>8.5</c:v>
                </c:pt>
                <c:pt idx="60">
                  <c:v>8.1</c:v>
                </c:pt>
                <c:pt idx="61">
                  <c:v>6.8</c:v>
                </c:pt>
                <c:pt idx="62">
                  <c:v>6.1</c:v>
                </c:pt>
                <c:pt idx="63">
                  <c:v>5.6</c:v>
                </c:pt>
                <c:pt idx="64">
                  <c:v>4.8</c:v>
                </c:pt>
                <c:pt idx="65">
                  <c:v>4.3</c:v>
                </c:pt>
                <c:pt idx="66">
                  <c:v>4</c:v>
                </c:pt>
                <c:pt idx="67">
                  <c:v>3.9</c:v>
                </c:pt>
                <c:pt idx="68">
                  <c:v>3</c:v>
                </c:pt>
                <c:pt idx="69">
                  <c:v>2.8</c:v>
                </c:pt>
                <c:pt idx="70">
                  <c:v>2.2000000000000002</c:v>
                </c:pt>
                <c:pt idx="71">
                  <c:v>0.1</c:v>
                </c:pt>
                <c:pt idx="72">
                  <c:v>1.2</c:v>
                </c:pt>
                <c:pt idx="73">
                  <c:v>1.6</c:v>
                </c:pt>
                <c:pt idx="74">
                  <c:v>1.8</c:v>
                </c:pt>
                <c:pt idx="75">
                  <c:v>2.7</c:v>
                </c:pt>
                <c:pt idx="76">
                  <c:v>3.2</c:v>
                </c:pt>
                <c:pt idx="77">
                  <c:v>3.1</c:v>
                </c:pt>
                <c:pt idx="78">
                  <c:v>2.9</c:v>
                </c:pt>
                <c:pt idx="79">
                  <c:v>2.8</c:v>
                </c:pt>
                <c:pt idx="80">
                  <c:v>3.2</c:v>
                </c:pt>
                <c:pt idx="81">
                  <c:v>3.9</c:v>
                </c:pt>
                <c:pt idx="82">
                  <c:v>4.0999999999999996</c:v>
                </c:pt>
                <c:pt idx="83">
                  <c:v>6.6</c:v>
                </c:pt>
                <c:pt idx="84">
                  <c:v>6.9</c:v>
                </c:pt>
                <c:pt idx="85">
                  <c:v>6.8</c:v>
                </c:pt>
                <c:pt idx="86">
                  <c:v>6.8</c:v>
                </c:pt>
                <c:pt idx="87">
                  <c:v>6.6</c:v>
                </c:pt>
                <c:pt idx="88">
                  <c:v>6.7</c:v>
                </c:pt>
                <c:pt idx="89">
                  <c:v>8.1</c:v>
                </c:pt>
                <c:pt idx="90">
                  <c:v>8.1</c:v>
                </c:pt>
                <c:pt idx="91">
                  <c:v>8.5</c:v>
                </c:pt>
                <c:pt idx="92">
                  <c:v>8.6</c:v>
                </c:pt>
                <c:pt idx="93">
                  <c:v>8</c:v>
                </c:pt>
                <c:pt idx="94">
                  <c:v>8.1</c:v>
                </c:pt>
                <c:pt idx="95">
                  <c:v>7.5</c:v>
                </c:pt>
                <c:pt idx="96">
                  <c:v>7.2</c:v>
                </c:pt>
                <c:pt idx="97">
                  <c:v>7.1</c:v>
                </c:pt>
                <c:pt idx="98">
                  <c:v>6.6</c:v>
                </c:pt>
                <c:pt idx="99">
                  <c:v>6.5</c:v>
                </c:pt>
                <c:pt idx="100">
                  <c:v>5.2</c:v>
                </c:pt>
                <c:pt idx="101">
                  <c:v>4.2</c:v>
                </c:pt>
                <c:pt idx="102">
                  <c:v>3.9</c:v>
                </c:pt>
                <c:pt idx="103">
                  <c:v>2.5</c:v>
                </c:pt>
                <c:pt idx="104">
                  <c:v>1.4</c:v>
                </c:pt>
                <c:pt idx="105">
                  <c:v>1.7</c:v>
                </c:pt>
                <c:pt idx="106">
                  <c:v>1.7</c:v>
                </c:pt>
                <c:pt idx="107">
                  <c:v>1.5</c:v>
                </c:pt>
                <c:pt idx="108">
                  <c:v>0.9</c:v>
                </c:pt>
                <c:pt idx="109">
                  <c:v>0.8</c:v>
                </c:pt>
                <c:pt idx="110">
                  <c:v>1</c:v>
                </c:pt>
                <c:pt idx="111">
                  <c:v>1</c:v>
                </c:pt>
                <c:pt idx="112">
                  <c:v>1.8</c:v>
                </c:pt>
                <c:pt idx="113">
                  <c:v>2.2000000000000002</c:v>
                </c:pt>
                <c:pt idx="114">
                  <c:v>2.2999999999999998</c:v>
                </c:pt>
                <c:pt idx="115">
                  <c:v>2.9</c:v>
                </c:pt>
                <c:pt idx="116">
                  <c:v>4.0999999999999996</c:v>
                </c:pt>
                <c:pt idx="117">
                  <c:v>4.5</c:v>
                </c:pt>
                <c:pt idx="118">
                  <c:v>5.0999999999999996</c:v>
                </c:pt>
                <c:pt idx="119">
                  <c:v>6</c:v>
                </c:pt>
                <c:pt idx="120">
                  <c:v>4.8</c:v>
                </c:pt>
                <c:pt idx="121">
                  <c:v>5.8</c:v>
                </c:pt>
                <c:pt idx="122">
                  <c:v>5.9</c:v>
                </c:pt>
                <c:pt idx="123">
                  <c:v>4.3</c:v>
                </c:pt>
                <c:pt idx="124">
                  <c:v>4.4000000000000004</c:v>
                </c:pt>
                <c:pt idx="125">
                  <c:v>3.3</c:v>
                </c:pt>
                <c:pt idx="126">
                  <c:v>2.6</c:v>
                </c:pt>
                <c:pt idx="127">
                  <c:v>3</c:v>
                </c:pt>
                <c:pt idx="128">
                  <c:v>1.5</c:v>
                </c:pt>
                <c:pt idx="129">
                  <c:v>0</c:v>
                </c:pt>
                <c:pt idx="130">
                  <c:v>-2.4</c:v>
                </c:pt>
                <c:pt idx="131">
                  <c:v>-4</c:v>
                </c:pt>
                <c:pt idx="132">
                  <c:v>-4.5</c:v>
                </c:pt>
                <c:pt idx="133">
                  <c:v>-7</c:v>
                </c:pt>
                <c:pt idx="134">
                  <c:v>-8.3000000000000007</c:v>
                </c:pt>
                <c:pt idx="135">
                  <c:v>-7.1</c:v>
                </c:pt>
                <c:pt idx="136">
                  <c:v>-8.1</c:v>
                </c:pt>
                <c:pt idx="137">
                  <c:v>-8.1999999999999993</c:v>
                </c:pt>
                <c:pt idx="138">
                  <c:v>-7.8</c:v>
                </c:pt>
                <c:pt idx="139">
                  <c:v>-9.8000000000000007</c:v>
                </c:pt>
                <c:pt idx="140">
                  <c:v>-9.6</c:v>
                </c:pt>
                <c:pt idx="141">
                  <c:v>-8.6999999999999993</c:v>
                </c:pt>
                <c:pt idx="142">
                  <c:v>-6.7</c:v>
                </c:pt>
                <c:pt idx="143">
                  <c:v>-6</c:v>
                </c:pt>
                <c:pt idx="144">
                  <c:v>-4.2</c:v>
                </c:pt>
                <c:pt idx="145">
                  <c:v>-2.1</c:v>
                </c:pt>
                <c:pt idx="146">
                  <c:v>0</c:v>
                </c:pt>
                <c:pt idx="147">
                  <c:v>0.4</c:v>
                </c:pt>
                <c:pt idx="148">
                  <c:v>1.3</c:v>
                </c:pt>
                <c:pt idx="149">
                  <c:v>1.2</c:v>
                </c:pt>
                <c:pt idx="150">
                  <c:v>1.6</c:v>
                </c:pt>
                <c:pt idx="151">
                  <c:v>3.1</c:v>
                </c:pt>
                <c:pt idx="152">
                  <c:v>3.6</c:v>
                </c:pt>
                <c:pt idx="153">
                  <c:v>3.7</c:v>
                </c:pt>
                <c:pt idx="154">
                  <c:v>3.2</c:v>
                </c:pt>
                <c:pt idx="155">
                  <c:v>3.3</c:v>
                </c:pt>
                <c:pt idx="156">
                  <c:v>2.4</c:v>
                </c:pt>
                <c:pt idx="157">
                  <c:v>1.7</c:v>
                </c:pt>
                <c:pt idx="158">
                  <c:v>0.5</c:v>
                </c:pt>
                <c:pt idx="159">
                  <c:v>0.9</c:v>
                </c:pt>
                <c:pt idx="160">
                  <c:v>1.5</c:v>
                </c:pt>
                <c:pt idx="161">
                  <c:v>2.5</c:v>
                </c:pt>
                <c:pt idx="162">
                  <c:v>3</c:v>
                </c:pt>
                <c:pt idx="163">
                  <c:v>4.5</c:v>
                </c:pt>
                <c:pt idx="164">
                  <c:v>5.8</c:v>
                </c:pt>
                <c:pt idx="165">
                  <c:v>6.4</c:v>
                </c:pt>
                <c:pt idx="166">
                  <c:v>7.5</c:v>
                </c:pt>
                <c:pt idx="167">
                  <c:v>8.5</c:v>
                </c:pt>
                <c:pt idx="168">
                  <c:v>9.6</c:v>
                </c:pt>
                <c:pt idx="169">
                  <c:v>11.3</c:v>
                </c:pt>
                <c:pt idx="170">
                  <c:v>12</c:v>
                </c:pt>
                <c:pt idx="171">
                  <c:v>11.9</c:v>
                </c:pt>
                <c:pt idx="172">
                  <c:v>11.4</c:v>
                </c:pt>
                <c:pt idx="173">
                  <c:v>11.7</c:v>
                </c:pt>
                <c:pt idx="174">
                  <c:v>11.5</c:v>
                </c:pt>
                <c:pt idx="175">
                  <c:v>11.2</c:v>
                </c:pt>
                <c:pt idx="176">
                  <c:v>10.4</c:v>
                </c:pt>
                <c:pt idx="177">
                  <c:v>10.3</c:v>
                </c:pt>
                <c:pt idx="178">
                  <c:v>10.3</c:v>
                </c:pt>
                <c:pt idx="179">
                  <c:v>9.8000000000000007</c:v>
                </c:pt>
                <c:pt idx="180">
                  <c:v>9.4</c:v>
                </c:pt>
                <c:pt idx="181">
                  <c:v>7.6</c:v>
                </c:pt>
                <c:pt idx="182">
                  <c:v>7.8</c:v>
                </c:pt>
                <c:pt idx="183">
                  <c:v>6.6</c:v>
                </c:pt>
                <c:pt idx="184">
                  <c:v>7.2</c:v>
                </c:pt>
                <c:pt idx="185">
                  <c:v>6.5</c:v>
                </c:pt>
                <c:pt idx="186">
                  <c:v>6.7</c:v>
                </c:pt>
                <c:pt idx="187">
                  <c:v>5.6</c:v>
                </c:pt>
                <c:pt idx="188">
                  <c:v>5.4</c:v>
                </c:pt>
                <c:pt idx="189">
                  <c:v>5</c:v>
                </c:pt>
                <c:pt idx="190">
                  <c:v>4</c:v>
                </c:pt>
                <c:pt idx="191">
                  <c:v>4.0999999999999996</c:v>
                </c:pt>
                <c:pt idx="192">
                  <c:v>3.6</c:v>
                </c:pt>
                <c:pt idx="193">
                  <c:v>4.3</c:v>
                </c:pt>
                <c:pt idx="194">
                  <c:v>3.3</c:v>
                </c:pt>
                <c:pt idx="195">
                  <c:v>3.1</c:v>
                </c:pt>
                <c:pt idx="196">
                  <c:v>1.9</c:v>
                </c:pt>
                <c:pt idx="197">
                  <c:v>1.4</c:v>
                </c:pt>
                <c:pt idx="198">
                  <c:v>0.4</c:v>
                </c:pt>
                <c:pt idx="199">
                  <c:v>0.7</c:v>
                </c:pt>
                <c:pt idx="200">
                  <c:v>0.4</c:v>
                </c:pt>
                <c:pt idx="201">
                  <c:v>-0.3</c:v>
                </c:pt>
                <c:pt idx="202">
                  <c:v>-0.1</c:v>
                </c:pt>
                <c:pt idx="203">
                  <c:v>-1</c:v>
                </c:pt>
                <c:pt idx="204">
                  <c:v>-1.1000000000000001</c:v>
                </c:pt>
                <c:pt idx="205">
                  <c:v>-1.1000000000000001</c:v>
                </c:pt>
                <c:pt idx="206">
                  <c:v>-0.9</c:v>
                </c:pt>
                <c:pt idx="207">
                  <c:v>-0.6</c:v>
                </c:pt>
                <c:pt idx="208">
                  <c:v>-0.5</c:v>
                </c:pt>
                <c:pt idx="209">
                  <c:v>-0.3</c:v>
                </c:pt>
                <c:pt idx="210">
                  <c:v>-0.5</c:v>
                </c:pt>
                <c:pt idx="211">
                  <c:v>-1.3</c:v>
                </c:pt>
                <c:pt idx="212">
                  <c:v>-1.6</c:v>
                </c:pt>
                <c:pt idx="213">
                  <c:v>-2.2999999999999998</c:v>
                </c:pt>
                <c:pt idx="214">
                  <c:v>-3.4</c:v>
                </c:pt>
                <c:pt idx="215">
                  <c:v>-4.4000000000000004</c:v>
                </c:pt>
                <c:pt idx="216">
                  <c:v>-5.5</c:v>
                </c:pt>
                <c:pt idx="217">
                  <c:v>-7.2</c:v>
                </c:pt>
                <c:pt idx="218">
                  <c:v>-7.5</c:v>
                </c:pt>
                <c:pt idx="219">
                  <c:v>-8.4</c:v>
                </c:pt>
                <c:pt idx="220">
                  <c:v>-8.6999999999999993</c:v>
                </c:pt>
                <c:pt idx="221">
                  <c:v>-10.6</c:v>
                </c:pt>
                <c:pt idx="222">
                  <c:v>-11.3</c:v>
                </c:pt>
                <c:pt idx="223">
                  <c:v>-12.4</c:v>
                </c:pt>
                <c:pt idx="224">
                  <c:v>-14.9</c:v>
                </c:pt>
                <c:pt idx="225">
                  <c:v>-16.399999999999999</c:v>
                </c:pt>
                <c:pt idx="226">
                  <c:v>-18.100000000000001</c:v>
                </c:pt>
                <c:pt idx="227">
                  <c:v>-18.7</c:v>
                </c:pt>
                <c:pt idx="228">
                  <c:v>-18.7</c:v>
                </c:pt>
                <c:pt idx="229">
                  <c:v>-19</c:v>
                </c:pt>
                <c:pt idx="230">
                  <c:v>-18.399999999999999</c:v>
                </c:pt>
                <c:pt idx="231">
                  <c:v>-17.2</c:v>
                </c:pt>
                <c:pt idx="232">
                  <c:v>-16.2</c:v>
                </c:pt>
                <c:pt idx="233">
                  <c:v>-13.7</c:v>
                </c:pt>
                <c:pt idx="234">
                  <c:v>-11.8</c:v>
                </c:pt>
                <c:pt idx="235">
                  <c:v>-9.3000000000000007</c:v>
                </c:pt>
                <c:pt idx="236">
                  <c:v>-5.9</c:v>
                </c:pt>
                <c:pt idx="237">
                  <c:v>-2.2999999999999998</c:v>
                </c:pt>
                <c:pt idx="238">
                  <c:v>1.6</c:v>
                </c:pt>
                <c:pt idx="239">
                  <c:v>4.3</c:v>
                </c:pt>
                <c:pt idx="240">
                  <c:v>5.6</c:v>
                </c:pt>
                <c:pt idx="241">
                  <c:v>9.3000000000000007</c:v>
                </c:pt>
                <c:pt idx="242">
                  <c:v>9.5</c:v>
                </c:pt>
                <c:pt idx="243">
                  <c:v>9.4</c:v>
                </c:pt>
                <c:pt idx="244">
                  <c:v>8.6999999999999993</c:v>
                </c:pt>
                <c:pt idx="245">
                  <c:v>8.1</c:v>
                </c:pt>
                <c:pt idx="246">
                  <c:v>7.5</c:v>
                </c:pt>
                <c:pt idx="247">
                  <c:v>7.2</c:v>
                </c:pt>
                <c:pt idx="248">
                  <c:v>6.8</c:v>
                </c:pt>
                <c:pt idx="249">
                  <c:v>6.6</c:v>
                </c:pt>
                <c:pt idx="250">
                  <c:v>6.8</c:v>
                </c:pt>
                <c:pt idx="251">
                  <c:v>6.3</c:v>
                </c:pt>
                <c:pt idx="252">
                  <c:v>7</c:v>
                </c:pt>
                <c:pt idx="253">
                  <c:v>6.3</c:v>
                </c:pt>
                <c:pt idx="254">
                  <c:v>6.1</c:v>
                </c:pt>
                <c:pt idx="255">
                  <c:v>6.4</c:v>
                </c:pt>
                <c:pt idx="256">
                  <c:v>6.4</c:v>
                </c:pt>
                <c:pt idx="257">
                  <c:v>6.8</c:v>
                </c:pt>
                <c:pt idx="258">
                  <c:v>5.6</c:v>
                </c:pt>
                <c:pt idx="259">
                  <c:v>4.5</c:v>
                </c:pt>
                <c:pt idx="260">
                  <c:v>5.2</c:v>
                </c:pt>
                <c:pt idx="261">
                  <c:v>4.3</c:v>
                </c:pt>
                <c:pt idx="262">
                  <c:v>3.6</c:v>
                </c:pt>
                <c:pt idx="263">
                  <c:v>3.9</c:v>
                </c:pt>
                <c:pt idx="264">
                  <c:v>4.0999999999999996</c:v>
                </c:pt>
                <c:pt idx="265">
                  <c:v>3.3</c:v>
                </c:pt>
                <c:pt idx="266">
                  <c:v>3.1</c:v>
                </c:pt>
                <c:pt idx="267">
                  <c:v>2.6</c:v>
                </c:pt>
                <c:pt idx="268">
                  <c:v>2.1</c:v>
                </c:pt>
                <c:pt idx="269">
                  <c:v>1.8</c:v>
                </c:pt>
                <c:pt idx="270">
                  <c:v>2.1</c:v>
                </c:pt>
                <c:pt idx="271">
                  <c:v>3.2</c:v>
                </c:pt>
                <c:pt idx="272">
                  <c:v>2.7</c:v>
                </c:pt>
                <c:pt idx="273">
                  <c:v>2.7</c:v>
                </c:pt>
                <c:pt idx="274">
                  <c:v>2.2999999999999998</c:v>
                </c:pt>
                <c:pt idx="275">
                  <c:v>2.5</c:v>
                </c:pt>
                <c:pt idx="276">
                  <c:v>2.1</c:v>
                </c:pt>
                <c:pt idx="277">
                  <c:v>1.5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2.9</c:v>
                </c:pt>
                <c:pt idx="281">
                  <c:v>3.1</c:v>
                </c:pt>
                <c:pt idx="282">
                  <c:v>4.0999999999999996</c:v>
                </c:pt>
                <c:pt idx="283">
                  <c:v>4.3</c:v>
                </c:pt>
                <c:pt idx="284">
                  <c:v>4.4000000000000004</c:v>
                </c:pt>
                <c:pt idx="285">
                  <c:v>5.3</c:v>
                </c:pt>
                <c:pt idx="286">
                  <c:v>5.3</c:v>
                </c:pt>
                <c:pt idx="287">
                  <c:v>4.9000000000000004</c:v>
                </c:pt>
                <c:pt idx="288">
                  <c:v>5.2</c:v>
                </c:pt>
                <c:pt idx="289">
                  <c:v>6.4</c:v>
                </c:pt>
                <c:pt idx="290">
                  <c:v>5.8</c:v>
                </c:pt>
                <c:pt idx="291">
                  <c:v>6</c:v>
                </c:pt>
                <c:pt idx="292">
                  <c:v>6.7</c:v>
                </c:pt>
                <c:pt idx="293">
                  <c:v>6.9</c:v>
                </c:pt>
                <c:pt idx="294">
                  <c:v>6.6</c:v>
                </c:pt>
                <c:pt idx="295">
                  <c:v>6.5</c:v>
                </c:pt>
                <c:pt idx="296">
                  <c:v>6.3</c:v>
                </c:pt>
                <c:pt idx="297">
                  <c:v>5.8</c:v>
                </c:pt>
                <c:pt idx="298">
                  <c:v>6.3</c:v>
                </c:pt>
                <c:pt idx="299">
                  <c:v>6.1</c:v>
                </c:pt>
                <c:pt idx="300">
                  <c:v>5.5</c:v>
                </c:pt>
                <c:pt idx="301">
                  <c:v>5</c:v>
                </c:pt>
                <c:pt idx="302">
                  <c:v>5.3</c:v>
                </c:pt>
                <c:pt idx="303">
                  <c:v>5.0999999999999996</c:v>
                </c:pt>
                <c:pt idx="304">
                  <c:v>4.9000000000000004</c:v>
                </c:pt>
                <c:pt idx="305">
                  <c:v>4</c:v>
                </c:pt>
                <c:pt idx="306">
                  <c:v>3.7</c:v>
                </c:pt>
                <c:pt idx="307">
                  <c:v>3</c:v>
                </c:pt>
                <c:pt idx="308">
                  <c:v>3.1</c:v>
                </c:pt>
                <c:pt idx="309">
                  <c:v>3.1</c:v>
                </c:pt>
                <c:pt idx="310">
                  <c:v>2.2999999999999998</c:v>
                </c:pt>
                <c:pt idx="311">
                  <c:v>1.7</c:v>
                </c:pt>
                <c:pt idx="312">
                  <c:v>1.4</c:v>
                </c:pt>
                <c:pt idx="313">
                  <c:v>1.1000000000000001</c:v>
                </c:pt>
                <c:pt idx="314">
                  <c:v>1</c:v>
                </c:pt>
                <c:pt idx="315">
                  <c:v>0.7</c:v>
                </c:pt>
                <c:pt idx="316">
                  <c:v>0.1</c:v>
                </c:pt>
                <c:pt idx="317">
                  <c:v>0.9</c:v>
                </c:pt>
                <c:pt idx="318">
                  <c:v>1</c:v>
                </c:pt>
                <c:pt idx="319">
                  <c:v>1.2</c:v>
                </c:pt>
                <c:pt idx="320">
                  <c:v>0.8</c:v>
                </c:pt>
                <c:pt idx="321">
                  <c:v>0.7</c:v>
                </c:pt>
                <c:pt idx="322">
                  <c:v>1.3</c:v>
                </c:pt>
                <c:pt idx="323">
                  <c:v>2.6</c:v>
                </c:pt>
                <c:pt idx="324">
                  <c:v>3.1</c:v>
                </c:pt>
                <c:pt idx="325">
                  <c:v>3.6</c:v>
                </c:pt>
                <c:pt idx="326">
                  <c:v>3.6</c:v>
                </c:pt>
                <c:pt idx="327">
                  <c:v>3.9</c:v>
                </c:pt>
                <c:pt idx="328">
                  <c:v>4.5</c:v>
                </c:pt>
                <c:pt idx="329">
                  <c:v>4.2</c:v>
                </c:pt>
                <c:pt idx="330">
                  <c:v>4.8</c:v>
                </c:pt>
                <c:pt idx="331">
                  <c:v>4.9000000000000004</c:v>
                </c:pt>
                <c:pt idx="332">
                  <c:v>6.3</c:v>
                </c:pt>
                <c:pt idx="333">
                  <c:v>6.6</c:v>
                </c:pt>
                <c:pt idx="334">
                  <c:v>6.8</c:v>
                </c:pt>
                <c:pt idx="335">
                  <c:v>6.9</c:v>
                </c:pt>
                <c:pt idx="336">
                  <c:v>7.4</c:v>
                </c:pt>
                <c:pt idx="337">
                  <c:v>7.1</c:v>
                </c:pt>
                <c:pt idx="338">
                  <c:v>7.5</c:v>
                </c:pt>
                <c:pt idx="339">
                  <c:v>7.6</c:v>
                </c:pt>
                <c:pt idx="340">
                  <c:v>7.8</c:v>
                </c:pt>
                <c:pt idx="341">
                  <c:v>8.1</c:v>
                </c:pt>
                <c:pt idx="342">
                  <c:v>7.8</c:v>
                </c:pt>
                <c:pt idx="343">
                  <c:v>8.1</c:v>
                </c:pt>
                <c:pt idx="344">
                  <c:v>6.8</c:v>
                </c:pt>
                <c:pt idx="345">
                  <c:v>6.3</c:v>
                </c:pt>
                <c:pt idx="346">
                  <c:v>5.4</c:v>
                </c:pt>
                <c:pt idx="347">
                  <c:v>4.4000000000000004</c:v>
                </c:pt>
                <c:pt idx="348">
                  <c:v>3.8</c:v>
                </c:pt>
                <c:pt idx="349">
                  <c:v>3.7</c:v>
                </c:pt>
                <c:pt idx="350">
                  <c:v>3.2</c:v>
                </c:pt>
                <c:pt idx="351">
                  <c:v>2.9</c:v>
                </c:pt>
                <c:pt idx="352">
                  <c:v>2</c:v>
                </c:pt>
                <c:pt idx="353">
                  <c:v>1.9</c:v>
                </c:pt>
                <c:pt idx="354">
                  <c:v>1.4</c:v>
                </c:pt>
                <c:pt idx="355">
                  <c:v>0.5</c:v>
                </c:pt>
                <c:pt idx="356">
                  <c:v>0.2</c:v>
                </c:pt>
                <c:pt idx="357">
                  <c:v>0.2</c:v>
                </c:pt>
                <c:pt idx="358">
                  <c:v>0</c:v>
                </c:pt>
                <c:pt idx="359">
                  <c:v>0.4</c:v>
                </c:pt>
                <c:pt idx="360">
                  <c:v>0.1</c:v>
                </c:pt>
                <c:pt idx="361">
                  <c:v>-5</c:v>
                </c:pt>
                <c:pt idx="362">
                  <c:v>-10.5</c:v>
                </c:pt>
                <c:pt idx="363">
                  <c:v>-8.8000000000000007</c:v>
                </c:pt>
                <c:pt idx="364">
                  <c:v>-6.7</c:v>
                </c:pt>
                <c:pt idx="365">
                  <c:v>-5.4</c:v>
                </c:pt>
                <c:pt idx="366">
                  <c:v>-4.3</c:v>
                </c:pt>
                <c:pt idx="367">
                  <c:v>-3.3</c:v>
                </c:pt>
                <c:pt idx="368">
                  <c:v>-2.5</c:v>
                </c:pt>
                <c:pt idx="369">
                  <c:v>-1.9</c:v>
                </c:pt>
                <c:pt idx="370">
                  <c:v>-1</c:v>
                </c:pt>
                <c:pt idx="371">
                  <c:v>-0.5</c:v>
                </c:pt>
                <c:pt idx="372">
                  <c:v>-0.5</c:v>
                </c:pt>
                <c:pt idx="373">
                  <c:v>5.5</c:v>
                </c:pt>
                <c:pt idx="374">
                  <c:v>12.9</c:v>
                </c:pt>
                <c:pt idx="375">
                  <c:v>11.6</c:v>
                </c:pt>
                <c:pt idx="376">
                  <c:v>10</c:v>
                </c:pt>
                <c:pt idx="377">
                  <c:v>9.1</c:v>
                </c:pt>
                <c:pt idx="378">
                  <c:v>8.6</c:v>
                </c:pt>
                <c:pt idx="379">
                  <c:v>7.9</c:v>
                </c:pt>
                <c:pt idx="380">
                  <c:v>8.1999999999999993</c:v>
                </c:pt>
                <c:pt idx="381">
                  <c:v>8.3000000000000007</c:v>
                </c:pt>
                <c:pt idx="382">
                  <c:v>8.1999999999999993</c:v>
                </c:pt>
                <c:pt idx="383">
                  <c:v>6.8</c:v>
                </c:pt>
                <c:pt idx="384">
                  <c:v>6.9</c:v>
                </c:pt>
                <c:pt idx="385">
                  <c:v>5.8</c:v>
                </c:pt>
                <c:pt idx="386">
                  <c:v>4.3</c:v>
                </c:pt>
                <c:pt idx="387">
                  <c:v>2.6</c:v>
                </c:pt>
                <c:pt idx="388">
                  <c:v>1</c:v>
                </c:pt>
                <c:pt idx="389">
                  <c:v>-0.4</c:v>
                </c:pt>
                <c:pt idx="390">
                  <c:v>-1.3</c:v>
                </c:pt>
                <c:pt idx="391">
                  <c:v>-2</c:v>
                </c:pt>
                <c:pt idx="392">
                  <c:v>-3.3</c:v>
                </c:pt>
                <c:pt idx="393">
                  <c:v>-4.9000000000000004</c:v>
                </c:pt>
                <c:pt idx="394">
                  <c:v>-6.3</c:v>
                </c:pt>
                <c:pt idx="395">
                  <c:v>-6.1</c:v>
                </c:pt>
                <c:pt idx="396">
                  <c:v>-6.8</c:v>
                </c:pt>
                <c:pt idx="397">
                  <c:v>-8</c:v>
                </c:pt>
                <c:pt idx="398">
                  <c:v>-8.1999999999999993</c:v>
                </c:pt>
                <c:pt idx="399">
                  <c:v>-8.1</c:v>
                </c:pt>
                <c:pt idx="400">
                  <c:v>-8.1999999999999993</c:v>
                </c:pt>
                <c:pt idx="401">
                  <c:v>-7.6</c:v>
                </c:pt>
                <c:pt idx="402">
                  <c:v>-7.7</c:v>
                </c:pt>
                <c:pt idx="403">
                  <c:v>-7.8</c:v>
                </c:pt>
                <c:pt idx="404">
                  <c:v>-7.9</c:v>
                </c:pt>
                <c:pt idx="405">
                  <c:v>-7.6</c:v>
                </c:pt>
                <c:pt idx="406">
                  <c:v>-6.9</c:v>
                </c:pt>
                <c:pt idx="407">
                  <c:v>-6.9</c:v>
                </c:pt>
                <c:pt idx="408">
                  <c:v>-6.3</c:v>
                </c:pt>
                <c:pt idx="409">
                  <c:v>-5.4</c:v>
                </c:pt>
                <c:pt idx="410">
                  <c:v>-5.2</c:v>
                </c:pt>
                <c:pt idx="411">
                  <c:v>-4.8</c:v>
                </c:pt>
                <c:pt idx="412">
                  <c:v>-4.3</c:v>
                </c:pt>
                <c:pt idx="413">
                  <c:v>-4.7</c:v>
                </c:pt>
                <c:pt idx="414">
                  <c:v>-4.7</c:v>
                </c:pt>
                <c:pt idx="415">
                  <c:v>-4.2</c:v>
                </c:pt>
                <c:pt idx="416">
                  <c:v>-3.8</c:v>
                </c:pt>
                <c:pt idx="417">
                  <c:v>-2.9</c:v>
                </c:pt>
                <c:pt idx="418">
                  <c:v>-2.9</c:v>
                </c:pt>
                <c:pt idx="419">
                  <c:v>-2.8</c:v>
                </c:pt>
                <c:pt idx="420">
                  <c:v>-3</c:v>
                </c:pt>
                <c:pt idx="421">
                  <c:v>-3.3</c:v>
                </c:pt>
                <c:pt idx="422">
                  <c:v>-4.0999999999999996</c:v>
                </c:pt>
                <c:pt idx="423">
                  <c:v>-3.7</c:v>
                </c:pt>
                <c:pt idx="424">
                  <c:v>-3.8</c:v>
                </c:pt>
                <c:pt idx="425">
                  <c:v>-3.4</c:v>
                </c:pt>
                <c:pt idx="426">
                  <c:v>-3.4</c:v>
                </c:pt>
                <c:pt idx="427">
                  <c:v>-3.2</c:v>
                </c:pt>
                <c:pt idx="428">
                  <c:v>-3.1</c:v>
                </c:pt>
                <c:pt idx="429">
                  <c:v>-3.1</c:v>
                </c:pt>
                <c:pt idx="430">
                  <c:v>-3.7</c:v>
                </c:pt>
                <c:pt idx="431">
                  <c:v>-3.6</c:v>
                </c:pt>
                <c:pt idx="432">
                  <c:v>-3.6</c:v>
                </c:pt>
                <c:pt idx="433">
                  <c:v>-3</c:v>
                </c:pt>
                <c:pt idx="434">
                  <c:v>-1.6</c:v>
                </c:pt>
                <c:pt idx="435">
                  <c:v>-1.6</c:v>
                </c:pt>
                <c:pt idx="436">
                  <c:v>-1.1000000000000001</c:v>
                </c:pt>
                <c:pt idx="437">
                  <c:v>-1</c:v>
                </c:pt>
                <c:pt idx="438">
                  <c:v>-0.7</c:v>
                </c:pt>
                <c:pt idx="439">
                  <c:v>-0.7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0-42BB-AD26-224594C73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362991"/>
        <c:axId val="457362031"/>
      </c:lineChart>
      <c:dateAx>
        <c:axId val="457362991"/>
        <c:scaling>
          <c:orientation val="minMax"/>
          <c:min val="40237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031"/>
        <c:crosses val="autoZero"/>
        <c:auto val="1"/>
        <c:lblOffset val="100"/>
        <c:baseTimeUnit val="days"/>
      </c:dateAx>
      <c:valAx>
        <c:axId val="4573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US!$J$1</c:f>
              <c:strCache>
                <c:ptCount val="1"/>
                <c:pt idx="0">
                  <c:v>Aruoba Diebold Scotti Business Conditions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US!$A$4:$A$453</c:f>
              <c:numCache>
                <c:formatCode>m/d/yyyy</c:formatCode>
                <c:ptCount val="450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US!$J$4:$J$451</c:f>
              <c:numCache>
                <c:formatCode>#,##0.00</c:formatCode>
                <c:ptCount val="448"/>
                <c:pt idx="0">
                  <c:v>0.62260000000000004</c:v>
                </c:pt>
                <c:pt idx="1">
                  <c:v>0.14399999999999999</c:v>
                </c:pt>
                <c:pt idx="2">
                  <c:v>-0.50329999999999997</c:v>
                </c:pt>
                <c:pt idx="3">
                  <c:v>-7.5700000000000003E-2</c:v>
                </c:pt>
                <c:pt idx="4">
                  <c:v>-0.24049999999999999</c:v>
                </c:pt>
                <c:pt idx="5">
                  <c:v>-0.56679999999999997</c:v>
                </c:pt>
                <c:pt idx="6">
                  <c:v>-0.57350000000000001</c:v>
                </c:pt>
                <c:pt idx="7">
                  <c:v>-1.1214999999999999</c:v>
                </c:pt>
                <c:pt idx="8">
                  <c:v>-1.6587000000000001</c:v>
                </c:pt>
                <c:pt idx="9">
                  <c:v>-1.7883</c:v>
                </c:pt>
                <c:pt idx="10">
                  <c:v>-1.3737999999999999</c:v>
                </c:pt>
                <c:pt idx="11">
                  <c:v>-1.421</c:v>
                </c:pt>
                <c:pt idx="12">
                  <c:v>-1.3435999999999999</c:v>
                </c:pt>
                <c:pt idx="13">
                  <c:v>-0.8024</c:v>
                </c:pt>
                <c:pt idx="14">
                  <c:v>8.5599999999999996E-2</c:v>
                </c:pt>
                <c:pt idx="15">
                  <c:v>0.4546</c:v>
                </c:pt>
                <c:pt idx="16">
                  <c:v>0.24179999999999999</c:v>
                </c:pt>
                <c:pt idx="17">
                  <c:v>-0.16</c:v>
                </c:pt>
                <c:pt idx="18">
                  <c:v>-0.20180000000000001</c:v>
                </c:pt>
                <c:pt idx="19">
                  <c:v>3.2000000000000002E-3</c:v>
                </c:pt>
                <c:pt idx="20">
                  <c:v>-0.46360000000000001</c:v>
                </c:pt>
                <c:pt idx="21">
                  <c:v>-0.76470000000000005</c:v>
                </c:pt>
                <c:pt idx="22">
                  <c:v>-0.70730000000000004</c:v>
                </c:pt>
                <c:pt idx="23">
                  <c:v>-0.1196</c:v>
                </c:pt>
                <c:pt idx="24">
                  <c:v>0.3049</c:v>
                </c:pt>
                <c:pt idx="25">
                  <c:v>0.4783</c:v>
                </c:pt>
                <c:pt idx="26">
                  <c:v>0.38200000000000001</c:v>
                </c:pt>
                <c:pt idx="27">
                  <c:v>-5.8700000000000002E-2</c:v>
                </c:pt>
                <c:pt idx="28">
                  <c:v>0.18029999999999999</c:v>
                </c:pt>
                <c:pt idx="29">
                  <c:v>0.2056</c:v>
                </c:pt>
                <c:pt idx="30">
                  <c:v>-0.57010000000000005</c:v>
                </c:pt>
                <c:pt idx="31">
                  <c:v>1.43E-2</c:v>
                </c:pt>
                <c:pt idx="32">
                  <c:v>0.28039999999999998</c:v>
                </c:pt>
                <c:pt idx="33">
                  <c:v>0.45660000000000001</c:v>
                </c:pt>
                <c:pt idx="34">
                  <c:v>0.72770000000000001</c:v>
                </c:pt>
                <c:pt idx="35">
                  <c:v>-0.14410000000000001</c:v>
                </c:pt>
                <c:pt idx="36">
                  <c:v>-0.2762</c:v>
                </c:pt>
                <c:pt idx="37">
                  <c:v>-0.55530000000000002</c:v>
                </c:pt>
                <c:pt idx="38">
                  <c:v>0.14169999999999999</c:v>
                </c:pt>
                <c:pt idx="39">
                  <c:v>-0.19450000000000001</c:v>
                </c:pt>
                <c:pt idx="40">
                  <c:v>1.03E-2</c:v>
                </c:pt>
                <c:pt idx="41">
                  <c:v>-0.1084</c:v>
                </c:pt>
                <c:pt idx="42">
                  <c:v>-0.10639999999999999</c:v>
                </c:pt>
                <c:pt idx="43">
                  <c:v>0.32919999999999999</c:v>
                </c:pt>
                <c:pt idx="44">
                  <c:v>0.4521</c:v>
                </c:pt>
                <c:pt idx="45">
                  <c:v>0.63519999999999999</c:v>
                </c:pt>
                <c:pt idx="46">
                  <c:v>0.75190000000000001</c:v>
                </c:pt>
                <c:pt idx="47">
                  <c:v>-0.21129999999999999</c:v>
                </c:pt>
                <c:pt idx="48">
                  <c:v>0.35070000000000001</c:v>
                </c:pt>
                <c:pt idx="49">
                  <c:v>1.0362</c:v>
                </c:pt>
                <c:pt idx="50">
                  <c:v>0.51070000000000004</c:v>
                </c:pt>
                <c:pt idx="51">
                  <c:v>0.43</c:v>
                </c:pt>
                <c:pt idx="52">
                  <c:v>0.4088</c:v>
                </c:pt>
                <c:pt idx="53">
                  <c:v>0.23780000000000001</c:v>
                </c:pt>
                <c:pt idx="54">
                  <c:v>0.61560000000000004</c:v>
                </c:pt>
                <c:pt idx="55">
                  <c:v>0.35930000000000001</c:v>
                </c:pt>
                <c:pt idx="56">
                  <c:v>0.60289999999999999</c:v>
                </c:pt>
                <c:pt idx="57">
                  <c:v>0.7923</c:v>
                </c:pt>
                <c:pt idx="58">
                  <c:v>0.66859999999999997</c:v>
                </c:pt>
                <c:pt idx="59">
                  <c:v>8.9800000000000005E-2</c:v>
                </c:pt>
                <c:pt idx="60">
                  <c:v>-0.38719999999999999</c:v>
                </c:pt>
                <c:pt idx="61">
                  <c:v>-0.3503</c:v>
                </c:pt>
                <c:pt idx="62">
                  <c:v>-0.52939999999999998</c:v>
                </c:pt>
                <c:pt idx="63">
                  <c:v>9.7000000000000003E-3</c:v>
                </c:pt>
                <c:pt idx="64">
                  <c:v>0.10050000000000001</c:v>
                </c:pt>
                <c:pt idx="65">
                  <c:v>-0.21060000000000001</c:v>
                </c:pt>
                <c:pt idx="66">
                  <c:v>0.79949999999999999</c:v>
                </c:pt>
                <c:pt idx="67">
                  <c:v>0.22009999999999999</c:v>
                </c:pt>
                <c:pt idx="68">
                  <c:v>-0.20699999999999999</c:v>
                </c:pt>
                <c:pt idx="69">
                  <c:v>0.13600000000000001</c:v>
                </c:pt>
                <c:pt idx="70">
                  <c:v>-0.1517</c:v>
                </c:pt>
                <c:pt idx="71">
                  <c:v>-0.38919999999999999</c:v>
                </c:pt>
                <c:pt idx="72">
                  <c:v>0.76649999999999996</c:v>
                </c:pt>
                <c:pt idx="73">
                  <c:v>0.17510000000000001</c:v>
                </c:pt>
                <c:pt idx="74">
                  <c:v>0.72550000000000003</c:v>
                </c:pt>
                <c:pt idx="75">
                  <c:v>0.77810000000000001</c:v>
                </c:pt>
                <c:pt idx="76">
                  <c:v>0.3715</c:v>
                </c:pt>
                <c:pt idx="77">
                  <c:v>9.6699999999999994E-2</c:v>
                </c:pt>
                <c:pt idx="78">
                  <c:v>0.27589999999999998</c:v>
                </c:pt>
                <c:pt idx="79">
                  <c:v>0.29139999999999999</c:v>
                </c:pt>
                <c:pt idx="80">
                  <c:v>0.2843</c:v>
                </c:pt>
                <c:pt idx="81">
                  <c:v>0.51749999999999996</c:v>
                </c:pt>
                <c:pt idx="82">
                  <c:v>0.16189999999999999</c:v>
                </c:pt>
                <c:pt idx="83">
                  <c:v>0.53069999999999995</c:v>
                </c:pt>
                <c:pt idx="84">
                  <c:v>1.0792999999999999</c:v>
                </c:pt>
                <c:pt idx="85">
                  <c:v>0.44009999999999999</c:v>
                </c:pt>
                <c:pt idx="86">
                  <c:v>0.20039999999999999</c:v>
                </c:pt>
                <c:pt idx="87">
                  <c:v>0.42970000000000003</c:v>
                </c:pt>
                <c:pt idx="88">
                  <c:v>0.72360000000000002</c:v>
                </c:pt>
                <c:pt idx="89">
                  <c:v>0.70040000000000002</c:v>
                </c:pt>
                <c:pt idx="90">
                  <c:v>0.52739999999999998</c:v>
                </c:pt>
                <c:pt idx="91">
                  <c:v>0.86460000000000004</c:v>
                </c:pt>
                <c:pt idx="92">
                  <c:v>0.59199999999999997</c:v>
                </c:pt>
                <c:pt idx="93">
                  <c:v>0.63090000000000002</c:v>
                </c:pt>
                <c:pt idx="94">
                  <c:v>0.3014</c:v>
                </c:pt>
                <c:pt idx="95">
                  <c:v>0.38009999999999999</c:v>
                </c:pt>
                <c:pt idx="96">
                  <c:v>0.38080000000000003</c:v>
                </c:pt>
                <c:pt idx="97">
                  <c:v>0.185</c:v>
                </c:pt>
                <c:pt idx="98">
                  <c:v>0.34499999999999997</c:v>
                </c:pt>
                <c:pt idx="99">
                  <c:v>0.25929999999999997</c:v>
                </c:pt>
                <c:pt idx="100">
                  <c:v>-0.5988</c:v>
                </c:pt>
                <c:pt idx="101">
                  <c:v>-0.14169999999999999</c:v>
                </c:pt>
                <c:pt idx="102">
                  <c:v>1.0750999999999999</c:v>
                </c:pt>
                <c:pt idx="103">
                  <c:v>0.44019999999999998</c:v>
                </c:pt>
                <c:pt idx="104">
                  <c:v>0.48249999999999998</c:v>
                </c:pt>
                <c:pt idx="105">
                  <c:v>0.31530000000000002</c:v>
                </c:pt>
                <c:pt idx="106">
                  <c:v>0.29799999999999999</c:v>
                </c:pt>
                <c:pt idx="107">
                  <c:v>0.29680000000000001</c:v>
                </c:pt>
                <c:pt idx="108">
                  <c:v>0.60260000000000002</c:v>
                </c:pt>
                <c:pt idx="109">
                  <c:v>-6.0600000000000001E-2</c:v>
                </c:pt>
                <c:pt idx="110">
                  <c:v>0.129</c:v>
                </c:pt>
                <c:pt idx="111">
                  <c:v>0.3775</c:v>
                </c:pt>
                <c:pt idx="112">
                  <c:v>0.16639999999999999</c:v>
                </c:pt>
                <c:pt idx="113">
                  <c:v>0.36359999999999998</c:v>
                </c:pt>
                <c:pt idx="114">
                  <c:v>0.1588</c:v>
                </c:pt>
                <c:pt idx="115">
                  <c:v>1.0500000000000001E-2</c:v>
                </c:pt>
                <c:pt idx="116">
                  <c:v>0.91739999999999999</c:v>
                </c:pt>
                <c:pt idx="117">
                  <c:v>0.71</c:v>
                </c:pt>
                <c:pt idx="118">
                  <c:v>0.58989999999999998</c:v>
                </c:pt>
                <c:pt idx="119">
                  <c:v>-3.3700000000000001E-2</c:v>
                </c:pt>
                <c:pt idx="120">
                  <c:v>-0.2465</c:v>
                </c:pt>
                <c:pt idx="121">
                  <c:v>0.52139999999999997</c:v>
                </c:pt>
                <c:pt idx="122">
                  <c:v>0.53469999999999995</c:v>
                </c:pt>
                <c:pt idx="123">
                  <c:v>2.46E-2</c:v>
                </c:pt>
                <c:pt idx="124">
                  <c:v>-0.1731</c:v>
                </c:pt>
                <c:pt idx="125">
                  <c:v>-0.4738</c:v>
                </c:pt>
                <c:pt idx="126">
                  <c:v>-0.39700000000000002</c:v>
                </c:pt>
                <c:pt idx="127">
                  <c:v>-5.1999999999999998E-2</c:v>
                </c:pt>
                <c:pt idx="128">
                  <c:v>-0.61529999999999996</c:v>
                </c:pt>
                <c:pt idx="129">
                  <c:v>-0.47660000000000002</c:v>
                </c:pt>
                <c:pt idx="130">
                  <c:v>-0.48849999999999999</c:v>
                </c:pt>
                <c:pt idx="131">
                  <c:v>-0.95309999999999995</c:v>
                </c:pt>
                <c:pt idx="132">
                  <c:v>-0.92500000000000004</c:v>
                </c:pt>
                <c:pt idx="133">
                  <c:v>-1.0803</c:v>
                </c:pt>
                <c:pt idx="134">
                  <c:v>-1.1085</c:v>
                </c:pt>
                <c:pt idx="135">
                  <c:v>-0.77559999999999996</c:v>
                </c:pt>
                <c:pt idx="136">
                  <c:v>-1.1241000000000001</c:v>
                </c:pt>
                <c:pt idx="137">
                  <c:v>-0.88180000000000003</c:v>
                </c:pt>
                <c:pt idx="138">
                  <c:v>-0.82450000000000001</c:v>
                </c:pt>
                <c:pt idx="139">
                  <c:v>-1.42</c:v>
                </c:pt>
                <c:pt idx="140">
                  <c:v>-0.56720000000000004</c:v>
                </c:pt>
                <c:pt idx="141">
                  <c:v>-0.84640000000000004</c:v>
                </c:pt>
                <c:pt idx="142">
                  <c:v>-0.48699999999999999</c:v>
                </c:pt>
                <c:pt idx="143">
                  <c:v>-0.1636</c:v>
                </c:pt>
                <c:pt idx="144">
                  <c:v>-0.26440000000000002</c:v>
                </c:pt>
                <c:pt idx="145">
                  <c:v>-0.14169999999999999</c:v>
                </c:pt>
                <c:pt idx="146">
                  <c:v>7.8200000000000006E-2</c:v>
                </c:pt>
                <c:pt idx="147">
                  <c:v>0.17430000000000001</c:v>
                </c:pt>
                <c:pt idx="148">
                  <c:v>4.3099999999999999E-2</c:v>
                </c:pt>
                <c:pt idx="149">
                  <c:v>-0.49619999999999997</c:v>
                </c:pt>
                <c:pt idx="150">
                  <c:v>-0.39219999999999999</c:v>
                </c:pt>
                <c:pt idx="151">
                  <c:v>-0.6391</c:v>
                </c:pt>
                <c:pt idx="152">
                  <c:v>-0.44940000000000002</c:v>
                </c:pt>
                <c:pt idx="153">
                  <c:v>-0.25359999999999999</c:v>
                </c:pt>
                <c:pt idx="154">
                  <c:v>-0.6149</c:v>
                </c:pt>
                <c:pt idx="155">
                  <c:v>-0.1525</c:v>
                </c:pt>
                <c:pt idx="156">
                  <c:v>-0.74539999999999995</c:v>
                </c:pt>
                <c:pt idx="157">
                  <c:v>-0.66139999999999999</c:v>
                </c:pt>
                <c:pt idx="158">
                  <c:v>-0.54820000000000002</c:v>
                </c:pt>
                <c:pt idx="159">
                  <c:v>-5.5599999999999997E-2</c:v>
                </c:pt>
                <c:pt idx="160">
                  <c:v>0.14449999999999999</c:v>
                </c:pt>
                <c:pt idx="161">
                  <c:v>0.15229999999999999</c:v>
                </c:pt>
                <c:pt idx="162">
                  <c:v>-0.15509999999999999</c:v>
                </c:pt>
                <c:pt idx="163">
                  <c:v>0.25640000000000002</c:v>
                </c:pt>
                <c:pt idx="164">
                  <c:v>0.2109</c:v>
                </c:pt>
                <c:pt idx="165">
                  <c:v>0.17680000000000001</c:v>
                </c:pt>
                <c:pt idx="166">
                  <c:v>-0.26690000000000003</c:v>
                </c:pt>
                <c:pt idx="167">
                  <c:v>-0.31919999999999998</c:v>
                </c:pt>
                <c:pt idx="168">
                  <c:v>0.1983</c:v>
                </c:pt>
                <c:pt idx="169">
                  <c:v>0.32229999999999998</c:v>
                </c:pt>
                <c:pt idx="170">
                  <c:v>0.1502</c:v>
                </c:pt>
                <c:pt idx="171">
                  <c:v>3.8300000000000001E-2</c:v>
                </c:pt>
                <c:pt idx="172">
                  <c:v>-0.47210000000000002</c:v>
                </c:pt>
                <c:pt idx="173">
                  <c:v>0.1074</c:v>
                </c:pt>
                <c:pt idx="174">
                  <c:v>7.6899999999999996E-2</c:v>
                </c:pt>
                <c:pt idx="175">
                  <c:v>0.16220000000000001</c:v>
                </c:pt>
                <c:pt idx="176">
                  <c:v>0.30959999999999999</c:v>
                </c:pt>
                <c:pt idx="177">
                  <c:v>0.223</c:v>
                </c:pt>
                <c:pt idx="178">
                  <c:v>0.78720000000000001</c:v>
                </c:pt>
                <c:pt idx="179">
                  <c:v>-5.2400000000000002E-2</c:v>
                </c:pt>
                <c:pt idx="180">
                  <c:v>1.9400000000000001E-2</c:v>
                </c:pt>
                <c:pt idx="181">
                  <c:v>-0.2041</c:v>
                </c:pt>
                <c:pt idx="182">
                  <c:v>0.18859999999999999</c:v>
                </c:pt>
                <c:pt idx="183">
                  <c:v>-0.01</c:v>
                </c:pt>
                <c:pt idx="184">
                  <c:v>0.19389999999999999</c:v>
                </c:pt>
                <c:pt idx="185">
                  <c:v>-2.1299999999999999E-2</c:v>
                </c:pt>
                <c:pt idx="186">
                  <c:v>-0.55689999999999995</c:v>
                </c:pt>
                <c:pt idx="187">
                  <c:v>-1.0851999999999999</c:v>
                </c:pt>
                <c:pt idx="188">
                  <c:v>0.44429999999999997</c:v>
                </c:pt>
                <c:pt idx="189">
                  <c:v>0.8891</c:v>
                </c:pt>
                <c:pt idx="190">
                  <c:v>0.40089999999999998</c:v>
                </c:pt>
                <c:pt idx="191">
                  <c:v>0.35370000000000001</c:v>
                </c:pt>
                <c:pt idx="192">
                  <c:v>0.1996</c:v>
                </c:pt>
                <c:pt idx="193">
                  <c:v>2.9499999999999998E-2</c:v>
                </c:pt>
                <c:pt idx="194">
                  <c:v>-0.41880000000000001</c:v>
                </c:pt>
                <c:pt idx="195">
                  <c:v>-0.25530000000000003</c:v>
                </c:pt>
                <c:pt idx="196">
                  <c:v>-0.30170000000000002</c:v>
                </c:pt>
                <c:pt idx="197">
                  <c:v>-0.3569</c:v>
                </c:pt>
                <c:pt idx="198">
                  <c:v>-0.13009999999999999</c:v>
                </c:pt>
                <c:pt idx="199">
                  <c:v>-0.2969</c:v>
                </c:pt>
                <c:pt idx="200">
                  <c:v>-0.30349999999999999</c:v>
                </c:pt>
                <c:pt idx="201">
                  <c:v>0.1391</c:v>
                </c:pt>
                <c:pt idx="202">
                  <c:v>0.45729999999999998</c:v>
                </c:pt>
                <c:pt idx="203">
                  <c:v>-0.2341</c:v>
                </c:pt>
                <c:pt idx="204">
                  <c:v>0.18290000000000001</c:v>
                </c:pt>
                <c:pt idx="205">
                  <c:v>5.6500000000000002E-2</c:v>
                </c:pt>
                <c:pt idx="206">
                  <c:v>5.4399999999999997E-2</c:v>
                </c:pt>
                <c:pt idx="207">
                  <c:v>-0.1295</c:v>
                </c:pt>
                <c:pt idx="208">
                  <c:v>-0.45279999999999998</c:v>
                </c:pt>
                <c:pt idx="209">
                  <c:v>-0.5413</c:v>
                </c:pt>
                <c:pt idx="210">
                  <c:v>-7.6999999999999999E-2</c:v>
                </c:pt>
                <c:pt idx="211">
                  <c:v>-0.13869999999999999</c:v>
                </c:pt>
                <c:pt idx="212">
                  <c:v>-0.29409999999999997</c:v>
                </c:pt>
                <c:pt idx="213">
                  <c:v>-0.19259999999999999</c:v>
                </c:pt>
                <c:pt idx="214">
                  <c:v>-0.4521</c:v>
                </c:pt>
                <c:pt idx="215">
                  <c:v>-0.70899999999999996</c:v>
                </c:pt>
                <c:pt idx="216">
                  <c:v>-1.1085</c:v>
                </c:pt>
                <c:pt idx="217">
                  <c:v>-1.1793</c:v>
                </c:pt>
                <c:pt idx="218">
                  <c:v>-1.0239</c:v>
                </c:pt>
                <c:pt idx="219">
                  <c:v>-1.0408999999999999</c:v>
                </c:pt>
                <c:pt idx="220">
                  <c:v>-1.0587</c:v>
                </c:pt>
                <c:pt idx="221">
                  <c:v>-1.5686</c:v>
                </c:pt>
                <c:pt idx="222">
                  <c:v>-2.5939000000000001</c:v>
                </c:pt>
                <c:pt idx="223">
                  <c:v>-3.4839000000000002</c:v>
                </c:pt>
                <c:pt idx="224">
                  <c:v>-1.7255</c:v>
                </c:pt>
                <c:pt idx="225">
                  <c:v>-2.9472</c:v>
                </c:pt>
                <c:pt idx="226">
                  <c:v>-3.5609000000000002</c:v>
                </c:pt>
                <c:pt idx="227">
                  <c:v>-3.4739</c:v>
                </c:pt>
                <c:pt idx="228">
                  <c:v>-2.4881000000000002</c:v>
                </c:pt>
                <c:pt idx="229">
                  <c:v>-2.5198999999999998</c:v>
                </c:pt>
                <c:pt idx="230">
                  <c:v>-1.8884000000000001</c:v>
                </c:pt>
                <c:pt idx="231">
                  <c:v>-1.3613</c:v>
                </c:pt>
                <c:pt idx="232">
                  <c:v>-0.87839999999999996</c:v>
                </c:pt>
                <c:pt idx="233">
                  <c:v>0.1487</c:v>
                </c:pt>
                <c:pt idx="234">
                  <c:v>0.14510000000000001</c:v>
                </c:pt>
                <c:pt idx="235">
                  <c:v>-0.105</c:v>
                </c:pt>
                <c:pt idx="236">
                  <c:v>-5.2600000000000001E-2</c:v>
                </c:pt>
                <c:pt idx="237">
                  <c:v>0.11070000000000001</c:v>
                </c:pt>
                <c:pt idx="238">
                  <c:v>-8.0100000000000005E-2</c:v>
                </c:pt>
                <c:pt idx="239">
                  <c:v>1.7299999999999999E-2</c:v>
                </c:pt>
                <c:pt idx="240">
                  <c:v>5.1299999999999998E-2</c:v>
                </c:pt>
                <c:pt idx="241">
                  <c:v>0.60250000000000004</c:v>
                </c:pt>
                <c:pt idx="242">
                  <c:v>0.76819999999999999</c:v>
                </c:pt>
                <c:pt idx="243">
                  <c:v>0.70079999999999998</c:v>
                </c:pt>
                <c:pt idx="244">
                  <c:v>-6.7299999999999999E-2</c:v>
                </c:pt>
                <c:pt idx="245">
                  <c:v>4.2900000000000001E-2</c:v>
                </c:pt>
                <c:pt idx="246">
                  <c:v>-6.8900000000000003E-2</c:v>
                </c:pt>
                <c:pt idx="247">
                  <c:v>-0.24859999999999999</c:v>
                </c:pt>
                <c:pt idx="248">
                  <c:v>-0.157</c:v>
                </c:pt>
                <c:pt idx="249">
                  <c:v>-6.1600000000000002E-2</c:v>
                </c:pt>
                <c:pt idx="250">
                  <c:v>0.28420000000000001</c:v>
                </c:pt>
                <c:pt idx="251">
                  <c:v>-0.15310000000000001</c:v>
                </c:pt>
                <c:pt idx="252">
                  <c:v>-0.4637</c:v>
                </c:pt>
                <c:pt idx="253">
                  <c:v>0.12970000000000001</c:v>
                </c:pt>
                <c:pt idx="254">
                  <c:v>-0.42149999999999999</c:v>
                </c:pt>
                <c:pt idx="255">
                  <c:v>-0.36580000000000001</c:v>
                </c:pt>
                <c:pt idx="256">
                  <c:v>0.1963</c:v>
                </c:pt>
                <c:pt idx="257">
                  <c:v>0.1575</c:v>
                </c:pt>
                <c:pt idx="258">
                  <c:v>1.9199999999999998E-2</c:v>
                </c:pt>
                <c:pt idx="259">
                  <c:v>-0.1893</c:v>
                </c:pt>
                <c:pt idx="260">
                  <c:v>0.2442</c:v>
                </c:pt>
                <c:pt idx="261">
                  <c:v>-2.6200000000000001E-2</c:v>
                </c:pt>
                <c:pt idx="262">
                  <c:v>0.48649999999999999</c:v>
                </c:pt>
                <c:pt idx="263">
                  <c:v>0.57899999999999996</c:v>
                </c:pt>
                <c:pt idx="264">
                  <c:v>0.1023</c:v>
                </c:pt>
                <c:pt idx="265">
                  <c:v>-0.31259999999999999</c:v>
                </c:pt>
                <c:pt idx="266">
                  <c:v>5.6399999999999999E-2</c:v>
                </c:pt>
                <c:pt idx="267">
                  <c:v>-0.20100000000000001</c:v>
                </c:pt>
                <c:pt idx="268">
                  <c:v>-0.41499999999999998</c:v>
                </c:pt>
                <c:pt idx="269">
                  <c:v>-0.4234</c:v>
                </c:pt>
                <c:pt idx="270">
                  <c:v>-0.52180000000000004</c:v>
                </c:pt>
                <c:pt idx="271">
                  <c:v>-0.21640000000000001</c:v>
                </c:pt>
                <c:pt idx="272">
                  <c:v>4.7999999999999996E-3</c:v>
                </c:pt>
                <c:pt idx="273">
                  <c:v>0.6946</c:v>
                </c:pt>
                <c:pt idx="274">
                  <c:v>0.17730000000000001</c:v>
                </c:pt>
                <c:pt idx="275">
                  <c:v>-0.80659999999999998</c:v>
                </c:pt>
                <c:pt idx="276">
                  <c:v>1.1900000000000001E-2</c:v>
                </c:pt>
                <c:pt idx="277">
                  <c:v>-0.16350000000000001</c:v>
                </c:pt>
                <c:pt idx="278">
                  <c:v>-0.1993</c:v>
                </c:pt>
                <c:pt idx="279">
                  <c:v>1.35E-2</c:v>
                </c:pt>
                <c:pt idx="280">
                  <c:v>-0.30740000000000001</c:v>
                </c:pt>
                <c:pt idx="281">
                  <c:v>-0.32300000000000001</c:v>
                </c:pt>
                <c:pt idx="282">
                  <c:v>0.2823</c:v>
                </c:pt>
                <c:pt idx="283">
                  <c:v>0.14030000000000001</c:v>
                </c:pt>
                <c:pt idx="284">
                  <c:v>4.4999999999999998E-2</c:v>
                </c:pt>
                <c:pt idx="285">
                  <c:v>0.21029999999999999</c:v>
                </c:pt>
                <c:pt idx="286">
                  <c:v>-0.33329999999999999</c:v>
                </c:pt>
                <c:pt idx="287">
                  <c:v>-0.57150000000000001</c:v>
                </c:pt>
                <c:pt idx="288">
                  <c:v>0.2903</c:v>
                </c:pt>
                <c:pt idx="289">
                  <c:v>0.55620000000000003</c:v>
                </c:pt>
                <c:pt idx="290">
                  <c:v>0.16700000000000001</c:v>
                </c:pt>
                <c:pt idx="291">
                  <c:v>0.16450000000000001</c:v>
                </c:pt>
                <c:pt idx="292">
                  <c:v>0.2361</c:v>
                </c:pt>
                <c:pt idx="293">
                  <c:v>9.8599999999999993E-2</c:v>
                </c:pt>
                <c:pt idx="294">
                  <c:v>-2.0799999999999999E-2</c:v>
                </c:pt>
                <c:pt idx="295">
                  <c:v>7.5700000000000003E-2</c:v>
                </c:pt>
                <c:pt idx="296">
                  <c:v>3.0000000000000001E-3</c:v>
                </c:pt>
                <c:pt idx="297">
                  <c:v>0.26829999999999998</c:v>
                </c:pt>
                <c:pt idx="298">
                  <c:v>-3.95E-2</c:v>
                </c:pt>
                <c:pt idx="299">
                  <c:v>-0.44340000000000002</c:v>
                </c:pt>
                <c:pt idx="300">
                  <c:v>-0.62829999999999997</c:v>
                </c:pt>
                <c:pt idx="301">
                  <c:v>-0.4158</c:v>
                </c:pt>
                <c:pt idx="302">
                  <c:v>-0.29370000000000002</c:v>
                </c:pt>
                <c:pt idx="303">
                  <c:v>-0.60529999999999995</c:v>
                </c:pt>
                <c:pt idx="304">
                  <c:v>-0.38090000000000002</c:v>
                </c:pt>
                <c:pt idx="305">
                  <c:v>7.6999999999999999E-2</c:v>
                </c:pt>
                <c:pt idx="306">
                  <c:v>-0.27529999999999999</c:v>
                </c:pt>
                <c:pt idx="307">
                  <c:v>-0.26240000000000002</c:v>
                </c:pt>
                <c:pt idx="308">
                  <c:v>-0.52669999999999995</c:v>
                </c:pt>
                <c:pt idx="309">
                  <c:v>-0.79649999999999999</c:v>
                </c:pt>
                <c:pt idx="310">
                  <c:v>-0.47810000000000002</c:v>
                </c:pt>
                <c:pt idx="311">
                  <c:v>-0.12429999999999999</c:v>
                </c:pt>
                <c:pt idx="312">
                  <c:v>-0.37390000000000001</c:v>
                </c:pt>
                <c:pt idx="313">
                  <c:v>-0.53290000000000004</c:v>
                </c:pt>
                <c:pt idx="314">
                  <c:v>-0.46389999999999998</c:v>
                </c:pt>
                <c:pt idx="315">
                  <c:v>-0.45979999999999999</c:v>
                </c:pt>
                <c:pt idx="316">
                  <c:v>0.13730000000000001</c:v>
                </c:pt>
                <c:pt idx="317">
                  <c:v>1.5299999999999999E-2</c:v>
                </c:pt>
                <c:pt idx="318">
                  <c:v>-0.1227</c:v>
                </c:pt>
                <c:pt idx="319">
                  <c:v>-0.1318</c:v>
                </c:pt>
                <c:pt idx="320">
                  <c:v>-0.3337</c:v>
                </c:pt>
                <c:pt idx="321">
                  <c:v>-0.2281</c:v>
                </c:pt>
                <c:pt idx="322">
                  <c:v>0.35610000000000003</c:v>
                </c:pt>
                <c:pt idx="323">
                  <c:v>-0.17199999999999999</c:v>
                </c:pt>
                <c:pt idx="324">
                  <c:v>-0.35420000000000001</c:v>
                </c:pt>
                <c:pt idx="325">
                  <c:v>6.3399999999999998E-2</c:v>
                </c:pt>
                <c:pt idx="326">
                  <c:v>0.20039999999999999</c:v>
                </c:pt>
                <c:pt idx="327">
                  <c:v>2.4E-2</c:v>
                </c:pt>
                <c:pt idx="328">
                  <c:v>-7.7200000000000005E-2</c:v>
                </c:pt>
                <c:pt idx="329">
                  <c:v>-0.21779999999999999</c:v>
                </c:pt>
                <c:pt idx="330">
                  <c:v>-0.32469999999999999</c:v>
                </c:pt>
                <c:pt idx="331">
                  <c:v>0.16839999999999999</c:v>
                </c:pt>
                <c:pt idx="332">
                  <c:v>0.623</c:v>
                </c:pt>
                <c:pt idx="333">
                  <c:v>0.36909999999999998</c:v>
                </c:pt>
                <c:pt idx="334">
                  <c:v>-7.9000000000000001E-2</c:v>
                </c:pt>
                <c:pt idx="335">
                  <c:v>-0.38030000000000003</c:v>
                </c:pt>
                <c:pt idx="336">
                  <c:v>0.1011</c:v>
                </c:pt>
                <c:pt idx="337">
                  <c:v>0.14299999999999999</c:v>
                </c:pt>
                <c:pt idx="338">
                  <c:v>0.15620000000000001</c:v>
                </c:pt>
                <c:pt idx="339">
                  <c:v>-0.22539999999999999</c:v>
                </c:pt>
                <c:pt idx="340">
                  <c:v>2.7000000000000001E-3</c:v>
                </c:pt>
                <c:pt idx="341">
                  <c:v>2.8000000000000001E-2</c:v>
                </c:pt>
                <c:pt idx="342">
                  <c:v>0.24940000000000001</c:v>
                </c:pt>
                <c:pt idx="343">
                  <c:v>-0.32900000000000001</c:v>
                </c:pt>
                <c:pt idx="344">
                  <c:v>-0.46479999999999999</c:v>
                </c:pt>
                <c:pt idx="345">
                  <c:v>-0.25230000000000002</c:v>
                </c:pt>
                <c:pt idx="346">
                  <c:v>-0.23200000000000001</c:v>
                </c:pt>
                <c:pt idx="347">
                  <c:v>-0.56889999999999996</c:v>
                </c:pt>
                <c:pt idx="348">
                  <c:v>-0.55459999999999998</c:v>
                </c:pt>
                <c:pt idx="349">
                  <c:v>-0.35470000000000002</c:v>
                </c:pt>
                <c:pt idx="350">
                  <c:v>-0.66639999999999999</c:v>
                </c:pt>
                <c:pt idx="351">
                  <c:v>-0.2266</c:v>
                </c:pt>
                <c:pt idx="352">
                  <c:v>-0.1202</c:v>
                </c:pt>
                <c:pt idx="353">
                  <c:v>-0.26519999999999999</c:v>
                </c:pt>
                <c:pt idx="354">
                  <c:v>0.21759999999999999</c:v>
                </c:pt>
                <c:pt idx="355">
                  <c:v>-0.50780000000000003</c:v>
                </c:pt>
                <c:pt idx="356">
                  <c:v>-0.79590000000000005</c:v>
                </c:pt>
                <c:pt idx="357">
                  <c:v>-0.1105</c:v>
                </c:pt>
                <c:pt idx="358">
                  <c:v>-0.43309999999999998</c:v>
                </c:pt>
                <c:pt idx="359">
                  <c:v>-2.41E-2</c:v>
                </c:pt>
                <c:pt idx="360">
                  <c:v>-1.6142000000000001</c:v>
                </c:pt>
                <c:pt idx="361">
                  <c:v>-21.689299999999999</c:v>
                </c:pt>
                <c:pt idx="362">
                  <c:v>-20.143599999999999</c:v>
                </c:pt>
                <c:pt idx="363">
                  <c:v>7.3106999999999998</c:v>
                </c:pt>
                <c:pt idx="364">
                  <c:v>8.6822999999999997</c:v>
                </c:pt>
                <c:pt idx="365">
                  <c:v>5.2610000000000001</c:v>
                </c:pt>
                <c:pt idx="366">
                  <c:v>2.4660000000000002</c:v>
                </c:pt>
                <c:pt idx="367">
                  <c:v>1.3404</c:v>
                </c:pt>
                <c:pt idx="368">
                  <c:v>0.69840000000000002</c:v>
                </c:pt>
                <c:pt idx="369">
                  <c:v>-6.6E-3</c:v>
                </c:pt>
                <c:pt idx="370">
                  <c:v>0.51290000000000002</c:v>
                </c:pt>
                <c:pt idx="371">
                  <c:v>0.13009999999999999</c:v>
                </c:pt>
                <c:pt idx="372">
                  <c:v>-0.99019999999999997</c:v>
                </c:pt>
                <c:pt idx="373">
                  <c:v>1.9377</c:v>
                </c:pt>
                <c:pt idx="374">
                  <c:v>0.68920000000000003</c:v>
                </c:pt>
                <c:pt idx="375">
                  <c:v>0.29480000000000001</c:v>
                </c:pt>
                <c:pt idx="376">
                  <c:v>0.71389999999999998</c:v>
                </c:pt>
                <c:pt idx="377">
                  <c:v>0.59050000000000002</c:v>
                </c:pt>
                <c:pt idx="378">
                  <c:v>-0.22239999999999999</c:v>
                </c:pt>
                <c:pt idx="379">
                  <c:v>-1.21E-2</c:v>
                </c:pt>
                <c:pt idx="380">
                  <c:v>1.1326000000000001</c:v>
                </c:pt>
                <c:pt idx="381">
                  <c:v>0.70199999999999996</c:v>
                </c:pt>
                <c:pt idx="382">
                  <c:v>-0.2195</c:v>
                </c:pt>
                <c:pt idx="383">
                  <c:v>-0.3347</c:v>
                </c:pt>
                <c:pt idx="384">
                  <c:v>0.16980000000000001</c:v>
                </c:pt>
                <c:pt idx="385">
                  <c:v>-6.2100000000000002E-2</c:v>
                </c:pt>
                <c:pt idx="386">
                  <c:v>-0.35099999999999998</c:v>
                </c:pt>
                <c:pt idx="387">
                  <c:v>-0.6411</c:v>
                </c:pt>
                <c:pt idx="388">
                  <c:v>-0.28749999999999998</c:v>
                </c:pt>
                <c:pt idx="389">
                  <c:v>0.41120000000000001</c:v>
                </c:pt>
                <c:pt idx="390">
                  <c:v>0.25259999999999999</c:v>
                </c:pt>
                <c:pt idx="391">
                  <c:v>3.6499999999999998E-2</c:v>
                </c:pt>
                <c:pt idx="392">
                  <c:v>-0.34499999999999997</c:v>
                </c:pt>
                <c:pt idx="393">
                  <c:v>-0.76439999999999997</c:v>
                </c:pt>
                <c:pt idx="394">
                  <c:v>-0.4733</c:v>
                </c:pt>
                <c:pt idx="395">
                  <c:v>0.40189999999999998</c:v>
                </c:pt>
                <c:pt idx="396">
                  <c:v>-0.2399</c:v>
                </c:pt>
                <c:pt idx="397">
                  <c:v>-0.38629999999999998</c:v>
                </c:pt>
                <c:pt idx="398">
                  <c:v>-9.2299999999999993E-2</c:v>
                </c:pt>
                <c:pt idx="399">
                  <c:v>-0.22950000000000001</c:v>
                </c:pt>
                <c:pt idx="400">
                  <c:v>-0.2296</c:v>
                </c:pt>
                <c:pt idx="401">
                  <c:v>0.2732</c:v>
                </c:pt>
                <c:pt idx="402">
                  <c:v>5.4999999999999997E-3</c:v>
                </c:pt>
                <c:pt idx="403">
                  <c:v>-0.10630000000000001</c:v>
                </c:pt>
                <c:pt idx="404">
                  <c:v>-0.45619999999999999</c:v>
                </c:pt>
                <c:pt idx="405">
                  <c:v>4.02E-2</c:v>
                </c:pt>
                <c:pt idx="406">
                  <c:v>-0.2893</c:v>
                </c:pt>
                <c:pt idx="407">
                  <c:v>-0.71240000000000003</c:v>
                </c:pt>
                <c:pt idx="408">
                  <c:v>-4.4400000000000002E-2</c:v>
                </c:pt>
                <c:pt idx="409">
                  <c:v>-0.1118</c:v>
                </c:pt>
                <c:pt idx="410">
                  <c:v>-0.23100000000000001</c:v>
                </c:pt>
                <c:pt idx="411">
                  <c:v>-8.8700000000000001E-2</c:v>
                </c:pt>
                <c:pt idx="412">
                  <c:v>0.2954</c:v>
                </c:pt>
                <c:pt idx="413">
                  <c:v>-0.60499999999999998</c:v>
                </c:pt>
                <c:pt idx="414">
                  <c:v>0.127</c:v>
                </c:pt>
                <c:pt idx="415">
                  <c:v>0.19159999999999999</c:v>
                </c:pt>
                <c:pt idx="416">
                  <c:v>-0.48049999999999998</c:v>
                </c:pt>
                <c:pt idx="417">
                  <c:v>-0.2858</c:v>
                </c:pt>
                <c:pt idx="418">
                  <c:v>-8.6199999999999999E-2</c:v>
                </c:pt>
                <c:pt idx="419">
                  <c:v>-5.1999999999999998E-3</c:v>
                </c:pt>
                <c:pt idx="420">
                  <c:v>0.2074</c:v>
                </c:pt>
                <c:pt idx="421">
                  <c:v>0.1105</c:v>
                </c:pt>
                <c:pt idx="422">
                  <c:v>-0.25369999999999998</c:v>
                </c:pt>
                <c:pt idx="423">
                  <c:v>-0.49690000000000001</c:v>
                </c:pt>
                <c:pt idx="424">
                  <c:v>2.2100000000000002E-2</c:v>
                </c:pt>
                <c:pt idx="425">
                  <c:v>0.1137</c:v>
                </c:pt>
                <c:pt idx="426">
                  <c:v>-0.46989999999999998</c:v>
                </c:pt>
                <c:pt idx="427">
                  <c:v>-6.3899999999999998E-2</c:v>
                </c:pt>
                <c:pt idx="428">
                  <c:v>-0.79269999999999996</c:v>
                </c:pt>
                <c:pt idx="429">
                  <c:v>-0.49299999999999999</c:v>
                </c:pt>
                <c:pt idx="430">
                  <c:v>-1.6799999999999999E-2</c:v>
                </c:pt>
                <c:pt idx="431">
                  <c:v>-8.8300000000000003E-2</c:v>
                </c:pt>
                <c:pt idx="432">
                  <c:v>0.10059999999999999</c:v>
                </c:pt>
                <c:pt idx="433">
                  <c:v>-0.14979999999999999</c:v>
                </c:pt>
                <c:pt idx="434">
                  <c:v>-0.16289999999999999</c:v>
                </c:pt>
                <c:pt idx="435">
                  <c:v>-0.21329999999999999</c:v>
                </c:pt>
                <c:pt idx="436">
                  <c:v>-7.8399999999999997E-2</c:v>
                </c:pt>
                <c:pt idx="437">
                  <c:v>-3.15E-2</c:v>
                </c:pt>
                <c:pt idx="438">
                  <c:v>-0.15820000000000001</c:v>
                </c:pt>
                <c:pt idx="439">
                  <c:v>-3.6299999999999999E-2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D8-443E-A30A-F5F8E44FB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362991"/>
        <c:axId val="457362031"/>
      </c:lineChart>
      <c:dateAx>
        <c:axId val="457362991"/>
        <c:scaling>
          <c:orientation val="minMax"/>
          <c:min val="43889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031"/>
        <c:crosses val="autoZero"/>
        <c:auto val="1"/>
        <c:lblOffset val="100"/>
        <c:baseTimeUnit val="days"/>
      </c:dateAx>
      <c:valAx>
        <c:axId val="457362031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Bloomberg financial conditions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73899913913172E-2"/>
          <c:y val="0.13969868173258004"/>
          <c:w val="0.86160211656427887"/>
          <c:h val="0.72037864119444095"/>
        </c:manualLayout>
      </c:layout>
      <c:lineChart>
        <c:grouping val="standard"/>
        <c:varyColors val="0"/>
        <c:ser>
          <c:idx val="0"/>
          <c:order val="0"/>
          <c:tx>
            <c:strRef>
              <c:f>US!$M$1</c:f>
              <c:strCache>
                <c:ptCount val="1"/>
                <c:pt idx="0">
                  <c:v>BFCIUS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US!$A$4:$A$451</c:f>
              <c:numCache>
                <c:formatCode>m/d/yyyy</c:formatCode>
                <c:ptCount val="448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  <c:pt idx="437">
                  <c:v>46234</c:v>
                </c:pt>
                <c:pt idx="438">
                  <c:v>46265</c:v>
                </c:pt>
                <c:pt idx="439">
                  <c:v>46295</c:v>
                </c:pt>
              </c:numCache>
            </c:numRef>
          </c:cat>
          <c:val>
            <c:numRef>
              <c:f>US!$M$4:$M$451</c:f>
              <c:numCache>
                <c:formatCode>#,##0.00</c:formatCode>
                <c:ptCount val="448"/>
                <c:pt idx="0">
                  <c:v>0.60299999999999998</c:v>
                </c:pt>
                <c:pt idx="1">
                  <c:v>0.71899999999999997</c:v>
                </c:pt>
                <c:pt idx="2">
                  <c:v>0.53700000000000003</c:v>
                </c:pt>
                <c:pt idx="3">
                  <c:v>1.048</c:v>
                </c:pt>
                <c:pt idx="4">
                  <c:v>1.0109999999999999</c:v>
                </c:pt>
                <c:pt idx="5">
                  <c:v>0.89300000000000002</c:v>
                </c:pt>
                <c:pt idx="6">
                  <c:v>-0.11799999999999999</c:v>
                </c:pt>
                <c:pt idx="7">
                  <c:v>-1.044</c:v>
                </c:pt>
                <c:pt idx="8">
                  <c:v>-0.89700000000000002</c:v>
                </c:pt>
                <c:pt idx="9">
                  <c:v>-0.97099999999999997</c:v>
                </c:pt>
                <c:pt idx="10">
                  <c:v>-1.181</c:v>
                </c:pt>
                <c:pt idx="11">
                  <c:v>0.16200000000000001</c:v>
                </c:pt>
                <c:pt idx="12">
                  <c:v>0.13900000000000001</c:v>
                </c:pt>
                <c:pt idx="13">
                  <c:v>0.70699999999999996</c:v>
                </c:pt>
                <c:pt idx="14">
                  <c:v>0.871</c:v>
                </c:pt>
                <c:pt idx="15">
                  <c:v>1.0569999999999999</c:v>
                </c:pt>
                <c:pt idx="16">
                  <c:v>0.64400000000000002</c:v>
                </c:pt>
                <c:pt idx="17">
                  <c:v>1.3340000000000001</c:v>
                </c:pt>
                <c:pt idx="18">
                  <c:v>1.47</c:v>
                </c:pt>
                <c:pt idx="19">
                  <c:v>0.82899999999999996</c:v>
                </c:pt>
                <c:pt idx="20">
                  <c:v>1.0049999999999999</c:v>
                </c:pt>
                <c:pt idx="21">
                  <c:v>0.372</c:v>
                </c:pt>
                <c:pt idx="22">
                  <c:v>0.107</c:v>
                </c:pt>
                <c:pt idx="23">
                  <c:v>0.97499999999999998</c:v>
                </c:pt>
                <c:pt idx="24">
                  <c:v>0.998</c:v>
                </c:pt>
                <c:pt idx="25">
                  <c:v>1.2669999999999999</c:v>
                </c:pt>
                <c:pt idx="26">
                  <c:v>1.2270000000000001</c:v>
                </c:pt>
                <c:pt idx="27">
                  <c:v>1.2490000000000001</c:v>
                </c:pt>
                <c:pt idx="28">
                  <c:v>1.1599999999999999</c:v>
                </c:pt>
                <c:pt idx="29">
                  <c:v>1.421</c:v>
                </c:pt>
                <c:pt idx="30">
                  <c:v>0.86199999999999999</c:v>
                </c:pt>
                <c:pt idx="31">
                  <c:v>0.63200000000000001</c:v>
                </c:pt>
                <c:pt idx="32">
                  <c:v>0.29399999999999998</c:v>
                </c:pt>
                <c:pt idx="33">
                  <c:v>0.57499999999999996</c:v>
                </c:pt>
                <c:pt idx="34">
                  <c:v>1.115</c:v>
                </c:pt>
                <c:pt idx="35">
                  <c:v>0.86899999999999999</c:v>
                </c:pt>
                <c:pt idx="36">
                  <c:v>1.1160000000000001</c:v>
                </c:pt>
                <c:pt idx="37">
                  <c:v>0.90300000000000002</c:v>
                </c:pt>
                <c:pt idx="38">
                  <c:v>1.1919999999999999</c:v>
                </c:pt>
                <c:pt idx="39">
                  <c:v>0.85099999999999998</c:v>
                </c:pt>
                <c:pt idx="40">
                  <c:v>1.0009999999999999</c:v>
                </c:pt>
                <c:pt idx="41">
                  <c:v>1.1000000000000001</c:v>
                </c:pt>
                <c:pt idx="42">
                  <c:v>1.038</c:v>
                </c:pt>
                <c:pt idx="43">
                  <c:v>0.56100000000000005</c:v>
                </c:pt>
                <c:pt idx="44">
                  <c:v>0.92400000000000004</c:v>
                </c:pt>
                <c:pt idx="45">
                  <c:v>1.002</c:v>
                </c:pt>
                <c:pt idx="46">
                  <c:v>0.72399999999999998</c:v>
                </c:pt>
                <c:pt idx="47">
                  <c:v>1.0049999999999999</c:v>
                </c:pt>
                <c:pt idx="48">
                  <c:v>0.89900000000000002</c:v>
                </c:pt>
                <c:pt idx="49">
                  <c:v>0.75600000000000001</c:v>
                </c:pt>
                <c:pt idx="50">
                  <c:v>1.236</c:v>
                </c:pt>
                <c:pt idx="51">
                  <c:v>1.101</c:v>
                </c:pt>
                <c:pt idx="52">
                  <c:v>0.54900000000000004</c:v>
                </c:pt>
                <c:pt idx="53">
                  <c:v>0.82199999999999995</c:v>
                </c:pt>
                <c:pt idx="54">
                  <c:v>1.1919999999999999</c:v>
                </c:pt>
                <c:pt idx="55">
                  <c:v>0.57799999999999996</c:v>
                </c:pt>
                <c:pt idx="56">
                  <c:v>1.0509999999999999</c:v>
                </c:pt>
                <c:pt idx="57">
                  <c:v>0.86099999999999999</c:v>
                </c:pt>
                <c:pt idx="58">
                  <c:v>0.28100000000000003</c:v>
                </c:pt>
                <c:pt idx="59">
                  <c:v>1.0209999999999999</c:v>
                </c:pt>
                <c:pt idx="60">
                  <c:v>1.0129999999999999</c:v>
                </c:pt>
                <c:pt idx="61">
                  <c:v>0.88600000000000001</c:v>
                </c:pt>
                <c:pt idx="62">
                  <c:v>1.0189999999999999</c:v>
                </c:pt>
                <c:pt idx="63">
                  <c:v>0.90900000000000003</c:v>
                </c:pt>
                <c:pt idx="64">
                  <c:v>0.624</c:v>
                </c:pt>
                <c:pt idx="65">
                  <c:v>0.99399999999999999</c:v>
                </c:pt>
                <c:pt idx="66">
                  <c:v>0.68899999999999995</c:v>
                </c:pt>
                <c:pt idx="67">
                  <c:v>0.56699999999999995</c:v>
                </c:pt>
                <c:pt idx="68">
                  <c:v>0.58599999999999997</c:v>
                </c:pt>
                <c:pt idx="69">
                  <c:v>0.68200000000000005</c:v>
                </c:pt>
                <c:pt idx="70">
                  <c:v>0.36</c:v>
                </c:pt>
                <c:pt idx="71">
                  <c:v>0.751</c:v>
                </c:pt>
                <c:pt idx="72">
                  <c:v>0.88</c:v>
                </c:pt>
                <c:pt idx="73">
                  <c:v>0.75600000000000001</c:v>
                </c:pt>
                <c:pt idx="74">
                  <c:v>1.0389999999999999</c:v>
                </c:pt>
                <c:pt idx="75">
                  <c:v>1.149</c:v>
                </c:pt>
                <c:pt idx="76">
                  <c:v>0.94599999999999995</c:v>
                </c:pt>
                <c:pt idx="77">
                  <c:v>0.79200000000000004</c:v>
                </c:pt>
                <c:pt idx="78">
                  <c:v>1.151</c:v>
                </c:pt>
                <c:pt idx="79">
                  <c:v>0.57099999999999995</c:v>
                </c:pt>
                <c:pt idx="80">
                  <c:v>0.81200000000000006</c:v>
                </c:pt>
                <c:pt idx="81">
                  <c:v>0.70599999999999996</c:v>
                </c:pt>
                <c:pt idx="82">
                  <c:v>0.76100000000000001</c:v>
                </c:pt>
                <c:pt idx="83">
                  <c:v>0.89500000000000002</c:v>
                </c:pt>
                <c:pt idx="84">
                  <c:v>1.117</c:v>
                </c:pt>
                <c:pt idx="85">
                  <c:v>0.79600000000000004</c:v>
                </c:pt>
                <c:pt idx="86">
                  <c:v>0.59299999999999997</c:v>
                </c:pt>
                <c:pt idx="87">
                  <c:v>0.34399999999999997</c:v>
                </c:pt>
                <c:pt idx="88">
                  <c:v>0.71499999999999997</c:v>
                </c:pt>
                <c:pt idx="89">
                  <c:v>0.89300000000000002</c:v>
                </c:pt>
                <c:pt idx="90">
                  <c:v>0.70499999999999996</c:v>
                </c:pt>
                <c:pt idx="91">
                  <c:v>0.53900000000000003</c:v>
                </c:pt>
                <c:pt idx="92">
                  <c:v>-0.1</c:v>
                </c:pt>
                <c:pt idx="93">
                  <c:v>6.4000000000000001E-2</c:v>
                </c:pt>
                <c:pt idx="94">
                  <c:v>0.64200000000000002</c:v>
                </c:pt>
                <c:pt idx="95">
                  <c:v>0.67200000000000004</c:v>
                </c:pt>
                <c:pt idx="96">
                  <c:v>1.0860000000000001</c:v>
                </c:pt>
                <c:pt idx="97">
                  <c:v>0.51300000000000001</c:v>
                </c:pt>
                <c:pt idx="98">
                  <c:v>0.34499999999999997</c:v>
                </c:pt>
                <c:pt idx="99">
                  <c:v>0.34799999999999998</c:v>
                </c:pt>
                <c:pt idx="100">
                  <c:v>0.48</c:v>
                </c:pt>
                <c:pt idx="101">
                  <c:v>0.23400000000000001</c:v>
                </c:pt>
                <c:pt idx="102">
                  <c:v>-1.595</c:v>
                </c:pt>
                <c:pt idx="103">
                  <c:v>-1.99</c:v>
                </c:pt>
                <c:pt idx="104">
                  <c:v>-1.2729999999999999</c:v>
                </c:pt>
                <c:pt idx="105">
                  <c:v>-0.78</c:v>
                </c:pt>
                <c:pt idx="106">
                  <c:v>-0.38300000000000001</c:v>
                </c:pt>
                <c:pt idx="107">
                  <c:v>-0.19600000000000001</c:v>
                </c:pt>
                <c:pt idx="108">
                  <c:v>0.25600000000000001</c:v>
                </c:pt>
                <c:pt idx="109">
                  <c:v>7.8E-2</c:v>
                </c:pt>
                <c:pt idx="110">
                  <c:v>0.26200000000000001</c:v>
                </c:pt>
                <c:pt idx="111">
                  <c:v>0.20499999999999999</c:v>
                </c:pt>
                <c:pt idx="112">
                  <c:v>0.14000000000000001</c:v>
                </c:pt>
                <c:pt idx="113">
                  <c:v>-5.0999999999999997E-2</c:v>
                </c:pt>
                <c:pt idx="114">
                  <c:v>-0.127</c:v>
                </c:pt>
                <c:pt idx="115">
                  <c:v>-0.95</c:v>
                </c:pt>
                <c:pt idx="116">
                  <c:v>-0.97799999999999998</c:v>
                </c:pt>
                <c:pt idx="117">
                  <c:v>-0.30599999999999999</c:v>
                </c:pt>
                <c:pt idx="118">
                  <c:v>0.183</c:v>
                </c:pt>
                <c:pt idx="119">
                  <c:v>0.45300000000000001</c:v>
                </c:pt>
                <c:pt idx="120">
                  <c:v>0.376</c:v>
                </c:pt>
                <c:pt idx="121">
                  <c:v>3.1E-2</c:v>
                </c:pt>
                <c:pt idx="122">
                  <c:v>-0.505</c:v>
                </c:pt>
                <c:pt idx="123">
                  <c:v>-1.583</c:v>
                </c:pt>
                <c:pt idx="124">
                  <c:v>-0.78600000000000003</c:v>
                </c:pt>
                <c:pt idx="125">
                  <c:v>-7.2999999999999995E-2</c:v>
                </c:pt>
                <c:pt idx="126">
                  <c:v>0.221</c:v>
                </c:pt>
                <c:pt idx="127">
                  <c:v>-0.38900000000000001</c:v>
                </c:pt>
                <c:pt idx="128">
                  <c:v>-0.29199999999999998</c:v>
                </c:pt>
                <c:pt idx="129">
                  <c:v>-1.1439999999999999</c:v>
                </c:pt>
                <c:pt idx="130">
                  <c:v>-1.155</c:v>
                </c:pt>
                <c:pt idx="131">
                  <c:v>-0.59299999999999997</c:v>
                </c:pt>
                <c:pt idx="132">
                  <c:v>-0.74399999999999999</c:v>
                </c:pt>
                <c:pt idx="133">
                  <c:v>-1.5209999999999999</c:v>
                </c:pt>
                <c:pt idx="134">
                  <c:v>-0.85099999999999998</c:v>
                </c:pt>
                <c:pt idx="135">
                  <c:v>-0.52</c:v>
                </c:pt>
                <c:pt idx="136">
                  <c:v>-8.2000000000000003E-2</c:v>
                </c:pt>
                <c:pt idx="137">
                  <c:v>-0.30599999999999999</c:v>
                </c:pt>
                <c:pt idx="138">
                  <c:v>-0.47</c:v>
                </c:pt>
                <c:pt idx="139">
                  <c:v>-1.4810000000000001</c:v>
                </c:pt>
                <c:pt idx="140">
                  <c:v>-1.5409999999999999</c:v>
                </c:pt>
                <c:pt idx="141">
                  <c:v>-0.97699999999999998</c:v>
                </c:pt>
                <c:pt idx="142">
                  <c:v>-0.75800000000000001</c:v>
                </c:pt>
                <c:pt idx="143">
                  <c:v>-0.51600000000000001</c:v>
                </c:pt>
                <c:pt idx="144">
                  <c:v>-0.63300000000000001</c:v>
                </c:pt>
                <c:pt idx="145">
                  <c:v>-0.36</c:v>
                </c:pt>
                <c:pt idx="146">
                  <c:v>-0.49399999999999999</c:v>
                </c:pt>
                <c:pt idx="147">
                  <c:v>-0.5</c:v>
                </c:pt>
                <c:pt idx="148">
                  <c:v>-0.95599999999999996</c:v>
                </c:pt>
                <c:pt idx="149">
                  <c:v>-1.472</c:v>
                </c:pt>
                <c:pt idx="150">
                  <c:v>-1.605</c:v>
                </c:pt>
                <c:pt idx="151">
                  <c:v>-2.5470000000000002</c:v>
                </c:pt>
                <c:pt idx="152">
                  <c:v>-2.1459999999999999</c:v>
                </c:pt>
                <c:pt idx="153">
                  <c:v>-1.53</c:v>
                </c:pt>
                <c:pt idx="154">
                  <c:v>-1.7050000000000001</c:v>
                </c:pt>
                <c:pt idx="155">
                  <c:v>-1.6919999999999999</c:v>
                </c:pt>
                <c:pt idx="156">
                  <c:v>-1.623</c:v>
                </c:pt>
                <c:pt idx="157">
                  <c:v>-1.571</c:v>
                </c:pt>
                <c:pt idx="158">
                  <c:v>-0.80400000000000005</c:v>
                </c:pt>
                <c:pt idx="159">
                  <c:v>-0.80500000000000005</c:v>
                </c:pt>
                <c:pt idx="160">
                  <c:v>-0.84</c:v>
                </c:pt>
                <c:pt idx="161">
                  <c:v>-0.53300000000000003</c:v>
                </c:pt>
                <c:pt idx="162">
                  <c:v>-0.372</c:v>
                </c:pt>
                <c:pt idx="163">
                  <c:v>-0.73499999999999999</c:v>
                </c:pt>
                <c:pt idx="164">
                  <c:v>-0.157</c:v>
                </c:pt>
                <c:pt idx="165">
                  <c:v>-5.3999999999999999E-2</c:v>
                </c:pt>
                <c:pt idx="166">
                  <c:v>-0.113</c:v>
                </c:pt>
                <c:pt idx="167">
                  <c:v>4.8000000000000001E-2</c:v>
                </c:pt>
                <c:pt idx="168">
                  <c:v>0.153</c:v>
                </c:pt>
                <c:pt idx="169">
                  <c:v>-5.0000000000000001E-3</c:v>
                </c:pt>
                <c:pt idx="170">
                  <c:v>5.7000000000000002E-2</c:v>
                </c:pt>
                <c:pt idx="171">
                  <c:v>0.11700000000000001</c:v>
                </c:pt>
                <c:pt idx="172">
                  <c:v>8.9999999999999993E-3</c:v>
                </c:pt>
                <c:pt idx="173">
                  <c:v>8.8999999999999996E-2</c:v>
                </c:pt>
                <c:pt idx="174">
                  <c:v>9.0999999999999998E-2</c:v>
                </c:pt>
                <c:pt idx="175">
                  <c:v>0.16200000000000001</c:v>
                </c:pt>
                <c:pt idx="176">
                  <c:v>6.0999999999999999E-2</c:v>
                </c:pt>
                <c:pt idx="177">
                  <c:v>0.50800000000000001</c:v>
                </c:pt>
                <c:pt idx="178">
                  <c:v>0.40699999999999997</c:v>
                </c:pt>
                <c:pt idx="179">
                  <c:v>0.45700000000000002</c:v>
                </c:pt>
                <c:pt idx="180">
                  <c:v>0.85399999999999998</c:v>
                </c:pt>
                <c:pt idx="181">
                  <c:v>0.33100000000000002</c:v>
                </c:pt>
                <c:pt idx="182">
                  <c:v>0.214</c:v>
                </c:pt>
                <c:pt idx="183">
                  <c:v>0.35799999999999998</c:v>
                </c:pt>
                <c:pt idx="184">
                  <c:v>0.41799999999999998</c:v>
                </c:pt>
                <c:pt idx="185">
                  <c:v>0.73399999999999999</c:v>
                </c:pt>
                <c:pt idx="186">
                  <c:v>0.432</c:v>
                </c:pt>
                <c:pt idx="187">
                  <c:v>0.39100000000000001</c:v>
                </c:pt>
                <c:pt idx="188">
                  <c:v>0.318</c:v>
                </c:pt>
                <c:pt idx="189">
                  <c:v>0.38600000000000001</c:v>
                </c:pt>
                <c:pt idx="190">
                  <c:v>0.441</c:v>
                </c:pt>
                <c:pt idx="191">
                  <c:v>0.89100000000000001</c:v>
                </c:pt>
                <c:pt idx="192">
                  <c:v>1.05</c:v>
                </c:pt>
                <c:pt idx="193">
                  <c:v>0.80400000000000005</c:v>
                </c:pt>
                <c:pt idx="194">
                  <c:v>0.91800000000000004</c:v>
                </c:pt>
                <c:pt idx="195">
                  <c:v>0.70299999999999996</c:v>
                </c:pt>
                <c:pt idx="196">
                  <c:v>0.63700000000000001</c:v>
                </c:pt>
                <c:pt idx="197">
                  <c:v>0.66400000000000003</c:v>
                </c:pt>
                <c:pt idx="198">
                  <c:v>0.94599999999999995</c:v>
                </c:pt>
                <c:pt idx="199">
                  <c:v>0.73199999999999998</c:v>
                </c:pt>
                <c:pt idx="200">
                  <c:v>1.036</c:v>
                </c:pt>
                <c:pt idx="201">
                  <c:v>0.96099999999999997</c:v>
                </c:pt>
                <c:pt idx="202">
                  <c:v>1.0389999999999999</c:v>
                </c:pt>
                <c:pt idx="203">
                  <c:v>1.244</c:v>
                </c:pt>
                <c:pt idx="204">
                  <c:v>0.93200000000000005</c:v>
                </c:pt>
                <c:pt idx="205">
                  <c:v>0.88200000000000001</c:v>
                </c:pt>
                <c:pt idx="206">
                  <c:v>0.79600000000000004</c:v>
                </c:pt>
                <c:pt idx="207">
                  <c:v>0.83199999999999996</c:v>
                </c:pt>
                <c:pt idx="208">
                  <c:v>0.58899999999999997</c:v>
                </c:pt>
                <c:pt idx="209">
                  <c:v>0.105</c:v>
                </c:pt>
                <c:pt idx="210">
                  <c:v>-1.778</c:v>
                </c:pt>
                <c:pt idx="211">
                  <c:v>-1.32</c:v>
                </c:pt>
                <c:pt idx="212">
                  <c:v>-0.56599999999999995</c:v>
                </c:pt>
                <c:pt idx="213">
                  <c:v>-2.863</c:v>
                </c:pt>
                <c:pt idx="214">
                  <c:v>-2.2690000000000001</c:v>
                </c:pt>
                <c:pt idx="215">
                  <c:v>-2.169</c:v>
                </c:pt>
                <c:pt idx="216">
                  <c:v>-2.9870000000000001</c:v>
                </c:pt>
                <c:pt idx="217">
                  <c:v>-3.2050000000000001</c:v>
                </c:pt>
                <c:pt idx="218">
                  <c:v>-2.8069999999999999</c:v>
                </c:pt>
                <c:pt idx="219">
                  <c:v>-1.6439999999999999</c:v>
                </c:pt>
                <c:pt idx="220">
                  <c:v>-2.3860000000000001</c:v>
                </c:pt>
                <c:pt idx="221">
                  <c:v>-2.4900000000000002</c:v>
                </c:pt>
                <c:pt idx="222">
                  <c:v>-2.3420000000000001</c:v>
                </c:pt>
                <c:pt idx="223">
                  <c:v>-7.5220000000000002</c:v>
                </c:pt>
                <c:pt idx="224">
                  <c:v>-9.0220000000000002</c:v>
                </c:pt>
                <c:pt idx="225">
                  <c:v>-8.6219999999999999</c:v>
                </c:pt>
                <c:pt idx="226">
                  <c:v>-6.4279999999999999</c:v>
                </c:pt>
                <c:pt idx="227">
                  <c:v>-5.1059999999999999</c:v>
                </c:pt>
                <c:pt idx="228">
                  <c:v>-5.4820000000000002</c:v>
                </c:pt>
                <c:pt idx="229">
                  <c:v>-5.1559999999999997</c:v>
                </c:pt>
                <c:pt idx="230">
                  <c:v>-4.07</c:v>
                </c:pt>
                <c:pt idx="231">
                  <c:v>-2.907</c:v>
                </c:pt>
                <c:pt idx="232">
                  <c:v>-2.681</c:v>
                </c:pt>
                <c:pt idx="233">
                  <c:v>-1.901</c:v>
                </c:pt>
                <c:pt idx="234">
                  <c:v>-1.4810000000000001</c:v>
                </c:pt>
                <c:pt idx="235">
                  <c:v>-1.0669999999999999</c:v>
                </c:pt>
                <c:pt idx="236">
                  <c:v>-1.454</c:v>
                </c:pt>
                <c:pt idx="237">
                  <c:v>-0.91</c:v>
                </c:pt>
                <c:pt idx="238">
                  <c:v>-0.51</c:v>
                </c:pt>
                <c:pt idx="239">
                  <c:v>-0.63400000000000001</c:v>
                </c:pt>
                <c:pt idx="240">
                  <c:v>-0.219</c:v>
                </c:pt>
                <c:pt idx="241">
                  <c:v>0.03</c:v>
                </c:pt>
                <c:pt idx="242">
                  <c:v>-0.21</c:v>
                </c:pt>
                <c:pt idx="243">
                  <c:v>-1.476</c:v>
                </c:pt>
                <c:pt idx="244">
                  <c:v>-1.758</c:v>
                </c:pt>
                <c:pt idx="245">
                  <c:v>-0.878</c:v>
                </c:pt>
                <c:pt idx="246">
                  <c:v>-0.94</c:v>
                </c:pt>
                <c:pt idx="247">
                  <c:v>-0.751</c:v>
                </c:pt>
                <c:pt idx="248">
                  <c:v>-0.67</c:v>
                </c:pt>
                <c:pt idx="249">
                  <c:v>-0.871</c:v>
                </c:pt>
                <c:pt idx="250">
                  <c:v>-0.55700000000000005</c:v>
                </c:pt>
                <c:pt idx="251">
                  <c:v>-0.52800000000000002</c:v>
                </c:pt>
                <c:pt idx="252">
                  <c:v>-0.14899999999999999</c:v>
                </c:pt>
                <c:pt idx="253">
                  <c:v>-0.20899999999999999</c:v>
                </c:pt>
                <c:pt idx="254">
                  <c:v>-1E-3</c:v>
                </c:pt>
                <c:pt idx="255">
                  <c:v>-1.4999999999999999E-2</c:v>
                </c:pt>
                <c:pt idx="256">
                  <c:v>-0.17699999999999999</c:v>
                </c:pt>
                <c:pt idx="257">
                  <c:v>-0.59699999999999998</c:v>
                </c:pt>
                <c:pt idx="258">
                  <c:v>-1.516</c:v>
                </c:pt>
                <c:pt idx="259">
                  <c:v>-2.298</c:v>
                </c:pt>
                <c:pt idx="260">
                  <c:v>-1.7230000000000001</c:v>
                </c:pt>
                <c:pt idx="261">
                  <c:v>-1.669</c:v>
                </c:pt>
                <c:pt idx="262">
                  <c:v>-1.5580000000000001</c:v>
                </c:pt>
                <c:pt idx="263">
                  <c:v>-1.038</c:v>
                </c:pt>
                <c:pt idx="264">
                  <c:v>-0.77900000000000003</c:v>
                </c:pt>
                <c:pt idx="265">
                  <c:v>-0.65200000000000002</c:v>
                </c:pt>
                <c:pt idx="266">
                  <c:v>-0.59899999999999998</c:v>
                </c:pt>
                <c:pt idx="267">
                  <c:v>-1.1779999999999999</c:v>
                </c:pt>
                <c:pt idx="268">
                  <c:v>-0.68300000000000005</c:v>
                </c:pt>
                <c:pt idx="269">
                  <c:v>-0.60499999999999998</c:v>
                </c:pt>
                <c:pt idx="270">
                  <c:v>-0.51600000000000001</c:v>
                </c:pt>
                <c:pt idx="271">
                  <c:v>-0.159</c:v>
                </c:pt>
                <c:pt idx="272">
                  <c:v>-0.18</c:v>
                </c:pt>
                <c:pt idx="273">
                  <c:v>8.2000000000000003E-2</c:v>
                </c:pt>
                <c:pt idx="274">
                  <c:v>-6.6000000000000003E-2</c:v>
                </c:pt>
                <c:pt idx="275">
                  <c:v>0.26600000000000001</c:v>
                </c:pt>
                <c:pt idx="276">
                  <c:v>0.28199999999999997</c:v>
                </c:pt>
                <c:pt idx="277">
                  <c:v>0.34499999999999997</c:v>
                </c:pt>
                <c:pt idx="278">
                  <c:v>0.44900000000000001</c:v>
                </c:pt>
                <c:pt idx="279">
                  <c:v>0.128</c:v>
                </c:pt>
                <c:pt idx="280">
                  <c:v>-0.121</c:v>
                </c:pt>
                <c:pt idx="281">
                  <c:v>0.36099999999999999</c:v>
                </c:pt>
                <c:pt idx="282">
                  <c:v>4.2000000000000003E-2</c:v>
                </c:pt>
                <c:pt idx="283">
                  <c:v>0.22800000000000001</c:v>
                </c:pt>
                <c:pt idx="284">
                  <c:v>0.64700000000000002</c:v>
                </c:pt>
                <c:pt idx="285">
                  <c:v>0.66900000000000004</c:v>
                </c:pt>
                <c:pt idx="286">
                  <c:v>0.65800000000000003</c:v>
                </c:pt>
                <c:pt idx="287">
                  <c:v>0.35</c:v>
                </c:pt>
                <c:pt idx="288">
                  <c:v>0.65100000000000002</c:v>
                </c:pt>
                <c:pt idx="289">
                  <c:v>0.79400000000000004</c:v>
                </c:pt>
                <c:pt idx="290">
                  <c:v>0.88700000000000001</c:v>
                </c:pt>
                <c:pt idx="291">
                  <c:v>0.93799999999999994</c:v>
                </c:pt>
                <c:pt idx="292">
                  <c:v>0.94799999999999995</c:v>
                </c:pt>
                <c:pt idx="293">
                  <c:v>0.63300000000000001</c:v>
                </c:pt>
                <c:pt idx="294">
                  <c:v>0.85599999999999998</c:v>
                </c:pt>
                <c:pt idx="295">
                  <c:v>0.54400000000000004</c:v>
                </c:pt>
                <c:pt idx="296">
                  <c:v>0.63400000000000001</c:v>
                </c:pt>
                <c:pt idx="297">
                  <c:v>0.56100000000000005</c:v>
                </c:pt>
                <c:pt idx="298">
                  <c:v>0.26200000000000001</c:v>
                </c:pt>
                <c:pt idx="299">
                  <c:v>-0.124</c:v>
                </c:pt>
                <c:pt idx="300">
                  <c:v>0.437</c:v>
                </c:pt>
                <c:pt idx="301">
                  <c:v>0.24199999999999999</c:v>
                </c:pt>
                <c:pt idx="302">
                  <c:v>0.27</c:v>
                </c:pt>
                <c:pt idx="303">
                  <c:v>0.27300000000000002</c:v>
                </c:pt>
                <c:pt idx="304">
                  <c:v>-5.8000000000000003E-2</c:v>
                </c:pt>
                <c:pt idx="305">
                  <c:v>0.25700000000000001</c:v>
                </c:pt>
                <c:pt idx="306">
                  <c:v>-0.70599999999999996</c:v>
                </c:pt>
                <c:pt idx="307">
                  <c:v>-0.73</c:v>
                </c:pt>
                <c:pt idx="308">
                  <c:v>-2E-3</c:v>
                </c:pt>
                <c:pt idx="309">
                  <c:v>-4.3999999999999997E-2</c:v>
                </c:pt>
                <c:pt idx="310">
                  <c:v>-0.46300000000000002</c:v>
                </c:pt>
                <c:pt idx="311">
                  <c:v>-0.61899999999999999</c:v>
                </c:pt>
                <c:pt idx="312">
                  <c:v>-0.73799999999999999</c:v>
                </c:pt>
                <c:pt idx="313">
                  <c:v>-0.36599999999999999</c:v>
                </c:pt>
                <c:pt idx="314">
                  <c:v>-0.24299999999999999</c:v>
                </c:pt>
                <c:pt idx="315">
                  <c:v>-5.6000000000000001E-2</c:v>
                </c:pt>
                <c:pt idx="316">
                  <c:v>-0.3</c:v>
                </c:pt>
                <c:pt idx="317">
                  <c:v>-0.17599999999999999</c:v>
                </c:pt>
                <c:pt idx="318">
                  <c:v>-0.189</c:v>
                </c:pt>
                <c:pt idx="319">
                  <c:v>-0.30099999999999999</c:v>
                </c:pt>
                <c:pt idx="320">
                  <c:v>-0.46100000000000002</c:v>
                </c:pt>
                <c:pt idx="321">
                  <c:v>-0.10299999999999999</c:v>
                </c:pt>
                <c:pt idx="322">
                  <c:v>-0.126</c:v>
                </c:pt>
                <c:pt idx="323">
                  <c:v>-3.5999999999999997E-2</c:v>
                </c:pt>
                <c:pt idx="324">
                  <c:v>0.19800000000000001</c:v>
                </c:pt>
                <c:pt idx="325">
                  <c:v>0.29499999999999998</c:v>
                </c:pt>
                <c:pt idx="326">
                  <c:v>0.48299999999999998</c:v>
                </c:pt>
                <c:pt idx="327">
                  <c:v>0.746</c:v>
                </c:pt>
                <c:pt idx="328">
                  <c:v>0.745</c:v>
                </c:pt>
                <c:pt idx="329">
                  <c:v>0.874</c:v>
                </c:pt>
                <c:pt idx="330">
                  <c:v>0.629</c:v>
                </c:pt>
                <c:pt idx="331">
                  <c:v>0.875</c:v>
                </c:pt>
                <c:pt idx="332">
                  <c:v>1.004</c:v>
                </c:pt>
                <c:pt idx="333">
                  <c:v>0.998</c:v>
                </c:pt>
                <c:pt idx="334">
                  <c:v>0.81100000000000005</c:v>
                </c:pt>
                <c:pt idx="335">
                  <c:v>0.78600000000000003</c:v>
                </c:pt>
                <c:pt idx="336">
                  <c:v>0.35599999999999998</c:v>
                </c:pt>
                <c:pt idx="337">
                  <c:v>-0.24199999999999999</c:v>
                </c:pt>
                <c:pt idx="338">
                  <c:v>8.6999999999999994E-2</c:v>
                </c:pt>
                <c:pt idx="339">
                  <c:v>0.33900000000000002</c:v>
                </c:pt>
                <c:pt idx="340">
                  <c:v>0.32600000000000001</c:v>
                </c:pt>
                <c:pt idx="341">
                  <c:v>0.73899999999999999</c:v>
                </c:pt>
                <c:pt idx="342">
                  <c:v>0.84899999999999998</c:v>
                </c:pt>
                <c:pt idx="343">
                  <c:v>0.97299999999999998</c:v>
                </c:pt>
                <c:pt idx="344">
                  <c:v>0.30299999999999999</c:v>
                </c:pt>
                <c:pt idx="345">
                  <c:v>9.0999999999999998E-2</c:v>
                </c:pt>
                <c:pt idx="346">
                  <c:v>-0.68500000000000005</c:v>
                </c:pt>
                <c:pt idx="347">
                  <c:v>0.21199999999999999</c:v>
                </c:pt>
                <c:pt idx="348">
                  <c:v>0.73</c:v>
                </c:pt>
                <c:pt idx="349">
                  <c:v>0.65800000000000003</c:v>
                </c:pt>
                <c:pt idx="350">
                  <c:v>0.94799999999999995</c:v>
                </c:pt>
                <c:pt idx="351">
                  <c:v>0.29599999999999999</c:v>
                </c:pt>
                <c:pt idx="352">
                  <c:v>0.504</c:v>
                </c:pt>
                <c:pt idx="353">
                  <c:v>0.71299999999999997</c:v>
                </c:pt>
                <c:pt idx="354">
                  <c:v>0.23300000000000001</c:v>
                </c:pt>
                <c:pt idx="355">
                  <c:v>0.182</c:v>
                </c:pt>
                <c:pt idx="356">
                  <c:v>0.26200000000000001</c:v>
                </c:pt>
                <c:pt idx="357">
                  <c:v>0.441</c:v>
                </c:pt>
                <c:pt idx="358">
                  <c:v>0.53300000000000003</c:v>
                </c:pt>
                <c:pt idx="359">
                  <c:v>0.49</c:v>
                </c:pt>
                <c:pt idx="360">
                  <c:v>-1.3560000000000001</c:v>
                </c:pt>
                <c:pt idx="361">
                  <c:v>-5.0449999999999999</c:v>
                </c:pt>
                <c:pt idx="362">
                  <c:v>-1.9159999999999999</c:v>
                </c:pt>
                <c:pt idx="363">
                  <c:v>-0.60299999999999998</c:v>
                </c:pt>
                <c:pt idx="364">
                  <c:v>-0.52100000000000002</c:v>
                </c:pt>
                <c:pt idx="365">
                  <c:v>3.5000000000000003E-2</c:v>
                </c:pt>
                <c:pt idx="366">
                  <c:v>0.14299999999999999</c:v>
                </c:pt>
                <c:pt idx="367">
                  <c:v>0.08</c:v>
                </c:pt>
                <c:pt idx="368">
                  <c:v>-0.50800000000000001</c:v>
                </c:pt>
                <c:pt idx="369">
                  <c:v>0.55600000000000005</c:v>
                </c:pt>
                <c:pt idx="370">
                  <c:v>0.59099999999999997</c:v>
                </c:pt>
                <c:pt idx="371">
                  <c:v>0.105</c:v>
                </c:pt>
                <c:pt idx="372">
                  <c:v>0.47299999999999998</c:v>
                </c:pt>
                <c:pt idx="373">
                  <c:v>0.89600000000000002</c:v>
                </c:pt>
                <c:pt idx="374">
                  <c:v>1.1180000000000001</c:v>
                </c:pt>
                <c:pt idx="375">
                  <c:v>1.319</c:v>
                </c:pt>
                <c:pt idx="376">
                  <c:v>1.3169999999999999</c:v>
                </c:pt>
                <c:pt idx="377">
                  <c:v>1.179</c:v>
                </c:pt>
                <c:pt idx="378">
                  <c:v>1.276</c:v>
                </c:pt>
                <c:pt idx="379">
                  <c:v>0.89200000000000002</c:v>
                </c:pt>
                <c:pt idx="380">
                  <c:v>1.2529999999999999</c:v>
                </c:pt>
                <c:pt idx="381">
                  <c:v>0.61399999999999999</c:v>
                </c:pt>
                <c:pt idx="382">
                  <c:v>1.0580000000000001</c:v>
                </c:pt>
                <c:pt idx="383">
                  <c:v>0.41799999999999998</c:v>
                </c:pt>
                <c:pt idx="384">
                  <c:v>-8.6999999999999994E-2</c:v>
                </c:pt>
                <c:pt idx="385">
                  <c:v>-0.123</c:v>
                </c:pt>
                <c:pt idx="386">
                  <c:v>-0.69899999999999995</c:v>
                </c:pt>
                <c:pt idx="387">
                  <c:v>-0.50600000000000001</c:v>
                </c:pt>
                <c:pt idx="388">
                  <c:v>-1.1319999999999999</c:v>
                </c:pt>
                <c:pt idx="389">
                  <c:v>-0.52700000000000002</c:v>
                </c:pt>
                <c:pt idx="390">
                  <c:v>-0.41499999999999998</c:v>
                </c:pt>
                <c:pt idx="391">
                  <c:v>-1.345</c:v>
                </c:pt>
                <c:pt idx="392">
                  <c:v>-1.0349999999999999</c:v>
                </c:pt>
                <c:pt idx="393">
                  <c:v>-0.502</c:v>
                </c:pt>
                <c:pt idx="394">
                  <c:v>-0.27</c:v>
                </c:pt>
                <c:pt idx="395">
                  <c:v>0.29899999999999999</c:v>
                </c:pt>
                <c:pt idx="396">
                  <c:v>0.186</c:v>
                </c:pt>
                <c:pt idx="397">
                  <c:v>-0.40500000000000003</c:v>
                </c:pt>
                <c:pt idx="398">
                  <c:v>1.7000000000000001E-2</c:v>
                </c:pt>
                <c:pt idx="399">
                  <c:v>-5.1999999999999998E-2</c:v>
                </c:pt>
                <c:pt idx="400">
                  <c:v>0.32100000000000001</c:v>
                </c:pt>
                <c:pt idx="401">
                  <c:v>0.53800000000000003</c:v>
                </c:pt>
                <c:pt idx="402">
                  <c:v>0.438</c:v>
                </c:pt>
                <c:pt idx="403">
                  <c:v>6.9000000000000006E-2</c:v>
                </c:pt>
                <c:pt idx="404">
                  <c:v>-0.10100000000000001</c:v>
                </c:pt>
                <c:pt idx="405">
                  <c:v>0.51700000000000002</c:v>
                </c:pt>
                <c:pt idx="406">
                  <c:v>0.55000000000000004</c:v>
                </c:pt>
                <c:pt idx="407">
                  <c:v>0.84499999999999997</c:v>
                </c:pt>
                <c:pt idx="408">
                  <c:v>1.1000000000000001</c:v>
                </c:pt>
                <c:pt idx="409">
                  <c:v>1.079</c:v>
                </c:pt>
                <c:pt idx="410">
                  <c:v>1.0209999999999999</c:v>
                </c:pt>
                <c:pt idx="411">
                  <c:v>1.0189999999999999</c:v>
                </c:pt>
                <c:pt idx="412">
                  <c:v>1.032</c:v>
                </c:pt>
                <c:pt idx="413">
                  <c:v>0.53500000000000003</c:v>
                </c:pt>
                <c:pt idx="414">
                  <c:v>0.86</c:v>
                </c:pt>
                <c:pt idx="415">
                  <c:v>0.70499999999999996</c:v>
                </c:pt>
                <c:pt idx="416">
                  <c:v>0.54100000000000004</c:v>
                </c:pt>
                <c:pt idx="417">
                  <c:v>0.83299999999999996</c:v>
                </c:pt>
                <c:pt idx="418">
                  <c:v>0.56100000000000005</c:v>
                </c:pt>
                <c:pt idx="419">
                  <c:v>0.80900000000000005</c:v>
                </c:pt>
                <c:pt idx="420">
                  <c:v>0.43</c:v>
                </c:pt>
                <c:pt idx="421">
                  <c:v>0.441</c:v>
                </c:pt>
                <c:pt idx="422">
                  <c:v>1.7000000000000001E-2</c:v>
                </c:pt>
                <c:pt idx="423">
                  <c:v>0.58099999999999996</c:v>
                </c:pt>
                <c:pt idx="424">
                  <c:v>0.73499999999999999</c:v>
                </c:pt>
                <c:pt idx="425">
                  <c:v>0.97199999999999998</c:v>
                </c:pt>
                <c:pt idx="426">
                  <c:v>0.98099999999999998</c:v>
                </c:pt>
                <c:pt idx="427">
                  <c:v>0.55900000000000005</c:v>
                </c:pt>
                <c:pt idx="428">
                  <c:v>0.86699999999999999</c:v>
                </c:pt>
                <c:pt idx="429">
                  <c:v>0.97699999999999998</c:v>
                </c:pt>
                <c:pt idx="430">
                  <c:v>1.0620000000000001</c:v>
                </c:pt>
                <c:pt idx="431">
                  <c:v>1.242</c:v>
                </c:pt>
                <c:pt idx="432">
                  <c:v>1.0780000000000001</c:v>
                </c:pt>
                <c:pt idx="433">
                  <c:v>0.01</c:v>
                </c:pt>
                <c:pt idx="434">
                  <c:v>0.90200000000000002</c:v>
                </c:pt>
                <c:pt idx="435">
                  <c:v>1.0980000000000001</c:v>
                </c:pt>
                <c:pt idx="436">
                  <c:v>1.0900000000000001</c:v>
                </c:pt>
                <c:pt idx="437">
                  <c:v>1.052</c:v>
                </c:pt>
                <c:pt idx="438">
                  <c:v>1.3260000000000001</c:v>
                </c:pt>
                <c:pt idx="439">
                  <c:v>1.034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5-42A7-B3D9-525C9F66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362991"/>
        <c:axId val="457362031"/>
      </c:lineChart>
      <c:dateAx>
        <c:axId val="457362991"/>
        <c:scaling>
          <c:orientation val="minMax"/>
          <c:min val="40237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031"/>
        <c:crosses val="autoZero"/>
        <c:auto val="1"/>
        <c:lblOffset val="100"/>
        <c:baseTimeUnit val="days"/>
      </c:dateAx>
      <c:valAx>
        <c:axId val="457362031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6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 </a:t>
            </a:r>
            <a:r>
              <a:rPr lang="fr-F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Threshold</a:t>
            </a:r>
            <a:endParaRPr lang="fr-F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'US (2)'!$AC$4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 (2)'!$AB$5:$AB$532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(2)'!$AC$5:$AC$532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</c:v>
                </c:pt>
                <c:pt idx="18">
                  <c:v>0.80000874591504179</c:v>
                </c:pt>
                <c:pt idx="19">
                  <c:v>#N/A</c:v>
                </c:pt>
                <c:pt idx="20">
                  <c:v>#N/A</c:v>
                </c:pt>
                <c:pt idx="21">
                  <c:v>0.31507794636894709</c:v>
                </c:pt>
                <c:pt idx="22">
                  <c:v>0.93986186816473793</c:v>
                </c:pt>
                <c:pt idx="23">
                  <c:v>1.4637109877076724</c:v>
                </c:pt>
                <c:pt idx="24">
                  <c:v>1.5830505465649325</c:v>
                </c:pt>
                <c:pt idx="25">
                  <c:v>#N/A</c:v>
                </c:pt>
                <c:pt idx="26">
                  <c:v>0.94558679372597731</c:v>
                </c:pt>
                <c:pt idx="27">
                  <c:v>1.01234238130433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0.39619452537589966</c:v>
                </c:pt>
                <c:pt idx="33">
                  <c:v>1.4818784956950917</c:v>
                </c:pt>
                <c:pt idx="34">
                  <c:v>1.1041127226429861</c:v>
                </c:pt>
                <c:pt idx="35">
                  <c:v>1.1367222995094335</c:v>
                </c:pt>
                <c:pt idx="36">
                  <c:v>0.79434739492527806</c:v>
                </c:pt>
                <c:pt idx="37">
                  <c:v>0.8953574213322566</c:v>
                </c:pt>
                <c:pt idx="38">
                  <c:v>0.29511270817758906</c:v>
                </c:pt>
                <c:pt idx="39">
                  <c:v>0.36740097201982541</c:v>
                </c:pt>
                <c:pt idx="40">
                  <c:v>0.35580441197119733</c:v>
                </c:pt>
                <c:pt idx="41">
                  <c:v>0.38028993846665771</c:v>
                </c:pt>
                <c:pt idx="42">
                  <c:v>0.17634402031620389</c:v>
                </c:pt>
                <c:pt idx="43">
                  <c:v>0.72328431330102472</c:v>
                </c:pt>
                <c:pt idx="44">
                  <c:v>0.93906986007460658</c:v>
                </c:pt>
                <c:pt idx="45">
                  <c:v>#N/A</c:v>
                </c:pt>
                <c:pt idx="46">
                  <c:v>#N/A</c:v>
                </c:pt>
                <c:pt idx="47">
                  <c:v>5.7669466653401037E-2</c:v>
                </c:pt>
                <c:pt idx="48">
                  <c:v>0.36424168837919735</c:v>
                </c:pt>
                <c:pt idx="49">
                  <c:v>0.98911214331480191</c:v>
                </c:pt>
                <c:pt idx="50">
                  <c:v>#N/A</c:v>
                </c:pt>
                <c:pt idx="51">
                  <c:v>2.3627807848042193E-2</c:v>
                </c:pt>
                <c:pt idx="52">
                  <c:v>0.2337355204975467</c:v>
                </c:pt>
                <c:pt idx="53">
                  <c:v>1.3525714087406753</c:v>
                </c:pt>
                <c:pt idx="54">
                  <c:v>0.28767214583059014</c:v>
                </c:pt>
                <c:pt idx="55">
                  <c:v>0.75442746182389364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0.25423100081129629</c:v>
                </c:pt>
                <c:pt idx="74">
                  <c:v>0.52633003141755164</c:v>
                </c:pt>
                <c:pt idx="75">
                  <c:v>-5.10432903265714E-2</c:v>
                </c:pt>
                <c:pt idx="76">
                  <c:v>1.9559006001907901E-2</c:v>
                </c:pt>
                <c:pt idx="77">
                  <c:v>0.68425170851353001</c:v>
                </c:pt>
                <c:pt idx="78">
                  <c:v>0.3287356219866171</c:v>
                </c:pt>
                <c:pt idx="79">
                  <c:v>0.52772776096172924</c:v>
                </c:pt>
                <c:pt idx="80">
                  <c:v>0.57774551252096829</c:v>
                </c:pt>
                <c:pt idx="81">
                  <c:v>0.86055080086611424</c:v>
                </c:pt>
                <c:pt idx="82">
                  <c:v>1.7582917696164979</c:v>
                </c:pt>
                <c:pt idx="83">
                  <c:v>1.9720912247173747</c:v>
                </c:pt>
                <c:pt idx="84">
                  <c:v>#N/A</c:v>
                </c:pt>
                <c:pt idx="85">
                  <c:v>#N/A</c:v>
                </c:pt>
                <c:pt idx="86">
                  <c:v>0.15683769393902047</c:v>
                </c:pt>
                <c:pt idx="87">
                  <c:v>0.82486270056215805</c:v>
                </c:pt>
                <c:pt idx="88">
                  <c:v>1.3084864852766243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-0.37321709147939036</c:v>
                </c:pt>
                <c:pt idx="107">
                  <c:v>1.8979219512066312E-3</c:v>
                </c:pt>
                <c:pt idx="108">
                  <c:v>#N/A</c:v>
                </c:pt>
                <c:pt idx="109">
                  <c:v>-0.11709892522238231</c:v>
                </c:pt>
                <c:pt idx="110">
                  <c:v>6.2135417834550719E-2</c:v>
                </c:pt>
                <c:pt idx="111">
                  <c:v>0.13695913998588738</c:v>
                </c:pt>
                <c:pt idx="112">
                  <c:v>0.15528578212016778</c:v>
                </c:pt>
                <c:pt idx="113">
                  <c:v>#N/A</c:v>
                </c:pt>
                <c:pt idx="114">
                  <c:v>#N/A</c:v>
                </c:pt>
                <c:pt idx="115">
                  <c:v>7.5209056865099377E-2</c:v>
                </c:pt>
                <c:pt idx="116">
                  <c:v>0.66085123632830023</c:v>
                </c:pt>
                <c:pt idx="117">
                  <c:v>1.1429783736831121</c:v>
                </c:pt>
                <c:pt idx="118">
                  <c:v>1.4340843283542768</c:v>
                </c:pt>
                <c:pt idx="119">
                  <c:v>1.1050213651963277</c:v>
                </c:pt>
                <c:pt idx="120">
                  <c:v>1.1279773880603206</c:v>
                </c:pt>
                <c:pt idx="121">
                  <c:v>#N/A</c:v>
                </c:pt>
                <c:pt idx="122">
                  <c:v>#N/A</c:v>
                </c:pt>
                <c:pt idx="123">
                  <c:v>9.8279279786352425E-3</c:v>
                </c:pt>
                <c:pt idx="124">
                  <c:v>0.23594253402850862</c:v>
                </c:pt>
                <c:pt idx="125">
                  <c:v>0.66705527151334287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-0.21019374991371348</c:v>
                </c:pt>
                <c:pt idx="144">
                  <c:v>0.2247432128692719</c:v>
                </c:pt>
                <c:pt idx="145">
                  <c:v>0.40844127785640122</c:v>
                </c:pt>
                <c:pt idx="146">
                  <c:v>0.56189133794428869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-0.33794049368708123</c:v>
                </c:pt>
                <c:pt idx="152">
                  <c:v>6.3077794306606094E-2</c:v>
                </c:pt>
                <c:pt idx="153">
                  <c:v>2.4098240000180904E-2</c:v>
                </c:pt>
                <c:pt idx="154">
                  <c:v>0.24316392899615585</c:v>
                </c:pt>
                <c:pt idx="155">
                  <c:v>#N/A</c:v>
                </c:pt>
                <c:pt idx="156">
                  <c:v>#N/A</c:v>
                </c:pt>
                <c:pt idx="157">
                  <c:v>7.3088706353818644E-2</c:v>
                </c:pt>
                <c:pt idx="158">
                  <c:v>0.48523517883743417</c:v>
                </c:pt>
                <c:pt idx="159">
                  <c:v>0.92684137095170038</c:v>
                </c:pt>
                <c:pt idx="160">
                  <c:v>1.392624729927872</c:v>
                </c:pt>
                <c:pt idx="161">
                  <c:v>1.8511320230882435</c:v>
                </c:pt>
                <c:pt idx="162">
                  <c:v>1.5994013648213234</c:v>
                </c:pt>
                <c:pt idx="163">
                  <c:v>1.8703782954641406</c:v>
                </c:pt>
                <c:pt idx="164">
                  <c:v>1.9606118354235273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0.82409716524995791</c:v>
                </c:pt>
                <c:pt idx="174">
                  <c:v>0.83447259064642809</c:v>
                </c:pt>
                <c:pt idx="175">
                  <c:v>0.68166800220356516</c:v>
                </c:pt>
                <c:pt idx="176">
                  <c:v>0.84673349320417213</c:v>
                </c:pt>
                <c:pt idx="177">
                  <c:v>1.1600099233325509</c:v>
                </c:pt>
                <c:pt idx="178">
                  <c:v>1.2110941668974355</c:v>
                </c:pt>
                <c:pt idx="179">
                  <c:v>1.2966764788896921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-8.4724548656493981E-2</c:v>
                </c:pt>
                <c:pt idx="184">
                  <c:v>0.28929747726066707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-0.11333004626830867</c:v>
                </c:pt>
                <c:pt idx="189">
                  <c:v>0.17983363299577304</c:v>
                </c:pt>
                <c:pt idx="190">
                  <c:v>0.91267364386179839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-0.12591616778099096</c:v>
                </c:pt>
                <c:pt idx="200">
                  <c:v>5.2629216795030576E-2</c:v>
                </c:pt>
                <c:pt idx="201">
                  <c:v>0.11155384264713158</c:v>
                </c:pt>
                <c:pt idx="202">
                  <c:v>0.32848739011519457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-0.38098081580980803</c:v>
                </c:pt>
                <c:pt idx="232">
                  <c:v>0.11711094294759883</c:v>
                </c:pt>
                <c:pt idx="233">
                  <c:v>0.71240545529263266</c:v>
                </c:pt>
                <c:pt idx="234">
                  <c:v>1.1992934516439497</c:v>
                </c:pt>
                <c:pt idx="235">
                  <c:v>1.507036862279473</c:v>
                </c:pt>
                <c:pt idx="236">
                  <c:v>1.8014578958378045</c:v>
                </c:pt>
                <c:pt idx="237">
                  <c:v>2.0267796616667249</c:v>
                </c:pt>
                <c:pt idx="238">
                  <c:v>#N/A</c:v>
                </c:pt>
                <c:pt idx="239">
                  <c:v>1.4576252958277984</c:v>
                </c:pt>
                <c:pt idx="240">
                  <c:v>1.5502957115096951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0.55216125470299093</c:v>
                </c:pt>
                <c:pt idx="246">
                  <c:v>0.56122015757475829</c:v>
                </c:pt>
                <c:pt idx="247">
                  <c:v>0.44531874038303915</c:v>
                </c:pt>
                <c:pt idx="248">
                  <c:v>0.57937300104428591</c:v>
                </c:pt>
                <c:pt idx="249">
                  <c:v>0.77030422534201048</c:v>
                </c:pt>
                <c:pt idx="250">
                  <c:v>0.77893178199226176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-0.23383892883418539</c:v>
                </c:pt>
                <c:pt idx="264">
                  <c:v>3.5716057050882016E-3</c:v>
                </c:pt>
                <c:pt idx="265">
                  <c:v>8.2132281553749256E-2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-0.28857773863365321</c:v>
                </c:pt>
                <c:pt idx="270">
                  <c:v>0.38156190077367852</c:v>
                </c:pt>
                <c:pt idx="271">
                  <c:v>0.5710513812214888</c:v>
                </c:pt>
                <c:pt idx="272">
                  <c:v>0.77366908106478183</c:v>
                </c:pt>
                <c:pt idx="273">
                  <c:v>#N/A</c:v>
                </c:pt>
                <c:pt idx="274">
                  <c:v>0.29860825949664721</c:v>
                </c:pt>
                <c:pt idx="275">
                  <c:v>0.50678710734635868</c:v>
                </c:pt>
                <c:pt idx="276">
                  <c:v>0.35663945165862498</c:v>
                </c:pt>
                <c:pt idx="277">
                  <c:v>0.54230605575906943</c:v>
                </c:pt>
                <c:pt idx="278">
                  <c:v>0.41068007408966867</c:v>
                </c:pt>
                <c:pt idx="279">
                  <c:v>0.50396900334510486</c:v>
                </c:pt>
                <c:pt idx="280">
                  <c:v>0.83487553165442441</c:v>
                </c:pt>
                <c:pt idx="281">
                  <c:v>1.1683417241339105</c:v>
                </c:pt>
                <c:pt idx="282">
                  <c:v>#N/A</c:v>
                </c:pt>
                <c:pt idx="283">
                  <c:v>0.57573845544511726</c:v>
                </c:pt>
                <c:pt idx="284">
                  <c:v>1.3747039556646972</c:v>
                </c:pt>
                <c:pt idx="285">
                  <c:v>1.6675183467997947</c:v>
                </c:pt>
                <c:pt idx="286">
                  <c:v>1.1176346988910097</c:v>
                </c:pt>
                <c:pt idx="287">
                  <c:v>1.2603322496316429</c:v>
                </c:pt>
                <c:pt idx="288">
                  <c:v>1.4535242800623687</c:v>
                </c:pt>
                <c:pt idx="289">
                  <c:v>#N/A</c:v>
                </c:pt>
                <c:pt idx="290">
                  <c:v>1.0941332178173755</c:v>
                </c:pt>
                <c:pt idx="291">
                  <c:v>1.3378959147636431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0.48074849033253486</c:v>
                </c:pt>
                <c:pt idx="296">
                  <c:v>0.80989562945929006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3-400B-B6B8-52923D135F20}"/>
            </c:ext>
          </c:extLst>
        </c:ser>
        <c:ser>
          <c:idx val="1"/>
          <c:order val="1"/>
          <c:tx>
            <c:strRef>
              <c:f>'US (2)'!$AD$4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'US (2)'!$AB$5:$AB$532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(2)'!$AD$5:$AD$532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0.80000874591504179</c:v>
                </c:pt>
                <c:pt idx="19">
                  <c:v>0.61582446575161409</c:v>
                </c:pt>
                <c:pt idx="20">
                  <c:v>0.44157266194021583</c:v>
                </c:pt>
                <c:pt idx="21">
                  <c:v>0.31507794636894709</c:v>
                </c:pt>
                <c:pt idx="22">
                  <c:v>#N/A</c:v>
                </c:pt>
                <c:pt idx="23">
                  <c:v>#N/A</c:v>
                </c:pt>
                <c:pt idx="24">
                  <c:v>1.5830505465649325</c:v>
                </c:pt>
                <c:pt idx="25">
                  <c:v>1.3079661526977411</c:v>
                </c:pt>
                <c:pt idx="26">
                  <c:v>0.94558679372597731</c:v>
                </c:pt>
                <c:pt idx="27">
                  <c:v>1.01234238130433</c:v>
                </c:pt>
                <c:pt idx="28">
                  <c:v>0.93236353046011478</c:v>
                </c:pt>
                <c:pt idx="29">
                  <c:v>0.66164818740045761</c:v>
                </c:pt>
                <c:pt idx="30">
                  <c:v>8.8051157465017516E-2</c:v>
                </c:pt>
                <c:pt idx="31">
                  <c:v>#N/A</c:v>
                </c:pt>
                <c:pt idx="32">
                  <c:v>#N/A</c:v>
                </c:pt>
                <c:pt idx="33">
                  <c:v>1.4818784956950917</c:v>
                </c:pt>
                <c:pt idx="34">
                  <c:v>1.1041127226429861</c:v>
                </c:pt>
                <c:pt idx="35">
                  <c:v>1.1367222995094335</c:v>
                </c:pt>
                <c:pt idx="36">
                  <c:v>0.79434739492527806</c:v>
                </c:pt>
                <c:pt idx="37">
                  <c:v>0.8953574213322566</c:v>
                </c:pt>
                <c:pt idx="38">
                  <c:v>0.29511270817758906</c:v>
                </c:pt>
                <c:pt idx="39">
                  <c:v>0.36740097201982541</c:v>
                </c:pt>
                <c:pt idx="40">
                  <c:v>0.35580441197119733</c:v>
                </c:pt>
                <c:pt idx="41">
                  <c:v>0.38028993846665771</c:v>
                </c:pt>
                <c:pt idx="42">
                  <c:v>0.17634402031620389</c:v>
                </c:pt>
                <c:pt idx="43">
                  <c:v>#N/A</c:v>
                </c:pt>
                <c:pt idx="44">
                  <c:v>0.93906986007460658</c:v>
                </c:pt>
                <c:pt idx="45">
                  <c:v>0.6719104172625936</c:v>
                </c:pt>
                <c:pt idx="46">
                  <c:v>0.52914075989739984</c:v>
                </c:pt>
                <c:pt idx="47">
                  <c:v>5.7669466653401037E-2</c:v>
                </c:pt>
                <c:pt idx="48">
                  <c:v>#N/A</c:v>
                </c:pt>
                <c:pt idx="49">
                  <c:v>0.98911214331480191</c:v>
                </c:pt>
                <c:pt idx="50">
                  <c:v>0.75146500790848303</c:v>
                </c:pt>
                <c:pt idx="51">
                  <c:v>2.3627807848042193E-2</c:v>
                </c:pt>
                <c:pt idx="52">
                  <c:v>#N/A</c:v>
                </c:pt>
                <c:pt idx="53">
                  <c:v>1.3525714087406753</c:v>
                </c:pt>
                <c:pt idx="54">
                  <c:v>0.28767214583059014</c:v>
                </c:pt>
                <c:pt idx="55">
                  <c:v>0.75442746182389364</c:v>
                </c:pt>
                <c:pt idx="56">
                  <c:v>0.55461393582093677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0.52633003141755164</c:v>
                </c:pt>
                <c:pt idx="75">
                  <c:v>-5.10432903265714E-2</c:v>
                </c:pt>
                <c:pt idx="76">
                  <c:v>#N/A</c:v>
                </c:pt>
                <c:pt idx="77">
                  <c:v>0.68425170851353001</c:v>
                </c:pt>
                <c:pt idx="78">
                  <c:v>0.3287356219866171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1.9720912247173747</c:v>
                </c:pt>
                <c:pt idx="84">
                  <c:v>1.2368516381283163</c:v>
                </c:pt>
                <c:pt idx="85">
                  <c:v>0.60389368788353814</c:v>
                </c:pt>
                <c:pt idx="86">
                  <c:v>0.15683769393902047</c:v>
                </c:pt>
                <c:pt idx="87">
                  <c:v>#N/A</c:v>
                </c:pt>
                <c:pt idx="88">
                  <c:v>1.3084864852766243</c:v>
                </c:pt>
                <c:pt idx="89">
                  <c:v>0.99469569895853116</c:v>
                </c:pt>
                <c:pt idx="90">
                  <c:v>0.47412659279514385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1.8979219512066312E-3</c:v>
                </c:pt>
                <c:pt idx="108">
                  <c:v>-0.17033820885081241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0.15528578212016778</c:v>
                </c:pt>
                <c:pt idx="113">
                  <c:v>0.1430067623851394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1.4340843283542768</c:v>
                </c:pt>
                <c:pt idx="119">
                  <c:v>1.1050213651963277</c:v>
                </c:pt>
                <c:pt idx="120">
                  <c:v>1.1279773880603206</c:v>
                </c:pt>
                <c:pt idx="121">
                  <c:v>0.6847741575033488</c:v>
                </c:pt>
                <c:pt idx="122">
                  <c:v>4.2724455800340788E-2</c:v>
                </c:pt>
                <c:pt idx="123">
                  <c:v>9.8279279786352425E-3</c:v>
                </c:pt>
                <c:pt idx="124">
                  <c:v>#N/A</c:v>
                </c:pt>
                <c:pt idx="125">
                  <c:v>0.66705527151334287</c:v>
                </c:pt>
                <c:pt idx="126">
                  <c:v>0.11874472684691822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0.56189133794428869</c:v>
                </c:pt>
                <c:pt idx="147">
                  <c:v>0.33269338594014519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6.3077794306606094E-2</c:v>
                </c:pt>
                <c:pt idx="153">
                  <c:v>2.4098240000180904E-2</c:v>
                </c:pt>
                <c:pt idx="154">
                  <c:v>0.24316392899615585</c:v>
                </c:pt>
                <c:pt idx="155">
                  <c:v>9.2041277222942863E-2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1.8511320230882435</c:v>
                </c:pt>
                <c:pt idx="162">
                  <c:v>1.5994013648213234</c:v>
                </c:pt>
                <c:pt idx="163">
                  <c:v>#N/A</c:v>
                </c:pt>
                <c:pt idx="164">
                  <c:v>1.9606118354235273</c:v>
                </c:pt>
                <c:pt idx="165">
                  <c:v>1.8073639123849745</c:v>
                </c:pt>
                <c:pt idx="166">
                  <c:v>1.6935529448345519</c:v>
                </c:pt>
                <c:pt idx="167">
                  <c:v>1.678965381642592</c:v>
                </c:pt>
                <c:pt idx="168">
                  <c:v>1.4230863209527334</c:v>
                </c:pt>
                <c:pt idx="169">
                  <c:v>1.3672983828469643</c:v>
                </c:pt>
                <c:pt idx="170">
                  <c:v>1.2986924995124549</c:v>
                </c:pt>
                <c:pt idx="171">
                  <c:v>1.0994748815831676</c:v>
                </c:pt>
                <c:pt idx="172">
                  <c:v>1.0928735889285268</c:v>
                </c:pt>
                <c:pt idx="173">
                  <c:v>0.82409716524995791</c:v>
                </c:pt>
                <c:pt idx="174">
                  <c:v>0.83447259064642809</c:v>
                </c:pt>
                <c:pt idx="175">
                  <c:v>0.68166800220356516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1.2966764788896921</c:v>
                </c:pt>
                <c:pt idx="180">
                  <c:v>0.32005884507166305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0.28929747726066707</c:v>
                </c:pt>
                <c:pt idx="185">
                  <c:v>0.24361626587719909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0.91267364386179839</c:v>
                </c:pt>
                <c:pt idx="191">
                  <c:v>0.82879783148564479</c:v>
                </c:pt>
                <c:pt idx="192">
                  <c:v>0.25454176526266148</c:v>
                </c:pt>
                <c:pt idx="193">
                  <c:v>5.2030837916214601E-2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0.32848739011519457</c:v>
                </c:pt>
                <c:pt idx="203">
                  <c:v>9.0362072012043493E-2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2.0267796616667249</c:v>
                </c:pt>
                <c:pt idx="238">
                  <c:v>1.6335990436916688</c:v>
                </c:pt>
                <c:pt idx="239">
                  <c:v>1.4576252958277984</c:v>
                </c:pt>
                <c:pt idx="240">
                  <c:v>1.5502957115096951</c:v>
                </c:pt>
                <c:pt idx="241">
                  <c:v>1.3327417939147823</c:v>
                </c:pt>
                <c:pt idx="242">
                  <c:v>0.88140755199347565</c:v>
                </c:pt>
                <c:pt idx="243">
                  <c:v>0.64137763001545733</c:v>
                </c:pt>
                <c:pt idx="244">
                  <c:v>0.56786688719436018</c:v>
                </c:pt>
                <c:pt idx="245">
                  <c:v>0.55216125470299093</c:v>
                </c:pt>
                <c:pt idx="246">
                  <c:v>0.56122015757475829</c:v>
                </c:pt>
                <c:pt idx="247">
                  <c:v>0.44531874038303915</c:v>
                </c:pt>
                <c:pt idx="248">
                  <c:v>#N/A</c:v>
                </c:pt>
                <c:pt idx="249">
                  <c:v>#N/A</c:v>
                </c:pt>
                <c:pt idx="250">
                  <c:v>0.77893178199226176</c:v>
                </c:pt>
                <c:pt idx="251">
                  <c:v>0.74496372972848679</c:v>
                </c:pt>
                <c:pt idx="252">
                  <c:v>0.51154527663857474</c:v>
                </c:pt>
                <c:pt idx="253">
                  <c:v>0.32325590840164059</c:v>
                </c:pt>
                <c:pt idx="254">
                  <c:v>8.2428439131528919E-2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8.2132281553749256E-2</c:v>
                </c:pt>
                <c:pt idx="266">
                  <c:v>-0.67026553164466363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0.77366908106478183</c:v>
                </c:pt>
                <c:pt idx="273">
                  <c:v>0.52790508144436465</c:v>
                </c:pt>
                <c:pt idx="274">
                  <c:v>0.29860825949664721</c:v>
                </c:pt>
                <c:pt idx="275">
                  <c:v>0.50678710734635868</c:v>
                </c:pt>
                <c:pt idx="276">
                  <c:v>0.35663945165862498</c:v>
                </c:pt>
                <c:pt idx="277">
                  <c:v>0.54230605575906943</c:v>
                </c:pt>
                <c:pt idx="278">
                  <c:v>0.41068007408966867</c:v>
                </c:pt>
                <c:pt idx="279">
                  <c:v>#N/A</c:v>
                </c:pt>
                <c:pt idx="280">
                  <c:v>#N/A</c:v>
                </c:pt>
                <c:pt idx="281">
                  <c:v>1.1683417241339105</c:v>
                </c:pt>
                <c:pt idx="282">
                  <c:v>1.0414742483459236</c:v>
                </c:pt>
                <c:pt idx="283">
                  <c:v>0.57573845544511726</c:v>
                </c:pt>
                <c:pt idx="284">
                  <c:v>#N/A</c:v>
                </c:pt>
                <c:pt idx="285">
                  <c:v>1.6675183467997947</c:v>
                </c:pt>
                <c:pt idx="286">
                  <c:v>1.1176346988910097</c:v>
                </c:pt>
                <c:pt idx="287">
                  <c:v>#N/A</c:v>
                </c:pt>
                <c:pt idx="288">
                  <c:v>1.4535242800623687</c:v>
                </c:pt>
                <c:pt idx="289">
                  <c:v>1.3826838609640908</c:v>
                </c:pt>
                <c:pt idx="290">
                  <c:v>1.0941332178173755</c:v>
                </c:pt>
                <c:pt idx="291">
                  <c:v>1.3378959147636431</c:v>
                </c:pt>
                <c:pt idx="292">
                  <c:v>0.92353736563754762</c:v>
                </c:pt>
                <c:pt idx="293">
                  <c:v>0.90921668650790033</c:v>
                </c:pt>
                <c:pt idx="294">
                  <c:v>0.83348940049097964</c:v>
                </c:pt>
                <c:pt idx="295">
                  <c:v>0.48074849033253486</c:v>
                </c:pt>
                <c:pt idx="296">
                  <c:v>0.80989562945929006</c:v>
                </c:pt>
                <c:pt idx="297">
                  <c:v>0.76435386576620856</c:v>
                </c:pt>
                <c:pt idx="298">
                  <c:v>0.23013717350713425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93-400B-B6B8-52923D135F20}"/>
            </c:ext>
          </c:extLst>
        </c:ser>
        <c:ser>
          <c:idx val="2"/>
          <c:order val="2"/>
          <c:tx>
            <c:strRef>
              <c:f>'US (2)'!$AE$4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'US (2)'!$AB$5:$AB$532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(2)'!$AE$5:$AE$532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8.8051157465017516E-2</c:v>
                </c:pt>
                <c:pt idx="31">
                  <c:v>-0.25131608000073674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0.55461393582093677</c:v>
                </c:pt>
                <c:pt idx="57">
                  <c:v>-0.15420205283654942</c:v>
                </c:pt>
                <c:pt idx="58">
                  <c:v>0.21317680669036265</c:v>
                </c:pt>
                <c:pt idx="59">
                  <c:v>-0.31558809910875513</c:v>
                </c:pt>
                <c:pt idx="60">
                  <c:v>-1.0835059716639259</c:v>
                </c:pt>
                <c:pt idx="61">
                  <c:v>-0.89437394089976574</c:v>
                </c:pt>
                <c:pt idx="62">
                  <c:v>-1.0198660962225368</c:v>
                </c:pt>
                <c:pt idx="63">
                  <c:v>-1.5966371981964536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-0.68187915411123501</c:v>
                </c:pt>
                <c:pt idx="68">
                  <c:v>-0.70803000686698581</c:v>
                </c:pt>
                <c:pt idx="69">
                  <c:v>-1.2161666134250004</c:v>
                </c:pt>
                <c:pt idx="70">
                  <c:v>#N/A</c:v>
                </c:pt>
                <c:pt idx="71">
                  <c:v>-0.31962590746796748</c:v>
                </c:pt>
                <c:pt idx="72">
                  <c:v>-0.3369485524392769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0.47412659279514385</c:v>
                </c:pt>
                <c:pt idx="91">
                  <c:v>-0.43703874785055752</c:v>
                </c:pt>
                <c:pt idx="92">
                  <c:v>-0.47589466125246882</c:v>
                </c:pt>
                <c:pt idx="93">
                  <c:v>0.32092566882805307</c:v>
                </c:pt>
                <c:pt idx="94">
                  <c:v>-8.0358602611031948E-2</c:v>
                </c:pt>
                <c:pt idx="95">
                  <c:v>0.5332848405531122</c:v>
                </c:pt>
                <c:pt idx="96">
                  <c:v>-8.5300775073309881E-2</c:v>
                </c:pt>
                <c:pt idx="97">
                  <c:v>-0.28398708079611745</c:v>
                </c:pt>
                <c:pt idx="98">
                  <c:v>-0.70054353317461082</c:v>
                </c:pt>
                <c:pt idx="99">
                  <c:v>-1.5587220434209521</c:v>
                </c:pt>
                <c:pt idx="100">
                  <c:v>-1.743371269117181</c:v>
                </c:pt>
                <c:pt idx="101">
                  <c:v>-2.4901034221964791</c:v>
                </c:pt>
                <c:pt idx="102">
                  <c:v>-2.7253958948085364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0.1430067623851394</c:v>
                </c:pt>
                <c:pt idx="114">
                  <c:v>-0.17788375216325689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0.11874472684691822</c:v>
                </c:pt>
                <c:pt idx="127">
                  <c:v>-0.18433574813702769</c:v>
                </c:pt>
                <c:pt idx="128">
                  <c:v>-1.2132298571235034</c:v>
                </c:pt>
                <c:pt idx="129">
                  <c:v>-1.491956959393447</c:v>
                </c:pt>
                <c:pt idx="130">
                  <c:v>-1.5936587829260191</c:v>
                </c:pt>
                <c:pt idx="131">
                  <c:v>-1.4305771297468373</c:v>
                </c:pt>
                <c:pt idx="132">
                  <c:v>-2.2658548036066568</c:v>
                </c:pt>
                <c:pt idx="133">
                  <c:v>#N/A</c:v>
                </c:pt>
                <c:pt idx="134">
                  <c:v>-0.82407254283555664</c:v>
                </c:pt>
                <c:pt idx="135">
                  <c:v>-1.0489336620638805</c:v>
                </c:pt>
                <c:pt idx="136">
                  <c:v>-1.0778560228079146</c:v>
                </c:pt>
                <c:pt idx="137">
                  <c:v>-1.1003246256864105</c:v>
                </c:pt>
                <c:pt idx="138">
                  <c:v>-2.1314163597727331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0.33269338594014519</c:v>
                </c:pt>
                <c:pt idx="148">
                  <c:v>-0.21567628710798076</c:v>
                </c:pt>
                <c:pt idx="149">
                  <c:v>-0.21517981134666453</c:v>
                </c:pt>
                <c:pt idx="150">
                  <c:v>-0.59570450794215835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9.2041277222942863E-2</c:v>
                </c:pt>
                <c:pt idx="156">
                  <c:v>-0.41711452246676989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0.32005884507166305</c:v>
                </c:pt>
                <c:pt idx="181">
                  <c:v>-0.16904528768389829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0.24361626587719909</c:v>
                </c:pt>
                <c:pt idx="186">
                  <c:v>-1.1477883911455289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5.2030837916214601E-2</c:v>
                </c:pt>
                <c:pt idx="194">
                  <c:v>-8.1763993312727767E-2</c:v>
                </c:pt>
                <c:pt idx="195">
                  <c:v>-0.44195866552827856</c:v>
                </c:pt>
                <c:pt idx="196">
                  <c:v>-0.62058416764347268</c:v>
                </c:pt>
                <c:pt idx="197">
                  <c:v>-0.42142717554953213</c:v>
                </c:pt>
                <c:pt idx="198">
                  <c:v>-0.78414801887271446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9.0362072012043493E-2</c:v>
                </c:pt>
                <c:pt idx="204">
                  <c:v>-0.7279614908492853</c:v>
                </c:pt>
                <c:pt idx="205">
                  <c:v>-0.6487057771055712</c:v>
                </c:pt>
                <c:pt idx="206">
                  <c:v>-0.7501048749164051</c:v>
                </c:pt>
                <c:pt idx="207">
                  <c:v>-0.99281219715088054</c:v>
                </c:pt>
                <c:pt idx="208">
                  <c:v>-1.889343111866836</c:v>
                </c:pt>
                <c:pt idx="209">
                  <c:v>-2.8488286206828866</c:v>
                </c:pt>
                <c:pt idx="210">
                  <c:v>#N/A</c:v>
                </c:pt>
                <c:pt idx="211">
                  <c:v>-1.4728863587100687</c:v>
                </c:pt>
                <c:pt idx="212">
                  <c:v>-1.9011772381114582</c:v>
                </c:pt>
                <c:pt idx="213">
                  <c:v>-1.878787420019588</c:v>
                </c:pt>
                <c:pt idx="214">
                  <c:v>-2.0798835376625737</c:v>
                </c:pt>
                <c:pt idx="215">
                  <c:v>-2.1378835358650021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-1.452224943607682</c:v>
                </c:pt>
                <c:pt idx="220">
                  <c:v>-1.5507956217598502</c:v>
                </c:pt>
                <c:pt idx="221">
                  <c:v>-1.529967263682978</c:v>
                </c:pt>
                <c:pt idx="222">
                  <c:v>-2.2596110091568606</c:v>
                </c:pt>
                <c:pt idx="223">
                  <c:v>-2.3964810129820071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8.2428439131528919E-2</c:v>
                </c:pt>
                <c:pt idx="255">
                  <c:v>-0.12681281220572888</c:v>
                </c:pt>
                <c:pt idx="256">
                  <c:v>-0.61253106093482668</c:v>
                </c:pt>
                <c:pt idx="257">
                  <c:v>-1.3495334909010432</c:v>
                </c:pt>
                <c:pt idx="258">
                  <c:v>-1.836310346529775</c:v>
                </c:pt>
                <c:pt idx="259">
                  <c:v>-0.97087724811066756</c:v>
                </c:pt>
                <c:pt idx="260">
                  <c:v>-1.0515017408666827</c:v>
                </c:pt>
                <c:pt idx="261">
                  <c:v>-1.157031463628077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-0.67026553164466363</c:v>
                </c:pt>
                <c:pt idx="267">
                  <c:v>-0.72234773971896027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0.23013717350713425</c:v>
                </c:pt>
                <c:pt idx="299">
                  <c:v>-7.9700398529376326E-2</c:v>
                </c:pt>
                <c:pt idx="300">
                  <c:v>-0.2870505521198114</c:v>
                </c:pt>
                <c:pt idx="301">
                  <c:v>-0.34394420729758679</c:v>
                </c:pt>
                <c:pt idx="302">
                  <c:v>-0.46989053486037224</c:v>
                </c:pt>
                <c:pt idx="303">
                  <c:v>-0.9820840569712076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#N/A</c:v>
                </c:pt>
                <c:pt idx="416">
                  <c:v>#N/A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93-400B-B6B8-52923D135F20}"/>
            </c:ext>
          </c:extLst>
        </c:ser>
        <c:ser>
          <c:idx val="3"/>
          <c:order val="3"/>
          <c:tx>
            <c:strRef>
              <c:f>'US (2)'!$AF$4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BB93-400B-B6B8-52923D135F20}"/>
              </c:ext>
            </c:extLst>
          </c:dPt>
          <c:cat>
            <c:numRef>
              <c:f>'US (2)'!$AB$5:$AB$532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(2)'!$AF$5:$AF$532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-0.25131608000073674</c:v>
                </c:pt>
                <c:pt idx="32">
                  <c:v>0.39619452537589966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-0.15420205283654942</c:v>
                </c:pt>
                <c:pt idx="58">
                  <c:v>0.21317680669036265</c:v>
                </c:pt>
                <c:pt idx="59">
                  <c:v>#N/A</c:v>
                </c:pt>
                <c:pt idx="60">
                  <c:v>-1.0835059716639259</c:v>
                </c:pt>
                <c:pt idx="61">
                  <c:v>-0.89437394089976574</c:v>
                </c:pt>
                <c:pt idx="62">
                  <c:v>#N/A</c:v>
                </c:pt>
                <c:pt idx="63">
                  <c:v>-1.5966371981964536</c:v>
                </c:pt>
                <c:pt idx="64">
                  <c:v>-0.94608431115512459</c:v>
                </c:pt>
                <c:pt idx="65">
                  <c:v>-0.74315496594723496</c:v>
                </c:pt>
                <c:pt idx="66">
                  <c:v>-0.69291065226223969</c:v>
                </c:pt>
                <c:pt idx="67">
                  <c:v>-0.68187915411123501</c:v>
                </c:pt>
                <c:pt idx="68">
                  <c:v>#N/A</c:v>
                </c:pt>
                <c:pt idx="69">
                  <c:v>-1.2161666134250004</c:v>
                </c:pt>
                <c:pt idx="70">
                  <c:v>-1.0155195704151019</c:v>
                </c:pt>
                <c:pt idx="71">
                  <c:v>-0.31962590746796748</c:v>
                </c:pt>
                <c:pt idx="72">
                  <c:v>-0.3369485524392769</c:v>
                </c:pt>
                <c:pt idx="73">
                  <c:v>0.25423100081129629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-0.47589466125246882</c:v>
                </c:pt>
                <c:pt idx="93">
                  <c:v>0.32092566882805307</c:v>
                </c:pt>
                <c:pt idx="94">
                  <c:v>-8.0358602611031948E-2</c:v>
                </c:pt>
                <c:pt idx="95">
                  <c:v>0.5332848405531122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-2.7253958948085364</c:v>
                </c:pt>
                <c:pt idx="103">
                  <c:v>-2.0004031984490642</c:v>
                </c:pt>
                <c:pt idx="104">
                  <c:v>-1.3723912828725586</c:v>
                </c:pt>
                <c:pt idx="105">
                  <c:v>-0.93250222418753836</c:v>
                </c:pt>
                <c:pt idx="106">
                  <c:v>-0.37321709147939036</c:v>
                </c:pt>
                <c:pt idx="107">
                  <c:v>#N/A</c:v>
                </c:pt>
                <c:pt idx="108">
                  <c:v>-0.17033820885081241</c:v>
                </c:pt>
                <c:pt idx="109">
                  <c:v>-0.11709892522238231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-0.17788375216325689</c:v>
                </c:pt>
                <c:pt idx="115">
                  <c:v>7.5209056865099377E-2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-1.5936587829260191</c:v>
                </c:pt>
                <c:pt idx="131">
                  <c:v>-1.4305771297468373</c:v>
                </c:pt>
                <c:pt idx="132">
                  <c:v>-2.2658548036066568</c:v>
                </c:pt>
                <c:pt idx="133">
                  <c:v>-1.4750046108780972</c:v>
                </c:pt>
                <c:pt idx="134">
                  <c:v>-0.82407254283555664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-2.1314163597727331</c:v>
                </c:pt>
                <c:pt idx="139">
                  <c:v>-2.0256091625424086</c:v>
                </c:pt>
                <c:pt idx="140">
                  <c:v>-1.243939897099801</c:v>
                </c:pt>
                <c:pt idx="141">
                  <c:v>-0.82206477014412249</c:v>
                </c:pt>
                <c:pt idx="142">
                  <c:v>-0.34922707809966907</c:v>
                </c:pt>
                <c:pt idx="143">
                  <c:v>-0.21019374991371348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-0.21567628710798076</c:v>
                </c:pt>
                <c:pt idx="149">
                  <c:v>-0.21517981134666453</c:v>
                </c:pt>
                <c:pt idx="150">
                  <c:v>-0.59570450794215835</c:v>
                </c:pt>
                <c:pt idx="151">
                  <c:v>-0.33794049368708123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-0.41711452246676989</c:v>
                </c:pt>
                <c:pt idx="157">
                  <c:v>7.3088706353818644E-2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-0.16904528768389829</c:v>
                </c:pt>
                <c:pt idx="182">
                  <c:v>-0.15002887368237922</c:v>
                </c:pt>
                <c:pt idx="183">
                  <c:v>-8.4724548656493981E-2</c:v>
                </c:pt>
                <c:pt idx="184">
                  <c:v>#N/A</c:v>
                </c:pt>
                <c:pt idx="185">
                  <c:v>#N/A</c:v>
                </c:pt>
                <c:pt idx="186">
                  <c:v>-1.1477883911455289</c:v>
                </c:pt>
                <c:pt idx="187">
                  <c:v>-0.80774074211322267</c:v>
                </c:pt>
                <c:pt idx="188">
                  <c:v>-0.11333004626830867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-0.62058416764347268</c:v>
                </c:pt>
                <c:pt idx="197">
                  <c:v>-0.42142717554953213</c:v>
                </c:pt>
                <c:pt idx="198">
                  <c:v>-0.78414801887271446</c:v>
                </c:pt>
                <c:pt idx="199">
                  <c:v>-0.12591616778099096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-0.7279614908492853</c:v>
                </c:pt>
                <c:pt idx="205">
                  <c:v>-0.6487057771055712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-2.8488286206828866</c:v>
                </c:pt>
                <c:pt idx="210">
                  <c:v>-2.3275061989142589</c:v>
                </c:pt>
                <c:pt idx="211">
                  <c:v>-1.4728863587100687</c:v>
                </c:pt>
                <c:pt idx="212">
                  <c:v>-1.9011772381114582</c:v>
                </c:pt>
                <c:pt idx="213">
                  <c:v>-1.878787420019588</c:v>
                </c:pt>
                <c:pt idx="214">
                  <c:v>#N/A</c:v>
                </c:pt>
                <c:pt idx="215">
                  <c:v>-2.1378835358650021</c:v>
                </c:pt>
                <c:pt idx="216">
                  <c:v>-2.1292093085686057</c:v>
                </c:pt>
                <c:pt idx="217">
                  <c:v>-1.7770040584072504</c:v>
                </c:pt>
                <c:pt idx="218">
                  <c:v>-1.5015232571550303</c:v>
                </c:pt>
                <c:pt idx="219">
                  <c:v>-1.452224943607682</c:v>
                </c:pt>
                <c:pt idx="220">
                  <c:v>-1.5507956217598502</c:v>
                </c:pt>
                <c:pt idx="221">
                  <c:v>-1.529967263682978</c:v>
                </c:pt>
                <c:pt idx="222">
                  <c:v>#N/A</c:v>
                </c:pt>
                <c:pt idx="223">
                  <c:v>-2.3964810129820071</c:v>
                </c:pt>
                <c:pt idx="224">
                  <c:v>-2.3344341755397964</c:v>
                </c:pt>
                <c:pt idx="225">
                  <c:v>-1.9471376673445859</c:v>
                </c:pt>
                <c:pt idx="226">
                  <c:v>-1.6445193232331152</c:v>
                </c:pt>
                <c:pt idx="227">
                  <c:v>-1.394693727496273</c:v>
                </c:pt>
                <c:pt idx="228">
                  <c:v>-1.1065815933681427</c:v>
                </c:pt>
                <c:pt idx="229">
                  <c:v>-0.79505663230055745</c:v>
                </c:pt>
                <c:pt idx="230">
                  <c:v>-0.542174439805713</c:v>
                </c:pt>
                <c:pt idx="231">
                  <c:v>-0.38098081580980803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-1.836310346529775</c:v>
                </c:pt>
                <c:pt idx="259">
                  <c:v>-0.97087724811066756</c:v>
                </c:pt>
                <c:pt idx="260">
                  <c:v>#N/A</c:v>
                </c:pt>
                <c:pt idx="261">
                  <c:v>-1.157031463628077</c:v>
                </c:pt>
                <c:pt idx="262">
                  <c:v>-0.58087499321412961</c:v>
                </c:pt>
                <c:pt idx="263">
                  <c:v>-0.23383892883418539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-0.72234773971896027</c:v>
                </c:pt>
                <c:pt idx="268">
                  <c:v>-0.7179974607083458</c:v>
                </c:pt>
                <c:pt idx="269">
                  <c:v>-0.28857773863365321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#N/A</c:v>
                </c:pt>
                <c:pt idx="416">
                  <c:v>#N/A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93-400B-B6B8-52923D135F20}"/>
            </c:ext>
          </c:extLst>
        </c:ser>
        <c:ser>
          <c:idx val="4"/>
          <c:order val="4"/>
          <c:tx>
            <c:v>Reference Line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 (2)'!$AG$5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93-400B-B6B8-52923D13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180943"/>
        <c:axId val="839183855"/>
      </c:lineChart>
      <c:lineChart>
        <c:grouping val="standard"/>
        <c:varyColors val="0"/>
        <c:ser>
          <c:idx val="5"/>
          <c:order val="5"/>
          <c:tx>
            <c:v>Economic Surprise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'US (2)'!$AH$5:$AH$418</c:f>
              <c:numCache>
                <c:formatCode>General</c:formatCode>
                <c:ptCount val="4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-7.9</c:v>
                </c:pt>
                <c:pt idx="155">
                  <c:v>-37.5</c:v>
                </c:pt>
                <c:pt idx="156">
                  <c:v>-91.7</c:v>
                </c:pt>
                <c:pt idx="157">
                  <c:v>-41.9</c:v>
                </c:pt>
                <c:pt idx="158">
                  <c:v>-43.2</c:v>
                </c:pt>
                <c:pt idx="159">
                  <c:v>17.899999999999999</c:v>
                </c:pt>
                <c:pt idx="160">
                  <c:v>16.100000000000001</c:v>
                </c:pt>
                <c:pt idx="161">
                  <c:v>68.3</c:v>
                </c:pt>
                <c:pt idx="162">
                  <c:v>29.5</c:v>
                </c:pt>
                <c:pt idx="163">
                  <c:v>62.1</c:v>
                </c:pt>
                <c:pt idx="164">
                  <c:v>79.5</c:v>
                </c:pt>
                <c:pt idx="165">
                  <c:v>62</c:v>
                </c:pt>
                <c:pt idx="166">
                  <c:v>37.1</c:v>
                </c:pt>
                <c:pt idx="167">
                  <c:v>-17</c:v>
                </c:pt>
                <c:pt idx="168">
                  <c:v>-44.7</c:v>
                </c:pt>
                <c:pt idx="169">
                  <c:v>30.7</c:v>
                </c:pt>
                <c:pt idx="170">
                  <c:v>43.5</c:v>
                </c:pt>
                <c:pt idx="171">
                  <c:v>15.8</c:v>
                </c:pt>
                <c:pt idx="172">
                  <c:v>-18.7</c:v>
                </c:pt>
                <c:pt idx="173">
                  <c:v>-102.1</c:v>
                </c:pt>
                <c:pt idx="174">
                  <c:v>-81.3</c:v>
                </c:pt>
                <c:pt idx="175">
                  <c:v>-69.8</c:v>
                </c:pt>
                <c:pt idx="176">
                  <c:v>23.2</c:v>
                </c:pt>
                <c:pt idx="177">
                  <c:v>19.8</c:v>
                </c:pt>
                <c:pt idx="178">
                  <c:v>-17.2</c:v>
                </c:pt>
                <c:pt idx="179">
                  <c:v>-20</c:v>
                </c:pt>
                <c:pt idx="180">
                  <c:v>-7.8</c:v>
                </c:pt>
                <c:pt idx="181">
                  <c:v>10.4</c:v>
                </c:pt>
                <c:pt idx="182">
                  <c:v>17.2</c:v>
                </c:pt>
                <c:pt idx="183">
                  <c:v>-7</c:v>
                </c:pt>
                <c:pt idx="184">
                  <c:v>25</c:v>
                </c:pt>
                <c:pt idx="185">
                  <c:v>7.4</c:v>
                </c:pt>
                <c:pt idx="186">
                  <c:v>2.2999999999999998</c:v>
                </c:pt>
                <c:pt idx="187">
                  <c:v>17.399999999999999</c:v>
                </c:pt>
                <c:pt idx="188">
                  <c:v>73.5</c:v>
                </c:pt>
                <c:pt idx="189">
                  <c:v>44.9</c:v>
                </c:pt>
                <c:pt idx="190">
                  <c:v>-23</c:v>
                </c:pt>
                <c:pt idx="191">
                  <c:v>-55.4</c:v>
                </c:pt>
                <c:pt idx="192">
                  <c:v>-25.9</c:v>
                </c:pt>
                <c:pt idx="193">
                  <c:v>37.200000000000003</c:v>
                </c:pt>
                <c:pt idx="194">
                  <c:v>52.4</c:v>
                </c:pt>
                <c:pt idx="195">
                  <c:v>43.8</c:v>
                </c:pt>
                <c:pt idx="196">
                  <c:v>-2.2000000000000002</c:v>
                </c:pt>
                <c:pt idx="197">
                  <c:v>-7.6</c:v>
                </c:pt>
                <c:pt idx="198">
                  <c:v>-42.7</c:v>
                </c:pt>
                <c:pt idx="199">
                  <c:v>-52.6</c:v>
                </c:pt>
                <c:pt idx="200">
                  <c:v>-54.9</c:v>
                </c:pt>
                <c:pt idx="201">
                  <c:v>22</c:v>
                </c:pt>
                <c:pt idx="202">
                  <c:v>73.099999999999994</c:v>
                </c:pt>
                <c:pt idx="203">
                  <c:v>25.5</c:v>
                </c:pt>
                <c:pt idx="204">
                  <c:v>-14.1</c:v>
                </c:pt>
                <c:pt idx="205">
                  <c:v>-26.8</c:v>
                </c:pt>
                <c:pt idx="206">
                  <c:v>3.1</c:v>
                </c:pt>
                <c:pt idx="207">
                  <c:v>38.799999999999997</c:v>
                </c:pt>
                <c:pt idx="208">
                  <c:v>66.5</c:v>
                </c:pt>
                <c:pt idx="209">
                  <c:v>59.1</c:v>
                </c:pt>
                <c:pt idx="210">
                  <c:v>-12.6</c:v>
                </c:pt>
                <c:pt idx="211">
                  <c:v>-36.6</c:v>
                </c:pt>
                <c:pt idx="212">
                  <c:v>-39.9</c:v>
                </c:pt>
                <c:pt idx="213">
                  <c:v>24.6</c:v>
                </c:pt>
                <c:pt idx="214">
                  <c:v>-20.399999999999999</c:v>
                </c:pt>
                <c:pt idx="215">
                  <c:v>-64.599999999999994</c:v>
                </c:pt>
                <c:pt idx="216">
                  <c:v>-89.9</c:v>
                </c:pt>
                <c:pt idx="217">
                  <c:v>-73.2</c:v>
                </c:pt>
                <c:pt idx="218">
                  <c:v>-11.4</c:v>
                </c:pt>
                <c:pt idx="219">
                  <c:v>9.3000000000000007</c:v>
                </c:pt>
                <c:pt idx="220">
                  <c:v>23.4</c:v>
                </c:pt>
                <c:pt idx="221">
                  <c:v>51.9</c:v>
                </c:pt>
                <c:pt idx="222">
                  <c:v>27</c:v>
                </c:pt>
                <c:pt idx="223">
                  <c:v>-71.400000000000006</c:v>
                </c:pt>
                <c:pt idx="224">
                  <c:v>-117.6</c:v>
                </c:pt>
                <c:pt idx="225">
                  <c:v>-112.6</c:v>
                </c:pt>
                <c:pt idx="226">
                  <c:v>-65.900000000000006</c:v>
                </c:pt>
                <c:pt idx="227">
                  <c:v>-36.6</c:v>
                </c:pt>
                <c:pt idx="228">
                  <c:v>-11.2</c:v>
                </c:pt>
                <c:pt idx="229">
                  <c:v>11.5</c:v>
                </c:pt>
                <c:pt idx="230">
                  <c:v>59.9</c:v>
                </c:pt>
                <c:pt idx="231">
                  <c:v>44.7</c:v>
                </c:pt>
                <c:pt idx="232">
                  <c:v>30.9</c:v>
                </c:pt>
                <c:pt idx="233">
                  <c:v>66.599999999999994</c:v>
                </c:pt>
                <c:pt idx="234">
                  <c:v>48.5</c:v>
                </c:pt>
                <c:pt idx="235">
                  <c:v>22.6</c:v>
                </c:pt>
                <c:pt idx="236">
                  <c:v>-21.4</c:v>
                </c:pt>
                <c:pt idx="237">
                  <c:v>18.399999999999999</c:v>
                </c:pt>
                <c:pt idx="238">
                  <c:v>14.8</c:v>
                </c:pt>
                <c:pt idx="239">
                  <c:v>23.7</c:v>
                </c:pt>
                <c:pt idx="240">
                  <c:v>33.799999999999997</c:v>
                </c:pt>
                <c:pt idx="241">
                  <c:v>20.3</c:v>
                </c:pt>
                <c:pt idx="242">
                  <c:v>21.7</c:v>
                </c:pt>
                <c:pt idx="243">
                  <c:v>-35.9</c:v>
                </c:pt>
                <c:pt idx="244">
                  <c:v>-41.1</c:v>
                </c:pt>
                <c:pt idx="245">
                  <c:v>-53.1</c:v>
                </c:pt>
                <c:pt idx="246">
                  <c:v>-7.9</c:v>
                </c:pt>
                <c:pt idx="247">
                  <c:v>1.7</c:v>
                </c:pt>
                <c:pt idx="248">
                  <c:v>22.4</c:v>
                </c:pt>
                <c:pt idx="249">
                  <c:v>14.6</c:v>
                </c:pt>
                <c:pt idx="250">
                  <c:v>28.7</c:v>
                </c:pt>
                <c:pt idx="251">
                  <c:v>74.5</c:v>
                </c:pt>
                <c:pt idx="252">
                  <c:v>42.9</c:v>
                </c:pt>
                <c:pt idx="253">
                  <c:v>11.7</c:v>
                </c:pt>
                <c:pt idx="254">
                  <c:v>-71.400000000000006</c:v>
                </c:pt>
                <c:pt idx="255">
                  <c:v>-93.6</c:v>
                </c:pt>
                <c:pt idx="256">
                  <c:v>-91.4</c:v>
                </c:pt>
                <c:pt idx="257">
                  <c:v>-53.1</c:v>
                </c:pt>
                <c:pt idx="258">
                  <c:v>-29.5</c:v>
                </c:pt>
                <c:pt idx="259">
                  <c:v>18</c:v>
                </c:pt>
                <c:pt idx="260">
                  <c:v>61.8</c:v>
                </c:pt>
                <c:pt idx="261">
                  <c:v>69.5</c:v>
                </c:pt>
                <c:pt idx="262">
                  <c:v>53.2</c:v>
                </c:pt>
                <c:pt idx="263">
                  <c:v>49.9</c:v>
                </c:pt>
                <c:pt idx="264">
                  <c:v>21.5</c:v>
                </c:pt>
                <c:pt idx="265">
                  <c:v>-14</c:v>
                </c:pt>
                <c:pt idx="266">
                  <c:v>-35.9</c:v>
                </c:pt>
                <c:pt idx="267">
                  <c:v>-60.9</c:v>
                </c:pt>
                <c:pt idx="268">
                  <c:v>-41.9</c:v>
                </c:pt>
                <c:pt idx="269">
                  <c:v>-3.4</c:v>
                </c:pt>
                <c:pt idx="270">
                  <c:v>5.8</c:v>
                </c:pt>
                <c:pt idx="271">
                  <c:v>48.1</c:v>
                </c:pt>
                <c:pt idx="272">
                  <c:v>43.1</c:v>
                </c:pt>
                <c:pt idx="273">
                  <c:v>39.9</c:v>
                </c:pt>
                <c:pt idx="274">
                  <c:v>-27.9</c:v>
                </c:pt>
                <c:pt idx="275">
                  <c:v>2.8</c:v>
                </c:pt>
                <c:pt idx="276">
                  <c:v>18.899999999999999</c:v>
                </c:pt>
                <c:pt idx="277">
                  <c:v>-1.7</c:v>
                </c:pt>
                <c:pt idx="278">
                  <c:v>-14.4</c:v>
                </c:pt>
                <c:pt idx="279">
                  <c:v>-9</c:v>
                </c:pt>
                <c:pt idx="280">
                  <c:v>4</c:v>
                </c:pt>
                <c:pt idx="281">
                  <c:v>25.4</c:v>
                </c:pt>
                <c:pt idx="282">
                  <c:v>50.5</c:v>
                </c:pt>
                <c:pt idx="283">
                  <c:v>3.8</c:v>
                </c:pt>
                <c:pt idx="284">
                  <c:v>8.6</c:v>
                </c:pt>
                <c:pt idx="285">
                  <c:v>52.2</c:v>
                </c:pt>
                <c:pt idx="286">
                  <c:v>49</c:v>
                </c:pt>
                <c:pt idx="287">
                  <c:v>-13.4</c:v>
                </c:pt>
                <c:pt idx="288">
                  <c:v>-32.6</c:v>
                </c:pt>
                <c:pt idx="289">
                  <c:v>-32.5</c:v>
                </c:pt>
                <c:pt idx="290">
                  <c:v>1.9</c:v>
                </c:pt>
                <c:pt idx="291">
                  <c:v>-22</c:v>
                </c:pt>
                <c:pt idx="292">
                  <c:v>-12.5</c:v>
                </c:pt>
                <c:pt idx="293">
                  <c:v>34.6</c:v>
                </c:pt>
                <c:pt idx="294">
                  <c:v>17.899999999999999</c:v>
                </c:pt>
                <c:pt idx="295">
                  <c:v>18</c:v>
                </c:pt>
                <c:pt idx="296">
                  <c:v>6.1</c:v>
                </c:pt>
                <c:pt idx="297">
                  <c:v>34.700000000000003</c:v>
                </c:pt>
                <c:pt idx="298">
                  <c:v>-4</c:v>
                </c:pt>
                <c:pt idx="299">
                  <c:v>-47.1</c:v>
                </c:pt>
                <c:pt idx="300">
                  <c:v>-58.6</c:v>
                </c:pt>
                <c:pt idx="301">
                  <c:v>-62.2</c:v>
                </c:pt>
                <c:pt idx="302">
                  <c:v>-54.2</c:v>
                </c:pt>
                <c:pt idx="303">
                  <c:v>-28.8</c:v>
                </c:pt>
                <c:pt idx="304">
                  <c:v>-15.4</c:v>
                </c:pt>
                <c:pt idx="305">
                  <c:v>-8.1999999999999993</c:v>
                </c:pt>
                <c:pt idx="306">
                  <c:v>-20.5</c:v>
                </c:pt>
                <c:pt idx="307">
                  <c:v>-10</c:v>
                </c:pt>
                <c:pt idx="308">
                  <c:v>-14.4</c:v>
                </c:pt>
                <c:pt idx="309">
                  <c:v>-31.8</c:v>
                </c:pt>
                <c:pt idx="310">
                  <c:v>-47.1</c:v>
                </c:pt>
                <c:pt idx="311">
                  <c:v>-19.399999999999999</c:v>
                </c:pt>
                <c:pt idx="312">
                  <c:v>-5.2</c:v>
                </c:pt>
                <c:pt idx="313">
                  <c:v>-27.8</c:v>
                </c:pt>
                <c:pt idx="314">
                  <c:v>-18.600000000000001</c:v>
                </c:pt>
                <c:pt idx="315">
                  <c:v>-19.8</c:v>
                </c:pt>
                <c:pt idx="316">
                  <c:v>16.3</c:v>
                </c:pt>
                <c:pt idx="317">
                  <c:v>13.5</c:v>
                </c:pt>
                <c:pt idx="318">
                  <c:v>-5.0999999999999996</c:v>
                </c:pt>
                <c:pt idx="319">
                  <c:v>-8.1</c:v>
                </c:pt>
                <c:pt idx="320">
                  <c:v>17.8</c:v>
                </c:pt>
                <c:pt idx="321">
                  <c:v>24.3</c:v>
                </c:pt>
                <c:pt idx="322">
                  <c:v>31.8</c:v>
                </c:pt>
                <c:pt idx="323">
                  <c:v>34.700000000000003</c:v>
                </c:pt>
                <c:pt idx="324">
                  <c:v>48</c:v>
                </c:pt>
                <c:pt idx="325">
                  <c:v>-4.8</c:v>
                </c:pt>
                <c:pt idx="326">
                  <c:v>-38.200000000000003</c:v>
                </c:pt>
                <c:pt idx="327">
                  <c:v>-72.599999999999994</c:v>
                </c:pt>
                <c:pt idx="328">
                  <c:v>-43.1</c:v>
                </c:pt>
                <c:pt idx="329">
                  <c:v>-23.1</c:v>
                </c:pt>
                <c:pt idx="330">
                  <c:v>-9.3000000000000007</c:v>
                </c:pt>
                <c:pt idx="331">
                  <c:v>40.200000000000003</c:v>
                </c:pt>
                <c:pt idx="332">
                  <c:v>59.4</c:v>
                </c:pt>
                <c:pt idx="333">
                  <c:v>75.7</c:v>
                </c:pt>
                <c:pt idx="334">
                  <c:v>38.5</c:v>
                </c:pt>
                <c:pt idx="335">
                  <c:v>32.9</c:v>
                </c:pt>
                <c:pt idx="336">
                  <c:v>48.7</c:v>
                </c:pt>
                <c:pt idx="337">
                  <c:v>41.8</c:v>
                </c:pt>
                <c:pt idx="338">
                  <c:v>11.1</c:v>
                </c:pt>
                <c:pt idx="339">
                  <c:v>1.1000000000000001</c:v>
                </c:pt>
                <c:pt idx="340">
                  <c:v>-2.2000000000000002</c:v>
                </c:pt>
                <c:pt idx="341">
                  <c:v>-17.7</c:v>
                </c:pt>
                <c:pt idx="342">
                  <c:v>-5.2</c:v>
                </c:pt>
                <c:pt idx="343">
                  <c:v>5.4</c:v>
                </c:pt>
                <c:pt idx="344">
                  <c:v>-5.3</c:v>
                </c:pt>
                <c:pt idx="345">
                  <c:v>-23.8</c:v>
                </c:pt>
                <c:pt idx="346">
                  <c:v>4.5</c:v>
                </c:pt>
                <c:pt idx="347">
                  <c:v>-29.8</c:v>
                </c:pt>
                <c:pt idx="348">
                  <c:v>-35.9</c:v>
                </c:pt>
                <c:pt idx="349">
                  <c:v>-58.7</c:v>
                </c:pt>
                <c:pt idx="350">
                  <c:v>-32.299999999999997</c:v>
                </c:pt>
                <c:pt idx="351">
                  <c:v>-68.3</c:v>
                </c:pt>
                <c:pt idx="352">
                  <c:v>-33.799999999999997</c:v>
                </c:pt>
                <c:pt idx="353">
                  <c:v>-12.6</c:v>
                </c:pt>
                <c:pt idx="354">
                  <c:v>43</c:v>
                </c:pt>
                <c:pt idx="355">
                  <c:v>4.7</c:v>
                </c:pt>
                <c:pt idx="356">
                  <c:v>13.8</c:v>
                </c:pt>
                <c:pt idx="357">
                  <c:v>-3.1</c:v>
                </c:pt>
                <c:pt idx="358">
                  <c:v>7.6</c:v>
                </c:pt>
                <c:pt idx="359">
                  <c:v>49.3</c:v>
                </c:pt>
                <c:pt idx="360">
                  <c:v>-2.9</c:v>
                </c:pt>
                <c:pt idx="361">
                  <c:v>-144.6</c:v>
                </c:pt>
                <c:pt idx="362">
                  <c:v>-55.1</c:v>
                </c:pt>
                <c:pt idx="363">
                  <c:v>181.2</c:v>
                </c:pt>
                <c:pt idx="364">
                  <c:v>246.8</c:v>
                </c:pt>
                <c:pt idx="365">
                  <c:v>210.8</c:v>
                </c:pt>
                <c:pt idx="366">
                  <c:v>172.9</c:v>
                </c:pt>
                <c:pt idx="367">
                  <c:v>114.5</c:v>
                </c:pt>
                <c:pt idx="368">
                  <c:v>77.8</c:v>
                </c:pt>
                <c:pt idx="369">
                  <c:v>48.2</c:v>
                </c:pt>
                <c:pt idx="370">
                  <c:v>65.3</c:v>
                </c:pt>
                <c:pt idx="371">
                  <c:v>86.5</c:v>
                </c:pt>
                <c:pt idx="372">
                  <c:v>28.1</c:v>
                </c:pt>
                <c:pt idx="373">
                  <c:v>42</c:v>
                </c:pt>
                <c:pt idx="374">
                  <c:v>4.4000000000000004</c:v>
                </c:pt>
                <c:pt idx="375">
                  <c:v>18.8</c:v>
                </c:pt>
                <c:pt idx="376">
                  <c:v>3.2</c:v>
                </c:pt>
                <c:pt idx="377">
                  <c:v>-56.3</c:v>
                </c:pt>
                <c:pt idx="378">
                  <c:v>-33.200000000000003</c:v>
                </c:pt>
                <c:pt idx="379">
                  <c:v>-16.100000000000001</c:v>
                </c:pt>
                <c:pt idx="380">
                  <c:v>22.5</c:v>
                </c:pt>
                <c:pt idx="381">
                  <c:v>19.5</c:v>
                </c:pt>
                <c:pt idx="382">
                  <c:v>-6.7</c:v>
                </c:pt>
                <c:pt idx="383">
                  <c:v>40.1</c:v>
                </c:pt>
                <c:pt idx="384">
                  <c:v>55.4</c:v>
                </c:pt>
                <c:pt idx="385">
                  <c:v>62</c:v>
                </c:pt>
                <c:pt idx="386">
                  <c:v>-37.799999999999997</c:v>
                </c:pt>
                <c:pt idx="387">
                  <c:v>-71.599999999999994</c:v>
                </c:pt>
                <c:pt idx="388">
                  <c:v>-61.8</c:v>
                </c:pt>
                <c:pt idx="389">
                  <c:v>-27.6</c:v>
                </c:pt>
                <c:pt idx="390">
                  <c:v>17.899999999999999</c:v>
                </c:pt>
                <c:pt idx="391">
                  <c:v>8.1</c:v>
                </c:pt>
                <c:pt idx="392">
                  <c:v>8.9</c:v>
                </c:pt>
                <c:pt idx="393">
                  <c:v>-4.4000000000000004</c:v>
                </c:pt>
                <c:pt idx="394">
                  <c:v>-6.1</c:v>
                </c:pt>
                <c:pt idx="395">
                  <c:v>38.6</c:v>
                </c:pt>
                <c:pt idx="396">
                  <c:v>57</c:v>
                </c:pt>
                <c:pt idx="397">
                  <c:v>22</c:v>
                </c:pt>
                <c:pt idx="398">
                  <c:v>23.7</c:v>
                </c:pt>
                <c:pt idx="399">
                  <c:v>54.4</c:v>
                </c:pt>
                <c:pt idx="400">
                  <c:v>76.099999999999994</c:v>
                </c:pt>
                <c:pt idx="401">
                  <c:v>46.4</c:v>
                </c:pt>
                <c:pt idx="402">
                  <c:v>45.1</c:v>
                </c:pt>
                <c:pt idx="403">
                  <c:v>61.4</c:v>
                </c:pt>
                <c:pt idx="404">
                  <c:v>28</c:v>
                </c:pt>
                <c:pt idx="405">
                  <c:v>8.1999999999999993</c:v>
                </c:pt>
                <c:pt idx="406">
                  <c:v>30</c:v>
                </c:pt>
                <c:pt idx="407">
                  <c:v>38.299999999999997</c:v>
                </c:pt>
                <c:pt idx="408">
                  <c:v>33.5</c:v>
                </c:pt>
                <c:pt idx="409">
                  <c:v>7.6</c:v>
                </c:pt>
                <c:pt idx="410">
                  <c:v>-7.6</c:v>
                </c:pt>
                <c:pt idx="411">
                  <c:v>-28.5</c:v>
                </c:pt>
                <c:pt idx="412">
                  <c:v>-25.2</c:v>
                </c:pt>
                <c:pt idx="413">
                  <c:v>-24.2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93-400B-B6B8-52923D13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751983"/>
        <c:axId val="38172479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valAx>
        <c:axId val="38172479"/>
        <c:scaling>
          <c:orientation val="minMax"/>
          <c:max val="300"/>
          <c:min val="-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751983"/>
        <c:crosses val="max"/>
        <c:crossBetween val="between"/>
        <c:majorUnit val="50"/>
        <c:minorUnit val="10"/>
      </c:valAx>
      <c:catAx>
        <c:axId val="711751983"/>
        <c:scaling>
          <c:orientation val="minMax"/>
        </c:scaling>
        <c:delete val="1"/>
        <c:axPos val="b"/>
        <c:majorTickMark val="out"/>
        <c:minorTickMark val="none"/>
        <c:tickLblPos val="nextTo"/>
        <c:crossAx val="38172479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'US (2)'!$AK$4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(2)'!$AK$5:$AK$450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</c:v>
                </c:pt>
                <c:pt idx="17">
                  <c:v>0</c:v>
                </c:pt>
                <c:pt idx="18">
                  <c:v>0.80000874591504179</c:v>
                </c:pt>
                <c:pt idx="19">
                  <c:v>#N/A</c:v>
                </c:pt>
                <c:pt idx="20">
                  <c:v>#N/A</c:v>
                </c:pt>
                <c:pt idx="21">
                  <c:v>0.31507794636894709</c:v>
                </c:pt>
                <c:pt idx="22">
                  <c:v>0.93986186816473793</c:v>
                </c:pt>
                <c:pt idx="23">
                  <c:v>1.4637109877076724</c:v>
                </c:pt>
                <c:pt idx="24">
                  <c:v>1.5830505465649325</c:v>
                </c:pt>
                <c:pt idx="25">
                  <c:v>#N/A</c:v>
                </c:pt>
                <c:pt idx="26">
                  <c:v>0.94558679372597731</c:v>
                </c:pt>
                <c:pt idx="27">
                  <c:v>1.01234238130433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0.39619452537589966</c:v>
                </c:pt>
                <c:pt idx="33">
                  <c:v>1.4818784956950917</c:v>
                </c:pt>
                <c:pt idx="34">
                  <c:v>1.1041127226429861</c:v>
                </c:pt>
                <c:pt idx="35">
                  <c:v>1.1367222995094335</c:v>
                </c:pt>
                <c:pt idx="36">
                  <c:v>0.79434739492527806</c:v>
                </c:pt>
                <c:pt idx="37">
                  <c:v>0.8953574213322566</c:v>
                </c:pt>
                <c:pt idx="38">
                  <c:v>0.29511270817758906</c:v>
                </c:pt>
                <c:pt idx="39">
                  <c:v>0.36740097201982541</c:v>
                </c:pt>
                <c:pt idx="40">
                  <c:v>0.35580441197119733</c:v>
                </c:pt>
                <c:pt idx="41">
                  <c:v>0.38028993846665771</c:v>
                </c:pt>
                <c:pt idx="42">
                  <c:v>0.17634402031620389</c:v>
                </c:pt>
                <c:pt idx="43">
                  <c:v>0.72328431330102472</c:v>
                </c:pt>
                <c:pt idx="44">
                  <c:v>0.93906986007460658</c:v>
                </c:pt>
                <c:pt idx="45">
                  <c:v>#N/A</c:v>
                </c:pt>
                <c:pt idx="46">
                  <c:v>#N/A</c:v>
                </c:pt>
                <c:pt idx="47">
                  <c:v>5.7669466653401037E-2</c:v>
                </c:pt>
                <c:pt idx="48">
                  <c:v>0.36424168837919735</c:v>
                </c:pt>
                <c:pt idx="49">
                  <c:v>0.98911214331480191</c:v>
                </c:pt>
                <c:pt idx="50">
                  <c:v>#N/A</c:v>
                </c:pt>
                <c:pt idx="51">
                  <c:v>2.3627807848042193E-2</c:v>
                </c:pt>
                <c:pt idx="52">
                  <c:v>0.2337355204975467</c:v>
                </c:pt>
                <c:pt idx="53">
                  <c:v>1.3525714087406753</c:v>
                </c:pt>
                <c:pt idx="54">
                  <c:v>0.28767214583059014</c:v>
                </c:pt>
                <c:pt idx="55">
                  <c:v>0.75442746182389364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0.25423100081129629</c:v>
                </c:pt>
                <c:pt idx="74">
                  <c:v>0.52633003141755164</c:v>
                </c:pt>
                <c:pt idx="75">
                  <c:v>-5.10432903265714E-2</c:v>
                </c:pt>
                <c:pt idx="76">
                  <c:v>1.9559006001907901E-2</c:v>
                </c:pt>
                <c:pt idx="77">
                  <c:v>0.68425170851353001</c:v>
                </c:pt>
                <c:pt idx="78">
                  <c:v>0.3287356219866171</c:v>
                </c:pt>
                <c:pt idx="79">
                  <c:v>0.52772776096172924</c:v>
                </c:pt>
                <c:pt idx="80">
                  <c:v>0.57774551252096829</c:v>
                </c:pt>
                <c:pt idx="81">
                  <c:v>0.86055080086611424</c:v>
                </c:pt>
                <c:pt idx="82">
                  <c:v>1.7582917696164979</c:v>
                </c:pt>
                <c:pt idx="83">
                  <c:v>1.9720912247173747</c:v>
                </c:pt>
                <c:pt idx="84">
                  <c:v>#N/A</c:v>
                </c:pt>
                <c:pt idx="85">
                  <c:v>#N/A</c:v>
                </c:pt>
                <c:pt idx="86">
                  <c:v>0.15683769393902047</c:v>
                </c:pt>
                <c:pt idx="87">
                  <c:v>0.82486270056215805</c:v>
                </c:pt>
                <c:pt idx="88">
                  <c:v>1.3084864852766243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-0.37321709147939036</c:v>
                </c:pt>
                <c:pt idx="107">
                  <c:v>1.8979219512066312E-3</c:v>
                </c:pt>
                <c:pt idx="108">
                  <c:v>#N/A</c:v>
                </c:pt>
                <c:pt idx="109">
                  <c:v>-0.11709892522238231</c:v>
                </c:pt>
                <c:pt idx="110">
                  <c:v>6.2135417834550719E-2</c:v>
                </c:pt>
                <c:pt idx="111">
                  <c:v>0.13695913998588738</c:v>
                </c:pt>
                <c:pt idx="112">
                  <c:v>0.15528578212016778</c:v>
                </c:pt>
                <c:pt idx="113">
                  <c:v>#N/A</c:v>
                </c:pt>
                <c:pt idx="114">
                  <c:v>#N/A</c:v>
                </c:pt>
                <c:pt idx="115">
                  <c:v>7.5209056865099377E-2</c:v>
                </c:pt>
                <c:pt idx="116">
                  <c:v>0.66085123632830023</c:v>
                </c:pt>
                <c:pt idx="117">
                  <c:v>1.1429783736831121</c:v>
                </c:pt>
                <c:pt idx="118">
                  <c:v>1.4340843283542768</c:v>
                </c:pt>
                <c:pt idx="119">
                  <c:v>1.1050213651963277</c:v>
                </c:pt>
                <c:pt idx="120">
                  <c:v>1.1279773880603206</c:v>
                </c:pt>
                <c:pt idx="121">
                  <c:v>#N/A</c:v>
                </c:pt>
                <c:pt idx="122">
                  <c:v>#N/A</c:v>
                </c:pt>
                <c:pt idx="123">
                  <c:v>9.8279279786352425E-3</c:v>
                </c:pt>
                <c:pt idx="124">
                  <c:v>0.23594253402850862</c:v>
                </c:pt>
                <c:pt idx="125">
                  <c:v>0.66705527151334287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-0.21019374991371348</c:v>
                </c:pt>
                <c:pt idx="144">
                  <c:v>0.2247432128692719</c:v>
                </c:pt>
                <c:pt idx="145">
                  <c:v>0.40844127785640122</c:v>
                </c:pt>
                <c:pt idx="146">
                  <c:v>0.56189133794428869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-0.33794049368708123</c:v>
                </c:pt>
                <c:pt idx="152">
                  <c:v>6.3077794306606094E-2</c:v>
                </c:pt>
                <c:pt idx="153">
                  <c:v>2.4098240000180904E-2</c:v>
                </c:pt>
                <c:pt idx="154">
                  <c:v>0.24316392899615585</c:v>
                </c:pt>
                <c:pt idx="155">
                  <c:v>#N/A</c:v>
                </c:pt>
                <c:pt idx="156">
                  <c:v>#N/A</c:v>
                </c:pt>
                <c:pt idx="157">
                  <c:v>7.3088706353818644E-2</c:v>
                </c:pt>
                <c:pt idx="158">
                  <c:v>0.48523517883743417</c:v>
                </c:pt>
                <c:pt idx="159">
                  <c:v>0.92684137095170038</c:v>
                </c:pt>
                <c:pt idx="160">
                  <c:v>1.392624729927872</c:v>
                </c:pt>
                <c:pt idx="161">
                  <c:v>1.8511320230882435</c:v>
                </c:pt>
                <c:pt idx="162">
                  <c:v>1.5994013648213234</c:v>
                </c:pt>
                <c:pt idx="163">
                  <c:v>1.8703782954641406</c:v>
                </c:pt>
                <c:pt idx="164">
                  <c:v>1.9606118354235273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0.82409716524995791</c:v>
                </c:pt>
                <c:pt idx="174">
                  <c:v>0.83447259064642809</c:v>
                </c:pt>
                <c:pt idx="175">
                  <c:v>0.68166800220356516</c:v>
                </c:pt>
                <c:pt idx="176">
                  <c:v>0.84673349320417213</c:v>
                </c:pt>
                <c:pt idx="177">
                  <c:v>1.1600099233325509</c:v>
                </c:pt>
                <c:pt idx="178">
                  <c:v>1.2110941668974355</c:v>
                </c:pt>
                <c:pt idx="179">
                  <c:v>1.2966764788896921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-8.4724548656493981E-2</c:v>
                </c:pt>
                <c:pt idx="184">
                  <c:v>0.28929747726066707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-0.11333004626830867</c:v>
                </c:pt>
                <c:pt idx="189">
                  <c:v>0.17983363299577304</c:v>
                </c:pt>
                <c:pt idx="190">
                  <c:v>0.91267364386179839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-0.12591616778099096</c:v>
                </c:pt>
                <c:pt idx="200">
                  <c:v>5.2629216795030576E-2</c:v>
                </c:pt>
                <c:pt idx="201">
                  <c:v>0.11155384264713158</c:v>
                </c:pt>
                <c:pt idx="202">
                  <c:v>0.32848739011519457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-0.38098081580980803</c:v>
                </c:pt>
                <c:pt idx="232">
                  <c:v>0.11711094294759883</c:v>
                </c:pt>
                <c:pt idx="233">
                  <c:v>0.71240545529263266</c:v>
                </c:pt>
                <c:pt idx="234">
                  <c:v>1.1992934516439497</c:v>
                </c:pt>
                <c:pt idx="235">
                  <c:v>1.507036862279473</c:v>
                </c:pt>
                <c:pt idx="236">
                  <c:v>1.8014578958378045</c:v>
                </c:pt>
                <c:pt idx="237">
                  <c:v>2.0267796616667249</c:v>
                </c:pt>
                <c:pt idx="238">
                  <c:v>#N/A</c:v>
                </c:pt>
                <c:pt idx="239">
                  <c:v>1.4576252958277984</c:v>
                </c:pt>
                <c:pt idx="240">
                  <c:v>1.5502957115096951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0.55216125470299093</c:v>
                </c:pt>
                <c:pt idx="246">
                  <c:v>0.56122015757475829</c:v>
                </c:pt>
                <c:pt idx="247">
                  <c:v>0.44531874038303915</c:v>
                </c:pt>
                <c:pt idx="248">
                  <c:v>0.57937300104428591</c:v>
                </c:pt>
                <c:pt idx="249">
                  <c:v>0.77030422534201048</c:v>
                </c:pt>
                <c:pt idx="250">
                  <c:v>0.77893178199226176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-0.23383892883418539</c:v>
                </c:pt>
                <c:pt idx="264">
                  <c:v>3.5716057050882016E-3</c:v>
                </c:pt>
                <c:pt idx="265">
                  <c:v>8.2132281553749256E-2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-0.28857773863365321</c:v>
                </c:pt>
                <c:pt idx="270">
                  <c:v>0.38156190077367852</c:v>
                </c:pt>
                <c:pt idx="271">
                  <c:v>0.5710513812214888</c:v>
                </c:pt>
                <c:pt idx="272">
                  <c:v>0.77366908106478183</c:v>
                </c:pt>
                <c:pt idx="273">
                  <c:v>#N/A</c:v>
                </c:pt>
                <c:pt idx="274">
                  <c:v>0.29860825949664721</c:v>
                </c:pt>
                <c:pt idx="275">
                  <c:v>0.50678710734635868</c:v>
                </c:pt>
                <c:pt idx="276">
                  <c:v>0.35663945165862498</c:v>
                </c:pt>
                <c:pt idx="277">
                  <c:v>0.54230605575906943</c:v>
                </c:pt>
                <c:pt idx="278">
                  <c:v>0.41068007408966867</c:v>
                </c:pt>
                <c:pt idx="279">
                  <c:v>0.50396900334510486</c:v>
                </c:pt>
                <c:pt idx="280">
                  <c:v>0.83487553165442441</c:v>
                </c:pt>
                <c:pt idx="281">
                  <c:v>1.1683417241339105</c:v>
                </c:pt>
                <c:pt idx="282">
                  <c:v>#N/A</c:v>
                </c:pt>
                <c:pt idx="283">
                  <c:v>0.57573845544511726</c:v>
                </c:pt>
                <c:pt idx="284">
                  <c:v>1.3747039556646972</c:v>
                </c:pt>
                <c:pt idx="285">
                  <c:v>1.6675183467997947</c:v>
                </c:pt>
                <c:pt idx="286">
                  <c:v>1.1176346988910097</c:v>
                </c:pt>
                <c:pt idx="287">
                  <c:v>1.2603322496316429</c:v>
                </c:pt>
                <c:pt idx="288">
                  <c:v>1.4535242800623687</c:v>
                </c:pt>
                <c:pt idx="289">
                  <c:v>#N/A</c:v>
                </c:pt>
                <c:pt idx="290">
                  <c:v>1.0941332178173755</c:v>
                </c:pt>
                <c:pt idx="291">
                  <c:v>1.3378959147636431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0.48074849033253486</c:v>
                </c:pt>
                <c:pt idx="296">
                  <c:v>0.80989562945929006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C-488C-898F-474F3C99E753}"/>
            </c:ext>
          </c:extLst>
        </c:ser>
        <c:ser>
          <c:idx val="1"/>
          <c:order val="1"/>
          <c:tx>
            <c:strRef>
              <c:f>'US (2)'!$AL$4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(2)'!$AL$5:$AL$450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0.80000874591504179</c:v>
                </c:pt>
                <c:pt idx="19">
                  <c:v>0.61582446575161409</c:v>
                </c:pt>
                <c:pt idx="20">
                  <c:v>0.44157266194021583</c:v>
                </c:pt>
                <c:pt idx="21">
                  <c:v>0.31507794636894709</c:v>
                </c:pt>
                <c:pt idx="22">
                  <c:v>#N/A</c:v>
                </c:pt>
                <c:pt idx="23">
                  <c:v>#N/A</c:v>
                </c:pt>
                <c:pt idx="24">
                  <c:v>1.5830505465649325</c:v>
                </c:pt>
                <c:pt idx="25">
                  <c:v>1.3079661526977411</c:v>
                </c:pt>
                <c:pt idx="26">
                  <c:v>0.94558679372597731</c:v>
                </c:pt>
                <c:pt idx="27">
                  <c:v>1.01234238130433</c:v>
                </c:pt>
                <c:pt idx="28">
                  <c:v>0.93236353046011478</c:v>
                </c:pt>
                <c:pt idx="29">
                  <c:v>0.66164818740045761</c:v>
                </c:pt>
                <c:pt idx="30">
                  <c:v>8.8051157465017516E-2</c:v>
                </c:pt>
                <c:pt idx="31">
                  <c:v>#N/A</c:v>
                </c:pt>
                <c:pt idx="32">
                  <c:v>#N/A</c:v>
                </c:pt>
                <c:pt idx="33">
                  <c:v>1.4818784956950917</c:v>
                </c:pt>
                <c:pt idx="34">
                  <c:v>1.1041127226429861</c:v>
                </c:pt>
                <c:pt idx="35">
                  <c:v>1.1367222995094335</c:v>
                </c:pt>
                <c:pt idx="36">
                  <c:v>0.79434739492527806</c:v>
                </c:pt>
                <c:pt idx="37">
                  <c:v>0.8953574213322566</c:v>
                </c:pt>
                <c:pt idx="38">
                  <c:v>0.29511270817758906</c:v>
                </c:pt>
                <c:pt idx="39">
                  <c:v>0.36740097201982541</c:v>
                </c:pt>
                <c:pt idx="40">
                  <c:v>0.35580441197119733</c:v>
                </c:pt>
                <c:pt idx="41">
                  <c:v>0.38028993846665771</c:v>
                </c:pt>
                <c:pt idx="42">
                  <c:v>0.17634402031620389</c:v>
                </c:pt>
                <c:pt idx="43">
                  <c:v>#N/A</c:v>
                </c:pt>
                <c:pt idx="44">
                  <c:v>0.93906986007460658</c:v>
                </c:pt>
                <c:pt idx="45">
                  <c:v>0.6719104172625936</c:v>
                </c:pt>
                <c:pt idx="46">
                  <c:v>0.52914075989739984</c:v>
                </c:pt>
                <c:pt idx="47">
                  <c:v>5.7669466653401037E-2</c:v>
                </c:pt>
                <c:pt idx="48">
                  <c:v>#N/A</c:v>
                </c:pt>
                <c:pt idx="49">
                  <c:v>0.98911214331480191</c:v>
                </c:pt>
                <c:pt idx="50">
                  <c:v>0.75146500790848303</c:v>
                </c:pt>
                <c:pt idx="51">
                  <c:v>2.3627807848042193E-2</c:v>
                </c:pt>
                <c:pt idx="52">
                  <c:v>#N/A</c:v>
                </c:pt>
                <c:pt idx="53">
                  <c:v>1.3525714087406753</c:v>
                </c:pt>
                <c:pt idx="54">
                  <c:v>0.28767214583059014</c:v>
                </c:pt>
                <c:pt idx="55">
                  <c:v>0.75442746182389364</c:v>
                </c:pt>
                <c:pt idx="56">
                  <c:v>0.55461393582093677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0.52633003141755164</c:v>
                </c:pt>
                <c:pt idx="75">
                  <c:v>-5.10432903265714E-2</c:v>
                </c:pt>
                <c:pt idx="76">
                  <c:v>#N/A</c:v>
                </c:pt>
                <c:pt idx="77">
                  <c:v>0.68425170851353001</c:v>
                </c:pt>
                <c:pt idx="78">
                  <c:v>0.3287356219866171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1.9720912247173747</c:v>
                </c:pt>
                <c:pt idx="84">
                  <c:v>1.2368516381283163</c:v>
                </c:pt>
                <c:pt idx="85">
                  <c:v>0.60389368788353814</c:v>
                </c:pt>
                <c:pt idx="86">
                  <c:v>0.15683769393902047</c:v>
                </c:pt>
                <c:pt idx="87">
                  <c:v>#N/A</c:v>
                </c:pt>
                <c:pt idx="88">
                  <c:v>1.3084864852766243</c:v>
                </c:pt>
                <c:pt idx="89">
                  <c:v>0.99469569895853116</c:v>
                </c:pt>
                <c:pt idx="90">
                  <c:v>0.47412659279514385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1.8979219512066312E-3</c:v>
                </c:pt>
                <c:pt idx="108">
                  <c:v>-0.17033820885081241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0.15528578212016778</c:v>
                </c:pt>
                <c:pt idx="113">
                  <c:v>0.1430067623851394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1.4340843283542768</c:v>
                </c:pt>
                <c:pt idx="119">
                  <c:v>1.1050213651963277</c:v>
                </c:pt>
                <c:pt idx="120">
                  <c:v>1.1279773880603206</c:v>
                </c:pt>
                <c:pt idx="121">
                  <c:v>0.6847741575033488</c:v>
                </c:pt>
                <c:pt idx="122">
                  <c:v>4.2724455800340788E-2</c:v>
                </c:pt>
                <c:pt idx="123">
                  <c:v>9.8279279786352425E-3</c:v>
                </c:pt>
                <c:pt idx="124">
                  <c:v>#N/A</c:v>
                </c:pt>
                <c:pt idx="125">
                  <c:v>0.66705527151334287</c:v>
                </c:pt>
                <c:pt idx="126">
                  <c:v>0.11874472684691822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0.56189133794428869</c:v>
                </c:pt>
                <c:pt idx="147">
                  <c:v>0.33269338594014519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6.3077794306606094E-2</c:v>
                </c:pt>
                <c:pt idx="153">
                  <c:v>2.4098240000180904E-2</c:v>
                </c:pt>
                <c:pt idx="154">
                  <c:v>0.24316392899615585</c:v>
                </c:pt>
                <c:pt idx="155">
                  <c:v>9.2041277222942863E-2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1.8511320230882435</c:v>
                </c:pt>
                <c:pt idx="162">
                  <c:v>1.5994013648213234</c:v>
                </c:pt>
                <c:pt idx="163">
                  <c:v>#N/A</c:v>
                </c:pt>
                <c:pt idx="164">
                  <c:v>1.9606118354235273</c:v>
                </c:pt>
                <c:pt idx="165">
                  <c:v>1.8073639123849745</c:v>
                </c:pt>
                <c:pt idx="166">
                  <c:v>1.6935529448345519</c:v>
                </c:pt>
                <c:pt idx="167">
                  <c:v>1.678965381642592</c:v>
                </c:pt>
                <c:pt idx="168">
                  <c:v>1.4230863209527334</c:v>
                </c:pt>
                <c:pt idx="169">
                  <c:v>1.3672983828469643</c:v>
                </c:pt>
                <c:pt idx="170">
                  <c:v>1.2986924995124549</c:v>
                </c:pt>
                <c:pt idx="171">
                  <c:v>1.0994748815831676</c:v>
                </c:pt>
                <c:pt idx="172">
                  <c:v>1.0928735889285268</c:v>
                </c:pt>
                <c:pt idx="173">
                  <c:v>0.82409716524995791</c:v>
                </c:pt>
                <c:pt idx="174">
                  <c:v>0.83447259064642809</c:v>
                </c:pt>
                <c:pt idx="175">
                  <c:v>0.68166800220356516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1.2966764788896921</c:v>
                </c:pt>
                <c:pt idx="180">
                  <c:v>0.32005884507166305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0.28929747726066707</c:v>
                </c:pt>
                <c:pt idx="185">
                  <c:v>0.24361626587719909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0.91267364386179839</c:v>
                </c:pt>
                <c:pt idx="191">
                  <c:v>0.82879783148564479</c:v>
                </c:pt>
                <c:pt idx="192">
                  <c:v>0.25454176526266148</c:v>
                </c:pt>
                <c:pt idx="193">
                  <c:v>5.2030837916214601E-2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0.32848739011519457</c:v>
                </c:pt>
                <c:pt idx="203">
                  <c:v>9.0362072012043493E-2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2.0267796616667249</c:v>
                </c:pt>
                <c:pt idx="238">
                  <c:v>1.6335990436916688</c:v>
                </c:pt>
                <c:pt idx="239">
                  <c:v>1.4576252958277984</c:v>
                </c:pt>
                <c:pt idx="240">
                  <c:v>1.5502957115096951</c:v>
                </c:pt>
                <c:pt idx="241">
                  <c:v>1.3327417939147823</c:v>
                </c:pt>
                <c:pt idx="242">
                  <c:v>0.88140755199347565</c:v>
                </c:pt>
                <c:pt idx="243">
                  <c:v>0.64137763001545733</c:v>
                </c:pt>
                <c:pt idx="244">
                  <c:v>0.56786688719436018</c:v>
                </c:pt>
                <c:pt idx="245">
                  <c:v>0.55216125470299093</c:v>
                </c:pt>
                <c:pt idx="246">
                  <c:v>0.56122015757475829</c:v>
                </c:pt>
                <c:pt idx="247">
                  <c:v>0.44531874038303915</c:v>
                </c:pt>
                <c:pt idx="248">
                  <c:v>#N/A</c:v>
                </c:pt>
                <c:pt idx="249">
                  <c:v>#N/A</c:v>
                </c:pt>
                <c:pt idx="250">
                  <c:v>0.77893178199226176</c:v>
                </c:pt>
                <c:pt idx="251">
                  <c:v>0.74496372972848679</c:v>
                </c:pt>
                <c:pt idx="252">
                  <c:v>0.51154527663857474</c:v>
                </c:pt>
                <c:pt idx="253">
                  <c:v>0.32325590840164059</c:v>
                </c:pt>
                <c:pt idx="254">
                  <c:v>8.2428439131528919E-2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8.2132281553749256E-2</c:v>
                </c:pt>
                <c:pt idx="266">
                  <c:v>-0.67026553164466363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0.77366908106478183</c:v>
                </c:pt>
                <c:pt idx="273">
                  <c:v>0.52790508144436465</c:v>
                </c:pt>
                <c:pt idx="274">
                  <c:v>0.29860825949664721</c:v>
                </c:pt>
                <c:pt idx="275">
                  <c:v>0.50678710734635868</c:v>
                </c:pt>
                <c:pt idx="276">
                  <c:v>0.35663945165862498</c:v>
                </c:pt>
                <c:pt idx="277">
                  <c:v>0.54230605575906943</c:v>
                </c:pt>
                <c:pt idx="278">
                  <c:v>0.41068007408966867</c:v>
                </c:pt>
                <c:pt idx="279">
                  <c:v>#N/A</c:v>
                </c:pt>
                <c:pt idx="280">
                  <c:v>#N/A</c:v>
                </c:pt>
                <c:pt idx="281">
                  <c:v>1.1683417241339105</c:v>
                </c:pt>
                <c:pt idx="282">
                  <c:v>1.0414742483459236</c:v>
                </c:pt>
                <c:pt idx="283">
                  <c:v>0.57573845544511726</c:v>
                </c:pt>
                <c:pt idx="284">
                  <c:v>#N/A</c:v>
                </c:pt>
                <c:pt idx="285">
                  <c:v>1.6675183467997947</c:v>
                </c:pt>
                <c:pt idx="286">
                  <c:v>1.1176346988910097</c:v>
                </c:pt>
                <c:pt idx="287">
                  <c:v>#N/A</c:v>
                </c:pt>
                <c:pt idx="288">
                  <c:v>1.4535242800623687</c:v>
                </c:pt>
                <c:pt idx="289">
                  <c:v>1.3826838609640908</c:v>
                </c:pt>
                <c:pt idx="290">
                  <c:v>1.0941332178173755</c:v>
                </c:pt>
                <c:pt idx="291">
                  <c:v>1.3378959147636431</c:v>
                </c:pt>
                <c:pt idx="292">
                  <c:v>0.92353736563754762</c:v>
                </c:pt>
                <c:pt idx="293">
                  <c:v>0.90921668650790033</c:v>
                </c:pt>
                <c:pt idx="294">
                  <c:v>0.83348940049097964</c:v>
                </c:pt>
                <c:pt idx="295">
                  <c:v>0.48074849033253486</c:v>
                </c:pt>
                <c:pt idx="296">
                  <c:v>0.80989562945929006</c:v>
                </c:pt>
                <c:pt idx="297">
                  <c:v>0.76435386576620856</c:v>
                </c:pt>
                <c:pt idx="298">
                  <c:v>0.23013717350713425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#N/A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C-488C-898F-474F3C99E753}"/>
            </c:ext>
          </c:extLst>
        </c:ser>
        <c:ser>
          <c:idx val="2"/>
          <c:order val="2"/>
          <c:tx>
            <c:strRef>
              <c:f>'US (2)'!$AM$4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(2)'!$AM$5:$AM$450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8.8051157465017516E-2</c:v>
                </c:pt>
                <c:pt idx="31">
                  <c:v>-0.25131608000073674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0.55461393582093677</c:v>
                </c:pt>
                <c:pt idx="57">
                  <c:v>-0.15420205283654942</c:v>
                </c:pt>
                <c:pt idx="58">
                  <c:v>0.21317680669036265</c:v>
                </c:pt>
                <c:pt idx="59">
                  <c:v>-0.31558809910875513</c:v>
                </c:pt>
                <c:pt idx="60">
                  <c:v>-1.0835059716639259</c:v>
                </c:pt>
                <c:pt idx="61">
                  <c:v>-0.89437394089976574</c:v>
                </c:pt>
                <c:pt idx="62">
                  <c:v>-1.0198660962225368</c:v>
                </c:pt>
                <c:pt idx="63">
                  <c:v>-1.5966371981964536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-0.68187915411123501</c:v>
                </c:pt>
                <c:pt idx="68">
                  <c:v>-0.70803000686698581</c:v>
                </c:pt>
                <c:pt idx="69">
                  <c:v>-1.2161666134250004</c:v>
                </c:pt>
                <c:pt idx="70">
                  <c:v>#N/A</c:v>
                </c:pt>
                <c:pt idx="71">
                  <c:v>-0.31962590746796748</c:v>
                </c:pt>
                <c:pt idx="72">
                  <c:v>-0.3369485524392769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0.47412659279514385</c:v>
                </c:pt>
                <c:pt idx="91">
                  <c:v>-0.43703874785055752</c:v>
                </c:pt>
                <c:pt idx="92">
                  <c:v>-0.47589466125246882</c:v>
                </c:pt>
                <c:pt idx="93">
                  <c:v>0.32092566882805307</c:v>
                </c:pt>
                <c:pt idx="94">
                  <c:v>-8.0358602611031948E-2</c:v>
                </c:pt>
                <c:pt idx="95">
                  <c:v>0.5332848405531122</c:v>
                </c:pt>
                <c:pt idx="96">
                  <c:v>-8.5300775073309881E-2</c:v>
                </c:pt>
                <c:pt idx="97">
                  <c:v>-0.28398708079611745</c:v>
                </c:pt>
                <c:pt idx="98">
                  <c:v>-0.70054353317461082</c:v>
                </c:pt>
                <c:pt idx="99">
                  <c:v>-1.5587220434209521</c:v>
                </c:pt>
                <c:pt idx="100">
                  <c:v>-1.743371269117181</c:v>
                </c:pt>
                <c:pt idx="101">
                  <c:v>-2.4901034221964791</c:v>
                </c:pt>
                <c:pt idx="102">
                  <c:v>-2.7253958948085364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0.1430067623851394</c:v>
                </c:pt>
                <c:pt idx="114">
                  <c:v>-0.17788375216325689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0.11874472684691822</c:v>
                </c:pt>
                <c:pt idx="127">
                  <c:v>-0.18433574813702769</c:v>
                </c:pt>
                <c:pt idx="128">
                  <c:v>-1.2132298571235034</c:v>
                </c:pt>
                <c:pt idx="129">
                  <c:v>-1.491956959393447</c:v>
                </c:pt>
                <c:pt idx="130">
                  <c:v>-1.5936587829260191</c:v>
                </c:pt>
                <c:pt idx="131">
                  <c:v>-1.4305771297468373</c:v>
                </c:pt>
                <c:pt idx="132">
                  <c:v>-2.2658548036066568</c:v>
                </c:pt>
                <c:pt idx="133">
                  <c:v>#N/A</c:v>
                </c:pt>
                <c:pt idx="134">
                  <c:v>-0.82407254283555664</c:v>
                </c:pt>
                <c:pt idx="135">
                  <c:v>-1.0489336620638805</c:v>
                </c:pt>
                <c:pt idx="136">
                  <c:v>-1.0778560228079146</c:v>
                </c:pt>
                <c:pt idx="137">
                  <c:v>-1.1003246256864105</c:v>
                </c:pt>
                <c:pt idx="138">
                  <c:v>-2.1314163597727331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0.33269338594014519</c:v>
                </c:pt>
                <c:pt idx="148">
                  <c:v>-0.21567628710798076</c:v>
                </c:pt>
                <c:pt idx="149">
                  <c:v>-0.21517981134666453</c:v>
                </c:pt>
                <c:pt idx="150">
                  <c:v>-0.59570450794215835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9.2041277222942863E-2</c:v>
                </c:pt>
                <c:pt idx="156">
                  <c:v>-0.41711452246676989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0.32005884507166305</c:v>
                </c:pt>
                <c:pt idx="181">
                  <c:v>-0.16904528768389829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0.24361626587719909</c:v>
                </c:pt>
                <c:pt idx="186">
                  <c:v>-1.1477883911455289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5.2030837916214601E-2</c:v>
                </c:pt>
                <c:pt idx="194">
                  <c:v>-8.1763993312727767E-2</c:v>
                </c:pt>
                <c:pt idx="195">
                  <c:v>-0.44195866552827856</c:v>
                </c:pt>
                <c:pt idx="196">
                  <c:v>-0.62058416764347268</c:v>
                </c:pt>
                <c:pt idx="197">
                  <c:v>-0.42142717554953213</c:v>
                </c:pt>
                <c:pt idx="198">
                  <c:v>-0.78414801887271446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9.0362072012043493E-2</c:v>
                </c:pt>
                <c:pt idx="204">
                  <c:v>-0.7279614908492853</c:v>
                </c:pt>
                <c:pt idx="205">
                  <c:v>-0.6487057771055712</c:v>
                </c:pt>
                <c:pt idx="206">
                  <c:v>-0.7501048749164051</c:v>
                </c:pt>
                <c:pt idx="207">
                  <c:v>-0.99281219715088054</c:v>
                </c:pt>
                <c:pt idx="208">
                  <c:v>-1.889343111866836</c:v>
                </c:pt>
                <c:pt idx="209">
                  <c:v>-2.8488286206828866</c:v>
                </c:pt>
                <c:pt idx="210">
                  <c:v>#N/A</c:v>
                </c:pt>
                <c:pt idx="211">
                  <c:v>-1.4728863587100687</c:v>
                </c:pt>
                <c:pt idx="212">
                  <c:v>-1.9011772381114582</c:v>
                </c:pt>
                <c:pt idx="213">
                  <c:v>-1.878787420019588</c:v>
                </c:pt>
                <c:pt idx="214">
                  <c:v>-2.0798835376625737</c:v>
                </c:pt>
                <c:pt idx="215">
                  <c:v>-2.1378835358650021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-1.452224943607682</c:v>
                </c:pt>
                <c:pt idx="220">
                  <c:v>-1.5507956217598502</c:v>
                </c:pt>
                <c:pt idx="221">
                  <c:v>-1.529967263682978</c:v>
                </c:pt>
                <c:pt idx="222">
                  <c:v>-2.2596110091568606</c:v>
                </c:pt>
                <c:pt idx="223">
                  <c:v>-2.3964810129820071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8.2428439131528919E-2</c:v>
                </c:pt>
                <c:pt idx="255">
                  <c:v>-0.12681281220572888</c:v>
                </c:pt>
                <c:pt idx="256">
                  <c:v>-0.61253106093482668</c:v>
                </c:pt>
                <c:pt idx="257">
                  <c:v>-1.3495334909010432</c:v>
                </c:pt>
                <c:pt idx="258">
                  <c:v>-1.836310346529775</c:v>
                </c:pt>
                <c:pt idx="259">
                  <c:v>-0.97087724811066756</c:v>
                </c:pt>
                <c:pt idx="260">
                  <c:v>-1.0515017408666827</c:v>
                </c:pt>
                <c:pt idx="261">
                  <c:v>-1.157031463628077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-0.67026553164466363</c:v>
                </c:pt>
                <c:pt idx="267">
                  <c:v>-0.72234773971896027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0.23013717350713425</c:v>
                </c:pt>
                <c:pt idx="299">
                  <c:v>-7.9700398529376326E-2</c:v>
                </c:pt>
                <c:pt idx="300">
                  <c:v>-0.2870505521198114</c:v>
                </c:pt>
                <c:pt idx="301">
                  <c:v>-0.34394420729758679</c:v>
                </c:pt>
                <c:pt idx="302">
                  <c:v>-0.46989053486037224</c:v>
                </c:pt>
                <c:pt idx="303">
                  <c:v>-0.9820840569712076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#N/A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C-488C-898F-474F3C99E753}"/>
            </c:ext>
          </c:extLst>
        </c:ser>
        <c:ser>
          <c:idx val="3"/>
          <c:order val="3"/>
          <c:tx>
            <c:strRef>
              <c:f>'US (2)'!$AN$4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(2)'!$AN$5:$AN$450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-0.25131608000073674</c:v>
                </c:pt>
                <c:pt idx="32">
                  <c:v>0.39619452537589966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-0.15420205283654942</c:v>
                </c:pt>
                <c:pt idx="58">
                  <c:v>0.21317680669036265</c:v>
                </c:pt>
                <c:pt idx="59">
                  <c:v>#N/A</c:v>
                </c:pt>
                <c:pt idx="60">
                  <c:v>-1.0835059716639259</c:v>
                </c:pt>
                <c:pt idx="61">
                  <c:v>-0.89437394089976574</c:v>
                </c:pt>
                <c:pt idx="62">
                  <c:v>#N/A</c:v>
                </c:pt>
                <c:pt idx="63">
                  <c:v>-1.5966371981964536</c:v>
                </c:pt>
                <c:pt idx="64">
                  <c:v>-0.94608431115512459</c:v>
                </c:pt>
                <c:pt idx="65">
                  <c:v>-0.74315496594723496</c:v>
                </c:pt>
                <c:pt idx="66">
                  <c:v>-0.69291065226223969</c:v>
                </c:pt>
                <c:pt idx="67">
                  <c:v>-0.68187915411123501</c:v>
                </c:pt>
                <c:pt idx="68">
                  <c:v>#N/A</c:v>
                </c:pt>
                <c:pt idx="69">
                  <c:v>-1.2161666134250004</c:v>
                </c:pt>
                <c:pt idx="70">
                  <c:v>-1.0155195704151019</c:v>
                </c:pt>
                <c:pt idx="71">
                  <c:v>-0.31962590746796748</c:v>
                </c:pt>
                <c:pt idx="72">
                  <c:v>-0.3369485524392769</c:v>
                </c:pt>
                <c:pt idx="73">
                  <c:v>0.25423100081129629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-0.47589466125246882</c:v>
                </c:pt>
                <c:pt idx="93">
                  <c:v>0.32092566882805307</c:v>
                </c:pt>
                <c:pt idx="94">
                  <c:v>-8.0358602611031948E-2</c:v>
                </c:pt>
                <c:pt idx="95">
                  <c:v>0.5332848405531122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-2.7253958948085364</c:v>
                </c:pt>
                <c:pt idx="103">
                  <c:v>-2.0004031984490642</c:v>
                </c:pt>
                <c:pt idx="104">
                  <c:v>-1.3723912828725586</c:v>
                </c:pt>
                <c:pt idx="105">
                  <c:v>-0.93250222418753836</c:v>
                </c:pt>
                <c:pt idx="106">
                  <c:v>-0.37321709147939036</c:v>
                </c:pt>
                <c:pt idx="107">
                  <c:v>#N/A</c:v>
                </c:pt>
                <c:pt idx="108">
                  <c:v>-0.17033820885081241</c:v>
                </c:pt>
                <c:pt idx="109">
                  <c:v>-0.11709892522238231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-0.17788375216325689</c:v>
                </c:pt>
                <c:pt idx="115">
                  <c:v>7.5209056865099377E-2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-1.5936587829260191</c:v>
                </c:pt>
                <c:pt idx="131">
                  <c:v>-1.4305771297468373</c:v>
                </c:pt>
                <c:pt idx="132">
                  <c:v>-2.2658548036066568</c:v>
                </c:pt>
                <c:pt idx="133">
                  <c:v>-1.4750046108780972</c:v>
                </c:pt>
                <c:pt idx="134">
                  <c:v>-0.82407254283555664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-2.1314163597727331</c:v>
                </c:pt>
                <c:pt idx="139">
                  <c:v>-2.0256091625424086</c:v>
                </c:pt>
                <c:pt idx="140">
                  <c:v>-1.243939897099801</c:v>
                </c:pt>
                <c:pt idx="141">
                  <c:v>-0.82206477014412249</c:v>
                </c:pt>
                <c:pt idx="142">
                  <c:v>-0.34922707809966907</c:v>
                </c:pt>
                <c:pt idx="143">
                  <c:v>-0.21019374991371348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-0.21567628710798076</c:v>
                </c:pt>
                <c:pt idx="149">
                  <c:v>-0.21517981134666453</c:v>
                </c:pt>
                <c:pt idx="150">
                  <c:v>-0.59570450794215835</c:v>
                </c:pt>
                <c:pt idx="151">
                  <c:v>-0.33794049368708123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-0.41711452246676989</c:v>
                </c:pt>
                <c:pt idx="157">
                  <c:v>7.3088706353818644E-2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-0.16904528768389829</c:v>
                </c:pt>
                <c:pt idx="182">
                  <c:v>-0.15002887368237922</c:v>
                </c:pt>
                <c:pt idx="183">
                  <c:v>-8.4724548656493981E-2</c:v>
                </c:pt>
                <c:pt idx="184">
                  <c:v>#N/A</c:v>
                </c:pt>
                <c:pt idx="185">
                  <c:v>#N/A</c:v>
                </c:pt>
                <c:pt idx="186">
                  <c:v>-1.1477883911455289</c:v>
                </c:pt>
                <c:pt idx="187">
                  <c:v>-0.80774074211322267</c:v>
                </c:pt>
                <c:pt idx="188">
                  <c:v>-0.11333004626830867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-0.62058416764347268</c:v>
                </c:pt>
                <c:pt idx="197">
                  <c:v>-0.42142717554953213</c:v>
                </c:pt>
                <c:pt idx="198">
                  <c:v>-0.78414801887271446</c:v>
                </c:pt>
                <c:pt idx="199">
                  <c:v>-0.12591616778099096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-0.7279614908492853</c:v>
                </c:pt>
                <c:pt idx="205">
                  <c:v>-0.6487057771055712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-2.8488286206828866</c:v>
                </c:pt>
                <c:pt idx="210">
                  <c:v>-2.3275061989142589</c:v>
                </c:pt>
                <c:pt idx="211">
                  <c:v>-1.4728863587100687</c:v>
                </c:pt>
                <c:pt idx="212">
                  <c:v>-1.9011772381114582</c:v>
                </c:pt>
                <c:pt idx="213">
                  <c:v>-1.878787420019588</c:v>
                </c:pt>
                <c:pt idx="214">
                  <c:v>#N/A</c:v>
                </c:pt>
                <c:pt idx="215">
                  <c:v>-2.1378835358650021</c:v>
                </c:pt>
                <c:pt idx="216">
                  <c:v>-2.1292093085686057</c:v>
                </c:pt>
                <c:pt idx="217">
                  <c:v>-1.7770040584072504</c:v>
                </c:pt>
                <c:pt idx="218">
                  <c:v>-1.5015232571550303</c:v>
                </c:pt>
                <c:pt idx="219">
                  <c:v>-1.452224943607682</c:v>
                </c:pt>
                <c:pt idx="220">
                  <c:v>-1.5507956217598502</c:v>
                </c:pt>
                <c:pt idx="221">
                  <c:v>-1.529967263682978</c:v>
                </c:pt>
                <c:pt idx="222">
                  <c:v>#N/A</c:v>
                </c:pt>
                <c:pt idx="223">
                  <c:v>-2.3964810129820071</c:v>
                </c:pt>
                <c:pt idx="224">
                  <c:v>-2.3344341755397964</c:v>
                </c:pt>
                <c:pt idx="225">
                  <c:v>-1.9471376673445859</c:v>
                </c:pt>
                <c:pt idx="226">
                  <c:v>-1.6445193232331152</c:v>
                </c:pt>
                <c:pt idx="227">
                  <c:v>-1.394693727496273</c:v>
                </c:pt>
                <c:pt idx="228">
                  <c:v>-1.1065815933681427</c:v>
                </c:pt>
                <c:pt idx="229">
                  <c:v>-0.79505663230055745</c:v>
                </c:pt>
                <c:pt idx="230">
                  <c:v>-0.542174439805713</c:v>
                </c:pt>
                <c:pt idx="231">
                  <c:v>-0.38098081580980803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-1.836310346529775</c:v>
                </c:pt>
                <c:pt idx="259">
                  <c:v>-0.97087724811066756</c:v>
                </c:pt>
                <c:pt idx="260">
                  <c:v>#N/A</c:v>
                </c:pt>
                <c:pt idx="261">
                  <c:v>-1.157031463628077</c:v>
                </c:pt>
                <c:pt idx="262">
                  <c:v>-0.58087499321412961</c:v>
                </c:pt>
                <c:pt idx="263">
                  <c:v>-0.23383892883418539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-0.72234773971896027</c:v>
                </c:pt>
                <c:pt idx="268">
                  <c:v>-0.7179974607083458</c:v>
                </c:pt>
                <c:pt idx="269">
                  <c:v>-0.28857773863365321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#N/A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6C-488C-898F-474F3C99E753}"/>
            </c:ext>
          </c:extLst>
        </c:ser>
        <c:ser>
          <c:idx val="4"/>
          <c:order val="4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'US (2)'!$AG$5:$AG$458</c:f>
              <c:numCache>
                <c:formatCode>General</c:formatCode>
                <c:ptCount val="4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6C-488C-898F-474F3C99E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180943"/>
        <c:axId val="839183855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Inputs - Signal Macro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346418991494283E-2"/>
          <c:y val="0.11808976789368947"/>
          <c:w val="0.94228702839668976"/>
          <c:h val="0.64770414084866379"/>
        </c:manualLayout>
      </c:layout>
      <c:lineChart>
        <c:grouping val="standard"/>
        <c:varyColors val="0"/>
        <c:ser>
          <c:idx val="0"/>
          <c:order val="0"/>
          <c:tx>
            <c:v>Eco Sentiment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'US (2)'!$A$303:$A$450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'US (2)'!$D$303:$D$512</c:f>
              <c:numCache>
                <c:formatCode>0.00</c:formatCode>
                <c:ptCount val="210"/>
                <c:pt idx="0">
                  <c:v>2.5042922667680259</c:v>
                </c:pt>
                <c:pt idx="1">
                  <c:v>0.62779125390466861</c:v>
                </c:pt>
                <c:pt idx="2">
                  <c:v>1.0262653321578472</c:v>
                </c:pt>
                <c:pt idx="3">
                  <c:v>0.81116423976618113</c:v>
                </c:pt>
                <c:pt idx="4">
                  <c:v>0.80376258500389941</c:v>
                </c:pt>
                <c:pt idx="5">
                  <c:v>-0.16532433314057438</c:v>
                </c:pt>
                <c:pt idx="6">
                  <c:v>-1.0158290395230456</c:v>
                </c:pt>
                <c:pt idx="7">
                  <c:v>-0.85736236065135762</c:v>
                </c:pt>
                <c:pt idx="8">
                  <c:v>-1.2686237792682975</c:v>
                </c:pt>
                <c:pt idx="9">
                  <c:v>-1.334894264140946</c:v>
                </c:pt>
                <c:pt idx="10">
                  <c:v>0.326751597487491</c:v>
                </c:pt>
                <c:pt idx="11">
                  <c:v>1.1125744245688749</c:v>
                </c:pt>
                <c:pt idx="12">
                  <c:v>-1.30153790269359</c:v>
                </c:pt>
                <c:pt idx="13">
                  <c:v>-2.345244097438564</c:v>
                </c:pt>
                <c:pt idx="14">
                  <c:v>-1.9984639156868977</c:v>
                </c:pt>
                <c:pt idx="15">
                  <c:v>-1.3948642886531735</c:v>
                </c:pt>
                <c:pt idx="16">
                  <c:v>-0.28643023437503617</c:v>
                </c:pt>
                <c:pt idx="17">
                  <c:v>-1.6332211882998915</c:v>
                </c:pt>
                <c:pt idx="18">
                  <c:v>-1.1324604751130363</c:v>
                </c:pt>
                <c:pt idx="19">
                  <c:v>1.5749632418040393</c:v>
                </c:pt>
                <c:pt idx="20">
                  <c:v>0.85792537280759873</c:v>
                </c:pt>
                <c:pt idx="21">
                  <c:v>0.61089866976134166</c:v>
                </c:pt>
                <c:pt idx="22">
                  <c:v>3.3635837702647762</c:v>
                </c:pt>
                <c:pt idx="23">
                  <c:v>2.8750410724163231</c:v>
                </c:pt>
                <c:pt idx="24">
                  <c:v>3.0825309779392209</c:v>
                </c:pt>
                <c:pt idx="25">
                  <c:v>2.6286066925721481</c:v>
                </c:pt>
                <c:pt idx="26">
                  <c:v>1.6287514595701258</c:v>
                </c:pt>
                <c:pt idx="27">
                  <c:v>0.7621772073774925</c:v>
                </c:pt>
                <c:pt idx="28">
                  <c:v>0.70120238281463876</c:v>
                </c:pt>
                <c:pt idx="29">
                  <c:v>-4.1935069769877042E-2</c:v>
                </c:pt>
                <c:pt idx="30">
                  <c:v>-0.23038527553560087</c:v>
                </c:pt>
                <c:pt idx="31">
                  <c:v>-0.23175924891534985</c:v>
                </c:pt>
                <c:pt idx="32">
                  <c:v>-0.71567651950112521</c:v>
                </c:pt>
                <c:pt idx="33">
                  <c:v>7.8637909774923659E-2</c:v>
                </c:pt>
                <c:pt idx="34">
                  <c:v>0.90259363891623468</c:v>
                </c:pt>
                <c:pt idx="35">
                  <c:v>1.4015408416288633</c:v>
                </c:pt>
                <c:pt idx="36">
                  <c:v>0.45975736016136509</c:v>
                </c:pt>
                <c:pt idx="37">
                  <c:v>-0.30286201137848839</c:v>
                </c:pt>
                <c:pt idx="38">
                  <c:v>-1.0741523703106668</c:v>
                </c:pt>
                <c:pt idx="39">
                  <c:v>-1.9259285300982028</c:v>
                </c:pt>
                <c:pt idx="40">
                  <c:v>-1.9026567264845762</c:v>
                </c:pt>
                <c:pt idx="41">
                  <c:v>-2.7244792868617607</c:v>
                </c:pt>
                <c:pt idx="42">
                  <c:v>-2.5559315940484204</c:v>
                </c:pt>
                <c:pt idx="43">
                  <c:v>-1.8676628773932964</c:v>
                </c:pt>
                <c:pt idx="44">
                  <c:v>-1.52497347956146</c:v>
                </c:pt>
                <c:pt idx="45">
                  <c:v>-1.1227321379046247</c:v>
                </c:pt>
                <c:pt idx="46">
                  <c:v>-0.63951022033411831</c:v>
                </c:pt>
                <c:pt idx="47">
                  <c:v>-1.081082405842958</c:v>
                </c:pt>
                <c:pt idx="48">
                  <c:v>-1.7424189363512042</c:v>
                </c:pt>
                <c:pt idx="49">
                  <c:v>-0.55388937193376464</c:v>
                </c:pt>
                <c:pt idx="50">
                  <c:v>0.4331519432727241</c:v>
                </c:pt>
                <c:pt idx="51">
                  <c:v>0.97038319058013534</c:v>
                </c:pt>
                <c:pt idx="52">
                  <c:v>-0.32303390481338629</c:v>
                </c:pt>
                <c:pt idx="53">
                  <c:v>-1.9309653238187532</c:v>
                </c:pt>
                <c:pt idx="54">
                  <c:v>-1.0996539625306618</c:v>
                </c:pt>
                <c:pt idx="55">
                  <c:v>-3.171903057805681</c:v>
                </c:pt>
                <c:pt idx="56">
                  <c:v>-2.1278811001672673</c:v>
                </c:pt>
                <c:pt idx="57">
                  <c:v>-1.6483167610459242</c:v>
                </c:pt>
                <c:pt idx="58">
                  <c:v>-8.4478696968287192E-2</c:v>
                </c:pt>
                <c:pt idx="59">
                  <c:v>1.9471765703148312</c:v>
                </c:pt>
                <c:pt idx="60">
                  <c:v>1.5198515214745589</c:v>
                </c:pt>
                <c:pt idx="61">
                  <c:v>0.12678995391661035</c:v>
                </c:pt>
                <c:pt idx="62">
                  <c:v>-3.6595193022107071</c:v>
                </c:pt>
                <c:pt idx="63">
                  <c:v>-3.884514442335961</c:v>
                </c:pt>
                <c:pt idx="64">
                  <c:v>-3.2049730423189611</c:v>
                </c:pt>
                <c:pt idx="65">
                  <c:v>-2.3737598346420676</c:v>
                </c:pt>
                <c:pt idx="66">
                  <c:v>-1.5639558354617689</c:v>
                </c:pt>
                <c:pt idx="67">
                  <c:v>-0.92195431500490921</c:v>
                </c:pt>
                <c:pt idx="68">
                  <c:v>-0.40997610431282877</c:v>
                </c:pt>
                <c:pt idx="69">
                  <c:v>5.6314374695915805E-2</c:v>
                </c:pt>
                <c:pt idx="70">
                  <c:v>0.46711140768752396</c:v>
                </c:pt>
                <c:pt idx="71">
                  <c:v>0.42436645500190034</c:v>
                </c:pt>
                <c:pt idx="72">
                  <c:v>0.64754092503161098</c:v>
                </c:pt>
                <c:pt idx="73">
                  <c:v>1.1054250358210465</c:v>
                </c:pt>
                <c:pt idx="74">
                  <c:v>1.4623694254815429</c:v>
                </c:pt>
                <c:pt idx="75">
                  <c:v>1.4760466675941906</c:v>
                </c:pt>
                <c:pt idx="76">
                  <c:v>1.4118395672795372</c:v>
                </c:pt>
                <c:pt idx="77">
                  <c:v>1.2495962729184211</c:v>
                </c:pt>
                <c:pt idx="78">
                  <c:v>1.0851738824355226</c:v>
                </c:pt>
                <c:pt idx="79">
                  <c:v>0.83697480785085399</c:v>
                </c:pt>
                <c:pt idx="80">
                  <c:v>0.60314491195735209</c:v>
                </c:pt>
                <c:pt idx="81">
                  <c:v>0.42112438439835154</c:v>
                </c:pt>
                <c:pt idx="82">
                  <c:v>1.1529664746243324</c:v>
                </c:pt>
                <c:pt idx="83">
                  <c:v>1.0118427801420238</c:v>
                </c:pt>
                <c:pt idx="84">
                  <c:v>0.63777147836742221</c:v>
                </c:pt>
                <c:pt idx="85">
                  <c:v>0.4009890412941734</c:v>
                </c:pt>
                <c:pt idx="86">
                  <c:v>-1.1259187103706541</c:v>
                </c:pt>
                <c:pt idx="87">
                  <c:v>-0.42594255693303007</c:v>
                </c:pt>
                <c:pt idx="88">
                  <c:v>-0.65464617703136774</c:v>
                </c:pt>
                <c:pt idx="89">
                  <c:v>-1.7513940442535412</c:v>
                </c:pt>
                <c:pt idx="90">
                  <c:v>-2.0522130997970636</c:v>
                </c:pt>
                <c:pt idx="91">
                  <c:v>-1.1287714864821938</c:v>
                </c:pt>
                <c:pt idx="92">
                  <c:v>-1.5188223388887758</c:v>
                </c:pt>
                <c:pt idx="93">
                  <c:v>-1.6727502341096767</c:v>
                </c:pt>
                <c:pt idx="94">
                  <c:v>-0.86579203818614048</c:v>
                </c:pt>
                <c:pt idx="95">
                  <c:v>-0.69599671395593088</c:v>
                </c:pt>
                <c:pt idx="96">
                  <c:v>-1.0763139163024038</c:v>
                </c:pt>
                <c:pt idx="97">
                  <c:v>0.75278527400630413</c:v>
                </c:pt>
                <c:pt idx="98">
                  <c:v>-1.6646880967847157</c:v>
                </c:pt>
                <c:pt idx="99">
                  <c:v>-1.1371264463765764</c:v>
                </c:pt>
                <c:pt idx="100">
                  <c:v>-2.7559158072364722</c:v>
                </c:pt>
                <c:pt idx="101">
                  <c:v>-1.4361266184545729</c:v>
                </c:pt>
                <c:pt idx="102">
                  <c:v>0.84657681966740284</c:v>
                </c:pt>
                <c:pt idx="103">
                  <c:v>1.7010439876454193</c:v>
                </c:pt>
                <c:pt idx="104">
                  <c:v>1.6577665967640023</c:v>
                </c:pt>
                <c:pt idx="105">
                  <c:v>1.0879890384508055</c:v>
                </c:pt>
                <c:pt idx="106">
                  <c:v>2.3990748884608379</c:v>
                </c:pt>
                <c:pt idx="107">
                  <c:v>2.8748612922366648</c:v>
                </c:pt>
                <c:pt idx="108">
                  <c:v>2.2489041639068188</c:v>
                </c:pt>
                <c:pt idx="109">
                  <c:v>2.3312531312302793</c:v>
                </c:pt>
                <c:pt idx="110">
                  <c:v>2.1641486274656039</c:v>
                </c:pt>
                <c:pt idx="111">
                  <c:v>1.4388649143125987</c:v>
                </c:pt>
                <c:pt idx="112">
                  <c:v>1.2231701987732204</c:v>
                </c:pt>
                <c:pt idx="113">
                  <c:v>0.92405956506934139</c:v>
                </c:pt>
                <c:pt idx="114">
                  <c:v>0.99353536204687509</c:v>
                </c:pt>
                <c:pt idx="115">
                  <c:v>0.89631380984333231</c:v>
                </c:pt>
                <c:pt idx="116">
                  <c:v>0.86846902807136472</c:v>
                </c:pt>
                <c:pt idx="117">
                  <c:v>1.0585236434011829</c:v>
                </c:pt>
                <c:pt idx="118">
                  <c:v>1.3165514045669717</c:v>
                </c:pt>
                <c:pt idx="119">
                  <c:v>1.1812592268946791</c:v>
                </c:pt>
                <c:pt idx="120">
                  <c:v>0.99449037775466698</c:v>
                </c:pt>
                <c:pt idx="121">
                  <c:v>0.86016044528069924</c:v>
                </c:pt>
                <c:pt idx="122">
                  <c:v>-2.6634347466588948</c:v>
                </c:pt>
                <c:pt idx="123">
                  <c:v>-3.1293504367297658</c:v>
                </c:pt>
                <c:pt idx="124">
                  <c:v>-2.1045202135872558</c:v>
                </c:pt>
                <c:pt idx="125">
                  <c:v>-2.1586406353531853</c:v>
                </c:pt>
                <c:pt idx="126">
                  <c:v>-1.3846175164586036</c:v>
                </c:pt>
                <c:pt idx="127">
                  <c:v>-0.28562131365893939</c:v>
                </c:pt>
                <c:pt idx="128">
                  <c:v>-1.0194228149305609</c:v>
                </c:pt>
                <c:pt idx="129">
                  <c:v>-1.8224402792498897</c:v>
                </c:pt>
                <c:pt idx="130">
                  <c:v>-1.2495656317987747</c:v>
                </c:pt>
                <c:pt idx="131">
                  <c:v>-0.81230980204532754</c:v>
                </c:pt>
                <c:pt idx="132">
                  <c:v>-0.45459006922305084</c:v>
                </c:pt>
                <c:pt idx="133">
                  <c:v>2.5032724144802093E-2</c:v>
                </c:pt>
                <c:pt idx="134">
                  <c:v>-2.0144415525787354</c:v>
                </c:pt>
                <c:pt idx="135">
                  <c:v>-1.6867139941857969</c:v>
                </c:pt>
                <c:pt idx="136">
                  <c:v>-1.0634843907890619</c:v>
                </c:pt>
                <c:pt idx="137">
                  <c:v>0.10969848719925836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6-4F5E-9A35-7BCFEB011052}"/>
            </c:ext>
          </c:extLst>
        </c:ser>
        <c:ser>
          <c:idx val="1"/>
          <c:order val="1"/>
          <c:tx>
            <c:v>Consumer Confidence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(2)'!$A$303:$A$450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'US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6-4F5E-9A35-7BCFEB011052}"/>
            </c:ext>
          </c:extLst>
        </c:ser>
        <c:ser>
          <c:idx val="2"/>
          <c:order val="2"/>
          <c:tx>
            <c:v>ADS BCI Business Condition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'US (2)'!$A$303:$A$450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'US (2)'!$J$303:$J$457</c:f>
              <c:numCache>
                <c:formatCode>0.00</c:formatCode>
                <c:ptCount val="155"/>
                <c:pt idx="0">
                  <c:v>-0.15233570925804873</c:v>
                </c:pt>
                <c:pt idx="1">
                  <c:v>-0.3731071418516097</c:v>
                </c:pt>
                <c:pt idx="2">
                  <c:v>-0.247261428370322</c:v>
                </c:pt>
                <c:pt idx="3">
                  <c:v>-0.12441228567406443</c:v>
                </c:pt>
                <c:pt idx="4">
                  <c:v>-0.34912245713481288</c:v>
                </c:pt>
                <c:pt idx="5">
                  <c:v>-0.21454449142696264</c:v>
                </c:pt>
                <c:pt idx="6">
                  <c:v>0.17869110171460748</c:v>
                </c:pt>
                <c:pt idx="7">
                  <c:v>-2.4501779657078476E-2</c:v>
                </c:pt>
                <c:pt idx="8">
                  <c:v>-5.482035593141571E-2</c:v>
                </c:pt>
                <c:pt idx="9">
                  <c:v>-0.2723240711862831</c:v>
                </c:pt>
                <c:pt idx="10">
                  <c:v>-0.53166481423725664</c:v>
                </c:pt>
                <c:pt idx="11">
                  <c:v>-0.32881296284745137</c:v>
                </c:pt>
                <c:pt idx="12">
                  <c:v>-5.2025925694902664E-3</c:v>
                </c:pt>
                <c:pt idx="13">
                  <c:v>-0.14016051851389805</c:v>
                </c:pt>
                <c:pt idx="14">
                  <c:v>-0.29435210370277964</c:v>
                </c:pt>
                <c:pt idx="15">
                  <c:v>-0.26999042074055596</c:v>
                </c:pt>
                <c:pt idx="16">
                  <c:v>-0.26183808414811122</c:v>
                </c:pt>
                <c:pt idx="17">
                  <c:v>0.21747238317037776</c:v>
                </c:pt>
                <c:pt idx="18">
                  <c:v>0.21573447663407558</c:v>
                </c:pt>
                <c:pt idx="19">
                  <c:v>0.10498689532681511</c:v>
                </c:pt>
                <c:pt idx="20">
                  <c:v>7.5557379065363028E-2</c:v>
                </c:pt>
                <c:pt idx="21">
                  <c:v>-9.1848524186927405E-2</c:v>
                </c:pt>
                <c:pt idx="22">
                  <c:v>-4.0849704837385481E-2</c:v>
                </c:pt>
                <c:pt idx="23">
                  <c:v>0.43671005903252291</c:v>
                </c:pt>
                <c:pt idx="24">
                  <c:v>0.1097420118065046</c:v>
                </c:pt>
                <c:pt idx="25">
                  <c:v>-0.10141159763869906</c:v>
                </c:pt>
                <c:pt idx="26">
                  <c:v>0.1904376804722602</c:v>
                </c:pt>
                <c:pt idx="27">
                  <c:v>0.35840753609445208</c:v>
                </c:pt>
                <c:pt idx="28">
                  <c:v>0.25088150721889041</c:v>
                </c:pt>
                <c:pt idx="29">
                  <c:v>0.1484163014437781</c:v>
                </c:pt>
                <c:pt idx="30">
                  <c:v>1.5443260288755617E-2</c:v>
                </c:pt>
                <c:pt idx="31">
                  <c:v>-9.6671347942248853E-2</c:v>
                </c:pt>
                <c:pt idx="32">
                  <c:v>0.27538573041155023</c:v>
                </c:pt>
                <c:pt idx="33">
                  <c:v>0.71347714608231017</c:v>
                </c:pt>
                <c:pt idx="34">
                  <c:v>0.59797542921646207</c:v>
                </c:pt>
                <c:pt idx="35">
                  <c:v>0.21639508584329242</c:v>
                </c:pt>
                <c:pt idx="36">
                  <c:v>-0.10096098283134158</c:v>
                </c:pt>
                <c:pt idx="37">
                  <c:v>0.22068780343373171</c:v>
                </c:pt>
                <c:pt idx="38">
                  <c:v>0.31853756068674632</c:v>
                </c:pt>
                <c:pt idx="39">
                  <c:v>0.34866751213734931</c:v>
                </c:pt>
                <c:pt idx="40">
                  <c:v>4.9413502427469863E-2</c:v>
                </c:pt>
                <c:pt idx="41">
                  <c:v>0.17204270048549397</c:v>
                </c:pt>
                <c:pt idx="42">
                  <c:v>0.21680854009709882</c:v>
                </c:pt>
                <c:pt idx="43">
                  <c:v>0.4028817080194198</c:v>
                </c:pt>
                <c:pt idx="44">
                  <c:v>-2.2623658396116075E-2</c:v>
                </c:pt>
                <c:pt idx="45">
                  <c:v>-0.21636473167922321</c:v>
                </c:pt>
                <c:pt idx="46">
                  <c:v>-8.5112946335844653E-2</c:v>
                </c:pt>
                <c:pt idx="47">
                  <c:v>-4.2622589267168942E-2</c:v>
                </c:pt>
                <c:pt idx="48">
                  <c:v>-0.30364451785343377</c:v>
                </c:pt>
                <c:pt idx="49">
                  <c:v>-0.34440890357068671</c:v>
                </c:pt>
                <c:pt idx="50">
                  <c:v>-0.19264178071413735</c:v>
                </c:pt>
                <c:pt idx="51">
                  <c:v>-0.41164835614282752</c:v>
                </c:pt>
                <c:pt idx="52">
                  <c:v>-0.10360967122856551</c:v>
                </c:pt>
                <c:pt idx="53">
                  <c:v>4.3118065754286894E-2</c:v>
                </c:pt>
                <c:pt idx="54">
                  <c:v>-4.3536386849142628E-2</c:v>
                </c:pt>
                <c:pt idx="55">
                  <c:v>0.32537272263017147</c:v>
                </c:pt>
                <c:pt idx="56">
                  <c:v>-0.18116545547396573</c:v>
                </c:pt>
                <c:pt idx="57">
                  <c:v>-0.51295309109479326</c:v>
                </c:pt>
                <c:pt idx="58">
                  <c:v>-3.0990618218958654E-2</c:v>
                </c:pt>
                <c:pt idx="59">
                  <c:v>-0.19267812364379172</c:v>
                </c:pt>
                <c:pt idx="60">
                  <c:v>0.10218437527124165</c:v>
                </c:pt>
                <c:pt idx="61">
                  <c:v>-0.94495551221248419</c:v>
                </c:pt>
                <c:pt idx="62">
                  <c:v>-1.8</c:v>
                </c:pt>
                <c:pt idx="63">
                  <c:v>-1.8</c:v>
                </c:pt>
                <c:pt idx="64">
                  <c:v>1.586015517590057</c:v>
                </c:pt>
                <c:pt idx="65">
                  <c:v>2.9074061023422564</c:v>
                </c:pt>
                <c:pt idx="66">
                  <c:v>2.5821858786836973</c:v>
                </c:pt>
                <c:pt idx="67">
                  <c:v>1.9628845430486943</c:v>
                </c:pt>
                <c:pt idx="68">
                  <c:v>1.5014885256597543</c:v>
                </c:pt>
                <c:pt idx="69">
                  <c:v>1.0974944764848003</c:v>
                </c:pt>
                <c:pt idx="70">
                  <c:v>0.37421889529696006</c:v>
                </c:pt>
                <c:pt idx="71">
                  <c:v>0.64516377905939204</c:v>
                </c:pt>
                <c:pt idx="72">
                  <c:v>0.39311275581187843</c:v>
                </c:pt>
                <c:pt idx="73">
                  <c:v>-0.55353744883762435</c:v>
                </c:pt>
                <c:pt idx="74">
                  <c:v>1.3829845773434559</c:v>
                </c:pt>
                <c:pt idx="75">
                  <c:v>1.031250502046495</c:v>
                </c:pt>
                <c:pt idx="76">
                  <c:v>0.60209010040929911</c:v>
                </c:pt>
                <c:pt idx="77">
                  <c:v>0.85153802008185986</c:v>
                </c:pt>
                <c:pt idx="78">
                  <c:v>0.80270760401637209</c:v>
                </c:pt>
                <c:pt idx="79">
                  <c:v>0.14262152080327442</c:v>
                </c:pt>
                <c:pt idx="80">
                  <c:v>0.17884430416065489</c:v>
                </c:pt>
                <c:pt idx="81">
                  <c:v>1.1018488608321311</c:v>
                </c:pt>
                <c:pt idx="82">
                  <c:v>0.94196977216642619</c:v>
                </c:pt>
                <c:pt idx="83">
                  <c:v>0.17279395443328527</c:v>
                </c:pt>
                <c:pt idx="84">
                  <c:v>-7.3201209113342935E-2</c:v>
                </c:pt>
                <c:pt idx="85">
                  <c:v>0.28119975817733145</c:v>
                </c:pt>
                <c:pt idx="86">
                  <c:v>0.1665599516354663</c:v>
                </c:pt>
                <c:pt idx="87">
                  <c:v>-8.7488009672906708E-2</c:v>
                </c:pt>
                <c:pt idx="88">
                  <c:v>-0.3703776019345813</c:v>
                </c:pt>
                <c:pt idx="89">
                  <c:v>-0.14407552038691623</c:v>
                </c:pt>
                <c:pt idx="90">
                  <c:v>0.46014489592261681</c:v>
                </c:pt>
                <c:pt idx="91">
                  <c:v>0.45410897918452336</c:v>
                </c:pt>
                <c:pt idx="92">
                  <c:v>0.28002179583690467</c:v>
                </c:pt>
                <c:pt idx="93">
                  <c:v>-5.9995640832619046E-2</c:v>
                </c:pt>
                <c:pt idx="94">
                  <c:v>-0.46351912816652391</c:v>
                </c:pt>
                <c:pt idx="95">
                  <c:v>-0.31134382563330482</c:v>
                </c:pt>
                <c:pt idx="96">
                  <c:v>0.41925123487333904</c:v>
                </c:pt>
                <c:pt idx="97">
                  <c:v>5.1930246974667804E-2</c:v>
                </c:pt>
                <c:pt idx="98">
                  <c:v>-0.13865395060506641</c:v>
                </c:pt>
                <c:pt idx="99">
                  <c:v>5.8429209878986726E-2</c:v>
                </c:pt>
                <c:pt idx="100">
                  <c:v>-1.1914158024202648E-2</c:v>
                </c:pt>
                <c:pt idx="101">
                  <c:v>-2.606283160484052E-2</c:v>
                </c:pt>
                <c:pt idx="102">
                  <c:v>0.37334743367903189</c:v>
                </c:pt>
                <c:pt idx="103">
                  <c:v>0.23906948673580639</c:v>
                </c:pt>
                <c:pt idx="104">
                  <c:v>0.12277389734716128</c:v>
                </c:pt>
                <c:pt idx="105">
                  <c:v>-0.18040522053056773</c:v>
                </c:pt>
                <c:pt idx="106">
                  <c:v>0.15607895589388646</c:v>
                </c:pt>
                <c:pt idx="107">
                  <c:v>-4.0224208821222712E-2</c:v>
                </c:pt>
                <c:pt idx="108">
                  <c:v>-0.41796484176424459</c:v>
                </c:pt>
                <c:pt idx="109">
                  <c:v>4.0887031647151073E-2</c:v>
                </c:pt>
                <c:pt idx="110">
                  <c:v>7.8737406329430215E-2</c:v>
                </c:pt>
                <c:pt idx="111">
                  <c:v>-9.0525187341139735E-3</c:v>
                </c:pt>
                <c:pt idx="112">
                  <c:v>8.7229496253177205E-2</c:v>
                </c:pt>
                <c:pt idx="113">
                  <c:v>0.41376589925063545</c:v>
                </c:pt>
                <c:pt idx="114">
                  <c:v>-2.7397478008898968E-3</c:v>
                </c:pt>
                <c:pt idx="115">
                  <c:v>9.1236080322363744E-2</c:v>
                </c:pt>
                <c:pt idx="116">
                  <c:v>0.17683979743049008</c:v>
                </c:pt>
                <c:pt idx="117">
                  <c:v>4.6497955162800392E-2</c:v>
                </c:pt>
                <c:pt idx="118">
                  <c:v>8.793037941402293E-3</c:v>
                </c:pt>
                <c:pt idx="119">
                  <c:v>3.8720022128102632E-2</c:v>
                </c:pt>
                <c:pt idx="120">
                  <c:v>8.320281582159339E-2</c:v>
                </c:pt>
                <c:pt idx="121">
                  <c:v>0.17559901331243929</c:v>
                </c:pt>
                <c:pt idx="122">
                  <c:v>0.28351980266248789</c:v>
                </c:pt>
                <c:pt idx="123">
                  <c:v>1.3743960532497573E-2</c:v>
                </c:pt>
                <c:pt idx="124">
                  <c:v>-0.23477120789350053</c:v>
                </c:pt>
                <c:pt idx="125">
                  <c:v>0.13072575842129991</c:v>
                </c:pt>
                <c:pt idx="126">
                  <c:v>0.27710515168425998</c:v>
                </c:pt>
                <c:pt idx="127">
                  <c:v>-0.16049896966314803</c:v>
                </c:pt>
                <c:pt idx="128">
                  <c:v>1.6467987809990259E-2</c:v>
                </c:pt>
                <c:pt idx="129">
                  <c:v>-0.47086640243800199</c:v>
                </c:pt>
                <c:pt idx="130">
                  <c:v>-0.32857328048760043</c:v>
                </c:pt>
                <c:pt idx="131">
                  <c:v>8.084534390247991E-2</c:v>
                </c:pt>
                <c:pt idx="132">
                  <c:v>0.10552906878049598</c:v>
                </c:pt>
                <c:pt idx="133">
                  <c:v>0.26158581375609918</c:v>
                </c:pt>
                <c:pt idx="134">
                  <c:v>9.2477162751219852E-2</c:v>
                </c:pt>
                <c:pt idx="135">
                  <c:v>4.817543255024398E-2</c:v>
                </c:pt>
                <c:pt idx="136">
                  <c:v>-1.0049134899512147E-3</c:v>
                </c:pt>
                <c:pt idx="137">
                  <c:v>9.7079017302009768E-2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6-4F5E-9A35-7BCFEB011052}"/>
            </c:ext>
          </c:extLst>
        </c:ser>
        <c:ser>
          <c:idx val="3"/>
          <c:order val="3"/>
          <c:tx>
            <c:v>US Financial Condition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(2)'!$A$303:$A$450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'US (2)'!$M$303:$M$527</c:f>
              <c:numCache>
                <c:formatCode>0.00</c:formatCode>
                <c:ptCount val="225"/>
                <c:pt idx="0">
                  <c:v>-2.2704242438550231</c:v>
                </c:pt>
                <c:pt idx="1">
                  <c:v>-0.91535176025828568</c:v>
                </c:pt>
                <c:pt idx="2">
                  <c:v>-1.2733527097461184</c:v>
                </c:pt>
                <c:pt idx="3">
                  <c:v>-1.3573169954266977</c:v>
                </c:pt>
                <c:pt idx="4">
                  <c:v>-1.3880654302660902</c:v>
                </c:pt>
                <c:pt idx="5">
                  <c:v>-2.1942891376661255</c:v>
                </c:pt>
                <c:pt idx="6">
                  <c:v>-1.1989331040545035</c:v>
                </c:pt>
                <c:pt idx="7">
                  <c:v>-3.3086797462366073</c:v>
                </c:pt>
                <c:pt idx="8">
                  <c:v>-3.1030491781445524</c:v>
                </c:pt>
                <c:pt idx="9">
                  <c:v>-1.3709036670849626</c:v>
                </c:pt>
                <c:pt idx="10">
                  <c:v>-1.0559342834863263</c:v>
                </c:pt>
                <c:pt idx="11">
                  <c:v>-1.74818497964854</c:v>
                </c:pt>
                <c:pt idx="12">
                  <c:v>-1.9642224271882569</c:v>
                </c:pt>
                <c:pt idx="13">
                  <c:v>-2.0223155181824493</c:v>
                </c:pt>
                <c:pt idx="14">
                  <c:v>-1.2050629649190832</c:v>
                </c:pt>
                <c:pt idx="15">
                  <c:v>-0.7231841371145602</c:v>
                </c:pt>
                <c:pt idx="16">
                  <c:v>-0.14577721621466636</c:v>
                </c:pt>
                <c:pt idx="17">
                  <c:v>-0.52471820088663168</c:v>
                </c:pt>
                <c:pt idx="18">
                  <c:v>-0.20555695554917464</c:v>
                </c:pt>
                <c:pt idx="19">
                  <c:v>-0.11212790411869315</c:v>
                </c:pt>
                <c:pt idx="20">
                  <c:v>-0.40691767057148587</c:v>
                </c:pt>
                <c:pt idx="21">
                  <c:v>-0.87524707097771104</c:v>
                </c:pt>
                <c:pt idx="22">
                  <c:v>0.29229875007500256</c:v>
                </c:pt>
                <c:pt idx="23">
                  <c:v>0.58401318766903487</c:v>
                </c:pt>
                <c:pt idx="24">
                  <c:v>1.1405709491521678</c:v>
                </c:pt>
                <c:pt idx="25">
                  <c:v>2.1176827788587911</c:v>
                </c:pt>
                <c:pt idx="26">
                  <c:v>2.6762846190921064</c:v>
                </c:pt>
                <c:pt idx="27">
                  <c:v>3.0552883810286775</c:v>
                </c:pt>
                <c:pt idx="28">
                  <c:v>3.5588892070670965</c:v>
                </c:pt>
                <c:pt idx="29">
                  <c:v>2.9265704670435886</c:v>
                </c:pt>
                <c:pt idx="30">
                  <c:v>2.6173282398184452</c:v>
                </c:pt>
                <c:pt idx="31">
                  <c:v>1.7747175629302385</c:v>
                </c:pt>
                <c:pt idx="32">
                  <c:v>1.8816928321199089</c:v>
                </c:pt>
                <c:pt idx="33">
                  <c:v>1.9365132823889326</c:v>
                </c:pt>
                <c:pt idx="34">
                  <c:v>1.7390743110496958</c:v>
                </c:pt>
                <c:pt idx="35">
                  <c:v>1.2611773718092465</c:v>
                </c:pt>
                <c:pt idx="36">
                  <c:v>1.0361793267755013</c:v>
                </c:pt>
                <c:pt idx="37">
                  <c:v>0.19338290803089983</c:v>
                </c:pt>
                <c:pt idx="38">
                  <c:v>-1.1111384049936976</c:v>
                </c:pt>
                <c:pt idx="39">
                  <c:v>-0.80207271413963566</c:v>
                </c:pt>
                <c:pt idx="40">
                  <c:v>-0.32910773757471828</c:v>
                </c:pt>
                <c:pt idx="41">
                  <c:v>-0.37134172573591789</c:v>
                </c:pt>
                <c:pt idx="42">
                  <c:v>0.53418986274345481</c:v>
                </c:pt>
                <c:pt idx="43">
                  <c:v>0.9297929069139601</c:v>
                </c:pt>
                <c:pt idx="44">
                  <c:v>1.2786175400691104</c:v>
                </c:pt>
                <c:pt idx="45">
                  <c:v>-0.624069504809876</c:v>
                </c:pt>
                <c:pt idx="46">
                  <c:v>-1.5939078271410747</c:v>
                </c:pt>
                <c:pt idx="47">
                  <c:v>-3.2290003762940316</c:v>
                </c:pt>
                <c:pt idx="48">
                  <c:v>-1.2801269029354096</c:v>
                </c:pt>
                <c:pt idx="49">
                  <c:v>0.27188189221694897</c:v>
                </c:pt>
                <c:pt idx="50">
                  <c:v>0.45546207463383009</c:v>
                </c:pt>
                <c:pt idx="51">
                  <c:v>1.1176702394106655</c:v>
                </c:pt>
                <c:pt idx="52">
                  <c:v>-0.21166120606531336</c:v>
                </c:pt>
                <c:pt idx="53">
                  <c:v>8.5175406049036451E-2</c:v>
                </c:pt>
                <c:pt idx="54">
                  <c:v>0.77239965936649468</c:v>
                </c:pt>
                <c:pt idx="55">
                  <c:v>-0.35169859777744195</c:v>
                </c:pt>
                <c:pt idx="56">
                  <c:v>-0.65791006231028537</c:v>
                </c:pt>
                <c:pt idx="57">
                  <c:v>-0.46087175717517836</c:v>
                </c:pt>
                <c:pt idx="58">
                  <c:v>-2.3984260300991696E-3</c:v>
                </c:pt>
                <c:pt idx="59">
                  <c:v>0.34056152331162182</c:v>
                </c:pt>
                <c:pt idx="60">
                  <c:v>0.24233068057420468</c:v>
                </c:pt>
                <c:pt idx="61">
                  <c:v>-4.3803485223147458</c:v>
                </c:pt>
                <c:pt idx="62">
                  <c:v>-7.0565088186772424</c:v>
                </c:pt>
                <c:pt idx="63">
                  <c:v>-2.9390306083349977</c:v>
                </c:pt>
                <c:pt idx="64">
                  <c:v>-0.98530895624014192</c:v>
                </c:pt>
                <c:pt idx="65">
                  <c:v>-0.49919368607139314</c:v>
                </c:pt>
                <c:pt idx="66">
                  <c:v>0.11436734689237893</c:v>
                </c:pt>
                <c:pt idx="67">
                  <c:v>0.3065760981853663</c:v>
                </c:pt>
                <c:pt idx="68">
                  <c:v>0.29044368783470698</c:v>
                </c:pt>
                <c:pt idx="69">
                  <c:v>-0.21754313177132439</c:v>
                </c:pt>
                <c:pt idx="70">
                  <c:v>0.71809118486077039</c:v>
                </c:pt>
                <c:pt idx="71">
                  <c:v>0.96920131927168574</c:v>
                </c:pt>
                <c:pt idx="72">
                  <c:v>0.55236456902928799</c:v>
                </c:pt>
                <c:pt idx="73">
                  <c:v>0.83691758844240283</c:v>
                </c:pt>
                <c:pt idx="74">
                  <c:v>1.2995668398873397</c:v>
                </c:pt>
                <c:pt idx="75">
                  <c:v>1.5274773079489024</c:v>
                </c:pt>
                <c:pt idx="76">
                  <c:v>1.6557991593825339</c:v>
                </c:pt>
                <c:pt idx="77">
                  <c:v>1.5835428004988412</c:v>
                </c:pt>
                <c:pt idx="78">
                  <c:v>1.3823981705969208</c:v>
                </c:pt>
                <c:pt idx="79">
                  <c:v>1.3643084698676864</c:v>
                </c:pt>
                <c:pt idx="80">
                  <c:v>1.0087841341398089</c:v>
                </c:pt>
                <c:pt idx="81">
                  <c:v>1.1702099613306505</c:v>
                </c:pt>
                <c:pt idx="82">
                  <c:v>0.5484941845930541</c:v>
                </c:pt>
                <c:pt idx="83">
                  <c:v>0.84284012310559397</c:v>
                </c:pt>
                <c:pt idx="84">
                  <c:v>-0.13111977295638513</c:v>
                </c:pt>
                <c:pt idx="85">
                  <c:v>-1.315631773373561</c:v>
                </c:pt>
                <c:pt idx="86">
                  <c:v>-1.6011430482407705</c:v>
                </c:pt>
                <c:pt idx="87">
                  <c:v>-2.4269378639025154</c:v>
                </c:pt>
                <c:pt idx="88">
                  <c:v>-2.1141507882757815</c:v>
                </c:pt>
                <c:pt idx="89">
                  <c:v>-2.8295807562884012</c:v>
                </c:pt>
                <c:pt idx="90">
                  <c:v>-1.8315555830118837</c:v>
                </c:pt>
                <c:pt idx="91">
                  <c:v>-1.3624994104505459</c:v>
                </c:pt>
                <c:pt idx="92">
                  <c:v>-2.0899308153402836</c:v>
                </c:pt>
                <c:pt idx="93">
                  <c:v>-1.6712570010242476</c:v>
                </c:pt>
                <c:pt idx="94">
                  <c:v>-1.0065842304752255</c:v>
                </c:pt>
                <c:pt idx="95">
                  <c:v>-0.60612995170865691</c:v>
                </c:pt>
                <c:pt idx="96">
                  <c:v>9.9489602185030043E-2</c:v>
                </c:pt>
                <c:pt idx="97">
                  <c:v>0.20715490097446471</c:v>
                </c:pt>
                <c:pt idx="98">
                  <c:v>-0.39769122109096994</c:v>
                </c:pt>
                <c:pt idx="99">
                  <c:v>9.7532834671804527E-2</c:v>
                </c:pt>
                <c:pt idx="100">
                  <c:v>0.19307961209811272</c:v>
                </c:pt>
                <c:pt idx="101">
                  <c:v>0.94844576839216033</c:v>
                </c:pt>
                <c:pt idx="102">
                  <c:v>1.5133277404087337</c:v>
                </c:pt>
                <c:pt idx="103">
                  <c:v>1.595565326341948</c:v>
                </c:pt>
                <c:pt idx="104">
                  <c:v>0.98072212317953245</c:v>
                </c:pt>
                <c:pt idx="105">
                  <c:v>0.51706923499862556</c:v>
                </c:pt>
                <c:pt idx="106">
                  <c:v>1.4899770096931118</c:v>
                </c:pt>
                <c:pt idx="107">
                  <c:v>1.5793017900780431</c:v>
                </c:pt>
                <c:pt idx="108">
                  <c:v>1.9376729003248687</c:v>
                </c:pt>
                <c:pt idx="109">
                  <c:v>2.3063257861362487</c:v>
                </c:pt>
                <c:pt idx="110">
                  <c:v>2.124482719835588</c:v>
                </c:pt>
                <c:pt idx="111">
                  <c:v>1.8555640069279875</c:v>
                </c:pt>
                <c:pt idx="112">
                  <c:v>1.7046346840212474</c:v>
                </c:pt>
                <c:pt idx="113">
                  <c:v>1.5863730210437741</c:v>
                </c:pt>
                <c:pt idx="114">
                  <c:v>0.98827019481767409</c:v>
                </c:pt>
                <c:pt idx="115">
                  <c:v>0.91380053952212537</c:v>
                </c:pt>
                <c:pt idx="116">
                  <c:v>0.73584003556269362</c:v>
                </c:pt>
                <c:pt idx="117">
                  <c:v>0.47846499686035576</c:v>
                </c:pt>
                <c:pt idx="118">
                  <c:v>0.46921457241236608</c:v>
                </c:pt>
                <c:pt idx="119">
                  <c:v>0.21209277376570868</c:v>
                </c:pt>
                <c:pt idx="120">
                  <c:v>0.21640873093935392</c:v>
                </c:pt>
                <c:pt idx="121">
                  <c:v>-0.22176632288798903</c:v>
                </c:pt>
                <c:pt idx="122">
                  <c:v>-0.93765814721881768</c:v>
                </c:pt>
                <c:pt idx="123">
                  <c:v>-2.2770939333872584</c:v>
                </c:pt>
                <c:pt idx="124">
                  <c:v>-0.91837214815019874</c:v>
                </c:pt>
                <c:pt idx="125">
                  <c:v>-0.25628366315980294</c:v>
                </c:pt>
                <c:pt idx="126">
                  <c:v>0.89647352260479785</c:v>
                </c:pt>
                <c:pt idx="127">
                  <c:v>1.0948532675163005</c:v>
                </c:pt>
                <c:pt idx="128">
                  <c:v>-1.4725683572745596</c:v>
                </c:pt>
                <c:pt idx="129">
                  <c:v>0.22108382811175073</c:v>
                </c:pt>
                <c:pt idx="130">
                  <c:v>1.151175894775508</c:v>
                </c:pt>
                <c:pt idx="131">
                  <c:v>1.7290932794963811</c:v>
                </c:pt>
                <c:pt idx="132">
                  <c:v>2.5248684467270999</c:v>
                </c:pt>
                <c:pt idx="133">
                  <c:v>1.9051871766479254</c:v>
                </c:pt>
                <c:pt idx="134">
                  <c:v>-2.4786353605387808</c:v>
                </c:pt>
                <c:pt idx="135">
                  <c:v>0.19824959932803124</c:v>
                </c:pt>
                <c:pt idx="136">
                  <c:v>1.3829764434217966</c:v>
                </c:pt>
                <c:pt idx="137">
                  <c:v>1.4204114168180073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F6-4F5E-9A35-7BCFEB011052}"/>
            </c:ext>
          </c:extLst>
        </c:ser>
        <c:ser>
          <c:idx val="4"/>
          <c:order val="4"/>
          <c:tx>
            <c:v>Signal Macro US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'US (2)'!$A$303:$A$450</c:f>
              <c:numCache>
                <c:formatCode>m/d/yyyy</c:formatCode>
                <c:ptCount val="148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46053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</c:numCache>
            </c:numRef>
          </c:cat>
          <c:val>
            <c:numRef>
              <c:f>'US (2)'!$U$302:$U$494</c:f>
              <c:numCache>
                <c:formatCode>0.000</c:formatCode>
                <c:ptCount val="193"/>
                <c:pt idx="0">
                  <c:v>0.76435386576620856</c:v>
                </c:pt>
                <c:pt idx="1">
                  <c:v>0.23013717350713425</c:v>
                </c:pt>
                <c:pt idx="2">
                  <c:v>-7.9700398529376326E-2</c:v>
                </c:pt>
                <c:pt idx="3">
                  <c:v>-0.2870505521198114</c:v>
                </c:pt>
                <c:pt idx="4">
                  <c:v>-0.34394420729758679</c:v>
                </c:pt>
                <c:pt idx="5">
                  <c:v>-0.46989053486037224</c:v>
                </c:pt>
                <c:pt idx="6">
                  <c:v>-0.9820840569712076</c:v>
                </c:pt>
                <c:pt idx="7">
                  <c:v>-1.1513836530640169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F6-4F5E-9A35-7BCFEB011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601216"/>
        <c:axId val="704600256"/>
      </c:lineChart>
      <c:dateAx>
        <c:axId val="704601216"/>
        <c:scaling>
          <c:orientation val="minMax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600256"/>
        <c:crosses val="autoZero"/>
        <c:auto val="1"/>
        <c:lblOffset val="100"/>
        <c:baseTimeUnit val="months"/>
        <c:majorUnit val="9"/>
        <c:majorTimeUnit val="months"/>
      </c:dateAx>
      <c:valAx>
        <c:axId val="7046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6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37667712730496"/>
          <c:y val="0.8625975804554189"/>
          <c:w val="0.6614087256623844"/>
          <c:h val="0.11900876988772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'US (2)'!$AO$4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(2)'!$AO$5:$AO$450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371.16</c:v>
                </c:pt>
                <c:pt idx="17">
                  <c:v>387.81</c:v>
                </c:pt>
                <c:pt idx="18">
                  <c:v>395.43</c:v>
                </c:pt>
                <c:pt idx="19">
                  <c:v>#N/A</c:v>
                </c:pt>
                <c:pt idx="20">
                  <c:v>#N/A</c:v>
                </c:pt>
                <c:pt idx="21">
                  <c:v>375.22</c:v>
                </c:pt>
                <c:pt idx="22">
                  <c:v>417.09</c:v>
                </c:pt>
                <c:pt idx="23">
                  <c:v>408.79</c:v>
                </c:pt>
                <c:pt idx="24">
                  <c:v>412.7</c:v>
                </c:pt>
                <c:pt idx="25">
                  <c:v>#N/A</c:v>
                </c:pt>
                <c:pt idx="26">
                  <c:v>414.95</c:v>
                </c:pt>
                <c:pt idx="27">
                  <c:v>415.35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418.68</c:v>
                </c:pt>
                <c:pt idx="33">
                  <c:v>431.35</c:v>
                </c:pt>
                <c:pt idx="34">
                  <c:v>435.71</c:v>
                </c:pt>
                <c:pt idx="35">
                  <c:v>438.78</c:v>
                </c:pt>
                <c:pt idx="36">
                  <c:v>443.38</c:v>
                </c:pt>
                <c:pt idx="37">
                  <c:v>451.67</c:v>
                </c:pt>
                <c:pt idx="38">
                  <c:v>440.19</c:v>
                </c:pt>
                <c:pt idx="39">
                  <c:v>450.19</c:v>
                </c:pt>
                <c:pt idx="40">
                  <c:v>450.53</c:v>
                </c:pt>
                <c:pt idx="41">
                  <c:v>448.13</c:v>
                </c:pt>
                <c:pt idx="42">
                  <c:v>463.56</c:v>
                </c:pt>
                <c:pt idx="43">
                  <c:v>458.93</c:v>
                </c:pt>
                <c:pt idx="44">
                  <c:v>467.83</c:v>
                </c:pt>
                <c:pt idx="45">
                  <c:v>#N/A</c:v>
                </c:pt>
                <c:pt idx="46">
                  <c:v>#N/A</c:v>
                </c:pt>
                <c:pt idx="47">
                  <c:v>481.61</c:v>
                </c:pt>
                <c:pt idx="48">
                  <c:v>467.14</c:v>
                </c:pt>
                <c:pt idx="49">
                  <c:v>445.77</c:v>
                </c:pt>
                <c:pt idx="50">
                  <c:v>#N/A</c:v>
                </c:pt>
                <c:pt idx="51">
                  <c:v>456.5</c:v>
                </c:pt>
                <c:pt idx="52">
                  <c:v>444.27</c:v>
                </c:pt>
                <c:pt idx="53">
                  <c:v>458.26</c:v>
                </c:pt>
                <c:pt idx="54">
                  <c:v>475.49</c:v>
                </c:pt>
                <c:pt idx="55">
                  <c:v>462.69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645.5</c:v>
                </c:pt>
                <c:pt idx="74">
                  <c:v>654.16999999999996</c:v>
                </c:pt>
                <c:pt idx="75">
                  <c:v>669.12</c:v>
                </c:pt>
                <c:pt idx="76">
                  <c:v>670.63</c:v>
                </c:pt>
                <c:pt idx="77">
                  <c:v>639.95000000000005</c:v>
                </c:pt>
                <c:pt idx="78">
                  <c:v>651.99</c:v>
                </c:pt>
                <c:pt idx="79">
                  <c:v>687.31</c:v>
                </c:pt>
                <c:pt idx="80">
                  <c:v>705.27</c:v>
                </c:pt>
                <c:pt idx="81">
                  <c:v>757.02</c:v>
                </c:pt>
                <c:pt idx="82">
                  <c:v>740.74</c:v>
                </c:pt>
                <c:pt idx="83">
                  <c:v>786.16</c:v>
                </c:pt>
                <c:pt idx="84">
                  <c:v>#N/A</c:v>
                </c:pt>
                <c:pt idx="85">
                  <c:v>#N/A</c:v>
                </c:pt>
                <c:pt idx="86">
                  <c:v>801.34</c:v>
                </c:pt>
                <c:pt idx="87">
                  <c:v>848.28</c:v>
                </c:pt>
                <c:pt idx="88">
                  <c:v>885.14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1229.23</c:v>
                </c:pt>
                <c:pt idx="107">
                  <c:v>1279.6400000000001</c:v>
                </c:pt>
                <c:pt idx="108">
                  <c:v>#N/A</c:v>
                </c:pt>
                <c:pt idx="109">
                  <c:v>1286.3699999999999</c:v>
                </c:pt>
                <c:pt idx="110">
                  <c:v>1335.18</c:v>
                </c:pt>
                <c:pt idx="111">
                  <c:v>1301.8399999999999</c:v>
                </c:pt>
                <c:pt idx="112">
                  <c:v>1372.71</c:v>
                </c:pt>
                <c:pt idx="113">
                  <c:v>#N/A</c:v>
                </c:pt>
                <c:pt idx="114">
                  <c:v>#N/A</c:v>
                </c:pt>
                <c:pt idx="115">
                  <c:v>1282.71</c:v>
                </c:pt>
                <c:pt idx="116">
                  <c:v>1362.93</c:v>
                </c:pt>
                <c:pt idx="117">
                  <c:v>1388.91</c:v>
                </c:pt>
                <c:pt idx="118">
                  <c:v>1469.25</c:v>
                </c:pt>
                <c:pt idx="119">
                  <c:v>1394.46</c:v>
                </c:pt>
                <c:pt idx="120">
                  <c:v>1366.42</c:v>
                </c:pt>
                <c:pt idx="121">
                  <c:v>#N/A</c:v>
                </c:pt>
                <c:pt idx="122">
                  <c:v>#N/A</c:v>
                </c:pt>
                <c:pt idx="123">
                  <c:v>1420.6</c:v>
                </c:pt>
                <c:pt idx="124">
                  <c:v>1454.6</c:v>
                </c:pt>
                <c:pt idx="125">
                  <c:v>1430.83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1130.21</c:v>
                </c:pt>
                <c:pt idx="144">
                  <c:v>1106.73</c:v>
                </c:pt>
                <c:pt idx="145">
                  <c:v>1147.3900000000001</c:v>
                </c:pt>
                <c:pt idx="146">
                  <c:v>1076.92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815.28</c:v>
                </c:pt>
                <c:pt idx="152">
                  <c:v>885.76</c:v>
                </c:pt>
                <c:pt idx="153">
                  <c:v>936.31</c:v>
                </c:pt>
                <c:pt idx="154">
                  <c:v>879.82</c:v>
                </c:pt>
                <c:pt idx="155">
                  <c:v>#N/A</c:v>
                </c:pt>
                <c:pt idx="156">
                  <c:v>#N/A</c:v>
                </c:pt>
                <c:pt idx="157">
                  <c:v>848.18</c:v>
                </c:pt>
                <c:pt idx="158">
                  <c:v>916.92</c:v>
                </c:pt>
                <c:pt idx="159">
                  <c:v>963.59</c:v>
                </c:pt>
                <c:pt idx="160">
                  <c:v>974.5</c:v>
                </c:pt>
                <c:pt idx="161">
                  <c:v>990.31</c:v>
                </c:pt>
                <c:pt idx="162">
                  <c:v>1008.01</c:v>
                </c:pt>
                <c:pt idx="163">
                  <c:v>995.97</c:v>
                </c:pt>
                <c:pt idx="164">
                  <c:v>1050.71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1101.72</c:v>
                </c:pt>
                <c:pt idx="174">
                  <c:v>1104.24</c:v>
                </c:pt>
                <c:pt idx="175">
                  <c:v>1114.58</c:v>
                </c:pt>
                <c:pt idx="176">
                  <c:v>1130.2</c:v>
                </c:pt>
                <c:pt idx="177">
                  <c:v>1173.82</c:v>
                </c:pt>
                <c:pt idx="178">
                  <c:v>1211.92</c:v>
                </c:pt>
                <c:pt idx="179">
                  <c:v>1181.27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1191.5</c:v>
                </c:pt>
                <c:pt idx="184">
                  <c:v>1191.33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1207.01</c:v>
                </c:pt>
                <c:pt idx="189">
                  <c:v>1249.48</c:v>
                </c:pt>
                <c:pt idx="190">
                  <c:v>1248.29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1335.85</c:v>
                </c:pt>
                <c:pt idx="200">
                  <c:v>1377.94</c:v>
                </c:pt>
                <c:pt idx="201">
                  <c:v>1400.63</c:v>
                </c:pt>
                <c:pt idx="202">
                  <c:v>1418.3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919.14</c:v>
                </c:pt>
                <c:pt idx="232">
                  <c:v>919.32</c:v>
                </c:pt>
                <c:pt idx="233">
                  <c:v>987.48</c:v>
                </c:pt>
                <c:pt idx="234">
                  <c:v>1020.63</c:v>
                </c:pt>
                <c:pt idx="235">
                  <c:v>1057.08</c:v>
                </c:pt>
                <c:pt idx="236">
                  <c:v>1036.2</c:v>
                </c:pt>
                <c:pt idx="237">
                  <c:v>1095.6300000000001</c:v>
                </c:pt>
                <c:pt idx="238">
                  <c:v>#N/A</c:v>
                </c:pt>
                <c:pt idx="239">
                  <c:v>1073.8699999999999</c:v>
                </c:pt>
                <c:pt idx="240">
                  <c:v>1104.49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1101.5999999999999</c:v>
                </c:pt>
                <c:pt idx="246">
                  <c:v>1049.33</c:v>
                </c:pt>
                <c:pt idx="247">
                  <c:v>1141.2</c:v>
                </c:pt>
                <c:pt idx="248">
                  <c:v>1183.26</c:v>
                </c:pt>
                <c:pt idx="249">
                  <c:v>1180.55</c:v>
                </c:pt>
                <c:pt idx="250">
                  <c:v>1257.6400000000001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1312.41</c:v>
                </c:pt>
                <c:pt idx="264">
                  <c:v>1365.68</c:v>
                </c:pt>
                <c:pt idx="265">
                  <c:v>1408.47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1379.32</c:v>
                </c:pt>
                <c:pt idx="270">
                  <c:v>1406.58</c:v>
                </c:pt>
                <c:pt idx="271">
                  <c:v>1440.67</c:v>
                </c:pt>
                <c:pt idx="272">
                  <c:v>1412.16</c:v>
                </c:pt>
                <c:pt idx="273">
                  <c:v>#N/A</c:v>
                </c:pt>
                <c:pt idx="274">
                  <c:v>1426.19</c:v>
                </c:pt>
                <c:pt idx="275">
                  <c:v>1498.11</c:v>
                </c:pt>
                <c:pt idx="276">
                  <c:v>1514.68</c:v>
                </c:pt>
                <c:pt idx="277">
                  <c:v>1569.19</c:v>
                </c:pt>
                <c:pt idx="278">
                  <c:v>1597.57</c:v>
                </c:pt>
                <c:pt idx="279">
                  <c:v>1630.74</c:v>
                </c:pt>
                <c:pt idx="280">
                  <c:v>1606.28</c:v>
                </c:pt>
                <c:pt idx="281">
                  <c:v>1685.73</c:v>
                </c:pt>
                <c:pt idx="282">
                  <c:v>#N/A</c:v>
                </c:pt>
                <c:pt idx="283">
                  <c:v>1681.55</c:v>
                </c:pt>
                <c:pt idx="284">
                  <c:v>1756.54</c:v>
                </c:pt>
                <c:pt idx="285">
                  <c:v>1805.81</c:v>
                </c:pt>
                <c:pt idx="286">
                  <c:v>1848.36</c:v>
                </c:pt>
                <c:pt idx="287">
                  <c:v>1782.59</c:v>
                </c:pt>
                <c:pt idx="288">
                  <c:v>1859.45</c:v>
                </c:pt>
                <c:pt idx="289">
                  <c:v>#N/A</c:v>
                </c:pt>
                <c:pt idx="290">
                  <c:v>1883.95</c:v>
                </c:pt>
                <c:pt idx="291">
                  <c:v>1923.57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1972.29</c:v>
                </c:pt>
                <c:pt idx="296">
                  <c:v>2018.05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6460.26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0-4FD2-8C0A-07352E175BB7}"/>
            </c:ext>
          </c:extLst>
        </c:ser>
        <c:ser>
          <c:idx val="1"/>
          <c:order val="1"/>
          <c:tx>
            <c:strRef>
              <c:f>'US (2)'!$AP$4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(2)'!$AP$5:$AP$450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395.43</c:v>
                </c:pt>
                <c:pt idx="19">
                  <c:v>387.86</c:v>
                </c:pt>
                <c:pt idx="20">
                  <c:v>392.46</c:v>
                </c:pt>
                <c:pt idx="21">
                  <c:v>375.22</c:v>
                </c:pt>
                <c:pt idx="22">
                  <c:v>#N/A</c:v>
                </c:pt>
                <c:pt idx="23">
                  <c:v>#N/A</c:v>
                </c:pt>
                <c:pt idx="24">
                  <c:v>412.7</c:v>
                </c:pt>
                <c:pt idx="25">
                  <c:v>403.69</c:v>
                </c:pt>
                <c:pt idx="26">
                  <c:v>414.95</c:v>
                </c:pt>
                <c:pt idx="27">
                  <c:v>415.35</c:v>
                </c:pt>
                <c:pt idx="28">
                  <c:v>408.14</c:v>
                </c:pt>
                <c:pt idx="29">
                  <c:v>424.21</c:v>
                </c:pt>
                <c:pt idx="30">
                  <c:v>414.03</c:v>
                </c:pt>
                <c:pt idx="31">
                  <c:v>#N/A</c:v>
                </c:pt>
                <c:pt idx="32">
                  <c:v>#N/A</c:v>
                </c:pt>
                <c:pt idx="33">
                  <c:v>431.35</c:v>
                </c:pt>
                <c:pt idx="34">
                  <c:v>435.71</c:v>
                </c:pt>
                <c:pt idx="35">
                  <c:v>438.78</c:v>
                </c:pt>
                <c:pt idx="36">
                  <c:v>443.38</c:v>
                </c:pt>
                <c:pt idx="37">
                  <c:v>451.67</c:v>
                </c:pt>
                <c:pt idx="38">
                  <c:v>440.19</c:v>
                </c:pt>
                <c:pt idx="39">
                  <c:v>450.19</c:v>
                </c:pt>
                <c:pt idx="40">
                  <c:v>450.53</c:v>
                </c:pt>
                <c:pt idx="41">
                  <c:v>448.13</c:v>
                </c:pt>
                <c:pt idx="42">
                  <c:v>463.56</c:v>
                </c:pt>
                <c:pt idx="43">
                  <c:v>#N/A</c:v>
                </c:pt>
                <c:pt idx="44">
                  <c:v>467.83</c:v>
                </c:pt>
                <c:pt idx="45">
                  <c:v>461.79</c:v>
                </c:pt>
                <c:pt idx="46">
                  <c:v>466.45</c:v>
                </c:pt>
                <c:pt idx="47">
                  <c:v>481.61</c:v>
                </c:pt>
                <c:pt idx="48">
                  <c:v>#N/A</c:v>
                </c:pt>
                <c:pt idx="49">
                  <c:v>445.77</c:v>
                </c:pt>
                <c:pt idx="50">
                  <c:v>450.91</c:v>
                </c:pt>
                <c:pt idx="51">
                  <c:v>456.5</c:v>
                </c:pt>
                <c:pt idx="52">
                  <c:v>#N/A</c:v>
                </c:pt>
                <c:pt idx="53">
                  <c:v>458.26</c:v>
                </c:pt>
                <c:pt idx="54">
                  <c:v>475.49</c:v>
                </c:pt>
                <c:pt idx="55">
                  <c:v>462.69</c:v>
                </c:pt>
                <c:pt idx="56">
                  <c:v>472.35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654.16999999999996</c:v>
                </c:pt>
                <c:pt idx="75">
                  <c:v>669.12</c:v>
                </c:pt>
                <c:pt idx="76">
                  <c:v>#N/A</c:v>
                </c:pt>
                <c:pt idx="77">
                  <c:v>639.95000000000005</c:v>
                </c:pt>
                <c:pt idx="78">
                  <c:v>651.99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786.16</c:v>
                </c:pt>
                <c:pt idx="84">
                  <c:v>790.82</c:v>
                </c:pt>
                <c:pt idx="85">
                  <c:v>757.12</c:v>
                </c:pt>
                <c:pt idx="86">
                  <c:v>801.34</c:v>
                </c:pt>
                <c:pt idx="87">
                  <c:v>#N/A</c:v>
                </c:pt>
                <c:pt idx="88">
                  <c:v>885.14</c:v>
                </c:pt>
                <c:pt idx="89">
                  <c:v>954.29</c:v>
                </c:pt>
                <c:pt idx="90">
                  <c:v>899.47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1279.6400000000001</c:v>
                </c:pt>
                <c:pt idx="108">
                  <c:v>1238.33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1372.71</c:v>
                </c:pt>
                <c:pt idx="113">
                  <c:v>1328.72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1469.25</c:v>
                </c:pt>
                <c:pt idx="119">
                  <c:v>1394.46</c:v>
                </c:pt>
                <c:pt idx="120">
                  <c:v>1366.42</c:v>
                </c:pt>
                <c:pt idx="121">
                  <c:v>1498.58</c:v>
                </c:pt>
                <c:pt idx="122">
                  <c:v>1452.43</c:v>
                </c:pt>
                <c:pt idx="123">
                  <c:v>1420.6</c:v>
                </c:pt>
                <c:pt idx="124">
                  <c:v>#N/A</c:v>
                </c:pt>
                <c:pt idx="125">
                  <c:v>1430.83</c:v>
                </c:pt>
                <c:pt idx="126">
                  <c:v>1517.68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1076.92</c:v>
                </c:pt>
                <c:pt idx="147">
                  <c:v>1067.1400000000001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885.76</c:v>
                </c:pt>
                <c:pt idx="153">
                  <c:v>936.31</c:v>
                </c:pt>
                <c:pt idx="154">
                  <c:v>879.82</c:v>
                </c:pt>
                <c:pt idx="155">
                  <c:v>855.7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990.31</c:v>
                </c:pt>
                <c:pt idx="162">
                  <c:v>1008.01</c:v>
                </c:pt>
                <c:pt idx="163">
                  <c:v>#N/A</c:v>
                </c:pt>
                <c:pt idx="164">
                  <c:v>1050.71</c:v>
                </c:pt>
                <c:pt idx="165">
                  <c:v>1058.2</c:v>
                </c:pt>
                <c:pt idx="166">
                  <c:v>1111.92</c:v>
                </c:pt>
                <c:pt idx="167">
                  <c:v>1131.1300000000001</c:v>
                </c:pt>
                <c:pt idx="168">
                  <c:v>1144.94</c:v>
                </c:pt>
                <c:pt idx="169">
                  <c:v>1126.21</c:v>
                </c:pt>
                <c:pt idx="170">
                  <c:v>1107.31</c:v>
                </c:pt>
                <c:pt idx="171">
                  <c:v>1120.68</c:v>
                </c:pt>
                <c:pt idx="172">
                  <c:v>1140.8399999999999</c:v>
                </c:pt>
                <c:pt idx="173">
                  <c:v>1101.72</c:v>
                </c:pt>
                <c:pt idx="174">
                  <c:v>1104.24</c:v>
                </c:pt>
                <c:pt idx="175">
                  <c:v>1114.58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1181.27</c:v>
                </c:pt>
                <c:pt idx="180">
                  <c:v>1203.5999999999999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1191.33</c:v>
                </c:pt>
                <c:pt idx="185">
                  <c:v>1234.18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1248.29</c:v>
                </c:pt>
                <c:pt idx="191">
                  <c:v>1280.0899999999999</c:v>
                </c:pt>
                <c:pt idx="192">
                  <c:v>1280.6600000000001</c:v>
                </c:pt>
                <c:pt idx="193">
                  <c:v>1294.83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1418.3</c:v>
                </c:pt>
                <c:pt idx="203">
                  <c:v>1438.24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1095.6300000000001</c:v>
                </c:pt>
                <c:pt idx="238">
                  <c:v>1115.0999999999999</c:v>
                </c:pt>
                <c:pt idx="239">
                  <c:v>1073.8699999999999</c:v>
                </c:pt>
                <c:pt idx="240">
                  <c:v>1104.49</c:v>
                </c:pt>
                <c:pt idx="241">
                  <c:v>1169.43</c:v>
                </c:pt>
                <c:pt idx="242">
                  <c:v>1186.69</c:v>
                </c:pt>
                <c:pt idx="243">
                  <c:v>1089.4100000000001</c:v>
                </c:pt>
                <c:pt idx="244">
                  <c:v>1030.71</c:v>
                </c:pt>
                <c:pt idx="245">
                  <c:v>1101.5999999999999</c:v>
                </c:pt>
                <c:pt idx="246">
                  <c:v>1049.33</c:v>
                </c:pt>
                <c:pt idx="247">
                  <c:v>1141.2</c:v>
                </c:pt>
                <c:pt idx="248">
                  <c:v>#N/A</c:v>
                </c:pt>
                <c:pt idx="249">
                  <c:v>#N/A</c:v>
                </c:pt>
                <c:pt idx="250">
                  <c:v>1257.6400000000001</c:v>
                </c:pt>
                <c:pt idx="251">
                  <c:v>1286.1199999999999</c:v>
                </c:pt>
                <c:pt idx="252">
                  <c:v>1327.22</c:v>
                </c:pt>
                <c:pt idx="253">
                  <c:v>1325.83</c:v>
                </c:pt>
                <c:pt idx="254">
                  <c:v>1363.61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1408.47</c:v>
                </c:pt>
                <c:pt idx="266">
                  <c:v>1397.91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1412.16</c:v>
                </c:pt>
                <c:pt idx="273">
                  <c:v>1416.18</c:v>
                </c:pt>
                <c:pt idx="274">
                  <c:v>1426.19</c:v>
                </c:pt>
                <c:pt idx="275">
                  <c:v>1498.11</c:v>
                </c:pt>
                <c:pt idx="276">
                  <c:v>1514.68</c:v>
                </c:pt>
                <c:pt idx="277">
                  <c:v>1569.19</c:v>
                </c:pt>
                <c:pt idx="278">
                  <c:v>1597.57</c:v>
                </c:pt>
                <c:pt idx="279">
                  <c:v>#N/A</c:v>
                </c:pt>
                <c:pt idx="280">
                  <c:v>#N/A</c:v>
                </c:pt>
                <c:pt idx="281">
                  <c:v>1685.73</c:v>
                </c:pt>
                <c:pt idx="282">
                  <c:v>1632.97</c:v>
                </c:pt>
                <c:pt idx="283">
                  <c:v>1681.55</c:v>
                </c:pt>
                <c:pt idx="284">
                  <c:v>#N/A</c:v>
                </c:pt>
                <c:pt idx="285">
                  <c:v>1805.81</c:v>
                </c:pt>
                <c:pt idx="286">
                  <c:v>1848.36</c:v>
                </c:pt>
                <c:pt idx="287">
                  <c:v>#N/A</c:v>
                </c:pt>
                <c:pt idx="288">
                  <c:v>1859.45</c:v>
                </c:pt>
                <c:pt idx="289">
                  <c:v>1872.34</c:v>
                </c:pt>
                <c:pt idx="290">
                  <c:v>1883.95</c:v>
                </c:pt>
                <c:pt idx="291">
                  <c:v>1923.57</c:v>
                </c:pt>
                <c:pt idx="292">
                  <c:v>1960.23</c:v>
                </c:pt>
                <c:pt idx="293">
                  <c:v>1930.67</c:v>
                </c:pt>
                <c:pt idx="294">
                  <c:v>2003.37</c:v>
                </c:pt>
                <c:pt idx="295">
                  <c:v>1972.29</c:v>
                </c:pt>
                <c:pt idx="296">
                  <c:v>2018.05</c:v>
                </c:pt>
                <c:pt idx="297">
                  <c:v>2067.56</c:v>
                </c:pt>
                <c:pt idx="298">
                  <c:v>2058.9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#N/A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0-4FD2-8C0A-07352E175BB7}"/>
            </c:ext>
          </c:extLst>
        </c:ser>
        <c:ser>
          <c:idx val="2"/>
          <c:order val="2"/>
          <c:tx>
            <c:strRef>
              <c:f>'US (2)'!$AQ$4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(2)'!$AQ$5:$AQ$450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414.03</c:v>
                </c:pt>
                <c:pt idx="31">
                  <c:v>417.8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472.35</c:v>
                </c:pt>
                <c:pt idx="57">
                  <c:v>453.69</c:v>
                </c:pt>
                <c:pt idx="58">
                  <c:v>459.27</c:v>
                </c:pt>
                <c:pt idx="59">
                  <c:v>470.42</c:v>
                </c:pt>
                <c:pt idx="60">
                  <c:v>487.39</c:v>
                </c:pt>
                <c:pt idx="61">
                  <c:v>500.71</c:v>
                </c:pt>
                <c:pt idx="62">
                  <c:v>514.71</c:v>
                </c:pt>
                <c:pt idx="63">
                  <c:v>533.4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584.41</c:v>
                </c:pt>
                <c:pt idx="68">
                  <c:v>581.5</c:v>
                </c:pt>
                <c:pt idx="69">
                  <c:v>605.37</c:v>
                </c:pt>
                <c:pt idx="70">
                  <c:v>#N/A</c:v>
                </c:pt>
                <c:pt idx="71">
                  <c:v>636.02</c:v>
                </c:pt>
                <c:pt idx="72">
                  <c:v>640.42999999999995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899.47</c:v>
                </c:pt>
                <c:pt idx="91">
                  <c:v>947.28</c:v>
                </c:pt>
                <c:pt idx="92">
                  <c:v>914.62</c:v>
                </c:pt>
                <c:pt idx="93">
                  <c:v>955.4</c:v>
                </c:pt>
                <c:pt idx="94">
                  <c:v>970.43</c:v>
                </c:pt>
                <c:pt idx="95">
                  <c:v>980.28</c:v>
                </c:pt>
                <c:pt idx="96">
                  <c:v>1049.3399999999999</c:v>
                </c:pt>
                <c:pt idx="97">
                  <c:v>1101.75</c:v>
                </c:pt>
                <c:pt idx="98">
                  <c:v>1111.75</c:v>
                </c:pt>
                <c:pt idx="99">
                  <c:v>1090.82</c:v>
                </c:pt>
                <c:pt idx="100">
                  <c:v>1133.8399999999999</c:v>
                </c:pt>
                <c:pt idx="101">
                  <c:v>1120.67</c:v>
                </c:pt>
                <c:pt idx="102">
                  <c:v>957.28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1328.72</c:v>
                </c:pt>
                <c:pt idx="114">
                  <c:v>1320.41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1517.68</c:v>
                </c:pt>
                <c:pt idx="127">
                  <c:v>1436.51</c:v>
                </c:pt>
                <c:pt idx="128">
                  <c:v>1429.4</c:v>
                </c:pt>
                <c:pt idx="129">
                  <c:v>1314.95</c:v>
                </c:pt>
                <c:pt idx="130">
                  <c:v>1320.28</c:v>
                </c:pt>
                <c:pt idx="131">
                  <c:v>1366.01</c:v>
                </c:pt>
                <c:pt idx="132">
                  <c:v>1239.94</c:v>
                </c:pt>
                <c:pt idx="133">
                  <c:v>#N/A</c:v>
                </c:pt>
                <c:pt idx="134">
                  <c:v>1249.46</c:v>
                </c:pt>
                <c:pt idx="135">
                  <c:v>1255.82</c:v>
                </c:pt>
                <c:pt idx="136">
                  <c:v>1224.42</c:v>
                </c:pt>
                <c:pt idx="137">
                  <c:v>1211.23</c:v>
                </c:pt>
                <c:pt idx="138">
                  <c:v>1133.58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1067.1400000000001</c:v>
                </c:pt>
                <c:pt idx="148">
                  <c:v>989.81</c:v>
                </c:pt>
                <c:pt idx="149">
                  <c:v>911.62</c:v>
                </c:pt>
                <c:pt idx="150">
                  <c:v>916.07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855.7</c:v>
                </c:pt>
                <c:pt idx="156">
                  <c:v>841.15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1203.5999999999999</c:v>
                </c:pt>
                <c:pt idx="181">
                  <c:v>1180.5899999999999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1234.18</c:v>
                </c:pt>
                <c:pt idx="186">
                  <c:v>1220.33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1294.83</c:v>
                </c:pt>
                <c:pt idx="194">
                  <c:v>1310.6099999999999</c:v>
                </c:pt>
                <c:pt idx="195">
                  <c:v>1270.0899999999999</c:v>
                </c:pt>
                <c:pt idx="196">
                  <c:v>1270.2</c:v>
                </c:pt>
                <c:pt idx="197">
                  <c:v>1276.6600000000001</c:v>
                </c:pt>
                <c:pt idx="198">
                  <c:v>1303.82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1438.24</c:v>
                </c:pt>
                <c:pt idx="204">
                  <c:v>1406.82</c:v>
                </c:pt>
                <c:pt idx="205">
                  <c:v>1420.86</c:v>
                </c:pt>
                <c:pt idx="206">
                  <c:v>1482.37</c:v>
                </c:pt>
                <c:pt idx="207">
                  <c:v>1530.62</c:v>
                </c:pt>
                <c:pt idx="208">
                  <c:v>1503.35</c:v>
                </c:pt>
                <c:pt idx="209">
                  <c:v>1455.28</c:v>
                </c:pt>
                <c:pt idx="210">
                  <c:v>#N/A</c:v>
                </c:pt>
                <c:pt idx="211">
                  <c:v>1526.75</c:v>
                </c:pt>
                <c:pt idx="212">
                  <c:v>1549.38</c:v>
                </c:pt>
                <c:pt idx="213">
                  <c:v>1481.14</c:v>
                </c:pt>
                <c:pt idx="214">
                  <c:v>1468.36</c:v>
                </c:pt>
                <c:pt idx="215">
                  <c:v>1378.55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1400.38</c:v>
                </c:pt>
                <c:pt idx="220">
                  <c:v>1280</c:v>
                </c:pt>
                <c:pt idx="221">
                  <c:v>1267.3800000000001</c:v>
                </c:pt>
                <c:pt idx="222">
                  <c:v>1282.83</c:v>
                </c:pt>
                <c:pt idx="223">
                  <c:v>1166.3599999999999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1363.61</c:v>
                </c:pt>
                <c:pt idx="255">
                  <c:v>1345.2</c:v>
                </c:pt>
                <c:pt idx="256">
                  <c:v>1320.64</c:v>
                </c:pt>
                <c:pt idx="257">
                  <c:v>1292.28</c:v>
                </c:pt>
                <c:pt idx="258">
                  <c:v>1218.8900000000001</c:v>
                </c:pt>
                <c:pt idx="259">
                  <c:v>1131.42</c:v>
                </c:pt>
                <c:pt idx="260">
                  <c:v>1253.3</c:v>
                </c:pt>
                <c:pt idx="261">
                  <c:v>1246.96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1397.91</c:v>
                </c:pt>
                <c:pt idx="267">
                  <c:v>1310.33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2058.9</c:v>
                </c:pt>
                <c:pt idx="299">
                  <c:v>1994.99</c:v>
                </c:pt>
                <c:pt idx="300">
                  <c:v>2104.5</c:v>
                </c:pt>
                <c:pt idx="301">
                  <c:v>2067.89</c:v>
                </c:pt>
                <c:pt idx="302">
                  <c:v>2085.5100000000002</c:v>
                </c:pt>
                <c:pt idx="303">
                  <c:v>2107.39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#N/A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50-4FD2-8C0A-07352E175BB7}"/>
            </c:ext>
          </c:extLst>
        </c:ser>
        <c:ser>
          <c:idx val="3"/>
          <c:order val="3"/>
          <c:tx>
            <c:strRef>
              <c:f>'US (2)'!$AR$4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2C50-4FD2-8C0A-07352E175BB7}"/>
              </c:ext>
            </c:extLst>
          </c:dPt>
          <c:dPt>
            <c:idx val="26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2C50-4FD2-8C0A-07352E175BB7}"/>
              </c:ext>
            </c:extLst>
          </c:dPt>
          <c:cat>
            <c:numRef>
              <c:f>'US (2)'!$AJ$5:$AJ$450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  <c:pt idx="420">
                  <c:v>45747</c:v>
                </c:pt>
                <c:pt idx="421">
                  <c:v>45777</c:v>
                </c:pt>
                <c:pt idx="422">
                  <c:v>45808</c:v>
                </c:pt>
                <c:pt idx="423">
                  <c:v>45838</c:v>
                </c:pt>
                <c:pt idx="424">
                  <c:v>45869</c:v>
                </c:pt>
                <c:pt idx="425">
                  <c:v>45898</c:v>
                </c:pt>
                <c:pt idx="426">
                  <c:v>45930</c:v>
                </c:pt>
                <c:pt idx="427">
                  <c:v>45961</c:v>
                </c:pt>
                <c:pt idx="428">
                  <c:v>45989</c:v>
                </c:pt>
                <c:pt idx="429">
                  <c:v>46022</c:v>
                </c:pt>
                <c:pt idx="430">
                  <c:v>46053</c:v>
                </c:pt>
                <c:pt idx="431">
                  <c:v>46080</c:v>
                </c:pt>
                <c:pt idx="432">
                  <c:v>46112</c:v>
                </c:pt>
                <c:pt idx="433">
                  <c:v>46142</c:v>
                </c:pt>
                <c:pt idx="434">
                  <c:v>46171</c:v>
                </c:pt>
                <c:pt idx="435">
                  <c:v>46203</c:v>
                </c:pt>
              </c:numCache>
            </c:numRef>
          </c:cat>
          <c:val>
            <c:numRef>
              <c:f>'US (2)'!$AR$5:$AR$450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417.8</c:v>
                </c:pt>
                <c:pt idx="32">
                  <c:v>418.68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453.69</c:v>
                </c:pt>
                <c:pt idx="58">
                  <c:v>459.27</c:v>
                </c:pt>
                <c:pt idx="59">
                  <c:v>#N/A</c:v>
                </c:pt>
                <c:pt idx="60">
                  <c:v>487.39</c:v>
                </c:pt>
                <c:pt idx="61">
                  <c:v>500.71</c:v>
                </c:pt>
                <c:pt idx="62">
                  <c:v>#N/A</c:v>
                </c:pt>
                <c:pt idx="63">
                  <c:v>533.4</c:v>
                </c:pt>
                <c:pt idx="64">
                  <c:v>544.75</c:v>
                </c:pt>
                <c:pt idx="65">
                  <c:v>562.05999999999995</c:v>
                </c:pt>
                <c:pt idx="66">
                  <c:v>561.88</c:v>
                </c:pt>
                <c:pt idx="67">
                  <c:v>584.41</c:v>
                </c:pt>
                <c:pt idx="68">
                  <c:v>#N/A</c:v>
                </c:pt>
                <c:pt idx="69">
                  <c:v>605.37</c:v>
                </c:pt>
                <c:pt idx="70">
                  <c:v>615.92999999999995</c:v>
                </c:pt>
                <c:pt idx="71">
                  <c:v>636.02</c:v>
                </c:pt>
                <c:pt idx="72">
                  <c:v>640.42999999999995</c:v>
                </c:pt>
                <c:pt idx="73">
                  <c:v>645.5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914.62</c:v>
                </c:pt>
                <c:pt idx="93">
                  <c:v>955.4</c:v>
                </c:pt>
                <c:pt idx="94">
                  <c:v>970.43</c:v>
                </c:pt>
                <c:pt idx="95">
                  <c:v>980.28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957.28</c:v>
                </c:pt>
                <c:pt idx="103">
                  <c:v>1017.01</c:v>
                </c:pt>
                <c:pt idx="104">
                  <c:v>1098.67</c:v>
                </c:pt>
                <c:pt idx="105">
                  <c:v>1163.6300000000001</c:v>
                </c:pt>
                <c:pt idx="106">
                  <c:v>1229.23</c:v>
                </c:pt>
                <c:pt idx="107">
                  <c:v>#N/A</c:v>
                </c:pt>
                <c:pt idx="108">
                  <c:v>1238.33</c:v>
                </c:pt>
                <c:pt idx="109">
                  <c:v>1286.3699999999999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1320.41</c:v>
                </c:pt>
                <c:pt idx="115">
                  <c:v>1282.71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1320.28</c:v>
                </c:pt>
                <c:pt idx="131">
                  <c:v>1366.01</c:v>
                </c:pt>
                <c:pt idx="132">
                  <c:v>1239.94</c:v>
                </c:pt>
                <c:pt idx="133">
                  <c:v>1160.33</c:v>
                </c:pt>
                <c:pt idx="134">
                  <c:v>1249.46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1133.58</c:v>
                </c:pt>
                <c:pt idx="139">
                  <c:v>1040.94</c:v>
                </c:pt>
                <c:pt idx="140">
                  <c:v>1059.78</c:v>
                </c:pt>
                <c:pt idx="141">
                  <c:v>1139.45</c:v>
                </c:pt>
                <c:pt idx="142">
                  <c:v>1148.08</c:v>
                </c:pt>
                <c:pt idx="143">
                  <c:v>1130.21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989.81</c:v>
                </c:pt>
                <c:pt idx="149">
                  <c:v>911.62</c:v>
                </c:pt>
                <c:pt idx="150">
                  <c:v>916.07</c:v>
                </c:pt>
                <c:pt idx="151">
                  <c:v>815.28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841.15</c:v>
                </c:pt>
                <c:pt idx="157">
                  <c:v>848.18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1180.5899999999999</c:v>
                </c:pt>
                <c:pt idx="182">
                  <c:v>1156.8499999999999</c:v>
                </c:pt>
                <c:pt idx="183">
                  <c:v>1191.5</c:v>
                </c:pt>
                <c:pt idx="184">
                  <c:v>#N/A</c:v>
                </c:pt>
                <c:pt idx="185">
                  <c:v>#N/A</c:v>
                </c:pt>
                <c:pt idx="186">
                  <c:v>1220.33</c:v>
                </c:pt>
                <c:pt idx="187">
                  <c:v>1228.81</c:v>
                </c:pt>
                <c:pt idx="188">
                  <c:v>1207.01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1270.2</c:v>
                </c:pt>
                <c:pt idx="197">
                  <c:v>1276.6600000000001</c:v>
                </c:pt>
                <c:pt idx="198">
                  <c:v>1303.82</c:v>
                </c:pt>
                <c:pt idx="199">
                  <c:v>1335.85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1406.82</c:v>
                </c:pt>
                <c:pt idx="205">
                  <c:v>1420.86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1455.28</c:v>
                </c:pt>
                <c:pt idx="210">
                  <c:v>1473.99</c:v>
                </c:pt>
                <c:pt idx="211">
                  <c:v>1526.75</c:v>
                </c:pt>
                <c:pt idx="212">
                  <c:v>1549.38</c:v>
                </c:pt>
                <c:pt idx="213">
                  <c:v>1481.14</c:v>
                </c:pt>
                <c:pt idx="214">
                  <c:v>#N/A</c:v>
                </c:pt>
                <c:pt idx="215">
                  <c:v>1378.55</c:v>
                </c:pt>
                <c:pt idx="216">
                  <c:v>1330.63</c:v>
                </c:pt>
                <c:pt idx="217">
                  <c:v>1322.7</c:v>
                </c:pt>
                <c:pt idx="218">
                  <c:v>1385.59</c:v>
                </c:pt>
                <c:pt idx="219">
                  <c:v>1400.38</c:v>
                </c:pt>
                <c:pt idx="220">
                  <c:v>1280</c:v>
                </c:pt>
                <c:pt idx="221">
                  <c:v>1267.3800000000001</c:v>
                </c:pt>
                <c:pt idx="222">
                  <c:v>#N/A</c:v>
                </c:pt>
                <c:pt idx="223">
                  <c:v>1166.3599999999999</c:v>
                </c:pt>
                <c:pt idx="224">
                  <c:v>968.75</c:v>
                </c:pt>
                <c:pt idx="225">
                  <c:v>896.24</c:v>
                </c:pt>
                <c:pt idx="226">
                  <c:v>903.25</c:v>
                </c:pt>
                <c:pt idx="227">
                  <c:v>825.88</c:v>
                </c:pt>
                <c:pt idx="228">
                  <c:v>735.09</c:v>
                </c:pt>
                <c:pt idx="229">
                  <c:v>797.87</c:v>
                </c:pt>
                <c:pt idx="230">
                  <c:v>872.81</c:v>
                </c:pt>
                <c:pt idx="231">
                  <c:v>919.14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1218.8900000000001</c:v>
                </c:pt>
                <c:pt idx="259">
                  <c:v>1131.42</c:v>
                </c:pt>
                <c:pt idx="260">
                  <c:v>#N/A</c:v>
                </c:pt>
                <c:pt idx="261">
                  <c:v>1246.96</c:v>
                </c:pt>
                <c:pt idx="262">
                  <c:v>1257.6099999999999</c:v>
                </c:pt>
                <c:pt idx="263">
                  <c:v>1312.41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1310.33</c:v>
                </c:pt>
                <c:pt idx="268">
                  <c:v>1362.16</c:v>
                </c:pt>
                <c:pt idx="269">
                  <c:v>1379.32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#N/A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50-4FD2-8C0A-07352E175BB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'US (2)'!$AS$5:$AS$458</c:f>
              <c:numCache>
                <c:formatCode>General</c:formatCode>
                <c:ptCount val="45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50-4FD2-8C0A-07352E175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180943"/>
        <c:axId val="839183855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(2)'!$BF$4:$BF$5</c:f>
              <c:strCache>
                <c:ptCount val="2"/>
                <c:pt idx="0">
                  <c:v>Strat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(2)'!$AZ$6:$AZ$440</c:f>
              <c:numCache>
                <c:formatCode>m/d/yyyy</c:formatCode>
                <c:ptCount val="435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  <c:pt idx="214">
                  <c:v>39507</c:v>
                </c:pt>
                <c:pt idx="215">
                  <c:v>39538</c:v>
                </c:pt>
                <c:pt idx="216">
                  <c:v>39568</c:v>
                </c:pt>
                <c:pt idx="217">
                  <c:v>39599</c:v>
                </c:pt>
                <c:pt idx="218">
                  <c:v>39629</c:v>
                </c:pt>
                <c:pt idx="219">
                  <c:v>39660</c:v>
                </c:pt>
                <c:pt idx="220">
                  <c:v>39691</c:v>
                </c:pt>
                <c:pt idx="221">
                  <c:v>39721</c:v>
                </c:pt>
                <c:pt idx="222">
                  <c:v>39752</c:v>
                </c:pt>
                <c:pt idx="223">
                  <c:v>39782</c:v>
                </c:pt>
                <c:pt idx="224">
                  <c:v>39813</c:v>
                </c:pt>
                <c:pt idx="225">
                  <c:v>39844</c:v>
                </c:pt>
                <c:pt idx="226">
                  <c:v>39872</c:v>
                </c:pt>
                <c:pt idx="227">
                  <c:v>39903</c:v>
                </c:pt>
                <c:pt idx="228">
                  <c:v>39933</c:v>
                </c:pt>
                <c:pt idx="229">
                  <c:v>39964</c:v>
                </c:pt>
                <c:pt idx="230">
                  <c:v>39994</c:v>
                </c:pt>
                <c:pt idx="231">
                  <c:v>40025</c:v>
                </c:pt>
                <c:pt idx="232">
                  <c:v>40056</c:v>
                </c:pt>
                <c:pt idx="233">
                  <c:v>40086</c:v>
                </c:pt>
                <c:pt idx="234">
                  <c:v>40117</c:v>
                </c:pt>
                <c:pt idx="235">
                  <c:v>40147</c:v>
                </c:pt>
                <c:pt idx="236">
                  <c:v>40178</c:v>
                </c:pt>
                <c:pt idx="237">
                  <c:v>40209</c:v>
                </c:pt>
                <c:pt idx="238">
                  <c:v>40237</c:v>
                </c:pt>
                <c:pt idx="239">
                  <c:v>40268</c:v>
                </c:pt>
                <c:pt idx="240">
                  <c:v>40298</c:v>
                </c:pt>
                <c:pt idx="241">
                  <c:v>40329</c:v>
                </c:pt>
                <c:pt idx="242">
                  <c:v>40359</c:v>
                </c:pt>
                <c:pt idx="243">
                  <c:v>40390</c:v>
                </c:pt>
                <c:pt idx="244">
                  <c:v>40421</c:v>
                </c:pt>
                <c:pt idx="245">
                  <c:v>40451</c:v>
                </c:pt>
                <c:pt idx="246">
                  <c:v>40482</c:v>
                </c:pt>
                <c:pt idx="247">
                  <c:v>40512</c:v>
                </c:pt>
                <c:pt idx="248">
                  <c:v>40543</c:v>
                </c:pt>
                <c:pt idx="249">
                  <c:v>40574</c:v>
                </c:pt>
                <c:pt idx="250">
                  <c:v>40602</c:v>
                </c:pt>
                <c:pt idx="251">
                  <c:v>40633</c:v>
                </c:pt>
                <c:pt idx="252">
                  <c:v>40663</c:v>
                </c:pt>
                <c:pt idx="253">
                  <c:v>40694</c:v>
                </c:pt>
                <c:pt idx="254">
                  <c:v>40724</c:v>
                </c:pt>
                <c:pt idx="255">
                  <c:v>40755</c:v>
                </c:pt>
                <c:pt idx="256">
                  <c:v>40786</c:v>
                </c:pt>
                <c:pt idx="257">
                  <c:v>40816</c:v>
                </c:pt>
                <c:pt idx="258">
                  <c:v>40847</c:v>
                </c:pt>
                <c:pt idx="259">
                  <c:v>40877</c:v>
                </c:pt>
                <c:pt idx="260">
                  <c:v>40908</c:v>
                </c:pt>
                <c:pt idx="261">
                  <c:v>40939</c:v>
                </c:pt>
                <c:pt idx="262">
                  <c:v>40968</c:v>
                </c:pt>
                <c:pt idx="263">
                  <c:v>40999</c:v>
                </c:pt>
                <c:pt idx="264">
                  <c:v>41029</c:v>
                </c:pt>
                <c:pt idx="265">
                  <c:v>41060</c:v>
                </c:pt>
                <c:pt idx="266">
                  <c:v>41090</c:v>
                </c:pt>
                <c:pt idx="267">
                  <c:v>41121</c:v>
                </c:pt>
                <c:pt idx="268">
                  <c:v>41152</c:v>
                </c:pt>
                <c:pt idx="269">
                  <c:v>41182</c:v>
                </c:pt>
                <c:pt idx="270">
                  <c:v>41213</c:v>
                </c:pt>
                <c:pt idx="271">
                  <c:v>41243</c:v>
                </c:pt>
                <c:pt idx="272">
                  <c:v>41274</c:v>
                </c:pt>
                <c:pt idx="273">
                  <c:v>41305</c:v>
                </c:pt>
                <c:pt idx="274">
                  <c:v>41333</c:v>
                </c:pt>
                <c:pt idx="275">
                  <c:v>41364</c:v>
                </c:pt>
                <c:pt idx="276">
                  <c:v>41394</c:v>
                </c:pt>
                <c:pt idx="277">
                  <c:v>41425</c:v>
                </c:pt>
                <c:pt idx="278">
                  <c:v>41455</c:v>
                </c:pt>
                <c:pt idx="279">
                  <c:v>41486</c:v>
                </c:pt>
                <c:pt idx="280">
                  <c:v>41517</c:v>
                </c:pt>
                <c:pt idx="281">
                  <c:v>41547</c:v>
                </c:pt>
                <c:pt idx="282">
                  <c:v>41578</c:v>
                </c:pt>
                <c:pt idx="283">
                  <c:v>41608</c:v>
                </c:pt>
                <c:pt idx="284">
                  <c:v>41639</c:v>
                </c:pt>
                <c:pt idx="285">
                  <c:v>41670</c:v>
                </c:pt>
                <c:pt idx="286">
                  <c:v>41698</c:v>
                </c:pt>
                <c:pt idx="287">
                  <c:v>41729</c:v>
                </c:pt>
                <c:pt idx="288">
                  <c:v>41759</c:v>
                </c:pt>
                <c:pt idx="289">
                  <c:v>41790</c:v>
                </c:pt>
                <c:pt idx="290">
                  <c:v>41820</c:v>
                </c:pt>
                <c:pt idx="291">
                  <c:v>41851</c:v>
                </c:pt>
                <c:pt idx="292">
                  <c:v>41882</c:v>
                </c:pt>
                <c:pt idx="293">
                  <c:v>41912</c:v>
                </c:pt>
                <c:pt idx="294">
                  <c:v>41943</c:v>
                </c:pt>
                <c:pt idx="295">
                  <c:v>41973</c:v>
                </c:pt>
                <c:pt idx="296">
                  <c:v>42004</c:v>
                </c:pt>
                <c:pt idx="297">
                  <c:v>42035</c:v>
                </c:pt>
                <c:pt idx="298">
                  <c:v>42063</c:v>
                </c:pt>
                <c:pt idx="299">
                  <c:v>42094</c:v>
                </c:pt>
                <c:pt idx="300">
                  <c:v>42124</c:v>
                </c:pt>
                <c:pt idx="301">
                  <c:v>42155</c:v>
                </c:pt>
                <c:pt idx="302">
                  <c:v>42185</c:v>
                </c:pt>
                <c:pt idx="303">
                  <c:v>42216</c:v>
                </c:pt>
                <c:pt idx="304">
                  <c:v>42247</c:v>
                </c:pt>
                <c:pt idx="305">
                  <c:v>42277</c:v>
                </c:pt>
                <c:pt idx="306">
                  <c:v>42308</c:v>
                </c:pt>
                <c:pt idx="307">
                  <c:v>42338</c:v>
                </c:pt>
                <c:pt idx="308">
                  <c:v>42369</c:v>
                </c:pt>
                <c:pt idx="309">
                  <c:v>42400</c:v>
                </c:pt>
                <c:pt idx="310">
                  <c:v>42429</c:v>
                </c:pt>
                <c:pt idx="311">
                  <c:v>42460</c:v>
                </c:pt>
                <c:pt idx="312">
                  <c:v>42490</c:v>
                </c:pt>
                <c:pt idx="313">
                  <c:v>42521</c:v>
                </c:pt>
                <c:pt idx="314">
                  <c:v>42551</c:v>
                </c:pt>
                <c:pt idx="315">
                  <c:v>42582</c:v>
                </c:pt>
                <c:pt idx="316">
                  <c:v>42613</c:v>
                </c:pt>
                <c:pt idx="317">
                  <c:v>42643</c:v>
                </c:pt>
                <c:pt idx="318">
                  <c:v>42674</c:v>
                </c:pt>
                <c:pt idx="319">
                  <c:v>42704</c:v>
                </c:pt>
                <c:pt idx="320">
                  <c:v>42735</c:v>
                </c:pt>
                <c:pt idx="321">
                  <c:v>42766</c:v>
                </c:pt>
                <c:pt idx="322">
                  <c:v>42794</c:v>
                </c:pt>
                <c:pt idx="323">
                  <c:v>42825</c:v>
                </c:pt>
                <c:pt idx="324">
                  <c:v>42855</c:v>
                </c:pt>
                <c:pt idx="325">
                  <c:v>42886</c:v>
                </c:pt>
                <c:pt idx="326">
                  <c:v>42916</c:v>
                </c:pt>
                <c:pt idx="327">
                  <c:v>42947</c:v>
                </c:pt>
                <c:pt idx="328">
                  <c:v>42978</c:v>
                </c:pt>
                <c:pt idx="329">
                  <c:v>43008</c:v>
                </c:pt>
                <c:pt idx="330">
                  <c:v>43039</c:v>
                </c:pt>
                <c:pt idx="331">
                  <c:v>43069</c:v>
                </c:pt>
                <c:pt idx="332">
                  <c:v>43100</c:v>
                </c:pt>
                <c:pt idx="333">
                  <c:v>43131</c:v>
                </c:pt>
                <c:pt idx="334">
                  <c:v>43159</c:v>
                </c:pt>
                <c:pt idx="335">
                  <c:v>43190</c:v>
                </c:pt>
                <c:pt idx="336">
                  <c:v>43220</c:v>
                </c:pt>
                <c:pt idx="337">
                  <c:v>43251</c:v>
                </c:pt>
                <c:pt idx="338">
                  <c:v>43281</c:v>
                </c:pt>
                <c:pt idx="339">
                  <c:v>43312</c:v>
                </c:pt>
                <c:pt idx="340">
                  <c:v>43343</c:v>
                </c:pt>
                <c:pt idx="341">
                  <c:v>43373</c:v>
                </c:pt>
                <c:pt idx="342">
                  <c:v>43404</c:v>
                </c:pt>
                <c:pt idx="343">
                  <c:v>43434</c:v>
                </c:pt>
                <c:pt idx="344">
                  <c:v>43465</c:v>
                </c:pt>
                <c:pt idx="345">
                  <c:v>43496</c:v>
                </c:pt>
                <c:pt idx="346">
                  <c:v>43524</c:v>
                </c:pt>
                <c:pt idx="347">
                  <c:v>43555</c:v>
                </c:pt>
                <c:pt idx="348">
                  <c:v>43585</c:v>
                </c:pt>
                <c:pt idx="349">
                  <c:v>43616</c:v>
                </c:pt>
                <c:pt idx="350">
                  <c:v>43646</c:v>
                </c:pt>
                <c:pt idx="351">
                  <c:v>43677</c:v>
                </c:pt>
                <c:pt idx="352">
                  <c:v>43708</c:v>
                </c:pt>
                <c:pt idx="353">
                  <c:v>43738</c:v>
                </c:pt>
                <c:pt idx="354">
                  <c:v>43769</c:v>
                </c:pt>
                <c:pt idx="355">
                  <c:v>43799</c:v>
                </c:pt>
                <c:pt idx="356">
                  <c:v>43830</c:v>
                </c:pt>
                <c:pt idx="357">
                  <c:v>43861</c:v>
                </c:pt>
                <c:pt idx="358">
                  <c:v>43890</c:v>
                </c:pt>
                <c:pt idx="359">
                  <c:v>43921</c:v>
                </c:pt>
                <c:pt idx="360">
                  <c:v>43951</c:v>
                </c:pt>
                <c:pt idx="361">
                  <c:v>43982</c:v>
                </c:pt>
                <c:pt idx="362">
                  <c:v>44012</c:v>
                </c:pt>
                <c:pt idx="363">
                  <c:v>44043</c:v>
                </c:pt>
                <c:pt idx="364">
                  <c:v>44074</c:v>
                </c:pt>
                <c:pt idx="365">
                  <c:v>44104</c:v>
                </c:pt>
                <c:pt idx="366">
                  <c:v>44135</c:v>
                </c:pt>
                <c:pt idx="367">
                  <c:v>44165</c:v>
                </c:pt>
                <c:pt idx="368">
                  <c:v>44196</c:v>
                </c:pt>
                <c:pt idx="369">
                  <c:v>44227</c:v>
                </c:pt>
                <c:pt idx="370">
                  <c:v>44255</c:v>
                </c:pt>
                <c:pt idx="371">
                  <c:v>44286</c:v>
                </c:pt>
                <c:pt idx="372">
                  <c:v>44316</c:v>
                </c:pt>
                <c:pt idx="373">
                  <c:v>44347</c:v>
                </c:pt>
                <c:pt idx="374">
                  <c:v>44377</c:v>
                </c:pt>
                <c:pt idx="375">
                  <c:v>44408</c:v>
                </c:pt>
                <c:pt idx="376">
                  <c:v>44439</c:v>
                </c:pt>
                <c:pt idx="377">
                  <c:v>44469</c:v>
                </c:pt>
                <c:pt idx="378">
                  <c:v>44500</c:v>
                </c:pt>
                <c:pt idx="379">
                  <c:v>44530</c:v>
                </c:pt>
                <c:pt idx="380">
                  <c:v>44561</c:v>
                </c:pt>
                <c:pt idx="381">
                  <c:v>44592</c:v>
                </c:pt>
                <c:pt idx="382">
                  <c:v>44620</c:v>
                </c:pt>
                <c:pt idx="383">
                  <c:v>44651</c:v>
                </c:pt>
                <c:pt idx="384">
                  <c:v>44681</c:v>
                </c:pt>
                <c:pt idx="385">
                  <c:v>44712</c:v>
                </c:pt>
                <c:pt idx="386">
                  <c:v>44742</c:v>
                </c:pt>
                <c:pt idx="387">
                  <c:v>44773</c:v>
                </c:pt>
                <c:pt idx="388">
                  <c:v>44804</c:v>
                </c:pt>
                <c:pt idx="389">
                  <c:v>44834</c:v>
                </c:pt>
                <c:pt idx="390">
                  <c:v>44865</c:v>
                </c:pt>
                <c:pt idx="391">
                  <c:v>44895</c:v>
                </c:pt>
                <c:pt idx="392">
                  <c:v>44926</c:v>
                </c:pt>
                <c:pt idx="393">
                  <c:v>44957</c:v>
                </c:pt>
                <c:pt idx="394">
                  <c:v>44985</c:v>
                </c:pt>
                <c:pt idx="395">
                  <c:v>45016</c:v>
                </c:pt>
                <c:pt idx="396">
                  <c:v>45046</c:v>
                </c:pt>
                <c:pt idx="397">
                  <c:v>45077</c:v>
                </c:pt>
                <c:pt idx="398">
                  <c:v>45107</c:v>
                </c:pt>
                <c:pt idx="399">
                  <c:v>45138</c:v>
                </c:pt>
                <c:pt idx="400">
                  <c:v>45169</c:v>
                </c:pt>
                <c:pt idx="401">
                  <c:v>45199</c:v>
                </c:pt>
                <c:pt idx="402">
                  <c:v>45230</c:v>
                </c:pt>
                <c:pt idx="403">
                  <c:v>45260</c:v>
                </c:pt>
                <c:pt idx="404">
                  <c:v>45291</c:v>
                </c:pt>
                <c:pt idx="405">
                  <c:v>45322</c:v>
                </c:pt>
                <c:pt idx="406">
                  <c:v>45351</c:v>
                </c:pt>
                <c:pt idx="407">
                  <c:v>45382</c:v>
                </c:pt>
                <c:pt idx="408">
                  <c:v>45412</c:v>
                </c:pt>
                <c:pt idx="409">
                  <c:v>45443</c:v>
                </c:pt>
                <c:pt idx="410">
                  <c:v>45473</c:v>
                </c:pt>
                <c:pt idx="411">
                  <c:v>45504</c:v>
                </c:pt>
                <c:pt idx="412">
                  <c:v>45534</c:v>
                </c:pt>
                <c:pt idx="413">
                  <c:v>45565</c:v>
                </c:pt>
                <c:pt idx="414">
                  <c:v>45596</c:v>
                </c:pt>
                <c:pt idx="415">
                  <c:v>45626</c:v>
                </c:pt>
                <c:pt idx="416">
                  <c:v>45657</c:v>
                </c:pt>
                <c:pt idx="417">
                  <c:v>45688</c:v>
                </c:pt>
                <c:pt idx="418">
                  <c:v>45716</c:v>
                </c:pt>
                <c:pt idx="419">
                  <c:v>45747</c:v>
                </c:pt>
                <c:pt idx="420">
                  <c:v>45777</c:v>
                </c:pt>
                <c:pt idx="421">
                  <c:v>45808</c:v>
                </c:pt>
                <c:pt idx="422">
                  <c:v>45838</c:v>
                </c:pt>
                <c:pt idx="423">
                  <c:v>45869</c:v>
                </c:pt>
                <c:pt idx="424">
                  <c:v>45898</c:v>
                </c:pt>
                <c:pt idx="425">
                  <c:v>45930</c:v>
                </c:pt>
                <c:pt idx="426">
                  <c:v>45961</c:v>
                </c:pt>
                <c:pt idx="427">
                  <c:v>45989</c:v>
                </c:pt>
                <c:pt idx="428">
                  <c:v>46022</c:v>
                </c:pt>
                <c:pt idx="429">
                  <c:v>46053</c:v>
                </c:pt>
                <c:pt idx="430">
                  <c:v>46080</c:v>
                </c:pt>
                <c:pt idx="431">
                  <c:v>46112</c:v>
                </c:pt>
                <c:pt idx="432">
                  <c:v>46142</c:v>
                </c:pt>
                <c:pt idx="433">
                  <c:v>46171</c:v>
                </c:pt>
                <c:pt idx="434">
                  <c:v>46203</c:v>
                </c:pt>
              </c:numCache>
            </c:numRef>
          </c:cat>
          <c:val>
            <c:numRef>
              <c:f>'US (2)'!$BF$6:$BF$440</c:f>
              <c:numCache>
                <c:formatCode>General</c:formatCode>
                <c:ptCount val="435"/>
                <c:pt idx="17">
                  <c:v>100</c:v>
                </c:pt>
                <c:pt idx="18">
                  <c:v>98.085628303365951</c:v>
                </c:pt>
                <c:pt idx="19">
                  <c:v>98.085628303365951</c:v>
                </c:pt>
                <c:pt idx="20">
                  <c:v>98.085628303365951</c:v>
                </c:pt>
                <c:pt idx="21">
                  <c:v>98.085628303365951</c:v>
                </c:pt>
                <c:pt idx="22">
                  <c:v>96.133745700287633</c:v>
                </c:pt>
                <c:pt idx="23">
                  <c:v>97.053247022942585</c:v>
                </c:pt>
                <c:pt idx="24">
                  <c:v>94.93439614899853</c:v>
                </c:pt>
                <c:pt idx="25">
                  <c:v>94.93439614899853</c:v>
                </c:pt>
                <c:pt idx="26">
                  <c:v>94.93439614899853</c:v>
                </c:pt>
                <c:pt idx="27">
                  <c:v>93.286443828704122</c:v>
                </c:pt>
                <c:pt idx="28">
                  <c:v>93.286443828704122</c:v>
                </c:pt>
                <c:pt idx="29">
                  <c:v>93.286443828704122</c:v>
                </c:pt>
                <c:pt idx="30">
                  <c:v>93.286443828704122</c:v>
                </c:pt>
                <c:pt idx="31">
                  <c:v>93.286443828704122</c:v>
                </c:pt>
                <c:pt idx="32">
                  <c:v>96.109457211979361</c:v>
                </c:pt>
                <c:pt idx="33">
                  <c:v>97.080912488307689</c:v>
                </c:pt>
                <c:pt idx="34">
                  <c:v>97.080912488307689</c:v>
                </c:pt>
                <c:pt idx="35">
                  <c:v>98.098671268211561</c:v>
                </c:pt>
                <c:pt idx="36">
                  <c:v>98.098671268211561</c:v>
                </c:pt>
                <c:pt idx="37">
                  <c:v>95.605318275630538</c:v>
                </c:pt>
                <c:pt idx="38">
                  <c:v>95.605318275630538</c:v>
                </c:pt>
                <c:pt idx="39">
                  <c:v>95.677522918589545</c:v>
                </c:pt>
                <c:pt idx="40">
                  <c:v>95.677522918589545</c:v>
                </c:pt>
                <c:pt idx="41">
                  <c:v>98.971888791514445</c:v>
                </c:pt>
                <c:pt idx="42">
                  <c:v>98.971888791514445</c:v>
                </c:pt>
                <c:pt idx="43">
                  <c:v>100.89124427109626</c:v>
                </c:pt>
                <c:pt idx="44">
                  <c:v>99.588670440009281</c:v>
                </c:pt>
                <c:pt idx="45">
                  <c:v>99.588670440009281</c:v>
                </c:pt>
                <c:pt idx="46">
                  <c:v>99.588670440009281</c:v>
                </c:pt>
                <c:pt idx="47">
                  <c:v>99.588670440009281</c:v>
                </c:pt>
                <c:pt idx="48">
                  <c:v>95.032841593618471</c:v>
                </c:pt>
                <c:pt idx="49">
                  <c:v>96.128628223026482</c:v>
                </c:pt>
                <c:pt idx="50">
                  <c:v>96.128628223026482</c:v>
                </c:pt>
                <c:pt idx="51">
                  <c:v>96.128628223026482</c:v>
                </c:pt>
                <c:pt idx="52">
                  <c:v>99.155705245648178</c:v>
                </c:pt>
                <c:pt idx="53">
                  <c:v>102.88383513126446</c:v>
                </c:pt>
                <c:pt idx="54">
                  <c:v>102.88383513126446</c:v>
                </c:pt>
                <c:pt idx="55">
                  <c:v>105.03183454203197</c:v>
                </c:pt>
                <c:pt idx="56">
                  <c:v>105.03183454203197</c:v>
                </c:pt>
                <c:pt idx="57">
                  <c:v>105.03183454203197</c:v>
                </c:pt>
                <c:pt idx="58">
                  <c:v>107.58176150252071</c:v>
                </c:pt>
                <c:pt idx="59">
                  <c:v>107.58176150252071</c:v>
                </c:pt>
                <c:pt idx="60">
                  <c:v>107.58176150252071</c:v>
                </c:pt>
                <c:pt idx="61">
                  <c:v>110.58977943912132</c:v>
                </c:pt>
                <c:pt idx="62">
                  <c:v>110.58977943912132</c:v>
                </c:pt>
                <c:pt idx="63">
                  <c:v>110.58977943912132</c:v>
                </c:pt>
                <c:pt idx="64">
                  <c:v>114.10388514282243</c:v>
                </c:pt>
                <c:pt idx="65">
                  <c:v>114.06734331574756</c:v>
                </c:pt>
                <c:pt idx="66">
                  <c:v>118.64116200462024</c:v>
                </c:pt>
                <c:pt idx="67">
                  <c:v>118.05040246690966</c:v>
                </c:pt>
                <c:pt idx="68">
                  <c:v>118.05040246690966</c:v>
                </c:pt>
                <c:pt idx="69">
                  <c:v>118.05040246690966</c:v>
                </c:pt>
                <c:pt idx="70">
                  <c:v>121.90089292127983</c:v>
                </c:pt>
                <c:pt idx="71">
                  <c:v>122.74612253321474</c:v>
                </c:pt>
                <c:pt idx="72">
                  <c:v>122.74612253321474</c:v>
                </c:pt>
                <c:pt idx="73">
                  <c:v>124.39478075531076</c:v>
                </c:pt>
                <c:pt idx="74">
                  <c:v>127.23762278764472</c:v>
                </c:pt>
                <c:pt idx="75">
                  <c:v>127.23762278764472</c:v>
                </c:pt>
                <c:pt idx="76">
                  <c:v>121.41675246104894</c:v>
                </c:pt>
                <c:pt idx="77">
                  <c:v>123.70108358009109</c:v>
                </c:pt>
                <c:pt idx="78">
                  <c:v>123.70108358009109</c:v>
                </c:pt>
                <c:pt idx="79">
                  <c:v>126.93349902741247</c:v>
                </c:pt>
                <c:pt idx="80">
                  <c:v>136.24739097612516</c:v>
                </c:pt>
                <c:pt idx="81">
                  <c:v>133.31733955728376</c:v>
                </c:pt>
                <c:pt idx="82">
                  <c:v>141.49196704154519</c:v>
                </c:pt>
                <c:pt idx="83">
                  <c:v>142.3306672634003</c:v>
                </c:pt>
                <c:pt idx="84">
                  <c:v>142.3306672634003</c:v>
                </c:pt>
                <c:pt idx="85">
                  <c:v>142.3306672634003</c:v>
                </c:pt>
                <c:pt idx="86">
                  <c:v>142.3306672634003</c:v>
                </c:pt>
                <c:pt idx="87">
                  <c:v>148.51530959297185</c:v>
                </c:pt>
                <c:pt idx="88">
                  <c:v>160.11780598716257</c:v>
                </c:pt>
                <c:pt idx="89">
                  <c:v>160.11780598716257</c:v>
                </c:pt>
                <c:pt idx="90">
                  <c:v>160.11780598716257</c:v>
                </c:pt>
                <c:pt idx="91">
                  <c:v>160.11780598716257</c:v>
                </c:pt>
                <c:pt idx="92">
                  <c:v>160.11780598716257</c:v>
                </c:pt>
                <c:pt idx="93">
                  <c:v>162.63672018434389</c:v>
                </c:pt>
                <c:pt idx="94">
                  <c:v>162.63672018434389</c:v>
                </c:pt>
                <c:pt idx="95">
                  <c:v>174.09435667180745</c:v>
                </c:pt>
                <c:pt idx="96">
                  <c:v>174.09435667180745</c:v>
                </c:pt>
                <c:pt idx="97">
                  <c:v>174.09435667180745</c:v>
                </c:pt>
                <c:pt idx="98">
                  <c:v>174.09435667180745</c:v>
                </c:pt>
                <c:pt idx="99">
                  <c:v>174.09435667180745</c:v>
                </c:pt>
                <c:pt idx="100">
                  <c:v>174.09435667180745</c:v>
                </c:pt>
                <c:pt idx="101">
                  <c:v>174.09435667180745</c:v>
                </c:pt>
                <c:pt idx="102">
                  <c:v>174.09435667180745</c:v>
                </c:pt>
                <c:pt idx="103">
                  <c:v>188.07312302201032</c:v>
                </c:pt>
                <c:pt idx="104">
                  <c:v>199.19314092684962</c:v>
                </c:pt>
                <c:pt idx="105">
                  <c:v>210.42271565833755</c:v>
                </c:pt>
                <c:pt idx="106">
                  <c:v>219.05202758233614</c:v>
                </c:pt>
                <c:pt idx="107">
                  <c:v>211.98047678724819</c:v>
                </c:pt>
                <c:pt idx="108">
                  <c:v>211.98047678724819</c:v>
                </c:pt>
                <c:pt idx="109">
                  <c:v>220.02386016216025</c:v>
                </c:pt>
                <c:pt idx="110">
                  <c:v>214.52977284973312</c:v>
                </c:pt>
                <c:pt idx="111">
                  <c:v>226.20841615602313</c:v>
                </c:pt>
                <c:pt idx="112">
                  <c:v>218.95931894925445</c:v>
                </c:pt>
                <c:pt idx="113">
                  <c:v>218.95931894925445</c:v>
                </c:pt>
                <c:pt idx="114">
                  <c:v>218.95931894925445</c:v>
                </c:pt>
                <c:pt idx="115">
                  <c:v>232.65291809957617</c:v>
                </c:pt>
                <c:pt idx="116">
                  <c:v>237.08771872193165</c:v>
                </c:pt>
                <c:pt idx="117">
                  <c:v>250.80180193979311</c:v>
                </c:pt>
                <c:pt idx="118">
                  <c:v>238.035106845645</c:v>
                </c:pt>
                <c:pt idx="119">
                  <c:v>238.035106845645</c:v>
                </c:pt>
                <c:pt idx="120">
                  <c:v>261.05783757318153</c:v>
                </c:pt>
                <c:pt idx="121">
                  <c:v>261.05783757318153</c:v>
                </c:pt>
                <c:pt idx="122">
                  <c:v>261.05783757318153</c:v>
                </c:pt>
                <c:pt idx="123">
                  <c:v>261.05783757318153</c:v>
                </c:pt>
                <c:pt idx="124">
                  <c:v>256.79182299933683</c:v>
                </c:pt>
                <c:pt idx="125">
                  <c:v>272.37883880659024</c:v>
                </c:pt>
                <c:pt idx="126">
                  <c:v>272.37883880659024</c:v>
                </c:pt>
                <c:pt idx="127">
                  <c:v>272.37883880659024</c:v>
                </c:pt>
                <c:pt idx="128">
                  <c:v>272.37883880659024</c:v>
                </c:pt>
                <c:pt idx="129">
                  <c:v>272.37883880659024</c:v>
                </c:pt>
                <c:pt idx="130">
                  <c:v>272.37883880659024</c:v>
                </c:pt>
                <c:pt idx="131">
                  <c:v>247.24080891782896</c:v>
                </c:pt>
                <c:pt idx="132">
                  <c:v>247.24080891782896</c:v>
                </c:pt>
                <c:pt idx="133">
                  <c:v>266.2324520700754</c:v>
                </c:pt>
                <c:pt idx="134">
                  <c:v>267.58762822230568</c:v>
                </c:pt>
                <c:pt idx="135">
                  <c:v>267.58762822230568</c:v>
                </c:pt>
                <c:pt idx="136">
                  <c:v>267.58762822230568</c:v>
                </c:pt>
                <c:pt idx="137">
                  <c:v>267.58762822230568</c:v>
                </c:pt>
                <c:pt idx="138">
                  <c:v>267.58762822230568</c:v>
                </c:pt>
                <c:pt idx="139">
                  <c:v>272.4307036307905</c:v>
                </c:pt>
                <c:pt idx="140">
                  <c:v>292.9109487366286</c:v>
                </c:pt>
                <c:pt idx="141">
                  <c:v>295.12940631493132</c:v>
                </c:pt>
                <c:pt idx="142">
                  <c:v>290.53568245348629</c:v>
                </c:pt>
                <c:pt idx="143">
                  <c:v>284.49983263441914</c:v>
                </c:pt>
                <c:pt idx="144">
                  <c:v>294.95203253404731</c:v>
                </c:pt>
                <c:pt idx="145">
                  <c:v>276.83677117332923</c:v>
                </c:pt>
                <c:pt idx="146">
                  <c:v>274.32269062688647</c:v>
                </c:pt>
                <c:pt idx="147">
                  <c:v>274.32269062688647</c:v>
                </c:pt>
                <c:pt idx="148">
                  <c:v>274.32269062688647</c:v>
                </c:pt>
                <c:pt idx="149">
                  <c:v>275.6617748651542</c:v>
                </c:pt>
                <c:pt idx="150">
                  <c:v>275.6617748651542</c:v>
                </c:pt>
                <c:pt idx="151">
                  <c:v>299.49241206034611</c:v>
                </c:pt>
                <c:pt idx="152">
                  <c:v>316.58433473652303</c:v>
                </c:pt>
                <c:pt idx="153">
                  <c:v>316.58433473652303</c:v>
                </c:pt>
                <c:pt idx="154">
                  <c:v>307.9052706622295</c:v>
                </c:pt>
                <c:pt idx="155">
                  <c:v>307.9052706622295</c:v>
                </c:pt>
                <c:pt idx="156">
                  <c:v>307.9052706622295</c:v>
                </c:pt>
                <c:pt idx="157">
                  <c:v>332.85918174869897</c:v>
                </c:pt>
                <c:pt idx="158">
                  <c:v>349.80126831264329</c:v>
                </c:pt>
                <c:pt idx="159">
                  <c:v>353.76180322613442</c:v>
                </c:pt>
                <c:pt idx="160">
                  <c:v>359.50113017226596</c:v>
                </c:pt>
                <c:pt idx="161">
                  <c:v>365.92656261670163</c:v>
                </c:pt>
                <c:pt idx="162">
                  <c:v>365.92656261670163</c:v>
                </c:pt>
                <c:pt idx="163">
                  <c:v>386.03843349397528</c:v>
                </c:pt>
                <c:pt idx="164">
                  <c:v>388.79031352449738</c:v>
                </c:pt>
                <c:pt idx="165">
                  <c:v>388.79031352449738</c:v>
                </c:pt>
                <c:pt idx="166">
                  <c:v>388.79031352449738</c:v>
                </c:pt>
                <c:pt idx="167">
                  <c:v>388.79031352449738</c:v>
                </c:pt>
                <c:pt idx="168">
                  <c:v>388.79031352449738</c:v>
                </c:pt>
                <c:pt idx="169">
                  <c:v>388.79031352449738</c:v>
                </c:pt>
                <c:pt idx="170">
                  <c:v>388.79031352449738</c:v>
                </c:pt>
                <c:pt idx="171">
                  <c:v>388.79031352449738</c:v>
                </c:pt>
                <c:pt idx="172">
                  <c:v>388.79031352449738</c:v>
                </c:pt>
                <c:pt idx="173">
                  <c:v>388.79031352449738</c:v>
                </c:pt>
                <c:pt idx="174">
                  <c:v>392.43090962846327</c:v>
                </c:pt>
                <c:pt idx="175">
                  <c:v>392.43090962846327</c:v>
                </c:pt>
                <c:pt idx="176">
                  <c:v>407.5767566272188</c:v>
                </c:pt>
                <c:pt idx="177">
                  <c:v>420.80593522998333</c:v>
                </c:pt>
                <c:pt idx="178">
                  <c:v>410.16356451673573</c:v>
                </c:pt>
                <c:pt idx="179">
                  <c:v>417.9170437345764</c:v>
                </c:pt>
                <c:pt idx="180">
                  <c:v>417.9170437345764</c:v>
                </c:pt>
                <c:pt idx="181">
                  <c:v>417.9170437345764</c:v>
                </c:pt>
                <c:pt idx="182">
                  <c:v>430.4345054326385</c:v>
                </c:pt>
                <c:pt idx="183">
                  <c:v>430.37309220064225</c:v>
                </c:pt>
                <c:pt idx="184">
                  <c:v>445.85283920675948</c:v>
                </c:pt>
                <c:pt idx="185">
                  <c:v>445.85283920675948</c:v>
                </c:pt>
                <c:pt idx="186">
                  <c:v>445.85283920675948</c:v>
                </c:pt>
                <c:pt idx="187">
                  <c:v>437.94307944348662</c:v>
                </c:pt>
                <c:pt idx="188">
                  <c:v>453.35259766120214</c:v>
                </c:pt>
                <c:pt idx="189">
                  <c:v>452.92082637137207</c:v>
                </c:pt>
                <c:pt idx="190">
                  <c:v>464.45891630128392</c:v>
                </c:pt>
                <c:pt idx="191">
                  <c:v>464.45891630128392</c:v>
                </c:pt>
                <c:pt idx="192">
                  <c:v>464.45891630128392</c:v>
                </c:pt>
                <c:pt idx="193">
                  <c:v>464.45891630128392</c:v>
                </c:pt>
                <c:pt idx="194">
                  <c:v>464.45891630128392</c:v>
                </c:pt>
                <c:pt idx="195">
                  <c:v>464.45891630128392</c:v>
                </c:pt>
                <c:pt idx="196">
                  <c:v>464.45891630128392</c:v>
                </c:pt>
                <c:pt idx="197">
                  <c:v>474.33993722051281</c:v>
                </c:pt>
                <c:pt idx="198">
                  <c:v>474.33993722051281</c:v>
                </c:pt>
                <c:pt idx="199">
                  <c:v>489.28545352669352</c:v>
                </c:pt>
                <c:pt idx="200">
                  <c:v>497.34232606143428</c:v>
                </c:pt>
                <c:pt idx="201">
                  <c:v>503.6166732491323</c:v>
                </c:pt>
                <c:pt idx="202">
                  <c:v>510.69706277503491</c:v>
                </c:pt>
                <c:pt idx="203">
                  <c:v>510.69706277503491</c:v>
                </c:pt>
                <c:pt idx="204">
                  <c:v>510.69706277503491</c:v>
                </c:pt>
                <c:pt idx="205">
                  <c:v>532.805487483516</c:v>
                </c:pt>
                <c:pt idx="206">
                  <c:v>532.805487483516</c:v>
                </c:pt>
                <c:pt idx="207">
                  <c:v>532.805487483516</c:v>
                </c:pt>
                <c:pt idx="208">
                  <c:v>532.805487483516</c:v>
                </c:pt>
                <c:pt idx="209">
                  <c:v>532.805487483516</c:v>
                </c:pt>
                <c:pt idx="210">
                  <c:v>551.8767278037559</c:v>
                </c:pt>
                <c:pt idx="211">
                  <c:v>560.0568295559741</c:v>
                </c:pt>
                <c:pt idx="212">
                  <c:v>560.0568295559741</c:v>
                </c:pt>
                <c:pt idx="213">
                  <c:v>555.22438543744011</c:v>
                </c:pt>
                <c:pt idx="214">
                  <c:v>555.22438543744011</c:v>
                </c:pt>
                <c:pt idx="215">
                  <c:v>555.22438543744011</c:v>
                </c:pt>
                <c:pt idx="216">
                  <c:v>551.9154795984623</c:v>
                </c:pt>
                <c:pt idx="217">
                  <c:v>578.15723094944678</c:v>
                </c:pt>
                <c:pt idx="218">
                  <c:v>584.32856983450108</c:v>
                </c:pt>
                <c:pt idx="219">
                  <c:v>534.09829431165917</c:v>
                </c:pt>
                <c:pt idx="220">
                  <c:v>534.09829431165917</c:v>
                </c:pt>
                <c:pt idx="221">
                  <c:v>540.60922130049835</c:v>
                </c:pt>
                <c:pt idx="222">
                  <c:v>540.60922130049835</c:v>
                </c:pt>
                <c:pt idx="223">
                  <c:v>540.60922130049835</c:v>
                </c:pt>
                <c:pt idx="224">
                  <c:v>500.1451442563702</c:v>
                </c:pt>
                <c:pt idx="225">
                  <c:v>504.05706233772918</c:v>
                </c:pt>
                <c:pt idx="226">
                  <c:v>460.88087090338644</c:v>
                </c:pt>
                <c:pt idx="227">
                  <c:v>410.21567224338929</c:v>
                </c:pt>
                <c:pt idx="228">
                  <c:v>445.24994002480372</c:v>
                </c:pt>
                <c:pt idx="229">
                  <c:v>487.07007426403914</c:v>
                </c:pt>
                <c:pt idx="230">
                  <c:v>512.92444868762846</c:v>
                </c:pt>
                <c:pt idx="231">
                  <c:v>513.02489736874747</c:v>
                </c:pt>
                <c:pt idx="232">
                  <c:v>551.06146461916489</c:v>
                </c:pt>
                <c:pt idx="233">
                  <c:v>569.56076339192521</c:v>
                </c:pt>
                <c:pt idx="234">
                  <c:v>589.90162131853492</c:v>
                </c:pt>
                <c:pt idx="235">
                  <c:v>578.24957430872394</c:v>
                </c:pt>
                <c:pt idx="236">
                  <c:v>611.41438052486706</c:v>
                </c:pt>
                <c:pt idx="237">
                  <c:v>622.27957953257862</c:v>
                </c:pt>
                <c:pt idx="238">
                  <c:v>622.27957953257862</c:v>
                </c:pt>
                <c:pt idx="239">
                  <c:v>622.27957953257862</c:v>
                </c:pt>
                <c:pt idx="240">
                  <c:v>658.86735841228381</c:v>
                </c:pt>
                <c:pt idx="241">
                  <c:v>658.86735841228381</c:v>
                </c:pt>
                <c:pt idx="242">
                  <c:v>658.86735841228381</c:v>
                </c:pt>
                <c:pt idx="243">
                  <c:v>658.86735841228381</c:v>
                </c:pt>
                <c:pt idx="244">
                  <c:v>658.86735841228381</c:v>
                </c:pt>
                <c:pt idx="245">
                  <c:v>658.86735841228381</c:v>
                </c:pt>
                <c:pt idx="246">
                  <c:v>716.55192305575781</c:v>
                </c:pt>
                <c:pt idx="247">
                  <c:v>716.55192305575781</c:v>
                </c:pt>
                <c:pt idx="248">
                  <c:v>714.91081652677758</c:v>
                </c:pt>
                <c:pt idx="249">
                  <c:v>761.59454431979725</c:v>
                </c:pt>
                <c:pt idx="250">
                  <c:v>778.84130223321256</c:v>
                </c:pt>
                <c:pt idx="251">
                  <c:v>778.84130223321256</c:v>
                </c:pt>
                <c:pt idx="252">
                  <c:v>778.84130223321256</c:v>
                </c:pt>
                <c:pt idx="253">
                  <c:v>778.84130223321256</c:v>
                </c:pt>
                <c:pt idx="254">
                  <c:v>778.84130223321256</c:v>
                </c:pt>
                <c:pt idx="255">
                  <c:v>778.84130223321256</c:v>
                </c:pt>
                <c:pt idx="256">
                  <c:v>778.84130223321256</c:v>
                </c:pt>
                <c:pt idx="257">
                  <c:v>778.84130223321256</c:v>
                </c:pt>
                <c:pt idx="258">
                  <c:v>778.84130223321256</c:v>
                </c:pt>
                <c:pt idx="259">
                  <c:v>862.7404536678556</c:v>
                </c:pt>
                <c:pt idx="260">
                  <c:v>862.7404536678556</c:v>
                </c:pt>
                <c:pt idx="261">
                  <c:v>862.7404536678556</c:v>
                </c:pt>
                <c:pt idx="262">
                  <c:v>900.33412488627687</c:v>
                </c:pt>
                <c:pt idx="263">
                  <c:v>936.87819178053394</c:v>
                </c:pt>
                <c:pt idx="264">
                  <c:v>966.23281206221702</c:v>
                </c:pt>
                <c:pt idx="265">
                  <c:v>958.98848417779141</c:v>
                </c:pt>
                <c:pt idx="266">
                  <c:v>958.98848417779141</c:v>
                </c:pt>
                <c:pt idx="267">
                  <c:v>958.98848417779141</c:v>
                </c:pt>
                <c:pt idx="268">
                  <c:v>971.06947494869257</c:v>
                </c:pt>
                <c:pt idx="269">
                  <c:v>990.26107217566039</c:v>
                </c:pt>
                <c:pt idx="270">
                  <c:v>1014.2611290159883</c:v>
                </c:pt>
                <c:pt idx="271">
                  <c:v>994.1895062375271</c:v>
                </c:pt>
                <c:pt idx="272">
                  <c:v>997.01966841112994</c:v>
                </c:pt>
                <c:pt idx="273">
                  <c:v>997.01966841112994</c:v>
                </c:pt>
                <c:pt idx="274">
                  <c:v>997.01966841112994</c:v>
                </c:pt>
                <c:pt idx="275">
                  <c:v>1008.0473071730183</c:v>
                </c:pt>
                <c:pt idx="276">
                  <c:v>1008.0473071730183</c:v>
                </c:pt>
                <c:pt idx="277">
                  <c:v>1026.2786128642158</c:v>
                </c:pt>
                <c:pt idx="278">
                  <c:v>1026.2786128642158</c:v>
                </c:pt>
                <c:pt idx="279">
                  <c:v>1010.8851259376311</c:v>
                </c:pt>
                <c:pt idx="280">
                  <c:v>1060.8856384608182</c:v>
                </c:pt>
                <c:pt idx="281">
                  <c:v>1027.6820256134508</c:v>
                </c:pt>
                <c:pt idx="282">
                  <c:v>1027.6820256134508</c:v>
                </c:pt>
                <c:pt idx="283">
                  <c:v>1027.6820256134508</c:v>
                </c:pt>
                <c:pt idx="284">
                  <c:v>1056.5079523796928</c:v>
                </c:pt>
                <c:pt idx="285">
                  <c:v>1081.4022731408779</c:v>
                </c:pt>
                <c:pt idx="286">
                  <c:v>1081.4022731408779</c:v>
                </c:pt>
                <c:pt idx="287">
                  <c:v>1128.0291355790202</c:v>
                </c:pt>
                <c:pt idx="288">
                  <c:v>1135.8488110516671</c:v>
                </c:pt>
                <c:pt idx="289">
                  <c:v>1135.8488110516671</c:v>
                </c:pt>
                <c:pt idx="290">
                  <c:v>1135.8488110516671</c:v>
                </c:pt>
                <c:pt idx="291">
                  <c:v>1157.4961737227184</c:v>
                </c:pt>
                <c:pt idx="292">
                  <c:v>1157.4961737227184</c:v>
                </c:pt>
                <c:pt idx="293">
                  <c:v>1157.4961737227184</c:v>
                </c:pt>
                <c:pt idx="294">
                  <c:v>1157.4961737227184</c:v>
                </c:pt>
                <c:pt idx="295">
                  <c:v>1157.4961737227184</c:v>
                </c:pt>
                <c:pt idx="296">
                  <c:v>1185.8937037943281</c:v>
                </c:pt>
                <c:pt idx="297">
                  <c:v>1185.8937037943281</c:v>
                </c:pt>
                <c:pt idx="298">
                  <c:v>1185.8937037943281</c:v>
                </c:pt>
                <c:pt idx="299">
                  <c:v>1185.8937037943281</c:v>
                </c:pt>
                <c:pt idx="300">
                  <c:v>1185.8937037943281</c:v>
                </c:pt>
                <c:pt idx="301">
                  <c:v>1185.8937037943281</c:v>
                </c:pt>
                <c:pt idx="302">
                  <c:v>1185.8937037943281</c:v>
                </c:pt>
                <c:pt idx="303">
                  <c:v>1185.8937037943281</c:v>
                </c:pt>
                <c:pt idx="304">
                  <c:v>1185.8937037943281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100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5-4C41-96C9-083C89381D7F}"/>
            </c:ext>
          </c:extLst>
        </c:ser>
        <c:ser>
          <c:idx val="1"/>
          <c:order val="1"/>
          <c:tx>
            <c:strRef>
              <c:f>'US (2)'!$BG$4:$BG$5</c:f>
              <c:strCache>
                <c:ptCount val="2"/>
                <c:pt idx="0">
                  <c:v>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(2)'!$AZ$6:$AZ$440</c:f>
              <c:numCache>
                <c:formatCode>m/d/yyyy</c:formatCode>
                <c:ptCount val="435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  <c:pt idx="214">
                  <c:v>39507</c:v>
                </c:pt>
                <c:pt idx="215">
                  <c:v>39538</c:v>
                </c:pt>
                <c:pt idx="216">
                  <c:v>39568</c:v>
                </c:pt>
                <c:pt idx="217">
                  <c:v>39599</c:v>
                </c:pt>
                <c:pt idx="218">
                  <c:v>39629</c:v>
                </c:pt>
                <c:pt idx="219">
                  <c:v>39660</c:v>
                </c:pt>
                <c:pt idx="220">
                  <c:v>39691</c:v>
                </c:pt>
                <c:pt idx="221">
                  <c:v>39721</c:v>
                </c:pt>
                <c:pt idx="222">
                  <c:v>39752</c:v>
                </c:pt>
                <c:pt idx="223">
                  <c:v>39782</c:v>
                </c:pt>
                <c:pt idx="224">
                  <c:v>39813</c:v>
                </c:pt>
                <c:pt idx="225">
                  <c:v>39844</c:v>
                </c:pt>
                <c:pt idx="226">
                  <c:v>39872</c:v>
                </c:pt>
                <c:pt idx="227">
                  <c:v>39903</c:v>
                </c:pt>
                <c:pt idx="228">
                  <c:v>39933</c:v>
                </c:pt>
                <c:pt idx="229">
                  <c:v>39964</c:v>
                </c:pt>
                <c:pt idx="230">
                  <c:v>39994</c:v>
                </c:pt>
                <c:pt idx="231">
                  <c:v>40025</c:v>
                </c:pt>
                <c:pt idx="232">
                  <c:v>40056</c:v>
                </c:pt>
                <c:pt idx="233">
                  <c:v>40086</c:v>
                </c:pt>
                <c:pt idx="234">
                  <c:v>40117</c:v>
                </c:pt>
                <c:pt idx="235">
                  <c:v>40147</c:v>
                </c:pt>
                <c:pt idx="236">
                  <c:v>40178</c:v>
                </c:pt>
                <c:pt idx="237">
                  <c:v>40209</c:v>
                </c:pt>
                <c:pt idx="238">
                  <c:v>40237</c:v>
                </c:pt>
                <c:pt idx="239">
                  <c:v>40268</c:v>
                </c:pt>
                <c:pt idx="240">
                  <c:v>40298</c:v>
                </c:pt>
                <c:pt idx="241">
                  <c:v>40329</c:v>
                </c:pt>
                <c:pt idx="242">
                  <c:v>40359</c:v>
                </c:pt>
                <c:pt idx="243">
                  <c:v>40390</c:v>
                </c:pt>
                <c:pt idx="244">
                  <c:v>40421</c:v>
                </c:pt>
                <c:pt idx="245">
                  <c:v>40451</c:v>
                </c:pt>
                <c:pt idx="246">
                  <c:v>40482</c:v>
                </c:pt>
                <c:pt idx="247">
                  <c:v>40512</c:v>
                </c:pt>
                <c:pt idx="248">
                  <c:v>40543</c:v>
                </c:pt>
                <c:pt idx="249">
                  <c:v>40574</c:v>
                </c:pt>
                <c:pt idx="250">
                  <c:v>40602</c:v>
                </c:pt>
                <c:pt idx="251">
                  <c:v>40633</c:v>
                </c:pt>
                <c:pt idx="252">
                  <c:v>40663</c:v>
                </c:pt>
                <c:pt idx="253">
                  <c:v>40694</c:v>
                </c:pt>
                <c:pt idx="254">
                  <c:v>40724</c:v>
                </c:pt>
                <c:pt idx="255">
                  <c:v>40755</c:v>
                </c:pt>
                <c:pt idx="256">
                  <c:v>40786</c:v>
                </c:pt>
                <c:pt idx="257">
                  <c:v>40816</c:v>
                </c:pt>
                <c:pt idx="258">
                  <c:v>40847</c:v>
                </c:pt>
                <c:pt idx="259">
                  <c:v>40877</c:v>
                </c:pt>
                <c:pt idx="260">
                  <c:v>40908</c:v>
                </c:pt>
                <c:pt idx="261">
                  <c:v>40939</c:v>
                </c:pt>
                <c:pt idx="262">
                  <c:v>40968</c:v>
                </c:pt>
                <c:pt idx="263">
                  <c:v>40999</c:v>
                </c:pt>
                <c:pt idx="264">
                  <c:v>41029</c:v>
                </c:pt>
                <c:pt idx="265">
                  <c:v>41060</c:v>
                </c:pt>
                <c:pt idx="266">
                  <c:v>41090</c:v>
                </c:pt>
                <c:pt idx="267">
                  <c:v>41121</c:v>
                </c:pt>
                <c:pt idx="268">
                  <c:v>41152</c:v>
                </c:pt>
                <c:pt idx="269">
                  <c:v>41182</c:v>
                </c:pt>
                <c:pt idx="270">
                  <c:v>41213</c:v>
                </c:pt>
                <c:pt idx="271">
                  <c:v>41243</c:v>
                </c:pt>
                <c:pt idx="272">
                  <c:v>41274</c:v>
                </c:pt>
                <c:pt idx="273">
                  <c:v>41305</c:v>
                </c:pt>
                <c:pt idx="274">
                  <c:v>41333</c:v>
                </c:pt>
                <c:pt idx="275">
                  <c:v>41364</c:v>
                </c:pt>
                <c:pt idx="276">
                  <c:v>41394</c:v>
                </c:pt>
                <c:pt idx="277">
                  <c:v>41425</c:v>
                </c:pt>
                <c:pt idx="278">
                  <c:v>41455</c:v>
                </c:pt>
                <c:pt idx="279">
                  <c:v>41486</c:v>
                </c:pt>
                <c:pt idx="280">
                  <c:v>41517</c:v>
                </c:pt>
                <c:pt idx="281">
                  <c:v>41547</c:v>
                </c:pt>
                <c:pt idx="282">
                  <c:v>41578</c:v>
                </c:pt>
                <c:pt idx="283">
                  <c:v>41608</c:v>
                </c:pt>
                <c:pt idx="284">
                  <c:v>41639</c:v>
                </c:pt>
                <c:pt idx="285">
                  <c:v>41670</c:v>
                </c:pt>
                <c:pt idx="286">
                  <c:v>41698</c:v>
                </c:pt>
                <c:pt idx="287">
                  <c:v>41729</c:v>
                </c:pt>
                <c:pt idx="288">
                  <c:v>41759</c:v>
                </c:pt>
                <c:pt idx="289">
                  <c:v>41790</c:v>
                </c:pt>
                <c:pt idx="290">
                  <c:v>41820</c:v>
                </c:pt>
                <c:pt idx="291">
                  <c:v>41851</c:v>
                </c:pt>
                <c:pt idx="292">
                  <c:v>41882</c:v>
                </c:pt>
                <c:pt idx="293">
                  <c:v>41912</c:v>
                </c:pt>
                <c:pt idx="294">
                  <c:v>41943</c:v>
                </c:pt>
                <c:pt idx="295">
                  <c:v>41973</c:v>
                </c:pt>
                <c:pt idx="296">
                  <c:v>42004</c:v>
                </c:pt>
                <c:pt idx="297">
                  <c:v>42035</c:v>
                </c:pt>
                <c:pt idx="298">
                  <c:v>42063</c:v>
                </c:pt>
                <c:pt idx="299">
                  <c:v>42094</c:v>
                </c:pt>
                <c:pt idx="300">
                  <c:v>42124</c:v>
                </c:pt>
                <c:pt idx="301">
                  <c:v>42155</c:v>
                </c:pt>
                <c:pt idx="302">
                  <c:v>42185</c:v>
                </c:pt>
                <c:pt idx="303">
                  <c:v>42216</c:v>
                </c:pt>
                <c:pt idx="304">
                  <c:v>42247</c:v>
                </c:pt>
                <c:pt idx="305">
                  <c:v>42277</c:v>
                </c:pt>
                <c:pt idx="306">
                  <c:v>42308</c:v>
                </c:pt>
                <c:pt idx="307">
                  <c:v>42338</c:v>
                </c:pt>
                <c:pt idx="308">
                  <c:v>42369</c:v>
                </c:pt>
                <c:pt idx="309">
                  <c:v>42400</c:v>
                </c:pt>
                <c:pt idx="310">
                  <c:v>42429</c:v>
                </c:pt>
                <c:pt idx="311">
                  <c:v>42460</c:v>
                </c:pt>
                <c:pt idx="312">
                  <c:v>42490</c:v>
                </c:pt>
                <c:pt idx="313">
                  <c:v>42521</c:v>
                </c:pt>
                <c:pt idx="314">
                  <c:v>42551</c:v>
                </c:pt>
                <c:pt idx="315">
                  <c:v>42582</c:v>
                </c:pt>
                <c:pt idx="316">
                  <c:v>42613</c:v>
                </c:pt>
                <c:pt idx="317">
                  <c:v>42643</c:v>
                </c:pt>
                <c:pt idx="318">
                  <c:v>42674</c:v>
                </c:pt>
                <c:pt idx="319">
                  <c:v>42704</c:v>
                </c:pt>
                <c:pt idx="320">
                  <c:v>42735</c:v>
                </c:pt>
                <c:pt idx="321">
                  <c:v>42766</c:v>
                </c:pt>
                <c:pt idx="322">
                  <c:v>42794</c:v>
                </c:pt>
                <c:pt idx="323">
                  <c:v>42825</c:v>
                </c:pt>
                <c:pt idx="324">
                  <c:v>42855</c:v>
                </c:pt>
                <c:pt idx="325">
                  <c:v>42886</c:v>
                </c:pt>
                <c:pt idx="326">
                  <c:v>42916</c:v>
                </c:pt>
                <c:pt idx="327">
                  <c:v>42947</c:v>
                </c:pt>
                <c:pt idx="328">
                  <c:v>42978</c:v>
                </c:pt>
                <c:pt idx="329">
                  <c:v>43008</c:v>
                </c:pt>
                <c:pt idx="330">
                  <c:v>43039</c:v>
                </c:pt>
                <c:pt idx="331">
                  <c:v>43069</c:v>
                </c:pt>
                <c:pt idx="332">
                  <c:v>43100</c:v>
                </c:pt>
                <c:pt idx="333">
                  <c:v>43131</c:v>
                </c:pt>
                <c:pt idx="334">
                  <c:v>43159</c:v>
                </c:pt>
                <c:pt idx="335">
                  <c:v>43190</c:v>
                </c:pt>
                <c:pt idx="336">
                  <c:v>43220</c:v>
                </c:pt>
                <c:pt idx="337">
                  <c:v>43251</c:v>
                </c:pt>
                <c:pt idx="338">
                  <c:v>43281</c:v>
                </c:pt>
                <c:pt idx="339">
                  <c:v>43312</c:v>
                </c:pt>
                <c:pt idx="340">
                  <c:v>43343</c:v>
                </c:pt>
                <c:pt idx="341">
                  <c:v>43373</c:v>
                </c:pt>
                <c:pt idx="342">
                  <c:v>43404</c:v>
                </c:pt>
                <c:pt idx="343">
                  <c:v>43434</c:v>
                </c:pt>
                <c:pt idx="344">
                  <c:v>43465</c:v>
                </c:pt>
                <c:pt idx="345">
                  <c:v>43496</c:v>
                </c:pt>
                <c:pt idx="346">
                  <c:v>43524</c:v>
                </c:pt>
                <c:pt idx="347">
                  <c:v>43555</c:v>
                </c:pt>
                <c:pt idx="348">
                  <c:v>43585</c:v>
                </c:pt>
                <c:pt idx="349">
                  <c:v>43616</c:v>
                </c:pt>
                <c:pt idx="350">
                  <c:v>43646</c:v>
                </c:pt>
                <c:pt idx="351">
                  <c:v>43677</c:v>
                </c:pt>
                <c:pt idx="352">
                  <c:v>43708</c:v>
                </c:pt>
                <c:pt idx="353">
                  <c:v>43738</c:v>
                </c:pt>
                <c:pt idx="354">
                  <c:v>43769</c:v>
                </c:pt>
                <c:pt idx="355">
                  <c:v>43799</c:v>
                </c:pt>
                <c:pt idx="356">
                  <c:v>43830</c:v>
                </c:pt>
                <c:pt idx="357">
                  <c:v>43861</c:v>
                </c:pt>
                <c:pt idx="358">
                  <c:v>43890</c:v>
                </c:pt>
                <c:pt idx="359">
                  <c:v>43921</c:v>
                </c:pt>
                <c:pt idx="360">
                  <c:v>43951</c:v>
                </c:pt>
                <c:pt idx="361">
                  <c:v>43982</c:v>
                </c:pt>
                <c:pt idx="362">
                  <c:v>44012</c:v>
                </c:pt>
                <c:pt idx="363">
                  <c:v>44043</c:v>
                </c:pt>
                <c:pt idx="364">
                  <c:v>44074</c:v>
                </c:pt>
                <c:pt idx="365">
                  <c:v>44104</c:v>
                </c:pt>
                <c:pt idx="366">
                  <c:v>44135</c:v>
                </c:pt>
                <c:pt idx="367">
                  <c:v>44165</c:v>
                </c:pt>
                <c:pt idx="368">
                  <c:v>44196</c:v>
                </c:pt>
                <c:pt idx="369">
                  <c:v>44227</c:v>
                </c:pt>
                <c:pt idx="370">
                  <c:v>44255</c:v>
                </c:pt>
                <c:pt idx="371">
                  <c:v>44286</c:v>
                </c:pt>
                <c:pt idx="372">
                  <c:v>44316</c:v>
                </c:pt>
                <c:pt idx="373">
                  <c:v>44347</c:v>
                </c:pt>
                <c:pt idx="374">
                  <c:v>44377</c:v>
                </c:pt>
                <c:pt idx="375">
                  <c:v>44408</c:v>
                </c:pt>
                <c:pt idx="376">
                  <c:v>44439</c:v>
                </c:pt>
                <c:pt idx="377">
                  <c:v>44469</c:v>
                </c:pt>
                <c:pt idx="378">
                  <c:v>44500</c:v>
                </c:pt>
                <c:pt idx="379">
                  <c:v>44530</c:v>
                </c:pt>
                <c:pt idx="380">
                  <c:v>44561</c:v>
                </c:pt>
                <c:pt idx="381">
                  <c:v>44592</c:v>
                </c:pt>
                <c:pt idx="382">
                  <c:v>44620</c:v>
                </c:pt>
                <c:pt idx="383">
                  <c:v>44651</c:v>
                </c:pt>
                <c:pt idx="384">
                  <c:v>44681</c:v>
                </c:pt>
                <c:pt idx="385">
                  <c:v>44712</c:v>
                </c:pt>
                <c:pt idx="386">
                  <c:v>44742</c:v>
                </c:pt>
                <c:pt idx="387">
                  <c:v>44773</c:v>
                </c:pt>
                <c:pt idx="388">
                  <c:v>44804</c:v>
                </c:pt>
                <c:pt idx="389">
                  <c:v>44834</c:v>
                </c:pt>
                <c:pt idx="390">
                  <c:v>44865</c:v>
                </c:pt>
                <c:pt idx="391">
                  <c:v>44895</c:v>
                </c:pt>
                <c:pt idx="392">
                  <c:v>44926</c:v>
                </c:pt>
                <c:pt idx="393">
                  <c:v>44957</c:v>
                </c:pt>
                <c:pt idx="394">
                  <c:v>44985</c:v>
                </c:pt>
                <c:pt idx="395">
                  <c:v>45016</c:v>
                </c:pt>
                <c:pt idx="396">
                  <c:v>45046</c:v>
                </c:pt>
                <c:pt idx="397">
                  <c:v>45077</c:v>
                </c:pt>
                <c:pt idx="398">
                  <c:v>45107</c:v>
                </c:pt>
                <c:pt idx="399">
                  <c:v>45138</c:v>
                </c:pt>
                <c:pt idx="400">
                  <c:v>45169</c:v>
                </c:pt>
                <c:pt idx="401">
                  <c:v>45199</c:v>
                </c:pt>
                <c:pt idx="402">
                  <c:v>45230</c:v>
                </c:pt>
                <c:pt idx="403">
                  <c:v>45260</c:v>
                </c:pt>
                <c:pt idx="404">
                  <c:v>45291</c:v>
                </c:pt>
                <c:pt idx="405">
                  <c:v>45322</c:v>
                </c:pt>
                <c:pt idx="406">
                  <c:v>45351</c:v>
                </c:pt>
                <c:pt idx="407">
                  <c:v>45382</c:v>
                </c:pt>
                <c:pt idx="408">
                  <c:v>45412</c:v>
                </c:pt>
                <c:pt idx="409">
                  <c:v>45443</c:v>
                </c:pt>
                <c:pt idx="410">
                  <c:v>45473</c:v>
                </c:pt>
                <c:pt idx="411">
                  <c:v>45504</c:v>
                </c:pt>
                <c:pt idx="412">
                  <c:v>45534</c:v>
                </c:pt>
                <c:pt idx="413">
                  <c:v>45565</c:v>
                </c:pt>
                <c:pt idx="414">
                  <c:v>45596</c:v>
                </c:pt>
                <c:pt idx="415">
                  <c:v>45626</c:v>
                </c:pt>
                <c:pt idx="416">
                  <c:v>45657</c:v>
                </c:pt>
                <c:pt idx="417">
                  <c:v>45688</c:v>
                </c:pt>
                <c:pt idx="418">
                  <c:v>45716</c:v>
                </c:pt>
                <c:pt idx="419">
                  <c:v>45747</c:v>
                </c:pt>
                <c:pt idx="420">
                  <c:v>45777</c:v>
                </c:pt>
                <c:pt idx="421">
                  <c:v>45808</c:v>
                </c:pt>
                <c:pt idx="422">
                  <c:v>45838</c:v>
                </c:pt>
                <c:pt idx="423">
                  <c:v>45869</c:v>
                </c:pt>
                <c:pt idx="424">
                  <c:v>45898</c:v>
                </c:pt>
                <c:pt idx="425">
                  <c:v>45930</c:v>
                </c:pt>
                <c:pt idx="426">
                  <c:v>45961</c:v>
                </c:pt>
                <c:pt idx="427">
                  <c:v>45989</c:v>
                </c:pt>
                <c:pt idx="428">
                  <c:v>46022</c:v>
                </c:pt>
                <c:pt idx="429">
                  <c:v>46053</c:v>
                </c:pt>
                <c:pt idx="430">
                  <c:v>46080</c:v>
                </c:pt>
                <c:pt idx="431">
                  <c:v>46112</c:v>
                </c:pt>
                <c:pt idx="432">
                  <c:v>46142</c:v>
                </c:pt>
                <c:pt idx="433">
                  <c:v>46171</c:v>
                </c:pt>
                <c:pt idx="434">
                  <c:v>46203</c:v>
                </c:pt>
              </c:numCache>
            </c:numRef>
          </c:cat>
          <c:val>
            <c:numRef>
              <c:f>'US (2)'!$BG$6:$BG$440</c:f>
              <c:numCache>
                <c:formatCode>General</c:formatCode>
                <c:ptCount val="435"/>
                <c:pt idx="17">
                  <c:v>100</c:v>
                </c:pt>
                <c:pt idx="18">
                  <c:v>98.085628303365951</c:v>
                </c:pt>
                <c:pt idx="19">
                  <c:v>99.24891889841436</c:v>
                </c:pt>
                <c:pt idx="20">
                  <c:v>94.889108059580693</c:v>
                </c:pt>
                <c:pt idx="21">
                  <c:v>105.47758136711931</c:v>
                </c:pt>
                <c:pt idx="22">
                  <c:v>103.37860051083629</c:v>
                </c:pt>
                <c:pt idx="23">
                  <c:v>104.36739751662743</c:v>
                </c:pt>
                <c:pt idx="24">
                  <c:v>102.08886528589127</c:v>
                </c:pt>
                <c:pt idx="25">
                  <c:v>104.936398351162</c:v>
                </c:pt>
                <c:pt idx="26">
                  <c:v>105.03755405507926</c:v>
                </c:pt>
                <c:pt idx="27">
                  <c:v>103.21422249197073</c:v>
                </c:pt>
                <c:pt idx="28">
                  <c:v>107.27815289684642</c:v>
                </c:pt>
                <c:pt idx="29">
                  <c:v>104.70374023215228</c:v>
                </c:pt>
                <c:pt idx="30">
                  <c:v>105.65713274157243</c:v>
                </c:pt>
                <c:pt idx="31">
                  <c:v>105.87967529019038</c:v>
                </c:pt>
                <c:pt idx="32">
                  <c:v>109.0837822117694</c:v>
                </c:pt>
                <c:pt idx="33">
                  <c:v>110.18637938446747</c:v>
                </c:pt>
                <c:pt idx="34">
                  <c:v>110.96274941203241</c:v>
                </c:pt>
                <c:pt idx="35">
                  <c:v>112.12604000708085</c:v>
                </c:pt>
                <c:pt idx="36">
                  <c:v>114.22249197076596</c:v>
                </c:pt>
                <c:pt idx="37">
                  <c:v>111.31932326834075</c:v>
                </c:pt>
                <c:pt idx="38">
                  <c:v>113.84821586627213</c:v>
                </c:pt>
                <c:pt idx="39">
                  <c:v>113.93419821460179</c:v>
                </c:pt>
                <c:pt idx="40">
                  <c:v>113.32726399109828</c:v>
                </c:pt>
                <c:pt idx="41">
                  <c:v>117.22934526970637</c:v>
                </c:pt>
                <c:pt idx="42">
                  <c:v>116.05846799686415</c:v>
                </c:pt>
                <c:pt idx="43">
                  <c:v>118.30918240902308</c:v>
                </c:pt>
                <c:pt idx="44">
                  <c:v>116.78173127987255</c:v>
                </c:pt>
                <c:pt idx="45">
                  <c:v>117.96019523050855</c:v>
                </c:pt>
                <c:pt idx="46">
                  <c:v>121.79399640897249</c:v>
                </c:pt>
                <c:pt idx="47">
                  <c:v>118.1346888197658</c:v>
                </c:pt>
                <c:pt idx="48">
                  <c:v>112.73044533798647</c:v>
                </c:pt>
                <c:pt idx="49">
                  <c:v>114.03029613332322</c:v>
                </c:pt>
                <c:pt idx="50">
                  <c:v>115.44394709556684</c:v>
                </c:pt>
                <c:pt idx="51">
                  <c:v>112.35111144829678</c:v>
                </c:pt>
                <c:pt idx="52">
                  <c:v>115.88903219280276</c:v>
                </c:pt>
                <c:pt idx="53">
                  <c:v>120.2463141390385</c:v>
                </c:pt>
                <c:pt idx="54">
                  <c:v>117.00933161368634</c:v>
                </c:pt>
                <c:pt idx="55">
                  <c:v>119.45224186328805</c:v>
                </c:pt>
                <c:pt idx="56">
                  <c:v>114.73332827554812</c:v>
                </c:pt>
                <c:pt idx="57">
                  <c:v>116.14445034519382</c:v>
                </c:pt>
                <c:pt idx="58">
                  <c:v>118.96416559188731</c:v>
                </c:pt>
                <c:pt idx="59">
                  <c:v>123.25569633057684</c:v>
                </c:pt>
                <c:pt idx="60">
                  <c:v>126.6241812710214</c:v>
                </c:pt>
                <c:pt idx="61">
                  <c:v>130.1646309081253</c:v>
                </c:pt>
                <c:pt idx="62">
                  <c:v>134.89113117365901</c:v>
                </c:pt>
                <c:pt idx="63">
                  <c:v>137.7614242723111</c:v>
                </c:pt>
                <c:pt idx="64">
                  <c:v>142.1389373593303</c:v>
                </c:pt>
                <c:pt idx="65">
                  <c:v>142.09341729256755</c:v>
                </c:pt>
                <c:pt idx="66">
                  <c:v>147.79101231570689</c:v>
                </c:pt>
                <c:pt idx="67">
                  <c:v>147.05510456970887</c:v>
                </c:pt>
                <c:pt idx="68">
                  <c:v>153.09157120097103</c:v>
                </c:pt>
                <c:pt idx="69">
                  <c:v>155.76208178438654</c:v>
                </c:pt>
                <c:pt idx="70">
                  <c:v>160.84262701363068</c:v>
                </c:pt>
                <c:pt idx="71">
                  <c:v>161.95786864931839</c:v>
                </c:pt>
                <c:pt idx="72">
                  <c:v>163.24001719646961</c:v>
                </c:pt>
                <c:pt idx="73">
                  <c:v>165.4325670788761</c:v>
                </c:pt>
                <c:pt idx="74">
                  <c:v>169.2132615127835</c:v>
                </c:pt>
                <c:pt idx="75">
                  <c:v>169.59512429507114</c:v>
                </c:pt>
                <c:pt idx="76">
                  <c:v>161.83648180461773</c:v>
                </c:pt>
                <c:pt idx="77">
                  <c:v>164.88126849252708</c:v>
                </c:pt>
                <c:pt idx="78">
                  <c:v>173.81331714842065</c:v>
                </c:pt>
                <c:pt idx="79">
                  <c:v>178.35520825430541</c:v>
                </c:pt>
                <c:pt idx="80">
                  <c:v>191.44222744860025</c:v>
                </c:pt>
                <c:pt idx="81">
                  <c:v>187.32519029916799</c:v>
                </c:pt>
                <c:pt idx="82">
                  <c:v>198.81142047897225</c:v>
                </c:pt>
                <c:pt idx="83">
                  <c:v>199.98988442960831</c:v>
                </c:pt>
                <c:pt idx="84">
                  <c:v>191.46751637457959</c:v>
                </c:pt>
                <c:pt idx="85">
                  <c:v>202.65027944263213</c:v>
                </c:pt>
                <c:pt idx="86">
                  <c:v>214.52090129732196</c:v>
                </c:pt>
                <c:pt idx="87">
                  <c:v>223.84239941329699</c:v>
                </c:pt>
                <c:pt idx="88">
                  <c:v>241.32969172799235</c:v>
                </c:pt>
                <c:pt idx="89">
                  <c:v>227.46630250613262</c:v>
                </c:pt>
                <c:pt idx="90">
                  <c:v>239.55693801684248</c:v>
                </c:pt>
                <c:pt idx="91">
                  <c:v>231.29757479199867</c:v>
                </c:pt>
                <c:pt idx="92">
                  <c:v>241.61039880636275</c:v>
                </c:pt>
                <c:pt idx="93">
                  <c:v>245.41132438105356</c:v>
                </c:pt>
                <c:pt idx="94">
                  <c:v>247.90228359001597</c:v>
                </c:pt>
                <c:pt idx="95">
                  <c:v>265.36681587133</c:v>
                </c:pt>
                <c:pt idx="96">
                  <c:v>278.6207419770883</c:v>
                </c:pt>
                <c:pt idx="97">
                  <c:v>281.14963457501966</c:v>
                </c:pt>
                <c:pt idx="98">
                  <c:v>275.85666236754929</c:v>
                </c:pt>
                <c:pt idx="99">
                  <c:v>286.73595832385001</c:v>
                </c:pt>
                <c:pt idx="100">
                  <c:v>283.40540677237442</c:v>
                </c:pt>
                <c:pt idx="101">
                  <c:v>242.08583061477381</c:v>
                </c:pt>
                <c:pt idx="102">
                  <c:v>257.19090610221787</c:v>
                </c:pt>
                <c:pt idx="103">
                  <c:v>277.84184305692543</c:v>
                </c:pt>
                <c:pt idx="104">
                  <c:v>294.26952937308755</c:v>
                </c:pt>
                <c:pt idx="105">
                  <c:v>310.85906481551729</c:v>
                </c:pt>
                <c:pt idx="106">
                  <c:v>323.60721240168931</c:v>
                </c:pt>
                <c:pt idx="107">
                  <c:v>313.16035707963482</c:v>
                </c:pt>
                <c:pt idx="108">
                  <c:v>325.3091571200971</c:v>
                </c:pt>
                <c:pt idx="109">
                  <c:v>337.65268189060009</c:v>
                </c:pt>
                <c:pt idx="110">
                  <c:v>329.22135396909687</c:v>
                </c:pt>
                <c:pt idx="111">
                  <c:v>347.1436158106365</c:v>
                </c:pt>
                <c:pt idx="112">
                  <c:v>336.01901727233644</c:v>
                </c:pt>
                <c:pt idx="113">
                  <c:v>333.91750752345547</c:v>
                </c:pt>
                <c:pt idx="114">
                  <c:v>324.3835824292542</c:v>
                </c:pt>
                <c:pt idx="115">
                  <c:v>344.67035884985961</c:v>
                </c:pt>
                <c:pt idx="116">
                  <c:v>351.24042181928525</c:v>
                </c:pt>
                <c:pt idx="117">
                  <c:v>371.55754495106584</c:v>
                </c:pt>
                <c:pt idx="118">
                  <c:v>352.64395721113721</c:v>
                </c:pt>
                <c:pt idx="119">
                  <c:v>345.55294236653765</c:v>
                </c:pt>
                <c:pt idx="120">
                  <c:v>378.97478694079854</c:v>
                </c:pt>
                <c:pt idx="121">
                  <c:v>367.30394760134533</c:v>
                </c:pt>
                <c:pt idx="122">
                  <c:v>359.25448246212972</c:v>
                </c:pt>
                <c:pt idx="123">
                  <c:v>367.85271729509634</c:v>
                </c:pt>
                <c:pt idx="124">
                  <c:v>361.84153958981346</c:v>
                </c:pt>
                <c:pt idx="125">
                  <c:v>383.80497180284738</c:v>
                </c:pt>
                <c:pt idx="126">
                  <c:v>363.27795058543848</c:v>
                </c:pt>
                <c:pt idx="127">
                  <c:v>361.47990794830929</c:v>
                </c:pt>
                <c:pt idx="128">
                  <c:v>332.53673216498481</c:v>
                </c:pt>
                <c:pt idx="129">
                  <c:v>333.88463191968225</c:v>
                </c:pt>
                <c:pt idx="130">
                  <c:v>345.44925777002237</c:v>
                </c:pt>
                <c:pt idx="131">
                  <c:v>313.56750878790166</c:v>
                </c:pt>
                <c:pt idx="132">
                  <c:v>293.43499481577004</c:v>
                </c:pt>
                <c:pt idx="133">
                  <c:v>315.97501454113234</c:v>
                </c:pt>
                <c:pt idx="134">
                  <c:v>317.58339023341671</c:v>
                </c:pt>
                <c:pt idx="135">
                  <c:v>309.64266747591228</c:v>
                </c:pt>
                <c:pt idx="136">
                  <c:v>306.30705813924078</c:v>
                </c:pt>
                <c:pt idx="137">
                  <c:v>286.67020711630369</c:v>
                </c:pt>
                <c:pt idx="138">
                  <c:v>263.24254608906756</c:v>
                </c:pt>
                <c:pt idx="139">
                  <c:v>268.00697974357024</c:v>
                </c:pt>
                <c:pt idx="140">
                  <c:v>288.15466707128945</c:v>
                </c:pt>
                <c:pt idx="141">
                  <c:v>290.33710138330417</c:v>
                </c:pt>
                <c:pt idx="142">
                  <c:v>285.81797031080083</c:v>
                </c:pt>
                <c:pt idx="143">
                  <c:v>279.88013049085799</c:v>
                </c:pt>
                <c:pt idx="144">
                  <c:v>290.16260779404695</c:v>
                </c:pt>
                <c:pt idx="145">
                  <c:v>272.34150165642461</c:v>
                </c:pt>
                <c:pt idx="146">
                  <c:v>269.86824469564772</c:v>
                </c:pt>
                <c:pt idx="147">
                  <c:v>250.31231823584443</c:v>
                </c:pt>
                <c:pt idx="148">
                  <c:v>230.53890701261912</c:v>
                </c:pt>
                <c:pt idx="149">
                  <c:v>231.66426421869858</c:v>
                </c:pt>
                <c:pt idx="150">
                  <c:v>206.17555572414832</c:v>
                </c:pt>
                <c:pt idx="151">
                  <c:v>223.99919075436858</c:v>
                </c:pt>
                <c:pt idx="152">
                  <c:v>236.78274283691161</c:v>
                </c:pt>
                <c:pt idx="153">
                  <c:v>222.49702855119736</c:v>
                </c:pt>
                <c:pt idx="154">
                  <c:v>216.39733960498691</c:v>
                </c:pt>
                <c:pt idx="155">
                  <c:v>212.71780087499675</c:v>
                </c:pt>
                <c:pt idx="156">
                  <c:v>214.49561237134253</c:v>
                </c:pt>
                <c:pt idx="157">
                  <c:v>231.87922008952276</c:v>
                </c:pt>
                <c:pt idx="158">
                  <c:v>243.68156184406845</c:v>
                </c:pt>
                <c:pt idx="159">
                  <c:v>246.44058366841156</c:v>
                </c:pt>
                <c:pt idx="160">
                  <c:v>250.43876286574104</c:v>
                </c:pt>
                <c:pt idx="161">
                  <c:v>254.91490276407956</c:v>
                </c:pt>
                <c:pt idx="162">
                  <c:v>251.87011607617021</c:v>
                </c:pt>
                <c:pt idx="163">
                  <c:v>265.71327415724647</c:v>
                </c:pt>
                <c:pt idx="164">
                  <c:v>267.60741471309706</c:v>
                </c:pt>
                <c:pt idx="165">
                  <c:v>281.19262574918434</c:v>
                </c:pt>
                <c:pt idx="166">
                  <c:v>286.0506284298105</c:v>
                </c:pt>
                <c:pt idx="167">
                  <c:v>289.54302910755371</c:v>
                </c:pt>
                <c:pt idx="168">
                  <c:v>284.80641327162829</c:v>
                </c:pt>
                <c:pt idx="169">
                  <c:v>280.02680626153796</c:v>
                </c:pt>
                <c:pt idx="170">
                  <c:v>283.40793566497217</c:v>
                </c:pt>
                <c:pt idx="171">
                  <c:v>288.50618314240177</c:v>
                </c:pt>
                <c:pt idx="172">
                  <c:v>278.61315529929431</c:v>
                </c:pt>
                <c:pt idx="173">
                  <c:v>279.25043623397301</c:v>
                </c:pt>
                <c:pt idx="174">
                  <c:v>281.86531118023402</c:v>
                </c:pt>
                <c:pt idx="175">
                  <c:v>285.81544141820285</c:v>
                </c:pt>
                <c:pt idx="176">
                  <c:v>296.84647093037944</c:v>
                </c:pt>
                <c:pt idx="177">
                  <c:v>306.48155172849795</c:v>
                </c:pt>
                <c:pt idx="178">
                  <c:v>298.73049591583828</c:v>
                </c:pt>
                <c:pt idx="179">
                  <c:v>304.377513087019</c:v>
                </c:pt>
                <c:pt idx="180">
                  <c:v>298.55853121917892</c:v>
                </c:pt>
                <c:pt idx="181">
                  <c:v>292.55494019168987</c:v>
                </c:pt>
                <c:pt idx="182">
                  <c:v>301.31755304352208</c:v>
                </c:pt>
                <c:pt idx="183">
                  <c:v>301.27456186935723</c:v>
                </c:pt>
                <c:pt idx="184">
                  <c:v>312.11086665149321</c:v>
                </c:pt>
                <c:pt idx="185">
                  <c:v>308.60835040335826</c:v>
                </c:pt>
                <c:pt idx="186">
                  <c:v>310.75285132640408</c:v>
                </c:pt>
                <c:pt idx="187">
                  <c:v>305.23986546291371</c:v>
                </c:pt>
                <c:pt idx="188">
                  <c:v>315.98007232632818</c:v>
                </c:pt>
                <c:pt idx="189">
                  <c:v>315.67913410717432</c:v>
                </c:pt>
                <c:pt idx="190">
                  <c:v>323.72101256859605</c:v>
                </c:pt>
                <c:pt idx="191">
                  <c:v>323.86515944667821</c:v>
                </c:pt>
                <c:pt idx="192">
                  <c:v>327.44860025794691</c:v>
                </c:pt>
                <c:pt idx="193">
                  <c:v>331.43919277748262</c:v>
                </c:pt>
                <c:pt idx="194">
                  <c:v>321.19211997066475</c:v>
                </c:pt>
                <c:pt idx="195">
                  <c:v>321.21993778924207</c:v>
                </c:pt>
                <c:pt idx="196">
                  <c:v>322.85360240750572</c:v>
                </c:pt>
                <c:pt idx="197">
                  <c:v>329.72207470348724</c:v>
                </c:pt>
                <c:pt idx="198">
                  <c:v>337.82211769466136</c:v>
                </c:pt>
                <c:pt idx="199">
                  <c:v>348.46622663935455</c:v>
                </c:pt>
                <c:pt idx="200">
                  <c:v>354.20428394406082</c:v>
                </c:pt>
                <c:pt idx="201">
                  <c:v>358.67283716460548</c:v>
                </c:pt>
                <c:pt idx="202">
                  <c:v>363.71544900488061</c:v>
                </c:pt>
                <c:pt idx="203">
                  <c:v>355.76966846218022</c:v>
                </c:pt>
                <c:pt idx="204">
                  <c:v>359.32023366967582</c:v>
                </c:pt>
                <c:pt idx="205">
                  <c:v>374.87545203955165</c:v>
                </c:pt>
                <c:pt idx="206">
                  <c:v>387.07735882457047</c:v>
                </c:pt>
                <c:pt idx="207">
                  <c:v>380.18106871001163</c:v>
                </c:pt>
                <c:pt idx="208">
                  <c:v>368.02468199175559</c:v>
                </c:pt>
                <c:pt idx="209">
                  <c:v>372.75624004248516</c:v>
                </c:pt>
                <c:pt idx="210">
                  <c:v>386.09867738917103</c:v>
                </c:pt>
                <c:pt idx="211">
                  <c:v>391.82156133828977</c:v>
                </c:pt>
                <c:pt idx="212">
                  <c:v>374.56439825000615</c:v>
                </c:pt>
                <c:pt idx="213">
                  <c:v>371.33247350984982</c:v>
                </c:pt>
                <c:pt idx="214">
                  <c:v>348.62048908782828</c:v>
                </c:pt>
                <c:pt idx="215">
                  <c:v>336.50203575854124</c:v>
                </c:pt>
                <c:pt idx="216">
                  <c:v>334.49662392838161</c:v>
                </c:pt>
                <c:pt idx="217">
                  <c:v>350.40082947677195</c:v>
                </c:pt>
                <c:pt idx="218">
                  <c:v>354.14106162911247</c:v>
                </c:pt>
                <c:pt idx="219">
                  <c:v>323.69825253521469</c:v>
                </c:pt>
                <c:pt idx="220">
                  <c:v>320.50679007662535</c:v>
                </c:pt>
                <c:pt idx="221">
                  <c:v>324.41392914042927</c:v>
                </c:pt>
                <c:pt idx="222">
                  <c:v>294.95991705232268</c:v>
                </c:pt>
                <c:pt idx="223">
                  <c:v>244.98647042460098</c:v>
                </c:pt>
                <c:pt idx="224">
                  <c:v>226.64947019700065</c:v>
                </c:pt>
                <c:pt idx="225">
                  <c:v>228.42222390815053</c:v>
                </c:pt>
                <c:pt idx="226">
                  <c:v>208.85618187795558</c:v>
                </c:pt>
                <c:pt idx="227">
                  <c:v>185.89636598133671</c:v>
                </c:pt>
                <c:pt idx="228">
                  <c:v>201.77275371114979</c:v>
                </c:pt>
                <c:pt idx="229">
                  <c:v>220.72427484004743</c:v>
                </c:pt>
                <c:pt idx="230">
                  <c:v>232.44063424626347</c:v>
                </c:pt>
                <c:pt idx="231">
                  <c:v>232.48615431302625</c:v>
                </c:pt>
                <c:pt idx="232">
                  <c:v>249.7230862605264</c:v>
                </c:pt>
                <c:pt idx="233">
                  <c:v>258.1063652226689</c:v>
                </c:pt>
                <c:pt idx="234">
                  <c:v>267.32417874212871</c:v>
                </c:pt>
                <c:pt idx="235">
                  <c:v>262.04385099764806</c:v>
                </c:pt>
                <c:pt idx="236">
                  <c:v>277.07305970715419</c:v>
                </c:pt>
                <c:pt idx="237">
                  <c:v>281.9968135953265</c:v>
                </c:pt>
                <c:pt idx="238">
                  <c:v>271.57018941405551</c:v>
                </c:pt>
                <c:pt idx="239">
                  <c:v>279.31365854892141</c:v>
                </c:pt>
                <c:pt idx="240">
                  <c:v>295.73628707988769</c:v>
                </c:pt>
                <c:pt idx="241">
                  <c:v>300.10115570391719</c:v>
                </c:pt>
                <c:pt idx="242">
                  <c:v>275.50008851124085</c:v>
                </c:pt>
                <c:pt idx="243">
                  <c:v>260.6554889613837</c:v>
                </c:pt>
                <c:pt idx="244">
                  <c:v>278.58280858811912</c:v>
                </c:pt>
                <c:pt idx="245">
                  <c:v>265.36428697873191</c:v>
                </c:pt>
                <c:pt idx="246">
                  <c:v>288.59722327592738</c:v>
                </c:pt>
                <c:pt idx="247">
                  <c:v>299.23374554282668</c:v>
                </c:pt>
                <c:pt idx="248">
                  <c:v>298.54841564878728</c:v>
                </c:pt>
                <c:pt idx="249">
                  <c:v>318.0436486862402</c:v>
                </c:pt>
                <c:pt idx="250">
                  <c:v>325.24593480514864</c:v>
                </c:pt>
                <c:pt idx="251">
                  <c:v>335.63968338264658</c:v>
                </c:pt>
                <c:pt idx="252">
                  <c:v>335.2881673115341</c:v>
                </c:pt>
                <c:pt idx="253">
                  <c:v>344.8423235465188</c:v>
                </c:pt>
                <c:pt idx="254">
                  <c:v>340.18663227372718</c:v>
                </c:pt>
                <c:pt idx="255">
                  <c:v>333.97567205320775</c:v>
                </c:pt>
                <c:pt idx="256">
                  <c:v>326.80373264547438</c:v>
                </c:pt>
                <c:pt idx="257">
                  <c:v>308.24418986925616</c:v>
                </c:pt>
                <c:pt idx="258">
                  <c:v>286.12396631515048</c:v>
                </c:pt>
                <c:pt idx="259">
                  <c:v>316.94610929873789</c:v>
                </c:pt>
                <c:pt idx="260">
                  <c:v>315.34279139164943</c:v>
                </c:pt>
                <c:pt idx="261">
                  <c:v>318.03606200844627</c:v>
                </c:pt>
                <c:pt idx="262">
                  <c:v>331.89439344511021</c:v>
                </c:pt>
                <c:pt idx="263">
                  <c:v>345.36580431429059</c:v>
                </c:pt>
                <c:pt idx="264">
                  <c:v>356.18693574083886</c:v>
                </c:pt>
                <c:pt idx="265">
                  <c:v>353.51642515742333</c:v>
                </c:pt>
                <c:pt idx="266">
                  <c:v>331.36838378474039</c:v>
                </c:pt>
                <c:pt idx="267">
                  <c:v>344.47563411981866</c:v>
                </c:pt>
                <c:pt idx="268">
                  <c:v>348.81521381786882</c:v>
                </c:pt>
                <c:pt idx="269">
                  <c:v>355.70897503982968</c:v>
                </c:pt>
                <c:pt idx="270">
                  <c:v>364.32996990617778</c:v>
                </c:pt>
                <c:pt idx="271">
                  <c:v>357.12009710947547</c:v>
                </c:pt>
                <c:pt idx="272">
                  <c:v>358.13671193384391</c:v>
                </c:pt>
                <c:pt idx="273">
                  <c:v>360.66813342437314</c:v>
                </c:pt>
                <c:pt idx="274">
                  <c:v>378.8559289886955</c:v>
                </c:pt>
                <c:pt idx="275">
                  <c:v>383.04630402346783</c:v>
                </c:pt>
                <c:pt idx="276">
                  <c:v>396.83129757479173</c:v>
                </c:pt>
                <c:pt idx="277">
                  <c:v>404.00829476772094</c:v>
                </c:pt>
                <c:pt idx="278">
                  <c:v>412.39663151505931</c:v>
                </c:pt>
                <c:pt idx="279">
                  <c:v>406.21096022051915</c:v>
                </c:pt>
                <c:pt idx="280">
                  <c:v>426.3030119110839</c:v>
                </c:pt>
                <c:pt idx="281">
                  <c:v>412.96057456439803</c:v>
                </c:pt>
                <c:pt idx="282">
                  <c:v>425.24593480514864</c:v>
                </c:pt>
                <c:pt idx="283">
                  <c:v>444.210100397036</c:v>
                </c:pt>
                <c:pt idx="284">
                  <c:v>456.66995422704389</c:v>
                </c:pt>
                <c:pt idx="285">
                  <c:v>467.4303922312418</c:v>
                </c:pt>
                <c:pt idx="286">
                  <c:v>450.79786561464721</c:v>
                </c:pt>
                <c:pt idx="287">
                  <c:v>470.23493412234774</c:v>
                </c:pt>
                <c:pt idx="288">
                  <c:v>473.49467668108122</c:v>
                </c:pt>
                <c:pt idx="289">
                  <c:v>476.43072098727959</c:v>
                </c:pt>
                <c:pt idx="290">
                  <c:v>486.45019346028357</c:v>
                </c:pt>
                <c:pt idx="291">
                  <c:v>495.72111372429998</c:v>
                </c:pt>
                <c:pt idx="292">
                  <c:v>488.24570720481489</c:v>
                </c:pt>
                <c:pt idx="293">
                  <c:v>506.63075639177583</c:v>
                </c:pt>
                <c:pt idx="294">
                  <c:v>498.77095819740515</c:v>
                </c:pt>
                <c:pt idx="295">
                  <c:v>510.34317072553904</c:v>
                </c:pt>
                <c:pt idx="296">
                  <c:v>522.86371797789729</c:v>
                </c:pt>
                <c:pt idx="297">
                  <c:v>520.67369698808875</c:v>
                </c:pt>
                <c:pt idx="298">
                  <c:v>504.51154439470935</c:v>
                </c:pt>
                <c:pt idx="299">
                  <c:v>532.20544723465571</c:v>
                </c:pt>
                <c:pt idx="300">
                  <c:v>522.94717143362891</c:v>
                </c:pt>
                <c:pt idx="301">
                  <c:v>527.40308019118402</c:v>
                </c:pt>
                <c:pt idx="302">
                  <c:v>532.93629719545777</c:v>
                </c:pt>
                <c:pt idx="303">
                  <c:v>521.73836077181772</c:v>
                </c:pt>
                <c:pt idx="304">
                  <c:v>532.03854032319214</c:v>
                </c:pt>
                <c:pt idx="305">
                  <c:v>498.74314037882777</c:v>
                </c:pt>
                <c:pt idx="306">
                  <c:v>485.55496548061569</c:v>
                </c:pt>
                <c:pt idx="307">
                  <c:v>525.84781124345625</c:v>
                </c:pt>
                <c:pt idx="308">
                  <c:v>526.11334496623897</c:v>
                </c:pt>
                <c:pt idx="309">
                  <c:v>516.89047366158331</c:v>
                </c:pt>
                <c:pt idx="310">
                  <c:v>490.66585742103507</c:v>
                </c:pt>
                <c:pt idx="311">
                  <c:v>488.64021445009206</c:v>
                </c:pt>
                <c:pt idx="312">
                  <c:v>520.88612396631481</c:v>
                </c:pt>
                <c:pt idx="313">
                  <c:v>522.29218825076475</c:v>
                </c:pt>
                <c:pt idx="314">
                  <c:v>530.29866221581551</c:v>
                </c:pt>
                <c:pt idx="315">
                  <c:v>530.7791518094225</c:v>
                </c:pt>
                <c:pt idx="316">
                  <c:v>549.68009508636146</c:v>
                </c:pt>
                <c:pt idx="317">
                  <c:v>549.00993854790966</c:v>
                </c:pt>
                <c:pt idx="318">
                  <c:v>548.33219533166414</c:v>
                </c:pt>
                <c:pt idx="319">
                  <c:v>537.68049970917718</c:v>
                </c:pt>
                <c:pt idx="320">
                  <c:v>556.05543332574644</c:v>
                </c:pt>
                <c:pt idx="321">
                  <c:v>566.17606150266772</c:v>
                </c:pt>
                <c:pt idx="322">
                  <c:v>576.30174746478485</c:v>
                </c:pt>
                <c:pt idx="323">
                  <c:v>100</c:v>
                </c:pt>
                <c:pt idx="324">
                  <c:v>99.961076982958488</c:v>
                </c:pt>
                <c:pt idx="325">
                  <c:v>100.86984481562337</c:v>
                </c:pt>
                <c:pt idx="326">
                  <c:v>102.03753532686876</c:v>
                </c:pt>
                <c:pt idx="327">
                  <c:v>102.52872687888176</c:v>
                </c:pt>
                <c:pt idx="328">
                  <c:v>104.51253151918232</c:v>
                </c:pt>
                <c:pt idx="329">
                  <c:v>104.56964681592801</c:v>
                </c:pt>
                <c:pt idx="330">
                  <c:v>106.58814371054818</c:v>
                </c:pt>
                <c:pt idx="331">
                  <c:v>108.95314007209225</c:v>
                </c:pt>
                <c:pt idx="332">
                  <c:v>112.01282767257287</c:v>
                </c:pt>
                <c:pt idx="333">
                  <c:v>113.11409520908435</c:v>
                </c:pt>
                <c:pt idx="334">
                  <c:v>119.46870081738342</c:v>
                </c:pt>
                <c:pt idx="335">
                  <c:v>114.81570797583394</c:v>
                </c:pt>
                <c:pt idx="336">
                  <c:v>111.72894349393314</c:v>
                </c:pt>
                <c:pt idx="337">
                  <c:v>112.03271225736583</c:v>
                </c:pt>
                <c:pt idx="338">
                  <c:v>114.45355468683901</c:v>
                </c:pt>
                <c:pt idx="339">
                  <c:v>115.00778460340837</c:v>
                </c:pt>
                <c:pt idx="340">
                  <c:v>119.1505474606963</c:v>
                </c:pt>
                <c:pt idx="341">
                  <c:v>122.75642652857468</c:v>
                </c:pt>
                <c:pt idx="342">
                  <c:v>123.28357956372386</c:v>
                </c:pt>
                <c:pt idx="343">
                  <c:v>114.72728503494619</c:v>
                </c:pt>
                <c:pt idx="344">
                  <c:v>116.77624342116407</c:v>
                </c:pt>
                <c:pt idx="345">
                  <c:v>106.05887529403809</c:v>
                </c:pt>
                <c:pt idx="346">
                  <c:v>114.40405476299274</c:v>
                </c:pt>
                <c:pt idx="347">
                  <c:v>117.80516491513097</c:v>
                </c:pt>
                <c:pt idx="348">
                  <c:v>119.91673858963301</c:v>
                </c:pt>
                <c:pt idx="349">
                  <c:v>124.63107749065009</c:v>
                </c:pt>
                <c:pt idx="350">
                  <c:v>116.43312856441766</c:v>
                </c:pt>
                <c:pt idx="351">
                  <c:v>124.45888544786861</c:v>
                </c:pt>
                <c:pt idx="352">
                  <c:v>126.09280601106775</c:v>
                </c:pt>
                <c:pt idx="353">
                  <c:v>123.81157875141739</c:v>
                </c:pt>
                <c:pt idx="354">
                  <c:v>125.93880624799046</c:v>
                </c:pt>
                <c:pt idx="355">
                  <c:v>128.51195613545218</c:v>
                </c:pt>
                <c:pt idx="356">
                  <c:v>132.8874109424448</c:v>
                </c:pt>
                <c:pt idx="357">
                  <c:v>136.68663586671417</c:v>
                </c:pt>
                <c:pt idx="358">
                  <c:v>136.46409774754204</c:v>
                </c:pt>
                <c:pt idx="359">
                  <c:v>124.98603848301781</c:v>
                </c:pt>
                <c:pt idx="360">
                  <c:v>109.34787023404589</c:v>
                </c:pt>
                <c:pt idx="361">
                  <c:v>123.21800274153433</c:v>
                </c:pt>
                <c:pt idx="362">
                  <c:v>128.79753261918069</c:v>
                </c:pt>
                <c:pt idx="363">
                  <c:v>131.16591359090228</c:v>
                </c:pt>
                <c:pt idx="364">
                  <c:v>138.39332554873005</c:v>
                </c:pt>
                <c:pt idx="365">
                  <c:v>148.08981063106069</c:v>
                </c:pt>
                <c:pt idx="366">
                  <c:v>142.28055033761498</c:v>
                </c:pt>
                <c:pt idx="367">
                  <c:v>138.34424870115598</c:v>
                </c:pt>
                <c:pt idx="368">
                  <c:v>153.22257196527406</c:v>
                </c:pt>
                <c:pt idx="369">
                  <c:v>158.91040936860114</c:v>
                </c:pt>
                <c:pt idx="370">
                  <c:v>157.14068132202888</c:v>
                </c:pt>
                <c:pt idx="371">
                  <c:v>161.2407134758256</c:v>
                </c:pt>
                <c:pt idx="372">
                  <c:v>168.08354910223233</c:v>
                </c:pt>
                <c:pt idx="373">
                  <c:v>176.89538169941298</c:v>
                </c:pt>
                <c:pt idx="374">
                  <c:v>177.86591866781762</c:v>
                </c:pt>
                <c:pt idx="375">
                  <c:v>181.81702797380331</c:v>
                </c:pt>
                <c:pt idx="376">
                  <c:v>185.95302161073619</c:v>
                </c:pt>
                <c:pt idx="377">
                  <c:v>191.34385947098565</c:v>
                </c:pt>
                <c:pt idx="378">
                  <c:v>182.24179655108242</c:v>
                </c:pt>
                <c:pt idx="379">
                  <c:v>194.84270024199984</c:v>
                </c:pt>
                <c:pt idx="380">
                  <c:v>193.21893350933325</c:v>
                </c:pt>
                <c:pt idx="381">
                  <c:v>201.64576669882069</c:v>
                </c:pt>
                <c:pt idx="382">
                  <c:v>191.04220608891393</c:v>
                </c:pt>
                <c:pt idx="383">
                  <c:v>185.05102299842636</c:v>
                </c:pt>
                <c:pt idx="384">
                  <c:v>191.67089742938882</c:v>
                </c:pt>
                <c:pt idx="385">
                  <c:v>174.81215413514772</c:v>
                </c:pt>
                <c:pt idx="386">
                  <c:v>174.8214618131359</c:v>
                </c:pt>
                <c:pt idx="387">
                  <c:v>160.1504459223911</c:v>
                </c:pt>
                <c:pt idx="388">
                  <c:v>174.74276962650848</c:v>
                </c:pt>
                <c:pt idx="389">
                  <c:v>167.3266656512838</c:v>
                </c:pt>
                <c:pt idx="390">
                  <c:v>151.69907430911661</c:v>
                </c:pt>
                <c:pt idx="391">
                  <c:v>163.81428643955951</c:v>
                </c:pt>
                <c:pt idx="392">
                  <c:v>172.61977289265729</c:v>
                </c:pt>
                <c:pt idx="393">
                  <c:v>162.44013470748524</c:v>
                </c:pt>
                <c:pt idx="394">
                  <c:v>172.47127312111846</c:v>
                </c:pt>
                <c:pt idx="395">
                  <c:v>167.9676262036522</c:v>
                </c:pt>
                <c:pt idx="396">
                  <c:v>173.85515560745313</c:v>
                </c:pt>
                <c:pt idx="397">
                  <c:v>176.40080553722242</c:v>
                </c:pt>
                <c:pt idx="398">
                  <c:v>176.83868947893944</c:v>
                </c:pt>
                <c:pt idx="399">
                  <c:v>188.28501802304939</c:v>
                </c:pt>
                <c:pt idx="400">
                  <c:v>194.14800900306329</c:v>
                </c:pt>
                <c:pt idx="401">
                  <c:v>190.70839891015572</c:v>
                </c:pt>
                <c:pt idx="402">
                  <c:v>181.41722089658344</c:v>
                </c:pt>
                <c:pt idx="403">
                  <c:v>177.42972703118937</c:v>
                </c:pt>
                <c:pt idx="404">
                  <c:v>193.25277961110851</c:v>
                </c:pt>
                <c:pt idx="405">
                  <c:v>201.80018953817017</c:v>
                </c:pt>
                <c:pt idx="406">
                  <c:v>205.00795383391738</c:v>
                </c:pt>
                <c:pt idx="407">
                  <c:v>215.61109136755201</c:v>
                </c:pt>
                <c:pt idx="408">
                  <c:v>222.29908107833708</c:v>
                </c:pt>
                <c:pt idx="409">
                  <c:v>213.04809531062284</c:v>
                </c:pt>
                <c:pt idx="410">
                  <c:v>223.27892572472996</c:v>
                </c:pt>
                <c:pt idx="411">
                  <c:v>231.0199522769968</c:v>
                </c:pt>
                <c:pt idx="412">
                  <c:v>233.63540979167755</c:v>
                </c:pt>
                <c:pt idx="413">
                  <c:v>238.97040158399787</c:v>
                </c:pt>
                <c:pt idx="414">
                  <c:v>243.79685569714539</c:v>
                </c:pt>
                <c:pt idx="415">
                  <c:v>241.38405171684383</c:v>
                </c:pt>
                <c:pt idx="416">
                  <c:v>255.21568428356298</c:v>
                </c:pt>
                <c:pt idx="417">
                  <c:v>248.83780948029343</c:v>
                </c:pt>
                <c:pt idx="418">
                  <c:v>255.56049144539813</c:v>
                </c:pt>
                <c:pt idx="419">
                  <c:v>251.92076627574454</c:v>
                </c:pt>
                <c:pt idx="420">
                  <c:v>237.42405780914217</c:v>
                </c:pt>
                <c:pt idx="421">
                  <c:v>235.61371444043965</c:v>
                </c:pt>
                <c:pt idx="422">
                  <c:v>250.1095767544976</c:v>
                </c:pt>
                <c:pt idx="423">
                  <c:v>262.51671151275184</c:v>
                </c:pt>
                <c:pt idx="424">
                  <c:v>268.20454891607892</c:v>
                </c:pt>
                <c:pt idx="425">
                  <c:v>273.31827181804368</c:v>
                </c:pt>
                <c:pt idx="426">
                  <c:v>282.97287234942746</c:v>
                </c:pt>
                <c:pt idx="427">
                  <c:v>289.39263170364381</c:v>
                </c:pt>
                <c:pt idx="428">
                  <c:v>289.768746509621</c:v>
                </c:pt>
                <c:pt idx="429">
                  <c:v>289.61686212790465</c:v>
                </c:pt>
                <c:pt idx="430">
                  <c:v>293.57389450170098</c:v>
                </c:pt>
                <c:pt idx="431">
                  <c:v>291.02909072447602</c:v>
                </c:pt>
                <c:pt idx="432">
                  <c:v>276.20619045201488</c:v>
                </c:pt>
                <c:pt idx="433">
                  <c:v>304.99610769829604</c:v>
                </c:pt>
                <c:pt idx="434">
                  <c:v>320.69435277791899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5-4C41-96C9-083C8938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05472"/>
        <c:axId val="113702592"/>
      </c:lineChart>
      <c:dateAx>
        <c:axId val="113705472"/>
        <c:scaling>
          <c:orientation val="minMax"/>
          <c:max val="42765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02592"/>
        <c:crosses val="autoZero"/>
        <c:auto val="1"/>
        <c:lblOffset val="100"/>
        <c:baseTimeUnit val="days"/>
      </c:dateAx>
      <c:valAx>
        <c:axId val="113702592"/>
        <c:scaling>
          <c:orientation val="minMax"/>
          <c:max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(2)'!$BF$4:$BF$5</c:f>
              <c:strCache>
                <c:ptCount val="2"/>
                <c:pt idx="0">
                  <c:v>Strat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(2)'!$AZ$6:$AZ$440</c:f>
              <c:numCache>
                <c:formatCode>m/d/yyyy</c:formatCode>
                <c:ptCount val="435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  <c:pt idx="214">
                  <c:v>39507</c:v>
                </c:pt>
                <c:pt idx="215">
                  <c:v>39538</c:v>
                </c:pt>
                <c:pt idx="216">
                  <c:v>39568</c:v>
                </c:pt>
                <c:pt idx="217">
                  <c:v>39599</c:v>
                </c:pt>
                <c:pt idx="218">
                  <c:v>39629</c:v>
                </c:pt>
                <c:pt idx="219">
                  <c:v>39660</c:v>
                </c:pt>
                <c:pt idx="220">
                  <c:v>39691</c:v>
                </c:pt>
                <c:pt idx="221">
                  <c:v>39721</c:v>
                </c:pt>
                <c:pt idx="222">
                  <c:v>39752</c:v>
                </c:pt>
                <c:pt idx="223">
                  <c:v>39782</c:v>
                </c:pt>
                <c:pt idx="224">
                  <c:v>39813</c:v>
                </c:pt>
                <c:pt idx="225">
                  <c:v>39844</c:v>
                </c:pt>
                <c:pt idx="226">
                  <c:v>39872</c:v>
                </c:pt>
                <c:pt idx="227">
                  <c:v>39903</c:v>
                </c:pt>
                <c:pt idx="228">
                  <c:v>39933</c:v>
                </c:pt>
                <c:pt idx="229">
                  <c:v>39964</c:v>
                </c:pt>
                <c:pt idx="230">
                  <c:v>39994</c:v>
                </c:pt>
                <c:pt idx="231">
                  <c:v>40025</c:v>
                </c:pt>
                <c:pt idx="232">
                  <c:v>40056</c:v>
                </c:pt>
                <c:pt idx="233">
                  <c:v>40086</c:v>
                </c:pt>
                <c:pt idx="234">
                  <c:v>40117</c:v>
                </c:pt>
                <c:pt idx="235">
                  <c:v>40147</c:v>
                </c:pt>
                <c:pt idx="236">
                  <c:v>40178</c:v>
                </c:pt>
                <c:pt idx="237">
                  <c:v>40209</c:v>
                </c:pt>
                <c:pt idx="238">
                  <c:v>40237</c:v>
                </c:pt>
                <c:pt idx="239">
                  <c:v>40268</c:v>
                </c:pt>
                <c:pt idx="240">
                  <c:v>40298</c:v>
                </c:pt>
                <c:pt idx="241">
                  <c:v>40329</c:v>
                </c:pt>
                <c:pt idx="242">
                  <c:v>40359</c:v>
                </c:pt>
                <c:pt idx="243">
                  <c:v>40390</c:v>
                </c:pt>
                <c:pt idx="244">
                  <c:v>40421</c:v>
                </c:pt>
                <c:pt idx="245">
                  <c:v>40451</c:v>
                </c:pt>
                <c:pt idx="246">
                  <c:v>40482</c:v>
                </c:pt>
                <c:pt idx="247">
                  <c:v>40512</c:v>
                </c:pt>
                <c:pt idx="248">
                  <c:v>40543</c:v>
                </c:pt>
                <c:pt idx="249">
                  <c:v>40574</c:v>
                </c:pt>
                <c:pt idx="250">
                  <c:v>40602</c:v>
                </c:pt>
                <c:pt idx="251">
                  <c:v>40633</c:v>
                </c:pt>
                <c:pt idx="252">
                  <c:v>40663</c:v>
                </c:pt>
                <c:pt idx="253">
                  <c:v>40694</c:v>
                </c:pt>
                <c:pt idx="254">
                  <c:v>40724</c:v>
                </c:pt>
                <c:pt idx="255">
                  <c:v>40755</c:v>
                </c:pt>
                <c:pt idx="256">
                  <c:v>40786</c:v>
                </c:pt>
                <c:pt idx="257">
                  <c:v>40816</c:v>
                </c:pt>
                <c:pt idx="258">
                  <c:v>40847</c:v>
                </c:pt>
                <c:pt idx="259">
                  <c:v>40877</c:v>
                </c:pt>
                <c:pt idx="260">
                  <c:v>40908</c:v>
                </c:pt>
                <c:pt idx="261">
                  <c:v>40939</c:v>
                </c:pt>
                <c:pt idx="262">
                  <c:v>40968</c:v>
                </c:pt>
                <c:pt idx="263">
                  <c:v>40999</c:v>
                </c:pt>
                <c:pt idx="264">
                  <c:v>41029</c:v>
                </c:pt>
                <c:pt idx="265">
                  <c:v>41060</c:v>
                </c:pt>
                <c:pt idx="266">
                  <c:v>41090</c:v>
                </c:pt>
                <c:pt idx="267">
                  <c:v>41121</c:v>
                </c:pt>
                <c:pt idx="268">
                  <c:v>41152</c:v>
                </c:pt>
                <c:pt idx="269">
                  <c:v>41182</c:v>
                </c:pt>
                <c:pt idx="270">
                  <c:v>41213</c:v>
                </c:pt>
                <c:pt idx="271">
                  <c:v>41243</c:v>
                </c:pt>
                <c:pt idx="272">
                  <c:v>41274</c:v>
                </c:pt>
                <c:pt idx="273">
                  <c:v>41305</c:v>
                </c:pt>
                <c:pt idx="274">
                  <c:v>41333</c:v>
                </c:pt>
                <c:pt idx="275">
                  <c:v>41364</c:v>
                </c:pt>
                <c:pt idx="276">
                  <c:v>41394</c:v>
                </c:pt>
                <c:pt idx="277">
                  <c:v>41425</c:v>
                </c:pt>
                <c:pt idx="278">
                  <c:v>41455</c:v>
                </c:pt>
                <c:pt idx="279">
                  <c:v>41486</c:v>
                </c:pt>
                <c:pt idx="280">
                  <c:v>41517</c:v>
                </c:pt>
                <c:pt idx="281">
                  <c:v>41547</c:v>
                </c:pt>
                <c:pt idx="282">
                  <c:v>41578</c:v>
                </c:pt>
                <c:pt idx="283">
                  <c:v>41608</c:v>
                </c:pt>
                <c:pt idx="284">
                  <c:v>41639</c:v>
                </c:pt>
                <c:pt idx="285">
                  <c:v>41670</c:v>
                </c:pt>
                <c:pt idx="286">
                  <c:v>41698</c:v>
                </c:pt>
                <c:pt idx="287">
                  <c:v>41729</c:v>
                </c:pt>
                <c:pt idx="288">
                  <c:v>41759</c:v>
                </c:pt>
                <c:pt idx="289">
                  <c:v>41790</c:v>
                </c:pt>
                <c:pt idx="290">
                  <c:v>41820</c:v>
                </c:pt>
                <c:pt idx="291">
                  <c:v>41851</c:v>
                </c:pt>
                <c:pt idx="292">
                  <c:v>41882</c:v>
                </c:pt>
                <c:pt idx="293">
                  <c:v>41912</c:v>
                </c:pt>
                <c:pt idx="294">
                  <c:v>41943</c:v>
                </c:pt>
                <c:pt idx="295">
                  <c:v>41973</c:v>
                </c:pt>
                <c:pt idx="296">
                  <c:v>42004</c:v>
                </c:pt>
                <c:pt idx="297">
                  <c:v>42035</c:v>
                </c:pt>
                <c:pt idx="298">
                  <c:v>42063</c:v>
                </c:pt>
                <c:pt idx="299">
                  <c:v>42094</c:v>
                </c:pt>
                <c:pt idx="300">
                  <c:v>42124</c:v>
                </c:pt>
                <c:pt idx="301">
                  <c:v>42155</c:v>
                </c:pt>
                <c:pt idx="302">
                  <c:v>42185</c:v>
                </c:pt>
                <c:pt idx="303">
                  <c:v>42216</c:v>
                </c:pt>
                <c:pt idx="304">
                  <c:v>42247</c:v>
                </c:pt>
                <c:pt idx="305">
                  <c:v>42277</c:v>
                </c:pt>
                <c:pt idx="306">
                  <c:v>42308</c:v>
                </c:pt>
                <c:pt idx="307">
                  <c:v>42338</c:v>
                </c:pt>
                <c:pt idx="308">
                  <c:v>42369</c:v>
                </c:pt>
                <c:pt idx="309">
                  <c:v>42400</c:v>
                </c:pt>
                <c:pt idx="310">
                  <c:v>42429</c:v>
                </c:pt>
                <c:pt idx="311">
                  <c:v>42460</c:v>
                </c:pt>
                <c:pt idx="312">
                  <c:v>42490</c:v>
                </c:pt>
                <c:pt idx="313">
                  <c:v>42521</c:v>
                </c:pt>
                <c:pt idx="314">
                  <c:v>42551</c:v>
                </c:pt>
                <c:pt idx="315">
                  <c:v>42582</c:v>
                </c:pt>
                <c:pt idx="316">
                  <c:v>42613</c:v>
                </c:pt>
                <c:pt idx="317">
                  <c:v>42643</c:v>
                </c:pt>
                <c:pt idx="318">
                  <c:v>42674</c:v>
                </c:pt>
                <c:pt idx="319">
                  <c:v>42704</c:v>
                </c:pt>
                <c:pt idx="320">
                  <c:v>42735</c:v>
                </c:pt>
                <c:pt idx="321">
                  <c:v>42766</c:v>
                </c:pt>
                <c:pt idx="322">
                  <c:v>42794</c:v>
                </c:pt>
                <c:pt idx="323">
                  <c:v>42825</c:v>
                </c:pt>
                <c:pt idx="324">
                  <c:v>42855</c:v>
                </c:pt>
                <c:pt idx="325">
                  <c:v>42886</c:v>
                </c:pt>
                <c:pt idx="326">
                  <c:v>42916</c:v>
                </c:pt>
                <c:pt idx="327">
                  <c:v>42947</c:v>
                </c:pt>
                <c:pt idx="328">
                  <c:v>42978</c:v>
                </c:pt>
                <c:pt idx="329">
                  <c:v>43008</c:v>
                </c:pt>
                <c:pt idx="330">
                  <c:v>43039</c:v>
                </c:pt>
                <c:pt idx="331">
                  <c:v>43069</c:v>
                </c:pt>
                <c:pt idx="332">
                  <c:v>43100</c:v>
                </c:pt>
                <c:pt idx="333">
                  <c:v>43131</c:v>
                </c:pt>
                <c:pt idx="334">
                  <c:v>43159</c:v>
                </c:pt>
                <c:pt idx="335">
                  <c:v>43190</c:v>
                </c:pt>
                <c:pt idx="336">
                  <c:v>43220</c:v>
                </c:pt>
                <c:pt idx="337">
                  <c:v>43251</c:v>
                </c:pt>
                <c:pt idx="338">
                  <c:v>43281</c:v>
                </c:pt>
                <c:pt idx="339">
                  <c:v>43312</c:v>
                </c:pt>
                <c:pt idx="340">
                  <c:v>43343</c:v>
                </c:pt>
                <c:pt idx="341">
                  <c:v>43373</c:v>
                </c:pt>
                <c:pt idx="342">
                  <c:v>43404</c:v>
                </c:pt>
                <c:pt idx="343">
                  <c:v>43434</c:v>
                </c:pt>
                <c:pt idx="344">
                  <c:v>43465</c:v>
                </c:pt>
                <c:pt idx="345">
                  <c:v>43496</c:v>
                </c:pt>
                <c:pt idx="346">
                  <c:v>43524</c:v>
                </c:pt>
                <c:pt idx="347">
                  <c:v>43555</c:v>
                </c:pt>
                <c:pt idx="348">
                  <c:v>43585</c:v>
                </c:pt>
                <c:pt idx="349">
                  <c:v>43616</c:v>
                </c:pt>
                <c:pt idx="350">
                  <c:v>43646</c:v>
                </c:pt>
                <c:pt idx="351">
                  <c:v>43677</c:v>
                </c:pt>
                <c:pt idx="352">
                  <c:v>43708</c:v>
                </c:pt>
                <c:pt idx="353">
                  <c:v>43738</c:v>
                </c:pt>
                <c:pt idx="354">
                  <c:v>43769</c:v>
                </c:pt>
                <c:pt idx="355">
                  <c:v>43799</c:v>
                </c:pt>
                <c:pt idx="356">
                  <c:v>43830</c:v>
                </c:pt>
                <c:pt idx="357">
                  <c:v>43861</c:v>
                </c:pt>
                <c:pt idx="358">
                  <c:v>43890</c:v>
                </c:pt>
                <c:pt idx="359">
                  <c:v>43921</c:v>
                </c:pt>
                <c:pt idx="360">
                  <c:v>43951</c:v>
                </c:pt>
                <c:pt idx="361">
                  <c:v>43982</c:v>
                </c:pt>
                <c:pt idx="362">
                  <c:v>44012</c:v>
                </c:pt>
                <c:pt idx="363">
                  <c:v>44043</c:v>
                </c:pt>
                <c:pt idx="364">
                  <c:v>44074</c:v>
                </c:pt>
                <c:pt idx="365">
                  <c:v>44104</c:v>
                </c:pt>
                <c:pt idx="366">
                  <c:v>44135</c:v>
                </c:pt>
                <c:pt idx="367">
                  <c:v>44165</c:v>
                </c:pt>
                <c:pt idx="368">
                  <c:v>44196</c:v>
                </c:pt>
                <c:pt idx="369">
                  <c:v>44227</c:v>
                </c:pt>
                <c:pt idx="370">
                  <c:v>44255</c:v>
                </c:pt>
                <c:pt idx="371">
                  <c:v>44286</c:v>
                </c:pt>
                <c:pt idx="372">
                  <c:v>44316</c:v>
                </c:pt>
                <c:pt idx="373">
                  <c:v>44347</c:v>
                </c:pt>
                <c:pt idx="374">
                  <c:v>44377</c:v>
                </c:pt>
                <c:pt idx="375">
                  <c:v>44408</c:v>
                </c:pt>
                <c:pt idx="376">
                  <c:v>44439</c:v>
                </c:pt>
                <c:pt idx="377">
                  <c:v>44469</c:v>
                </c:pt>
                <c:pt idx="378">
                  <c:v>44500</c:v>
                </c:pt>
                <c:pt idx="379">
                  <c:v>44530</c:v>
                </c:pt>
                <c:pt idx="380">
                  <c:v>44561</c:v>
                </c:pt>
                <c:pt idx="381">
                  <c:v>44592</c:v>
                </c:pt>
                <c:pt idx="382">
                  <c:v>44620</c:v>
                </c:pt>
                <c:pt idx="383">
                  <c:v>44651</c:v>
                </c:pt>
                <c:pt idx="384">
                  <c:v>44681</c:v>
                </c:pt>
                <c:pt idx="385">
                  <c:v>44712</c:v>
                </c:pt>
                <c:pt idx="386">
                  <c:v>44742</c:v>
                </c:pt>
                <c:pt idx="387">
                  <c:v>44773</c:v>
                </c:pt>
                <c:pt idx="388">
                  <c:v>44804</c:v>
                </c:pt>
                <c:pt idx="389">
                  <c:v>44834</c:v>
                </c:pt>
                <c:pt idx="390">
                  <c:v>44865</c:v>
                </c:pt>
                <c:pt idx="391">
                  <c:v>44895</c:v>
                </c:pt>
                <c:pt idx="392">
                  <c:v>44926</c:v>
                </c:pt>
                <c:pt idx="393">
                  <c:v>44957</c:v>
                </c:pt>
                <c:pt idx="394">
                  <c:v>44985</c:v>
                </c:pt>
                <c:pt idx="395">
                  <c:v>45016</c:v>
                </c:pt>
                <c:pt idx="396">
                  <c:v>45046</c:v>
                </c:pt>
                <c:pt idx="397">
                  <c:v>45077</c:v>
                </c:pt>
                <c:pt idx="398">
                  <c:v>45107</c:v>
                </c:pt>
                <c:pt idx="399">
                  <c:v>45138</c:v>
                </c:pt>
                <c:pt idx="400">
                  <c:v>45169</c:v>
                </c:pt>
                <c:pt idx="401">
                  <c:v>45199</c:v>
                </c:pt>
                <c:pt idx="402">
                  <c:v>45230</c:v>
                </c:pt>
                <c:pt idx="403">
                  <c:v>45260</c:v>
                </c:pt>
                <c:pt idx="404">
                  <c:v>45291</c:v>
                </c:pt>
                <c:pt idx="405">
                  <c:v>45322</c:v>
                </c:pt>
                <c:pt idx="406">
                  <c:v>45351</c:v>
                </c:pt>
                <c:pt idx="407">
                  <c:v>45382</c:v>
                </c:pt>
                <c:pt idx="408">
                  <c:v>45412</c:v>
                </c:pt>
                <c:pt idx="409">
                  <c:v>45443</c:v>
                </c:pt>
                <c:pt idx="410">
                  <c:v>45473</c:v>
                </c:pt>
                <c:pt idx="411">
                  <c:v>45504</c:v>
                </c:pt>
                <c:pt idx="412">
                  <c:v>45534</c:v>
                </c:pt>
                <c:pt idx="413">
                  <c:v>45565</c:v>
                </c:pt>
                <c:pt idx="414">
                  <c:v>45596</c:v>
                </c:pt>
                <c:pt idx="415">
                  <c:v>45626</c:v>
                </c:pt>
                <c:pt idx="416">
                  <c:v>45657</c:v>
                </c:pt>
                <c:pt idx="417">
                  <c:v>45688</c:v>
                </c:pt>
                <c:pt idx="418">
                  <c:v>45716</c:v>
                </c:pt>
                <c:pt idx="419">
                  <c:v>45747</c:v>
                </c:pt>
                <c:pt idx="420">
                  <c:v>45777</c:v>
                </c:pt>
                <c:pt idx="421">
                  <c:v>45808</c:v>
                </c:pt>
                <c:pt idx="422">
                  <c:v>45838</c:v>
                </c:pt>
                <c:pt idx="423">
                  <c:v>45869</c:v>
                </c:pt>
                <c:pt idx="424">
                  <c:v>45898</c:v>
                </c:pt>
                <c:pt idx="425">
                  <c:v>45930</c:v>
                </c:pt>
                <c:pt idx="426">
                  <c:v>45961</c:v>
                </c:pt>
                <c:pt idx="427">
                  <c:v>45989</c:v>
                </c:pt>
                <c:pt idx="428">
                  <c:v>46022</c:v>
                </c:pt>
                <c:pt idx="429">
                  <c:v>46053</c:v>
                </c:pt>
                <c:pt idx="430">
                  <c:v>46080</c:v>
                </c:pt>
                <c:pt idx="431">
                  <c:v>46112</c:v>
                </c:pt>
                <c:pt idx="432">
                  <c:v>46142</c:v>
                </c:pt>
                <c:pt idx="433">
                  <c:v>46171</c:v>
                </c:pt>
                <c:pt idx="434">
                  <c:v>46203</c:v>
                </c:pt>
              </c:numCache>
            </c:numRef>
          </c:cat>
          <c:val>
            <c:numRef>
              <c:f>'US (2)'!$BF$6:$BF$440</c:f>
              <c:numCache>
                <c:formatCode>General</c:formatCode>
                <c:ptCount val="435"/>
                <c:pt idx="17">
                  <c:v>100</c:v>
                </c:pt>
                <c:pt idx="18">
                  <c:v>98.085628303365951</c:v>
                </c:pt>
                <c:pt idx="19">
                  <c:v>98.085628303365951</c:v>
                </c:pt>
                <c:pt idx="20">
                  <c:v>98.085628303365951</c:v>
                </c:pt>
                <c:pt idx="21">
                  <c:v>98.085628303365951</c:v>
                </c:pt>
                <c:pt idx="22">
                  <c:v>96.133745700287633</c:v>
                </c:pt>
                <c:pt idx="23">
                  <c:v>97.053247022942585</c:v>
                </c:pt>
                <c:pt idx="24">
                  <c:v>94.93439614899853</c:v>
                </c:pt>
                <c:pt idx="25">
                  <c:v>94.93439614899853</c:v>
                </c:pt>
                <c:pt idx="26">
                  <c:v>94.93439614899853</c:v>
                </c:pt>
                <c:pt idx="27">
                  <c:v>93.286443828704122</c:v>
                </c:pt>
                <c:pt idx="28">
                  <c:v>93.286443828704122</c:v>
                </c:pt>
                <c:pt idx="29">
                  <c:v>93.286443828704122</c:v>
                </c:pt>
                <c:pt idx="30">
                  <c:v>93.286443828704122</c:v>
                </c:pt>
                <c:pt idx="31">
                  <c:v>93.286443828704122</c:v>
                </c:pt>
                <c:pt idx="32">
                  <c:v>96.109457211979361</c:v>
                </c:pt>
                <c:pt idx="33">
                  <c:v>97.080912488307689</c:v>
                </c:pt>
                <c:pt idx="34">
                  <c:v>97.080912488307689</c:v>
                </c:pt>
                <c:pt idx="35">
                  <c:v>98.098671268211561</c:v>
                </c:pt>
                <c:pt idx="36">
                  <c:v>98.098671268211561</c:v>
                </c:pt>
                <c:pt idx="37">
                  <c:v>95.605318275630538</c:v>
                </c:pt>
                <c:pt idx="38">
                  <c:v>95.605318275630538</c:v>
                </c:pt>
                <c:pt idx="39">
                  <c:v>95.677522918589545</c:v>
                </c:pt>
                <c:pt idx="40">
                  <c:v>95.677522918589545</c:v>
                </c:pt>
                <c:pt idx="41">
                  <c:v>98.971888791514445</c:v>
                </c:pt>
                <c:pt idx="42">
                  <c:v>98.971888791514445</c:v>
                </c:pt>
                <c:pt idx="43">
                  <c:v>100.89124427109626</c:v>
                </c:pt>
                <c:pt idx="44">
                  <c:v>99.588670440009281</c:v>
                </c:pt>
                <c:pt idx="45">
                  <c:v>99.588670440009281</c:v>
                </c:pt>
                <c:pt idx="46">
                  <c:v>99.588670440009281</c:v>
                </c:pt>
                <c:pt idx="47">
                  <c:v>99.588670440009281</c:v>
                </c:pt>
                <c:pt idx="48">
                  <c:v>95.032841593618471</c:v>
                </c:pt>
                <c:pt idx="49">
                  <c:v>96.128628223026482</c:v>
                </c:pt>
                <c:pt idx="50">
                  <c:v>96.128628223026482</c:v>
                </c:pt>
                <c:pt idx="51">
                  <c:v>96.128628223026482</c:v>
                </c:pt>
                <c:pt idx="52">
                  <c:v>99.155705245648178</c:v>
                </c:pt>
                <c:pt idx="53">
                  <c:v>102.88383513126446</c:v>
                </c:pt>
                <c:pt idx="54">
                  <c:v>102.88383513126446</c:v>
                </c:pt>
                <c:pt idx="55">
                  <c:v>105.03183454203197</c:v>
                </c:pt>
                <c:pt idx="56">
                  <c:v>105.03183454203197</c:v>
                </c:pt>
                <c:pt idx="57">
                  <c:v>105.03183454203197</c:v>
                </c:pt>
                <c:pt idx="58">
                  <c:v>107.58176150252071</c:v>
                </c:pt>
                <c:pt idx="59">
                  <c:v>107.58176150252071</c:v>
                </c:pt>
                <c:pt idx="60">
                  <c:v>107.58176150252071</c:v>
                </c:pt>
                <c:pt idx="61">
                  <c:v>110.58977943912132</c:v>
                </c:pt>
                <c:pt idx="62">
                  <c:v>110.58977943912132</c:v>
                </c:pt>
                <c:pt idx="63">
                  <c:v>110.58977943912132</c:v>
                </c:pt>
                <c:pt idx="64">
                  <c:v>114.10388514282243</c:v>
                </c:pt>
                <c:pt idx="65">
                  <c:v>114.06734331574756</c:v>
                </c:pt>
                <c:pt idx="66">
                  <c:v>118.64116200462024</c:v>
                </c:pt>
                <c:pt idx="67">
                  <c:v>118.05040246690966</c:v>
                </c:pt>
                <c:pt idx="68">
                  <c:v>118.05040246690966</c:v>
                </c:pt>
                <c:pt idx="69">
                  <c:v>118.05040246690966</c:v>
                </c:pt>
                <c:pt idx="70">
                  <c:v>121.90089292127983</c:v>
                </c:pt>
                <c:pt idx="71">
                  <c:v>122.74612253321474</c:v>
                </c:pt>
                <c:pt idx="72">
                  <c:v>122.74612253321474</c:v>
                </c:pt>
                <c:pt idx="73">
                  <c:v>124.39478075531076</c:v>
                </c:pt>
                <c:pt idx="74">
                  <c:v>127.23762278764472</c:v>
                </c:pt>
                <c:pt idx="75">
                  <c:v>127.23762278764472</c:v>
                </c:pt>
                <c:pt idx="76">
                  <c:v>121.41675246104894</c:v>
                </c:pt>
                <c:pt idx="77">
                  <c:v>123.70108358009109</c:v>
                </c:pt>
                <c:pt idx="78">
                  <c:v>123.70108358009109</c:v>
                </c:pt>
                <c:pt idx="79">
                  <c:v>126.93349902741247</c:v>
                </c:pt>
                <c:pt idx="80">
                  <c:v>136.24739097612516</c:v>
                </c:pt>
                <c:pt idx="81">
                  <c:v>133.31733955728376</c:v>
                </c:pt>
                <c:pt idx="82">
                  <c:v>141.49196704154519</c:v>
                </c:pt>
                <c:pt idx="83">
                  <c:v>142.3306672634003</c:v>
                </c:pt>
                <c:pt idx="84">
                  <c:v>142.3306672634003</c:v>
                </c:pt>
                <c:pt idx="85">
                  <c:v>142.3306672634003</c:v>
                </c:pt>
                <c:pt idx="86">
                  <c:v>142.3306672634003</c:v>
                </c:pt>
                <c:pt idx="87">
                  <c:v>148.51530959297185</c:v>
                </c:pt>
                <c:pt idx="88">
                  <c:v>160.11780598716257</c:v>
                </c:pt>
                <c:pt idx="89">
                  <c:v>160.11780598716257</c:v>
                </c:pt>
                <c:pt idx="90">
                  <c:v>160.11780598716257</c:v>
                </c:pt>
                <c:pt idx="91">
                  <c:v>160.11780598716257</c:v>
                </c:pt>
                <c:pt idx="92">
                  <c:v>160.11780598716257</c:v>
                </c:pt>
                <c:pt idx="93">
                  <c:v>162.63672018434389</c:v>
                </c:pt>
                <c:pt idx="94">
                  <c:v>162.63672018434389</c:v>
                </c:pt>
                <c:pt idx="95">
                  <c:v>174.09435667180745</c:v>
                </c:pt>
                <c:pt idx="96">
                  <c:v>174.09435667180745</c:v>
                </c:pt>
                <c:pt idx="97">
                  <c:v>174.09435667180745</c:v>
                </c:pt>
                <c:pt idx="98">
                  <c:v>174.09435667180745</c:v>
                </c:pt>
                <c:pt idx="99">
                  <c:v>174.09435667180745</c:v>
                </c:pt>
                <c:pt idx="100">
                  <c:v>174.09435667180745</c:v>
                </c:pt>
                <c:pt idx="101">
                  <c:v>174.09435667180745</c:v>
                </c:pt>
                <c:pt idx="102">
                  <c:v>174.09435667180745</c:v>
                </c:pt>
                <c:pt idx="103">
                  <c:v>188.07312302201032</c:v>
                </c:pt>
                <c:pt idx="104">
                  <c:v>199.19314092684962</c:v>
                </c:pt>
                <c:pt idx="105">
                  <c:v>210.42271565833755</c:v>
                </c:pt>
                <c:pt idx="106">
                  <c:v>219.05202758233614</c:v>
                </c:pt>
                <c:pt idx="107">
                  <c:v>211.98047678724819</c:v>
                </c:pt>
                <c:pt idx="108">
                  <c:v>211.98047678724819</c:v>
                </c:pt>
                <c:pt idx="109">
                  <c:v>220.02386016216025</c:v>
                </c:pt>
                <c:pt idx="110">
                  <c:v>214.52977284973312</c:v>
                </c:pt>
                <c:pt idx="111">
                  <c:v>226.20841615602313</c:v>
                </c:pt>
                <c:pt idx="112">
                  <c:v>218.95931894925445</c:v>
                </c:pt>
                <c:pt idx="113">
                  <c:v>218.95931894925445</c:v>
                </c:pt>
                <c:pt idx="114">
                  <c:v>218.95931894925445</c:v>
                </c:pt>
                <c:pt idx="115">
                  <c:v>232.65291809957617</c:v>
                </c:pt>
                <c:pt idx="116">
                  <c:v>237.08771872193165</c:v>
                </c:pt>
                <c:pt idx="117">
                  <c:v>250.80180193979311</c:v>
                </c:pt>
                <c:pt idx="118">
                  <c:v>238.035106845645</c:v>
                </c:pt>
                <c:pt idx="119">
                  <c:v>238.035106845645</c:v>
                </c:pt>
                <c:pt idx="120">
                  <c:v>261.05783757318153</c:v>
                </c:pt>
                <c:pt idx="121">
                  <c:v>261.05783757318153</c:v>
                </c:pt>
                <c:pt idx="122">
                  <c:v>261.05783757318153</c:v>
                </c:pt>
                <c:pt idx="123">
                  <c:v>261.05783757318153</c:v>
                </c:pt>
                <c:pt idx="124">
                  <c:v>256.79182299933683</c:v>
                </c:pt>
                <c:pt idx="125">
                  <c:v>272.37883880659024</c:v>
                </c:pt>
                <c:pt idx="126">
                  <c:v>272.37883880659024</c:v>
                </c:pt>
                <c:pt idx="127">
                  <c:v>272.37883880659024</c:v>
                </c:pt>
                <c:pt idx="128">
                  <c:v>272.37883880659024</c:v>
                </c:pt>
                <c:pt idx="129">
                  <c:v>272.37883880659024</c:v>
                </c:pt>
                <c:pt idx="130">
                  <c:v>272.37883880659024</c:v>
                </c:pt>
                <c:pt idx="131">
                  <c:v>247.24080891782896</c:v>
                </c:pt>
                <c:pt idx="132">
                  <c:v>247.24080891782896</c:v>
                </c:pt>
                <c:pt idx="133">
                  <c:v>266.2324520700754</c:v>
                </c:pt>
                <c:pt idx="134">
                  <c:v>267.58762822230568</c:v>
                </c:pt>
                <c:pt idx="135">
                  <c:v>267.58762822230568</c:v>
                </c:pt>
                <c:pt idx="136">
                  <c:v>267.58762822230568</c:v>
                </c:pt>
                <c:pt idx="137">
                  <c:v>267.58762822230568</c:v>
                </c:pt>
                <c:pt idx="138">
                  <c:v>267.58762822230568</c:v>
                </c:pt>
                <c:pt idx="139">
                  <c:v>272.4307036307905</c:v>
                </c:pt>
                <c:pt idx="140">
                  <c:v>292.9109487366286</c:v>
                </c:pt>
                <c:pt idx="141">
                  <c:v>295.12940631493132</c:v>
                </c:pt>
                <c:pt idx="142">
                  <c:v>290.53568245348629</c:v>
                </c:pt>
                <c:pt idx="143">
                  <c:v>284.49983263441914</c:v>
                </c:pt>
                <c:pt idx="144">
                  <c:v>294.95203253404731</c:v>
                </c:pt>
                <c:pt idx="145">
                  <c:v>276.83677117332923</c:v>
                </c:pt>
                <c:pt idx="146">
                  <c:v>274.32269062688647</c:v>
                </c:pt>
                <c:pt idx="147">
                  <c:v>274.32269062688647</c:v>
                </c:pt>
                <c:pt idx="148">
                  <c:v>274.32269062688647</c:v>
                </c:pt>
                <c:pt idx="149">
                  <c:v>275.6617748651542</c:v>
                </c:pt>
                <c:pt idx="150">
                  <c:v>275.6617748651542</c:v>
                </c:pt>
                <c:pt idx="151">
                  <c:v>299.49241206034611</c:v>
                </c:pt>
                <c:pt idx="152">
                  <c:v>316.58433473652303</c:v>
                </c:pt>
                <c:pt idx="153">
                  <c:v>316.58433473652303</c:v>
                </c:pt>
                <c:pt idx="154">
                  <c:v>307.9052706622295</c:v>
                </c:pt>
                <c:pt idx="155">
                  <c:v>307.9052706622295</c:v>
                </c:pt>
                <c:pt idx="156">
                  <c:v>307.9052706622295</c:v>
                </c:pt>
                <c:pt idx="157">
                  <c:v>332.85918174869897</c:v>
                </c:pt>
                <c:pt idx="158">
                  <c:v>349.80126831264329</c:v>
                </c:pt>
                <c:pt idx="159">
                  <c:v>353.76180322613442</c:v>
                </c:pt>
                <c:pt idx="160">
                  <c:v>359.50113017226596</c:v>
                </c:pt>
                <c:pt idx="161">
                  <c:v>365.92656261670163</c:v>
                </c:pt>
                <c:pt idx="162">
                  <c:v>365.92656261670163</c:v>
                </c:pt>
                <c:pt idx="163">
                  <c:v>386.03843349397528</c:v>
                </c:pt>
                <c:pt idx="164">
                  <c:v>388.79031352449738</c:v>
                </c:pt>
                <c:pt idx="165">
                  <c:v>388.79031352449738</c:v>
                </c:pt>
                <c:pt idx="166">
                  <c:v>388.79031352449738</c:v>
                </c:pt>
                <c:pt idx="167">
                  <c:v>388.79031352449738</c:v>
                </c:pt>
                <c:pt idx="168">
                  <c:v>388.79031352449738</c:v>
                </c:pt>
                <c:pt idx="169">
                  <c:v>388.79031352449738</c:v>
                </c:pt>
                <c:pt idx="170">
                  <c:v>388.79031352449738</c:v>
                </c:pt>
                <c:pt idx="171">
                  <c:v>388.79031352449738</c:v>
                </c:pt>
                <c:pt idx="172">
                  <c:v>388.79031352449738</c:v>
                </c:pt>
                <c:pt idx="173">
                  <c:v>388.79031352449738</c:v>
                </c:pt>
                <c:pt idx="174">
                  <c:v>392.43090962846327</c:v>
                </c:pt>
                <c:pt idx="175">
                  <c:v>392.43090962846327</c:v>
                </c:pt>
                <c:pt idx="176">
                  <c:v>407.5767566272188</c:v>
                </c:pt>
                <c:pt idx="177">
                  <c:v>420.80593522998333</c:v>
                </c:pt>
                <c:pt idx="178">
                  <c:v>410.16356451673573</c:v>
                </c:pt>
                <c:pt idx="179">
                  <c:v>417.9170437345764</c:v>
                </c:pt>
                <c:pt idx="180">
                  <c:v>417.9170437345764</c:v>
                </c:pt>
                <c:pt idx="181">
                  <c:v>417.9170437345764</c:v>
                </c:pt>
                <c:pt idx="182">
                  <c:v>430.4345054326385</c:v>
                </c:pt>
                <c:pt idx="183">
                  <c:v>430.37309220064225</c:v>
                </c:pt>
                <c:pt idx="184">
                  <c:v>445.85283920675948</c:v>
                </c:pt>
                <c:pt idx="185">
                  <c:v>445.85283920675948</c:v>
                </c:pt>
                <c:pt idx="186">
                  <c:v>445.85283920675948</c:v>
                </c:pt>
                <c:pt idx="187">
                  <c:v>437.94307944348662</c:v>
                </c:pt>
                <c:pt idx="188">
                  <c:v>453.35259766120214</c:v>
                </c:pt>
                <c:pt idx="189">
                  <c:v>452.92082637137207</c:v>
                </c:pt>
                <c:pt idx="190">
                  <c:v>464.45891630128392</c:v>
                </c:pt>
                <c:pt idx="191">
                  <c:v>464.45891630128392</c:v>
                </c:pt>
                <c:pt idx="192">
                  <c:v>464.45891630128392</c:v>
                </c:pt>
                <c:pt idx="193">
                  <c:v>464.45891630128392</c:v>
                </c:pt>
                <c:pt idx="194">
                  <c:v>464.45891630128392</c:v>
                </c:pt>
                <c:pt idx="195">
                  <c:v>464.45891630128392</c:v>
                </c:pt>
                <c:pt idx="196">
                  <c:v>464.45891630128392</c:v>
                </c:pt>
                <c:pt idx="197">
                  <c:v>474.33993722051281</c:v>
                </c:pt>
                <c:pt idx="198">
                  <c:v>474.33993722051281</c:v>
                </c:pt>
                <c:pt idx="199">
                  <c:v>489.28545352669352</c:v>
                </c:pt>
                <c:pt idx="200">
                  <c:v>497.34232606143428</c:v>
                </c:pt>
                <c:pt idx="201">
                  <c:v>503.6166732491323</c:v>
                </c:pt>
                <c:pt idx="202">
                  <c:v>510.69706277503491</c:v>
                </c:pt>
                <c:pt idx="203">
                  <c:v>510.69706277503491</c:v>
                </c:pt>
                <c:pt idx="204">
                  <c:v>510.69706277503491</c:v>
                </c:pt>
                <c:pt idx="205">
                  <c:v>532.805487483516</c:v>
                </c:pt>
                <c:pt idx="206">
                  <c:v>532.805487483516</c:v>
                </c:pt>
                <c:pt idx="207">
                  <c:v>532.805487483516</c:v>
                </c:pt>
                <c:pt idx="208">
                  <c:v>532.805487483516</c:v>
                </c:pt>
                <c:pt idx="209">
                  <c:v>532.805487483516</c:v>
                </c:pt>
                <c:pt idx="210">
                  <c:v>551.8767278037559</c:v>
                </c:pt>
                <c:pt idx="211">
                  <c:v>560.0568295559741</c:v>
                </c:pt>
                <c:pt idx="212">
                  <c:v>560.0568295559741</c:v>
                </c:pt>
                <c:pt idx="213">
                  <c:v>555.22438543744011</c:v>
                </c:pt>
                <c:pt idx="214">
                  <c:v>555.22438543744011</c:v>
                </c:pt>
                <c:pt idx="215">
                  <c:v>555.22438543744011</c:v>
                </c:pt>
                <c:pt idx="216">
                  <c:v>551.9154795984623</c:v>
                </c:pt>
                <c:pt idx="217">
                  <c:v>578.15723094944678</c:v>
                </c:pt>
                <c:pt idx="218">
                  <c:v>584.32856983450108</c:v>
                </c:pt>
                <c:pt idx="219">
                  <c:v>534.09829431165917</c:v>
                </c:pt>
                <c:pt idx="220">
                  <c:v>534.09829431165917</c:v>
                </c:pt>
                <c:pt idx="221">
                  <c:v>540.60922130049835</c:v>
                </c:pt>
                <c:pt idx="222">
                  <c:v>540.60922130049835</c:v>
                </c:pt>
                <c:pt idx="223">
                  <c:v>540.60922130049835</c:v>
                </c:pt>
                <c:pt idx="224">
                  <c:v>500.1451442563702</c:v>
                </c:pt>
                <c:pt idx="225">
                  <c:v>504.05706233772918</c:v>
                </c:pt>
                <c:pt idx="226">
                  <c:v>460.88087090338644</c:v>
                </c:pt>
                <c:pt idx="227">
                  <c:v>410.21567224338929</c:v>
                </c:pt>
                <c:pt idx="228">
                  <c:v>445.24994002480372</c:v>
                </c:pt>
                <c:pt idx="229">
                  <c:v>487.07007426403914</c:v>
                </c:pt>
                <c:pt idx="230">
                  <c:v>512.92444868762846</c:v>
                </c:pt>
                <c:pt idx="231">
                  <c:v>513.02489736874747</c:v>
                </c:pt>
                <c:pt idx="232">
                  <c:v>551.06146461916489</c:v>
                </c:pt>
                <c:pt idx="233">
                  <c:v>569.56076339192521</c:v>
                </c:pt>
                <c:pt idx="234">
                  <c:v>589.90162131853492</c:v>
                </c:pt>
                <c:pt idx="235">
                  <c:v>578.24957430872394</c:v>
                </c:pt>
                <c:pt idx="236">
                  <c:v>611.41438052486706</c:v>
                </c:pt>
                <c:pt idx="237">
                  <c:v>622.27957953257862</c:v>
                </c:pt>
                <c:pt idx="238">
                  <c:v>622.27957953257862</c:v>
                </c:pt>
                <c:pt idx="239">
                  <c:v>622.27957953257862</c:v>
                </c:pt>
                <c:pt idx="240">
                  <c:v>658.86735841228381</c:v>
                </c:pt>
                <c:pt idx="241">
                  <c:v>658.86735841228381</c:v>
                </c:pt>
                <c:pt idx="242">
                  <c:v>658.86735841228381</c:v>
                </c:pt>
                <c:pt idx="243">
                  <c:v>658.86735841228381</c:v>
                </c:pt>
                <c:pt idx="244">
                  <c:v>658.86735841228381</c:v>
                </c:pt>
                <c:pt idx="245">
                  <c:v>658.86735841228381</c:v>
                </c:pt>
                <c:pt idx="246">
                  <c:v>716.55192305575781</c:v>
                </c:pt>
                <c:pt idx="247">
                  <c:v>716.55192305575781</c:v>
                </c:pt>
                <c:pt idx="248">
                  <c:v>714.91081652677758</c:v>
                </c:pt>
                <c:pt idx="249">
                  <c:v>761.59454431979725</c:v>
                </c:pt>
                <c:pt idx="250">
                  <c:v>778.84130223321256</c:v>
                </c:pt>
                <c:pt idx="251">
                  <c:v>778.84130223321256</c:v>
                </c:pt>
                <c:pt idx="252">
                  <c:v>778.84130223321256</c:v>
                </c:pt>
                <c:pt idx="253">
                  <c:v>778.84130223321256</c:v>
                </c:pt>
                <c:pt idx="254">
                  <c:v>778.84130223321256</c:v>
                </c:pt>
                <c:pt idx="255">
                  <c:v>778.84130223321256</c:v>
                </c:pt>
                <c:pt idx="256">
                  <c:v>778.84130223321256</c:v>
                </c:pt>
                <c:pt idx="257">
                  <c:v>778.84130223321256</c:v>
                </c:pt>
                <c:pt idx="258">
                  <c:v>778.84130223321256</c:v>
                </c:pt>
                <c:pt idx="259">
                  <c:v>862.7404536678556</c:v>
                </c:pt>
                <c:pt idx="260">
                  <c:v>862.7404536678556</c:v>
                </c:pt>
                <c:pt idx="261">
                  <c:v>862.7404536678556</c:v>
                </c:pt>
                <c:pt idx="262">
                  <c:v>900.33412488627687</c:v>
                </c:pt>
                <c:pt idx="263">
                  <c:v>936.87819178053394</c:v>
                </c:pt>
                <c:pt idx="264">
                  <c:v>966.23281206221702</c:v>
                </c:pt>
                <c:pt idx="265">
                  <c:v>958.98848417779141</c:v>
                </c:pt>
                <c:pt idx="266">
                  <c:v>958.98848417779141</c:v>
                </c:pt>
                <c:pt idx="267">
                  <c:v>958.98848417779141</c:v>
                </c:pt>
                <c:pt idx="268">
                  <c:v>971.06947494869257</c:v>
                </c:pt>
                <c:pt idx="269">
                  <c:v>990.26107217566039</c:v>
                </c:pt>
                <c:pt idx="270">
                  <c:v>1014.2611290159883</c:v>
                </c:pt>
                <c:pt idx="271">
                  <c:v>994.1895062375271</c:v>
                </c:pt>
                <c:pt idx="272">
                  <c:v>997.01966841112994</c:v>
                </c:pt>
                <c:pt idx="273">
                  <c:v>997.01966841112994</c:v>
                </c:pt>
                <c:pt idx="274">
                  <c:v>997.01966841112994</c:v>
                </c:pt>
                <c:pt idx="275">
                  <c:v>1008.0473071730183</c:v>
                </c:pt>
                <c:pt idx="276">
                  <c:v>1008.0473071730183</c:v>
                </c:pt>
                <c:pt idx="277">
                  <c:v>1026.2786128642158</c:v>
                </c:pt>
                <c:pt idx="278">
                  <c:v>1026.2786128642158</c:v>
                </c:pt>
                <c:pt idx="279">
                  <c:v>1010.8851259376311</c:v>
                </c:pt>
                <c:pt idx="280">
                  <c:v>1060.8856384608182</c:v>
                </c:pt>
                <c:pt idx="281">
                  <c:v>1027.6820256134508</c:v>
                </c:pt>
                <c:pt idx="282">
                  <c:v>1027.6820256134508</c:v>
                </c:pt>
                <c:pt idx="283">
                  <c:v>1027.6820256134508</c:v>
                </c:pt>
                <c:pt idx="284">
                  <c:v>1056.5079523796928</c:v>
                </c:pt>
                <c:pt idx="285">
                  <c:v>1081.4022731408779</c:v>
                </c:pt>
                <c:pt idx="286">
                  <c:v>1081.4022731408779</c:v>
                </c:pt>
                <c:pt idx="287">
                  <c:v>1128.0291355790202</c:v>
                </c:pt>
                <c:pt idx="288">
                  <c:v>1135.8488110516671</c:v>
                </c:pt>
                <c:pt idx="289">
                  <c:v>1135.8488110516671</c:v>
                </c:pt>
                <c:pt idx="290">
                  <c:v>1135.8488110516671</c:v>
                </c:pt>
                <c:pt idx="291">
                  <c:v>1157.4961737227184</c:v>
                </c:pt>
                <c:pt idx="292">
                  <c:v>1157.4961737227184</c:v>
                </c:pt>
                <c:pt idx="293">
                  <c:v>1157.4961737227184</c:v>
                </c:pt>
                <c:pt idx="294">
                  <c:v>1157.4961737227184</c:v>
                </c:pt>
                <c:pt idx="295">
                  <c:v>1157.4961737227184</c:v>
                </c:pt>
                <c:pt idx="296">
                  <c:v>1185.8937037943281</c:v>
                </c:pt>
                <c:pt idx="297">
                  <c:v>1185.8937037943281</c:v>
                </c:pt>
                <c:pt idx="298">
                  <c:v>1185.8937037943281</c:v>
                </c:pt>
                <c:pt idx="299">
                  <c:v>1185.8937037943281</c:v>
                </c:pt>
                <c:pt idx="300">
                  <c:v>1185.8937037943281</c:v>
                </c:pt>
                <c:pt idx="301">
                  <c:v>1185.8937037943281</c:v>
                </c:pt>
                <c:pt idx="302">
                  <c:v>1185.8937037943281</c:v>
                </c:pt>
                <c:pt idx="303">
                  <c:v>1185.8937037943281</c:v>
                </c:pt>
                <c:pt idx="304">
                  <c:v>1185.8937037943281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100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4-46E1-956F-BFA067949052}"/>
            </c:ext>
          </c:extLst>
        </c:ser>
        <c:ser>
          <c:idx val="1"/>
          <c:order val="1"/>
          <c:tx>
            <c:strRef>
              <c:f>'US (2)'!$BG$4:$BG$5</c:f>
              <c:strCache>
                <c:ptCount val="2"/>
                <c:pt idx="0">
                  <c:v>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(2)'!$AZ$6:$AZ$440</c:f>
              <c:numCache>
                <c:formatCode>m/d/yyyy</c:formatCode>
                <c:ptCount val="435"/>
                <c:pt idx="0">
                  <c:v>32993</c:v>
                </c:pt>
                <c:pt idx="1">
                  <c:v>33024</c:v>
                </c:pt>
                <c:pt idx="2">
                  <c:v>33054</c:v>
                </c:pt>
                <c:pt idx="3">
                  <c:v>33085</c:v>
                </c:pt>
                <c:pt idx="4">
                  <c:v>33116</c:v>
                </c:pt>
                <c:pt idx="5">
                  <c:v>33146</c:v>
                </c:pt>
                <c:pt idx="6">
                  <c:v>33177</c:v>
                </c:pt>
                <c:pt idx="7">
                  <c:v>33207</c:v>
                </c:pt>
                <c:pt idx="8">
                  <c:v>33238</c:v>
                </c:pt>
                <c:pt idx="9">
                  <c:v>33269</c:v>
                </c:pt>
                <c:pt idx="10">
                  <c:v>33297</c:v>
                </c:pt>
                <c:pt idx="11">
                  <c:v>33328</c:v>
                </c:pt>
                <c:pt idx="12">
                  <c:v>33358</c:v>
                </c:pt>
                <c:pt idx="13">
                  <c:v>33389</c:v>
                </c:pt>
                <c:pt idx="14">
                  <c:v>33419</c:v>
                </c:pt>
                <c:pt idx="15">
                  <c:v>33450</c:v>
                </c:pt>
                <c:pt idx="16">
                  <c:v>33481</c:v>
                </c:pt>
                <c:pt idx="17">
                  <c:v>33511</c:v>
                </c:pt>
                <c:pt idx="18">
                  <c:v>33542</c:v>
                </c:pt>
                <c:pt idx="19">
                  <c:v>33572</c:v>
                </c:pt>
                <c:pt idx="20">
                  <c:v>33603</c:v>
                </c:pt>
                <c:pt idx="21">
                  <c:v>33634</c:v>
                </c:pt>
                <c:pt idx="22">
                  <c:v>33663</c:v>
                </c:pt>
                <c:pt idx="23">
                  <c:v>33694</c:v>
                </c:pt>
                <c:pt idx="24">
                  <c:v>33724</c:v>
                </c:pt>
                <c:pt idx="25">
                  <c:v>33755</c:v>
                </c:pt>
                <c:pt idx="26">
                  <c:v>33785</c:v>
                </c:pt>
                <c:pt idx="27">
                  <c:v>33816</c:v>
                </c:pt>
                <c:pt idx="28">
                  <c:v>33847</c:v>
                </c:pt>
                <c:pt idx="29">
                  <c:v>33877</c:v>
                </c:pt>
                <c:pt idx="30">
                  <c:v>33908</c:v>
                </c:pt>
                <c:pt idx="31">
                  <c:v>33938</c:v>
                </c:pt>
                <c:pt idx="32">
                  <c:v>33969</c:v>
                </c:pt>
                <c:pt idx="33">
                  <c:v>34000</c:v>
                </c:pt>
                <c:pt idx="34">
                  <c:v>34028</c:v>
                </c:pt>
                <c:pt idx="35">
                  <c:v>34059</c:v>
                </c:pt>
                <c:pt idx="36">
                  <c:v>34089</c:v>
                </c:pt>
                <c:pt idx="37">
                  <c:v>34120</c:v>
                </c:pt>
                <c:pt idx="38">
                  <c:v>34150</c:v>
                </c:pt>
                <c:pt idx="39">
                  <c:v>34181</c:v>
                </c:pt>
                <c:pt idx="40">
                  <c:v>34212</c:v>
                </c:pt>
                <c:pt idx="41">
                  <c:v>34242</c:v>
                </c:pt>
                <c:pt idx="42">
                  <c:v>34273</c:v>
                </c:pt>
                <c:pt idx="43">
                  <c:v>34303</c:v>
                </c:pt>
                <c:pt idx="44">
                  <c:v>34334</c:v>
                </c:pt>
                <c:pt idx="45">
                  <c:v>34365</c:v>
                </c:pt>
                <c:pt idx="46">
                  <c:v>34393</c:v>
                </c:pt>
                <c:pt idx="47">
                  <c:v>34424</c:v>
                </c:pt>
                <c:pt idx="48">
                  <c:v>34454</c:v>
                </c:pt>
                <c:pt idx="49">
                  <c:v>34485</c:v>
                </c:pt>
                <c:pt idx="50">
                  <c:v>34515</c:v>
                </c:pt>
                <c:pt idx="51">
                  <c:v>34546</c:v>
                </c:pt>
                <c:pt idx="52">
                  <c:v>34577</c:v>
                </c:pt>
                <c:pt idx="53">
                  <c:v>34607</c:v>
                </c:pt>
                <c:pt idx="54">
                  <c:v>34638</c:v>
                </c:pt>
                <c:pt idx="55">
                  <c:v>34668</c:v>
                </c:pt>
                <c:pt idx="56">
                  <c:v>34699</c:v>
                </c:pt>
                <c:pt idx="57">
                  <c:v>34730</c:v>
                </c:pt>
                <c:pt idx="58">
                  <c:v>34758</c:v>
                </c:pt>
                <c:pt idx="59">
                  <c:v>34789</c:v>
                </c:pt>
                <c:pt idx="60">
                  <c:v>34819</c:v>
                </c:pt>
                <c:pt idx="61">
                  <c:v>34850</c:v>
                </c:pt>
                <c:pt idx="62">
                  <c:v>34880</c:v>
                </c:pt>
                <c:pt idx="63">
                  <c:v>34911</c:v>
                </c:pt>
                <c:pt idx="64">
                  <c:v>34942</c:v>
                </c:pt>
                <c:pt idx="65">
                  <c:v>34972</c:v>
                </c:pt>
                <c:pt idx="66">
                  <c:v>35003</c:v>
                </c:pt>
                <c:pt idx="67">
                  <c:v>35033</c:v>
                </c:pt>
                <c:pt idx="68">
                  <c:v>35064</c:v>
                </c:pt>
                <c:pt idx="69">
                  <c:v>35095</c:v>
                </c:pt>
                <c:pt idx="70">
                  <c:v>35124</c:v>
                </c:pt>
                <c:pt idx="71">
                  <c:v>35155</c:v>
                </c:pt>
                <c:pt idx="72">
                  <c:v>35185</c:v>
                </c:pt>
                <c:pt idx="73">
                  <c:v>35216</c:v>
                </c:pt>
                <c:pt idx="74">
                  <c:v>35246</c:v>
                </c:pt>
                <c:pt idx="75">
                  <c:v>35277</c:v>
                </c:pt>
                <c:pt idx="76">
                  <c:v>35308</c:v>
                </c:pt>
                <c:pt idx="77">
                  <c:v>35338</c:v>
                </c:pt>
                <c:pt idx="78">
                  <c:v>35369</c:v>
                </c:pt>
                <c:pt idx="79">
                  <c:v>35399</c:v>
                </c:pt>
                <c:pt idx="80">
                  <c:v>35430</c:v>
                </c:pt>
                <c:pt idx="81">
                  <c:v>35461</c:v>
                </c:pt>
                <c:pt idx="82">
                  <c:v>35489</c:v>
                </c:pt>
                <c:pt idx="83">
                  <c:v>35520</c:v>
                </c:pt>
                <c:pt idx="84">
                  <c:v>35550</c:v>
                </c:pt>
                <c:pt idx="85">
                  <c:v>35581</c:v>
                </c:pt>
                <c:pt idx="86">
                  <c:v>35611</c:v>
                </c:pt>
                <c:pt idx="87">
                  <c:v>35642</c:v>
                </c:pt>
                <c:pt idx="88">
                  <c:v>35673</c:v>
                </c:pt>
                <c:pt idx="89">
                  <c:v>35703</c:v>
                </c:pt>
                <c:pt idx="90">
                  <c:v>35734</c:v>
                </c:pt>
                <c:pt idx="91">
                  <c:v>35764</c:v>
                </c:pt>
                <c:pt idx="92">
                  <c:v>35795</c:v>
                </c:pt>
                <c:pt idx="93">
                  <c:v>35826</c:v>
                </c:pt>
                <c:pt idx="94">
                  <c:v>35854</c:v>
                </c:pt>
                <c:pt idx="95">
                  <c:v>35885</c:v>
                </c:pt>
                <c:pt idx="96">
                  <c:v>35915</c:v>
                </c:pt>
                <c:pt idx="97">
                  <c:v>35946</c:v>
                </c:pt>
                <c:pt idx="98">
                  <c:v>35976</c:v>
                </c:pt>
                <c:pt idx="99">
                  <c:v>36007</c:v>
                </c:pt>
                <c:pt idx="100">
                  <c:v>36038</c:v>
                </c:pt>
                <c:pt idx="101">
                  <c:v>36068</c:v>
                </c:pt>
                <c:pt idx="102">
                  <c:v>36099</c:v>
                </c:pt>
                <c:pt idx="103">
                  <c:v>36129</c:v>
                </c:pt>
                <c:pt idx="104">
                  <c:v>36160</c:v>
                </c:pt>
                <c:pt idx="105">
                  <c:v>36191</c:v>
                </c:pt>
                <c:pt idx="106">
                  <c:v>36219</c:v>
                </c:pt>
                <c:pt idx="107">
                  <c:v>36250</c:v>
                </c:pt>
                <c:pt idx="108">
                  <c:v>36280</c:v>
                </c:pt>
                <c:pt idx="109">
                  <c:v>36311</c:v>
                </c:pt>
                <c:pt idx="110">
                  <c:v>36341</c:v>
                </c:pt>
                <c:pt idx="111">
                  <c:v>36372</c:v>
                </c:pt>
                <c:pt idx="112">
                  <c:v>36403</c:v>
                </c:pt>
                <c:pt idx="113">
                  <c:v>36433</c:v>
                </c:pt>
                <c:pt idx="114">
                  <c:v>36464</c:v>
                </c:pt>
                <c:pt idx="115">
                  <c:v>36494</c:v>
                </c:pt>
                <c:pt idx="116">
                  <c:v>36525</c:v>
                </c:pt>
                <c:pt idx="117">
                  <c:v>36556</c:v>
                </c:pt>
                <c:pt idx="118">
                  <c:v>36585</c:v>
                </c:pt>
                <c:pt idx="119">
                  <c:v>36616</c:v>
                </c:pt>
                <c:pt idx="120">
                  <c:v>36646</c:v>
                </c:pt>
                <c:pt idx="121">
                  <c:v>36677</c:v>
                </c:pt>
                <c:pt idx="122">
                  <c:v>36707</c:v>
                </c:pt>
                <c:pt idx="123">
                  <c:v>36738</c:v>
                </c:pt>
                <c:pt idx="124">
                  <c:v>36769</c:v>
                </c:pt>
                <c:pt idx="125">
                  <c:v>36799</c:v>
                </c:pt>
                <c:pt idx="126">
                  <c:v>36830</c:v>
                </c:pt>
                <c:pt idx="127">
                  <c:v>36860</c:v>
                </c:pt>
                <c:pt idx="128">
                  <c:v>36891</c:v>
                </c:pt>
                <c:pt idx="129">
                  <c:v>36922</c:v>
                </c:pt>
                <c:pt idx="130">
                  <c:v>36950</c:v>
                </c:pt>
                <c:pt idx="131">
                  <c:v>36981</c:v>
                </c:pt>
                <c:pt idx="132">
                  <c:v>37011</c:v>
                </c:pt>
                <c:pt idx="133">
                  <c:v>37042</c:v>
                </c:pt>
                <c:pt idx="134">
                  <c:v>37072</c:v>
                </c:pt>
                <c:pt idx="135">
                  <c:v>37103</c:v>
                </c:pt>
                <c:pt idx="136">
                  <c:v>37134</c:v>
                </c:pt>
                <c:pt idx="137">
                  <c:v>37164</c:v>
                </c:pt>
                <c:pt idx="138">
                  <c:v>37195</c:v>
                </c:pt>
                <c:pt idx="139">
                  <c:v>37225</c:v>
                </c:pt>
                <c:pt idx="140">
                  <c:v>37256</c:v>
                </c:pt>
                <c:pt idx="141">
                  <c:v>37287</c:v>
                </c:pt>
                <c:pt idx="142">
                  <c:v>37315</c:v>
                </c:pt>
                <c:pt idx="143">
                  <c:v>37346</c:v>
                </c:pt>
                <c:pt idx="144">
                  <c:v>37376</c:v>
                </c:pt>
                <c:pt idx="145">
                  <c:v>37407</c:v>
                </c:pt>
                <c:pt idx="146">
                  <c:v>37437</c:v>
                </c:pt>
                <c:pt idx="147">
                  <c:v>37468</c:v>
                </c:pt>
                <c:pt idx="148">
                  <c:v>37499</c:v>
                </c:pt>
                <c:pt idx="149">
                  <c:v>37529</c:v>
                </c:pt>
                <c:pt idx="150">
                  <c:v>37560</c:v>
                </c:pt>
                <c:pt idx="151">
                  <c:v>37590</c:v>
                </c:pt>
                <c:pt idx="152">
                  <c:v>37621</c:v>
                </c:pt>
                <c:pt idx="153">
                  <c:v>37652</c:v>
                </c:pt>
                <c:pt idx="154">
                  <c:v>37680</c:v>
                </c:pt>
                <c:pt idx="155">
                  <c:v>37711</c:v>
                </c:pt>
                <c:pt idx="156">
                  <c:v>37741</c:v>
                </c:pt>
                <c:pt idx="157">
                  <c:v>37772</c:v>
                </c:pt>
                <c:pt idx="158">
                  <c:v>37802</c:v>
                </c:pt>
                <c:pt idx="159">
                  <c:v>37833</c:v>
                </c:pt>
                <c:pt idx="160">
                  <c:v>37864</c:v>
                </c:pt>
                <c:pt idx="161">
                  <c:v>37894</c:v>
                </c:pt>
                <c:pt idx="162">
                  <c:v>37925</c:v>
                </c:pt>
                <c:pt idx="163">
                  <c:v>37955</c:v>
                </c:pt>
                <c:pt idx="164">
                  <c:v>37986</c:v>
                </c:pt>
                <c:pt idx="165">
                  <c:v>38017</c:v>
                </c:pt>
                <c:pt idx="166">
                  <c:v>38046</c:v>
                </c:pt>
                <c:pt idx="167">
                  <c:v>38077</c:v>
                </c:pt>
                <c:pt idx="168">
                  <c:v>38107</c:v>
                </c:pt>
                <c:pt idx="169">
                  <c:v>38138</c:v>
                </c:pt>
                <c:pt idx="170">
                  <c:v>38168</c:v>
                </c:pt>
                <c:pt idx="171">
                  <c:v>38199</c:v>
                </c:pt>
                <c:pt idx="172">
                  <c:v>38230</c:v>
                </c:pt>
                <c:pt idx="173">
                  <c:v>38260</c:v>
                </c:pt>
                <c:pt idx="174">
                  <c:v>38291</c:v>
                </c:pt>
                <c:pt idx="175">
                  <c:v>38321</c:v>
                </c:pt>
                <c:pt idx="176">
                  <c:v>38352</c:v>
                </c:pt>
                <c:pt idx="177">
                  <c:v>38383</c:v>
                </c:pt>
                <c:pt idx="178">
                  <c:v>38411</c:v>
                </c:pt>
                <c:pt idx="179">
                  <c:v>38442</c:v>
                </c:pt>
                <c:pt idx="180">
                  <c:v>38472</c:v>
                </c:pt>
                <c:pt idx="181">
                  <c:v>38503</c:v>
                </c:pt>
                <c:pt idx="182">
                  <c:v>38533</c:v>
                </c:pt>
                <c:pt idx="183">
                  <c:v>38564</c:v>
                </c:pt>
                <c:pt idx="184">
                  <c:v>38595</c:v>
                </c:pt>
                <c:pt idx="185">
                  <c:v>38625</c:v>
                </c:pt>
                <c:pt idx="186">
                  <c:v>38656</c:v>
                </c:pt>
                <c:pt idx="187">
                  <c:v>38686</c:v>
                </c:pt>
                <c:pt idx="188">
                  <c:v>38717</c:v>
                </c:pt>
                <c:pt idx="189">
                  <c:v>38748</c:v>
                </c:pt>
                <c:pt idx="190">
                  <c:v>38776</c:v>
                </c:pt>
                <c:pt idx="191">
                  <c:v>38807</c:v>
                </c:pt>
                <c:pt idx="192">
                  <c:v>38837</c:v>
                </c:pt>
                <c:pt idx="193">
                  <c:v>38868</c:v>
                </c:pt>
                <c:pt idx="194">
                  <c:v>38898</c:v>
                </c:pt>
                <c:pt idx="195">
                  <c:v>38929</c:v>
                </c:pt>
                <c:pt idx="196">
                  <c:v>38960</c:v>
                </c:pt>
                <c:pt idx="197">
                  <c:v>38990</c:v>
                </c:pt>
                <c:pt idx="198">
                  <c:v>39021</c:v>
                </c:pt>
                <c:pt idx="199">
                  <c:v>39051</c:v>
                </c:pt>
                <c:pt idx="200">
                  <c:v>39082</c:v>
                </c:pt>
                <c:pt idx="201">
                  <c:v>39113</c:v>
                </c:pt>
                <c:pt idx="202">
                  <c:v>39141</c:v>
                </c:pt>
                <c:pt idx="203">
                  <c:v>39172</c:v>
                </c:pt>
                <c:pt idx="204">
                  <c:v>39202</c:v>
                </c:pt>
                <c:pt idx="205">
                  <c:v>39233</c:v>
                </c:pt>
                <c:pt idx="206">
                  <c:v>39263</c:v>
                </c:pt>
                <c:pt idx="207">
                  <c:v>39294</c:v>
                </c:pt>
                <c:pt idx="208">
                  <c:v>39325</c:v>
                </c:pt>
                <c:pt idx="209">
                  <c:v>39355</c:v>
                </c:pt>
                <c:pt idx="210">
                  <c:v>39386</c:v>
                </c:pt>
                <c:pt idx="211">
                  <c:v>39416</c:v>
                </c:pt>
                <c:pt idx="212">
                  <c:v>39447</c:v>
                </c:pt>
                <c:pt idx="213">
                  <c:v>39478</c:v>
                </c:pt>
                <c:pt idx="214">
                  <c:v>39507</c:v>
                </c:pt>
                <c:pt idx="215">
                  <c:v>39538</c:v>
                </c:pt>
                <c:pt idx="216">
                  <c:v>39568</c:v>
                </c:pt>
                <c:pt idx="217">
                  <c:v>39599</c:v>
                </c:pt>
                <c:pt idx="218">
                  <c:v>39629</c:v>
                </c:pt>
                <c:pt idx="219">
                  <c:v>39660</c:v>
                </c:pt>
                <c:pt idx="220">
                  <c:v>39691</c:v>
                </c:pt>
                <c:pt idx="221">
                  <c:v>39721</c:v>
                </c:pt>
                <c:pt idx="222">
                  <c:v>39752</c:v>
                </c:pt>
                <c:pt idx="223">
                  <c:v>39782</c:v>
                </c:pt>
                <c:pt idx="224">
                  <c:v>39813</c:v>
                </c:pt>
                <c:pt idx="225">
                  <c:v>39844</c:v>
                </c:pt>
                <c:pt idx="226">
                  <c:v>39872</c:v>
                </c:pt>
                <c:pt idx="227">
                  <c:v>39903</c:v>
                </c:pt>
                <c:pt idx="228">
                  <c:v>39933</c:v>
                </c:pt>
                <c:pt idx="229">
                  <c:v>39964</c:v>
                </c:pt>
                <c:pt idx="230">
                  <c:v>39994</c:v>
                </c:pt>
                <c:pt idx="231">
                  <c:v>40025</c:v>
                </c:pt>
                <c:pt idx="232">
                  <c:v>40056</c:v>
                </c:pt>
                <c:pt idx="233">
                  <c:v>40086</c:v>
                </c:pt>
                <c:pt idx="234">
                  <c:v>40117</c:v>
                </c:pt>
                <c:pt idx="235">
                  <c:v>40147</c:v>
                </c:pt>
                <c:pt idx="236">
                  <c:v>40178</c:v>
                </c:pt>
                <c:pt idx="237">
                  <c:v>40209</c:v>
                </c:pt>
                <c:pt idx="238">
                  <c:v>40237</c:v>
                </c:pt>
                <c:pt idx="239">
                  <c:v>40268</c:v>
                </c:pt>
                <c:pt idx="240">
                  <c:v>40298</c:v>
                </c:pt>
                <c:pt idx="241">
                  <c:v>40329</c:v>
                </c:pt>
                <c:pt idx="242">
                  <c:v>40359</c:v>
                </c:pt>
                <c:pt idx="243">
                  <c:v>40390</c:v>
                </c:pt>
                <c:pt idx="244">
                  <c:v>40421</c:v>
                </c:pt>
                <c:pt idx="245">
                  <c:v>40451</c:v>
                </c:pt>
                <c:pt idx="246">
                  <c:v>40482</c:v>
                </c:pt>
                <c:pt idx="247">
                  <c:v>40512</c:v>
                </c:pt>
                <c:pt idx="248">
                  <c:v>40543</c:v>
                </c:pt>
                <c:pt idx="249">
                  <c:v>40574</c:v>
                </c:pt>
                <c:pt idx="250">
                  <c:v>40602</c:v>
                </c:pt>
                <c:pt idx="251">
                  <c:v>40633</c:v>
                </c:pt>
                <c:pt idx="252">
                  <c:v>40663</c:v>
                </c:pt>
                <c:pt idx="253">
                  <c:v>40694</c:v>
                </c:pt>
                <c:pt idx="254">
                  <c:v>40724</c:v>
                </c:pt>
                <c:pt idx="255">
                  <c:v>40755</c:v>
                </c:pt>
                <c:pt idx="256">
                  <c:v>40786</c:v>
                </c:pt>
                <c:pt idx="257">
                  <c:v>40816</c:v>
                </c:pt>
                <c:pt idx="258">
                  <c:v>40847</c:v>
                </c:pt>
                <c:pt idx="259">
                  <c:v>40877</c:v>
                </c:pt>
                <c:pt idx="260">
                  <c:v>40908</c:v>
                </c:pt>
                <c:pt idx="261">
                  <c:v>40939</c:v>
                </c:pt>
                <c:pt idx="262">
                  <c:v>40968</c:v>
                </c:pt>
                <c:pt idx="263">
                  <c:v>40999</c:v>
                </c:pt>
                <c:pt idx="264">
                  <c:v>41029</c:v>
                </c:pt>
                <c:pt idx="265">
                  <c:v>41060</c:v>
                </c:pt>
                <c:pt idx="266">
                  <c:v>41090</c:v>
                </c:pt>
                <c:pt idx="267">
                  <c:v>41121</c:v>
                </c:pt>
                <c:pt idx="268">
                  <c:v>41152</c:v>
                </c:pt>
                <c:pt idx="269">
                  <c:v>41182</c:v>
                </c:pt>
                <c:pt idx="270">
                  <c:v>41213</c:v>
                </c:pt>
                <c:pt idx="271">
                  <c:v>41243</c:v>
                </c:pt>
                <c:pt idx="272">
                  <c:v>41274</c:v>
                </c:pt>
                <c:pt idx="273">
                  <c:v>41305</c:v>
                </c:pt>
                <c:pt idx="274">
                  <c:v>41333</c:v>
                </c:pt>
                <c:pt idx="275">
                  <c:v>41364</c:v>
                </c:pt>
                <c:pt idx="276">
                  <c:v>41394</c:v>
                </c:pt>
                <c:pt idx="277">
                  <c:v>41425</c:v>
                </c:pt>
                <c:pt idx="278">
                  <c:v>41455</c:v>
                </c:pt>
                <c:pt idx="279">
                  <c:v>41486</c:v>
                </c:pt>
                <c:pt idx="280">
                  <c:v>41517</c:v>
                </c:pt>
                <c:pt idx="281">
                  <c:v>41547</c:v>
                </c:pt>
                <c:pt idx="282">
                  <c:v>41578</c:v>
                </c:pt>
                <c:pt idx="283">
                  <c:v>41608</c:v>
                </c:pt>
                <c:pt idx="284">
                  <c:v>41639</c:v>
                </c:pt>
                <c:pt idx="285">
                  <c:v>41670</c:v>
                </c:pt>
                <c:pt idx="286">
                  <c:v>41698</c:v>
                </c:pt>
                <c:pt idx="287">
                  <c:v>41729</c:v>
                </c:pt>
                <c:pt idx="288">
                  <c:v>41759</c:v>
                </c:pt>
                <c:pt idx="289">
                  <c:v>41790</c:v>
                </c:pt>
                <c:pt idx="290">
                  <c:v>41820</c:v>
                </c:pt>
                <c:pt idx="291">
                  <c:v>41851</c:v>
                </c:pt>
                <c:pt idx="292">
                  <c:v>41882</c:v>
                </c:pt>
                <c:pt idx="293">
                  <c:v>41912</c:v>
                </c:pt>
                <c:pt idx="294">
                  <c:v>41943</c:v>
                </c:pt>
                <c:pt idx="295">
                  <c:v>41973</c:v>
                </c:pt>
                <c:pt idx="296">
                  <c:v>42004</c:v>
                </c:pt>
                <c:pt idx="297">
                  <c:v>42035</c:v>
                </c:pt>
                <c:pt idx="298">
                  <c:v>42063</c:v>
                </c:pt>
                <c:pt idx="299">
                  <c:v>42094</c:v>
                </c:pt>
                <c:pt idx="300">
                  <c:v>42124</c:v>
                </c:pt>
                <c:pt idx="301">
                  <c:v>42155</c:v>
                </c:pt>
                <c:pt idx="302">
                  <c:v>42185</c:v>
                </c:pt>
                <c:pt idx="303">
                  <c:v>42216</c:v>
                </c:pt>
                <c:pt idx="304">
                  <c:v>42247</c:v>
                </c:pt>
                <c:pt idx="305">
                  <c:v>42277</c:v>
                </c:pt>
                <c:pt idx="306">
                  <c:v>42308</c:v>
                </c:pt>
                <c:pt idx="307">
                  <c:v>42338</c:v>
                </c:pt>
                <c:pt idx="308">
                  <c:v>42369</c:v>
                </c:pt>
                <c:pt idx="309">
                  <c:v>42400</c:v>
                </c:pt>
                <c:pt idx="310">
                  <c:v>42429</c:v>
                </c:pt>
                <c:pt idx="311">
                  <c:v>42460</c:v>
                </c:pt>
                <c:pt idx="312">
                  <c:v>42490</c:v>
                </c:pt>
                <c:pt idx="313">
                  <c:v>42521</c:v>
                </c:pt>
                <c:pt idx="314">
                  <c:v>42551</c:v>
                </c:pt>
                <c:pt idx="315">
                  <c:v>42582</c:v>
                </c:pt>
                <c:pt idx="316">
                  <c:v>42613</c:v>
                </c:pt>
                <c:pt idx="317">
                  <c:v>42643</c:v>
                </c:pt>
                <c:pt idx="318">
                  <c:v>42674</c:v>
                </c:pt>
                <c:pt idx="319">
                  <c:v>42704</c:v>
                </c:pt>
                <c:pt idx="320">
                  <c:v>42735</c:v>
                </c:pt>
                <c:pt idx="321">
                  <c:v>42766</c:v>
                </c:pt>
                <c:pt idx="322">
                  <c:v>42794</c:v>
                </c:pt>
                <c:pt idx="323">
                  <c:v>42825</c:v>
                </c:pt>
                <c:pt idx="324">
                  <c:v>42855</c:v>
                </c:pt>
                <c:pt idx="325">
                  <c:v>42886</c:v>
                </c:pt>
                <c:pt idx="326">
                  <c:v>42916</c:v>
                </c:pt>
                <c:pt idx="327">
                  <c:v>42947</c:v>
                </c:pt>
                <c:pt idx="328">
                  <c:v>42978</c:v>
                </c:pt>
                <c:pt idx="329">
                  <c:v>43008</c:v>
                </c:pt>
                <c:pt idx="330">
                  <c:v>43039</c:v>
                </c:pt>
                <c:pt idx="331">
                  <c:v>43069</c:v>
                </c:pt>
                <c:pt idx="332">
                  <c:v>43100</c:v>
                </c:pt>
                <c:pt idx="333">
                  <c:v>43131</c:v>
                </c:pt>
                <c:pt idx="334">
                  <c:v>43159</c:v>
                </c:pt>
                <c:pt idx="335">
                  <c:v>43190</c:v>
                </c:pt>
                <c:pt idx="336">
                  <c:v>43220</c:v>
                </c:pt>
                <c:pt idx="337">
                  <c:v>43251</c:v>
                </c:pt>
                <c:pt idx="338">
                  <c:v>43281</c:v>
                </c:pt>
                <c:pt idx="339">
                  <c:v>43312</c:v>
                </c:pt>
                <c:pt idx="340">
                  <c:v>43343</c:v>
                </c:pt>
                <c:pt idx="341">
                  <c:v>43373</c:v>
                </c:pt>
                <c:pt idx="342">
                  <c:v>43404</c:v>
                </c:pt>
                <c:pt idx="343">
                  <c:v>43434</c:v>
                </c:pt>
                <c:pt idx="344">
                  <c:v>43465</c:v>
                </c:pt>
                <c:pt idx="345">
                  <c:v>43496</c:v>
                </c:pt>
                <c:pt idx="346">
                  <c:v>43524</c:v>
                </c:pt>
                <c:pt idx="347">
                  <c:v>43555</c:v>
                </c:pt>
                <c:pt idx="348">
                  <c:v>43585</c:v>
                </c:pt>
                <c:pt idx="349">
                  <c:v>43616</c:v>
                </c:pt>
                <c:pt idx="350">
                  <c:v>43646</c:v>
                </c:pt>
                <c:pt idx="351">
                  <c:v>43677</c:v>
                </c:pt>
                <c:pt idx="352">
                  <c:v>43708</c:v>
                </c:pt>
                <c:pt idx="353">
                  <c:v>43738</c:v>
                </c:pt>
                <c:pt idx="354">
                  <c:v>43769</c:v>
                </c:pt>
                <c:pt idx="355">
                  <c:v>43799</c:v>
                </c:pt>
                <c:pt idx="356">
                  <c:v>43830</c:v>
                </c:pt>
                <c:pt idx="357">
                  <c:v>43861</c:v>
                </c:pt>
                <c:pt idx="358">
                  <c:v>43890</c:v>
                </c:pt>
                <c:pt idx="359">
                  <c:v>43921</c:v>
                </c:pt>
                <c:pt idx="360">
                  <c:v>43951</c:v>
                </c:pt>
                <c:pt idx="361">
                  <c:v>43982</c:v>
                </c:pt>
                <c:pt idx="362">
                  <c:v>44012</c:v>
                </c:pt>
                <c:pt idx="363">
                  <c:v>44043</c:v>
                </c:pt>
                <c:pt idx="364">
                  <c:v>44074</c:v>
                </c:pt>
                <c:pt idx="365">
                  <c:v>44104</c:v>
                </c:pt>
                <c:pt idx="366">
                  <c:v>44135</c:v>
                </c:pt>
                <c:pt idx="367">
                  <c:v>44165</c:v>
                </c:pt>
                <c:pt idx="368">
                  <c:v>44196</c:v>
                </c:pt>
                <c:pt idx="369">
                  <c:v>44227</c:v>
                </c:pt>
                <c:pt idx="370">
                  <c:v>44255</c:v>
                </c:pt>
                <c:pt idx="371">
                  <c:v>44286</c:v>
                </c:pt>
                <c:pt idx="372">
                  <c:v>44316</c:v>
                </c:pt>
                <c:pt idx="373">
                  <c:v>44347</c:v>
                </c:pt>
                <c:pt idx="374">
                  <c:v>44377</c:v>
                </c:pt>
                <c:pt idx="375">
                  <c:v>44408</c:v>
                </c:pt>
                <c:pt idx="376">
                  <c:v>44439</c:v>
                </c:pt>
                <c:pt idx="377">
                  <c:v>44469</c:v>
                </c:pt>
                <c:pt idx="378">
                  <c:v>44500</c:v>
                </c:pt>
                <c:pt idx="379">
                  <c:v>44530</c:v>
                </c:pt>
                <c:pt idx="380">
                  <c:v>44561</c:v>
                </c:pt>
                <c:pt idx="381">
                  <c:v>44592</c:v>
                </c:pt>
                <c:pt idx="382">
                  <c:v>44620</c:v>
                </c:pt>
                <c:pt idx="383">
                  <c:v>44651</c:v>
                </c:pt>
                <c:pt idx="384">
                  <c:v>44681</c:v>
                </c:pt>
                <c:pt idx="385">
                  <c:v>44712</c:v>
                </c:pt>
                <c:pt idx="386">
                  <c:v>44742</c:v>
                </c:pt>
                <c:pt idx="387">
                  <c:v>44773</c:v>
                </c:pt>
                <c:pt idx="388">
                  <c:v>44804</c:v>
                </c:pt>
                <c:pt idx="389">
                  <c:v>44834</c:v>
                </c:pt>
                <c:pt idx="390">
                  <c:v>44865</c:v>
                </c:pt>
                <c:pt idx="391">
                  <c:v>44895</c:v>
                </c:pt>
                <c:pt idx="392">
                  <c:v>44926</c:v>
                </c:pt>
                <c:pt idx="393">
                  <c:v>44957</c:v>
                </c:pt>
                <c:pt idx="394">
                  <c:v>44985</c:v>
                </c:pt>
                <c:pt idx="395">
                  <c:v>45016</c:v>
                </c:pt>
                <c:pt idx="396">
                  <c:v>45046</c:v>
                </c:pt>
                <c:pt idx="397">
                  <c:v>45077</c:v>
                </c:pt>
                <c:pt idx="398">
                  <c:v>45107</c:v>
                </c:pt>
                <c:pt idx="399">
                  <c:v>45138</c:v>
                </c:pt>
                <c:pt idx="400">
                  <c:v>45169</c:v>
                </c:pt>
                <c:pt idx="401">
                  <c:v>45199</c:v>
                </c:pt>
                <c:pt idx="402">
                  <c:v>45230</c:v>
                </c:pt>
                <c:pt idx="403">
                  <c:v>45260</c:v>
                </c:pt>
                <c:pt idx="404">
                  <c:v>45291</c:v>
                </c:pt>
                <c:pt idx="405">
                  <c:v>45322</c:v>
                </c:pt>
                <c:pt idx="406">
                  <c:v>45351</c:v>
                </c:pt>
                <c:pt idx="407">
                  <c:v>45382</c:v>
                </c:pt>
                <c:pt idx="408">
                  <c:v>45412</c:v>
                </c:pt>
                <c:pt idx="409">
                  <c:v>45443</c:v>
                </c:pt>
                <c:pt idx="410">
                  <c:v>45473</c:v>
                </c:pt>
                <c:pt idx="411">
                  <c:v>45504</c:v>
                </c:pt>
                <c:pt idx="412">
                  <c:v>45534</c:v>
                </c:pt>
                <c:pt idx="413">
                  <c:v>45565</c:v>
                </c:pt>
                <c:pt idx="414">
                  <c:v>45596</c:v>
                </c:pt>
                <c:pt idx="415">
                  <c:v>45626</c:v>
                </c:pt>
                <c:pt idx="416">
                  <c:v>45657</c:v>
                </c:pt>
                <c:pt idx="417">
                  <c:v>45688</c:v>
                </c:pt>
                <c:pt idx="418">
                  <c:v>45716</c:v>
                </c:pt>
                <c:pt idx="419">
                  <c:v>45747</c:v>
                </c:pt>
                <c:pt idx="420">
                  <c:v>45777</c:v>
                </c:pt>
                <c:pt idx="421">
                  <c:v>45808</c:v>
                </c:pt>
                <c:pt idx="422">
                  <c:v>45838</c:v>
                </c:pt>
                <c:pt idx="423">
                  <c:v>45869</c:v>
                </c:pt>
                <c:pt idx="424">
                  <c:v>45898</c:v>
                </c:pt>
                <c:pt idx="425">
                  <c:v>45930</c:v>
                </c:pt>
                <c:pt idx="426">
                  <c:v>45961</c:v>
                </c:pt>
                <c:pt idx="427">
                  <c:v>45989</c:v>
                </c:pt>
                <c:pt idx="428">
                  <c:v>46022</c:v>
                </c:pt>
                <c:pt idx="429">
                  <c:v>46053</c:v>
                </c:pt>
                <c:pt idx="430">
                  <c:v>46080</c:v>
                </c:pt>
                <c:pt idx="431">
                  <c:v>46112</c:v>
                </c:pt>
                <c:pt idx="432">
                  <c:v>46142</c:v>
                </c:pt>
                <c:pt idx="433">
                  <c:v>46171</c:v>
                </c:pt>
                <c:pt idx="434">
                  <c:v>46203</c:v>
                </c:pt>
              </c:numCache>
            </c:numRef>
          </c:cat>
          <c:val>
            <c:numRef>
              <c:f>'US (2)'!$BG$6:$BG$440</c:f>
              <c:numCache>
                <c:formatCode>General</c:formatCode>
                <c:ptCount val="435"/>
                <c:pt idx="17">
                  <c:v>100</c:v>
                </c:pt>
                <c:pt idx="18">
                  <c:v>98.085628303365951</c:v>
                </c:pt>
                <c:pt idx="19">
                  <c:v>99.24891889841436</c:v>
                </c:pt>
                <c:pt idx="20">
                  <c:v>94.889108059580693</c:v>
                </c:pt>
                <c:pt idx="21">
                  <c:v>105.47758136711931</c:v>
                </c:pt>
                <c:pt idx="22">
                  <c:v>103.37860051083629</c:v>
                </c:pt>
                <c:pt idx="23">
                  <c:v>104.36739751662743</c:v>
                </c:pt>
                <c:pt idx="24">
                  <c:v>102.08886528589127</c:v>
                </c:pt>
                <c:pt idx="25">
                  <c:v>104.936398351162</c:v>
                </c:pt>
                <c:pt idx="26">
                  <c:v>105.03755405507926</c:v>
                </c:pt>
                <c:pt idx="27">
                  <c:v>103.21422249197073</c:v>
                </c:pt>
                <c:pt idx="28">
                  <c:v>107.27815289684642</c:v>
                </c:pt>
                <c:pt idx="29">
                  <c:v>104.70374023215228</c:v>
                </c:pt>
                <c:pt idx="30">
                  <c:v>105.65713274157243</c:v>
                </c:pt>
                <c:pt idx="31">
                  <c:v>105.87967529019038</c:v>
                </c:pt>
                <c:pt idx="32">
                  <c:v>109.0837822117694</c:v>
                </c:pt>
                <c:pt idx="33">
                  <c:v>110.18637938446747</c:v>
                </c:pt>
                <c:pt idx="34">
                  <c:v>110.96274941203241</c:v>
                </c:pt>
                <c:pt idx="35">
                  <c:v>112.12604000708085</c:v>
                </c:pt>
                <c:pt idx="36">
                  <c:v>114.22249197076596</c:v>
                </c:pt>
                <c:pt idx="37">
                  <c:v>111.31932326834075</c:v>
                </c:pt>
                <c:pt idx="38">
                  <c:v>113.84821586627213</c:v>
                </c:pt>
                <c:pt idx="39">
                  <c:v>113.93419821460179</c:v>
                </c:pt>
                <c:pt idx="40">
                  <c:v>113.32726399109828</c:v>
                </c:pt>
                <c:pt idx="41">
                  <c:v>117.22934526970637</c:v>
                </c:pt>
                <c:pt idx="42">
                  <c:v>116.05846799686415</c:v>
                </c:pt>
                <c:pt idx="43">
                  <c:v>118.30918240902308</c:v>
                </c:pt>
                <c:pt idx="44">
                  <c:v>116.78173127987255</c:v>
                </c:pt>
                <c:pt idx="45">
                  <c:v>117.96019523050855</c:v>
                </c:pt>
                <c:pt idx="46">
                  <c:v>121.79399640897249</c:v>
                </c:pt>
                <c:pt idx="47">
                  <c:v>118.1346888197658</c:v>
                </c:pt>
                <c:pt idx="48">
                  <c:v>112.73044533798647</c:v>
                </c:pt>
                <c:pt idx="49">
                  <c:v>114.03029613332322</c:v>
                </c:pt>
                <c:pt idx="50">
                  <c:v>115.44394709556684</c:v>
                </c:pt>
                <c:pt idx="51">
                  <c:v>112.35111144829678</c:v>
                </c:pt>
                <c:pt idx="52">
                  <c:v>115.88903219280276</c:v>
                </c:pt>
                <c:pt idx="53">
                  <c:v>120.2463141390385</c:v>
                </c:pt>
                <c:pt idx="54">
                  <c:v>117.00933161368634</c:v>
                </c:pt>
                <c:pt idx="55">
                  <c:v>119.45224186328805</c:v>
                </c:pt>
                <c:pt idx="56">
                  <c:v>114.73332827554812</c:v>
                </c:pt>
                <c:pt idx="57">
                  <c:v>116.14445034519382</c:v>
                </c:pt>
                <c:pt idx="58">
                  <c:v>118.96416559188731</c:v>
                </c:pt>
                <c:pt idx="59">
                  <c:v>123.25569633057684</c:v>
                </c:pt>
                <c:pt idx="60">
                  <c:v>126.6241812710214</c:v>
                </c:pt>
                <c:pt idx="61">
                  <c:v>130.1646309081253</c:v>
                </c:pt>
                <c:pt idx="62">
                  <c:v>134.89113117365901</c:v>
                </c:pt>
                <c:pt idx="63">
                  <c:v>137.7614242723111</c:v>
                </c:pt>
                <c:pt idx="64">
                  <c:v>142.1389373593303</c:v>
                </c:pt>
                <c:pt idx="65">
                  <c:v>142.09341729256755</c:v>
                </c:pt>
                <c:pt idx="66">
                  <c:v>147.79101231570689</c:v>
                </c:pt>
                <c:pt idx="67">
                  <c:v>147.05510456970887</c:v>
                </c:pt>
                <c:pt idx="68">
                  <c:v>153.09157120097103</c:v>
                </c:pt>
                <c:pt idx="69">
                  <c:v>155.76208178438654</c:v>
                </c:pt>
                <c:pt idx="70">
                  <c:v>160.84262701363068</c:v>
                </c:pt>
                <c:pt idx="71">
                  <c:v>161.95786864931839</c:v>
                </c:pt>
                <c:pt idx="72">
                  <c:v>163.24001719646961</c:v>
                </c:pt>
                <c:pt idx="73">
                  <c:v>165.4325670788761</c:v>
                </c:pt>
                <c:pt idx="74">
                  <c:v>169.2132615127835</c:v>
                </c:pt>
                <c:pt idx="75">
                  <c:v>169.59512429507114</c:v>
                </c:pt>
                <c:pt idx="76">
                  <c:v>161.83648180461773</c:v>
                </c:pt>
                <c:pt idx="77">
                  <c:v>164.88126849252708</c:v>
                </c:pt>
                <c:pt idx="78">
                  <c:v>173.81331714842065</c:v>
                </c:pt>
                <c:pt idx="79">
                  <c:v>178.35520825430541</c:v>
                </c:pt>
                <c:pt idx="80">
                  <c:v>191.44222744860025</c:v>
                </c:pt>
                <c:pt idx="81">
                  <c:v>187.32519029916799</c:v>
                </c:pt>
                <c:pt idx="82">
                  <c:v>198.81142047897225</c:v>
                </c:pt>
                <c:pt idx="83">
                  <c:v>199.98988442960831</c:v>
                </c:pt>
                <c:pt idx="84">
                  <c:v>191.46751637457959</c:v>
                </c:pt>
                <c:pt idx="85">
                  <c:v>202.65027944263213</c:v>
                </c:pt>
                <c:pt idx="86">
                  <c:v>214.52090129732196</c:v>
                </c:pt>
                <c:pt idx="87">
                  <c:v>223.84239941329699</c:v>
                </c:pt>
                <c:pt idx="88">
                  <c:v>241.32969172799235</c:v>
                </c:pt>
                <c:pt idx="89">
                  <c:v>227.46630250613262</c:v>
                </c:pt>
                <c:pt idx="90">
                  <c:v>239.55693801684248</c:v>
                </c:pt>
                <c:pt idx="91">
                  <c:v>231.29757479199867</c:v>
                </c:pt>
                <c:pt idx="92">
                  <c:v>241.61039880636275</c:v>
                </c:pt>
                <c:pt idx="93">
                  <c:v>245.41132438105356</c:v>
                </c:pt>
                <c:pt idx="94">
                  <c:v>247.90228359001597</c:v>
                </c:pt>
                <c:pt idx="95">
                  <c:v>265.36681587133</c:v>
                </c:pt>
                <c:pt idx="96">
                  <c:v>278.6207419770883</c:v>
                </c:pt>
                <c:pt idx="97">
                  <c:v>281.14963457501966</c:v>
                </c:pt>
                <c:pt idx="98">
                  <c:v>275.85666236754929</c:v>
                </c:pt>
                <c:pt idx="99">
                  <c:v>286.73595832385001</c:v>
                </c:pt>
                <c:pt idx="100">
                  <c:v>283.40540677237442</c:v>
                </c:pt>
                <c:pt idx="101">
                  <c:v>242.08583061477381</c:v>
                </c:pt>
                <c:pt idx="102">
                  <c:v>257.19090610221787</c:v>
                </c:pt>
                <c:pt idx="103">
                  <c:v>277.84184305692543</c:v>
                </c:pt>
                <c:pt idx="104">
                  <c:v>294.26952937308755</c:v>
                </c:pt>
                <c:pt idx="105">
                  <c:v>310.85906481551729</c:v>
                </c:pt>
                <c:pt idx="106">
                  <c:v>323.60721240168931</c:v>
                </c:pt>
                <c:pt idx="107">
                  <c:v>313.16035707963482</c:v>
                </c:pt>
                <c:pt idx="108">
                  <c:v>325.3091571200971</c:v>
                </c:pt>
                <c:pt idx="109">
                  <c:v>337.65268189060009</c:v>
                </c:pt>
                <c:pt idx="110">
                  <c:v>329.22135396909687</c:v>
                </c:pt>
                <c:pt idx="111">
                  <c:v>347.1436158106365</c:v>
                </c:pt>
                <c:pt idx="112">
                  <c:v>336.01901727233644</c:v>
                </c:pt>
                <c:pt idx="113">
                  <c:v>333.91750752345547</c:v>
                </c:pt>
                <c:pt idx="114">
                  <c:v>324.3835824292542</c:v>
                </c:pt>
                <c:pt idx="115">
                  <c:v>344.67035884985961</c:v>
                </c:pt>
                <c:pt idx="116">
                  <c:v>351.24042181928525</c:v>
                </c:pt>
                <c:pt idx="117">
                  <c:v>371.55754495106584</c:v>
                </c:pt>
                <c:pt idx="118">
                  <c:v>352.64395721113721</c:v>
                </c:pt>
                <c:pt idx="119">
                  <c:v>345.55294236653765</c:v>
                </c:pt>
                <c:pt idx="120">
                  <c:v>378.97478694079854</c:v>
                </c:pt>
                <c:pt idx="121">
                  <c:v>367.30394760134533</c:v>
                </c:pt>
                <c:pt idx="122">
                  <c:v>359.25448246212972</c:v>
                </c:pt>
                <c:pt idx="123">
                  <c:v>367.85271729509634</c:v>
                </c:pt>
                <c:pt idx="124">
                  <c:v>361.84153958981346</c:v>
                </c:pt>
                <c:pt idx="125">
                  <c:v>383.80497180284738</c:v>
                </c:pt>
                <c:pt idx="126">
                  <c:v>363.27795058543848</c:v>
                </c:pt>
                <c:pt idx="127">
                  <c:v>361.47990794830929</c:v>
                </c:pt>
                <c:pt idx="128">
                  <c:v>332.53673216498481</c:v>
                </c:pt>
                <c:pt idx="129">
                  <c:v>333.88463191968225</c:v>
                </c:pt>
                <c:pt idx="130">
                  <c:v>345.44925777002237</c:v>
                </c:pt>
                <c:pt idx="131">
                  <c:v>313.56750878790166</c:v>
                </c:pt>
                <c:pt idx="132">
                  <c:v>293.43499481577004</c:v>
                </c:pt>
                <c:pt idx="133">
                  <c:v>315.97501454113234</c:v>
                </c:pt>
                <c:pt idx="134">
                  <c:v>317.58339023341671</c:v>
                </c:pt>
                <c:pt idx="135">
                  <c:v>309.64266747591228</c:v>
                </c:pt>
                <c:pt idx="136">
                  <c:v>306.30705813924078</c:v>
                </c:pt>
                <c:pt idx="137">
                  <c:v>286.67020711630369</c:v>
                </c:pt>
                <c:pt idx="138">
                  <c:v>263.24254608906756</c:v>
                </c:pt>
                <c:pt idx="139">
                  <c:v>268.00697974357024</c:v>
                </c:pt>
                <c:pt idx="140">
                  <c:v>288.15466707128945</c:v>
                </c:pt>
                <c:pt idx="141">
                  <c:v>290.33710138330417</c:v>
                </c:pt>
                <c:pt idx="142">
                  <c:v>285.81797031080083</c:v>
                </c:pt>
                <c:pt idx="143">
                  <c:v>279.88013049085799</c:v>
                </c:pt>
                <c:pt idx="144">
                  <c:v>290.16260779404695</c:v>
                </c:pt>
                <c:pt idx="145">
                  <c:v>272.34150165642461</c:v>
                </c:pt>
                <c:pt idx="146">
                  <c:v>269.86824469564772</c:v>
                </c:pt>
                <c:pt idx="147">
                  <c:v>250.31231823584443</c:v>
                </c:pt>
                <c:pt idx="148">
                  <c:v>230.53890701261912</c:v>
                </c:pt>
                <c:pt idx="149">
                  <c:v>231.66426421869858</c:v>
                </c:pt>
                <c:pt idx="150">
                  <c:v>206.17555572414832</c:v>
                </c:pt>
                <c:pt idx="151">
                  <c:v>223.99919075436858</c:v>
                </c:pt>
                <c:pt idx="152">
                  <c:v>236.78274283691161</c:v>
                </c:pt>
                <c:pt idx="153">
                  <c:v>222.49702855119736</c:v>
                </c:pt>
                <c:pt idx="154">
                  <c:v>216.39733960498691</c:v>
                </c:pt>
                <c:pt idx="155">
                  <c:v>212.71780087499675</c:v>
                </c:pt>
                <c:pt idx="156">
                  <c:v>214.49561237134253</c:v>
                </c:pt>
                <c:pt idx="157">
                  <c:v>231.87922008952276</c:v>
                </c:pt>
                <c:pt idx="158">
                  <c:v>243.68156184406845</c:v>
                </c:pt>
                <c:pt idx="159">
                  <c:v>246.44058366841156</c:v>
                </c:pt>
                <c:pt idx="160">
                  <c:v>250.43876286574104</c:v>
                </c:pt>
                <c:pt idx="161">
                  <c:v>254.91490276407956</c:v>
                </c:pt>
                <c:pt idx="162">
                  <c:v>251.87011607617021</c:v>
                </c:pt>
                <c:pt idx="163">
                  <c:v>265.71327415724647</c:v>
                </c:pt>
                <c:pt idx="164">
                  <c:v>267.60741471309706</c:v>
                </c:pt>
                <c:pt idx="165">
                  <c:v>281.19262574918434</c:v>
                </c:pt>
                <c:pt idx="166">
                  <c:v>286.0506284298105</c:v>
                </c:pt>
                <c:pt idx="167">
                  <c:v>289.54302910755371</c:v>
                </c:pt>
                <c:pt idx="168">
                  <c:v>284.80641327162829</c:v>
                </c:pt>
                <c:pt idx="169">
                  <c:v>280.02680626153796</c:v>
                </c:pt>
                <c:pt idx="170">
                  <c:v>283.40793566497217</c:v>
                </c:pt>
                <c:pt idx="171">
                  <c:v>288.50618314240177</c:v>
                </c:pt>
                <c:pt idx="172">
                  <c:v>278.61315529929431</c:v>
                </c:pt>
                <c:pt idx="173">
                  <c:v>279.25043623397301</c:v>
                </c:pt>
                <c:pt idx="174">
                  <c:v>281.86531118023402</c:v>
                </c:pt>
                <c:pt idx="175">
                  <c:v>285.81544141820285</c:v>
                </c:pt>
                <c:pt idx="176">
                  <c:v>296.84647093037944</c:v>
                </c:pt>
                <c:pt idx="177">
                  <c:v>306.48155172849795</c:v>
                </c:pt>
                <c:pt idx="178">
                  <c:v>298.73049591583828</c:v>
                </c:pt>
                <c:pt idx="179">
                  <c:v>304.377513087019</c:v>
                </c:pt>
                <c:pt idx="180">
                  <c:v>298.55853121917892</c:v>
                </c:pt>
                <c:pt idx="181">
                  <c:v>292.55494019168987</c:v>
                </c:pt>
                <c:pt idx="182">
                  <c:v>301.31755304352208</c:v>
                </c:pt>
                <c:pt idx="183">
                  <c:v>301.27456186935723</c:v>
                </c:pt>
                <c:pt idx="184">
                  <c:v>312.11086665149321</c:v>
                </c:pt>
                <c:pt idx="185">
                  <c:v>308.60835040335826</c:v>
                </c:pt>
                <c:pt idx="186">
                  <c:v>310.75285132640408</c:v>
                </c:pt>
                <c:pt idx="187">
                  <c:v>305.23986546291371</c:v>
                </c:pt>
                <c:pt idx="188">
                  <c:v>315.98007232632818</c:v>
                </c:pt>
                <c:pt idx="189">
                  <c:v>315.67913410717432</c:v>
                </c:pt>
                <c:pt idx="190">
                  <c:v>323.72101256859605</c:v>
                </c:pt>
                <c:pt idx="191">
                  <c:v>323.86515944667821</c:v>
                </c:pt>
                <c:pt idx="192">
                  <c:v>327.44860025794691</c:v>
                </c:pt>
                <c:pt idx="193">
                  <c:v>331.43919277748262</c:v>
                </c:pt>
                <c:pt idx="194">
                  <c:v>321.19211997066475</c:v>
                </c:pt>
                <c:pt idx="195">
                  <c:v>321.21993778924207</c:v>
                </c:pt>
                <c:pt idx="196">
                  <c:v>322.85360240750572</c:v>
                </c:pt>
                <c:pt idx="197">
                  <c:v>329.72207470348724</c:v>
                </c:pt>
                <c:pt idx="198">
                  <c:v>337.82211769466136</c:v>
                </c:pt>
                <c:pt idx="199">
                  <c:v>348.46622663935455</c:v>
                </c:pt>
                <c:pt idx="200">
                  <c:v>354.20428394406082</c:v>
                </c:pt>
                <c:pt idx="201">
                  <c:v>358.67283716460548</c:v>
                </c:pt>
                <c:pt idx="202">
                  <c:v>363.71544900488061</c:v>
                </c:pt>
                <c:pt idx="203">
                  <c:v>355.76966846218022</c:v>
                </c:pt>
                <c:pt idx="204">
                  <c:v>359.32023366967582</c:v>
                </c:pt>
                <c:pt idx="205">
                  <c:v>374.87545203955165</c:v>
                </c:pt>
                <c:pt idx="206">
                  <c:v>387.07735882457047</c:v>
                </c:pt>
                <c:pt idx="207">
                  <c:v>380.18106871001163</c:v>
                </c:pt>
                <c:pt idx="208">
                  <c:v>368.02468199175559</c:v>
                </c:pt>
                <c:pt idx="209">
                  <c:v>372.75624004248516</c:v>
                </c:pt>
                <c:pt idx="210">
                  <c:v>386.09867738917103</c:v>
                </c:pt>
                <c:pt idx="211">
                  <c:v>391.82156133828977</c:v>
                </c:pt>
                <c:pt idx="212">
                  <c:v>374.56439825000615</c:v>
                </c:pt>
                <c:pt idx="213">
                  <c:v>371.33247350984982</c:v>
                </c:pt>
                <c:pt idx="214">
                  <c:v>348.62048908782828</c:v>
                </c:pt>
                <c:pt idx="215">
                  <c:v>336.50203575854124</c:v>
                </c:pt>
                <c:pt idx="216">
                  <c:v>334.49662392838161</c:v>
                </c:pt>
                <c:pt idx="217">
                  <c:v>350.40082947677195</c:v>
                </c:pt>
                <c:pt idx="218">
                  <c:v>354.14106162911247</c:v>
                </c:pt>
                <c:pt idx="219">
                  <c:v>323.69825253521469</c:v>
                </c:pt>
                <c:pt idx="220">
                  <c:v>320.50679007662535</c:v>
                </c:pt>
                <c:pt idx="221">
                  <c:v>324.41392914042927</c:v>
                </c:pt>
                <c:pt idx="222">
                  <c:v>294.95991705232268</c:v>
                </c:pt>
                <c:pt idx="223">
                  <c:v>244.98647042460098</c:v>
                </c:pt>
                <c:pt idx="224">
                  <c:v>226.64947019700065</c:v>
                </c:pt>
                <c:pt idx="225">
                  <c:v>228.42222390815053</c:v>
                </c:pt>
                <c:pt idx="226">
                  <c:v>208.85618187795558</c:v>
                </c:pt>
                <c:pt idx="227">
                  <c:v>185.89636598133671</c:v>
                </c:pt>
                <c:pt idx="228">
                  <c:v>201.77275371114979</c:v>
                </c:pt>
                <c:pt idx="229">
                  <c:v>220.72427484004743</c:v>
                </c:pt>
                <c:pt idx="230">
                  <c:v>232.44063424626347</c:v>
                </c:pt>
                <c:pt idx="231">
                  <c:v>232.48615431302625</c:v>
                </c:pt>
                <c:pt idx="232">
                  <c:v>249.7230862605264</c:v>
                </c:pt>
                <c:pt idx="233">
                  <c:v>258.1063652226689</c:v>
                </c:pt>
                <c:pt idx="234">
                  <c:v>267.32417874212871</c:v>
                </c:pt>
                <c:pt idx="235">
                  <c:v>262.04385099764806</c:v>
                </c:pt>
                <c:pt idx="236">
                  <c:v>277.07305970715419</c:v>
                </c:pt>
                <c:pt idx="237">
                  <c:v>281.9968135953265</c:v>
                </c:pt>
                <c:pt idx="238">
                  <c:v>271.57018941405551</c:v>
                </c:pt>
                <c:pt idx="239">
                  <c:v>279.31365854892141</c:v>
                </c:pt>
                <c:pt idx="240">
                  <c:v>295.73628707988769</c:v>
                </c:pt>
                <c:pt idx="241">
                  <c:v>300.10115570391719</c:v>
                </c:pt>
                <c:pt idx="242">
                  <c:v>275.50008851124085</c:v>
                </c:pt>
                <c:pt idx="243">
                  <c:v>260.6554889613837</c:v>
                </c:pt>
                <c:pt idx="244">
                  <c:v>278.58280858811912</c:v>
                </c:pt>
                <c:pt idx="245">
                  <c:v>265.36428697873191</c:v>
                </c:pt>
                <c:pt idx="246">
                  <c:v>288.59722327592738</c:v>
                </c:pt>
                <c:pt idx="247">
                  <c:v>299.23374554282668</c:v>
                </c:pt>
                <c:pt idx="248">
                  <c:v>298.54841564878728</c:v>
                </c:pt>
                <c:pt idx="249">
                  <c:v>318.0436486862402</c:v>
                </c:pt>
                <c:pt idx="250">
                  <c:v>325.24593480514864</c:v>
                </c:pt>
                <c:pt idx="251">
                  <c:v>335.63968338264658</c:v>
                </c:pt>
                <c:pt idx="252">
                  <c:v>335.2881673115341</c:v>
                </c:pt>
                <c:pt idx="253">
                  <c:v>344.8423235465188</c:v>
                </c:pt>
                <c:pt idx="254">
                  <c:v>340.18663227372718</c:v>
                </c:pt>
                <c:pt idx="255">
                  <c:v>333.97567205320775</c:v>
                </c:pt>
                <c:pt idx="256">
                  <c:v>326.80373264547438</c:v>
                </c:pt>
                <c:pt idx="257">
                  <c:v>308.24418986925616</c:v>
                </c:pt>
                <c:pt idx="258">
                  <c:v>286.12396631515048</c:v>
                </c:pt>
                <c:pt idx="259">
                  <c:v>316.94610929873789</c:v>
                </c:pt>
                <c:pt idx="260">
                  <c:v>315.34279139164943</c:v>
                </c:pt>
                <c:pt idx="261">
                  <c:v>318.03606200844627</c:v>
                </c:pt>
                <c:pt idx="262">
                  <c:v>331.89439344511021</c:v>
                </c:pt>
                <c:pt idx="263">
                  <c:v>345.36580431429059</c:v>
                </c:pt>
                <c:pt idx="264">
                  <c:v>356.18693574083886</c:v>
                </c:pt>
                <c:pt idx="265">
                  <c:v>353.51642515742333</c:v>
                </c:pt>
                <c:pt idx="266">
                  <c:v>331.36838378474039</c:v>
                </c:pt>
                <c:pt idx="267">
                  <c:v>344.47563411981866</c:v>
                </c:pt>
                <c:pt idx="268">
                  <c:v>348.81521381786882</c:v>
                </c:pt>
                <c:pt idx="269">
                  <c:v>355.70897503982968</c:v>
                </c:pt>
                <c:pt idx="270">
                  <c:v>364.32996990617778</c:v>
                </c:pt>
                <c:pt idx="271">
                  <c:v>357.12009710947547</c:v>
                </c:pt>
                <c:pt idx="272">
                  <c:v>358.13671193384391</c:v>
                </c:pt>
                <c:pt idx="273">
                  <c:v>360.66813342437314</c:v>
                </c:pt>
                <c:pt idx="274">
                  <c:v>378.8559289886955</c:v>
                </c:pt>
                <c:pt idx="275">
                  <c:v>383.04630402346783</c:v>
                </c:pt>
                <c:pt idx="276">
                  <c:v>396.83129757479173</c:v>
                </c:pt>
                <c:pt idx="277">
                  <c:v>404.00829476772094</c:v>
                </c:pt>
                <c:pt idx="278">
                  <c:v>412.39663151505931</c:v>
                </c:pt>
                <c:pt idx="279">
                  <c:v>406.21096022051915</c:v>
                </c:pt>
                <c:pt idx="280">
                  <c:v>426.3030119110839</c:v>
                </c:pt>
                <c:pt idx="281">
                  <c:v>412.96057456439803</c:v>
                </c:pt>
                <c:pt idx="282">
                  <c:v>425.24593480514864</c:v>
                </c:pt>
                <c:pt idx="283">
                  <c:v>444.210100397036</c:v>
                </c:pt>
                <c:pt idx="284">
                  <c:v>456.66995422704389</c:v>
                </c:pt>
                <c:pt idx="285">
                  <c:v>467.4303922312418</c:v>
                </c:pt>
                <c:pt idx="286">
                  <c:v>450.79786561464721</c:v>
                </c:pt>
                <c:pt idx="287">
                  <c:v>470.23493412234774</c:v>
                </c:pt>
                <c:pt idx="288">
                  <c:v>473.49467668108122</c:v>
                </c:pt>
                <c:pt idx="289">
                  <c:v>476.43072098727959</c:v>
                </c:pt>
                <c:pt idx="290">
                  <c:v>486.45019346028357</c:v>
                </c:pt>
                <c:pt idx="291">
                  <c:v>495.72111372429998</c:v>
                </c:pt>
                <c:pt idx="292">
                  <c:v>488.24570720481489</c:v>
                </c:pt>
                <c:pt idx="293">
                  <c:v>506.63075639177583</c:v>
                </c:pt>
                <c:pt idx="294">
                  <c:v>498.77095819740515</c:v>
                </c:pt>
                <c:pt idx="295">
                  <c:v>510.34317072553904</c:v>
                </c:pt>
                <c:pt idx="296">
                  <c:v>522.86371797789729</c:v>
                </c:pt>
                <c:pt idx="297">
                  <c:v>520.67369698808875</c:v>
                </c:pt>
                <c:pt idx="298">
                  <c:v>504.51154439470935</c:v>
                </c:pt>
                <c:pt idx="299">
                  <c:v>532.20544723465571</c:v>
                </c:pt>
                <c:pt idx="300">
                  <c:v>522.94717143362891</c:v>
                </c:pt>
                <c:pt idx="301">
                  <c:v>527.40308019118402</c:v>
                </c:pt>
                <c:pt idx="302">
                  <c:v>532.93629719545777</c:v>
                </c:pt>
                <c:pt idx="303">
                  <c:v>521.73836077181772</c:v>
                </c:pt>
                <c:pt idx="304">
                  <c:v>532.03854032319214</c:v>
                </c:pt>
                <c:pt idx="305">
                  <c:v>498.74314037882777</c:v>
                </c:pt>
                <c:pt idx="306">
                  <c:v>485.55496548061569</c:v>
                </c:pt>
                <c:pt idx="307">
                  <c:v>525.84781124345625</c:v>
                </c:pt>
                <c:pt idx="308">
                  <c:v>526.11334496623897</c:v>
                </c:pt>
                <c:pt idx="309">
                  <c:v>516.89047366158331</c:v>
                </c:pt>
                <c:pt idx="310">
                  <c:v>490.66585742103507</c:v>
                </c:pt>
                <c:pt idx="311">
                  <c:v>488.64021445009206</c:v>
                </c:pt>
                <c:pt idx="312">
                  <c:v>520.88612396631481</c:v>
                </c:pt>
                <c:pt idx="313">
                  <c:v>522.29218825076475</c:v>
                </c:pt>
                <c:pt idx="314">
                  <c:v>530.29866221581551</c:v>
                </c:pt>
                <c:pt idx="315">
                  <c:v>530.7791518094225</c:v>
                </c:pt>
                <c:pt idx="316">
                  <c:v>549.68009508636146</c:v>
                </c:pt>
                <c:pt idx="317">
                  <c:v>549.00993854790966</c:v>
                </c:pt>
                <c:pt idx="318">
                  <c:v>548.33219533166414</c:v>
                </c:pt>
                <c:pt idx="319">
                  <c:v>537.68049970917718</c:v>
                </c:pt>
                <c:pt idx="320">
                  <c:v>556.05543332574644</c:v>
                </c:pt>
                <c:pt idx="321">
                  <c:v>566.17606150266772</c:v>
                </c:pt>
                <c:pt idx="322">
                  <c:v>576.30174746478485</c:v>
                </c:pt>
                <c:pt idx="323">
                  <c:v>100</c:v>
                </c:pt>
                <c:pt idx="324">
                  <c:v>99.961076982958488</c:v>
                </c:pt>
                <c:pt idx="325">
                  <c:v>100.86984481562337</c:v>
                </c:pt>
                <c:pt idx="326">
                  <c:v>102.03753532686876</c:v>
                </c:pt>
                <c:pt idx="327">
                  <c:v>102.52872687888176</c:v>
                </c:pt>
                <c:pt idx="328">
                  <c:v>104.51253151918232</c:v>
                </c:pt>
                <c:pt idx="329">
                  <c:v>104.56964681592801</c:v>
                </c:pt>
                <c:pt idx="330">
                  <c:v>106.58814371054818</c:v>
                </c:pt>
                <c:pt idx="331">
                  <c:v>108.95314007209225</c:v>
                </c:pt>
                <c:pt idx="332">
                  <c:v>112.01282767257287</c:v>
                </c:pt>
                <c:pt idx="333">
                  <c:v>113.11409520908435</c:v>
                </c:pt>
                <c:pt idx="334">
                  <c:v>119.46870081738342</c:v>
                </c:pt>
                <c:pt idx="335">
                  <c:v>114.81570797583394</c:v>
                </c:pt>
                <c:pt idx="336">
                  <c:v>111.72894349393314</c:v>
                </c:pt>
                <c:pt idx="337">
                  <c:v>112.03271225736583</c:v>
                </c:pt>
                <c:pt idx="338">
                  <c:v>114.45355468683901</c:v>
                </c:pt>
                <c:pt idx="339">
                  <c:v>115.00778460340837</c:v>
                </c:pt>
                <c:pt idx="340">
                  <c:v>119.1505474606963</c:v>
                </c:pt>
                <c:pt idx="341">
                  <c:v>122.75642652857468</c:v>
                </c:pt>
                <c:pt idx="342">
                  <c:v>123.28357956372386</c:v>
                </c:pt>
                <c:pt idx="343">
                  <c:v>114.72728503494619</c:v>
                </c:pt>
                <c:pt idx="344">
                  <c:v>116.77624342116407</c:v>
                </c:pt>
                <c:pt idx="345">
                  <c:v>106.05887529403809</c:v>
                </c:pt>
                <c:pt idx="346">
                  <c:v>114.40405476299274</c:v>
                </c:pt>
                <c:pt idx="347">
                  <c:v>117.80516491513097</c:v>
                </c:pt>
                <c:pt idx="348">
                  <c:v>119.91673858963301</c:v>
                </c:pt>
                <c:pt idx="349">
                  <c:v>124.63107749065009</c:v>
                </c:pt>
                <c:pt idx="350">
                  <c:v>116.43312856441766</c:v>
                </c:pt>
                <c:pt idx="351">
                  <c:v>124.45888544786861</c:v>
                </c:pt>
                <c:pt idx="352">
                  <c:v>126.09280601106775</c:v>
                </c:pt>
                <c:pt idx="353">
                  <c:v>123.81157875141739</c:v>
                </c:pt>
                <c:pt idx="354">
                  <c:v>125.93880624799046</c:v>
                </c:pt>
                <c:pt idx="355">
                  <c:v>128.51195613545218</c:v>
                </c:pt>
                <c:pt idx="356">
                  <c:v>132.8874109424448</c:v>
                </c:pt>
                <c:pt idx="357">
                  <c:v>136.68663586671417</c:v>
                </c:pt>
                <c:pt idx="358">
                  <c:v>136.46409774754204</c:v>
                </c:pt>
                <c:pt idx="359">
                  <c:v>124.98603848301781</c:v>
                </c:pt>
                <c:pt idx="360">
                  <c:v>109.34787023404589</c:v>
                </c:pt>
                <c:pt idx="361">
                  <c:v>123.21800274153433</c:v>
                </c:pt>
                <c:pt idx="362">
                  <c:v>128.79753261918069</c:v>
                </c:pt>
                <c:pt idx="363">
                  <c:v>131.16591359090228</c:v>
                </c:pt>
                <c:pt idx="364">
                  <c:v>138.39332554873005</c:v>
                </c:pt>
                <c:pt idx="365">
                  <c:v>148.08981063106069</c:v>
                </c:pt>
                <c:pt idx="366">
                  <c:v>142.28055033761498</c:v>
                </c:pt>
                <c:pt idx="367">
                  <c:v>138.34424870115598</c:v>
                </c:pt>
                <c:pt idx="368">
                  <c:v>153.22257196527406</c:v>
                </c:pt>
                <c:pt idx="369">
                  <c:v>158.91040936860114</c:v>
                </c:pt>
                <c:pt idx="370">
                  <c:v>157.14068132202888</c:v>
                </c:pt>
                <c:pt idx="371">
                  <c:v>161.2407134758256</c:v>
                </c:pt>
                <c:pt idx="372">
                  <c:v>168.08354910223233</c:v>
                </c:pt>
                <c:pt idx="373">
                  <c:v>176.89538169941298</c:v>
                </c:pt>
                <c:pt idx="374">
                  <c:v>177.86591866781762</c:v>
                </c:pt>
                <c:pt idx="375">
                  <c:v>181.81702797380331</c:v>
                </c:pt>
                <c:pt idx="376">
                  <c:v>185.95302161073619</c:v>
                </c:pt>
                <c:pt idx="377">
                  <c:v>191.34385947098565</c:v>
                </c:pt>
                <c:pt idx="378">
                  <c:v>182.24179655108242</c:v>
                </c:pt>
                <c:pt idx="379">
                  <c:v>194.84270024199984</c:v>
                </c:pt>
                <c:pt idx="380">
                  <c:v>193.21893350933325</c:v>
                </c:pt>
                <c:pt idx="381">
                  <c:v>201.64576669882069</c:v>
                </c:pt>
                <c:pt idx="382">
                  <c:v>191.04220608891393</c:v>
                </c:pt>
                <c:pt idx="383">
                  <c:v>185.05102299842636</c:v>
                </c:pt>
                <c:pt idx="384">
                  <c:v>191.67089742938882</c:v>
                </c:pt>
                <c:pt idx="385">
                  <c:v>174.81215413514772</c:v>
                </c:pt>
                <c:pt idx="386">
                  <c:v>174.8214618131359</c:v>
                </c:pt>
                <c:pt idx="387">
                  <c:v>160.1504459223911</c:v>
                </c:pt>
                <c:pt idx="388">
                  <c:v>174.74276962650848</c:v>
                </c:pt>
                <c:pt idx="389">
                  <c:v>167.3266656512838</c:v>
                </c:pt>
                <c:pt idx="390">
                  <c:v>151.69907430911661</c:v>
                </c:pt>
                <c:pt idx="391">
                  <c:v>163.81428643955951</c:v>
                </c:pt>
                <c:pt idx="392">
                  <c:v>172.61977289265729</c:v>
                </c:pt>
                <c:pt idx="393">
                  <c:v>162.44013470748524</c:v>
                </c:pt>
                <c:pt idx="394">
                  <c:v>172.47127312111846</c:v>
                </c:pt>
                <c:pt idx="395">
                  <c:v>167.9676262036522</c:v>
                </c:pt>
                <c:pt idx="396">
                  <c:v>173.85515560745313</c:v>
                </c:pt>
                <c:pt idx="397">
                  <c:v>176.40080553722242</c:v>
                </c:pt>
                <c:pt idx="398">
                  <c:v>176.83868947893944</c:v>
                </c:pt>
                <c:pt idx="399">
                  <c:v>188.28501802304939</c:v>
                </c:pt>
                <c:pt idx="400">
                  <c:v>194.14800900306329</c:v>
                </c:pt>
                <c:pt idx="401">
                  <c:v>190.70839891015572</c:v>
                </c:pt>
                <c:pt idx="402">
                  <c:v>181.41722089658344</c:v>
                </c:pt>
                <c:pt idx="403">
                  <c:v>177.42972703118937</c:v>
                </c:pt>
                <c:pt idx="404">
                  <c:v>193.25277961110851</c:v>
                </c:pt>
                <c:pt idx="405">
                  <c:v>201.80018953817017</c:v>
                </c:pt>
                <c:pt idx="406">
                  <c:v>205.00795383391738</c:v>
                </c:pt>
                <c:pt idx="407">
                  <c:v>215.61109136755201</c:v>
                </c:pt>
                <c:pt idx="408">
                  <c:v>222.29908107833708</c:v>
                </c:pt>
                <c:pt idx="409">
                  <c:v>213.04809531062284</c:v>
                </c:pt>
                <c:pt idx="410">
                  <c:v>223.27892572472996</c:v>
                </c:pt>
                <c:pt idx="411">
                  <c:v>231.0199522769968</c:v>
                </c:pt>
                <c:pt idx="412">
                  <c:v>233.63540979167755</c:v>
                </c:pt>
                <c:pt idx="413">
                  <c:v>238.97040158399787</c:v>
                </c:pt>
                <c:pt idx="414">
                  <c:v>243.79685569714539</c:v>
                </c:pt>
                <c:pt idx="415">
                  <c:v>241.38405171684383</c:v>
                </c:pt>
                <c:pt idx="416">
                  <c:v>255.21568428356298</c:v>
                </c:pt>
                <c:pt idx="417">
                  <c:v>248.83780948029343</c:v>
                </c:pt>
                <c:pt idx="418">
                  <c:v>255.56049144539813</c:v>
                </c:pt>
                <c:pt idx="419">
                  <c:v>251.92076627574454</c:v>
                </c:pt>
                <c:pt idx="420">
                  <c:v>237.42405780914217</c:v>
                </c:pt>
                <c:pt idx="421">
                  <c:v>235.61371444043965</c:v>
                </c:pt>
                <c:pt idx="422">
                  <c:v>250.1095767544976</c:v>
                </c:pt>
                <c:pt idx="423">
                  <c:v>262.51671151275184</c:v>
                </c:pt>
                <c:pt idx="424">
                  <c:v>268.20454891607892</c:v>
                </c:pt>
                <c:pt idx="425">
                  <c:v>273.31827181804368</c:v>
                </c:pt>
                <c:pt idx="426">
                  <c:v>282.97287234942746</c:v>
                </c:pt>
                <c:pt idx="427">
                  <c:v>289.39263170364381</c:v>
                </c:pt>
                <c:pt idx="428">
                  <c:v>289.768746509621</c:v>
                </c:pt>
                <c:pt idx="429">
                  <c:v>289.61686212790465</c:v>
                </c:pt>
                <c:pt idx="430">
                  <c:v>293.57389450170098</c:v>
                </c:pt>
                <c:pt idx="431">
                  <c:v>291.02909072447602</c:v>
                </c:pt>
                <c:pt idx="432">
                  <c:v>276.20619045201488</c:v>
                </c:pt>
                <c:pt idx="433">
                  <c:v>304.99610769829604</c:v>
                </c:pt>
                <c:pt idx="434">
                  <c:v>320.69435277791899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04-46E1-956F-BFA067949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05472"/>
        <c:axId val="113702592"/>
      </c:lineChart>
      <c:dateAx>
        <c:axId val="113705472"/>
        <c:scaling>
          <c:orientation val="minMax"/>
          <c:min val="42855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02592"/>
        <c:crosses val="autoZero"/>
        <c:auto val="1"/>
        <c:lblOffset val="100"/>
        <c:baseTimeUnit val="days"/>
      </c:dateAx>
      <c:valAx>
        <c:axId val="113702592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(2)'!$H$3</c:f>
              <c:strCache>
                <c:ptCount val="1"/>
                <c:pt idx="0">
                  <c:v>ADS BCI Index  (R3)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(2)'!$A$4:$A$440</c:f>
              <c:numCache>
                <c:formatCode>m/d/yyyy</c:formatCode>
                <c:ptCount val="437"/>
                <c:pt idx="0">
                  <c:v>32932</c:v>
                </c:pt>
                <c:pt idx="1">
                  <c:v>32963</c:v>
                </c:pt>
                <c:pt idx="2">
                  <c:v>32993</c:v>
                </c:pt>
                <c:pt idx="3">
                  <c:v>33024</c:v>
                </c:pt>
                <c:pt idx="4">
                  <c:v>33054</c:v>
                </c:pt>
                <c:pt idx="5">
                  <c:v>33085</c:v>
                </c:pt>
                <c:pt idx="6">
                  <c:v>33116</c:v>
                </c:pt>
                <c:pt idx="7">
                  <c:v>33146</c:v>
                </c:pt>
                <c:pt idx="8">
                  <c:v>33177</c:v>
                </c:pt>
                <c:pt idx="9">
                  <c:v>33207</c:v>
                </c:pt>
                <c:pt idx="10">
                  <c:v>33238</c:v>
                </c:pt>
                <c:pt idx="11">
                  <c:v>33269</c:v>
                </c:pt>
                <c:pt idx="12">
                  <c:v>33297</c:v>
                </c:pt>
                <c:pt idx="13">
                  <c:v>33328</c:v>
                </c:pt>
                <c:pt idx="14">
                  <c:v>33358</c:v>
                </c:pt>
                <c:pt idx="15">
                  <c:v>33389</c:v>
                </c:pt>
                <c:pt idx="16">
                  <c:v>33419</c:v>
                </c:pt>
                <c:pt idx="17">
                  <c:v>33450</c:v>
                </c:pt>
                <c:pt idx="18">
                  <c:v>33481</c:v>
                </c:pt>
                <c:pt idx="19">
                  <c:v>33511</c:v>
                </c:pt>
                <c:pt idx="20">
                  <c:v>33542</c:v>
                </c:pt>
                <c:pt idx="21">
                  <c:v>33572</c:v>
                </c:pt>
                <c:pt idx="22">
                  <c:v>33603</c:v>
                </c:pt>
                <c:pt idx="23">
                  <c:v>33634</c:v>
                </c:pt>
                <c:pt idx="24">
                  <c:v>33663</c:v>
                </c:pt>
                <c:pt idx="25">
                  <c:v>33694</c:v>
                </c:pt>
                <c:pt idx="26">
                  <c:v>33724</c:v>
                </c:pt>
                <c:pt idx="27">
                  <c:v>33755</c:v>
                </c:pt>
                <c:pt idx="28">
                  <c:v>33785</c:v>
                </c:pt>
                <c:pt idx="29">
                  <c:v>33816</c:v>
                </c:pt>
                <c:pt idx="30">
                  <c:v>33847</c:v>
                </c:pt>
                <c:pt idx="31">
                  <c:v>33877</c:v>
                </c:pt>
                <c:pt idx="32">
                  <c:v>33908</c:v>
                </c:pt>
                <c:pt idx="33">
                  <c:v>33938</c:v>
                </c:pt>
                <c:pt idx="34">
                  <c:v>33969</c:v>
                </c:pt>
                <c:pt idx="35">
                  <c:v>34000</c:v>
                </c:pt>
                <c:pt idx="36">
                  <c:v>34028</c:v>
                </c:pt>
                <c:pt idx="37">
                  <c:v>34059</c:v>
                </c:pt>
                <c:pt idx="38">
                  <c:v>34089</c:v>
                </c:pt>
                <c:pt idx="39">
                  <c:v>34120</c:v>
                </c:pt>
                <c:pt idx="40">
                  <c:v>34150</c:v>
                </c:pt>
                <c:pt idx="41">
                  <c:v>34181</c:v>
                </c:pt>
                <c:pt idx="42">
                  <c:v>34212</c:v>
                </c:pt>
                <c:pt idx="43">
                  <c:v>34242</c:v>
                </c:pt>
                <c:pt idx="44">
                  <c:v>34273</c:v>
                </c:pt>
                <c:pt idx="45">
                  <c:v>34303</c:v>
                </c:pt>
                <c:pt idx="46">
                  <c:v>34334</c:v>
                </c:pt>
                <c:pt idx="47">
                  <c:v>34365</c:v>
                </c:pt>
                <c:pt idx="48">
                  <c:v>34393</c:v>
                </c:pt>
                <c:pt idx="49">
                  <c:v>34424</c:v>
                </c:pt>
                <c:pt idx="50">
                  <c:v>34454</c:v>
                </c:pt>
                <c:pt idx="51">
                  <c:v>34485</c:v>
                </c:pt>
                <c:pt idx="52">
                  <c:v>34515</c:v>
                </c:pt>
                <c:pt idx="53">
                  <c:v>34546</c:v>
                </c:pt>
                <c:pt idx="54">
                  <c:v>34577</c:v>
                </c:pt>
                <c:pt idx="55">
                  <c:v>34607</c:v>
                </c:pt>
                <c:pt idx="56">
                  <c:v>34638</c:v>
                </c:pt>
                <c:pt idx="57">
                  <c:v>34668</c:v>
                </c:pt>
                <c:pt idx="58">
                  <c:v>34699</c:v>
                </c:pt>
                <c:pt idx="59">
                  <c:v>34730</c:v>
                </c:pt>
                <c:pt idx="60">
                  <c:v>34758</c:v>
                </c:pt>
                <c:pt idx="61">
                  <c:v>34789</c:v>
                </c:pt>
                <c:pt idx="62">
                  <c:v>34819</c:v>
                </c:pt>
                <c:pt idx="63">
                  <c:v>34850</c:v>
                </c:pt>
                <c:pt idx="64">
                  <c:v>34880</c:v>
                </c:pt>
                <c:pt idx="65">
                  <c:v>34911</c:v>
                </c:pt>
                <c:pt idx="66">
                  <c:v>34942</c:v>
                </c:pt>
                <c:pt idx="67">
                  <c:v>34972</c:v>
                </c:pt>
                <c:pt idx="68">
                  <c:v>35003</c:v>
                </c:pt>
                <c:pt idx="69">
                  <c:v>35033</c:v>
                </c:pt>
                <c:pt idx="70">
                  <c:v>35064</c:v>
                </c:pt>
                <c:pt idx="71">
                  <c:v>35095</c:v>
                </c:pt>
                <c:pt idx="72">
                  <c:v>35124</c:v>
                </c:pt>
                <c:pt idx="73">
                  <c:v>35155</c:v>
                </c:pt>
                <c:pt idx="74">
                  <c:v>35185</c:v>
                </c:pt>
                <c:pt idx="75">
                  <c:v>35216</c:v>
                </c:pt>
                <c:pt idx="76">
                  <c:v>35246</c:v>
                </c:pt>
                <c:pt idx="77">
                  <c:v>35277</c:v>
                </c:pt>
                <c:pt idx="78">
                  <c:v>35308</c:v>
                </c:pt>
                <c:pt idx="79">
                  <c:v>35338</c:v>
                </c:pt>
                <c:pt idx="80">
                  <c:v>35369</c:v>
                </c:pt>
                <c:pt idx="81">
                  <c:v>35399</c:v>
                </c:pt>
                <c:pt idx="82">
                  <c:v>35430</c:v>
                </c:pt>
                <c:pt idx="83">
                  <c:v>35461</c:v>
                </c:pt>
                <c:pt idx="84">
                  <c:v>35489</c:v>
                </c:pt>
                <c:pt idx="85">
                  <c:v>35520</c:v>
                </c:pt>
                <c:pt idx="86">
                  <c:v>35550</c:v>
                </c:pt>
                <c:pt idx="87">
                  <c:v>35581</c:v>
                </c:pt>
                <c:pt idx="88">
                  <c:v>35611</c:v>
                </c:pt>
                <c:pt idx="89">
                  <c:v>35642</c:v>
                </c:pt>
                <c:pt idx="90">
                  <c:v>35673</c:v>
                </c:pt>
                <c:pt idx="91">
                  <c:v>35703</c:v>
                </c:pt>
                <c:pt idx="92">
                  <c:v>35734</c:v>
                </c:pt>
                <c:pt idx="93">
                  <c:v>35764</c:v>
                </c:pt>
                <c:pt idx="94">
                  <c:v>35795</c:v>
                </c:pt>
                <c:pt idx="95">
                  <c:v>35826</c:v>
                </c:pt>
                <c:pt idx="96">
                  <c:v>35854</c:v>
                </c:pt>
                <c:pt idx="97">
                  <c:v>35885</c:v>
                </c:pt>
                <c:pt idx="98">
                  <c:v>35915</c:v>
                </c:pt>
                <c:pt idx="99">
                  <c:v>35946</c:v>
                </c:pt>
                <c:pt idx="100">
                  <c:v>35976</c:v>
                </c:pt>
                <c:pt idx="101">
                  <c:v>36007</c:v>
                </c:pt>
                <c:pt idx="102">
                  <c:v>36038</c:v>
                </c:pt>
                <c:pt idx="103">
                  <c:v>36068</c:v>
                </c:pt>
                <c:pt idx="104">
                  <c:v>36099</c:v>
                </c:pt>
                <c:pt idx="105">
                  <c:v>36129</c:v>
                </c:pt>
                <c:pt idx="106">
                  <c:v>36160</c:v>
                </c:pt>
                <c:pt idx="107">
                  <c:v>36191</c:v>
                </c:pt>
                <c:pt idx="108">
                  <c:v>36219</c:v>
                </c:pt>
                <c:pt idx="109">
                  <c:v>36250</c:v>
                </c:pt>
                <c:pt idx="110">
                  <c:v>36280</c:v>
                </c:pt>
                <c:pt idx="111">
                  <c:v>36311</c:v>
                </c:pt>
                <c:pt idx="112">
                  <c:v>36341</c:v>
                </c:pt>
                <c:pt idx="113">
                  <c:v>36372</c:v>
                </c:pt>
                <c:pt idx="114">
                  <c:v>36403</c:v>
                </c:pt>
                <c:pt idx="115">
                  <c:v>36433</c:v>
                </c:pt>
                <c:pt idx="116">
                  <c:v>36464</c:v>
                </c:pt>
                <c:pt idx="117">
                  <c:v>36494</c:v>
                </c:pt>
                <c:pt idx="118">
                  <c:v>36525</c:v>
                </c:pt>
                <c:pt idx="119">
                  <c:v>36556</c:v>
                </c:pt>
                <c:pt idx="120">
                  <c:v>36585</c:v>
                </c:pt>
                <c:pt idx="121">
                  <c:v>36616</c:v>
                </c:pt>
                <c:pt idx="122">
                  <c:v>36646</c:v>
                </c:pt>
                <c:pt idx="123">
                  <c:v>36677</c:v>
                </c:pt>
                <c:pt idx="124">
                  <c:v>36707</c:v>
                </c:pt>
                <c:pt idx="125">
                  <c:v>36738</c:v>
                </c:pt>
                <c:pt idx="126">
                  <c:v>36769</c:v>
                </c:pt>
                <c:pt idx="127">
                  <c:v>36799</c:v>
                </c:pt>
                <c:pt idx="128">
                  <c:v>36830</c:v>
                </c:pt>
                <c:pt idx="129">
                  <c:v>36860</c:v>
                </c:pt>
                <c:pt idx="130">
                  <c:v>36891</c:v>
                </c:pt>
                <c:pt idx="131">
                  <c:v>36922</c:v>
                </c:pt>
                <c:pt idx="132">
                  <c:v>36950</c:v>
                </c:pt>
                <c:pt idx="133">
                  <c:v>36981</c:v>
                </c:pt>
                <c:pt idx="134">
                  <c:v>37011</c:v>
                </c:pt>
                <c:pt idx="135">
                  <c:v>37042</c:v>
                </c:pt>
                <c:pt idx="136">
                  <c:v>37072</c:v>
                </c:pt>
                <c:pt idx="137">
                  <c:v>37103</c:v>
                </c:pt>
                <c:pt idx="138">
                  <c:v>37134</c:v>
                </c:pt>
                <c:pt idx="139">
                  <c:v>37164</c:v>
                </c:pt>
                <c:pt idx="140">
                  <c:v>37195</c:v>
                </c:pt>
                <c:pt idx="141">
                  <c:v>37225</c:v>
                </c:pt>
                <c:pt idx="142">
                  <c:v>37256</c:v>
                </c:pt>
                <c:pt idx="143">
                  <c:v>37287</c:v>
                </c:pt>
                <c:pt idx="144">
                  <c:v>37315</c:v>
                </c:pt>
                <c:pt idx="145">
                  <c:v>37346</c:v>
                </c:pt>
                <c:pt idx="146">
                  <c:v>37376</c:v>
                </c:pt>
                <c:pt idx="147">
                  <c:v>37407</c:v>
                </c:pt>
                <c:pt idx="148">
                  <c:v>37437</c:v>
                </c:pt>
                <c:pt idx="149">
                  <c:v>37468</c:v>
                </c:pt>
                <c:pt idx="150">
                  <c:v>37499</c:v>
                </c:pt>
                <c:pt idx="151">
                  <c:v>37529</c:v>
                </c:pt>
                <c:pt idx="152">
                  <c:v>37560</c:v>
                </c:pt>
                <c:pt idx="153">
                  <c:v>37590</c:v>
                </c:pt>
                <c:pt idx="154">
                  <c:v>37621</c:v>
                </c:pt>
                <c:pt idx="155">
                  <c:v>37652</c:v>
                </c:pt>
                <c:pt idx="156">
                  <c:v>37680</c:v>
                </c:pt>
                <c:pt idx="157">
                  <c:v>37711</c:v>
                </c:pt>
                <c:pt idx="158">
                  <c:v>37741</c:v>
                </c:pt>
                <c:pt idx="159">
                  <c:v>37772</c:v>
                </c:pt>
                <c:pt idx="160">
                  <c:v>37802</c:v>
                </c:pt>
                <c:pt idx="161">
                  <c:v>37833</c:v>
                </c:pt>
                <c:pt idx="162">
                  <c:v>37864</c:v>
                </c:pt>
                <c:pt idx="163">
                  <c:v>37894</c:v>
                </c:pt>
                <c:pt idx="164">
                  <c:v>37925</c:v>
                </c:pt>
                <c:pt idx="165">
                  <c:v>37955</c:v>
                </c:pt>
                <c:pt idx="166">
                  <c:v>37986</c:v>
                </c:pt>
                <c:pt idx="167">
                  <c:v>38017</c:v>
                </c:pt>
                <c:pt idx="168">
                  <c:v>38046</c:v>
                </c:pt>
                <c:pt idx="169">
                  <c:v>38077</c:v>
                </c:pt>
                <c:pt idx="170">
                  <c:v>38107</c:v>
                </c:pt>
                <c:pt idx="171">
                  <c:v>38138</c:v>
                </c:pt>
                <c:pt idx="172">
                  <c:v>38168</c:v>
                </c:pt>
                <c:pt idx="173">
                  <c:v>38199</c:v>
                </c:pt>
                <c:pt idx="174">
                  <c:v>38230</c:v>
                </c:pt>
                <c:pt idx="175">
                  <c:v>38260</c:v>
                </c:pt>
                <c:pt idx="176">
                  <c:v>38291</c:v>
                </c:pt>
                <c:pt idx="177">
                  <c:v>38321</c:v>
                </c:pt>
                <c:pt idx="178">
                  <c:v>38352</c:v>
                </c:pt>
                <c:pt idx="179">
                  <c:v>38383</c:v>
                </c:pt>
                <c:pt idx="180">
                  <c:v>38411</c:v>
                </c:pt>
                <c:pt idx="181">
                  <c:v>38442</c:v>
                </c:pt>
                <c:pt idx="182">
                  <c:v>38472</c:v>
                </c:pt>
                <c:pt idx="183">
                  <c:v>38503</c:v>
                </c:pt>
                <c:pt idx="184">
                  <c:v>38533</c:v>
                </c:pt>
                <c:pt idx="185">
                  <c:v>38564</c:v>
                </c:pt>
                <c:pt idx="186">
                  <c:v>38595</c:v>
                </c:pt>
                <c:pt idx="187">
                  <c:v>38625</c:v>
                </c:pt>
                <c:pt idx="188">
                  <c:v>38656</c:v>
                </c:pt>
                <c:pt idx="189">
                  <c:v>38686</c:v>
                </c:pt>
                <c:pt idx="190">
                  <c:v>38717</c:v>
                </c:pt>
                <c:pt idx="191">
                  <c:v>38748</c:v>
                </c:pt>
                <c:pt idx="192">
                  <c:v>38776</c:v>
                </c:pt>
                <c:pt idx="193">
                  <c:v>38807</c:v>
                </c:pt>
                <c:pt idx="194">
                  <c:v>38837</c:v>
                </c:pt>
                <c:pt idx="195">
                  <c:v>38868</c:v>
                </c:pt>
                <c:pt idx="196">
                  <c:v>38898</c:v>
                </c:pt>
                <c:pt idx="197">
                  <c:v>38929</c:v>
                </c:pt>
                <c:pt idx="198">
                  <c:v>38960</c:v>
                </c:pt>
                <c:pt idx="199">
                  <c:v>38990</c:v>
                </c:pt>
                <c:pt idx="200">
                  <c:v>39021</c:v>
                </c:pt>
                <c:pt idx="201">
                  <c:v>39051</c:v>
                </c:pt>
                <c:pt idx="202">
                  <c:v>39082</c:v>
                </c:pt>
                <c:pt idx="203">
                  <c:v>39113</c:v>
                </c:pt>
                <c:pt idx="204">
                  <c:v>39141</c:v>
                </c:pt>
                <c:pt idx="205">
                  <c:v>39172</c:v>
                </c:pt>
                <c:pt idx="206">
                  <c:v>39202</c:v>
                </c:pt>
                <c:pt idx="207">
                  <c:v>39233</c:v>
                </c:pt>
                <c:pt idx="208">
                  <c:v>39263</c:v>
                </c:pt>
                <c:pt idx="209">
                  <c:v>39294</c:v>
                </c:pt>
                <c:pt idx="210">
                  <c:v>39325</c:v>
                </c:pt>
                <c:pt idx="211">
                  <c:v>39355</c:v>
                </c:pt>
                <c:pt idx="212">
                  <c:v>39386</c:v>
                </c:pt>
                <c:pt idx="213">
                  <c:v>39416</c:v>
                </c:pt>
                <c:pt idx="214">
                  <c:v>39447</c:v>
                </c:pt>
                <c:pt idx="215">
                  <c:v>39478</c:v>
                </c:pt>
                <c:pt idx="216">
                  <c:v>39507</c:v>
                </c:pt>
                <c:pt idx="217">
                  <c:v>39538</c:v>
                </c:pt>
                <c:pt idx="218">
                  <c:v>39568</c:v>
                </c:pt>
                <c:pt idx="219">
                  <c:v>39599</c:v>
                </c:pt>
                <c:pt idx="220">
                  <c:v>39629</c:v>
                </c:pt>
                <c:pt idx="221">
                  <c:v>39660</c:v>
                </c:pt>
                <c:pt idx="222">
                  <c:v>39691</c:v>
                </c:pt>
                <c:pt idx="223">
                  <c:v>39721</c:v>
                </c:pt>
                <c:pt idx="224">
                  <c:v>39752</c:v>
                </c:pt>
                <c:pt idx="225">
                  <c:v>39782</c:v>
                </c:pt>
                <c:pt idx="226">
                  <c:v>39813</c:v>
                </c:pt>
                <c:pt idx="227">
                  <c:v>39844</c:v>
                </c:pt>
                <c:pt idx="228">
                  <c:v>39872</c:v>
                </c:pt>
                <c:pt idx="229">
                  <c:v>39903</c:v>
                </c:pt>
                <c:pt idx="230">
                  <c:v>39933</c:v>
                </c:pt>
                <c:pt idx="231">
                  <c:v>39964</c:v>
                </c:pt>
                <c:pt idx="232">
                  <c:v>39994</c:v>
                </c:pt>
                <c:pt idx="233">
                  <c:v>40025</c:v>
                </c:pt>
                <c:pt idx="234">
                  <c:v>40056</c:v>
                </c:pt>
                <c:pt idx="235">
                  <c:v>40086</c:v>
                </c:pt>
                <c:pt idx="236">
                  <c:v>40117</c:v>
                </c:pt>
                <c:pt idx="237">
                  <c:v>40147</c:v>
                </c:pt>
                <c:pt idx="238">
                  <c:v>40178</c:v>
                </c:pt>
                <c:pt idx="239">
                  <c:v>40209</c:v>
                </c:pt>
                <c:pt idx="240">
                  <c:v>40237</c:v>
                </c:pt>
                <c:pt idx="241">
                  <c:v>40268</c:v>
                </c:pt>
                <c:pt idx="242">
                  <c:v>40298</c:v>
                </c:pt>
                <c:pt idx="243">
                  <c:v>40329</c:v>
                </c:pt>
                <c:pt idx="244">
                  <c:v>40359</c:v>
                </c:pt>
                <c:pt idx="245">
                  <c:v>40390</c:v>
                </c:pt>
                <c:pt idx="246">
                  <c:v>40421</c:v>
                </c:pt>
                <c:pt idx="247">
                  <c:v>40451</c:v>
                </c:pt>
                <c:pt idx="248">
                  <c:v>40482</c:v>
                </c:pt>
                <c:pt idx="249">
                  <c:v>40512</c:v>
                </c:pt>
                <c:pt idx="250">
                  <c:v>40543</c:v>
                </c:pt>
                <c:pt idx="251">
                  <c:v>40574</c:v>
                </c:pt>
                <c:pt idx="252">
                  <c:v>40602</c:v>
                </c:pt>
                <c:pt idx="253">
                  <c:v>40633</c:v>
                </c:pt>
                <c:pt idx="254">
                  <c:v>40663</c:v>
                </c:pt>
                <c:pt idx="255">
                  <c:v>40694</c:v>
                </c:pt>
                <c:pt idx="256">
                  <c:v>40724</c:v>
                </c:pt>
                <c:pt idx="257">
                  <c:v>40755</c:v>
                </c:pt>
                <c:pt idx="258">
                  <c:v>40786</c:v>
                </c:pt>
                <c:pt idx="259">
                  <c:v>40816</c:v>
                </c:pt>
                <c:pt idx="260">
                  <c:v>40847</c:v>
                </c:pt>
                <c:pt idx="261">
                  <c:v>40877</c:v>
                </c:pt>
                <c:pt idx="262">
                  <c:v>40908</c:v>
                </c:pt>
                <c:pt idx="263">
                  <c:v>40939</c:v>
                </c:pt>
                <c:pt idx="264">
                  <c:v>40968</c:v>
                </c:pt>
                <c:pt idx="265">
                  <c:v>40999</c:v>
                </c:pt>
                <c:pt idx="266">
                  <c:v>41029</c:v>
                </c:pt>
                <c:pt idx="267">
                  <c:v>41060</c:v>
                </c:pt>
                <c:pt idx="268">
                  <c:v>41090</c:v>
                </c:pt>
                <c:pt idx="269">
                  <c:v>41121</c:v>
                </c:pt>
                <c:pt idx="270">
                  <c:v>41152</c:v>
                </c:pt>
                <c:pt idx="271">
                  <c:v>41182</c:v>
                </c:pt>
                <c:pt idx="272">
                  <c:v>41213</c:v>
                </c:pt>
                <c:pt idx="273">
                  <c:v>41243</c:v>
                </c:pt>
                <c:pt idx="274">
                  <c:v>41274</c:v>
                </c:pt>
                <c:pt idx="275">
                  <c:v>41305</c:v>
                </c:pt>
                <c:pt idx="276">
                  <c:v>41333</c:v>
                </c:pt>
                <c:pt idx="277">
                  <c:v>41364</c:v>
                </c:pt>
                <c:pt idx="278">
                  <c:v>41394</c:v>
                </c:pt>
                <c:pt idx="279">
                  <c:v>41425</c:v>
                </c:pt>
                <c:pt idx="280">
                  <c:v>41455</c:v>
                </c:pt>
                <c:pt idx="281">
                  <c:v>41486</c:v>
                </c:pt>
                <c:pt idx="282">
                  <c:v>41517</c:v>
                </c:pt>
                <c:pt idx="283">
                  <c:v>41547</c:v>
                </c:pt>
                <c:pt idx="284">
                  <c:v>41578</c:v>
                </c:pt>
                <c:pt idx="285">
                  <c:v>41608</c:v>
                </c:pt>
                <c:pt idx="286">
                  <c:v>41639</c:v>
                </c:pt>
                <c:pt idx="287">
                  <c:v>41670</c:v>
                </c:pt>
                <c:pt idx="288">
                  <c:v>41698</c:v>
                </c:pt>
                <c:pt idx="289">
                  <c:v>41729</c:v>
                </c:pt>
                <c:pt idx="290">
                  <c:v>41759</c:v>
                </c:pt>
                <c:pt idx="291">
                  <c:v>41790</c:v>
                </c:pt>
                <c:pt idx="292">
                  <c:v>41820</c:v>
                </c:pt>
                <c:pt idx="293">
                  <c:v>41851</c:v>
                </c:pt>
                <c:pt idx="294">
                  <c:v>41882</c:v>
                </c:pt>
                <c:pt idx="295">
                  <c:v>41912</c:v>
                </c:pt>
                <c:pt idx="296">
                  <c:v>41943</c:v>
                </c:pt>
                <c:pt idx="297">
                  <c:v>41973</c:v>
                </c:pt>
                <c:pt idx="298">
                  <c:v>42004</c:v>
                </c:pt>
                <c:pt idx="299">
                  <c:v>42035</c:v>
                </c:pt>
                <c:pt idx="300">
                  <c:v>42063</c:v>
                </c:pt>
                <c:pt idx="301">
                  <c:v>42094</c:v>
                </c:pt>
                <c:pt idx="302">
                  <c:v>42124</c:v>
                </c:pt>
                <c:pt idx="303">
                  <c:v>42155</c:v>
                </c:pt>
                <c:pt idx="304">
                  <c:v>42185</c:v>
                </c:pt>
                <c:pt idx="305">
                  <c:v>42216</c:v>
                </c:pt>
                <c:pt idx="306">
                  <c:v>42247</c:v>
                </c:pt>
                <c:pt idx="307">
                  <c:v>42277</c:v>
                </c:pt>
                <c:pt idx="308">
                  <c:v>42308</c:v>
                </c:pt>
                <c:pt idx="309">
                  <c:v>42338</c:v>
                </c:pt>
                <c:pt idx="310">
                  <c:v>42369</c:v>
                </c:pt>
                <c:pt idx="311">
                  <c:v>42400</c:v>
                </c:pt>
                <c:pt idx="312">
                  <c:v>42429</c:v>
                </c:pt>
                <c:pt idx="313">
                  <c:v>42460</c:v>
                </c:pt>
                <c:pt idx="314">
                  <c:v>42490</c:v>
                </c:pt>
                <c:pt idx="315">
                  <c:v>42521</c:v>
                </c:pt>
                <c:pt idx="316">
                  <c:v>42551</c:v>
                </c:pt>
                <c:pt idx="317">
                  <c:v>42582</c:v>
                </c:pt>
                <c:pt idx="318">
                  <c:v>42613</c:v>
                </c:pt>
                <c:pt idx="319">
                  <c:v>42643</c:v>
                </c:pt>
                <c:pt idx="320">
                  <c:v>42674</c:v>
                </c:pt>
                <c:pt idx="321">
                  <c:v>42704</c:v>
                </c:pt>
                <c:pt idx="322">
                  <c:v>42735</c:v>
                </c:pt>
                <c:pt idx="323">
                  <c:v>42766</c:v>
                </c:pt>
                <c:pt idx="324">
                  <c:v>42794</c:v>
                </c:pt>
                <c:pt idx="325">
                  <c:v>42825</c:v>
                </c:pt>
                <c:pt idx="326">
                  <c:v>42855</c:v>
                </c:pt>
                <c:pt idx="327">
                  <c:v>42886</c:v>
                </c:pt>
                <c:pt idx="328">
                  <c:v>42916</c:v>
                </c:pt>
                <c:pt idx="329">
                  <c:v>42947</c:v>
                </c:pt>
                <c:pt idx="330">
                  <c:v>42978</c:v>
                </c:pt>
                <c:pt idx="331">
                  <c:v>43008</c:v>
                </c:pt>
                <c:pt idx="332">
                  <c:v>43039</c:v>
                </c:pt>
                <c:pt idx="333">
                  <c:v>43069</c:v>
                </c:pt>
                <c:pt idx="334">
                  <c:v>43100</c:v>
                </c:pt>
                <c:pt idx="335">
                  <c:v>43131</c:v>
                </c:pt>
                <c:pt idx="336">
                  <c:v>43159</c:v>
                </c:pt>
                <c:pt idx="337">
                  <c:v>43190</c:v>
                </c:pt>
                <c:pt idx="338">
                  <c:v>43220</c:v>
                </c:pt>
                <c:pt idx="339">
                  <c:v>43251</c:v>
                </c:pt>
                <c:pt idx="340">
                  <c:v>43281</c:v>
                </c:pt>
                <c:pt idx="341">
                  <c:v>43312</c:v>
                </c:pt>
                <c:pt idx="342">
                  <c:v>43343</c:v>
                </c:pt>
                <c:pt idx="343">
                  <c:v>43373</c:v>
                </c:pt>
                <c:pt idx="344">
                  <c:v>43404</c:v>
                </c:pt>
                <c:pt idx="345">
                  <c:v>43434</c:v>
                </c:pt>
                <c:pt idx="346">
                  <c:v>43465</c:v>
                </c:pt>
                <c:pt idx="347">
                  <c:v>43496</c:v>
                </c:pt>
                <c:pt idx="348">
                  <c:v>43524</c:v>
                </c:pt>
                <c:pt idx="349">
                  <c:v>43555</c:v>
                </c:pt>
                <c:pt idx="350">
                  <c:v>43585</c:v>
                </c:pt>
                <c:pt idx="351">
                  <c:v>43616</c:v>
                </c:pt>
                <c:pt idx="352">
                  <c:v>43646</c:v>
                </c:pt>
                <c:pt idx="353">
                  <c:v>43677</c:v>
                </c:pt>
                <c:pt idx="354">
                  <c:v>43708</c:v>
                </c:pt>
                <c:pt idx="355">
                  <c:v>43738</c:v>
                </c:pt>
                <c:pt idx="356">
                  <c:v>43769</c:v>
                </c:pt>
                <c:pt idx="357">
                  <c:v>43799</c:v>
                </c:pt>
                <c:pt idx="358">
                  <c:v>43830</c:v>
                </c:pt>
                <c:pt idx="359">
                  <c:v>43861</c:v>
                </c:pt>
                <c:pt idx="360">
                  <c:v>43890</c:v>
                </c:pt>
                <c:pt idx="361">
                  <c:v>43921</c:v>
                </c:pt>
                <c:pt idx="362">
                  <c:v>43951</c:v>
                </c:pt>
                <c:pt idx="363">
                  <c:v>43982</c:v>
                </c:pt>
                <c:pt idx="364">
                  <c:v>44012</c:v>
                </c:pt>
                <c:pt idx="365">
                  <c:v>44043</c:v>
                </c:pt>
                <c:pt idx="366">
                  <c:v>44074</c:v>
                </c:pt>
                <c:pt idx="367">
                  <c:v>44104</c:v>
                </c:pt>
                <c:pt idx="368">
                  <c:v>44135</c:v>
                </c:pt>
                <c:pt idx="369">
                  <c:v>44165</c:v>
                </c:pt>
                <c:pt idx="370">
                  <c:v>44196</c:v>
                </c:pt>
                <c:pt idx="371">
                  <c:v>44227</c:v>
                </c:pt>
                <c:pt idx="372">
                  <c:v>44255</c:v>
                </c:pt>
                <c:pt idx="373">
                  <c:v>44286</c:v>
                </c:pt>
                <c:pt idx="374">
                  <c:v>44316</c:v>
                </c:pt>
                <c:pt idx="375">
                  <c:v>44347</c:v>
                </c:pt>
                <c:pt idx="376">
                  <c:v>44377</c:v>
                </c:pt>
                <c:pt idx="377">
                  <c:v>44408</c:v>
                </c:pt>
                <c:pt idx="378">
                  <c:v>44439</c:v>
                </c:pt>
                <c:pt idx="379">
                  <c:v>44469</c:v>
                </c:pt>
                <c:pt idx="380">
                  <c:v>44500</c:v>
                </c:pt>
                <c:pt idx="381">
                  <c:v>44530</c:v>
                </c:pt>
                <c:pt idx="382">
                  <c:v>44561</c:v>
                </c:pt>
                <c:pt idx="383">
                  <c:v>44592</c:v>
                </c:pt>
                <c:pt idx="384">
                  <c:v>44620</c:v>
                </c:pt>
                <c:pt idx="385">
                  <c:v>44651</c:v>
                </c:pt>
                <c:pt idx="386">
                  <c:v>44681</c:v>
                </c:pt>
                <c:pt idx="387">
                  <c:v>44712</c:v>
                </c:pt>
                <c:pt idx="388">
                  <c:v>44742</c:v>
                </c:pt>
                <c:pt idx="389">
                  <c:v>44773</c:v>
                </c:pt>
                <c:pt idx="390">
                  <c:v>44804</c:v>
                </c:pt>
                <c:pt idx="391">
                  <c:v>44834</c:v>
                </c:pt>
                <c:pt idx="392">
                  <c:v>44865</c:v>
                </c:pt>
                <c:pt idx="393">
                  <c:v>44895</c:v>
                </c:pt>
                <c:pt idx="394">
                  <c:v>44926</c:v>
                </c:pt>
                <c:pt idx="395">
                  <c:v>44957</c:v>
                </c:pt>
                <c:pt idx="396">
                  <c:v>44985</c:v>
                </c:pt>
                <c:pt idx="397">
                  <c:v>45016</c:v>
                </c:pt>
                <c:pt idx="398">
                  <c:v>45046</c:v>
                </c:pt>
                <c:pt idx="399">
                  <c:v>45077</c:v>
                </c:pt>
                <c:pt idx="400">
                  <c:v>45107</c:v>
                </c:pt>
                <c:pt idx="401">
                  <c:v>45138</c:v>
                </c:pt>
                <c:pt idx="402">
                  <c:v>45169</c:v>
                </c:pt>
                <c:pt idx="403">
                  <c:v>45199</c:v>
                </c:pt>
                <c:pt idx="404">
                  <c:v>45230</c:v>
                </c:pt>
                <c:pt idx="405">
                  <c:v>45260</c:v>
                </c:pt>
                <c:pt idx="406">
                  <c:v>45291</c:v>
                </c:pt>
                <c:pt idx="407">
                  <c:v>45322</c:v>
                </c:pt>
                <c:pt idx="408">
                  <c:v>45351</c:v>
                </c:pt>
                <c:pt idx="409">
                  <c:v>45382</c:v>
                </c:pt>
                <c:pt idx="410">
                  <c:v>45412</c:v>
                </c:pt>
                <c:pt idx="411">
                  <c:v>45443</c:v>
                </c:pt>
                <c:pt idx="412">
                  <c:v>45473</c:v>
                </c:pt>
                <c:pt idx="413">
                  <c:v>45504</c:v>
                </c:pt>
                <c:pt idx="414">
                  <c:v>45534</c:v>
                </c:pt>
                <c:pt idx="415">
                  <c:v>45565</c:v>
                </c:pt>
                <c:pt idx="416">
                  <c:v>45596</c:v>
                </c:pt>
                <c:pt idx="417">
                  <c:v>45626</c:v>
                </c:pt>
                <c:pt idx="418">
                  <c:v>45657</c:v>
                </c:pt>
                <c:pt idx="419">
                  <c:v>45688</c:v>
                </c:pt>
                <c:pt idx="420">
                  <c:v>45716</c:v>
                </c:pt>
                <c:pt idx="421">
                  <c:v>45747</c:v>
                </c:pt>
                <c:pt idx="422">
                  <c:v>45777</c:v>
                </c:pt>
                <c:pt idx="423">
                  <c:v>45808</c:v>
                </c:pt>
                <c:pt idx="424">
                  <c:v>45838</c:v>
                </c:pt>
                <c:pt idx="425">
                  <c:v>45869</c:v>
                </c:pt>
                <c:pt idx="426">
                  <c:v>45898</c:v>
                </c:pt>
                <c:pt idx="427">
                  <c:v>45930</c:v>
                </c:pt>
                <c:pt idx="428">
                  <c:v>45961</c:v>
                </c:pt>
                <c:pt idx="429">
                  <c:v>45989</c:v>
                </c:pt>
                <c:pt idx="430">
                  <c:v>46022</c:v>
                </c:pt>
                <c:pt idx="431">
                  <c:v>46053</c:v>
                </c:pt>
                <c:pt idx="432">
                  <c:v>46080</c:v>
                </c:pt>
                <c:pt idx="433">
                  <c:v>46112</c:v>
                </c:pt>
                <c:pt idx="434">
                  <c:v>46142</c:v>
                </c:pt>
                <c:pt idx="435">
                  <c:v>46171</c:v>
                </c:pt>
                <c:pt idx="436">
                  <c:v>46203</c:v>
                </c:pt>
              </c:numCache>
            </c:numRef>
          </c:cat>
          <c:val>
            <c:numRef>
              <c:f>'US (2)'!$H$4:$H$440</c:f>
              <c:numCache>
                <c:formatCode>#,##0.00</c:formatCode>
                <c:ptCount val="437"/>
                <c:pt idx="0">
                  <c:v>0.62260000000000004</c:v>
                </c:pt>
                <c:pt idx="1">
                  <c:v>0.14399999999999999</c:v>
                </c:pt>
                <c:pt idx="2">
                  <c:v>-0.50329999999999997</c:v>
                </c:pt>
                <c:pt idx="3">
                  <c:v>-7.5700000000000003E-2</c:v>
                </c:pt>
                <c:pt idx="4">
                  <c:v>-0.24049999999999999</c:v>
                </c:pt>
                <c:pt idx="5">
                  <c:v>-0.56679999999999997</c:v>
                </c:pt>
                <c:pt idx="6">
                  <c:v>-0.57350000000000001</c:v>
                </c:pt>
                <c:pt idx="7">
                  <c:v>-1.1214999999999999</c:v>
                </c:pt>
                <c:pt idx="8">
                  <c:v>-1.6587000000000001</c:v>
                </c:pt>
                <c:pt idx="9">
                  <c:v>-1.7883</c:v>
                </c:pt>
                <c:pt idx="10">
                  <c:v>-1.3737999999999999</c:v>
                </c:pt>
                <c:pt idx="11">
                  <c:v>-1.421</c:v>
                </c:pt>
                <c:pt idx="12">
                  <c:v>-1.3435999999999999</c:v>
                </c:pt>
                <c:pt idx="13">
                  <c:v>-0.8024</c:v>
                </c:pt>
                <c:pt idx="14">
                  <c:v>8.5599999999999996E-2</c:v>
                </c:pt>
                <c:pt idx="15">
                  <c:v>0.4546</c:v>
                </c:pt>
                <c:pt idx="16">
                  <c:v>0.24179999999999999</c:v>
                </c:pt>
                <c:pt idx="17">
                  <c:v>-0.16</c:v>
                </c:pt>
                <c:pt idx="18">
                  <c:v>-0.20180000000000001</c:v>
                </c:pt>
                <c:pt idx="19">
                  <c:v>3.2000000000000002E-3</c:v>
                </c:pt>
                <c:pt idx="20">
                  <c:v>-0.46360000000000001</c:v>
                </c:pt>
                <c:pt idx="21">
                  <c:v>-0.76470000000000005</c:v>
                </c:pt>
                <c:pt idx="22">
                  <c:v>-0.70730000000000004</c:v>
                </c:pt>
                <c:pt idx="23">
                  <c:v>-0.1196</c:v>
                </c:pt>
                <c:pt idx="24">
                  <c:v>0.3049</c:v>
                </c:pt>
                <c:pt idx="25">
                  <c:v>0.4783</c:v>
                </c:pt>
                <c:pt idx="26">
                  <c:v>0.38200000000000001</c:v>
                </c:pt>
                <c:pt idx="27">
                  <c:v>-5.8700000000000002E-2</c:v>
                </c:pt>
                <c:pt idx="28">
                  <c:v>0.18029999999999999</c:v>
                </c:pt>
                <c:pt idx="29">
                  <c:v>0.2056</c:v>
                </c:pt>
                <c:pt idx="30">
                  <c:v>-0.57010000000000005</c:v>
                </c:pt>
                <c:pt idx="31">
                  <c:v>1.43E-2</c:v>
                </c:pt>
                <c:pt idx="32">
                  <c:v>0.28039999999999998</c:v>
                </c:pt>
                <c:pt idx="33">
                  <c:v>0.45660000000000001</c:v>
                </c:pt>
                <c:pt idx="34">
                  <c:v>0.72770000000000001</c:v>
                </c:pt>
                <c:pt idx="35">
                  <c:v>-0.14410000000000001</c:v>
                </c:pt>
                <c:pt idx="36">
                  <c:v>-0.2762</c:v>
                </c:pt>
                <c:pt idx="37">
                  <c:v>-0.55530000000000002</c:v>
                </c:pt>
                <c:pt idx="38">
                  <c:v>0.14169999999999999</c:v>
                </c:pt>
                <c:pt idx="39">
                  <c:v>-0.19450000000000001</c:v>
                </c:pt>
                <c:pt idx="40">
                  <c:v>1.03E-2</c:v>
                </c:pt>
                <c:pt idx="41">
                  <c:v>-0.1084</c:v>
                </c:pt>
                <c:pt idx="42">
                  <c:v>-0.10639999999999999</c:v>
                </c:pt>
                <c:pt idx="43">
                  <c:v>0.32919999999999999</c:v>
                </c:pt>
                <c:pt idx="44">
                  <c:v>0.4521</c:v>
                </c:pt>
                <c:pt idx="45">
                  <c:v>0.63519999999999999</c:v>
                </c:pt>
                <c:pt idx="46">
                  <c:v>0.75190000000000001</c:v>
                </c:pt>
                <c:pt idx="47">
                  <c:v>-0.21129999999999999</c:v>
                </c:pt>
                <c:pt idx="48">
                  <c:v>0.35070000000000001</c:v>
                </c:pt>
                <c:pt idx="49">
                  <c:v>1.0362</c:v>
                </c:pt>
                <c:pt idx="50">
                  <c:v>0.51070000000000004</c:v>
                </c:pt>
                <c:pt idx="51">
                  <c:v>0.43</c:v>
                </c:pt>
                <c:pt idx="52">
                  <c:v>0.4088</c:v>
                </c:pt>
                <c:pt idx="53">
                  <c:v>0.23780000000000001</c:v>
                </c:pt>
                <c:pt idx="54">
                  <c:v>0.61560000000000004</c:v>
                </c:pt>
                <c:pt idx="55">
                  <c:v>0.35930000000000001</c:v>
                </c:pt>
                <c:pt idx="56">
                  <c:v>0.60289999999999999</c:v>
                </c:pt>
                <c:pt idx="57">
                  <c:v>0.7923</c:v>
                </c:pt>
                <c:pt idx="58">
                  <c:v>0.66859999999999997</c:v>
                </c:pt>
                <c:pt idx="59">
                  <c:v>8.9800000000000005E-2</c:v>
                </c:pt>
                <c:pt idx="60">
                  <c:v>-0.38719999999999999</c:v>
                </c:pt>
                <c:pt idx="61">
                  <c:v>-0.3503</c:v>
                </c:pt>
                <c:pt idx="62">
                  <c:v>-0.52939999999999998</c:v>
                </c:pt>
                <c:pt idx="63">
                  <c:v>9.7000000000000003E-3</c:v>
                </c:pt>
                <c:pt idx="64">
                  <c:v>0.10050000000000001</c:v>
                </c:pt>
                <c:pt idx="65">
                  <c:v>-0.21060000000000001</c:v>
                </c:pt>
                <c:pt idx="66">
                  <c:v>0.79949999999999999</c:v>
                </c:pt>
                <c:pt idx="67">
                  <c:v>0.22009999999999999</c:v>
                </c:pt>
                <c:pt idx="68">
                  <c:v>-0.20699999999999999</c:v>
                </c:pt>
                <c:pt idx="69">
                  <c:v>0.13600000000000001</c:v>
                </c:pt>
                <c:pt idx="70">
                  <c:v>-0.1517</c:v>
                </c:pt>
                <c:pt idx="71">
                  <c:v>-0.38919999999999999</c:v>
                </c:pt>
                <c:pt idx="72">
                  <c:v>0.76649999999999996</c:v>
                </c:pt>
                <c:pt idx="73">
                  <c:v>0.17510000000000001</c:v>
                </c:pt>
                <c:pt idx="74">
                  <c:v>0.72550000000000003</c:v>
                </c:pt>
                <c:pt idx="75">
                  <c:v>0.77810000000000001</c:v>
                </c:pt>
                <c:pt idx="76">
                  <c:v>0.3715</c:v>
                </c:pt>
                <c:pt idx="77">
                  <c:v>9.6699999999999994E-2</c:v>
                </c:pt>
                <c:pt idx="78">
                  <c:v>0.27589999999999998</c:v>
                </c:pt>
                <c:pt idx="79">
                  <c:v>0.29139999999999999</c:v>
                </c:pt>
                <c:pt idx="80">
                  <c:v>0.2843</c:v>
                </c:pt>
                <c:pt idx="81">
                  <c:v>0.51749999999999996</c:v>
                </c:pt>
                <c:pt idx="82">
                  <c:v>0.16189999999999999</c:v>
                </c:pt>
                <c:pt idx="83">
                  <c:v>0.53069999999999995</c:v>
                </c:pt>
                <c:pt idx="84">
                  <c:v>1.0792999999999999</c:v>
                </c:pt>
                <c:pt idx="85">
                  <c:v>0.44009999999999999</c:v>
                </c:pt>
                <c:pt idx="86">
                  <c:v>0.20039999999999999</c:v>
                </c:pt>
                <c:pt idx="87">
                  <c:v>0.42970000000000003</c:v>
                </c:pt>
                <c:pt idx="88">
                  <c:v>0.72360000000000002</c:v>
                </c:pt>
                <c:pt idx="89">
                  <c:v>0.70040000000000002</c:v>
                </c:pt>
                <c:pt idx="90">
                  <c:v>0.52739999999999998</c:v>
                </c:pt>
                <c:pt idx="91">
                  <c:v>0.86460000000000004</c:v>
                </c:pt>
                <c:pt idx="92">
                  <c:v>0.59199999999999997</c:v>
                </c:pt>
                <c:pt idx="93">
                  <c:v>0.63090000000000002</c:v>
                </c:pt>
                <c:pt idx="94">
                  <c:v>0.3014</c:v>
                </c:pt>
                <c:pt idx="95">
                  <c:v>0.38009999999999999</c:v>
                </c:pt>
                <c:pt idx="96">
                  <c:v>0.38080000000000003</c:v>
                </c:pt>
                <c:pt idx="97">
                  <c:v>0.185</c:v>
                </c:pt>
                <c:pt idx="98">
                  <c:v>0.34499999999999997</c:v>
                </c:pt>
                <c:pt idx="99">
                  <c:v>0.25929999999999997</c:v>
                </c:pt>
                <c:pt idx="100">
                  <c:v>-0.5988</c:v>
                </c:pt>
                <c:pt idx="101">
                  <c:v>-0.14169999999999999</c:v>
                </c:pt>
                <c:pt idx="102">
                  <c:v>1.0750999999999999</c:v>
                </c:pt>
                <c:pt idx="103">
                  <c:v>0.44019999999999998</c:v>
                </c:pt>
                <c:pt idx="104">
                  <c:v>0.48249999999999998</c:v>
                </c:pt>
                <c:pt idx="105">
                  <c:v>0.31530000000000002</c:v>
                </c:pt>
                <c:pt idx="106">
                  <c:v>0.29799999999999999</c:v>
                </c:pt>
                <c:pt idx="107">
                  <c:v>0.29680000000000001</c:v>
                </c:pt>
                <c:pt idx="108">
                  <c:v>0.60260000000000002</c:v>
                </c:pt>
                <c:pt idx="109">
                  <c:v>-6.0600000000000001E-2</c:v>
                </c:pt>
                <c:pt idx="110">
                  <c:v>0.129</c:v>
                </c:pt>
                <c:pt idx="111">
                  <c:v>0.3775</c:v>
                </c:pt>
                <c:pt idx="112">
                  <c:v>0.16639999999999999</c:v>
                </c:pt>
                <c:pt idx="113">
                  <c:v>0.36359999999999998</c:v>
                </c:pt>
                <c:pt idx="114">
                  <c:v>0.1588</c:v>
                </c:pt>
                <c:pt idx="115">
                  <c:v>1.0500000000000001E-2</c:v>
                </c:pt>
                <c:pt idx="116">
                  <c:v>0.91739999999999999</c:v>
                </c:pt>
                <c:pt idx="117">
                  <c:v>0.71</c:v>
                </c:pt>
                <c:pt idx="118">
                  <c:v>0.58989999999999998</c:v>
                </c:pt>
                <c:pt idx="119">
                  <c:v>-3.3700000000000001E-2</c:v>
                </c:pt>
                <c:pt idx="120">
                  <c:v>-0.2465</c:v>
                </c:pt>
                <c:pt idx="121">
                  <c:v>0.52139999999999997</c:v>
                </c:pt>
                <c:pt idx="122">
                  <c:v>0.53469999999999995</c:v>
                </c:pt>
                <c:pt idx="123">
                  <c:v>2.46E-2</c:v>
                </c:pt>
                <c:pt idx="124">
                  <c:v>-0.1731</c:v>
                </c:pt>
                <c:pt idx="125">
                  <c:v>-0.4738</c:v>
                </c:pt>
                <c:pt idx="126">
                  <c:v>-0.39700000000000002</c:v>
                </c:pt>
                <c:pt idx="127">
                  <c:v>-5.1999999999999998E-2</c:v>
                </c:pt>
                <c:pt idx="128">
                  <c:v>-0.61529999999999996</c:v>
                </c:pt>
                <c:pt idx="129">
                  <c:v>-0.47660000000000002</c:v>
                </c:pt>
                <c:pt idx="130">
                  <c:v>-0.48849999999999999</c:v>
                </c:pt>
                <c:pt idx="131">
                  <c:v>-0.95309999999999995</c:v>
                </c:pt>
                <c:pt idx="132">
                  <c:v>-0.92500000000000004</c:v>
                </c:pt>
                <c:pt idx="133">
                  <c:v>-1.0803</c:v>
                </c:pt>
                <c:pt idx="134">
                  <c:v>-1.1085</c:v>
                </c:pt>
                <c:pt idx="135">
                  <c:v>-0.77559999999999996</c:v>
                </c:pt>
                <c:pt idx="136">
                  <c:v>-1.1241000000000001</c:v>
                </c:pt>
                <c:pt idx="137">
                  <c:v>-0.88180000000000003</c:v>
                </c:pt>
                <c:pt idx="138">
                  <c:v>-0.82450000000000001</c:v>
                </c:pt>
                <c:pt idx="139">
                  <c:v>-1.42</c:v>
                </c:pt>
                <c:pt idx="140">
                  <c:v>-0.56720000000000004</c:v>
                </c:pt>
                <c:pt idx="141">
                  <c:v>-0.84640000000000004</c:v>
                </c:pt>
                <c:pt idx="142">
                  <c:v>-0.48699999999999999</c:v>
                </c:pt>
                <c:pt idx="143">
                  <c:v>-0.1636</c:v>
                </c:pt>
                <c:pt idx="144">
                  <c:v>-0.26440000000000002</c:v>
                </c:pt>
                <c:pt idx="145">
                  <c:v>-0.14169999999999999</c:v>
                </c:pt>
                <c:pt idx="146">
                  <c:v>7.8200000000000006E-2</c:v>
                </c:pt>
                <c:pt idx="147">
                  <c:v>0.17430000000000001</c:v>
                </c:pt>
                <c:pt idx="148">
                  <c:v>4.3099999999999999E-2</c:v>
                </c:pt>
                <c:pt idx="149">
                  <c:v>-0.49619999999999997</c:v>
                </c:pt>
                <c:pt idx="150">
                  <c:v>-0.39219999999999999</c:v>
                </c:pt>
                <c:pt idx="151">
                  <c:v>-0.6391</c:v>
                </c:pt>
                <c:pt idx="152">
                  <c:v>-0.44940000000000002</c:v>
                </c:pt>
                <c:pt idx="153">
                  <c:v>-0.25359999999999999</c:v>
                </c:pt>
                <c:pt idx="154">
                  <c:v>-0.6149</c:v>
                </c:pt>
                <c:pt idx="155">
                  <c:v>-0.1525</c:v>
                </c:pt>
                <c:pt idx="156">
                  <c:v>-0.74539999999999995</c:v>
                </c:pt>
                <c:pt idx="157">
                  <c:v>-0.66139999999999999</c:v>
                </c:pt>
                <c:pt idx="158">
                  <c:v>-0.54820000000000002</c:v>
                </c:pt>
                <c:pt idx="159">
                  <c:v>-5.5599999999999997E-2</c:v>
                </c:pt>
                <c:pt idx="160">
                  <c:v>0.14449999999999999</c:v>
                </c:pt>
                <c:pt idx="161">
                  <c:v>0.15229999999999999</c:v>
                </c:pt>
                <c:pt idx="162">
                  <c:v>-0.15509999999999999</c:v>
                </c:pt>
                <c:pt idx="163">
                  <c:v>0.25640000000000002</c:v>
                </c:pt>
                <c:pt idx="164">
                  <c:v>0.2109</c:v>
                </c:pt>
                <c:pt idx="165">
                  <c:v>0.17680000000000001</c:v>
                </c:pt>
                <c:pt idx="166">
                  <c:v>-0.26690000000000003</c:v>
                </c:pt>
                <c:pt idx="167">
                  <c:v>-0.31919999999999998</c:v>
                </c:pt>
                <c:pt idx="168">
                  <c:v>0.1983</c:v>
                </c:pt>
                <c:pt idx="169">
                  <c:v>0.32229999999999998</c:v>
                </c:pt>
                <c:pt idx="170">
                  <c:v>0.1502</c:v>
                </c:pt>
                <c:pt idx="171">
                  <c:v>3.8300000000000001E-2</c:v>
                </c:pt>
                <c:pt idx="172">
                  <c:v>-0.47210000000000002</c:v>
                </c:pt>
                <c:pt idx="173">
                  <c:v>0.1074</c:v>
                </c:pt>
                <c:pt idx="174">
                  <c:v>7.6899999999999996E-2</c:v>
                </c:pt>
                <c:pt idx="175">
                  <c:v>0.16220000000000001</c:v>
                </c:pt>
                <c:pt idx="176">
                  <c:v>0.30959999999999999</c:v>
                </c:pt>
                <c:pt idx="177">
                  <c:v>0.223</c:v>
                </c:pt>
                <c:pt idx="178">
                  <c:v>0.78720000000000001</c:v>
                </c:pt>
                <c:pt idx="179">
                  <c:v>-5.2400000000000002E-2</c:v>
                </c:pt>
                <c:pt idx="180">
                  <c:v>1.9400000000000001E-2</c:v>
                </c:pt>
                <c:pt idx="181">
                  <c:v>-0.2041</c:v>
                </c:pt>
                <c:pt idx="182">
                  <c:v>0.18859999999999999</c:v>
                </c:pt>
                <c:pt idx="183">
                  <c:v>-0.01</c:v>
                </c:pt>
                <c:pt idx="184">
                  <c:v>0.19389999999999999</c:v>
                </c:pt>
                <c:pt idx="185">
                  <c:v>-2.1299999999999999E-2</c:v>
                </c:pt>
                <c:pt idx="186">
                  <c:v>-0.55689999999999995</c:v>
                </c:pt>
                <c:pt idx="187">
                  <c:v>-1.0851999999999999</c:v>
                </c:pt>
                <c:pt idx="188">
                  <c:v>0.44429999999999997</c:v>
                </c:pt>
                <c:pt idx="189">
                  <c:v>0.8891</c:v>
                </c:pt>
                <c:pt idx="190">
                  <c:v>0.40089999999999998</c:v>
                </c:pt>
                <c:pt idx="191">
                  <c:v>0.35370000000000001</c:v>
                </c:pt>
                <c:pt idx="192">
                  <c:v>0.1996</c:v>
                </c:pt>
                <c:pt idx="193">
                  <c:v>2.9499999999999998E-2</c:v>
                </c:pt>
                <c:pt idx="194">
                  <c:v>-0.41880000000000001</c:v>
                </c:pt>
                <c:pt idx="195">
                  <c:v>-0.25530000000000003</c:v>
                </c:pt>
                <c:pt idx="196">
                  <c:v>-0.30170000000000002</c:v>
                </c:pt>
                <c:pt idx="197">
                  <c:v>-0.3569</c:v>
                </c:pt>
                <c:pt idx="198">
                  <c:v>-0.13009999999999999</c:v>
                </c:pt>
                <c:pt idx="199">
                  <c:v>-0.2969</c:v>
                </c:pt>
                <c:pt idx="200">
                  <c:v>-0.30349999999999999</c:v>
                </c:pt>
                <c:pt idx="201">
                  <c:v>0.1391</c:v>
                </c:pt>
                <c:pt idx="202">
                  <c:v>0.45729999999999998</c:v>
                </c:pt>
                <c:pt idx="203">
                  <c:v>-0.2341</c:v>
                </c:pt>
                <c:pt idx="204">
                  <c:v>0.18290000000000001</c:v>
                </c:pt>
                <c:pt idx="205">
                  <c:v>5.6500000000000002E-2</c:v>
                </c:pt>
                <c:pt idx="206">
                  <c:v>5.4399999999999997E-2</c:v>
                </c:pt>
                <c:pt idx="207">
                  <c:v>-0.1295</c:v>
                </c:pt>
                <c:pt idx="208">
                  <c:v>-0.45279999999999998</c:v>
                </c:pt>
                <c:pt idx="209">
                  <c:v>-0.5413</c:v>
                </c:pt>
                <c:pt idx="210">
                  <c:v>-7.6999999999999999E-2</c:v>
                </c:pt>
                <c:pt idx="211">
                  <c:v>-0.13869999999999999</c:v>
                </c:pt>
                <c:pt idx="212">
                  <c:v>-0.29409999999999997</c:v>
                </c:pt>
                <c:pt idx="213">
                  <c:v>-0.19259999999999999</c:v>
                </c:pt>
                <c:pt idx="214">
                  <c:v>-0.4521</c:v>
                </c:pt>
                <c:pt idx="215">
                  <c:v>-0.70899999999999996</c:v>
                </c:pt>
                <c:pt idx="216">
                  <c:v>-1.1085</c:v>
                </c:pt>
                <c:pt idx="217">
                  <c:v>-1.1793</c:v>
                </c:pt>
                <c:pt idx="218">
                  <c:v>-1.0239</c:v>
                </c:pt>
                <c:pt idx="219">
                  <c:v>-1.0408999999999999</c:v>
                </c:pt>
                <c:pt idx="220">
                  <c:v>-1.0587</c:v>
                </c:pt>
                <c:pt idx="221">
                  <c:v>-1.5686</c:v>
                </c:pt>
                <c:pt idx="222">
                  <c:v>-2.5939000000000001</c:v>
                </c:pt>
                <c:pt idx="223">
                  <c:v>-3.4839000000000002</c:v>
                </c:pt>
                <c:pt idx="224">
                  <c:v>-1.7255</c:v>
                </c:pt>
                <c:pt idx="225">
                  <c:v>-2.9472</c:v>
                </c:pt>
                <c:pt idx="226">
                  <c:v>-3.5609000000000002</c:v>
                </c:pt>
                <c:pt idx="227">
                  <c:v>-3.4739</c:v>
                </c:pt>
                <c:pt idx="228">
                  <c:v>-2.4881000000000002</c:v>
                </c:pt>
                <c:pt idx="229">
                  <c:v>-2.5198999999999998</c:v>
                </c:pt>
                <c:pt idx="230">
                  <c:v>-1.8884000000000001</c:v>
                </c:pt>
                <c:pt idx="231">
                  <c:v>-1.3613</c:v>
                </c:pt>
                <c:pt idx="232">
                  <c:v>-0.87839999999999996</c:v>
                </c:pt>
                <c:pt idx="233">
                  <c:v>0.1487</c:v>
                </c:pt>
                <c:pt idx="234">
                  <c:v>0.14510000000000001</c:v>
                </c:pt>
                <c:pt idx="235">
                  <c:v>-0.105</c:v>
                </c:pt>
                <c:pt idx="236">
                  <c:v>-5.2600000000000001E-2</c:v>
                </c:pt>
                <c:pt idx="237">
                  <c:v>0.11070000000000001</c:v>
                </c:pt>
                <c:pt idx="238">
                  <c:v>-8.0100000000000005E-2</c:v>
                </c:pt>
                <c:pt idx="239">
                  <c:v>1.7299999999999999E-2</c:v>
                </c:pt>
                <c:pt idx="240">
                  <c:v>5.1299999999999998E-2</c:v>
                </c:pt>
                <c:pt idx="241">
                  <c:v>0.60250000000000004</c:v>
                </c:pt>
                <c:pt idx="242">
                  <c:v>0.76819999999999999</c:v>
                </c:pt>
                <c:pt idx="243">
                  <c:v>0.70079999999999998</c:v>
                </c:pt>
                <c:pt idx="244">
                  <c:v>-6.7299999999999999E-2</c:v>
                </c:pt>
                <c:pt idx="245">
                  <c:v>4.2900000000000001E-2</c:v>
                </c:pt>
                <c:pt idx="246">
                  <c:v>-6.8900000000000003E-2</c:v>
                </c:pt>
                <c:pt idx="247">
                  <c:v>-0.24859999999999999</c:v>
                </c:pt>
                <c:pt idx="248">
                  <c:v>-0.157</c:v>
                </c:pt>
                <c:pt idx="249">
                  <c:v>-6.1600000000000002E-2</c:v>
                </c:pt>
                <c:pt idx="250">
                  <c:v>0.28420000000000001</c:v>
                </c:pt>
                <c:pt idx="251">
                  <c:v>-0.15310000000000001</c:v>
                </c:pt>
                <c:pt idx="252">
                  <c:v>-0.4637</c:v>
                </c:pt>
                <c:pt idx="253">
                  <c:v>0.12970000000000001</c:v>
                </c:pt>
                <c:pt idx="254">
                  <c:v>-0.42149999999999999</c:v>
                </c:pt>
                <c:pt idx="255">
                  <c:v>-0.36580000000000001</c:v>
                </c:pt>
                <c:pt idx="256">
                  <c:v>0.1963</c:v>
                </c:pt>
                <c:pt idx="257">
                  <c:v>0.1575</c:v>
                </c:pt>
                <c:pt idx="258">
                  <c:v>1.9199999999999998E-2</c:v>
                </c:pt>
                <c:pt idx="259">
                  <c:v>-0.1893</c:v>
                </c:pt>
                <c:pt idx="260">
                  <c:v>0.2442</c:v>
                </c:pt>
                <c:pt idx="261">
                  <c:v>-2.6200000000000001E-2</c:v>
                </c:pt>
                <c:pt idx="262">
                  <c:v>0.48649999999999999</c:v>
                </c:pt>
                <c:pt idx="263">
                  <c:v>0.57899999999999996</c:v>
                </c:pt>
                <c:pt idx="264">
                  <c:v>0.1023</c:v>
                </c:pt>
                <c:pt idx="265">
                  <c:v>-0.31259999999999999</c:v>
                </c:pt>
                <c:pt idx="266">
                  <c:v>5.6399999999999999E-2</c:v>
                </c:pt>
                <c:pt idx="267">
                  <c:v>-0.20100000000000001</c:v>
                </c:pt>
                <c:pt idx="268">
                  <c:v>-0.41499999999999998</c:v>
                </c:pt>
                <c:pt idx="269">
                  <c:v>-0.4234</c:v>
                </c:pt>
                <c:pt idx="270">
                  <c:v>-0.52180000000000004</c:v>
                </c:pt>
                <c:pt idx="271">
                  <c:v>-0.21640000000000001</c:v>
                </c:pt>
                <c:pt idx="272">
                  <c:v>4.7999999999999996E-3</c:v>
                </c:pt>
                <c:pt idx="273">
                  <c:v>0.6946</c:v>
                </c:pt>
                <c:pt idx="274">
                  <c:v>0.17730000000000001</c:v>
                </c:pt>
                <c:pt idx="275">
                  <c:v>-0.80659999999999998</c:v>
                </c:pt>
                <c:pt idx="276">
                  <c:v>1.1900000000000001E-2</c:v>
                </c:pt>
                <c:pt idx="277">
                  <c:v>-0.16350000000000001</c:v>
                </c:pt>
                <c:pt idx="278">
                  <c:v>-0.1993</c:v>
                </c:pt>
                <c:pt idx="279">
                  <c:v>1.35E-2</c:v>
                </c:pt>
                <c:pt idx="280">
                  <c:v>-0.30740000000000001</c:v>
                </c:pt>
                <c:pt idx="281">
                  <c:v>-0.32300000000000001</c:v>
                </c:pt>
                <c:pt idx="282">
                  <c:v>0.2823</c:v>
                </c:pt>
                <c:pt idx="283">
                  <c:v>0.14030000000000001</c:v>
                </c:pt>
                <c:pt idx="284">
                  <c:v>4.4999999999999998E-2</c:v>
                </c:pt>
                <c:pt idx="285">
                  <c:v>0.21029999999999999</c:v>
                </c:pt>
                <c:pt idx="286">
                  <c:v>-0.33329999999999999</c:v>
                </c:pt>
                <c:pt idx="287">
                  <c:v>-0.57150000000000001</c:v>
                </c:pt>
                <c:pt idx="288">
                  <c:v>0.2903</c:v>
                </c:pt>
                <c:pt idx="289">
                  <c:v>0.55620000000000003</c:v>
                </c:pt>
                <c:pt idx="290">
                  <c:v>0.16700000000000001</c:v>
                </c:pt>
                <c:pt idx="291">
                  <c:v>0.16450000000000001</c:v>
                </c:pt>
                <c:pt idx="292">
                  <c:v>0.2361</c:v>
                </c:pt>
                <c:pt idx="293">
                  <c:v>9.8599999999999993E-2</c:v>
                </c:pt>
                <c:pt idx="294">
                  <c:v>-2.0799999999999999E-2</c:v>
                </c:pt>
                <c:pt idx="295">
                  <c:v>7.5700000000000003E-2</c:v>
                </c:pt>
                <c:pt idx="296">
                  <c:v>3.0000000000000001E-3</c:v>
                </c:pt>
                <c:pt idx="297">
                  <c:v>0.26829999999999998</c:v>
                </c:pt>
                <c:pt idx="298">
                  <c:v>-3.95E-2</c:v>
                </c:pt>
                <c:pt idx="299">
                  <c:v>-0.44340000000000002</c:v>
                </c:pt>
                <c:pt idx="300">
                  <c:v>-0.62829999999999997</c:v>
                </c:pt>
                <c:pt idx="301">
                  <c:v>-0.4158</c:v>
                </c:pt>
                <c:pt idx="302">
                  <c:v>-0.29370000000000002</c:v>
                </c:pt>
                <c:pt idx="303">
                  <c:v>-0.60529999999999995</c:v>
                </c:pt>
                <c:pt idx="304">
                  <c:v>-0.38090000000000002</c:v>
                </c:pt>
                <c:pt idx="305">
                  <c:v>7.6999999999999999E-2</c:v>
                </c:pt>
                <c:pt idx="306">
                  <c:v>-0.27529999999999999</c:v>
                </c:pt>
                <c:pt idx="307">
                  <c:v>-0.26240000000000002</c:v>
                </c:pt>
                <c:pt idx="308">
                  <c:v>-0.52669999999999995</c:v>
                </c:pt>
                <c:pt idx="309">
                  <c:v>-0.79649999999999999</c:v>
                </c:pt>
                <c:pt idx="310">
                  <c:v>-0.47810000000000002</c:v>
                </c:pt>
                <c:pt idx="311">
                  <c:v>-0.12429999999999999</c:v>
                </c:pt>
                <c:pt idx="312">
                  <c:v>-0.37390000000000001</c:v>
                </c:pt>
                <c:pt idx="313">
                  <c:v>-0.53290000000000004</c:v>
                </c:pt>
                <c:pt idx="314">
                  <c:v>-0.46389999999999998</c:v>
                </c:pt>
                <c:pt idx="315">
                  <c:v>-0.45979999999999999</c:v>
                </c:pt>
                <c:pt idx="316">
                  <c:v>0.13730000000000001</c:v>
                </c:pt>
                <c:pt idx="317">
                  <c:v>1.5299999999999999E-2</c:v>
                </c:pt>
                <c:pt idx="318">
                  <c:v>-0.1227</c:v>
                </c:pt>
                <c:pt idx="319">
                  <c:v>-0.1318</c:v>
                </c:pt>
                <c:pt idx="320">
                  <c:v>-0.3337</c:v>
                </c:pt>
                <c:pt idx="321">
                  <c:v>-0.2281</c:v>
                </c:pt>
                <c:pt idx="322">
                  <c:v>0.35610000000000003</c:v>
                </c:pt>
                <c:pt idx="323">
                  <c:v>-0.17199999999999999</c:v>
                </c:pt>
                <c:pt idx="324">
                  <c:v>-0.35420000000000001</c:v>
                </c:pt>
                <c:pt idx="325">
                  <c:v>6.3399999999999998E-2</c:v>
                </c:pt>
                <c:pt idx="326">
                  <c:v>0.20039999999999999</c:v>
                </c:pt>
                <c:pt idx="327">
                  <c:v>2.4E-2</c:v>
                </c:pt>
                <c:pt idx="328">
                  <c:v>-7.7200000000000005E-2</c:v>
                </c:pt>
                <c:pt idx="329">
                  <c:v>-0.21779999999999999</c:v>
                </c:pt>
                <c:pt idx="330">
                  <c:v>-0.32469999999999999</c:v>
                </c:pt>
                <c:pt idx="331">
                  <c:v>0.16839999999999999</c:v>
                </c:pt>
                <c:pt idx="332">
                  <c:v>0.623</c:v>
                </c:pt>
                <c:pt idx="333">
                  <c:v>0.36909999999999998</c:v>
                </c:pt>
                <c:pt idx="334">
                  <c:v>-7.9000000000000001E-2</c:v>
                </c:pt>
                <c:pt idx="335">
                  <c:v>-0.38030000000000003</c:v>
                </c:pt>
                <c:pt idx="336">
                  <c:v>0.1011</c:v>
                </c:pt>
                <c:pt idx="337">
                  <c:v>0.14299999999999999</c:v>
                </c:pt>
                <c:pt idx="338">
                  <c:v>0.15620000000000001</c:v>
                </c:pt>
                <c:pt idx="339">
                  <c:v>-0.22539999999999999</c:v>
                </c:pt>
                <c:pt idx="340">
                  <c:v>2.7000000000000001E-3</c:v>
                </c:pt>
                <c:pt idx="341">
                  <c:v>2.8000000000000001E-2</c:v>
                </c:pt>
                <c:pt idx="342">
                  <c:v>0.24940000000000001</c:v>
                </c:pt>
                <c:pt idx="343">
                  <c:v>-0.32900000000000001</c:v>
                </c:pt>
                <c:pt idx="344">
                  <c:v>-0.46479999999999999</c:v>
                </c:pt>
                <c:pt idx="345">
                  <c:v>-0.25230000000000002</c:v>
                </c:pt>
                <c:pt idx="346">
                  <c:v>-0.23200000000000001</c:v>
                </c:pt>
                <c:pt idx="347">
                  <c:v>-0.56889999999999996</c:v>
                </c:pt>
                <c:pt idx="348">
                  <c:v>-0.55459999999999998</c:v>
                </c:pt>
                <c:pt idx="349">
                  <c:v>-0.35470000000000002</c:v>
                </c:pt>
                <c:pt idx="350">
                  <c:v>-0.66639999999999999</c:v>
                </c:pt>
                <c:pt idx="351">
                  <c:v>-0.2266</c:v>
                </c:pt>
                <c:pt idx="352">
                  <c:v>-0.1202</c:v>
                </c:pt>
                <c:pt idx="353">
                  <c:v>-0.26519999999999999</c:v>
                </c:pt>
                <c:pt idx="354">
                  <c:v>0.21759999999999999</c:v>
                </c:pt>
                <c:pt idx="355">
                  <c:v>-0.50780000000000003</c:v>
                </c:pt>
                <c:pt idx="356">
                  <c:v>-0.79590000000000005</c:v>
                </c:pt>
                <c:pt idx="357">
                  <c:v>-0.1105</c:v>
                </c:pt>
                <c:pt idx="358">
                  <c:v>-0.43309999999999998</c:v>
                </c:pt>
                <c:pt idx="359">
                  <c:v>-2.41E-2</c:v>
                </c:pt>
                <c:pt idx="360">
                  <c:v>-1.6142000000000001</c:v>
                </c:pt>
                <c:pt idx="361">
                  <c:v>-21.689299999999999</c:v>
                </c:pt>
                <c:pt idx="362">
                  <c:v>-20.143599999999999</c:v>
                </c:pt>
                <c:pt idx="363">
                  <c:v>7.3106999999999998</c:v>
                </c:pt>
                <c:pt idx="364">
                  <c:v>8.6822999999999997</c:v>
                </c:pt>
                <c:pt idx="365">
                  <c:v>5.2610000000000001</c:v>
                </c:pt>
                <c:pt idx="366">
                  <c:v>2.4660000000000002</c:v>
                </c:pt>
                <c:pt idx="367">
                  <c:v>1.3404</c:v>
                </c:pt>
                <c:pt idx="368">
                  <c:v>0.69840000000000002</c:v>
                </c:pt>
                <c:pt idx="369">
                  <c:v>-6.6E-3</c:v>
                </c:pt>
                <c:pt idx="370">
                  <c:v>0.51290000000000002</c:v>
                </c:pt>
                <c:pt idx="371">
                  <c:v>0.13009999999999999</c:v>
                </c:pt>
                <c:pt idx="372">
                  <c:v>-0.99019999999999997</c:v>
                </c:pt>
                <c:pt idx="373">
                  <c:v>1.9377</c:v>
                </c:pt>
                <c:pt idx="374">
                  <c:v>0.68920000000000003</c:v>
                </c:pt>
                <c:pt idx="375">
                  <c:v>0.29480000000000001</c:v>
                </c:pt>
                <c:pt idx="376">
                  <c:v>0.71389999999999998</c:v>
                </c:pt>
                <c:pt idx="377">
                  <c:v>0.59050000000000002</c:v>
                </c:pt>
                <c:pt idx="378">
                  <c:v>-0.22239999999999999</c:v>
                </c:pt>
                <c:pt idx="379">
                  <c:v>-1.21E-2</c:v>
                </c:pt>
                <c:pt idx="380">
                  <c:v>1.1326000000000001</c:v>
                </c:pt>
                <c:pt idx="381">
                  <c:v>0.70199999999999996</c:v>
                </c:pt>
                <c:pt idx="382">
                  <c:v>-0.2195</c:v>
                </c:pt>
                <c:pt idx="383">
                  <c:v>-0.3347</c:v>
                </c:pt>
                <c:pt idx="384">
                  <c:v>0.16980000000000001</c:v>
                </c:pt>
                <c:pt idx="385">
                  <c:v>-6.2100000000000002E-2</c:v>
                </c:pt>
                <c:pt idx="386">
                  <c:v>-0.35099999999999998</c:v>
                </c:pt>
                <c:pt idx="387">
                  <c:v>-0.6411</c:v>
                </c:pt>
                <c:pt idx="388">
                  <c:v>-0.28749999999999998</c:v>
                </c:pt>
                <c:pt idx="389">
                  <c:v>0.41120000000000001</c:v>
                </c:pt>
                <c:pt idx="390">
                  <c:v>0.25259999999999999</c:v>
                </c:pt>
                <c:pt idx="391">
                  <c:v>3.6499999999999998E-2</c:v>
                </c:pt>
                <c:pt idx="392">
                  <c:v>-0.34499999999999997</c:v>
                </c:pt>
                <c:pt idx="393">
                  <c:v>-0.76439999999999997</c:v>
                </c:pt>
                <c:pt idx="394">
                  <c:v>-0.4733</c:v>
                </c:pt>
                <c:pt idx="395">
                  <c:v>0.40189999999999998</c:v>
                </c:pt>
                <c:pt idx="396">
                  <c:v>-0.2399</c:v>
                </c:pt>
                <c:pt idx="397">
                  <c:v>-0.38629999999999998</c:v>
                </c:pt>
                <c:pt idx="398">
                  <c:v>-9.2299999999999993E-2</c:v>
                </c:pt>
                <c:pt idx="399">
                  <c:v>-0.22950000000000001</c:v>
                </c:pt>
                <c:pt idx="400">
                  <c:v>-0.2296</c:v>
                </c:pt>
                <c:pt idx="401">
                  <c:v>0.2732</c:v>
                </c:pt>
                <c:pt idx="402">
                  <c:v>5.4999999999999997E-3</c:v>
                </c:pt>
                <c:pt idx="403">
                  <c:v>-0.10630000000000001</c:v>
                </c:pt>
                <c:pt idx="404">
                  <c:v>-0.45619999999999999</c:v>
                </c:pt>
                <c:pt idx="405">
                  <c:v>4.02E-2</c:v>
                </c:pt>
                <c:pt idx="406">
                  <c:v>-0.2893</c:v>
                </c:pt>
                <c:pt idx="407">
                  <c:v>-0.71240000000000003</c:v>
                </c:pt>
                <c:pt idx="408">
                  <c:v>-4.4400000000000002E-2</c:v>
                </c:pt>
                <c:pt idx="409">
                  <c:v>-0.1118</c:v>
                </c:pt>
                <c:pt idx="410">
                  <c:v>-0.23100000000000001</c:v>
                </c:pt>
                <c:pt idx="411">
                  <c:v>-8.8700000000000001E-2</c:v>
                </c:pt>
                <c:pt idx="412">
                  <c:v>0.2954</c:v>
                </c:pt>
                <c:pt idx="413">
                  <c:v>-0.60499999999999998</c:v>
                </c:pt>
                <c:pt idx="414">
                  <c:v>0.127</c:v>
                </c:pt>
                <c:pt idx="415">
                  <c:v>0.19159999999999999</c:v>
                </c:pt>
                <c:pt idx="416">
                  <c:v>-0.48049999999999998</c:v>
                </c:pt>
                <c:pt idx="417">
                  <c:v>-0.2858</c:v>
                </c:pt>
                <c:pt idx="418">
                  <c:v>-8.6199999999999999E-2</c:v>
                </c:pt>
                <c:pt idx="419">
                  <c:v>-5.1999999999999998E-3</c:v>
                </c:pt>
                <c:pt idx="420">
                  <c:v>0.2074</c:v>
                </c:pt>
                <c:pt idx="421">
                  <c:v>0.1105</c:v>
                </c:pt>
                <c:pt idx="422">
                  <c:v>-0.25369999999999998</c:v>
                </c:pt>
                <c:pt idx="423">
                  <c:v>-0.49690000000000001</c:v>
                </c:pt>
                <c:pt idx="424">
                  <c:v>2.2100000000000002E-2</c:v>
                </c:pt>
                <c:pt idx="425">
                  <c:v>0.1137</c:v>
                </c:pt>
                <c:pt idx="426">
                  <c:v>-0.46989999999999998</c:v>
                </c:pt>
                <c:pt idx="427">
                  <c:v>-6.3899999999999998E-2</c:v>
                </c:pt>
                <c:pt idx="428">
                  <c:v>-0.79269999999999996</c:v>
                </c:pt>
                <c:pt idx="429">
                  <c:v>-0.49299999999999999</c:v>
                </c:pt>
                <c:pt idx="430">
                  <c:v>-1.6799999999999999E-2</c:v>
                </c:pt>
                <c:pt idx="431">
                  <c:v>-8.8300000000000003E-2</c:v>
                </c:pt>
                <c:pt idx="432">
                  <c:v>0.10059999999999999</c:v>
                </c:pt>
                <c:pt idx="433">
                  <c:v>-0.14979999999999999</c:v>
                </c:pt>
                <c:pt idx="434">
                  <c:v>-0.16289999999999999</c:v>
                </c:pt>
                <c:pt idx="435">
                  <c:v>-0.21329999999999999</c:v>
                </c:pt>
                <c:pt idx="436">
                  <c:v>-7.8399999999999997E-2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A-4047-BDD5-DCE4485C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496576"/>
        <c:axId val="894490336"/>
      </c:lineChart>
      <c:dateAx>
        <c:axId val="894496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4490336"/>
        <c:crosses val="autoZero"/>
        <c:auto val="1"/>
        <c:lblOffset val="100"/>
        <c:baseTimeUnit val="days"/>
      </c:dateAx>
      <c:valAx>
        <c:axId val="89449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449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'BT BNP_posi'!$E$1:$E$179</c:f>
              <c:strCache>
                <c:ptCount val="179"/>
                <c:pt idx="0">
                  <c:v>BNPEPEU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'BT BNP_posi'!$A$180:$A$8831</c:f>
              <c:numCache>
                <c:formatCode>m/d/yyyy</c:formatCode>
                <c:ptCount val="8652"/>
                <c:pt idx="0">
                  <c:v>42398</c:v>
                </c:pt>
                <c:pt idx="1">
                  <c:v>42429</c:v>
                </c:pt>
                <c:pt idx="2">
                  <c:v>42460</c:v>
                </c:pt>
                <c:pt idx="3">
                  <c:v>42489</c:v>
                </c:pt>
                <c:pt idx="4">
                  <c:v>42521</c:v>
                </c:pt>
                <c:pt idx="5">
                  <c:v>42551</c:v>
                </c:pt>
                <c:pt idx="6">
                  <c:v>42580</c:v>
                </c:pt>
                <c:pt idx="7">
                  <c:v>42613</c:v>
                </c:pt>
                <c:pt idx="8">
                  <c:v>42643</c:v>
                </c:pt>
                <c:pt idx="9">
                  <c:v>42674</c:v>
                </c:pt>
                <c:pt idx="10">
                  <c:v>42704</c:v>
                </c:pt>
                <c:pt idx="11">
                  <c:v>42734</c:v>
                </c:pt>
                <c:pt idx="12">
                  <c:v>42766</c:v>
                </c:pt>
                <c:pt idx="13">
                  <c:v>42794</c:v>
                </c:pt>
                <c:pt idx="14">
                  <c:v>42825</c:v>
                </c:pt>
                <c:pt idx="15">
                  <c:v>42853</c:v>
                </c:pt>
                <c:pt idx="16">
                  <c:v>42886</c:v>
                </c:pt>
                <c:pt idx="17">
                  <c:v>42916</c:v>
                </c:pt>
                <c:pt idx="18">
                  <c:v>42947</c:v>
                </c:pt>
                <c:pt idx="19">
                  <c:v>42978</c:v>
                </c:pt>
                <c:pt idx="20">
                  <c:v>43007</c:v>
                </c:pt>
                <c:pt idx="21">
                  <c:v>43039</c:v>
                </c:pt>
                <c:pt idx="22">
                  <c:v>43069</c:v>
                </c:pt>
                <c:pt idx="23">
                  <c:v>43098</c:v>
                </c:pt>
                <c:pt idx="24">
                  <c:v>43131</c:v>
                </c:pt>
                <c:pt idx="25">
                  <c:v>43159</c:v>
                </c:pt>
                <c:pt idx="26">
                  <c:v>43189</c:v>
                </c:pt>
                <c:pt idx="27">
                  <c:v>43220</c:v>
                </c:pt>
                <c:pt idx="28">
                  <c:v>43251</c:v>
                </c:pt>
                <c:pt idx="29">
                  <c:v>43280</c:v>
                </c:pt>
                <c:pt idx="30">
                  <c:v>43312</c:v>
                </c:pt>
                <c:pt idx="31">
                  <c:v>43343</c:v>
                </c:pt>
                <c:pt idx="32">
                  <c:v>43371</c:v>
                </c:pt>
                <c:pt idx="33">
                  <c:v>43404</c:v>
                </c:pt>
                <c:pt idx="34">
                  <c:v>43434</c:v>
                </c:pt>
                <c:pt idx="35">
                  <c:v>43465</c:v>
                </c:pt>
                <c:pt idx="36">
                  <c:v>43496</c:v>
                </c:pt>
                <c:pt idx="37">
                  <c:v>43524</c:v>
                </c:pt>
                <c:pt idx="38">
                  <c:v>43553</c:v>
                </c:pt>
                <c:pt idx="39">
                  <c:v>43585</c:v>
                </c:pt>
                <c:pt idx="40">
                  <c:v>43616</c:v>
                </c:pt>
                <c:pt idx="41">
                  <c:v>43644</c:v>
                </c:pt>
                <c:pt idx="42">
                  <c:v>43677</c:v>
                </c:pt>
                <c:pt idx="43">
                  <c:v>43707</c:v>
                </c:pt>
                <c:pt idx="44">
                  <c:v>43738</c:v>
                </c:pt>
                <c:pt idx="45">
                  <c:v>43769</c:v>
                </c:pt>
                <c:pt idx="46">
                  <c:v>43798</c:v>
                </c:pt>
                <c:pt idx="47">
                  <c:v>43830</c:v>
                </c:pt>
                <c:pt idx="48">
                  <c:v>43861</c:v>
                </c:pt>
                <c:pt idx="49">
                  <c:v>43889</c:v>
                </c:pt>
                <c:pt idx="50">
                  <c:v>43921</c:v>
                </c:pt>
                <c:pt idx="51">
                  <c:v>43951</c:v>
                </c:pt>
                <c:pt idx="52">
                  <c:v>43980</c:v>
                </c:pt>
                <c:pt idx="53">
                  <c:v>44012</c:v>
                </c:pt>
                <c:pt idx="54">
                  <c:v>44043</c:v>
                </c:pt>
                <c:pt idx="55">
                  <c:v>44074</c:v>
                </c:pt>
                <c:pt idx="56">
                  <c:v>44104</c:v>
                </c:pt>
                <c:pt idx="57">
                  <c:v>44134</c:v>
                </c:pt>
                <c:pt idx="58">
                  <c:v>44165</c:v>
                </c:pt>
                <c:pt idx="59">
                  <c:v>44196</c:v>
                </c:pt>
                <c:pt idx="60">
                  <c:v>44225</c:v>
                </c:pt>
                <c:pt idx="61">
                  <c:v>44253</c:v>
                </c:pt>
                <c:pt idx="62">
                  <c:v>44286</c:v>
                </c:pt>
                <c:pt idx="63">
                  <c:v>44316</c:v>
                </c:pt>
                <c:pt idx="64">
                  <c:v>44347</c:v>
                </c:pt>
                <c:pt idx="65">
                  <c:v>44377</c:v>
                </c:pt>
                <c:pt idx="66">
                  <c:v>44407</c:v>
                </c:pt>
                <c:pt idx="67">
                  <c:v>44439</c:v>
                </c:pt>
                <c:pt idx="68">
                  <c:v>44469</c:v>
                </c:pt>
                <c:pt idx="69">
                  <c:v>44498</c:v>
                </c:pt>
                <c:pt idx="70">
                  <c:v>44530</c:v>
                </c:pt>
                <c:pt idx="71">
                  <c:v>44561</c:v>
                </c:pt>
                <c:pt idx="72">
                  <c:v>44592</c:v>
                </c:pt>
                <c:pt idx="73">
                  <c:v>44620</c:v>
                </c:pt>
                <c:pt idx="74">
                  <c:v>44651</c:v>
                </c:pt>
                <c:pt idx="75">
                  <c:v>44681</c:v>
                </c:pt>
                <c:pt idx="76">
                  <c:v>44712</c:v>
                </c:pt>
                <c:pt idx="77">
                  <c:v>44742</c:v>
                </c:pt>
                <c:pt idx="78">
                  <c:v>44773</c:v>
                </c:pt>
                <c:pt idx="79">
                  <c:v>44804</c:v>
                </c:pt>
                <c:pt idx="80">
                  <c:v>44834</c:v>
                </c:pt>
                <c:pt idx="81">
                  <c:v>44865</c:v>
                </c:pt>
                <c:pt idx="82">
                  <c:v>44895</c:v>
                </c:pt>
                <c:pt idx="83">
                  <c:v>44926</c:v>
                </c:pt>
                <c:pt idx="84">
                  <c:v>44957</c:v>
                </c:pt>
                <c:pt idx="85">
                  <c:v>44985</c:v>
                </c:pt>
                <c:pt idx="86">
                  <c:v>45016</c:v>
                </c:pt>
                <c:pt idx="87">
                  <c:v>45046</c:v>
                </c:pt>
                <c:pt idx="88">
                  <c:v>45077</c:v>
                </c:pt>
                <c:pt idx="89">
                  <c:v>45107</c:v>
                </c:pt>
                <c:pt idx="90">
                  <c:v>45138</c:v>
                </c:pt>
                <c:pt idx="91">
                  <c:v>45169</c:v>
                </c:pt>
                <c:pt idx="92">
                  <c:v>45199</c:v>
                </c:pt>
                <c:pt idx="93">
                  <c:v>45230</c:v>
                </c:pt>
                <c:pt idx="94">
                  <c:v>45260</c:v>
                </c:pt>
                <c:pt idx="95">
                  <c:v>45291</c:v>
                </c:pt>
                <c:pt idx="96">
                  <c:v>45322</c:v>
                </c:pt>
                <c:pt idx="97">
                  <c:v>45351</c:v>
                </c:pt>
                <c:pt idx="98">
                  <c:v>45382</c:v>
                </c:pt>
                <c:pt idx="99">
                  <c:v>45412</c:v>
                </c:pt>
                <c:pt idx="100">
                  <c:v>45443</c:v>
                </c:pt>
                <c:pt idx="101">
                  <c:v>45473</c:v>
                </c:pt>
                <c:pt idx="102">
                  <c:v>45504</c:v>
                </c:pt>
                <c:pt idx="103">
                  <c:v>45535</c:v>
                </c:pt>
                <c:pt idx="104">
                  <c:v>45565</c:v>
                </c:pt>
                <c:pt idx="105">
                  <c:v>45596</c:v>
                </c:pt>
                <c:pt idx="106">
                  <c:v>45626</c:v>
                </c:pt>
                <c:pt idx="107">
                  <c:v>45657</c:v>
                </c:pt>
                <c:pt idx="108">
                  <c:v>45688</c:v>
                </c:pt>
                <c:pt idx="109">
                  <c:v>45716</c:v>
                </c:pt>
                <c:pt idx="110">
                  <c:v>45747</c:v>
                </c:pt>
                <c:pt idx="111">
                  <c:v>45777</c:v>
                </c:pt>
                <c:pt idx="112">
                  <c:v>45808</c:v>
                </c:pt>
                <c:pt idx="113">
                  <c:v>45838</c:v>
                </c:pt>
                <c:pt idx="114">
                  <c:v>45869</c:v>
                </c:pt>
                <c:pt idx="115">
                  <c:v>45898</c:v>
                </c:pt>
                <c:pt idx="116">
                  <c:v>45930</c:v>
                </c:pt>
                <c:pt idx="117">
                  <c:v>45961</c:v>
                </c:pt>
                <c:pt idx="118">
                  <c:v>45989</c:v>
                </c:pt>
                <c:pt idx="119">
                  <c:v>46022</c:v>
                </c:pt>
                <c:pt idx="120">
                  <c:v>46053</c:v>
                </c:pt>
                <c:pt idx="121">
                  <c:v>46080</c:v>
                </c:pt>
                <c:pt idx="122">
                  <c:v>46112</c:v>
                </c:pt>
                <c:pt idx="123">
                  <c:v>46142</c:v>
                </c:pt>
              </c:numCache>
            </c:numRef>
          </c:cat>
          <c:val>
            <c:numRef>
              <c:f>'BT BNP_posi'!$E$180:$E$8831</c:f>
              <c:numCache>
                <c:formatCode>0.00</c:formatCode>
                <c:ptCount val="8652"/>
                <c:pt idx="0">
                  <c:v>36.038800000000002</c:v>
                </c:pt>
                <c:pt idx="1">
                  <c:v>32.989214500000003</c:v>
                </c:pt>
                <c:pt idx="2">
                  <c:v>30.0351283675</c:v>
                </c:pt>
                <c:pt idx="3">
                  <c:v>29.931152282762497</c:v>
                </c:pt>
                <c:pt idx="4">
                  <c:v>29.339391882175185</c:v>
                </c:pt>
                <c:pt idx="5">
                  <c:v>23.283742695755258</c:v>
                </c:pt>
                <c:pt idx="6">
                  <c:v>21.16535402746501</c:v>
                </c:pt>
                <c:pt idx="7">
                  <c:v>22.227305629637485</c:v>
                </c:pt>
                <c:pt idx="8">
                  <c:v>24.900718025190805</c:v>
                </c:pt>
                <c:pt idx="9">
                  <c:v>31.650823888011423</c:v>
                </c:pt>
                <c:pt idx="10">
                  <c:v>36.795352079928165</c:v>
                </c:pt>
                <c:pt idx="11">
                  <c:v>46.467011737148638</c:v>
                </c:pt>
                <c:pt idx="12">
                  <c:v>50.883510892061281</c:v>
                </c:pt>
                <c:pt idx="13">
                  <c:v>54.610566787823814</c:v>
                </c:pt>
                <c:pt idx="14">
                  <c:v>58.454684753294025</c:v>
                </c:pt>
                <c:pt idx="15">
                  <c:v>62.353118598605228</c:v>
                </c:pt>
                <c:pt idx="16">
                  <c:v>66.92348729800274</c:v>
                </c:pt>
                <c:pt idx="17">
                  <c:v>68.769435918071963</c:v>
                </c:pt>
                <c:pt idx="18">
                  <c:v>69.461149181421447</c:v>
                </c:pt>
                <c:pt idx="19">
                  <c:v>65.206683664716337</c:v>
                </c:pt>
                <c:pt idx="20">
                  <c:v>64.379988820272189</c:v>
                </c:pt>
                <c:pt idx="21">
                  <c:v>63.040748506494623</c:v>
                </c:pt>
                <c:pt idx="22">
                  <c:v>59.030243182143657</c:v>
                </c:pt>
                <c:pt idx="23">
                  <c:v>52.960642875232715</c:v>
                </c:pt>
                <c:pt idx="24">
                  <c:v>46.701403655791388</c:v>
                </c:pt>
                <c:pt idx="25">
                  <c:v>37.059596113890841</c:v>
                </c:pt>
                <c:pt idx="26">
                  <c:v>28.479643721431948</c:v>
                </c:pt>
                <c:pt idx="27">
                  <c:v>25.00912926082384</c:v>
                </c:pt>
                <c:pt idx="28">
                  <c:v>21.815581921489049</c:v>
                </c:pt>
                <c:pt idx="29">
                  <c:v>23.916977573864671</c:v>
                </c:pt>
                <c:pt idx="30">
                  <c:v>28.623131965313238</c:v>
                </c:pt>
                <c:pt idx="31">
                  <c:v>29.815078355198963</c:v>
                </c:pt>
                <c:pt idx="32">
                  <c:v>31.133808023967259</c:v>
                </c:pt>
                <c:pt idx="33">
                  <c:v>26.548782737136587</c:v>
                </c:pt>
                <c:pt idx="34">
                  <c:v>22.873541657052659</c:v>
                </c:pt>
                <c:pt idx="35">
                  <c:v>18.970340784792651</c:v>
                </c:pt>
                <c:pt idx="36">
                  <c:v>19.679409161126745</c:v>
                </c:pt>
                <c:pt idx="37">
                  <c:v>23.584647550205624</c:v>
                </c:pt>
                <c:pt idx="38">
                  <c:v>27.460776498397024</c:v>
                </c:pt>
                <c:pt idx="39">
                  <c:v>33.747113696353871</c:v>
                </c:pt>
                <c:pt idx="40">
                  <c:v>33.554050792893015</c:v>
                </c:pt>
                <c:pt idx="41">
                  <c:v>38.319321816918503</c:v>
                </c:pt>
                <c:pt idx="42">
                  <c:v>42.844830599096731</c:v>
                </c:pt>
                <c:pt idx="43">
                  <c:v>39.631931378354167</c:v>
                </c:pt>
                <c:pt idx="44">
                  <c:v>42.188685935523232</c:v>
                </c:pt>
                <c:pt idx="45">
                  <c:v>45.609345443899116</c:v>
                </c:pt>
                <c:pt idx="46">
                  <c:v>53.018904992387874</c:v>
                </c:pt>
                <c:pt idx="47">
                  <c:v>60.439733569557333</c:v>
                </c:pt>
                <c:pt idx="48">
                  <c:v>59.676123502233494</c:v>
                </c:pt>
                <c:pt idx="49">
                  <c:v>51.714071804096946</c:v>
                </c:pt>
                <c:pt idx="50">
                  <c:v>38.688667839929316</c:v>
                </c:pt>
                <c:pt idx="51">
                  <c:v>30.632496505549462</c:v>
                </c:pt>
                <c:pt idx="52">
                  <c:v>25.912156501467866</c:v>
                </c:pt>
                <c:pt idx="53">
                  <c:v>28.201972898549524</c:v>
                </c:pt>
                <c:pt idx="54">
                  <c:v>32.722223122462907</c:v>
                </c:pt>
                <c:pt idx="55">
                  <c:v>36.440155532560979</c:v>
                </c:pt>
                <c:pt idx="56">
                  <c:v>37.239222705781103</c:v>
                </c:pt>
                <c:pt idx="57">
                  <c:v>34.677522234633486</c:v>
                </c:pt>
                <c:pt idx="58">
                  <c:v>40.439161397762945</c:v>
                </c:pt>
                <c:pt idx="59">
                  <c:v>44.486542899400504</c:v>
                </c:pt>
                <c:pt idx="60">
                  <c:v>48.34169717307136</c:v>
                </c:pt>
                <c:pt idx="61">
                  <c:v>55.365437478746024</c:v>
                </c:pt>
                <c:pt idx="62">
                  <c:v>62.323815797303411</c:v>
                </c:pt>
                <c:pt idx="63">
                  <c:v>69.58130779507195</c:v>
                </c:pt>
                <c:pt idx="64">
                  <c:v>74.203464073476454</c:v>
                </c:pt>
                <c:pt idx="65">
                  <c:v>78.674668312535658</c:v>
                </c:pt>
                <c:pt idx="66">
                  <c:v>77.394457343462989</c:v>
                </c:pt>
                <c:pt idx="67">
                  <c:v>80.540071500576033</c:v>
                </c:pt>
                <c:pt idx="68">
                  <c:v>76.234727122911863</c:v>
                </c:pt>
                <c:pt idx="69">
                  <c:v>76.870183892881983</c:v>
                </c:pt>
                <c:pt idx="70">
                  <c:v>71.077563483410614</c:v>
                </c:pt>
                <c:pt idx="71">
                  <c:v>65.390655390638585</c:v>
                </c:pt>
                <c:pt idx="72">
                  <c:v>59.272801104306581</c:v>
                </c:pt>
                <c:pt idx="73">
                  <c:v>49.924515789579203</c:v>
                </c:pt>
                <c:pt idx="74">
                  <c:v>38.044457289549129</c:v>
                </c:pt>
                <c:pt idx="75">
                  <c:v>28.887761462027626</c:v>
                </c:pt>
                <c:pt idx="76">
                  <c:v>23.471404445349751</c:v>
                </c:pt>
                <c:pt idx="77">
                  <c:v>18.596221678425071</c:v>
                </c:pt>
                <c:pt idx="78">
                  <c:v>17.786986500073926</c:v>
                </c:pt>
                <c:pt idx="79">
                  <c:v>18.106817347552855</c:v>
                </c:pt>
                <c:pt idx="80">
                  <c:v>17.504350903500292</c:v>
                </c:pt>
                <c:pt idx="81">
                  <c:v>20.525079896002708</c:v>
                </c:pt>
                <c:pt idx="82">
                  <c:v>26.424899125641936</c:v>
                </c:pt>
                <c:pt idx="83">
                  <c:v>32.176341874833987</c:v>
                </c:pt>
                <c:pt idx="84">
                  <c:v>46.275821440506306</c:v>
                </c:pt>
                <c:pt idx="85">
                  <c:v>56.780972329962012</c:v>
                </c:pt>
                <c:pt idx="86">
                  <c:v>55.586231715922835</c:v>
                </c:pt>
                <c:pt idx="87">
                  <c:v>56.977991676884827</c:v>
                </c:pt>
                <c:pt idx="88">
                  <c:v>57.471215048972653</c:v>
                </c:pt>
                <c:pt idx="89">
                  <c:v>59.646017260015441</c:v>
                </c:pt>
                <c:pt idx="90">
                  <c:v>60.487845340911043</c:v>
                </c:pt>
                <c:pt idx="91">
                  <c:v>61.303302918751399</c:v>
                </c:pt>
                <c:pt idx="92">
                  <c:v>60.976977086907254</c:v>
                </c:pt>
                <c:pt idx="93">
                  <c:v>58.645541117138691</c:v>
                </c:pt>
                <c:pt idx="94">
                  <c:v>64.652730898754157</c:v>
                </c:pt>
                <c:pt idx="95">
                  <c:v>71.458636092609225</c:v>
                </c:pt>
                <c:pt idx="96">
                  <c:v>74.279555806215598</c:v>
                </c:pt>
                <c:pt idx="97">
                  <c:v>77.600844401444164</c:v>
                </c:pt>
                <c:pt idx="98">
                  <c:v>78.404075747032579</c:v>
                </c:pt>
                <c:pt idx="99">
                  <c:v>75.405084659128292</c:v>
                </c:pt>
                <c:pt idx="100">
                  <c:v>75.571529031276725</c:v>
                </c:pt>
                <c:pt idx="101">
                  <c:v>69.044536257362864</c:v>
                </c:pt>
                <c:pt idx="102">
                  <c:v>63.464795924014453</c:v>
                </c:pt>
                <c:pt idx="103">
                  <c:v>60.898058585670334</c:v>
                </c:pt>
                <c:pt idx="104">
                  <c:v>57.628436388754288</c:v>
                </c:pt>
                <c:pt idx="105">
                  <c:v>54.254738517959318</c:v>
                </c:pt>
                <c:pt idx="106">
                  <c:v>47.348237040340912</c:v>
                </c:pt>
                <c:pt idx="107">
                  <c:v>44.434072983843748</c:v>
                </c:pt>
                <c:pt idx="108">
                  <c:v>50.050433183448277</c:v>
                </c:pt>
                <c:pt idx="109">
                  <c:v>56.697108226165525</c:v>
                </c:pt>
                <c:pt idx="110">
                  <c:v>57.239631881708348</c:v>
                </c:pt>
                <c:pt idx="111">
                  <c:v>51.584595795421471</c:v>
                </c:pt>
                <c:pt idx="112">
                  <c:v>49.017915493726349</c:v>
                </c:pt>
                <c:pt idx="113">
                  <c:v>44.045459078014339</c:v>
                </c:pt>
                <c:pt idx="114">
                  <c:v>43.018501740780252</c:v>
                </c:pt>
                <c:pt idx="115">
                  <c:v>41.42857174465788</c:v>
                </c:pt>
                <c:pt idx="116">
                  <c:v>39.924207297430385</c:v>
                </c:pt>
                <c:pt idx="117">
                  <c:v>43.640063717662727</c:v>
                </c:pt>
                <c:pt idx="118">
                  <c:v>41.061508058128851</c:v>
                </c:pt>
                <c:pt idx="119">
                  <c:v>43.778040261562133</c:v>
                </c:pt>
                <c:pt idx="120">
                  <c:v>44.30966778701692</c:v>
                </c:pt>
                <c:pt idx="121">
                  <c:v>46.159212967717096</c:v>
                </c:pt>
                <c:pt idx="122">
                  <c:v>34.140958771917724</c:v>
                </c:pt>
                <c:pt idx="123">
                  <c:v>26.110212021921171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6-486D-A5B6-3A6CEC378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23248"/>
        <c:axId val="275812688"/>
      </c:lineChart>
      <c:dateAx>
        <c:axId val="275823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5812688"/>
        <c:crosses val="autoZero"/>
        <c:auto val="1"/>
        <c:lblOffset val="100"/>
        <c:baseTimeUnit val="days"/>
      </c:dateAx>
      <c:valAx>
        <c:axId val="2758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58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'BT BNP_posi'!$F$1:$F$181</c:f>
              <c:strCache>
                <c:ptCount val="181"/>
                <c:pt idx="0">
                  <c:v>BNPEPEU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'BT BNP_posi'!$A$182:$A$8831</c:f>
              <c:numCache>
                <c:formatCode>m/d/yyyy</c:formatCode>
                <c:ptCount val="8650"/>
                <c:pt idx="0">
                  <c:v>42460</c:v>
                </c:pt>
                <c:pt idx="1">
                  <c:v>42489</c:v>
                </c:pt>
                <c:pt idx="2">
                  <c:v>42521</c:v>
                </c:pt>
                <c:pt idx="3">
                  <c:v>42551</c:v>
                </c:pt>
                <c:pt idx="4">
                  <c:v>42580</c:v>
                </c:pt>
                <c:pt idx="5">
                  <c:v>42613</c:v>
                </c:pt>
                <c:pt idx="6">
                  <c:v>42643</c:v>
                </c:pt>
                <c:pt idx="7">
                  <c:v>42674</c:v>
                </c:pt>
                <c:pt idx="8">
                  <c:v>42704</c:v>
                </c:pt>
                <c:pt idx="9">
                  <c:v>42734</c:v>
                </c:pt>
                <c:pt idx="10">
                  <c:v>42766</c:v>
                </c:pt>
                <c:pt idx="11">
                  <c:v>42794</c:v>
                </c:pt>
                <c:pt idx="12">
                  <c:v>42825</c:v>
                </c:pt>
                <c:pt idx="13">
                  <c:v>42853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43007</c:v>
                </c:pt>
                <c:pt idx="19">
                  <c:v>43039</c:v>
                </c:pt>
                <c:pt idx="20">
                  <c:v>43069</c:v>
                </c:pt>
                <c:pt idx="21">
                  <c:v>43098</c:v>
                </c:pt>
                <c:pt idx="22">
                  <c:v>43131</c:v>
                </c:pt>
                <c:pt idx="23">
                  <c:v>43159</c:v>
                </c:pt>
                <c:pt idx="24">
                  <c:v>43189</c:v>
                </c:pt>
                <c:pt idx="25">
                  <c:v>43220</c:v>
                </c:pt>
                <c:pt idx="26">
                  <c:v>43251</c:v>
                </c:pt>
                <c:pt idx="27">
                  <c:v>43280</c:v>
                </c:pt>
                <c:pt idx="28">
                  <c:v>43312</c:v>
                </c:pt>
                <c:pt idx="29">
                  <c:v>43343</c:v>
                </c:pt>
                <c:pt idx="30">
                  <c:v>43371</c:v>
                </c:pt>
                <c:pt idx="31">
                  <c:v>43404</c:v>
                </c:pt>
                <c:pt idx="32">
                  <c:v>43434</c:v>
                </c:pt>
                <c:pt idx="33">
                  <c:v>43465</c:v>
                </c:pt>
                <c:pt idx="34">
                  <c:v>43496</c:v>
                </c:pt>
                <c:pt idx="35">
                  <c:v>43524</c:v>
                </c:pt>
                <c:pt idx="36">
                  <c:v>43553</c:v>
                </c:pt>
                <c:pt idx="37">
                  <c:v>43585</c:v>
                </c:pt>
                <c:pt idx="38">
                  <c:v>43616</c:v>
                </c:pt>
                <c:pt idx="39">
                  <c:v>43644</c:v>
                </c:pt>
                <c:pt idx="40">
                  <c:v>43677</c:v>
                </c:pt>
                <c:pt idx="41">
                  <c:v>43707</c:v>
                </c:pt>
                <c:pt idx="42">
                  <c:v>43738</c:v>
                </c:pt>
                <c:pt idx="43">
                  <c:v>43769</c:v>
                </c:pt>
                <c:pt idx="44">
                  <c:v>43798</c:v>
                </c:pt>
                <c:pt idx="45">
                  <c:v>43830</c:v>
                </c:pt>
                <c:pt idx="46">
                  <c:v>43861</c:v>
                </c:pt>
                <c:pt idx="47">
                  <c:v>43889</c:v>
                </c:pt>
                <c:pt idx="48">
                  <c:v>43921</c:v>
                </c:pt>
                <c:pt idx="49">
                  <c:v>43951</c:v>
                </c:pt>
                <c:pt idx="50">
                  <c:v>43980</c:v>
                </c:pt>
                <c:pt idx="51">
                  <c:v>44012</c:v>
                </c:pt>
                <c:pt idx="52">
                  <c:v>44043</c:v>
                </c:pt>
                <c:pt idx="53">
                  <c:v>44074</c:v>
                </c:pt>
                <c:pt idx="54">
                  <c:v>44104</c:v>
                </c:pt>
                <c:pt idx="55">
                  <c:v>44134</c:v>
                </c:pt>
                <c:pt idx="56">
                  <c:v>44165</c:v>
                </c:pt>
                <c:pt idx="57">
                  <c:v>44196</c:v>
                </c:pt>
                <c:pt idx="58">
                  <c:v>44225</c:v>
                </c:pt>
                <c:pt idx="59">
                  <c:v>44253</c:v>
                </c:pt>
                <c:pt idx="60">
                  <c:v>44286</c:v>
                </c:pt>
                <c:pt idx="61">
                  <c:v>44316</c:v>
                </c:pt>
                <c:pt idx="62">
                  <c:v>44347</c:v>
                </c:pt>
                <c:pt idx="63">
                  <c:v>44377</c:v>
                </c:pt>
                <c:pt idx="64">
                  <c:v>44407</c:v>
                </c:pt>
                <c:pt idx="65">
                  <c:v>44439</c:v>
                </c:pt>
                <c:pt idx="66">
                  <c:v>44469</c:v>
                </c:pt>
                <c:pt idx="67">
                  <c:v>44498</c:v>
                </c:pt>
                <c:pt idx="68">
                  <c:v>44530</c:v>
                </c:pt>
                <c:pt idx="69">
                  <c:v>44561</c:v>
                </c:pt>
                <c:pt idx="70">
                  <c:v>44592</c:v>
                </c:pt>
                <c:pt idx="71">
                  <c:v>44620</c:v>
                </c:pt>
                <c:pt idx="72">
                  <c:v>44651</c:v>
                </c:pt>
                <c:pt idx="73">
                  <c:v>44681</c:v>
                </c:pt>
                <c:pt idx="74">
                  <c:v>44712</c:v>
                </c:pt>
                <c:pt idx="75">
                  <c:v>44742</c:v>
                </c:pt>
                <c:pt idx="76">
                  <c:v>44773</c:v>
                </c:pt>
                <c:pt idx="77">
                  <c:v>44804</c:v>
                </c:pt>
                <c:pt idx="78">
                  <c:v>44834</c:v>
                </c:pt>
                <c:pt idx="79">
                  <c:v>44865</c:v>
                </c:pt>
                <c:pt idx="80">
                  <c:v>44895</c:v>
                </c:pt>
                <c:pt idx="81">
                  <c:v>44926</c:v>
                </c:pt>
                <c:pt idx="82">
                  <c:v>44957</c:v>
                </c:pt>
                <c:pt idx="83">
                  <c:v>44985</c:v>
                </c:pt>
                <c:pt idx="84">
                  <c:v>45016</c:v>
                </c:pt>
                <c:pt idx="85">
                  <c:v>45046</c:v>
                </c:pt>
                <c:pt idx="86">
                  <c:v>45077</c:v>
                </c:pt>
                <c:pt idx="87">
                  <c:v>45107</c:v>
                </c:pt>
                <c:pt idx="88">
                  <c:v>45138</c:v>
                </c:pt>
                <c:pt idx="89">
                  <c:v>45169</c:v>
                </c:pt>
                <c:pt idx="90">
                  <c:v>45199</c:v>
                </c:pt>
                <c:pt idx="91">
                  <c:v>45230</c:v>
                </c:pt>
                <c:pt idx="92">
                  <c:v>45260</c:v>
                </c:pt>
                <c:pt idx="93">
                  <c:v>45291</c:v>
                </c:pt>
                <c:pt idx="94">
                  <c:v>45322</c:v>
                </c:pt>
                <c:pt idx="95">
                  <c:v>45351</c:v>
                </c:pt>
                <c:pt idx="96">
                  <c:v>45382</c:v>
                </c:pt>
                <c:pt idx="97">
                  <c:v>45412</c:v>
                </c:pt>
                <c:pt idx="98">
                  <c:v>45443</c:v>
                </c:pt>
                <c:pt idx="99">
                  <c:v>45473</c:v>
                </c:pt>
                <c:pt idx="100">
                  <c:v>45504</c:v>
                </c:pt>
                <c:pt idx="101">
                  <c:v>45535</c:v>
                </c:pt>
                <c:pt idx="102">
                  <c:v>45565</c:v>
                </c:pt>
                <c:pt idx="103">
                  <c:v>45596</c:v>
                </c:pt>
                <c:pt idx="104">
                  <c:v>45626</c:v>
                </c:pt>
                <c:pt idx="105">
                  <c:v>45657</c:v>
                </c:pt>
                <c:pt idx="106">
                  <c:v>45688</c:v>
                </c:pt>
                <c:pt idx="107">
                  <c:v>45716</c:v>
                </c:pt>
                <c:pt idx="108">
                  <c:v>45747</c:v>
                </c:pt>
                <c:pt idx="109">
                  <c:v>45777</c:v>
                </c:pt>
                <c:pt idx="110">
                  <c:v>45808</c:v>
                </c:pt>
                <c:pt idx="111">
                  <c:v>45838</c:v>
                </c:pt>
                <c:pt idx="112">
                  <c:v>45869</c:v>
                </c:pt>
                <c:pt idx="113">
                  <c:v>45898</c:v>
                </c:pt>
                <c:pt idx="114">
                  <c:v>45930</c:v>
                </c:pt>
                <c:pt idx="115">
                  <c:v>45961</c:v>
                </c:pt>
                <c:pt idx="116">
                  <c:v>45989</c:v>
                </c:pt>
                <c:pt idx="117">
                  <c:v>46022</c:v>
                </c:pt>
                <c:pt idx="118">
                  <c:v>46053</c:v>
                </c:pt>
                <c:pt idx="119">
                  <c:v>46080</c:v>
                </c:pt>
                <c:pt idx="120">
                  <c:v>46112</c:v>
                </c:pt>
                <c:pt idx="121">
                  <c:v>46142</c:v>
                </c:pt>
              </c:numCache>
            </c:numRef>
          </c:cat>
          <c:val>
            <c:numRef>
              <c:f>'BT BNP_posi'!$F$182:$F$8831</c:f>
              <c:numCache>
                <c:formatCode>0.00</c:formatCode>
                <c:ptCount val="8650"/>
                <c:pt idx="0">
                  <c:v>-1.5073689522723666</c:v>
                </c:pt>
                <c:pt idx="1">
                  <c:v>0.80833585595747071</c:v>
                </c:pt>
                <c:pt idx="2">
                  <c:v>7.897850855938611E-2</c:v>
                </c:pt>
                <c:pt idx="3">
                  <c:v>-5.430349264827103</c:v>
                </c:pt>
                <c:pt idx="4">
                  <c:v>-1.682796138601113</c:v>
                </c:pt>
                <c:pt idx="5">
                  <c:v>-6.4253529059738662E-2</c:v>
                </c:pt>
                <c:pt idx="6">
                  <c:v>1.0464174803148019</c:v>
                </c:pt>
                <c:pt idx="7">
                  <c:v>3.8147029865441406</c:v>
                </c:pt>
                <c:pt idx="8">
                  <c:v>3.0022050243891027</c:v>
                </c:pt>
                <c:pt idx="9">
                  <c:v>4.713229278088348</c:v>
                </c:pt>
                <c:pt idx="10">
                  <c:v>2.6657354404649389</c:v>
                </c:pt>
                <c:pt idx="11">
                  <c:v>2.40158573720054</c:v>
                </c:pt>
                <c:pt idx="12">
                  <c:v>2.3766336946465945</c:v>
                </c:pt>
                <c:pt idx="13">
                  <c:v>2.3554595266680494</c:v>
                </c:pt>
                <c:pt idx="14">
                  <c:v>2.4142921177159549</c:v>
                </c:pt>
                <c:pt idx="15">
                  <c:v>1.8967437479308911</c:v>
                </c:pt>
                <c:pt idx="16">
                  <c:v>1.4244515087396683</c:v>
                </c:pt>
                <c:pt idx="17">
                  <c:v>0.28986564746755816</c:v>
                </c:pt>
                <c:pt idx="18">
                  <c:v>0.66266143261577337</c:v>
                </c:pt>
                <c:pt idx="19">
                  <c:v>0.38113780575204959</c:v>
                </c:pt>
                <c:pt idx="20">
                  <c:v>-0.43060751838372541</c:v>
                </c:pt>
                <c:pt idx="21">
                  <c:v>-1.1102062021500014</c:v>
                </c:pt>
                <c:pt idx="22">
                  <c:v>-1.5351684199468965</c:v>
                </c:pt>
                <c:pt idx="23">
                  <c:v>-2.6277897308435065</c:v>
                </c:pt>
                <c:pt idx="24">
                  <c:v>-3.0264734774466926</c:v>
                </c:pt>
                <c:pt idx="25">
                  <c:v>-2.3917504563150853</c:v>
                </c:pt>
                <c:pt idx="26">
                  <c:v>-2.469822515344724</c:v>
                </c:pt>
                <c:pt idx="27">
                  <c:v>-1.5080946211661872</c:v>
                </c:pt>
                <c:pt idx="28">
                  <c:v>-0.8493806851170892</c:v>
                </c:pt>
                <c:pt idx="29">
                  <c:v>-1.2079783791522059</c:v>
                </c:pt>
                <c:pt idx="30">
                  <c:v>-0.86549839950450702</c:v>
                </c:pt>
                <c:pt idx="31">
                  <c:v>-1.4933454063461882</c:v>
                </c:pt>
                <c:pt idx="32">
                  <c:v>-1.2586429801848771</c:v>
                </c:pt>
                <c:pt idx="33">
                  <c:v>-1.3531855731410738</c:v>
                </c:pt>
                <c:pt idx="34">
                  <c:v>-0.63101768179960205</c:v>
                </c:pt>
                <c:pt idx="35">
                  <c:v>8.4837236857901829E-2</c:v>
                </c:pt>
                <c:pt idx="36">
                  <c:v>0.34527988309421281</c:v>
                </c:pt>
                <c:pt idx="37">
                  <c:v>1.2909541314899828</c:v>
                </c:pt>
                <c:pt idx="38">
                  <c:v>8.701809992126415E-2</c:v>
                </c:pt>
                <c:pt idx="39">
                  <c:v>1.5133640513517759</c:v>
                </c:pt>
                <c:pt idx="40">
                  <c:v>1.8953331743149904</c:v>
                </c:pt>
                <c:pt idx="41">
                  <c:v>-2.7595372329558682E-2</c:v>
                </c:pt>
                <c:pt idx="42">
                  <c:v>1.4768244630601373</c:v>
                </c:pt>
                <c:pt idx="43">
                  <c:v>1.7699009332329967</c:v>
                </c:pt>
                <c:pt idx="44">
                  <c:v>3.1056176219972991</c:v>
                </c:pt>
                <c:pt idx="45">
                  <c:v>3.5242758059817967</c:v>
                </c:pt>
                <c:pt idx="46">
                  <c:v>1.6243900099908812</c:v>
                </c:pt>
                <c:pt idx="47">
                  <c:v>-0.27687777842710587</c:v>
                </c:pt>
                <c:pt idx="48">
                  <c:v>-2.0411023647824256</c:v>
                </c:pt>
                <c:pt idx="49">
                  <c:v>-1.4745343146362846</c:v>
                </c:pt>
                <c:pt idx="50">
                  <c:v>-1.1787705924474428</c:v>
                </c:pt>
                <c:pt idx="51">
                  <c:v>4.0606285791067766E-2</c:v>
                </c:pt>
                <c:pt idx="52">
                  <c:v>0.61530767040404555</c:v>
                </c:pt>
                <c:pt idx="53">
                  <c:v>0.62901896132933821</c:v>
                </c:pt>
                <c:pt idx="54">
                  <c:v>-9.132803901181237E-2</c:v>
                </c:pt>
                <c:pt idx="55">
                  <c:v>-0.94250417897621563</c:v>
                </c:pt>
                <c:pt idx="56">
                  <c:v>0.91462399535801009</c:v>
                </c:pt>
                <c:pt idx="57">
                  <c:v>0.65318788793829363</c:v>
                </c:pt>
                <c:pt idx="58">
                  <c:v>0.8663092900127648</c:v>
                </c:pt>
                <c:pt idx="59">
                  <c:v>1.6965998563606701</c:v>
                </c:pt>
                <c:pt idx="60">
                  <c:v>2.0164310472663796</c:v>
                </c:pt>
                <c:pt idx="61">
                  <c:v>2.343970179806715</c:v>
                </c:pt>
                <c:pt idx="62">
                  <c:v>1.866631941053271</c:v>
                </c:pt>
                <c:pt idx="63">
                  <c:v>1.7649684497552041</c:v>
                </c:pt>
                <c:pt idx="64">
                  <c:v>0.89444957816368342</c:v>
                </c:pt>
                <c:pt idx="65">
                  <c:v>1.5426481351510724</c:v>
                </c:pt>
                <c:pt idx="66">
                  <c:v>0.47951087817997451</c:v>
                </c:pt>
                <c:pt idx="67">
                  <c:v>1.0490274962093395</c:v>
                </c:pt>
                <c:pt idx="68">
                  <c:v>4.0759560642197479E-3</c:v>
                </c:pt>
                <c:pt idx="69">
                  <c:v>-0.30843345387146653</c:v>
                </c:pt>
                <c:pt idx="70">
                  <c:v>-0.73674820181509781</c:v>
                </c:pt>
                <c:pt idx="71">
                  <c:v>-1.8356126976672449</c:v>
                </c:pt>
                <c:pt idx="72">
                  <c:v>-2.8645077696221768</c:v>
                </c:pt>
                <c:pt idx="73">
                  <c:v>-2.7420831169320659</c:v>
                </c:pt>
                <c:pt idx="74">
                  <c:v>-2.3034570104431538</c:v>
                </c:pt>
                <c:pt idx="75">
                  <c:v>-2.3042698608677448</c:v>
                </c:pt>
                <c:pt idx="76">
                  <c:v>-1.7821498480607005</c:v>
                </c:pt>
                <c:pt idx="77">
                  <c:v>-1.4978084897765567</c:v>
                </c:pt>
                <c:pt idx="78">
                  <c:v>-1.5058761189076209</c:v>
                </c:pt>
                <c:pt idx="79">
                  <c:v>-0.88608247921476346</c:v>
                </c:pt>
                <c:pt idx="80">
                  <c:v>-0.21796258386271183</c:v>
                </c:pt>
                <c:pt idx="81">
                  <c:v>0.14742727416827092</c:v>
                </c:pt>
                <c:pt idx="82">
                  <c:v>1.5519334500673931</c:v>
                </c:pt>
                <c:pt idx="83">
                  <c:v>1.6244191623121567</c:v>
                </c:pt>
                <c:pt idx="84">
                  <c:v>0.4065338206761821</c:v>
                </c:pt>
                <c:pt idx="85">
                  <c:v>0.75978140136821581</c:v>
                </c:pt>
                <c:pt idx="86">
                  <c:v>0.72371286534782309</c:v>
                </c:pt>
                <c:pt idx="87">
                  <c:v>1.0244223087884667</c:v>
                </c:pt>
                <c:pt idx="88">
                  <c:v>0.93622914506910249</c:v>
                </c:pt>
                <c:pt idx="89">
                  <c:v>0.95904530862665516</c:v>
                </c:pt>
                <c:pt idx="90">
                  <c:v>0.7916319541618444</c:v>
                </c:pt>
                <c:pt idx="91">
                  <c:v>0.3871013524507968</c:v>
                </c:pt>
                <c:pt idx="92">
                  <c:v>1.3300356587079825</c:v>
                </c:pt>
                <c:pt idx="93">
                  <c:v>1.6183489827679363</c:v>
                </c:pt>
                <c:pt idx="94">
                  <c:v>1.1974581423627351</c:v>
                </c:pt>
                <c:pt idx="95">
                  <c:v>1.3245668175787373</c:v>
                </c:pt>
                <c:pt idx="96">
                  <c:v>1.0861853741244847</c:v>
                </c:pt>
                <c:pt idx="97">
                  <c:v>0.37727422434334174</c:v>
                </c:pt>
                <c:pt idx="98">
                  <c:v>0.87395738411443125</c:v>
                </c:pt>
                <c:pt idx="99">
                  <c:v>-0.87363586535372051</c:v>
                </c:pt>
                <c:pt idx="100">
                  <c:v>-1.2175705149135909</c:v>
                </c:pt>
                <c:pt idx="101">
                  <c:v>-0.83115843797630484</c:v>
                </c:pt>
                <c:pt idx="102">
                  <c:v>-1.29851590912082</c:v>
                </c:pt>
                <c:pt idx="103">
                  <c:v>-1.5197845146671367</c:v>
                </c:pt>
                <c:pt idx="104">
                  <c:v>-2.8656311585067331</c:v>
                </c:pt>
                <c:pt idx="105">
                  <c:v>-2.0496158397632911</c:v>
                </c:pt>
                <c:pt idx="106">
                  <c:v>0.2122086746169522</c:v>
                </c:pt>
                <c:pt idx="107">
                  <c:v>0.80470079338213085</c:v>
                </c:pt>
                <c:pt idx="108">
                  <c:v>-0.32862235946909513</c:v>
                </c:pt>
                <c:pt idx="109">
                  <c:v>-1.8029276857691792</c:v>
                </c:pt>
                <c:pt idx="110">
                  <c:v>-1.1508762546351392</c:v>
                </c:pt>
                <c:pt idx="111">
                  <c:v>-1.6218358800079278</c:v>
                </c:pt>
                <c:pt idx="112">
                  <c:v>-0.9842815120011853</c:v>
                </c:pt>
                <c:pt idx="113">
                  <c:v>-1.007784455146109</c:v>
                </c:pt>
                <c:pt idx="114">
                  <c:v>-0.99945558728504869</c:v>
                </c:pt>
                <c:pt idx="115">
                  <c:v>0.25013390757473142</c:v>
                </c:pt>
                <c:pt idx="116">
                  <c:v>-1.2131457445116824</c:v>
                </c:pt>
                <c:pt idx="117">
                  <c:v>0.26431405989814077</c:v>
                </c:pt>
                <c:pt idx="118">
                  <c:v>-0.18841455228889784</c:v>
                </c:pt>
                <c:pt idx="119">
                  <c:v>0.5666241153658137</c:v>
                </c:pt>
                <c:pt idx="120">
                  <c:v>-4.7062775707014515</c:v>
                </c:pt>
                <c:pt idx="121">
                  <c:v>-3.5572488404578109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2-4CD1-9221-5CCEDF794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667088"/>
        <c:axId val="300668048"/>
      </c:lineChart>
      <c:dateAx>
        <c:axId val="300667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668048"/>
        <c:crosses val="autoZero"/>
        <c:auto val="1"/>
        <c:lblOffset val="100"/>
        <c:baseTimeUnit val="days"/>
      </c:dateAx>
      <c:valAx>
        <c:axId val="3006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66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'BT BNP_posi'!$A$182:$A$303</c:f>
              <c:numCache>
                <c:formatCode>m/d/yyyy</c:formatCode>
                <c:ptCount val="122"/>
                <c:pt idx="0">
                  <c:v>42460</c:v>
                </c:pt>
                <c:pt idx="1">
                  <c:v>42489</c:v>
                </c:pt>
                <c:pt idx="2">
                  <c:v>42521</c:v>
                </c:pt>
                <c:pt idx="3">
                  <c:v>42551</c:v>
                </c:pt>
                <c:pt idx="4">
                  <c:v>42580</c:v>
                </c:pt>
                <c:pt idx="5">
                  <c:v>42613</c:v>
                </c:pt>
                <c:pt idx="6">
                  <c:v>42643</c:v>
                </c:pt>
                <c:pt idx="7">
                  <c:v>42674</c:v>
                </c:pt>
                <c:pt idx="8">
                  <c:v>42704</c:v>
                </c:pt>
                <c:pt idx="9">
                  <c:v>42734</c:v>
                </c:pt>
                <c:pt idx="10">
                  <c:v>42766</c:v>
                </c:pt>
                <c:pt idx="11">
                  <c:v>42794</c:v>
                </c:pt>
                <c:pt idx="12">
                  <c:v>42825</c:v>
                </c:pt>
                <c:pt idx="13">
                  <c:v>42853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43007</c:v>
                </c:pt>
                <c:pt idx="19">
                  <c:v>43039</c:v>
                </c:pt>
                <c:pt idx="20">
                  <c:v>43069</c:v>
                </c:pt>
                <c:pt idx="21">
                  <c:v>43098</c:v>
                </c:pt>
                <c:pt idx="22">
                  <c:v>43131</c:v>
                </c:pt>
                <c:pt idx="23">
                  <c:v>43159</c:v>
                </c:pt>
                <c:pt idx="24">
                  <c:v>43189</c:v>
                </c:pt>
                <c:pt idx="25">
                  <c:v>43220</c:v>
                </c:pt>
                <c:pt idx="26">
                  <c:v>43251</c:v>
                </c:pt>
                <c:pt idx="27">
                  <c:v>43280</c:v>
                </c:pt>
                <c:pt idx="28">
                  <c:v>43312</c:v>
                </c:pt>
                <c:pt idx="29">
                  <c:v>43343</c:v>
                </c:pt>
                <c:pt idx="30">
                  <c:v>43371</c:v>
                </c:pt>
                <c:pt idx="31">
                  <c:v>43404</c:v>
                </c:pt>
                <c:pt idx="32">
                  <c:v>43434</c:v>
                </c:pt>
                <c:pt idx="33">
                  <c:v>43465</c:v>
                </c:pt>
                <c:pt idx="34">
                  <c:v>43496</c:v>
                </c:pt>
                <c:pt idx="35">
                  <c:v>43524</c:v>
                </c:pt>
                <c:pt idx="36">
                  <c:v>43553</c:v>
                </c:pt>
                <c:pt idx="37">
                  <c:v>43585</c:v>
                </c:pt>
                <c:pt idx="38">
                  <c:v>43616</c:v>
                </c:pt>
                <c:pt idx="39">
                  <c:v>43644</c:v>
                </c:pt>
                <c:pt idx="40">
                  <c:v>43677</c:v>
                </c:pt>
                <c:pt idx="41">
                  <c:v>43707</c:v>
                </c:pt>
                <c:pt idx="42">
                  <c:v>43738</c:v>
                </c:pt>
                <c:pt idx="43">
                  <c:v>43769</c:v>
                </c:pt>
                <c:pt idx="44">
                  <c:v>43798</c:v>
                </c:pt>
                <c:pt idx="45">
                  <c:v>43830</c:v>
                </c:pt>
                <c:pt idx="46">
                  <c:v>43861</c:v>
                </c:pt>
                <c:pt idx="47">
                  <c:v>43889</c:v>
                </c:pt>
                <c:pt idx="48">
                  <c:v>43921</c:v>
                </c:pt>
                <c:pt idx="49">
                  <c:v>43951</c:v>
                </c:pt>
                <c:pt idx="50">
                  <c:v>43980</c:v>
                </c:pt>
                <c:pt idx="51">
                  <c:v>44012</c:v>
                </c:pt>
                <c:pt idx="52">
                  <c:v>44043</c:v>
                </c:pt>
                <c:pt idx="53">
                  <c:v>44074</c:v>
                </c:pt>
                <c:pt idx="54">
                  <c:v>44104</c:v>
                </c:pt>
                <c:pt idx="55">
                  <c:v>44134</c:v>
                </c:pt>
                <c:pt idx="56">
                  <c:v>44165</c:v>
                </c:pt>
                <c:pt idx="57">
                  <c:v>44196</c:v>
                </c:pt>
                <c:pt idx="58">
                  <c:v>44225</c:v>
                </c:pt>
                <c:pt idx="59">
                  <c:v>44253</c:v>
                </c:pt>
                <c:pt idx="60">
                  <c:v>44286</c:v>
                </c:pt>
                <c:pt idx="61">
                  <c:v>44316</c:v>
                </c:pt>
                <c:pt idx="62">
                  <c:v>44347</c:v>
                </c:pt>
                <c:pt idx="63">
                  <c:v>44377</c:v>
                </c:pt>
                <c:pt idx="64">
                  <c:v>44407</c:v>
                </c:pt>
                <c:pt idx="65">
                  <c:v>44439</c:v>
                </c:pt>
                <c:pt idx="66">
                  <c:v>44469</c:v>
                </c:pt>
                <c:pt idx="67">
                  <c:v>44498</c:v>
                </c:pt>
                <c:pt idx="68">
                  <c:v>44530</c:v>
                </c:pt>
                <c:pt idx="69">
                  <c:v>44561</c:v>
                </c:pt>
                <c:pt idx="70">
                  <c:v>44592</c:v>
                </c:pt>
                <c:pt idx="71">
                  <c:v>44620</c:v>
                </c:pt>
                <c:pt idx="72">
                  <c:v>44651</c:v>
                </c:pt>
                <c:pt idx="73">
                  <c:v>44681</c:v>
                </c:pt>
                <c:pt idx="74">
                  <c:v>44712</c:v>
                </c:pt>
                <c:pt idx="75">
                  <c:v>44742</c:v>
                </c:pt>
                <c:pt idx="76">
                  <c:v>44773</c:v>
                </c:pt>
                <c:pt idx="77">
                  <c:v>44804</c:v>
                </c:pt>
                <c:pt idx="78">
                  <c:v>44834</c:v>
                </c:pt>
                <c:pt idx="79">
                  <c:v>44865</c:v>
                </c:pt>
                <c:pt idx="80">
                  <c:v>44895</c:v>
                </c:pt>
                <c:pt idx="81">
                  <c:v>44926</c:v>
                </c:pt>
                <c:pt idx="82">
                  <c:v>44957</c:v>
                </c:pt>
                <c:pt idx="83">
                  <c:v>44985</c:v>
                </c:pt>
                <c:pt idx="84">
                  <c:v>45016</c:v>
                </c:pt>
                <c:pt idx="85">
                  <c:v>45046</c:v>
                </c:pt>
                <c:pt idx="86">
                  <c:v>45077</c:v>
                </c:pt>
                <c:pt idx="87">
                  <c:v>45107</c:v>
                </c:pt>
                <c:pt idx="88">
                  <c:v>45138</c:v>
                </c:pt>
                <c:pt idx="89">
                  <c:v>45169</c:v>
                </c:pt>
                <c:pt idx="90">
                  <c:v>45199</c:v>
                </c:pt>
                <c:pt idx="91">
                  <c:v>45230</c:v>
                </c:pt>
                <c:pt idx="92">
                  <c:v>45260</c:v>
                </c:pt>
                <c:pt idx="93">
                  <c:v>45291</c:v>
                </c:pt>
                <c:pt idx="94">
                  <c:v>45322</c:v>
                </c:pt>
                <c:pt idx="95">
                  <c:v>45351</c:v>
                </c:pt>
                <c:pt idx="96">
                  <c:v>45382</c:v>
                </c:pt>
                <c:pt idx="97">
                  <c:v>45412</c:v>
                </c:pt>
                <c:pt idx="98">
                  <c:v>45443</c:v>
                </c:pt>
                <c:pt idx="99">
                  <c:v>45473</c:v>
                </c:pt>
                <c:pt idx="100">
                  <c:v>45504</c:v>
                </c:pt>
                <c:pt idx="101">
                  <c:v>45535</c:v>
                </c:pt>
                <c:pt idx="102">
                  <c:v>45565</c:v>
                </c:pt>
                <c:pt idx="103">
                  <c:v>45596</c:v>
                </c:pt>
                <c:pt idx="104">
                  <c:v>45626</c:v>
                </c:pt>
                <c:pt idx="105">
                  <c:v>45657</c:v>
                </c:pt>
                <c:pt idx="106">
                  <c:v>45688</c:v>
                </c:pt>
                <c:pt idx="107">
                  <c:v>45716</c:v>
                </c:pt>
                <c:pt idx="108">
                  <c:v>45747</c:v>
                </c:pt>
                <c:pt idx="109">
                  <c:v>45777</c:v>
                </c:pt>
                <c:pt idx="110">
                  <c:v>45808</c:v>
                </c:pt>
                <c:pt idx="111">
                  <c:v>45838</c:v>
                </c:pt>
                <c:pt idx="112">
                  <c:v>45869</c:v>
                </c:pt>
                <c:pt idx="113">
                  <c:v>45898</c:v>
                </c:pt>
                <c:pt idx="114">
                  <c:v>45930</c:v>
                </c:pt>
                <c:pt idx="115">
                  <c:v>45961</c:v>
                </c:pt>
                <c:pt idx="116">
                  <c:v>45989</c:v>
                </c:pt>
                <c:pt idx="117">
                  <c:v>46022</c:v>
                </c:pt>
                <c:pt idx="118">
                  <c:v>46053</c:v>
                </c:pt>
                <c:pt idx="119">
                  <c:v>46080</c:v>
                </c:pt>
                <c:pt idx="120">
                  <c:v>46112</c:v>
                </c:pt>
                <c:pt idx="121">
                  <c:v>46142</c:v>
                </c:pt>
              </c:numCache>
            </c:numRef>
          </c:cat>
          <c:val>
            <c:numRef>
              <c:f>'BT BNP_posi'!$W$182:$W$303</c:f>
              <c:numCache>
                <c:formatCode>General</c:formatCode>
                <c:ptCount val="122"/>
                <c:pt idx="0">
                  <c:v>100</c:v>
                </c:pt>
                <c:pt idx="1">
                  <c:v>97.560405527799702</c:v>
                </c:pt>
                <c:pt idx="2">
                  <c:v>98.618050077424257</c:v>
                </c:pt>
                <c:pt idx="3">
                  <c:v>98.618050077424257</c:v>
                </c:pt>
                <c:pt idx="4">
                  <c:v>99.480106067470857</c:v>
                </c:pt>
                <c:pt idx="5">
                  <c:v>96.964829821096615</c:v>
                </c:pt>
                <c:pt idx="6">
                  <c:v>100.49504567580551</c:v>
                </c:pt>
                <c:pt idx="7">
                  <c:v>100.97710679168581</c:v>
                </c:pt>
                <c:pt idx="8">
                  <c:v>100.79780357175473</c:v>
                </c:pt>
                <c:pt idx="9">
                  <c:v>99.636741737774713</c:v>
                </c:pt>
                <c:pt idx="10">
                  <c:v>100.08059069203038</c:v>
                </c:pt>
                <c:pt idx="11">
                  <c:v>105.76662208811258</c:v>
                </c:pt>
                <c:pt idx="12">
                  <c:v>105.38618766634691</c:v>
                </c:pt>
                <c:pt idx="13">
                  <c:v>108.34772331886117</c:v>
                </c:pt>
                <c:pt idx="14">
                  <c:v>111.53751962443481</c:v>
                </c:pt>
                <c:pt idx="15">
                  <c:v>113.27873870866998</c:v>
                </c:pt>
                <c:pt idx="16">
                  <c:v>114.1274001110703</c:v>
                </c:pt>
                <c:pt idx="17">
                  <c:v>112.57347181908901</c:v>
                </c:pt>
                <c:pt idx="18">
                  <c:v>112.12243015220704</c:v>
                </c:pt>
                <c:pt idx="19">
                  <c:v>110.94438053541661</c:v>
                </c:pt>
                <c:pt idx="20">
                  <c:v>110.94438053541661</c:v>
                </c:pt>
                <c:pt idx="21">
                  <c:v>110.94438053541661</c:v>
                </c:pt>
                <c:pt idx="22">
                  <c:v>110.94438053541661</c:v>
                </c:pt>
                <c:pt idx="23">
                  <c:v>110.94438053541661</c:v>
                </c:pt>
                <c:pt idx="24">
                  <c:v>110.94438053541661</c:v>
                </c:pt>
                <c:pt idx="25">
                  <c:v>108.72386576290404</c:v>
                </c:pt>
                <c:pt idx="26">
                  <c:v>108.72386576290404</c:v>
                </c:pt>
                <c:pt idx="27">
                  <c:v>110.84193929308169</c:v>
                </c:pt>
                <c:pt idx="28">
                  <c:v>110.51688118189831</c:v>
                </c:pt>
                <c:pt idx="29">
                  <c:v>110.51688118189831</c:v>
                </c:pt>
                <c:pt idx="30">
                  <c:v>112.21566407901695</c:v>
                </c:pt>
                <c:pt idx="31">
                  <c:v>112.21566407901695</c:v>
                </c:pt>
                <c:pt idx="32">
                  <c:v>112.35070097923236</c:v>
                </c:pt>
                <c:pt idx="33">
                  <c:v>112.35070097923236</c:v>
                </c:pt>
                <c:pt idx="34">
                  <c:v>111.7106676725837</c:v>
                </c:pt>
                <c:pt idx="35">
                  <c:v>105.5109427946177</c:v>
                </c:pt>
                <c:pt idx="36">
                  <c:v>112.07940130947887</c:v>
                </c:pt>
                <c:pt idx="37">
                  <c:v>116.49483036823187</c:v>
                </c:pt>
                <c:pt idx="38">
                  <c:v>117.47759925639733</c:v>
                </c:pt>
                <c:pt idx="39">
                  <c:v>121.27689590596189</c:v>
                </c:pt>
                <c:pt idx="40">
                  <c:v>114.36936553738163</c:v>
                </c:pt>
                <c:pt idx="41">
                  <c:v>114.36936553738163</c:v>
                </c:pt>
                <c:pt idx="42">
                  <c:v>114.63681280264947</c:v>
                </c:pt>
                <c:pt idx="43">
                  <c:v>112.76765358205517</c:v>
                </c:pt>
                <c:pt idx="44">
                  <c:v>116.82988037784597</c:v>
                </c:pt>
                <c:pt idx="45">
                  <c:v>117.89966943891743</c:v>
                </c:pt>
                <c:pt idx="46">
                  <c:v>119.48652321284011</c:v>
                </c:pt>
                <c:pt idx="47">
                  <c:v>119.48652321284011</c:v>
                </c:pt>
                <c:pt idx="48">
                  <c:v>119.48652321284011</c:v>
                </c:pt>
                <c:pt idx="49">
                  <c:v>114.38657738264098</c:v>
                </c:pt>
                <c:pt idx="50">
                  <c:v>105.92291461583542</c:v>
                </c:pt>
                <c:pt idx="51">
                  <c:v>112.53192731619856</c:v>
                </c:pt>
                <c:pt idx="52">
                  <c:v>115.9506104005627</c:v>
                </c:pt>
                <c:pt idx="53">
                  <c:v>119.25346201546624</c:v>
                </c:pt>
                <c:pt idx="54">
                  <c:v>119.25346201546624</c:v>
                </c:pt>
                <c:pt idx="55">
                  <c:v>119.25346201546624</c:v>
                </c:pt>
                <c:pt idx="56">
                  <c:v>117.48992551134948</c:v>
                </c:pt>
                <c:pt idx="57">
                  <c:v>111.39563792424497</c:v>
                </c:pt>
                <c:pt idx="58">
                  <c:v>126.68829764629051</c:v>
                </c:pt>
                <c:pt idx="59">
                  <c:v>129.83468104016666</c:v>
                </c:pt>
                <c:pt idx="60">
                  <c:v>128.79998619088786</c:v>
                </c:pt>
                <c:pt idx="61">
                  <c:v>131.77392044321755</c:v>
                </c:pt>
                <c:pt idx="62">
                  <c:v>139.7814173742716</c:v>
                </c:pt>
                <c:pt idx="63">
                  <c:v>142.31609437926593</c:v>
                </c:pt>
                <c:pt idx="64">
                  <c:v>145.36486505151206</c:v>
                </c:pt>
                <c:pt idx="65">
                  <c:v>147.34314954321496</c:v>
                </c:pt>
                <c:pt idx="66">
                  <c:v>148.79107158072776</c:v>
                </c:pt>
                <c:pt idx="67">
                  <c:v>151.73634466568436</c:v>
                </c:pt>
                <c:pt idx="68">
                  <c:v>149.1471467184605</c:v>
                </c:pt>
                <c:pt idx="69">
                  <c:v>149.1471467184605</c:v>
                </c:pt>
                <c:pt idx="70">
                  <c:v>149.1471467184605</c:v>
                </c:pt>
                <c:pt idx="71">
                  <c:v>149.1471467184605</c:v>
                </c:pt>
                <c:pt idx="72">
                  <c:v>149.1471467184605</c:v>
                </c:pt>
                <c:pt idx="73">
                  <c:v>146.63898844368859</c:v>
                </c:pt>
                <c:pt idx="74">
                  <c:v>147.08397665650685</c:v>
                </c:pt>
                <c:pt idx="75">
                  <c:v>147.08397665650685</c:v>
                </c:pt>
                <c:pt idx="76">
                  <c:v>145.93444936275944</c:v>
                </c:pt>
                <c:pt idx="77">
                  <c:v>139.98482677962673</c:v>
                </c:pt>
                <c:pt idx="78">
                  <c:v>139.98482677962673</c:v>
                </c:pt>
                <c:pt idx="79">
                  <c:v>136.28470992037379</c:v>
                </c:pt>
                <c:pt idx="80">
                  <c:v>131.80831268640699</c:v>
                </c:pt>
                <c:pt idx="81">
                  <c:v>140.08350261528156</c:v>
                </c:pt>
                <c:pt idx="82">
                  <c:v>149.54474646004005</c:v>
                </c:pt>
                <c:pt idx="83">
                  <c:v>144.39611699710574</c:v>
                </c:pt>
                <c:pt idx="84">
                  <c:v>149.20830136642255</c:v>
                </c:pt>
                <c:pt idx="85">
                  <c:v>151.80918303451182</c:v>
                </c:pt>
                <c:pt idx="86">
                  <c:v>150.73261555923941</c:v>
                </c:pt>
                <c:pt idx="87">
                  <c:v>153.62980020217429</c:v>
                </c:pt>
                <c:pt idx="88">
                  <c:v>148.7309243513935</c:v>
                </c:pt>
                <c:pt idx="89">
                  <c:v>152.07914796714894</c:v>
                </c:pt>
                <c:pt idx="90">
                  <c:v>155.18045243719968</c:v>
                </c:pt>
                <c:pt idx="91">
                  <c:v>150.84784449390159</c:v>
                </c:pt>
                <c:pt idx="92">
                  <c:v>148.2239170388799</c:v>
                </c:pt>
                <c:pt idx="93">
                  <c:v>142.77194230172063</c:v>
                </c:pt>
                <c:pt idx="94">
                  <c:v>151.97379579831494</c:v>
                </c:pt>
                <c:pt idx="95">
                  <c:v>157.69573546811131</c:v>
                </c:pt>
                <c:pt idx="96">
                  <c:v>159.89496199252096</c:v>
                </c:pt>
                <c:pt idx="97">
                  <c:v>162.83823820932074</c:v>
                </c:pt>
                <c:pt idx="98">
                  <c:v>168.78405123788937</c:v>
                </c:pt>
                <c:pt idx="99">
                  <c:v>168.78405123788937</c:v>
                </c:pt>
                <c:pt idx="100">
                  <c:v>168.78405123788937</c:v>
                </c:pt>
                <c:pt idx="101">
                  <c:v>167.68470898934569</c:v>
                </c:pt>
                <c:pt idx="102">
                  <c:v>167.68470898934569</c:v>
                </c:pt>
                <c:pt idx="103">
                  <c:v>167.68470898934569</c:v>
                </c:pt>
                <c:pt idx="104">
                  <c:v>167.68470898934569</c:v>
                </c:pt>
                <c:pt idx="105">
                  <c:v>164.87868630071753</c:v>
                </c:pt>
                <c:pt idx="106">
                  <c:v>166.46421513077252</c:v>
                </c:pt>
                <c:pt idx="107">
                  <c:v>165.60620261574277</c:v>
                </c:pt>
                <c:pt idx="108">
                  <c:v>165.60620261574277</c:v>
                </c:pt>
                <c:pt idx="109">
                  <c:v>165.60620261574277</c:v>
                </c:pt>
                <c:pt idx="110">
                  <c:v>162.14808569434402</c:v>
                </c:pt>
                <c:pt idx="111">
                  <c:v>162.14808569434402</c:v>
                </c:pt>
                <c:pt idx="112">
                  <c:v>165.40500343137967</c:v>
                </c:pt>
                <c:pt idx="113">
                  <c:v>165.40500343137967</c:v>
                </c:pt>
                <c:pt idx="114">
                  <c:v>166.12911052658697</c:v>
                </c:pt>
                <c:pt idx="115">
                  <c:v>167.35505459540488</c:v>
                </c:pt>
                <c:pt idx="116">
                  <c:v>167.35505459540488</c:v>
                </c:pt>
                <c:pt idx="117">
                  <c:v>171.4656243014191</c:v>
                </c:pt>
                <c:pt idx="118">
                  <c:v>171.4656243014191</c:v>
                </c:pt>
                <c:pt idx="119">
                  <c:v>176.15361458469786</c:v>
                </c:pt>
                <c:pt idx="120">
                  <c:v>176.15361458469786</c:v>
                </c:pt>
                <c:pt idx="121">
                  <c:v>179.44748536477999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B-42F5-A991-83F3AC99A58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'BT BNP_posi'!$A$182:$A$303</c:f>
              <c:numCache>
                <c:formatCode>m/d/yyyy</c:formatCode>
                <c:ptCount val="122"/>
                <c:pt idx="0">
                  <c:v>42460</c:v>
                </c:pt>
                <c:pt idx="1">
                  <c:v>42489</c:v>
                </c:pt>
                <c:pt idx="2">
                  <c:v>42521</c:v>
                </c:pt>
                <c:pt idx="3">
                  <c:v>42551</c:v>
                </c:pt>
                <c:pt idx="4">
                  <c:v>42580</c:v>
                </c:pt>
                <c:pt idx="5">
                  <c:v>42613</c:v>
                </c:pt>
                <c:pt idx="6">
                  <c:v>42643</c:v>
                </c:pt>
                <c:pt idx="7">
                  <c:v>42674</c:v>
                </c:pt>
                <c:pt idx="8">
                  <c:v>42704</c:v>
                </c:pt>
                <c:pt idx="9">
                  <c:v>42734</c:v>
                </c:pt>
                <c:pt idx="10">
                  <c:v>42766</c:v>
                </c:pt>
                <c:pt idx="11">
                  <c:v>42794</c:v>
                </c:pt>
                <c:pt idx="12">
                  <c:v>42825</c:v>
                </c:pt>
                <c:pt idx="13">
                  <c:v>42853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43007</c:v>
                </c:pt>
                <c:pt idx="19">
                  <c:v>43039</c:v>
                </c:pt>
                <c:pt idx="20">
                  <c:v>43069</c:v>
                </c:pt>
                <c:pt idx="21">
                  <c:v>43098</c:v>
                </c:pt>
                <c:pt idx="22">
                  <c:v>43131</c:v>
                </c:pt>
                <c:pt idx="23">
                  <c:v>43159</c:v>
                </c:pt>
                <c:pt idx="24">
                  <c:v>43189</c:v>
                </c:pt>
                <c:pt idx="25">
                  <c:v>43220</c:v>
                </c:pt>
                <c:pt idx="26">
                  <c:v>43251</c:v>
                </c:pt>
                <c:pt idx="27">
                  <c:v>43280</c:v>
                </c:pt>
                <c:pt idx="28">
                  <c:v>43312</c:v>
                </c:pt>
                <c:pt idx="29">
                  <c:v>43343</c:v>
                </c:pt>
                <c:pt idx="30">
                  <c:v>43371</c:v>
                </c:pt>
                <c:pt idx="31">
                  <c:v>43404</c:v>
                </c:pt>
                <c:pt idx="32">
                  <c:v>43434</c:v>
                </c:pt>
                <c:pt idx="33">
                  <c:v>43465</c:v>
                </c:pt>
                <c:pt idx="34">
                  <c:v>43496</c:v>
                </c:pt>
                <c:pt idx="35">
                  <c:v>43524</c:v>
                </c:pt>
                <c:pt idx="36">
                  <c:v>43553</c:v>
                </c:pt>
                <c:pt idx="37">
                  <c:v>43585</c:v>
                </c:pt>
                <c:pt idx="38">
                  <c:v>43616</c:v>
                </c:pt>
                <c:pt idx="39">
                  <c:v>43644</c:v>
                </c:pt>
                <c:pt idx="40">
                  <c:v>43677</c:v>
                </c:pt>
                <c:pt idx="41">
                  <c:v>43707</c:v>
                </c:pt>
                <c:pt idx="42">
                  <c:v>43738</c:v>
                </c:pt>
                <c:pt idx="43">
                  <c:v>43769</c:v>
                </c:pt>
                <c:pt idx="44">
                  <c:v>43798</c:v>
                </c:pt>
                <c:pt idx="45">
                  <c:v>43830</c:v>
                </c:pt>
                <c:pt idx="46">
                  <c:v>43861</c:v>
                </c:pt>
                <c:pt idx="47">
                  <c:v>43889</c:v>
                </c:pt>
                <c:pt idx="48">
                  <c:v>43921</c:v>
                </c:pt>
                <c:pt idx="49">
                  <c:v>43951</c:v>
                </c:pt>
                <c:pt idx="50">
                  <c:v>43980</c:v>
                </c:pt>
                <c:pt idx="51">
                  <c:v>44012</c:v>
                </c:pt>
                <c:pt idx="52">
                  <c:v>44043</c:v>
                </c:pt>
                <c:pt idx="53">
                  <c:v>44074</c:v>
                </c:pt>
                <c:pt idx="54">
                  <c:v>44104</c:v>
                </c:pt>
                <c:pt idx="55">
                  <c:v>44134</c:v>
                </c:pt>
                <c:pt idx="56">
                  <c:v>44165</c:v>
                </c:pt>
                <c:pt idx="57">
                  <c:v>44196</c:v>
                </c:pt>
                <c:pt idx="58">
                  <c:v>44225</c:v>
                </c:pt>
                <c:pt idx="59">
                  <c:v>44253</c:v>
                </c:pt>
                <c:pt idx="60">
                  <c:v>44286</c:v>
                </c:pt>
                <c:pt idx="61">
                  <c:v>44316</c:v>
                </c:pt>
                <c:pt idx="62">
                  <c:v>44347</c:v>
                </c:pt>
                <c:pt idx="63">
                  <c:v>44377</c:v>
                </c:pt>
                <c:pt idx="64">
                  <c:v>44407</c:v>
                </c:pt>
                <c:pt idx="65">
                  <c:v>44439</c:v>
                </c:pt>
                <c:pt idx="66">
                  <c:v>44469</c:v>
                </c:pt>
                <c:pt idx="67">
                  <c:v>44498</c:v>
                </c:pt>
                <c:pt idx="68">
                  <c:v>44530</c:v>
                </c:pt>
                <c:pt idx="69">
                  <c:v>44561</c:v>
                </c:pt>
                <c:pt idx="70">
                  <c:v>44592</c:v>
                </c:pt>
                <c:pt idx="71">
                  <c:v>44620</c:v>
                </c:pt>
                <c:pt idx="72">
                  <c:v>44651</c:v>
                </c:pt>
                <c:pt idx="73">
                  <c:v>44681</c:v>
                </c:pt>
                <c:pt idx="74">
                  <c:v>44712</c:v>
                </c:pt>
                <c:pt idx="75">
                  <c:v>44742</c:v>
                </c:pt>
                <c:pt idx="76">
                  <c:v>44773</c:v>
                </c:pt>
                <c:pt idx="77">
                  <c:v>44804</c:v>
                </c:pt>
                <c:pt idx="78">
                  <c:v>44834</c:v>
                </c:pt>
                <c:pt idx="79">
                  <c:v>44865</c:v>
                </c:pt>
                <c:pt idx="80">
                  <c:v>44895</c:v>
                </c:pt>
                <c:pt idx="81">
                  <c:v>44926</c:v>
                </c:pt>
                <c:pt idx="82">
                  <c:v>44957</c:v>
                </c:pt>
                <c:pt idx="83">
                  <c:v>44985</c:v>
                </c:pt>
                <c:pt idx="84">
                  <c:v>45016</c:v>
                </c:pt>
                <c:pt idx="85">
                  <c:v>45046</c:v>
                </c:pt>
                <c:pt idx="86">
                  <c:v>45077</c:v>
                </c:pt>
                <c:pt idx="87">
                  <c:v>45107</c:v>
                </c:pt>
                <c:pt idx="88">
                  <c:v>45138</c:v>
                </c:pt>
                <c:pt idx="89">
                  <c:v>45169</c:v>
                </c:pt>
                <c:pt idx="90">
                  <c:v>45199</c:v>
                </c:pt>
                <c:pt idx="91">
                  <c:v>45230</c:v>
                </c:pt>
                <c:pt idx="92">
                  <c:v>45260</c:v>
                </c:pt>
                <c:pt idx="93">
                  <c:v>45291</c:v>
                </c:pt>
                <c:pt idx="94">
                  <c:v>45322</c:v>
                </c:pt>
                <c:pt idx="95">
                  <c:v>45351</c:v>
                </c:pt>
                <c:pt idx="96">
                  <c:v>45382</c:v>
                </c:pt>
                <c:pt idx="97">
                  <c:v>45412</c:v>
                </c:pt>
                <c:pt idx="98">
                  <c:v>45443</c:v>
                </c:pt>
                <c:pt idx="99">
                  <c:v>45473</c:v>
                </c:pt>
                <c:pt idx="100">
                  <c:v>45504</c:v>
                </c:pt>
                <c:pt idx="101">
                  <c:v>45535</c:v>
                </c:pt>
                <c:pt idx="102">
                  <c:v>45565</c:v>
                </c:pt>
                <c:pt idx="103">
                  <c:v>45596</c:v>
                </c:pt>
                <c:pt idx="104">
                  <c:v>45626</c:v>
                </c:pt>
                <c:pt idx="105">
                  <c:v>45657</c:v>
                </c:pt>
                <c:pt idx="106">
                  <c:v>45688</c:v>
                </c:pt>
                <c:pt idx="107">
                  <c:v>45716</c:v>
                </c:pt>
                <c:pt idx="108">
                  <c:v>45747</c:v>
                </c:pt>
                <c:pt idx="109">
                  <c:v>45777</c:v>
                </c:pt>
                <c:pt idx="110">
                  <c:v>45808</c:v>
                </c:pt>
                <c:pt idx="111">
                  <c:v>45838</c:v>
                </c:pt>
                <c:pt idx="112">
                  <c:v>45869</c:v>
                </c:pt>
                <c:pt idx="113">
                  <c:v>45898</c:v>
                </c:pt>
                <c:pt idx="114">
                  <c:v>45930</c:v>
                </c:pt>
                <c:pt idx="115">
                  <c:v>45961</c:v>
                </c:pt>
                <c:pt idx="116">
                  <c:v>45989</c:v>
                </c:pt>
                <c:pt idx="117">
                  <c:v>46022</c:v>
                </c:pt>
                <c:pt idx="118">
                  <c:v>46053</c:v>
                </c:pt>
                <c:pt idx="119">
                  <c:v>46080</c:v>
                </c:pt>
                <c:pt idx="120">
                  <c:v>46112</c:v>
                </c:pt>
                <c:pt idx="121">
                  <c:v>46142</c:v>
                </c:pt>
              </c:numCache>
            </c:numRef>
          </c:cat>
          <c:val>
            <c:numRef>
              <c:f>'BT BNP_posi'!$X$182:$X$303</c:f>
              <c:numCache>
                <c:formatCode>General</c:formatCode>
                <c:ptCount val="122"/>
                <c:pt idx="0">
                  <c:v>100</c:v>
                </c:pt>
                <c:pt idx="1">
                  <c:v>97.560405527799702</c:v>
                </c:pt>
                <c:pt idx="2">
                  <c:v>98.618050077424257</c:v>
                </c:pt>
                <c:pt idx="3">
                  <c:v>99.76918806789962</c:v>
                </c:pt>
                <c:pt idx="4">
                  <c:v>101.51342507377218</c:v>
                </c:pt>
                <c:pt idx="5">
                  <c:v>96.380050837058477</c:v>
                </c:pt>
                <c:pt idx="6">
                  <c:v>99.888976538989709</c:v>
                </c:pt>
                <c:pt idx="7">
                  <c:v>100.36813042335</c:v>
                </c:pt>
                <c:pt idx="8">
                  <c:v>100.18990855172818</c:v>
                </c:pt>
                <c:pt idx="9">
                  <c:v>99.035848891226252</c:v>
                </c:pt>
                <c:pt idx="10">
                  <c:v>99.918193239255572</c:v>
                </c:pt>
                <c:pt idx="11">
                  <c:v>105.59499810091449</c:v>
                </c:pt>
                <c:pt idx="12">
                  <c:v>105.21518099745816</c:v>
                </c:pt>
                <c:pt idx="13">
                  <c:v>108.17191106436441</c:v>
                </c:pt>
                <c:pt idx="14">
                  <c:v>111.35653139334444</c:v>
                </c:pt>
                <c:pt idx="15">
                  <c:v>113.09492505916383</c:v>
                </c:pt>
                <c:pt idx="16">
                  <c:v>113.94220936687411</c:v>
                </c:pt>
                <c:pt idx="17">
                  <c:v>110.83939579863851</c:v>
                </c:pt>
                <c:pt idx="18">
                  <c:v>110.39530195459726</c:v>
                </c:pt>
                <c:pt idx="19">
                  <c:v>109.23539895404214</c:v>
                </c:pt>
                <c:pt idx="20">
                  <c:v>113.40754375200865</c:v>
                </c:pt>
                <c:pt idx="21">
                  <c:v>115.47024279077921</c:v>
                </c:pt>
                <c:pt idx="22">
                  <c:v>112.97805825810032</c:v>
                </c:pt>
                <c:pt idx="23">
                  <c:v>113.70555409472054</c:v>
                </c:pt>
                <c:pt idx="24">
                  <c:v>115.54036287141729</c:v>
                </c:pt>
                <c:pt idx="25">
                  <c:v>110.91535921932976</c:v>
                </c:pt>
                <c:pt idx="26">
                  <c:v>108.35597627603937</c:v>
                </c:pt>
                <c:pt idx="27">
                  <c:v>112.57778946445787</c:v>
                </c:pt>
                <c:pt idx="28">
                  <c:v>111.91749203844917</c:v>
                </c:pt>
                <c:pt idx="29">
                  <c:v>111.00300932012738</c:v>
                </c:pt>
                <c:pt idx="30">
                  <c:v>114.41551991118124</c:v>
                </c:pt>
                <c:pt idx="31">
                  <c:v>111.68375843632219</c:v>
                </c:pt>
                <c:pt idx="32">
                  <c:v>111.95255207876821</c:v>
                </c:pt>
                <c:pt idx="33">
                  <c:v>105.65050983141963</c:v>
                </c:pt>
                <c:pt idx="34">
                  <c:v>104.4467817804657</c:v>
                </c:pt>
                <c:pt idx="35">
                  <c:v>98.650188447716701</c:v>
                </c:pt>
                <c:pt idx="36">
                  <c:v>104.79153884360301</c:v>
                </c:pt>
                <c:pt idx="37">
                  <c:v>108.91985859117072</c:v>
                </c:pt>
                <c:pt idx="38">
                  <c:v>110.75758903789405</c:v>
                </c:pt>
                <c:pt idx="39">
                  <c:v>114.33955649048995</c:v>
                </c:pt>
                <c:pt idx="40">
                  <c:v>107.82715400122709</c:v>
                </c:pt>
                <c:pt idx="41">
                  <c:v>112.44631431326145</c:v>
                </c:pt>
                <c:pt idx="42">
                  <c:v>112.70926461565429</c:v>
                </c:pt>
                <c:pt idx="43">
                  <c:v>110.87153416893095</c:v>
                </c:pt>
                <c:pt idx="44">
                  <c:v>114.86545709527563</c:v>
                </c:pt>
                <c:pt idx="45">
                  <c:v>115.91725830484702</c:v>
                </c:pt>
                <c:pt idx="46">
                  <c:v>119.03760189324215</c:v>
                </c:pt>
                <c:pt idx="47">
                  <c:v>121.49472638560198</c:v>
                </c:pt>
                <c:pt idx="48">
                  <c:v>119.99590966196276</c:v>
                </c:pt>
                <c:pt idx="49">
                  <c:v>109.75253454874805</c:v>
                </c:pt>
                <c:pt idx="50">
                  <c:v>93.510970870949819</c:v>
                </c:pt>
                <c:pt idx="51">
                  <c:v>99.345545914044436</c:v>
                </c:pt>
                <c:pt idx="52">
                  <c:v>102.36363105150902</c:v>
                </c:pt>
                <c:pt idx="53">
                  <c:v>105.27945773804302</c:v>
                </c:pt>
                <c:pt idx="54">
                  <c:v>104.10786805738155</c:v>
                </c:pt>
                <c:pt idx="55">
                  <c:v>107.08212814444732</c:v>
                </c:pt>
                <c:pt idx="56">
                  <c:v>105.49858299003705</c:v>
                </c:pt>
                <c:pt idx="57">
                  <c:v>100.02629503023925</c:v>
                </c:pt>
                <c:pt idx="58">
                  <c:v>113.75814415519906</c:v>
                </c:pt>
                <c:pt idx="59">
                  <c:v>116.58339907090887</c:v>
                </c:pt>
                <c:pt idx="60">
                  <c:v>115.65430800245416</c:v>
                </c:pt>
                <c:pt idx="61">
                  <c:v>118.32471440675485</c:v>
                </c:pt>
                <c:pt idx="62">
                  <c:v>125.51494434218594</c:v>
                </c:pt>
                <c:pt idx="63">
                  <c:v>127.79092529289736</c:v>
                </c:pt>
                <c:pt idx="64">
                  <c:v>130.52853010780959</c:v>
                </c:pt>
                <c:pt idx="65">
                  <c:v>132.30490548397458</c:v>
                </c:pt>
                <c:pt idx="66">
                  <c:v>134.90519180763718</c:v>
                </c:pt>
                <c:pt idx="67">
                  <c:v>137.57559821193789</c:v>
                </c:pt>
                <c:pt idx="68">
                  <c:v>132.88047447921227</c:v>
                </c:pt>
                <c:pt idx="69">
                  <c:v>138.92833143424778</c:v>
                </c:pt>
                <c:pt idx="70">
                  <c:v>135.26163555088084</c:v>
                </c:pt>
                <c:pt idx="71">
                  <c:v>142.51906389692346</c:v>
                </c:pt>
                <c:pt idx="72">
                  <c:v>136.99126420662049</c:v>
                </c:pt>
                <c:pt idx="73">
                  <c:v>132.38379057469248</c:v>
                </c:pt>
                <c:pt idx="74">
                  <c:v>133.18724983200397</c:v>
                </c:pt>
                <c:pt idx="75">
                  <c:v>131.58909632746077</c:v>
                </c:pt>
                <c:pt idx="76">
                  <c:v>129.53224062874338</c:v>
                </c:pt>
                <c:pt idx="77">
                  <c:v>118.97040348263064</c:v>
                </c:pt>
                <c:pt idx="78">
                  <c:v>128.05387559529026</c:v>
                </c:pt>
                <c:pt idx="79">
                  <c:v>121.28436614368773</c:v>
                </c:pt>
                <c:pt idx="80">
                  <c:v>113.31697198118445</c:v>
                </c:pt>
                <c:pt idx="81">
                  <c:v>120.43123849592426</c:v>
                </c:pt>
                <c:pt idx="82">
                  <c:v>128.56516784994304</c:v>
                </c:pt>
                <c:pt idx="83">
                  <c:v>124.13883775966343</c:v>
                </c:pt>
                <c:pt idx="84">
                  <c:v>132.41300727495837</c:v>
                </c:pt>
                <c:pt idx="85">
                  <c:v>134.72112659596226</c:v>
                </c:pt>
                <c:pt idx="86">
                  <c:v>133.76574049726824</c:v>
                </c:pt>
                <c:pt idx="87">
                  <c:v>136.33681012066498</c:v>
                </c:pt>
                <c:pt idx="88">
                  <c:v>131.98936512110325</c:v>
                </c:pt>
                <c:pt idx="89">
                  <c:v>134.96070353814244</c:v>
                </c:pt>
                <c:pt idx="90">
                  <c:v>137.71291670318757</c:v>
                </c:pt>
                <c:pt idx="91">
                  <c:v>133.86799894819882</c:v>
                </c:pt>
                <c:pt idx="92">
                  <c:v>131.53942793700884</c:v>
                </c:pt>
                <c:pt idx="93">
                  <c:v>126.70114237298043</c:v>
                </c:pt>
                <c:pt idx="94">
                  <c:v>134.86721009729166</c:v>
                </c:pt>
                <c:pt idx="95">
                  <c:v>139.94507260350019</c:v>
                </c:pt>
                <c:pt idx="96">
                  <c:v>141.89674818126045</c:v>
                </c:pt>
                <c:pt idx="97">
                  <c:v>144.5087211850294</c:v>
                </c:pt>
                <c:pt idx="98">
                  <c:v>149.78525725304587</c:v>
                </c:pt>
                <c:pt idx="99">
                  <c:v>147.51219797236104</c:v>
                </c:pt>
                <c:pt idx="100">
                  <c:v>151.39217576766882</c:v>
                </c:pt>
                <c:pt idx="101">
                  <c:v>149.42004849972247</c:v>
                </c:pt>
                <c:pt idx="102">
                  <c:v>151.3950974376954</c:v>
                </c:pt>
                <c:pt idx="103">
                  <c:v>153.4022847459608</c:v>
                </c:pt>
                <c:pt idx="104">
                  <c:v>152.77120402021797</c:v>
                </c:pt>
                <c:pt idx="105">
                  <c:v>147.65828147369038</c:v>
                </c:pt>
                <c:pt idx="106">
                  <c:v>149.07821310661177</c:v>
                </c:pt>
                <c:pt idx="107">
                  <c:v>148.30981388961933</c:v>
                </c:pt>
                <c:pt idx="108">
                  <c:v>157.63286294445908</c:v>
                </c:pt>
                <c:pt idx="109">
                  <c:v>162.79253221141209</c:v>
                </c:pt>
                <c:pt idx="110">
                  <c:v>155.99380605954366</c:v>
                </c:pt>
                <c:pt idx="111">
                  <c:v>154.11225056242151</c:v>
                </c:pt>
                <c:pt idx="112">
                  <c:v>160.30326934875976</c:v>
                </c:pt>
                <c:pt idx="113">
                  <c:v>158.1704502293511</c:v>
                </c:pt>
                <c:pt idx="114">
                  <c:v>159.55532182195344</c:v>
                </c:pt>
                <c:pt idx="115">
                  <c:v>160.73275484266807</c:v>
                </c:pt>
                <c:pt idx="116">
                  <c:v>163.08177754404417</c:v>
                </c:pt>
                <c:pt idx="117">
                  <c:v>167.08738715049523</c:v>
                </c:pt>
                <c:pt idx="118">
                  <c:v>168.41382534256579</c:v>
                </c:pt>
                <c:pt idx="119">
                  <c:v>173.01837730446721</c:v>
                </c:pt>
                <c:pt idx="120">
                  <c:v>178.51403862447773</c:v>
                </c:pt>
                <c:pt idx="121">
                  <c:v>185.1900546352295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B-42F5-A991-83F3AC99A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50592"/>
        <c:axId val="203244832"/>
      </c:lineChart>
      <c:dateAx>
        <c:axId val="203250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244832"/>
        <c:crosses val="autoZero"/>
        <c:auto val="1"/>
        <c:lblOffset val="100"/>
        <c:baseTimeUnit val="days"/>
      </c:dateAx>
      <c:valAx>
        <c:axId val="2032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2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'BT BNP_posi'!$A$182:$A$303</c:f>
              <c:numCache>
                <c:formatCode>m/d/yyyy</c:formatCode>
                <c:ptCount val="122"/>
                <c:pt idx="0">
                  <c:v>42460</c:v>
                </c:pt>
                <c:pt idx="1">
                  <c:v>42489</c:v>
                </c:pt>
                <c:pt idx="2">
                  <c:v>42521</c:v>
                </c:pt>
                <c:pt idx="3">
                  <c:v>42551</c:v>
                </c:pt>
                <c:pt idx="4">
                  <c:v>42580</c:v>
                </c:pt>
                <c:pt idx="5">
                  <c:v>42613</c:v>
                </c:pt>
                <c:pt idx="6">
                  <c:v>42643</c:v>
                </c:pt>
                <c:pt idx="7">
                  <c:v>42674</c:v>
                </c:pt>
                <c:pt idx="8">
                  <c:v>42704</c:v>
                </c:pt>
                <c:pt idx="9">
                  <c:v>42734</c:v>
                </c:pt>
                <c:pt idx="10">
                  <c:v>42766</c:v>
                </c:pt>
                <c:pt idx="11">
                  <c:v>42794</c:v>
                </c:pt>
                <c:pt idx="12">
                  <c:v>42825</c:v>
                </c:pt>
                <c:pt idx="13">
                  <c:v>42853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43007</c:v>
                </c:pt>
                <c:pt idx="19">
                  <c:v>43039</c:v>
                </c:pt>
                <c:pt idx="20">
                  <c:v>43069</c:v>
                </c:pt>
                <c:pt idx="21">
                  <c:v>43098</c:v>
                </c:pt>
                <c:pt idx="22">
                  <c:v>43131</c:v>
                </c:pt>
                <c:pt idx="23">
                  <c:v>43159</c:v>
                </c:pt>
                <c:pt idx="24">
                  <c:v>43189</c:v>
                </c:pt>
                <c:pt idx="25">
                  <c:v>43220</c:v>
                </c:pt>
                <c:pt idx="26">
                  <c:v>43251</c:v>
                </c:pt>
                <c:pt idx="27">
                  <c:v>43280</c:v>
                </c:pt>
                <c:pt idx="28">
                  <c:v>43312</c:v>
                </c:pt>
                <c:pt idx="29">
                  <c:v>43343</c:v>
                </c:pt>
                <c:pt idx="30">
                  <c:v>43371</c:v>
                </c:pt>
                <c:pt idx="31">
                  <c:v>43404</c:v>
                </c:pt>
                <c:pt idx="32">
                  <c:v>43434</c:v>
                </c:pt>
                <c:pt idx="33">
                  <c:v>43465</c:v>
                </c:pt>
                <c:pt idx="34">
                  <c:v>43496</c:v>
                </c:pt>
                <c:pt idx="35">
                  <c:v>43524</c:v>
                </c:pt>
                <c:pt idx="36">
                  <c:v>43553</c:v>
                </c:pt>
                <c:pt idx="37">
                  <c:v>43585</c:v>
                </c:pt>
                <c:pt idx="38">
                  <c:v>43616</c:v>
                </c:pt>
                <c:pt idx="39">
                  <c:v>43644</c:v>
                </c:pt>
                <c:pt idx="40">
                  <c:v>43677</c:v>
                </c:pt>
                <c:pt idx="41">
                  <c:v>43707</c:v>
                </c:pt>
                <c:pt idx="42">
                  <c:v>43738</c:v>
                </c:pt>
                <c:pt idx="43">
                  <c:v>43769</c:v>
                </c:pt>
                <c:pt idx="44">
                  <c:v>43798</c:v>
                </c:pt>
                <c:pt idx="45">
                  <c:v>43830</c:v>
                </c:pt>
                <c:pt idx="46">
                  <c:v>43861</c:v>
                </c:pt>
                <c:pt idx="47">
                  <c:v>43889</c:v>
                </c:pt>
                <c:pt idx="48">
                  <c:v>43921</c:v>
                </c:pt>
                <c:pt idx="49">
                  <c:v>43951</c:v>
                </c:pt>
                <c:pt idx="50">
                  <c:v>43980</c:v>
                </c:pt>
                <c:pt idx="51">
                  <c:v>44012</c:v>
                </c:pt>
                <c:pt idx="52">
                  <c:v>44043</c:v>
                </c:pt>
                <c:pt idx="53">
                  <c:v>44074</c:v>
                </c:pt>
                <c:pt idx="54">
                  <c:v>44104</c:v>
                </c:pt>
                <c:pt idx="55">
                  <c:v>44134</c:v>
                </c:pt>
                <c:pt idx="56">
                  <c:v>44165</c:v>
                </c:pt>
                <c:pt idx="57">
                  <c:v>44196</c:v>
                </c:pt>
                <c:pt idx="58">
                  <c:v>44225</c:v>
                </c:pt>
                <c:pt idx="59">
                  <c:v>44253</c:v>
                </c:pt>
                <c:pt idx="60">
                  <c:v>44286</c:v>
                </c:pt>
                <c:pt idx="61">
                  <c:v>44316</c:v>
                </c:pt>
                <c:pt idx="62">
                  <c:v>44347</c:v>
                </c:pt>
                <c:pt idx="63">
                  <c:v>44377</c:v>
                </c:pt>
                <c:pt idx="64">
                  <c:v>44407</c:v>
                </c:pt>
                <c:pt idx="65">
                  <c:v>44439</c:v>
                </c:pt>
                <c:pt idx="66">
                  <c:v>44469</c:v>
                </c:pt>
                <c:pt idx="67">
                  <c:v>44498</c:v>
                </c:pt>
                <c:pt idx="68">
                  <c:v>44530</c:v>
                </c:pt>
                <c:pt idx="69">
                  <c:v>44561</c:v>
                </c:pt>
                <c:pt idx="70">
                  <c:v>44592</c:v>
                </c:pt>
                <c:pt idx="71">
                  <c:v>44620</c:v>
                </c:pt>
                <c:pt idx="72">
                  <c:v>44651</c:v>
                </c:pt>
                <c:pt idx="73">
                  <c:v>44681</c:v>
                </c:pt>
                <c:pt idx="74">
                  <c:v>44712</c:v>
                </c:pt>
                <c:pt idx="75">
                  <c:v>44742</c:v>
                </c:pt>
                <c:pt idx="76">
                  <c:v>44773</c:v>
                </c:pt>
                <c:pt idx="77">
                  <c:v>44804</c:v>
                </c:pt>
                <c:pt idx="78">
                  <c:v>44834</c:v>
                </c:pt>
                <c:pt idx="79">
                  <c:v>44865</c:v>
                </c:pt>
                <c:pt idx="80">
                  <c:v>44895</c:v>
                </c:pt>
                <c:pt idx="81">
                  <c:v>44926</c:v>
                </c:pt>
                <c:pt idx="82">
                  <c:v>44957</c:v>
                </c:pt>
                <c:pt idx="83">
                  <c:v>44985</c:v>
                </c:pt>
                <c:pt idx="84">
                  <c:v>45016</c:v>
                </c:pt>
                <c:pt idx="85">
                  <c:v>45046</c:v>
                </c:pt>
                <c:pt idx="86">
                  <c:v>45077</c:v>
                </c:pt>
                <c:pt idx="87">
                  <c:v>45107</c:v>
                </c:pt>
                <c:pt idx="88">
                  <c:v>45138</c:v>
                </c:pt>
                <c:pt idx="89">
                  <c:v>45169</c:v>
                </c:pt>
                <c:pt idx="90">
                  <c:v>45199</c:v>
                </c:pt>
                <c:pt idx="91">
                  <c:v>45230</c:v>
                </c:pt>
                <c:pt idx="92">
                  <c:v>45260</c:v>
                </c:pt>
                <c:pt idx="93">
                  <c:v>45291</c:v>
                </c:pt>
                <c:pt idx="94">
                  <c:v>45322</c:v>
                </c:pt>
                <c:pt idx="95">
                  <c:v>45351</c:v>
                </c:pt>
                <c:pt idx="96">
                  <c:v>45382</c:v>
                </c:pt>
                <c:pt idx="97">
                  <c:v>45412</c:v>
                </c:pt>
                <c:pt idx="98">
                  <c:v>45443</c:v>
                </c:pt>
                <c:pt idx="99">
                  <c:v>45473</c:v>
                </c:pt>
                <c:pt idx="100">
                  <c:v>45504</c:v>
                </c:pt>
                <c:pt idx="101">
                  <c:v>45535</c:v>
                </c:pt>
                <c:pt idx="102">
                  <c:v>45565</c:v>
                </c:pt>
                <c:pt idx="103">
                  <c:v>45596</c:v>
                </c:pt>
                <c:pt idx="104">
                  <c:v>45626</c:v>
                </c:pt>
                <c:pt idx="105">
                  <c:v>45657</c:v>
                </c:pt>
                <c:pt idx="106">
                  <c:v>45688</c:v>
                </c:pt>
                <c:pt idx="107">
                  <c:v>45716</c:v>
                </c:pt>
                <c:pt idx="108">
                  <c:v>45747</c:v>
                </c:pt>
                <c:pt idx="109">
                  <c:v>45777</c:v>
                </c:pt>
                <c:pt idx="110">
                  <c:v>45808</c:v>
                </c:pt>
                <c:pt idx="111">
                  <c:v>45838</c:v>
                </c:pt>
                <c:pt idx="112">
                  <c:v>45869</c:v>
                </c:pt>
                <c:pt idx="113">
                  <c:v>45898</c:v>
                </c:pt>
                <c:pt idx="114">
                  <c:v>45930</c:v>
                </c:pt>
                <c:pt idx="115">
                  <c:v>45961</c:v>
                </c:pt>
                <c:pt idx="116">
                  <c:v>45989</c:v>
                </c:pt>
                <c:pt idx="117">
                  <c:v>46022</c:v>
                </c:pt>
                <c:pt idx="118">
                  <c:v>46053</c:v>
                </c:pt>
                <c:pt idx="119">
                  <c:v>46080</c:v>
                </c:pt>
                <c:pt idx="120">
                  <c:v>46112</c:v>
                </c:pt>
                <c:pt idx="121">
                  <c:v>46142</c:v>
                </c:pt>
              </c:numCache>
            </c:numRef>
          </c:cat>
          <c:val>
            <c:numRef>
              <c:f>'BT BNP_posi'!$F$182:$F$303</c:f>
              <c:numCache>
                <c:formatCode>0.00</c:formatCode>
                <c:ptCount val="122"/>
                <c:pt idx="0">
                  <c:v>-1.5073689522723666</c:v>
                </c:pt>
                <c:pt idx="1">
                  <c:v>0.80833585595747071</c:v>
                </c:pt>
                <c:pt idx="2">
                  <c:v>7.897850855938611E-2</c:v>
                </c:pt>
                <c:pt idx="3">
                  <c:v>-5.430349264827103</c:v>
                </c:pt>
                <c:pt idx="4">
                  <c:v>-1.682796138601113</c:v>
                </c:pt>
                <c:pt idx="5">
                  <c:v>-6.4253529059738662E-2</c:v>
                </c:pt>
                <c:pt idx="6">
                  <c:v>1.0464174803148019</c:v>
                </c:pt>
                <c:pt idx="7">
                  <c:v>3.8147029865441406</c:v>
                </c:pt>
                <c:pt idx="8">
                  <c:v>3.0022050243891027</c:v>
                </c:pt>
                <c:pt idx="9">
                  <c:v>4.713229278088348</c:v>
                </c:pt>
                <c:pt idx="10">
                  <c:v>2.6657354404649389</c:v>
                </c:pt>
                <c:pt idx="11">
                  <c:v>2.40158573720054</c:v>
                </c:pt>
                <c:pt idx="12">
                  <c:v>2.3766336946465945</c:v>
                </c:pt>
                <c:pt idx="13">
                  <c:v>2.3554595266680494</c:v>
                </c:pt>
                <c:pt idx="14">
                  <c:v>2.4142921177159549</c:v>
                </c:pt>
                <c:pt idx="15">
                  <c:v>1.8967437479308911</c:v>
                </c:pt>
                <c:pt idx="16">
                  <c:v>1.4244515087396683</c:v>
                </c:pt>
                <c:pt idx="17">
                  <c:v>0.28986564746755816</c:v>
                </c:pt>
                <c:pt idx="18">
                  <c:v>0.66266143261577337</c:v>
                </c:pt>
                <c:pt idx="19">
                  <c:v>0.38113780575204959</c:v>
                </c:pt>
                <c:pt idx="20">
                  <c:v>-0.43060751838372541</c:v>
                </c:pt>
                <c:pt idx="21">
                  <c:v>-1.1102062021500014</c:v>
                </c:pt>
                <c:pt idx="22">
                  <c:v>-1.5351684199468965</c:v>
                </c:pt>
                <c:pt idx="23">
                  <c:v>-2.6277897308435065</c:v>
                </c:pt>
                <c:pt idx="24">
                  <c:v>-3.0264734774466926</c:v>
                </c:pt>
                <c:pt idx="25">
                  <c:v>-2.3917504563150853</c:v>
                </c:pt>
                <c:pt idx="26">
                  <c:v>-2.469822515344724</c:v>
                </c:pt>
                <c:pt idx="27">
                  <c:v>-1.5080946211661872</c:v>
                </c:pt>
                <c:pt idx="28">
                  <c:v>-0.8493806851170892</c:v>
                </c:pt>
                <c:pt idx="29">
                  <c:v>-1.2079783791522059</c:v>
                </c:pt>
                <c:pt idx="30">
                  <c:v>-0.86549839950450702</c:v>
                </c:pt>
                <c:pt idx="31">
                  <c:v>-1.4933454063461882</c:v>
                </c:pt>
                <c:pt idx="32">
                  <c:v>-1.2586429801848771</c:v>
                </c:pt>
                <c:pt idx="33">
                  <c:v>-1.3531855731410738</c:v>
                </c:pt>
                <c:pt idx="34">
                  <c:v>-0.63101768179960205</c:v>
                </c:pt>
                <c:pt idx="35">
                  <c:v>8.4837236857901829E-2</c:v>
                </c:pt>
                <c:pt idx="36">
                  <c:v>0.34527988309421281</c:v>
                </c:pt>
                <c:pt idx="37">
                  <c:v>1.2909541314899828</c:v>
                </c:pt>
                <c:pt idx="38">
                  <c:v>8.701809992126415E-2</c:v>
                </c:pt>
                <c:pt idx="39">
                  <c:v>1.5133640513517759</c:v>
                </c:pt>
                <c:pt idx="40">
                  <c:v>1.8953331743149904</c:v>
                </c:pt>
                <c:pt idx="41">
                  <c:v>-2.7595372329558682E-2</c:v>
                </c:pt>
                <c:pt idx="42">
                  <c:v>1.4768244630601373</c:v>
                </c:pt>
                <c:pt idx="43">
                  <c:v>1.7699009332329967</c:v>
                </c:pt>
                <c:pt idx="44">
                  <c:v>3.1056176219972991</c:v>
                </c:pt>
                <c:pt idx="45">
                  <c:v>3.5242758059817967</c:v>
                </c:pt>
                <c:pt idx="46">
                  <c:v>1.6243900099908812</c:v>
                </c:pt>
                <c:pt idx="47">
                  <c:v>-0.27687777842710587</c:v>
                </c:pt>
                <c:pt idx="48">
                  <c:v>-2.0411023647824256</c:v>
                </c:pt>
                <c:pt idx="49">
                  <c:v>-1.4745343146362846</c:v>
                </c:pt>
                <c:pt idx="50">
                  <c:v>-1.1787705924474428</c:v>
                </c:pt>
                <c:pt idx="51">
                  <c:v>4.0606285791067766E-2</c:v>
                </c:pt>
                <c:pt idx="52">
                  <c:v>0.61530767040404555</c:v>
                </c:pt>
                <c:pt idx="53">
                  <c:v>0.62901896132933821</c:v>
                </c:pt>
                <c:pt idx="54">
                  <c:v>-9.132803901181237E-2</c:v>
                </c:pt>
                <c:pt idx="55">
                  <c:v>-0.94250417897621563</c:v>
                </c:pt>
                <c:pt idx="56">
                  <c:v>0.91462399535801009</c:v>
                </c:pt>
                <c:pt idx="57">
                  <c:v>0.65318788793829363</c:v>
                </c:pt>
                <c:pt idx="58">
                  <c:v>0.8663092900127648</c:v>
                </c:pt>
                <c:pt idx="59">
                  <c:v>1.6965998563606701</c:v>
                </c:pt>
                <c:pt idx="60">
                  <c:v>2.0164310472663796</c:v>
                </c:pt>
                <c:pt idx="61">
                  <c:v>2.343970179806715</c:v>
                </c:pt>
                <c:pt idx="62">
                  <c:v>1.866631941053271</c:v>
                </c:pt>
                <c:pt idx="63">
                  <c:v>1.7649684497552041</c:v>
                </c:pt>
                <c:pt idx="64">
                  <c:v>0.89444957816368342</c:v>
                </c:pt>
                <c:pt idx="65">
                  <c:v>1.5426481351510724</c:v>
                </c:pt>
                <c:pt idx="66">
                  <c:v>0.47951087817997451</c:v>
                </c:pt>
                <c:pt idx="67">
                  <c:v>1.0490274962093395</c:v>
                </c:pt>
                <c:pt idx="68">
                  <c:v>4.0759560642197479E-3</c:v>
                </c:pt>
                <c:pt idx="69">
                  <c:v>-0.30843345387146653</c:v>
                </c:pt>
                <c:pt idx="70">
                  <c:v>-0.73674820181509781</c:v>
                </c:pt>
                <c:pt idx="71">
                  <c:v>-1.8356126976672449</c:v>
                </c:pt>
                <c:pt idx="72">
                  <c:v>-2.8645077696221768</c:v>
                </c:pt>
                <c:pt idx="73">
                  <c:v>-2.7420831169320659</c:v>
                </c:pt>
                <c:pt idx="74">
                  <c:v>-2.3034570104431538</c:v>
                </c:pt>
                <c:pt idx="75">
                  <c:v>-2.3042698608677448</c:v>
                </c:pt>
                <c:pt idx="76">
                  <c:v>-1.7821498480607005</c:v>
                </c:pt>
                <c:pt idx="77">
                  <c:v>-1.4978084897765567</c:v>
                </c:pt>
                <c:pt idx="78">
                  <c:v>-1.5058761189076209</c:v>
                </c:pt>
                <c:pt idx="79">
                  <c:v>-0.88608247921476346</c:v>
                </c:pt>
                <c:pt idx="80">
                  <c:v>-0.21796258386271183</c:v>
                </c:pt>
                <c:pt idx="81">
                  <c:v>0.14742727416827092</c:v>
                </c:pt>
                <c:pt idx="82">
                  <c:v>1.5519334500673931</c:v>
                </c:pt>
                <c:pt idx="83">
                  <c:v>1.6244191623121567</c:v>
                </c:pt>
                <c:pt idx="84">
                  <c:v>0.4065338206761821</c:v>
                </c:pt>
                <c:pt idx="85">
                  <c:v>0.75978140136821581</c:v>
                </c:pt>
                <c:pt idx="86">
                  <c:v>0.72371286534782309</c:v>
                </c:pt>
                <c:pt idx="87">
                  <c:v>1.0244223087884667</c:v>
                </c:pt>
                <c:pt idx="88">
                  <c:v>0.93622914506910249</c:v>
                </c:pt>
                <c:pt idx="89">
                  <c:v>0.95904530862665516</c:v>
                </c:pt>
                <c:pt idx="90">
                  <c:v>0.7916319541618444</c:v>
                </c:pt>
                <c:pt idx="91">
                  <c:v>0.3871013524507968</c:v>
                </c:pt>
                <c:pt idx="92">
                  <c:v>1.3300356587079825</c:v>
                </c:pt>
                <c:pt idx="93">
                  <c:v>1.6183489827679363</c:v>
                </c:pt>
                <c:pt idx="94">
                  <c:v>1.1974581423627351</c:v>
                </c:pt>
                <c:pt idx="95">
                  <c:v>1.3245668175787373</c:v>
                </c:pt>
                <c:pt idx="96">
                  <c:v>1.0861853741244847</c:v>
                </c:pt>
                <c:pt idx="97">
                  <c:v>0.37727422434334174</c:v>
                </c:pt>
                <c:pt idx="98">
                  <c:v>0.87395738411443125</c:v>
                </c:pt>
                <c:pt idx="99">
                  <c:v>-0.87363586535372051</c:v>
                </c:pt>
                <c:pt idx="100">
                  <c:v>-1.2175705149135909</c:v>
                </c:pt>
                <c:pt idx="101">
                  <c:v>-0.83115843797630484</c:v>
                </c:pt>
                <c:pt idx="102">
                  <c:v>-1.29851590912082</c:v>
                </c:pt>
                <c:pt idx="103">
                  <c:v>-1.5197845146671367</c:v>
                </c:pt>
                <c:pt idx="104">
                  <c:v>-2.8656311585067331</c:v>
                </c:pt>
                <c:pt idx="105">
                  <c:v>-2.0496158397632911</c:v>
                </c:pt>
                <c:pt idx="106">
                  <c:v>0.2122086746169522</c:v>
                </c:pt>
                <c:pt idx="107">
                  <c:v>0.80470079338213085</c:v>
                </c:pt>
                <c:pt idx="108">
                  <c:v>-0.32862235946909513</c:v>
                </c:pt>
                <c:pt idx="109">
                  <c:v>-1.8029276857691792</c:v>
                </c:pt>
                <c:pt idx="110">
                  <c:v>-1.1508762546351392</c:v>
                </c:pt>
                <c:pt idx="111">
                  <c:v>-1.6218358800079278</c:v>
                </c:pt>
                <c:pt idx="112">
                  <c:v>-0.9842815120011853</c:v>
                </c:pt>
                <c:pt idx="113">
                  <c:v>-1.007784455146109</c:v>
                </c:pt>
                <c:pt idx="114">
                  <c:v>-0.99945558728504869</c:v>
                </c:pt>
                <c:pt idx="115">
                  <c:v>0.25013390757473142</c:v>
                </c:pt>
                <c:pt idx="116">
                  <c:v>-1.2131457445116824</c:v>
                </c:pt>
                <c:pt idx="117">
                  <c:v>0.26431405989814077</c:v>
                </c:pt>
                <c:pt idx="118">
                  <c:v>-0.18841455228889784</c:v>
                </c:pt>
                <c:pt idx="119">
                  <c:v>0.5666241153658137</c:v>
                </c:pt>
                <c:pt idx="120">
                  <c:v>-4.7062775707014515</c:v>
                </c:pt>
                <c:pt idx="121">
                  <c:v>-3.5572488404578109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9-4DA7-B3CF-4E49E6F2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46752"/>
        <c:axId val="203256832"/>
      </c:lineChart>
      <c:dateAx>
        <c:axId val="203246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256832"/>
        <c:crosses val="autoZero"/>
        <c:auto val="1"/>
        <c:lblOffset val="100"/>
        <c:baseTimeUnit val="days"/>
      </c:dateAx>
      <c:valAx>
        <c:axId val="2032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24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'BT BNP_posi'!$A$182:$A$303</c:f>
              <c:numCache>
                <c:formatCode>m/d/yyyy</c:formatCode>
                <c:ptCount val="122"/>
                <c:pt idx="0">
                  <c:v>42460</c:v>
                </c:pt>
                <c:pt idx="1">
                  <c:v>42489</c:v>
                </c:pt>
                <c:pt idx="2">
                  <c:v>42521</c:v>
                </c:pt>
                <c:pt idx="3">
                  <c:v>42551</c:v>
                </c:pt>
                <c:pt idx="4">
                  <c:v>42580</c:v>
                </c:pt>
                <c:pt idx="5">
                  <c:v>42613</c:v>
                </c:pt>
                <c:pt idx="6">
                  <c:v>42643</c:v>
                </c:pt>
                <c:pt idx="7">
                  <c:v>42674</c:v>
                </c:pt>
                <c:pt idx="8">
                  <c:v>42704</c:v>
                </c:pt>
                <c:pt idx="9">
                  <c:v>42734</c:v>
                </c:pt>
                <c:pt idx="10">
                  <c:v>42766</c:v>
                </c:pt>
                <c:pt idx="11">
                  <c:v>42794</c:v>
                </c:pt>
                <c:pt idx="12">
                  <c:v>42825</c:v>
                </c:pt>
                <c:pt idx="13">
                  <c:v>42853</c:v>
                </c:pt>
                <c:pt idx="14">
                  <c:v>42886</c:v>
                </c:pt>
                <c:pt idx="15">
                  <c:v>42916</c:v>
                </c:pt>
                <c:pt idx="16">
                  <c:v>42947</c:v>
                </c:pt>
                <c:pt idx="17">
                  <c:v>42978</c:v>
                </c:pt>
                <c:pt idx="18">
                  <c:v>43007</c:v>
                </c:pt>
                <c:pt idx="19">
                  <c:v>43039</c:v>
                </c:pt>
                <c:pt idx="20">
                  <c:v>43069</c:v>
                </c:pt>
                <c:pt idx="21">
                  <c:v>43098</c:v>
                </c:pt>
                <c:pt idx="22">
                  <c:v>43131</c:v>
                </c:pt>
                <c:pt idx="23">
                  <c:v>43159</c:v>
                </c:pt>
                <c:pt idx="24">
                  <c:v>43189</c:v>
                </c:pt>
                <c:pt idx="25">
                  <c:v>43220</c:v>
                </c:pt>
                <c:pt idx="26">
                  <c:v>43251</c:v>
                </c:pt>
                <c:pt idx="27">
                  <c:v>43280</c:v>
                </c:pt>
                <c:pt idx="28">
                  <c:v>43312</c:v>
                </c:pt>
                <c:pt idx="29">
                  <c:v>43343</c:v>
                </c:pt>
                <c:pt idx="30">
                  <c:v>43371</c:v>
                </c:pt>
                <c:pt idx="31">
                  <c:v>43404</c:v>
                </c:pt>
                <c:pt idx="32">
                  <c:v>43434</c:v>
                </c:pt>
                <c:pt idx="33">
                  <c:v>43465</c:v>
                </c:pt>
                <c:pt idx="34">
                  <c:v>43496</c:v>
                </c:pt>
                <c:pt idx="35">
                  <c:v>43524</c:v>
                </c:pt>
                <c:pt idx="36">
                  <c:v>43553</c:v>
                </c:pt>
                <c:pt idx="37">
                  <c:v>43585</c:v>
                </c:pt>
                <c:pt idx="38">
                  <c:v>43616</c:v>
                </c:pt>
                <c:pt idx="39">
                  <c:v>43644</c:v>
                </c:pt>
                <c:pt idx="40">
                  <c:v>43677</c:v>
                </c:pt>
                <c:pt idx="41">
                  <c:v>43707</c:v>
                </c:pt>
                <c:pt idx="42">
                  <c:v>43738</c:v>
                </c:pt>
                <c:pt idx="43">
                  <c:v>43769</c:v>
                </c:pt>
                <c:pt idx="44">
                  <c:v>43798</c:v>
                </c:pt>
                <c:pt idx="45">
                  <c:v>43830</c:v>
                </c:pt>
                <c:pt idx="46">
                  <c:v>43861</c:v>
                </c:pt>
                <c:pt idx="47">
                  <c:v>43889</c:v>
                </c:pt>
                <c:pt idx="48">
                  <c:v>43921</c:v>
                </c:pt>
                <c:pt idx="49">
                  <c:v>43951</c:v>
                </c:pt>
                <c:pt idx="50">
                  <c:v>43980</c:v>
                </c:pt>
                <c:pt idx="51">
                  <c:v>44012</c:v>
                </c:pt>
                <c:pt idx="52">
                  <c:v>44043</c:v>
                </c:pt>
                <c:pt idx="53">
                  <c:v>44074</c:v>
                </c:pt>
                <c:pt idx="54">
                  <c:v>44104</c:v>
                </c:pt>
                <c:pt idx="55">
                  <c:v>44134</c:v>
                </c:pt>
                <c:pt idx="56">
                  <c:v>44165</c:v>
                </c:pt>
                <c:pt idx="57">
                  <c:v>44196</c:v>
                </c:pt>
                <c:pt idx="58">
                  <c:v>44225</c:v>
                </c:pt>
                <c:pt idx="59">
                  <c:v>44253</c:v>
                </c:pt>
                <c:pt idx="60">
                  <c:v>44286</c:v>
                </c:pt>
                <c:pt idx="61">
                  <c:v>44316</c:v>
                </c:pt>
                <c:pt idx="62">
                  <c:v>44347</c:v>
                </c:pt>
                <c:pt idx="63">
                  <c:v>44377</c:v>
                </c:pt>
                <c:pt idx="64">
                  <c:v>44407</c:v>
                </c:pt>
                <c:pt idx="65">
                  <c:v>44439</c:v>
                </c:pt>
                <c:pt idx="66">
                  <c:v>44469</c:v>
                </c:pt>
                <c:pt idx="67">
                  <c:v>44498</c:v>
                </c:pt>
                <c:pt idx="68">
                  <c:v>44530</c:v>
                </c:pt>
                <c:pt idx="69">
                  <c:v>44561</c:v>
                </c:pt>
                <c:pt idx="70">
                  <c:v>44592</c:v>
                </c:pt>
                <c:pt idx="71">
                  <c:v>44620</c:v>
                </c:pt>
                <c:pt idx="72">
                  <c:v>44651</c:v>
                </c:pt>
                <c:pt idx="73">
                  <c:v>44681</c:v>
                </c:pt>
                <c:pt idx="74">
                  <c:v>44712</c:v>
                </c:pt>
                <c:pt idx="75">
                  <c:v>44742</c:v>
                </c:pt>
                <c:pt idx="76">
                  <c:v>44773</c:v>
                </c:pt>
                <c:pt idx="77">
                  <c:v>44804</c:v>
                </c:pt>
                <c:pt idx="78">
                  <c:v>44834</c:v>
                </c:pt>
                <c:pt idx="79">
                  <c:v>44865</c:v>
                </c:pt>
                <c:pt idx="80">
                  <c:v>44895</c:v>
                </c:pt>
                <c:pt idx="81">
                  <c:v>44926</c:v>
                </c:pt>
                <c:pt idx="82">
                  <c:v>44957</c:v>
                </c:pt>
                <c:pt idx="83">
                  <c:v>44985</c:v>
                </c:pt>
                <c:pt idx="84">
                  <c:v>45016</c:v>
                </c:pt>
                <c:pt idx="85">
                  <c:v>45046</c:v>
                </c:pt>
                <c:pt idx="86">
                  <c:v>45077</c:v>
                </c:pt>
                <c:pt idx="87">
                  <c:v>45107</c:v>
                </c:pt>
                <c:pt idx="88">
                  <c:v>45138</c:v>
                </c:pt>
                <c:pt idx="89">
                  <c:v>45169</c:v>
                </c:pt>
                <c:pt idx="90">
                  <c:v>45199</c:v>
                </c:pt>
                <c:pt idx="91">
                  <c:v>45230</c:v>
                </c:pt>
                <c:pt idx="92">
                  <c:v>45260</c:v>
                </c:pt>
                <c:pt idx="93">
                  <c:v>45291</c:v>
                </c:pt>
                <c:pt idx="94">
                  <c:v>45322</c:v>
                </c:pt>
                <c:pt idx="95">
                  <c:v>45351</c:v>
                </c:pt>
                <c:pt idx="96">
                  <c:v>45382</c:v>
                </c:pt>
                <c:pt idx="97">
                  <c:v>45412</c:v>
                </c:pt>
                <c:pt idx="98">
                  <c:v>45443</c:v>
                </c:pt>
                <c:pt idx="99">
                  <c:v>45473</c:v>
                </c:pt>
                <c:pt idx="100">
                  <c:v>45504</c:v>
                </c:pt>
                <c:pt idx="101">
                  <c:v>45535</c:v>
                </c:pt>
                <c:pt idx="102">
                  <c:v>45565</c:v>
                </c:pt>
                <c:pt idx="103">
                  <c:v>45596</c:v>
                </c:pt>
                <c:pt idx="104">
                  <c:v>45626</c:v>
                </c:pt>
                <c:pt idx="105">
                  <c:v>45657</c:v>
                </c:pt>
                <c:pt idx="106">
                  <c:v>45688</c:v>
                </c:pt>
                <c:pt idx="107">
                  <c:v>45716</c:v>
                </c:pt>
                <c:pt idx="108">
                  <c:v>45747</c:v>
                </c:pt>
                <c:pt idx="109">
                  <c:v>45777</c:v>
                </c:pt>
                <c:pt idx="110">
                  <c:v>45808</c:v>
                </c:pt>
                <c:pt idx="111">
                  <c:v>45838</c:v>
                </c:pt>
                <c:pt idx="112">
                  <c:v>45869</c:v>
                </c:pt>
                <c:pt idx="113">
                  <c:v>45898</c:v>
                </c:pt>
                <c:pt idx="114">
                  <c:v>45930</c:v>
                </c:pt>
                <c:pt idx="115">
                  <c:v>45961</c:v>
                </c:pt>
                <c:pt idx="116">
                  <c:v>45989</c:v>
                </c:pt>
                <c:pt idx="117">
                  <c:v>46022</c:v>
                </c:pt>
                <c:pt idx="118">
                  <c:v>46053</c:v>
                </c:pt>
                <c:pt idx="119">
                  <c:v>46080</c:v>
                </c:pt>
                <c:pt idx="120">
                  <c:v>46112</c:v>
                </c:pt>
                <c:pt idx="121">
                  <c:v>46142</c:v>
                </c:pt>
              </c:numCache>
            </c:numRef>
          </c:cat>
          <c:val>
            <c:numRef>
              <c:f>'BT BNP_posi'!$Y$182:$Y$303</c:f>
              <c:numCache>
                <c:formatCode>General</c:formatCode>
                <c:ptCount val="1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0.9884619889891062</c:v>
                </c:pt>
                <c:pt idx="4">
                  <c:v>0.97996994973991203</c:v>
                </c:pt>
                <c:pt idx="5">
                  <c:v>1.0060674276363142</c:v>
                </c:pt>
                <c:pt idx="6">
                  <c:v>1.0060674276363142</c:v>
                </c:pt>
                <c:pt idx="7">
                  <c:v>1.0060674276363142</c:v>
                </c:pt>
                <c:pt idx="8">
                  <c:v>1.0060674276363142</c:v>
                </c:pt>
                <c:pt idx="9">
                  <c:v>1.0060674276363142</c:v>
                </c:pt>
                <c:pt idx="10">
                  <c:v>1.0016253041364143</c:v>
                </c:pt>
                <c:pt idx="11">
                  <c:v>1.0016253041364145</c:v>
                </c:pt>
                <c:pt idx="12">
                  <c:v>1.0016253041364143</c:v>
                </c:pt>
                <c:pt idx="13">
                  <c:v>1.0016253041364145</c:v>
                </c:pt>
                <c:pt idx="14">
                  <c:v>1.0016253041364145</c:v>
                </c:pt>
                <c:pt idx="15">
                  <c:v>1.0016253041364145</c:v>
                </c:pt>
                <c:pt idx="16">
                  <c:v>1.0016253041364145</c:v>
                </c:pt>
                <c:pt idx="17">
                  <c:v>1.0156449429190393</c:v>
                </c:pt>
                <c:pt idx="18">
                  <c:v>1.0156449429190393</c:v>
                </c:pt>
                <c:pt idx="19">
                  <c:v>1.0156449429190393</c:v>
                </c:pt>
                <c:pt idx="20">
                  <c:v>0.97828042884009281</c:v>
                </c:pt>
                <c:pt idx="21">
                  <c:v>0.96080494726625787</c:v>
                </c:pt>
                <c:pt idx="22">
                  <c:v>0.98199935674201677</c:v>
                </c:pt>
                <c:pt idx="23">
                  <c:v>0.97571645834464893</c:v>
                </c:pt>
                <c:pt idx="24">
                  <c:v>0.96022184609965733</c:v>
                </c:pt>
                <c:pt idx="25">
                  <c:v>0.98024174945787135</c:v>
                </c:pt>
                <c:pt idx="26">
                  <c:v>1.0033951933202785</c:v>
                </c:pt>
                <c:pt idx="27">
                  <c:v>0.98458088243130581</c:v>
                </c:pt>
                <c:pt idx="28">
                  <c:v>0.98748532663625377</c:v>
                </c:pt>
                <c:pt idx="29">
                  <c:v>0.9956205859534214</c:v>
                </c:pt>
                <c:pt idx="30">
                  <c:v>0.98077309936735857</c:v>
                </c:pt>
                <c:pt idx="31">
                  <c:v>1.0047626051463698</c:v>
                </c:pt>
                <c:pt idx="32">
                  <c:v>1.0035564075411521</c:v>
                </c:pt>
                <c:pt idx="33">
                  <c:v>1.0634184459545328</c:v>
                </c:pt>
                <c:pt idx="34">
                  <c:v>1.0695462872890213</c:v>
                </c:pt>
                <c:pt idx="35">
                  <c:v>1.0695462872890213</c:v>
                </c:pt>
                <c:pt idx="36">
                  <c:v>1.0695462872890213</c:v>
                </c:pt>
                <c:pt idx="37">
                  <c:v>1.0695462872890216</c:v>
                </c:pt>
                <c:pt idx="38">
                  <c:v>1.0606731356007049</c:v>
                </c:pt>
                <c:pt idx="39">
                  <c:v>1.0606731356007049</c:v>
                </c:pt>
                <c:pt idx="40">
                  <c:v>1.0606731356007049</c:v>
                </c:pt>
                <c:pt idx="41">
                  <c:v>1.0171019498136933</c:v>
                </c:pt>
                <c:pt idx="42">
                  <c:v>1.0171019498136931</c:v>
                </c:pt>
                <c:pt idx="43">
                  <c:v>1.0171019498136933</c:v>
                </c:pt>
                <c:pt idx="44">
                  <c:v>1.0171019498136933</c:v>
                </c:pt>
                <c:pt idx="45">
                  <c:v>1.0171019498136933</c:v>
                </c:pt>
                <c:pt idx="46">
                  <c:v>1.0037712564135874</c:v>
                </c:pt>
                <c:pt idx="47">
                  <c:v>0.98347086139040962</c:v>
                </c:pt>
                <c:pt idx="48">
                  <c:v>0.9957549682271869</c:v>
                </c:pt>
                <c:pt idx="49">
                  <c:v>1.0422226498271405</c:v>
                </c:pt>
                <c:pt idx="50">
                  <c:v>1.1327324872074609</c:v>
                </c:pt>
                <c:pt idx="51">
                  <c:v>1.1327324872074609</c:v>
                </c:pt>
                <c:pt idx="52">
                  <c:v>1.1327324872074609</c:v>
                </c:pt>
                <c:pt idx="53">
                  <c:v>1.1327324872074609</c:v>
                </c:pt>
                <c:pt idx="54">
                  <c:v>1.1454798205044101</c:v>
                </c:pt>
                <c:pt idx="55">
                  <c:v>1.1136635410775599</c:v>
                </c:pt>
                <c:pt idx="56">
                  <c:v>1.1136635410775599</c:v>
                </c:pt>
                <c:pt idx="57">
                  <c:v>1.1136635410775597</c:v>
                </c:pt>
                <c:pt idx="58">
                  <c:v>1.1136635410775599</c:v>
                </c:pt>
                <c:pt idx="59">
                  <c:v>1.1136635410775597</c:v>
                </c:pt>
                <c:pt idx="60">
                  <c:v>1.1136635410775599</c:v>
                </c:pt>
                <c:pt idx="61">
                  <c:v>1.1136635410775597</c:v>
                </c:pt>
                <c:pt idx="62">
                  <c:v>1.1136635410775595</c:v>
                </c:pt>
                <c:pt idx="63">
                  <c:v>1.1136635410775595</c:v>
                </c:pt>
                <c:pt idx="64">
                  <c:v>1.1136635410775595</c:v>
                </c:pt>
                <c:pt idx="65">
                  <c:v>1.1136635410775595</c:v>
                </c:pt>
                <c:pt idx="66">
                  <c:v>1.1029306551292006</c:v>
                </c:pt>
                <c:pt idx="67">
                  <c:v>1.1029306551292009</c:v>
                </c:pt>
                <c:pt idx="68">
                  <c:v>1.1224158199539918</c:v>
                </c:pt>
                <c:pt idx="69">
                  <c:v>1.0735545815509135</c:v>
                </c:pt>
                <c:pt idx="70">
                  <c:v>1.1026566854010604</c:v>
                </c:pt>
                <c:pt idx="71">
                  <c:v>1.0465066401666152</c:v>
                </c:pt>
                <c:pt idx="72">
                  <c:v>1.0887347275918675</c:v>
                </c:pt>
                <c:pt idx="73">
                  <c:v>1.1076808407367151</c:v>
                </c:pt>
                <c:pt idx="74">
                  <c:v>1.1043397685741807</c:v>
                </c:pt>
                <c:pt idx="75">
                  <c:v>1.117752008042421</c:v>
                </c:pt>
                <c:pt idx="76">
                  <c:v>1.1266264572773581</c:v>
                </c:pt>
                <c:pt idx="77">
                  <c:v>1.1766357235231546</c:v>
                </c:pt>
                <c:pt idx="78">
                  <c:v>1.0931713400228809</c:v>
                </c:pt>
                <c:pt idx="79">
                  <c:v>1.1236791208432824</c:v>
                </c:pt>
                <c:pt idx="80">
                  <c:v>1.1631824463884626</c:v>
                </c:pt>
                <c:pt idx="81">
                  <c:v>1.1631824463884626</c:v>
                </c:pt>
                <c:pt idx="82">
                  <c:v>1.1631824463884624</c:v>
                </c:pt>
                <c:pt idx="83">
                  <c:v>1.1631824463884624</c:v>
                </c:pt>
                <c:pt idx="84">
                  <c:v>1.1268402133378663</c:v>
                </c:pt>
                <c:pt idx="85">
                  <c:v>1.1268402133378663</c:v>
                </c:pt>
                <c:pt idx="86">
                  <c:v>1.1268402133378663</c:v>
                </c:pt>
                <c:pt idx="87">
                  <c:v>1.1268402133378663</c:v>
                </c:pt>
                <c:pt idx="88">
                  <c:v>1.1268402133378661</c:v>
                </c:pt>
                <c:pt idx="89">
                  <c:v>1.1268402133378661</c:v>
                </c:pt>
                <c:pt idx="90">
                  <c:v>1.1268402133378661</c:v>
                </c:pt>
                <c:pt idx="91">
                  <c:v>1.1268402133378661</c:v>
                </c:pt>
                <c:pt idx="92">
                  <c:v>1.1268402133378661</c:v>
                </c:pt>
                <c:pt idx="93">
                  <c:v>1.1268402133378663</c:v>
                </c:pt>
                <c:pt idx="94">
                  <c:v>1.1268402133378661</c:v>
                </c:pt>
                <c:pt idx="95">
                  <c:v>1.1268402133378661</c:v>
                </c:pt>
                <c:pt idx="96">
                  <c:v>1.1268402133378659</c:v>
                </c:pt>
                <c:pt idx="97">
                  <c:v>1.1268402133378661</c:v>
                </c:pt>
                <c:pt idx="98">
                  <c:v>1.1268402133378661</c:v>
                </c:pt>
                <c:pt idx="99">
                  <c:v>1.1442040289408066</c:v>
                </c:pt>
                <c:pt idx="100">
                  <c:v>1.1148796189897598</c:v>
                </c:pt>
                <c:pt idx="101">
                  <c:v>1.1222370135267166</c:v>
                </c:pt>
                <c:pt idx="102">
                  <c:v>1.1075966912228057</c:v>
                </c:pt>
                <c:pt idx="103">
                  <c:v>1.0931043775980067</c:v>
                </c:pt>
                <c:pt idx="104">
                  <c:v>1.0976198692991517</c:v>
                </c:pt>
                <c:pt idx="105">
                  <c:v>1.1166233593887211</c:v>
                </c:pt>
                <c:pt idx="106">
                  <c:v>1.1166233593887211</c:v>
                </c:pt>
                <c:pt idx="107">
                  <c:v>1.1166233593887211</c:v>
                </c:pt>
                <c:pt idx="108">
                  <c:v>1.0505817094376637</c:v>
                </c:pt>
                <c:pt idx="109">
                  <c:v>1.017283780564803</c:v>
                </c:pt>
                <c:pt idx="110">
                  <c:v>1.0394520769142028</c:v>
                </c:pt>
                <c:pt idx="111">
                  <c:v>1.0521427407788564</c:v>
                </c:pt>
                <c:pt idx="112">
                  <c:v>1.031825514871568</c:v>
                </c:pt>
                <c:pt idx="113">
                  <c:v>1.0457389682556906</c:v>
                </c:pt>
                <c:pt idx="114">
                  <c:v>1.0412006859412009</c:v>
                </c:pt>
                <c:pt idx="115">
                  <c:v>1.0412006859412009</c:v>
                </c:pt>
                <c:pt idx="116">
                  <c:v>1.0262032773723393</c:v>
                </c:pt>
                <c:pt idx="117">
                  <c:v>1.0262032773723393</c:v>
                </c:pt>
                <c:pt idx="118">
                  <c:v>1.0181208339199335</c:v>
                </c:pt>
                <c:pt idx="119">
                  <c:v>1.0181208339199335</c:v>
                </c:pt>
                <c:pt idx="120">
                  <c:v>0.98677737584131819</c:v>
                </c:pt>
                <c:pt idx="121">
                  <c:v>0.96899094132370822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2-473C-AC46-4FF6C73BD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650336"/>
        <c:axId val="476645056"/>
      </c:lineChart>
      <c:dateAx>
        <c:axId val="476650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645056"/>
        <c:crosses val="autoZero"/>
        <c:auto val="1"/>
        <c:lblOffset val="100"/>
        <c:baseTimeUnit val="days"/>
      </c:dateAx>
      <c:valAx>
        <c:axId val="4766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65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Surprises Indicateurs</a:t>
            </a:r>
            <a:r>
              <a:rPr lang="fr-FR" baseline="0"/>
              <a:t> Macro</a:t>
            </a:r>
            <a:endParaRPr lang="fr-FR"/>
          </a:p>
        </c:rich>
      </c:tx>
      <c:layout>
        <c:manualLayout>
          <c:xMode val="edge"/>
          <c:yMode val="edge"/>
          <c:x val="1.0228652899792808E-2"/>
          <c:y val="3.0651347160898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'Indicateur dur'!$B$1</c:f>
              <c:strCache>
                <c:ptCount val="1"/>
                <c:pt idx="0">
                  <c:v>Industrial Sector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'Indicateur dur'!$A$2:$A$254</c:f>
              <c:numCache>
                <c:formatCode>m/d/yyyy</c:formatCode>
                <c:ptCount val="253"/>
                <c:pt idx="0">
                  <c:v>38502</c:v>
                </c:pt>
                <c:pt idx="1">
                  <c:v>38533</c:v>
                </c:pt>
                <c:pt idx="2">
                  <c:v>38563</c:v>
                </c:pt>
                <c:pt idx="3">
                  <c:v>38594</c:v>
                </c:pt>
                <c:pt idx="4">
                  <c:v>38625</c:v>
                </c:pt>
                <c:pt idx="5">
                  <c:v>38655</c:v>
                </c:pt>
                <c:pt idx="6">
                  <c:v>38686</c:v>
                </c:pt>
                <c:pt idx="7">
                  <c:v>38716</c:v>
                </c:pt>
                <c:pt idx="8">
                  <c:v>38747</c:v>
                </c:pt>
                <c:pt idx="9">
                  <c:v>38776</c:v>
                </c:pt>
                <c:pt idx="10">
                  <c:v>38806</c:v>
                </c:pt>
                <c:pt idx="11">
                  <c:v>38837</c:v>
                </c:pt>
                <c:pt idx="12">
                  <c:v>38867</c:v>
                </c:pt>
                <c:pt idx="13">
                  <c:v>38898</c:v>
                </c:pt>
                <c:pt idx="14">
                  <c:v>38928</c:v>
                </c:pt>
                <c:pt idx="15">
                  <c:v>38959</c:v>
                </c:pt>
                <c:pt idx="16">
                  <c:v>38990</c:v>
                </c:pt>
                <c:pt idx="17">
                  <c:v>39020</c:v>
                </c:pt>
                <c:pt idx="18">
                  <c:v>39051</c:v>
                </c:pt>
                <c:pt idx="19">
                  <c:v>39081</c:v>
                </c:pt>
                <c:pt idx="20">
                  <c:v>39112</c:v>
                </c:pt>
                <c:pt idx="21">
                  <c:v>39141</c:v>
                </c:pt>
                <c:pt idx="22">
                  <c:v>39171</c:v>
                </c:pt>
                <c:pt idx="23">
                  <c:v>39202</c:v>
                </c:pt>
                <c:pt idx="24">
                  <c:v>39232</c:v>
                </c:pt>
                <c:pt idx="25">
                  <c:v>39263</c:v>
                </c:pt>
                <c:pt idx="26">
                  <c:v>39293</c:v>
                </c:pt>
                <c:pt idx="27">
                  <c:v>39324</c:v>
                </c:pt>
                <c:pt idx="28">
                  <c:v>39355</c:v>
                </c:pt>
                <c:pt idx="29">
                  <c:v>39385</c:v>
                </c:pt>
                <c:pt idx="30">
                  <c:v>39416</c:v>
                </c:pt>
                <c:pt idx="31">
                  <c:v>39446</c:v>
                </c:pt>
                <c:pt idx="32">
                  <c:v>39477</c:v>
                </c:pt>
                <c:pt idx="33">
                  <c:v>39507</c:v>
                </c:pt>
                <c:pt idx="34">
                  <c:v>39537</c:v>
                </c:pt>
                <c:pt idx="35">
                  <c:v>39568</c:v>
                </c:pt>
                <c:pt idx="36">
                  <c:v>39598</c:v>
                </c:pt>
                <c:pt idx="37">
                  <c:v>39629</c:v>
                </c:pt>
                <c:pt idx="38">
                  <c:v>39659</c:v>
                </c:pt>
                <c:pt idx="39">
                  <c:v>39690</c:v>
                </c:pt>
                <c:pt idx="40">
                  <c:v>39721</c:v>
                </c:pt>
                <c:pt idx="41">
                  <c:v>39751</c:v>
                </c:pt>
                <c:pt idx="42">
                  <c:v>39782</c:v>
                </c:pt>
                <c:pt idx="43">
                  <c:v>39812</c:v>
                </c:pt>
                <c:pt idx="44">
                  <c:v>39843</c:v>
                </c:pt>
                <c:pt idx="45">
                  <c:v>39872</c:v>
                </c:pt>
                <c:pt idx="46">
                  <c:v>39902</c:v>
                </c:pt>
                <c:pt idx="47">
                  <c:v>39933</c:v>
                </c:pt>
                <c:pt idx="48">
                  <c:v>39963</c:v>
                </c:pt>
                <c:pt idx="49">
                  <c:v>39994</c:v>
                </c:pt>
                <c:pt idx="50">
                  <c:v>40024</c:v>
                </c:pt>
                <c:pt idx="51">
                  <c:v>40055</c:v>
                </c:pt>
                <c:pt idx="52">
                  <c:v>40086</c:v>
                </c:pt>
                <c:pt idx="53">
                  <c:v>40116</c:v>
                </c:pt>
                <c:pt idx="54">
                  <c:v>40147</c:v>
                </c:pt>
                <c:pt idx="55">
                  <c:v>40177</c:v>
                </c:pt>
                <c:pt idx="56">
                  <c:v>40208</c:v>
                </c:pt>
                <c:pt idx="57">
                  <c:v>40237</c:v>
                </c:pt>
                <c:pt idx="58">
                  <c:v>40267</c:v>
                </c:pt>
                <c:pt idx="59">
                  <c:v>40298</c:v>
                </c:pt>
                <c:pt idx="60">
                  <c:v>40328</c:v>
                </c:pt>
                <c:pt idx="61">
                  <c:v>40359</c:v>
                </c:pt>
                <c:pt idx="62">
                  <c:v>40389</c:v>
                </c:pt>
                <c:pt idx="63">
                  <c:v>40420</c:v>
                </c:pt>
                <c:pt idx="64">
                  <c:v>40451</c:v>
                </c:pt>
                <c:pt idx="65">
                  <c:v>40481</c:v>
                </c:pt>
                <c:pt idx="66">
                  <c:v>40512</c:v>
                </c:pt>
                <c:pt idx="67">
                  <c:v>40542</c:v>
                </c:pt>
                <c:pt idx="68">
                  <c:v>40573</c:v>
                </c:pt>
                <c:pt idx="69">
                  <c:v>40602</c:v>
                </c:pt>
                <c:pt idx="70">
                  <c:v>40632</c:v>
                </c:pt>
                <c:pt idx="71">
                  <c:v>40663</c:v>
                </c:pt>
                <c:pt idx="72">
                  <c:v>40693</c:v>
                </c:pt>
                <c:pt idx="73">
                  <c:v>40724</c:v>
                </c:pt>
                <c:pt idx="74">
                  <c:v>40754</c:v>
                </c:pt>
                <c:pt idx="75">
                  <c:v>40785</c:v>
                </c:pt>
                <c:pt idx="76">
                  <c:v>40816</c:v>
                </c:pt>
                <c:pt idx="77">
                  <c:v>40846</c:v>
                </c:pt>
                <c:pt idx="78">
                  <c:v>40877</c:v>
                </c:pt>
                <c:pt idx="79">
                  <c:v>40907</c:v>
                </c:pt>
                <c:pt idx="80">
                  <c:v>40938</c:v>
                </c:pt>
                <c:pt idx="81">
                  <c:v>40968</c:v>
                </c:pt>
                <c:pt idx="82">
                  <c:v>40998</c:v>
                </c:pt>
                <c:pt idx="83">
                  <c:v>41029</c:v>
                </c:pt>
                <c:pt idx="84">
                  <c:v>41059</c:v>
                </c:pt>
                <c:pt idx="85">
                  <c:v>41090</c:v>
                </c:pt>
                <c:pt idx="86">
                  <c:v>41120</c:v>
                </c:pt>
                <c:pt idx="87">
                  <c:v>41151</c:v>
                </c:pt>
                <c:pt idx="88">
                  <c:v>41182</c:v>
                </c:pt>
                <c:pt idx="89">
                  <c:v>41212</c:v>
                </c:pt>
                <c:pt idx="90">
                  <c:v>41243</c:v>
                </c:pt>
                <c:pt idx="91">
                  <c:v>41273</c:v>
                </c:pt>
                <c:pt idx="92">
                  <c:v>41304</c:v>
                </c:pt>
                <c:pt idx="93">
                  <c:v>41333</c:v>
                </c:pt>
                <c:pt idx="94">
                  <c:v>41363</c:v>
                </c:pt>
                <c:pt idx="95">
                  <c:v>41394</c:v>
                </c:pt>
                <c:pt idx="96">
                  <c:v>41424</c:v>
                </c:pt>
                <c:pt idx="97">
                  <c:v>41455</c:v>
                </c:pt>
                <c:pt idx="98">
                  <c:v>41485</c:v>
                </c:pt>
                <c:pt idx="99">
                  <c:v>41516</c:v>
                </c:pt>
                <c:pt idx="100">
                  <c:v>41547</c:v>
                </c:pt>
                <c:pt idx="101">
                  <c:v>41577</c:v>
                </c:pt>
                <c:pt idx="102">
                  <c:v>41608</c:v>
                </c:pt>
                <c:pt idx="103">
                  <c:v>41638</c:v>
                </c:pt>
                <c:pt idx="104">
                  <c:v>41669</c:v>
                </c:pt>
                <c:pt idx="105">
                  <c:v>41698</c:v>
                </c:pt>
                <c:pt idx="106">
                  <c:v>41728</c:v>
                </c:pt>
                <c:pt idx="107">
                  <c:v>41759</c:v>
                </c:pt>
                <c:pt idx="108">
                  <c:v>41789</c:v>
                </c:pt>
                <c:pt idx="109">
                  <c:v>41820</c:v>
                </c:pt>
                <c:pt idx="110">
                  <c:v>41850</c:v>
                </c:pt>
                <c:pt idx="111">
                  <c:v>41881</c:v>
                </c:pt>
                <c:pt idx="112">
                  <c:v>41912</c:v>
                </c:pt>
                <c:pt idx="113">
                  <c:v>41942</c:v>
                </c:pt>
                <c:pt idx="114">
                  <c:v>41973</c:v>
                </c:pt>
                <c:pt idx="115">
                  <c:v>42003</c:v>
                </c:pt>
                <c:pt idx="116">
                  <c:v>42034</c:v>
                </c:pt>
                <c:pt idx="117">
                  <c:v>42063</c:v>
                </c:pt>
                <c:pt idx="118">
                  <c:v>42093</c:v>
                </c:pt>
                <c:pt idx="119">
                  <c:v>42124</c:v>
                </c:pt>
                <c:pt idx="120">
                  <c:v>42154</c:v>
                </c:pt>
                <c:pt idx="121">
                  <c:v>42185</c:v>
                </c:pt>
                <c:pt idx="122">
                  <c:v>42215</c:v>
                </c:pt>
                <c:pt idx="123">
                  <c:v>42246</c:v>
                </c:pt>
                <c:pt idx="124">
                  <c:v>42277</c:v>
                </c:pt>
                <c:pt idx="125">
                  <c:v>42307</c:v>
                </c:pt>
                <c:pt idx="126">
                  <c:v>42338</c:v>
                </c:pt>
                <c:pt idx="127">
                  <c:v>42368</c:v>
                </c:pt>
                <c:pt idx="128">
                  <c:v>42399</c:v>
                </c:pt>
                <c:pt idx="129">
                  <c:v>42429</c:v>
                </c:pt>
                <c:pt idx="130">
                  <c:v>42459</c:v>
                </c:pt>
                <c:pt idx="131">
                  <c:v>42490</c:v>
                </c:pt>
                <c:pt idx="132">
                  <c:v>42520</c:v>
                </c:pt>
                <c:pt idx="133">
                  <c:v>42551</c:v>
                </c:pt>
                <c:pt idx="134">
                  <c:v>42581</c:v>
                </c:pt>
                <c:pt idx="135">
                  <c:v>42612</c:v>
                </c:pt>
                <c:pt idx="136">
                  <c:v>42643</c:v>
                </c:pt>
                <c:pt idx="137">
                  <c:v>42673</c:v>
                </c:pt>
                <c:pt idx="138">
                  <c:v>42704</c:v>
                </c:pt>
                <c:pt idx="139">
                  <c:v>42734</c:v>
                </c:pt>
                <c:pt idx="140">
                  <c:v>42765</c:v>
                </c:pt>
                <c:pt idx="141">
                  <c:v>42794</c:v>
                </c:pt>
                <c:pt idx="142">
                  <c:v>42824</c:v>
                </c:pt>
                <c:pt idx="143">
                  <c:v>42855</c:v>
                </c:pt>
                <c:pt idx="144">
                  <c:v>42885</c:v>
                </c:pt>
                <c:pt idx="145">
                  <c:v>42916</c:v>
                </c:pt>
                <c:pt idx="146">
                  <c:v>42946</c:v>
                </c:pt>
                <c:pt idx="147">
                  <c:v>42977</c:v>
                </c:pt>
                <c:pt idx="148">
                  <c:v>43008</c:v>
                </c:pt>
                <c:pt idx="149">
                  <c:v>43038</c:v>
                </c:pt>
                <c:pt idx="150">
                  <c:v>43069</c:v>
                </c:pt>
                <c:pt idx="151">
                  <c:v>43099</c:v>
                </c:pt>
                <c:pt idx="152">
                  <c:v>43130</c:v>
                </c:pt>
                <c:pt idx="153">
                  <c:v>43159</c:v>
                </c:pt>
                <c:pt idx="154">
                  <c:v>43189</c:v>
                </c:pt>
                <c:pt idx="155">
                  <c:v>43220</c:v>
                </c:pt>
                <c:pt idx="156">
                  <c:v>43250</c:v>
                </c:pt>
                <c:pt idx="157">
                  <c:v>43281</c:v>
                </c:pt>
                <c:pt idx="158">
                  <c:v>43311</c:v>
                </c:pt>
                <c:pt idx="159">
                  <c:v>43342</c:v>
                </c:pt>
                <c:pt idx="160">
                  <c:v>43373</c:v>
                </c:pt>
                <c:pt idx="161">
                  <c:v>43403</c:v>
                </c:pt>
                <c:pt idx="162">
                  <c:v>43434</c:v>
                </c:pt>
                <c:pt idx="163">
                  <c:v>43464</c:v>
                </c:pt>
                <c:pt idx="164">
                  <c:v>43495</c:v>
                </c:pt>
                <c:pt idx="165">
                  <c:v>43524</c:v>
                </c:pt>
                <c:pt idx="166">
                  <c:v>43554</c:v>
                </c:pt>
                <c:pt idx="167">
                  <c:v>43585</c:v>
                </c:pt>
                <c:pt idx="168">
                  <c:v>43615</c:v>
                </c:pt>
                <c:pt idx="169">
                  <c:v>43646</c:v>
                </c:pt>
                <c:pt idx="170">
                  <c:v>43676</c:v>
                </c:pt>
                <c:pt idx="171">
                  <c:v>43707</c:v>
                </c:pt>
                <c:pt idx="172">
                  <c:v>43738</c:v>
                </c:pt>
                <c:pt idx="173">
                  <c:v>43768</c:v>
                </c:pt>
                <c:pt idx="174">
                  <c:v>43799</c:v>
                </c:pt>
                <c:pt idx="175">
                  <c:v>43829</c:v>
                </c:pt>
                <c:pt idx="176">
                  <c:v>43860</c:v>
                </c:pt>
                <c:pt idx="177">
                  <c:v>43890</c:v>
                </c:pt>
                <c:pt idx="178">
                  <c:v>43920</c:v>
                </c:pt>
                <c:pt idx="179">
                  <c:v>43951</c:v>
                </c:pt>
                <c:pt idx="180">
                  <c:v>43981</c:v>
                </c:pt>
                <c:pt idx="181">
                  <c:v>44012</c:v>
                </c:pt>
                <c:pt idx="182">
                  <c:v>44042</c:v>
                </c:pt>
                <c:pt idx="183">
                  <c:v>44073</c:v>
                </c:pt>
                <c:pt idx="184">
                  <c:v>44104</c:v>
                </c:pt>
                <c:pt idx="185">
                  <c:v>44134</c:v>
                </c:pt>
                <c:pt idx="186">
                  <c:v>44165</c:v>
                </c:pt>
                <c:pt idx="187">
                  <c:v>44195</c:v>
                </c:pt>
                <c:pt idx="188">
                  <c:v>44226</c:v>
                </c:pt>
                <c:pt idx="189">
                  <c:v>44255</c:v>
                </c:pt>
                <c:pt idx="190">
                  <c:v>44285</c:v>
                </c:pt>
                <c:pt idx="191">
                  <c:v>44316</c:v>
                </c:pt>
                <c:pt idx="192">
                  <c:v>44346</c:v>
                </c:pt>
                <c:pt idx="193">
                  <c:v>44377</c:v>
                </c:pt>
                <c:pt idx="194">
                  <c:v>44407</c:v>
                </c:pt>
                <c:pt idx="195">
                  <c:v>44438</c:v>
                </c:pt>
                <c:pt idx="196">
                  <c:v>44469</c:v>
                </c:pt>
                <c:pt idx="197">
                  <c:v>44499</c:v>
                </c:pt>
                <c:pt idx="198">
                  <c:v>44530</c:v>
                </c:pt>
                <c:pt idx="199">
                  <c:v>44560</c:v>
                </c:pt>
                <c:pt idx="200">
                  <c:v>44591</c:v>
                </c:pt>
                <c:pt idx="201">
                  <c:v>44620</c:v>
                </c:pt>
                <c:pt idx="202">
                  <c:v>44650</c:v>
                </c:pt>
                <c:pt idx="203">
                  <c:v>44681</c:v>
                </c:pt>
                <c:pt idx="204">
                  <c:v>44711</c:v>
                </c:pt>
                <c:pt idx="205">
                  <c:v>44742</c:v>
                </c:pt>
                <c:pt idx="206">
                  <c:v>44772</c:v>
                </c:pt>
                <c:pt idx="207">
                  <c:v>44803</c:v>
                </c:pt>
                <c:pt idx="208">
                  <c:v>44834</c:v>
                </c:pt>
                <c:pt idx="209">
                  <c:v>44864</c:v>
                </c:pt>
                <c:pt idx="210">
                  <c:v>44895</c:v>
                </c:pt>
                <c:pt idx="211">
                  <c:v>44925</c:v>
                </c:pt>
                <c:pt idx="212">
                  <c:v>44956</c:v>
                </c:pt>
                <c:pt idx="213">
                  <c:v>44985</c:v>
                </c:pt>
                <c:pt idx="214">
                  <c:v>45015</c:v>
                </c:pt>
                <c:pt idx="215">
                  <c:v>45046</c:v>
                </c:pt>
                <c:pt idx="216">
                  <c:v>45076</c:v>
                </c:pt>
                <c:pt idx="217">
                  <c:v>45107</c:v>
                </c:pt>
                <c:pt idx="218">
                  <c:v>45137</c:v>
                </c:pt>
                <c:pt idx="219">
                  <c:v>45168</c:v>
                </c:pt>
                <c:pt idx="220">
                  <c:v>45199</c:v>
                </c:pt>
                <c:pt idx="221">
                  <c:v>45229</c:v>
                </c:pt>
                <c:pt idx="222">
                  <c:v>45260</c:v>
                </c:pt>
                <c:pt idx="223">
                  <c:v>45290</c:v>
                </c:pt>
                <c:pt idx="224">
                  <c:v>45321</c:v>
                </c:pt>
                <c:pt idx="225">
                  <c:v>45351</c:v>
                </c:pt>
                <c:pt idx="226">
                  <c:v>45381</c:v>
                </c:pt>
                <c:pt idx="227">
                  <c:v>45412</c:v>
                </c:pt>
                <c:pt idx="228">
                  <c:v>45442</c:v>
                </c:pt>
                <c:pt idx="229">
                  <c:v>45473</c:v>
                </c:pt>
                <c:pt idx="230">
                  <c:v>45503</c:v>
                </c:pt>
                <c:pt idx="231">
                  <c:v>45534</c:v>
                </c:pt>
                <c:pt idx="232">
                  <c:v>45565</c:v>
                </c:pt>
                <c:pt idx="233">
                  <c:v>45595</c:v>
                </c:pt>
                <c:pt idx="234">
                  <c:v>45626</c:v>
                </c:pt>
                <c:pt idx="235">
                  <c:v>45656</c:v>
                </c:pt>
                <c:pt idx="236">
                  <c:v>45687</c:v>
                </c:pt>
                <c:pt idx="237">
                  <c:v>45716</c:v>
                </c:pt>
                <c:pt idx="238">
                  <c:v>45746</c:v>
                </c:pt>
                <c:pt idx="239">
                  <c:v>45777</c:v>
                </c:pt>
                <c:pt idx="240">
                  <c:v>45807</c:v>
                </c:pt>
                <c:pt idx="241">
                  <c:v>45838</c:v>
                </c:pt>
                <c:pt idx="242">
                  <c:v>45868</c:v>
                </c:pt>
                <c:pt idx="243">
                  <c:v>45899</c:v>
                </c:pt>
                <c:pt idx="244">
                  <c:v>45930</c:v>
                </c:pt>
                <c:pt idx="245">
                  <c:v>45960</c:v>
                </c:pt>
                <c:pt idx="246">
                  <c:v>45991</c:v>
                </c:pt>
                <c:pt idx="247">
                  <c:v>46021</c:v>
                </c:pt>
                <c:pt idx="248">
                  <c:v>46052</c:v>
                </c:pt>
                <c:pt idx="249">
                  <c:v>46081</c:v>
                </c:pt>
                <c:pt idx="250">
                  <c:v>46111</c:v>
                </c:pt>
                <c:pt idx="251">
                  <c:v>46142</c:v>
                </c:pt>
                <c:pt idx="252">
                  <c:v>46172</c:v>
                </c:pt>
              </c:numCache>
            </c:numRef>
          </c:cat>
          <c:val>
            <c:numRef>
              <c:f>'Indicateur dur'!$B$2:$B$254</c:f>
              <c:numCache>
                <c:formatCode>0.00</c:formatCode>
                <c:ptCount val="253"/>
                <c:pt idx="0">
                  <c:v>-0.70040000000000002</c:v>
                </c:pt>
                <c:pt idx="1">
                  <c:v>9.4200000000000006E-2</c:v>
                </c:pt>
                <c:pt idx="2">
                  <c:v>0.70730000000000004</c:v>
                </c:pt>
                <c:pt idx="3">
                  <c:v>0.441</c:v>
                </c:pt>
                <c:pt idx="4">
                  <c:v>-5.8299999999999998E-2</c:v>
                </c:pt>
                <c:pt idx="5">
                  <c:v>0.53710000000000002</c:v>
                </c:pt>
                <c:pt idx="6">
                  <c:v>-5.2200000000000003E-2</c:v>
                </c:pt>
                <c:pt idx="7">
                  <c:v>-1.1234</c:v>
                </c:pt>
                <c:pt idx="8">
                  <c:v>-0.92620000000000002</c:v>
                </c:pt>
                <c:pt idx="9">
                  <c:v>-0.75390000000000001</c:v>
                </c:pt>
                <c:pt idx="10">
                  <c:v>-0.88200000000000001</c:v>
                </c:pt>
                <c:pt idx="11">
                  <c:v>-0.60199999999999998</c:v>
                </c:pt>
                <c:pt idx="12">
                  <c:v>-0.67479999999999996</c:v>
                </c:pt>
                <c:pt idx="13">
                  <c:v>-0.2455</c:v>
                </c:pt>
                <c:pt idx="14">
                  <c:v>-9.9400000000000002E-2</c:v>
                </c:pt>
                <c:pt idx="15">
                  <c:v>-0.30549999999999999</c:v>
                </c:pt>
                <c:pt idx="16">
                  <c:v>-0.42749999999999999</c:v>
                </c:pt>
                <c:pt idx="17">
                  <c:v>0.29920000000000002</c:v>
                </c:pt>
                <c:pt idx="18">
                  <c:v>0.15379999999999999</c:v>
                </c:pt>
                <c:pt idx="19">
                  <c:v>-0.2722</c:v>
                </c:pt>
                <c:pt idx="20">
                  <c:v>-0.44519999999999998</c:v>
                </c:pt>
                <c:pt idx="21">
                  <c:v>-0.2596</c:v>
                </c:pt>
                <c:pt idx="22">
                  <c:v>-0.39079999999999998</c:v>
                </c:pt>
                <c:pt idx="23">
                  <c:v>0.10100000000000001</c:v>
                </c:pt>
                <c:pt idx="24">
                  <c:v>0.21079999999999999</c:v>
                </c:pt>
                <c:pt idx="25">
                  <c:v>-0.45800000000000002</c:v>
                </c:pt>
                <c:pt idx="26">
                  <c:v>-0.3493</c:v>
                </c:pt>
                <c:pt idx="27">
                  <c:v>-0.27429999999999999</c:v>
                </c:pt>
                <c:pt idx="28">
                  <c:v>-0.46929999999999999</c:v>
                </c:pt>
                <c:pt idx="29">
                  <c:v>0.1671</c:v>
                </c:pt>
                <c:pt idx="30">
                  <c:v>-6.1899999999999997E-2</c:v>
                </c:pt>
                <c:pt idx="31">
                  <c:v>0.40660000000000002</c:v>
                </c:pt>
                <c:pt idx="32">
                  <c:v>0.1832</c:v>
                </c:pt>
                <c:pt idx="33">
                  <c:v>-0.27210000000000001</c:v>
                </c:pt>
                <c:pt idx="34">
                  <c:v>0.2351</c:v>
                </c:pt>
                <c:pt idx="35">
                  <c:v>0.19670000000000001</c:v>
                </c:pt>
                <c:pt idx="36">
                  <c:v>-3.44E-2</c:v>
                </c:pt>
                <c:pt idx="37">
                  <c:v>0.3115</c:v>
                </c:pt>
                <c:pt idx="38">
                  <c:v>-0.61709999999999998</c:v>
                </c:pt>
                <c:pt idx="39">
                  <c:v>-0.8367</c:v>
                </c:pt>
                <c:pt idx="40">
                  <c:v>-0.99919999999999998</c:v>
                </c:pt>
                <c:pt idx="41">
                  <c:v>-0.3266</c:v>
                </c:pt>
                <c:pt idx="42">
                  <c:v>-0.5353</c:v>
                </c:pt>
                <c:pt idx="43">
                  <c:v>-0.89159999999999995</c:v>
                </c:pt>
                <c:pt idx="44">
                  <c:v>-1.5885</c:v>
                </c:pt>
                <c:pt idx="45">
                  <c:v>-1.482</c:v>
                </c:pt>
                <c:pt idx="46">
                  <c:v>-1.532</c:v>
                </c:pt>
                <c:pt idx="47">
                  <c:v>-1.0832999999999999</c:v>
                </c:pt>
                <c:pt idx="48">
                  <c:v>-0.71989999999999998</c:v>
                </c:pt>
                <c:pt idx="49">
                  <c:v>-0.89829999999999999</c:v>
                </c:pt>
                <c:pt idx="50">
                  <c:v>1.47E-2</c:v>
                </c:pt>
                <c:pt idx="51">
                  <c:v>0.10979999999999999</c:v>
                </c:pt>
                <c:pt idx="52">
                  <c:v>4.8399999999999999E-2</c:v>
                </c:pt>
                <c:pt idx="53">
                  <c:v>0.19850000000000001</c:v>
                </c:pt>
                <c:pt idx="54">
                  <c:v>0.1739</c:v>
                </c:pt>
                <c:pt idx="55">
                  <c:v>-0.56779999999999997</c:v>
                </c:pt>
                <c:pt idx="56">
                  <c:v>-0.56669999999999998</c:v>
                </c:pt>
                <c:pt idx="57">
                  <c:v>-1.1343000000000001</c:v>
                </c:pt>
                <c:pt idx="58">
                  <c:v>-0.57110000000000005</c:v>
                </c:pt>
                <c:pt idx="59">
                  <c:v>-0.28179999999999999</c:v>
                </c:pt>
                <c:pt idx="60">
                  <c:v>0.50070000000000003</c:v>
                </c:pt>
                <c:pt idx="61">
                  <c:v>0.65169999999999995</c:v>
                </c:pt>
                <c:pt idx="62">
                  <c:v>1.1214999999999999</c:v>
                </c:pt>
                <c:pt idx="63">
                  <c:v>0.60599999999999998</c:v>
                </c:pt>
                <c:pt idx="64">
                  <c:v>0.1176</c:v>
                </c:pt>
                <c:pt idx="65">
                  <c:v>0.37030000000000002</c:v>
                </c:pt>
                <c:pt idx="66">
                  <c:v>-0.41310000000000002</c:v>
                </c:pt>
                <c:pt idx="67">
                  <c:v>-0.43169999999999997</c:v>
                </c:pt>
                <c:pt idx="68">
                  <c:v>0.25330000000000003</c:v>
                </c:pt>
                <c:pt idx="69">
                  <c:v>0.1434</c:v>
                </c:pt>
                <c:pt idx="70">
                  <c:v>-5.4600000000000003E-2</c:v>
                </c:pt>
                <c:pt idx="71">
                  <c:v>0.11890000000000001</c:v>
                </c:pt>
                <c:pt idx="72">
                  <c:v>-0.12330000000000001</c:v>
                </c:pt>
                <c:pt idx="73">
                  <c:v>-8.3900000000000002E-2</c:v>
                </c:pt>
                <c:pt idx="74">
                  <c:v>0.191</c:v>
                </c:pt>
                <c:pt idx="75">
                  <c:v>-5.5300000000000002E-2</c:v>
                </c:pt>
                <c:pt idx="76">
                  <c:v>0.2447</c:v>
                </c:pt>
                <c:pt idx="77">
                  <c:v>1.0382</c:v>
                </c:pt>
                <c:pt idx="78">
                  <c:v>0.46450000000000002</c:v>
                </c:pt>
                <c:pt idx="79">
                  <c:v>0.31409999999999999</c:v>
                </c:pt>
                <c:pt idx="80">
                  <c:v>0.39400000000000002</c:v>
                </c:pt>
                <c:pt idx="81">
                  <c:v>0.1479</c:v>
                </c:pt>
                <c:pt idx="82">
                  <c:v>-0.2422</c:v>
                </c:pt>
                <c:pt idx="83">
                  <c:v>-0.15790000000000001</c:v>
                </c:pt>
                <c:pt idx="84">
                  <c:v>0.1381</c:v>
                </c:pt>
                <c:pt idx="85">
                  <c:v>-0.12039999999999999</c:v>
                </c:pt>
                <c:pt idx="86">
                  <c:v>0.35210000000000002</c:v>
                </c:pt>
                <c:pt idx="87">
                  <c:v>0.19259999999999999</c:v>
                </c:pt>
                <c:pt idx="88">
                  <c:v>0.56420000000000003</c:v>
                </c:pt>
                <c:pt idx="89">
                  <c:v>1.26</c:v>
                </c:pt>
                <c:pt idx="90">
                  <c:v>0.5131</c:v>
                </c:pt>
                <c:pt idx="91">
                  <c:v>-1.2800000000000001E-2</c:v>
                </c:pt>
                <c:pt idx="92">
                  <c:v>-0.5746</c:v>
                </c:pt>
                <c:pt idx="93">
                  <c:v>-0.44379999999999997</c:v>
                </c:pt>
                <c:pt idx="94">
                  <c:v>-0.64910000000000001</c:v>
                </c:pt>
                <c:pt idx="95">
                  <c:v>-0.48060000000000003</c:v>
                </c:pt>
                <c:pt idx="96">
                  <c:v>-7.0199999999999999E-2</c:v>
                </c:pt>
                <c:pt idx="97">
                  <c:v>0.48209999999999997</c:v>
                </c:pt>
                <c:pt idx="98">
                  <c:v>-6.9199999999999998E-2</c:v>
                </c:pt>
                <c:pt idx="99">
                  <c:v>7.0999999999999994E-2</c:v>
                </c:pt>
                <c:pt idx="100">
                  <c:v>-1.1442000000000001</c:v>
                </c:pt>
                <c:pt idx="101">
                  <c:v>-1.1812</c:v>
                </c:pt>
                <c:pt idx="102">
                  <c:v>-0.91669999999999996</c:v>
                </c:pt>
                <c:pt idx="103">
                  <c:v>-1.0382</c:v>
                </c:pt>
                <c:pt idx="104">
                  <c:v>-0.43209999999999998</c:v>
                </c:pt>
                <c:pt idx="105">
                  <c:v>-0.63580000000000003</c:v>
                </c:pt>
                <c:pt idx="106">
                  <c:v>-0.40989999999999999</c:v>
                </c:pt>
                <c:pt idx="107">
                  <c:v>-0.33169999999999999</c:v>
                </c:pt>
                <c:pt idx="108">
                  <c:v>-1.5504</c:v>
                </c:pt>
                <c:pt idx="109">
                  <c:v>-0.87170000000000003</c:v>
                </c:pt>
                <c:pt idx="110">
                  <c:v>-1.4767999999999999</c:v>
                </c:pt>
                <c:pt idx="111">
                  <c:v>-1.6969000000000001</c:v>
                </c:pt>
                <c:pt idx="112">
                  <c:v>-0.84550000000000003</c:v>
                </c:pt>
                <c:pt idx="113">
                  <c:v>-0.94040000000000001</c:v>
                </c:pt>
                <c:pt idx="114">
                  <c:v>-0.63490000000000002</c:v>
                </c:pt>
                <c:pt idx="115">
                  <c:v>-0.40450000000000003</c:v>
                </c:pt>
                <c:pt idx="116">
                  <c:v>-0.41520000000000001</c:v>
                </c:pt>
                <c:pt idx="117">
                  <c:v>1.9199999999999998E-2</c:v>
                </c:pt>
                <c:pt idx="118">
                  <c:v>-0.2591</c:v>
                </c:pt>
                <c:pt idx="119">
                  <c:v>-5.1900000000000002E-2</c:v>
                </c:pt>
                <c:pt idx="120">
                  <c:v>-4.8000000000000001E-2</c:v>
                </c:pt>
                <c:pt idx="121">
                  <c:v>-0.16059999999999999</c:v>
                </c:pt>
                <c:pt idx="122">
                  <c:v>6.1800000000000001E-2</c:v>
                </c:pt>
                <c:pt idx="123">
                  <c:v>-0.20499999999999999</c:v>
                </c:pt>
                <c:pt idx="124">
                  <c:v>-0.15590000000000001</c:v>
                </c:pt>
                <c:pt idx="125">
                  <c:v>-0.87209999999999999</c:v>
                </c:pt>
                <c:pt idx="126">
                  <c:v>-1.0081</c:v>
                </c:pt>
                <c:pt idx="127">
                  <c:v>-0.64059999999999995</c:v>
                </c:pt>
                <c:pt idx="128">
                  <c:v>-0.69779999999999998</c:v>
                </c:pt>
                <c:pt idx="129">
                  <c:v>-1.4494689999999999</c:v>
                </c:pt>
                <c:pt idx="130">
                  <c:v>-0.62013390000000002</c:v>
                </c:pt>
                <c:pt idx="131">
                  <c:v>-0.42022330000000002</c:v>
                </c:pt>
                <c:pt idx="132">
                  <c:v>-0.15244530000000001</c:v>
                </c:pt>
                <c:pt idx="133">
                  <c:v>0.1819113</c:v>
                </c:pt>
                <c:pt idx="134">
                  <c:v>-0.54273210000000005</c:v>
                </c:pt>
                <c:pt idx="135">
                  <c:v>-0.74055150000000003</c:v>
                </c:pt>
                <c:pt idx="136">
                  <c:v>-1.1508670000000001</c:v>
                </c:pt>
                <c:pt idx="137">
                  <c:v>-1.7370119999999999E-2</c:v>
                </c:pt>
                <c:pt idx="138">
                  <c:v>-0.22751779999999999</c:v>
                </c:pt>
                <c:pt idx="139">
                  <c:v>7.3123569999999999E-2</c:v>
                </c:pt>
                <c:pt idx="140">
                  <c:v>1.466594</c:v>
                </c:pt>
                <c:pt idx="141">
                  <c:v>1.0933489999999999</c:v>
                </c:pt>
                <c:pt idx="142">
                  <c:v>0.4392182</c:v>
                </c:pt>
                <c:pt idx="143">
                  <c:v>7.8065129999999996E-2</c:v>
                </c:pt>
                <c:pt idx="144">
                  <c:v>-7.5870599999999996E-2</c:v>
                </c:pt>
                <c:pt idx="145">
                  <c:v>-0.433388</c:v>
                </c:pt>
                <c:pt idx="146">
                  <c:v>0.103357</c:v>
                </c:pt>
                <c:pt idx="147">
                  <c:v>-5.2875819999999997E-2</c:v>
                </c:pt>
                <c:pt idx="148">
                  <c:v>-0.1065016</c:v>
                </c:pt>
                <c:pt idx="149">
                  <c:v>0.57405720000000005</c:v>
                </c:pt>
                <c:pt idx="150">
                  <c:v>0.52406390000000003</c:v>
                </c:pt>
                <c:pt idx="151">
                  <c:v>0.4719024</c:v>
                </c:pt>
                <c:pt idx="152">
                  <c:v>0.72677270000000005</c:v>
                </c:pt>
                <c:pt idx="153">
                  <c:v>1.010904</c:v>
                </c:pt>
                <c:pt idx="154">
                  <c:v>-0.41768820000000001</c:v>
                </c:pt>
                <c:pt idx="155">
                  <c:v>-1.2273639999999999</c:v>
                </c:pt>
                <c:pt idx="156">
                  <c:v>-1.0335129999999999</c:v>
                </c:pt>
                <c:pt idx="157">
                  <c:v>-1.5691660000000001</c:v>
                </c:pt>
                <c:pt idx="158">
                  <c:v>-1.0203469999999999</c:v>
                </c:pt>
                <c:pt idx="159">
                  <c:v>-1.115434</c:v>
                </c:pt>
                <c:pt idx="160">
                  <c:v>-1.2226030000000001</c:v>
                </c:pt>
                <c:pt idx="161">
                  <c:v>-0.65866619999999998</c:v>
                </c:pt>
                <c:pt idx="162">
                  <c:v>-0.65444310000000006</c:v>
                </c:pt>
                <c:pt idx="163">
                  <c:v>-0.26427020000000001</c:v>
                </c:pt>
                <c:pt idx="164">
                  <c:v>-0.86501589999999995</c:v>
                </c:pt>
                <c:pt idx="165">
                  <c:v>-1.042327</c:v>
                </c:pt>
                <c:pt idx="166">
                  <c:v>-0.57296210000000003</c:v>
                </c:pt>
                <c:pt idx="167">
                  <c:v>-0.41748469999999999</c:v>
                </c:pt>
                <c:pt idx="168">
                  <c:v>-0.1382854</c:v>
                </c:pt>
                <c:pt idx="169">
                  <c:v>-0.26276919999999998</c:v>
                </c:pt>
                <c:pt idx="170">
                  <c:v>0.25635479999999999</c:v>
                </c:pt>
                <c:pt idx="171">
                  <c:v>0.22175220000000001</c:v>
                </c:pt>
                <c:pt idx="172">
                  <c:v>-0.28281770000000001</c:v>
                </c:pt>
                <c:pt idx="173">
                  <c:v>-0.28101999999999999</c:v>
                </c:pt>
                <c:pt idx="174">
                  <c:v>-0.22783729999999999</c:v>
                </c:pt>
                <c:pt idx="175">
                  <c:v>-0.4038429</c:v>
                </c:pt>
                <c:pt idx="176">
                  <c:v>-0.45376729999999998</c:v>
                </c:pt>
                <c:pt idx="177">
                  <c:v>-1.3272390000000001</c:v>
                </c:pt>
                <c:pt idx="178">
                  <c:v>-0.67646170000000005</c:v>
                </c:pt>
                <c:pt idx="179">
                  <c:v>-0.26033400000000001</c:v>
                </c:pt>
                <c:pt idx="180">
                  <c:v>-0.36391220000000002</c:v>
                </c:pt>
                <c:pt idx="181">
                  <c:v>-0.30429149999999999</c:v>
                </c:pt>
                <c:pt idx="182">
                  <c:v>-0.18236089999999999</c:v>
                </c:pt>
                <c:pt idx="183">
                  <c:v>0.2400494</c:v>
                </c:pt>
                <c:pt idx="184">
                  <c:v>0.39886139999999998</c:v>
                </c:pt>
                <c:pt idx="185">
                  <c:v>0.56898439999999995</c:v>
                </c:pt>
                <c:pt idx="186">
                  <c:v>0.27271980000000001</c:v>
                </c:pt>
                <c:pt idx="187">
                  <c:v>0.49510969999999999</c:v>
                </c:pt>
                <c:pt idx="188">
                  <c:v>0.51803719999999998</c:v>
                </c:pt>
                <c:pt idx="189">
                  <c:v>0.7951819</c:v>
                </c:pt>
                <c:pt idx="190">
                  <c:v>0.91343549999999996</c:v>
                </c:pt>
                <c:pt idx="191">
                  <c:v>9.2997650000000001E-2</c:v>
                </c:pt>
                <c:pt idx="192">
                  <c:v>-4.1611870000000002E-2</c:v>
                </c:pt>
                <c:pt idx="193">
                  <c:v>0.71239810000000003</c:v>
                </c:pt>
                <c:pt idx="194">
                  <c:v>3.2934249999999998E-2</c:v>
                </c:pt>
                <c:pt idx="195">
                  <c:v>-5.1952070000000003E-2</c:v>
                </c:pt>
                <c:pt idx="196">
                  <c:v>-4.3120539999999999E-2</c:v>
                </c:pt>
                <c:pt idx="197">
                  <c:v>-0.55869930000000001</c:v>
                </c:pt>
                <c:pt idx="198">
                  <c:v>-0.6951252</c:v>
                </c:pt>
                <c:pt idx="199">
                  <c:v>-0.90603330000000004</c:v>
                </c:pt>
                <c:pt idx="200">
                  <c:v>-2.1746999999999999E-2</c:v>
                </c:pt>
                <c:pt idx="201">
                  <c:v>-1.063067E-2</c:v>
                </c:pt>
                <c:pt idx="202">
                  <c:v>7.7693629999999996E-3</c:v>
                </c:pt>
                <c:pt idx="203">
                  <c:v>0.51007530000000001</c:v>
                </c:pt>
                <c:pt idx="204">
                  <c:v>-0.1114243</c:v>
                </c:pt>
                <c:pt idx="205">
                  <c:v>4.9401019999999997E-2</c:v>
                </c:pt>
                <c:pt idx="206">
                  <c:v>7.3087940000000004E-2</c:v>
                </c:pt>
                <c:pt idx="207">
                  <c:v>0.3606703</c:v>
                </c:pt>
                <c:pt idx="208">
                  <c:v>0.1824588</c:v>
                </c:pt>
                <c:pt idx="209">
                  <c:v>0.53317110000000001</c:v>
                </c:pt>
                <c:pt idx="210">
                  <c:v>0.2350486</c:v>
                </c:pt>
                <c:pt idx="211">
                  <c:v>3.2454520000000001E-2</c:v>
                </c:pt>
                <c:pt idx="212">
                  <c:v>-0.26603520000000003</c:v>
                </c:pt>
                <c:pt idx="213">
                  <c:v>-0.13883590000000001</c:v>
                </c:pt>
                <c:pt idx="214">
                  <c:v>-0.15373010000000001</c:v>
                </c:pt>
                <c:pt idx="215">
                  <c:v>0.34304020000000002</c:v>
                </c:pt>
                <c:pt idx="216">
                  <c:v>-0.3945649</c:v>
                </c:pt>
                <c:pt idx="217">
                  <c:v>-0.68302669999999999</c:v>
                </c:pt>
                <c:pt idx="218">
                  <c:v>-0.25692759999999998</c:v>
                </c:pt>
                <c:pt idx="219">
                  <c:v>7.4262110000000006E-2</c:v>
                </c:pt>
                <c:pt idx="220">
                  <c:v>-2.5586239999999998E-3</c:v>
                </c:pt>
                <c:pt idx="221">
                  <c:v>0.1129213</c:v>
                </c:pt>
                <c:pt idx="222">
                  <c:v>0.1335047</c:v>
                </c:pt>
                <c:pt idx="223">
                  <c:v>-0.41784569999999999</c:v>
                </c:pt>
                <c:pt idx="224">
                  <c:v>-0.43815929999999997</c:v>
                </c:pt>
                <c:pt idx="225">
                  <c:v>7.5765759999999998E-3</c:v>
                </c:pt>
                <c:pt idx="226">
                  <c:v>0.18696679999999999</c:v>
                </c:pt>
                <c:pt idx="227">
                  <c:v>0.37655119999999997</c:v>
                </c:pt>
                <c:pt idx="228">
                  <c:v>0.1082457</c:v>
                </c:pt>
                <c:pt idx="229">
                  <c:v>-8.9886339999999995E-2</c:v>
                </c:pt>
                <c:pt idx="230">
                  <c:v>-0.67924229999999997</c:v>
                </c:pt>
                <c:pt idx="231">
                  <c:v>-0.51687340000000004</c:v>
                </c:pt>
                <c:pt idx="232">
                  <c:v>-0.58856620000000004</c:v>
                </c:pt>
                <c:pt idx="233">
                  <c:v>-0.2395359</c:v>
                </c:pt>
                <c:pt idx="234">
                  <c:v>-3.5199559999999998E-2</c:v>
                </c:pt>
                <c:pt idx="235">
                  <c:v>0.1110114</c:v>
                </c:pt>
                <c:pt idx="236">
                  <c:v>-0.27047650000000001</c:v>
                </c:pt>
                <c:pt idx="237">
                  <c:v>-0.1003595792498444</c:v>
                </c:pt>
                <c:pt idx="238">
                  <c:v>-0.68378649999999996</c:v>
                </c:pt>
                <c:pt idx="239">
                  <c:v>-0.61901954143501159</c:v>
                </c:pt>
                <c:pt idx="240">
                  <c:v>-0.31853510000000002</c:v>
                </c:pt>
                <c:pt idx="241">
                  <c:v>-0.39126549999999999</c:v>
                </c:pt>
                <c:pt idx="242">
                  <c:v>-0.44628830000000003</c:v>
                </c:pt>
                <c:pt idx="243">
                  <c:v>-0.31299115840510344</c:v>
                </c:pt>
                <c:pt idx="244">
                  <c:v>-0.36782209999999999</c:v>
                </c:pt>
                <c:pt idx="245">
                  <c:v>-1.1521650000000001</c:v>
                </c:pt>
                <c:pt idx="246">
                  <c:v>-0.6291563</c:v>
                </c:pt>
                <c:pt idx="247">
                  <c:v>-0.29796159999999999</c:v>
                </c:pt>
                <c:pt idx="248">
                  <c:v>0.36853249999999999</c:v>
                </c:pt>
                <c:pt idx="249">
                  <c:v>-0.30576880000000001</c:v>
                </c:pt>
                <c:pt idx="250">
                  <c:v>-0.76025540000000003</c:v>
                </c:pt>
                <c:pt idx="251">
                  <c:v>-0.89375170000000004</c:v>
                </c:pt>
                <c:pt idx="252">
                  <c:v>-0.66595967926384958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F-47C6-8C04-B17826351834}"/>
            </c:ext>
          </c:extLst>
        </c:ser>
        <c:ser>
          <c:idx val="1"/>
          <c:order val="1"/>
          <c:tx>
            <c:strRef>
              <c:f>'Indicateur dur'!$C$1</c:f>
              <c:strCache>
                <c:ptCount val="1"/>
                <c:pt idx="0">
                  <c:v>Labor Market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'Indicateur dur'!$A$2:$A$254</c:f>
              <c:numCache>
                <c:formatCode>m/d/yyyy</c:formatCode>
                <c:ptCount val="253"/>
                <c:pt idx="0">
                  <c:v>38502</c:v>
                </c:pt>
                <c:pt idx="1">
                  <c:v>38533</c:v>
                </c:pt>
                <c:pt idx="2">
                  <c:v>38563</c:v>
                </c:pt>
                <c:pt idx="3">
                  <c:v>38594</c:v>
                </c:pt>
                <c:pt idx="4">
                  <c:v>38625</c:v>
                </c:pt>
                <c:pt idx="5">
                  <c:v>38655</c:v>
                </c:pt>
                <c:pt idx="6">
                  <c:v>38686</c:v>
                </c:pt>
                <c:pt idx="7">
                  <c:v>38716</c:v>
                </c:pt>
                <c:pt idx="8">
                  <c:v>38747</c:v>
                </c:pt>
                <c:pt idx="9">
                  <c:v>38776</c:v>
                </c:pt>
                <c:pt idx="10">
                  <c:v>38806</c:v>
                </c:pt>
                <c:pt idx="11">
                  <c:v>38837</c:v>
                </c:pt>
                <c:pt idx="12">
                  <c:v>38867</c:v>
                </c:pt>
                <c:pt idx="13">
                  <c:v>38898</c:v>
                </c:pt>
                <c:pt idx="14">
                  <c:v>38928</c:v>
                </c:pt>
                <c:pt idx="15">
                  <c:v>38959</c:v>
                </c:pt>
                <c:pt idx="16">
                  <c:v>38990</c:v>
                </c:pt>
                <c:pt idx="17">
                  <c:v>39020</c:v>
                </c:pt>
                <c:pt idx="18">
                  <c:v>39051</c:v>
                </c:pt>
                <c:pt idx="19">
                  <c:v>39081</c:v>
                </c:pt>
                <c:pt idx="20">
                  <c:v>39112</c:v>
                </c:pt>
                <c:pt idx="21">
                  <c:v>39141</c:v>
                </c:pt>
                <c:pt idx="22">
                  <c:v>39171</c:v>
                </c:pt>
                <c:pt idx="23">
                  <c:v>39202</c:v>
                </c:pt>
                <c:pt idx="24">
                  <c:v>39232</c:v>
                </c:pt>
                <c:pt idx="25">
                  <c:v>39263</c:v>
                </c:pt>
                <c:pt idx="26">
                  <c:v>39293</c:v>
                </c:pt>
                <c:pt idx="27">
                  <c:v>39324</c:v>
                </c:pt>
                <c:pt idx="28">
                  <c:v>39355</c:v>
                </c:pt>
                <c:pt idx="29">
                  <c:v>39385</c:v>
                </c:pt>
                <c:pt idx="30">
                  <c:v>39416</c:v>
                </c:pt>
                <c:pt idx="31">
                  <c:v>39446</c:v>
                </c:pt>
                <c:pt idx="32">
                  <c:v>39477</c:v>
                </c:pt>
                <c:pt idx="33">
                  <c:v>39507</c:v>
                </c:pt>
                <c:pt idx="34">
                  <c:v>39537</c:v>
                </c:pt>
                <c:pt idx="35">
                  <c:v>39568</c:v>
                </c:pt>
                <c:pt idx="36">
                  <c:v>39598</c:v>
                </c:pt>
                <c:pt idx="37">
                  <c:v>39629</c:v>
                </c:pt>
                <c:pt idx="38">
                  <c:v>39659</c:v>
                </c:pt>
                <c:pt idx="39">
                  <c:v>39690</c:v>
                </c:pt>
                <c:pt idx="40">
                  <c:v>39721</c:v>
                </c:pt>
                <c:pt idx="41">
                  <c:v>39751</c:v>
                </c:pt>
                <c:pt idx="42">
                  <c:v>39782</c:v>
                </c:pt>
                <c:pt idx="43">
                  <c:v>39812</c:v>
                </c:pt>
                <c:pt idx="44">
                  <c:v>39843</c:v>
                </c:pt>
                <c:pt idx="45">
                  <c:v>39872</c:v>
                </c:pt>
                <c:pt idx="46">
                  <c:v>39902</c:v>
                </c:pt>
                <c:pt idx="47">
                  <c:v>39933</c:v>
                </c:pt>
                <c:pt idx="48">
                  <c:v>39963</c:v>
                </c:pt>
                <c:pt idx="49">
                  <c:v>39994</c:v>
                </c:pt>
                <c:pt idx="50">
                  <c:v>40024</c:v>
                </c:pt>
                <c:pt idx="51">
                  <c:v>40055</c:v>
                </c:pt>
                <c:pt idx="52">
                  <c:v>40086</c:v>
                </c:pt>
                <c:pt idx="53">
                  <c:v>40116</c:v>
                </c:pt>
                <c:pt idx="54">
                  <c:v>40147</c:v>
                </c:pt>
                <c:pt idx="55">
                  <c:v>40177</c:v>
                </c:pt>
                <c:pt idx="56">
                  <c:v>40208</c:v>
                </c:pt>
                <c:pt idx="57">
                  <c:v>40237</c:v>
                </c:pt>
                <c:pt idx="58">
                  <c:v>40267</c:v>
                </c:pt>
                <c:pt idx="59">
                  <c:v>40298</c:v>
                </c:pt>
                <c:pt idx="60">
                  <c:v>40328</c:v>
                </c:pt>
                <c:pt idx="61">
                  <c:v>40359</c:v>
                </c:pt>
                <c:pt idx="62">
                  <c:v>40389</c:v>
                </c:pt>
                <c:pt idx="63">
                  <c:v>40420</c:v>
                </c:pt>
                <c:pt idx="64">
                  <c:v>40451</c:v>
                </c:pt>
                <c:pt idx="65">
                  <c:v>40481</c:v>
                </c:pt>
                <c:pt idx="66">
                  <c:v>40512</c:v>
                </c:pt>
                <c:pt idx="67">
                  <c:v>40542</c:v>
                </c:pt>
                <c:pt idx="68">
                  <c:v>40573</c:v>
                </c:pt>
                <c:pt idx="69">
                  <c:v>40602</c:v>
                </c:pt>
                <c:pt idx="70">
                  <c:v>40632</c:v>
                </c:pt>
                <c:pt idx="71">
                  <c:v>40663</c:v>
                </c:pt>
                <c:pt idx="72">
                  <c:v>40693</c:v>
                </c:pt>
                <c:pt idx="73">
                  <c:v>40724</c:v>
                </c:pt>
                <c:pt idx="74">
                  <c:v>40754</c:v>
                </c:pt>
                <c:pt idx="75">
                  <c:v>40785</c:v>
                </c:pt>
                <c:pt idx="76">
                  <c:v>40816</c:v>
                </c:pt>
                <c:pt idx="77">
                  <c:v>40846</c:v>
                </c:pt>
                <c:pt idx="78">
                  <c:v>40877</c:v>
                </c:pt>
                <c:pt idx="79">
                  <c:v>40907</c:v>
                </c:pt>
                <c:pt idx="80">
                  <c:v>40938</c:v>
                </c:pt>
                <c:pt idx="81">
                  <c:v>40968</c:v>
                </c:pt>
                <c:pt idx="82">
                  <c:v>40998</c:v>
                </c:pt>
                <c:pt idx="83">
                  <c:v>41029</c:v>
                </c:pt>
                <c:pt idx="84">
                  <c:v>41059</c:v>
                </c:pt>
                <c:pt idx="85">
                  <c:v>41090</c:v>
                </c:pt>
                <c:pt idx="86">
                  <c:v>41120</c:v>
                </c:pt>
                <c:pt idx="87">
                  <c:v>41151</c:v>
                </c:pt>
                <c:pt idx="88">
                  <c:v>41182</c:v>
                </c:pt>
                <c:pt idx="89">
                  <c:v>41212</c:v>
                </c:pt>
                <c:pt idx="90">
                  <c:v>41243</c:v>
                </c:pt>
                <c:pt idx="91">
                  <c:v>41273</c:v>
                </c:pt>
                <c:pt idx="92">
                  <c:v>41304</c:v>
                </c:pt>
                <c:pt idx="93">
                  <c:v>41333</c:v>
                </c:pt>
                <c:pt idx="94">
                  <c:v>41363</c:v>
                </c:pt>
                <c:pt idx="95">
                  <c:v>41394</c:v>
                </c:pt>
                <c:pt idx="96">
                  <c:v>41424</c:v>
                </c:pt>
                <c:pt idx="97">
                  <c:v>41455</c:v>
                </c:pt>
                <c:pt idx="98">
                  <c:v>41485</c:v>
                </c:pt>
                <c:pt idx="99">
                  <c:v>41516</c:v>
                </c:pt>
                <c:pt idx="100">
                  <c:v>41547</c:v>
                </c:pt>
                <c:pt idx="101">
                  <c:v>41577</c:v>
                </c:pt>
                <c:pt idx="102">
                  <c:v>41608</c:v>
                </c:pt>
                <c:pt idx="103">
                  <c:v>41638</c:v>
                </c:pt>
                <c:pt idx="104">
                  <c:v>41669</c:v>
                </c:pt>
                <c:pt idx="105">
                  <c:v>41698</c:v>
                </c:pt>
                <c:pt idx="106">
                  <c:v>41728</c:v>
                </c:pt>
                <c:pt idx="107">
                  <c:v>41759</c:v>
                </c:pt>
                <c:pt idx="108">
                  <c:v>41789</c:v>
                </c:pt>
                <c:pt idx="109">
                  <c:v>41820</c:v>
                </c:pt>
                <c:pt idx="110">
                  <c:v>41850</c:v>
                </c:pt>
                <c:pt idx="111">
                  <c:v>41881</c:v>
                </c:pt>
                <c:pt idx="112">
                  <c:v>41912</c:v>
                </c:pt>
                <c:pt idx="113">
                  <c:v>41942</c:v>
                </c:pt>
                <c:pt idx="114">
                  <c:v>41973</c:v>
                </c:pt>
                <c:pt idx="115">
                  <c:v>42003</c:v>
                </c:pt>
                <c:pt idx="116">
                  <c:v>42034</c:v>
                </c:pt>
                <c:pt idx="117">
                  <c:v>42063</c:v>
                </c:pt>
                <c:pt idx="118">
                  <c:v>42093</c:v>
                </c:pt>
                <c:pt idx="119">
                  <c:v>42124</c:v>
                </c:pt>
                <c:pt idx="120">
                  <c:v>42154</c:v>
                </c:pt>
                <c:pt idx="121">
                  <c:v>42185</c:v>
                </c:pt>
                <c:pt idx="122">
                  <c:v>42215</c:v>
                </c:pt>
                <c:pt idx="123">
                  <c:v>42246</c:v>
                </c:pt>
                <c:pt idx="124">
                  <c:v>42277</c:v>
                </c:pt>
                <c:pt idx="125">
                  <c:v>42307</c:v>
                </c:pt>
                <c:pt idx="126">
                  <c:v>42338</c:v>
                </c:pt>
                <c:pt idx="127">
                  <c:v>42368</c:v>
                </c:pt>
                <c:pt idx="128">
                  <c:v>42399</c:v>
                </c:pt>
                <c:pt idx="129">
                  <c:v>42429</c:v>
                </c:pt>
                <c:pt idx="130">
                  <c:v>42459</c:v>
                </c:pt>
                <c:pt idx="131">
                  <c:v>42490</c:v>
                </c:pt>
                <c:pt idx="132">
                  <c:v>42520</c:v>
                </c:pt>
                <c:pt idx="133">
                  <c:v>42551</c:v>
                </c:pt>
                <c:pt idx="134">
                  <c:v>42581</c:v>
                </c:pt>
                <c:pt idx="135">
                  <c:v>42612</c:v>
                </c:pt>
                <c:pt idx="136">
                  <c:v>42643</c:v>
                </c:pt>
                <c:pt idx="137">
                  <c:v>42673</c:v>
                </c:pt>
                <c:pt idx="138">
                  <c:v>42704</c:v>
                </c:pt>
                <c:pt idx="139">
                  <c:v>42734</c:v>
                </c:pt>
                <c:pt idx="140">
                  <c:v>42765</c:v>
                </c:pt>
                <c:pt idx="141">
                  <c:v>42794</c:v>
                </c:pt>
                <c:pt idx="142">
                  <c:v>42824</c:v>
                </c:pt>
                <c:pt idx="143">
                  <c:v>42855</c:v>
                </c:pt>
                <c:pt idx="144">
                  <c:v>42885</c:v>
                </c:pt>
                <c:pt idx="145">
                  <c:v>42916</c:v>
                </c:pt>
                <c:pt idx="146">
                  <c:v>42946</c:v>
                </c:pt>
                <c:pt idx="147">
                  <c:v>42977</c:v>
                </c:pt>
                <c:pt idx="148">
                  <c:v>43008</c:v>
                </c:pt>
                <c:pt idx="149">
                  <c:v>43038</c:v>
                </c:pt>
                <c:pt idx="150">
                  <c:v>43069</c:v>
                </c:pt>
                <c:pt idx="151">
                  <c:v>43099</c:v>
                </c:pt>
                <c:pt idx="152">
                  <c:v>43130</c:v>
                </c:pt>
                <c:pt idx="153">
                  <c:v>43159</c:v>
                </c:pt>
                <c:pt idx="154">
                  <c:v>43189</c:v>
                </c:pt>
                <c:pt idx="155">
                  <c:v>43220</c:v>
                </c:pt>
                <c:pt idx="156">
                  <c:v>43250</c:v>
                </c:pt>
                <c:pt idx="157">
                  <c:v>43281</c:v>
                </c:pt>
                <c:pt idx="158">
                  <c:v>43311</c:v>
                </c:pt>
                <c:pt idx="159">
                  <c:v>43342</c:v>
                </c:pt>
                <c:pt idx="160">
                  <c:v>43373</c:v>
                </c:pt>
                <c:pt idx="161">
                  <c:v>43403</c:v>
                </c:pt>
                <c:pt idx="162">
                  <c:v>43434</c:v>
                </c:pt>
                <c:pt idx="163">
                  <c:v>43464</c:v>
                </c:pt>
                <c:pt idx="164">
                  <c:v>43495</c:v>
                </c:pt>
                <c:pt idx="165">
                  <c:v>43524</c:v>
                </c:pt>
                <c:pt idx="166">
                  <c:v>43554</c:v>
                </c:pt>
                <c:pt idx="167">
                  <c:v>43585</c:v>
                </c:pt>
                <c:pt idx="168">
                  <c:v>43615</c:v>
                </c:pt>
                <c:pt idx="169">
                  <c:v>43646</c:v>
                </c:pt>
                <c:pt idx="170">
                  <c:v>43676</c:v>
                </c:pt>
                <c:pt idx="171">
                  <c:v>43707</c:v>
                </c:pt>
                <c:pt idx="172">
                  <c:v>43738</c:v>
                </c:pt>
                <c:pt idx="173">
                  <c:v>43768</c:v>
                </c:pt>
                <c:pt idx="174">
                  <c:v>43799</c:v>
                </c:pt>
                <c:pt idx="175">
                  <c:v>43829</c:v>
                </c:pt>
                <c:pt idx="176">
                  <c:v>43860</c:v>
                </c:pt>
                <c:pt idx="177">
                  <c:v>43890</c:v>
                </c:pt>
                <c:pt idx="178">
                  <c:v>43920</c:v>
                </c:pt>
                <c:pt idx="179">
                  <c:v>43951</c:v>
                </c:pt>
                <c:pt idx="180">
                  <c:v>43981</c:v>
                </c:pt>
                <c:pt idx="181">
                  <c:v>44012</c:v>
                </c:pt>
                <c:pt idx="182">
                  <c:v>44042</c:v>
                </c:pt>
                <c:pt idx="183">
                  <c:v>44073</c:v>
                </c:pt>
                <c:pt idx="184">
                  <c:v>44104</c:v>
                </c:pt>
                <c:pt idx="185">
                  <c:v>44134</c:v>
                </c:pt>
                <c:pt idx="186">
                  <c:v>44165</c:v>
                </c:pt>
                <c:pt idx="187">
                  <c:v>44195</c:v>
                </c:pt>
                <c:pt idx="188">
                  <c:v>44226</c:v>
                </c:pt>
                <c:pt idx="189">
                  <c:v>44255</c:v>
                </c:pt>
                <c:pt idx="190">
                  <c:v>44285</c:v>
                </c:pt>
                <c:pt idx="191">
                  <c:v>44316</c:v>
                </c:pt>
                <c:pt idx="192">
                  <c:v>44346</c:v>
                </c:pt>
                <c:pt idx="193">
                  <c:v>44377</c:v>
                </c:pt>
                <c:pt idx="194">
                  <c:v>44407</c:v>
                </c:pt>
                <c:pt idx="195">
                  <c:v>44438</c:v>
                </c:pt>
                <c:pt idx="196">
                  <c:v>44469</c:v>
                </c:pt>
                <c:pt idx="197">
                  <c:v>44499</c:v>
                </c:pt>
                <c:pt idx="198">
                  <c:v>44530</c:v>
                </c:pt>
                <c:pt idx="199">
                  <c:v>44560</c:v>
                </c:pt>
                <c:pt idx="200">
                  <c:v>44591</c:v>
                </c:pt>
                <c:pt idx="201">
                  <c:v>44620</c:v>
                </c:pt>
                <c:pt idx="202">
                  <c:v>44650</c:v>
                </c:pt>
                <c:pt idx="203">
                  <c:v>44681</c:v>
                </c:pt>
                <c:pt idx="204">
                  <c:v>44711</c:v>
                </c:pt>
                <c:pt idx="205">
                  <c:v>44742</c:v>
                </c:pt>
                <c:pt idx="206">
                  <c:v>44772</c:v>
                </c:pt>
                <c:pt idx="207">
                  <c:v>44803</c:v>
                </c:pt>
                <c:pt idx="208">
                  <c:v>44834</c:v>
                </c:pt>
                <c:pt idx="209">
                  <c:v>44864</c:v>
                </c:pt>
                <c:pt idx="210">
                  <c:v>44895</c:v>
                </c:pt>
                <c:pt idx="211">
                  <c:v>44925</c:v>
                </c:pt>
                <c:pt idx="212">
                  <c:v>44956</c:v>
                </c:pt>
                <c:pt idx="213">
                  <c:v>44985</c:v>
                </c:pt>
                <c:pt idx="214">
                  <c:v>45015</c:v>
                </c:pt>
                <c:pt idx="215">
                  <c:v>45046</c:v>
                </c:pt>
                <c:pt idx="216">
                  <c:v>45076</c:v>
                </c:pt>
                <c:pt idx="217">
                  <c:v>45107</c:v>
                </c:pt>
                <c:pt idx="218">
                  <c:v>45137</c:v>
                </c:pt>
                <c:pt idx="219">
                  <c:v>45168</c:v>
                </c:pt>
                <c:pt idx="220">
                  <c:v>45199</c:v>
                </c:pt>
                <c:pt idx="221">
                  <c:v>45229</c:v>
                </c:pt>
                <c:pt idx="222">
                  <c:v>45260</c:v>
                </c:pt>
                <c:pt idx="223">
                  <c:v>45290</c:v>
                </c:pt>
                <c:pt idx="224">
                  <c:v>45321</c:v>
                </c:pt>
                <c:pt idx="225">
                  <c:v>45351</c:v>
                </c:pt>
                <c:pt idx="226">
                  <c:v>45381</c:v>
                </c:pt>
                <c:pt idx="227">
                  <c:v>45412</c:v>
                </c:pt>
                <c:pt idx="228">
                  <c:v>45442</c:v>
                </c:pt>
                <c:pt idx="229">
                  <c:v>45473</c:v>
                </c:pt>
                <c:pt idx="230">
                  <c:v>45503</c:v>
                </c:pt>
                <c:pt idx="231">
                  <c:v>45534</c:v>
                </c:pt>
                <c:pt idx="232">
                  <c:v>45565</c:v>
                </c:pt>
                <c:pt idx="233">
                  <c:v>45595</c:v>
                </c:pt>
                <c:pt idx="234">
                  <c:v>45626</c:v>
                </c:pt>
                <c:pt idx="235">
                  <c:v>45656</c:v>
                </c:pt>
                <c:pt idx="236">
                  <c:v>45687</c:v>
                </c:pt>
                <c:pt idx="237">
                  <c:v>45716</c:v>
                </c:pt>
                <c:pt idx="238">
                  <c:v>45746</c:v>
                </c:pt>
                <c:pt idx="239">
                  <c:v>45777</c:v>
                </c:pt>
                <c:pt idx="240">
                  <c:v>45807</c:v>
                </c:pt>
                <c:pt idx="241">
                  <c:v>45838</c:v>
                </c:pt>
                <c:pt idx="242">
                  <c:v>45868</c:v>
                </c:pt>
                <c:pt idx="243">
                  <c:v>45899</c:v>
                </c:pt>
                <c:pt idx="244">
                  <c:v>45930</c:v>
                </c:pt>
                <c:pt idx="245">
                  <c:v>45960</c:v>
                </c:pt>
                <c:pt idx="246">
                  <c:v>45991</c:v>
                </c:pt>
                <c:pt idx="247">
                  <c:v>46021</c:v>
                </c:pt>
                <c:pt idx="248">
                  <c:v>46052</c:v>
                </c:pt>
                <c:pt idx="249">
                  <c:v>46081</c:v>
                </c:pt>
                <c:pt idx="250">
                  <c:v>46111</c:v>
                </c:pt>
                <c:pt idx="251">
                  <c:v>46142</c:v>
                </c:pt>
                <c:pt idx="252">
                  <c:v>46172</c:v>
                </c:pt>
              </c:numCache>
            </c:numRef>
          </c:cat>
          <c:val>
            <c:numRef>
              <c:f>'Indicateur dur'!$C$2:$C$254</c:f>
              <c:numCache>
                <c:formatCode>0.00</c:formatCode>
                <c:ptCount val="253"/>
                <c:pt idx="0">
                  <c:v>-0.1893</c:v>
                </c:pt>
                <c:pt idx="1">
                  <c:v>0.30930000000000002</c:v>
                </c:pt>
                <c:pt idx="2">
                  <c:v>0.628</c:v>
                </c:pt>
                <c:pt idx="3">
                  <c:v>1.4127000000000001</c:v>
                </c:pt>
                <c:pt idx="4">
                  <c:v>0.93500000000000005</c:v>
                </c:pt>
                <c:pt idx="5">
                  <c:v>0.76829999999999998</c:v>
                </c:pt>
                <c:pt idx="6">
                  <c:v>1.6153</c:v>
                </c:pt>
                <c:pt idx="7">
                  <c:v>1.9661999999999999</c:v>
                </c:pt>
                <c:pt idx="8">
                  <c:v>2.2121</c:v>
                </c:pt>
                <c:pt idx="9">
                  <c:v>0.86350000000000005</c:v>
                </c:pt>
                <c:pt idx="10">
                  <c:v>0.54290000000000005</c:v>
                </c:pt>
                <c:pt idx="11">
                  <c:v>0.63929999999999998</c:v>
                </c:pt>
                <c:pt idx="12">
                  <c:v>0.76029999999999998</c:v>
                </c:pt>
                <c:pt idx="13">
                  <c:v>1.8018000000000001</c:v>
                </c:pt>
                <c:pt idx="14">
                  <c:v>1.8839999999999999</c:v>
                </c:pt>
                <c:pt idx="15">
                  <c:v>2.1021000000000001</c:v>
                </c:pt>
                <c:pt idx="16">
                  <c:v>1.2501</c:v>
                </c:pt>
                <c:pt idx="17">
                  <c:v>0.82609999999999995</c:v>
                </c:pt>
                <c:pt idx="18">
                  <c:v>0.51980000000000004</c:v>
                </c:pt>
                <c:pt idx="19">
                  <c:v>0.75590000000000002</c:v>
                </c:pt>
                <c:pt idx="20">
                  <c:v>1.1599999999999999</c:v>
                </c:pt>
                <c:pt idx="21">
                  <c:v>1.4216</c:v>
                </c:pt>
                <c:pt idx="22">
                  <c:v>1.0488999999999999</c:v>
                </c:pt>
                <c:pt idx="23">
                  <c:v>1.0488999999999999</c:v>
                </c:pt>
                <c:pt idx="24">
                  <c:v>0.44019999999999998</c:v>
                </c:pt>
                <c:pt idx="25">
                  <c:v>0.42749999999999999</c:v>
                </c:pt>
                <c:pt idx="26">
                  <c:v>0.32019999999999998</c:v>
                </c:pt>
                <c:pt idx="27">
                  <c:v>0.1951</c:v>
                </c:pt>
                <c:pt idx="28">
                  <c:v>0.51839999999999997</c:v>
                </c:pt>
                <c:pt idx="29">
                  <c:v>0.4229</c:v>
                </c:pt>
                <c:pt idx="30">
                  <c:v>-0.4879</c:v>
                </c:pt>
                <c:pt idx="31">
                  <c:v>-0.16439999999999999</c:v>
                </c:pt>
                <c:pt idx="32">
                  <c:v>0.1676</c:v>
                </c:pt>
                <c:pt idx="33">
                  <c:v>0.628</c:v>
                </c:pt>
                <c:pt idx="34">
                  <c:v>0.628</c:v>
                </c:pt>
                <c:pt idx="35">
                  <c:v>0.3584</c:v>
                </c:pt>
                <c:pt idx="36">
                  <c:v>-7.1099999999999997E-2</c:v>
                </c:pt>
                <c:pt idx="37">
                  <c:v>-7.1099999999999997E-2</c:v>
                </c:pt>
                <c:pt idx="38">
                  <c:v>-0.11</c:v>
                </c:pt>
                <c:pt idx="39">
                  <c:v>0.2084</c:v>
                </c:pt>
                <c:pt idx="40">
                  <c:v>0.105</c:v>
                </c:pt>
                <c:pt idx="41">
                  <c:v>2.1999999999999999E-2</c:v>
                </c:pt>
                <c:pt idx="42">
                  <c:v>-0.23119999999999999</c:v>
                </c:pt>
                <c:pt idx="43">
                  <c:v>-0.23119999999999999</c:v>
                </c:pt>
                <c:pt idx="44">
                  <c:v>-1.0168999999999999</c:v>
                </c:pt>
                <c:pt idx="45">
                  <c:v>-1.1647000000000001</c:v>
                </c:pt>
                <c:pt idx="46">
                  <c:v>-1.1647000000000001</c:v>
                </c:pt>
                <c:pt idx="47">
                  <c:v>-2.0045000000000002</c:v>
                </c:pt>
                <c:pt idx="48">
                  <c:v>-1.2</c:v>
                </c:pt>
                <c:pt idx="49">
                  <c:v>-1.0684</c:v>
                </c:pt>
                <c:pt idx="50">
                  <c:v>-0.1573</c:v>
                </c:pt>
                <c:pt idx="51">
                  <c:v>1.0304</c:v>
                </c:pt>
                <c:pt idx="52">
                  <c:v>1.8475999999999999</c:v>
                </c:pt>
                <c:pt idx="53">
                  <c:v>1.9857</c:v>
                </c:pt>
                <c:pt idx="54">
                  <c:v>1.9857</c:v>
                </c:pt>
                <c:pt idx="55">
                  <c:v>1.4370000000000001</c:v>
                </c:pt>
                <c:pt idx="56">
                  <c:v>0.51910000000000001</c:v>
                </c:pt>
                <c:pt idx="57">
                  <c:v>0.2727</c:v>
                </c:pt>
                <c:pt idx="58">
                  <c:v>0.86750000000000005</c:v>
                </c:pt>
                <c:pt idx="59">
                  <c:v>2.0358999999999998</c:v>
                </c:pt>
                <c:pt idx="60">
                  <c:v>2.0358999999999998</c:v>
                </c:pt>
                <c:pt idx="61">
                  <c:v>0.81259999999999999</c:v>
                </c:pt>
                <c:pt idx="62">
                  <c:v>1.5629</c:v>
                </c:pt>
                <c:pt idx="63">
                  <c:v>1.5629</c:v>
                </c:pt>
                <c:pt idx="64">
                  <c:v>1.3597999999999999</c:v>
                </c:pt>
                <c:pt idx="65">
                  <c:v>0.54320000000000002</c:v>
                </c:pt>
                <c:pt idx="66">
                  <c:v>-5.4600000000000003E-2</c:v>
                </c:pt>
                <c:pt idx="67">
                  <c:v>-5.4600000000000003E-2</c:v>
                </c:pt>
                <c:pt idx="68">
                  <c:v>-0.33610000000000001</c:v>
                </c:pt>
                <c:pt idx="69">
                  <c:v>0.17530000000000001</c:v>
                </c:pt>
                <c:pt idx="70">
                  <c:v>0.76319999999999999</c:v>
                </c:pt>
                <c:pt idx="71">
                  <c:v>1.2405999999999999</c:v>
                </c:pt>
                <c:pt idx="72">
                  <c:v>1.2405999999999999</c:v>
                </c:pt>
                <c:pt idx="73">
                  <c:v>1.2201</c:v>
                </c:pt>
                <c:pt idx="74">
                  <c:v>0.91159999999999997</c:v>
                </c:pt>
                <c:pt idx="75">
                  <c:v>0.85560000000000003</c:v>
                </c:pt>
                <c:pt idx="76">
                  <c:v>0.54300000000000004</c:v>
                </c:pt>
                <c:pt idx="77">
                  <c:v>0.54300000000000004</c:v>
                </c:pt>
                <c:pt idx="78">
                  <c:v>-1.4863999999999999</c:v>
                </c:pt>
                <c:pt idx="79">
                  <c:v>-1.4863999999999999</c:v>
                </c:pt>
                <c:pt idx="80">
                  <c:v>-0.99929999999999997</c:v>
                </c:pt>
                <c:pt idx="81">
                  <c:v>-1.2775000000000001</c:v>
                </c:pt>
                <c:pt idx="82">
                  <c:v>-1.6807000000000001</c:v>
                </c:pt>
                <c:pt idx="83">
                  <c:v>-1.2205999999999999</c:v>
                </c:pt>
                <c:pt idx="84">
                  <c:v>-1.8286</c:v>
                </c:pt>
                <c:pt idx="85">
                  <c:v>-1.9515</c:v>
                </c:pt>
                <c:pt idx="86">
                  <c:v>-1.2410000000000001</c:v>
                </c:pt>
                <c:pt idx="87">
                  <c:v>-0.90129999999999999</c:v>
                </c:pt>
                <c:pt idx="88">
                  <c:v>-0.4556</c:v>
                </c:pt>
                <c:pt idx="89">
                  <c:v>2.3400000000000001E-2</c:v>
                </c:pt>
                <c:pt idx="90">
                  <c:v>-0.34060000000000001</c:v>
                </c:pt>
                <c:pt idx="91">
                  <c:v>-0.34060000000000001</c:v>
                </c:pt>
                <c:pt idx="92">
                  <c:v>-0.1636</c:v>
                </c:pt>
                <c:pt idx="93">
                  <c:v>0.19520000000000001</c:v>
                </c:pt>
                <c:pt idx="94">
                  <c:v>-0.4551</c:v>
                </c:pt>
                <c:pt idx="95">
                  <c:v>0.26469999999999999</c:v>
                </c:pt>
                <c:pt idx="96">
                  <c:v>0.27479999999999999</c:v>
                </c:pt>
                <c:pt idx="97">
                  <c:v>0.53890000000000005</c:v>
                </c:pt>
                <c:pt idx="98">
                  <c:v>0.21990000000000001</c:v>
                </c:pt>
                <c:pt idx="99">
                  <c:v>0.87939999999999996</c:v>
                </c:pt>
                <c:pt idx="100">
                  <c:v>0.87939999999999996</c:v>
                </c:pt>
                <c:pt idx="101">
                  <c:v>0.15770000000000001</c:v>
                </c:pt>
                <c:pt idx="102">
                  <c:v>-0.54969999999999997</c:v>
                </c:pt>
                <c:pt idx="103">
                  <c:v>-0.54969999999999997</c:v>
                </c:pt>
                <c:pt idx="104">
                  <c:v>0.106</c:v>
                </c:pt>
                <c:pt idx="105">
                  <c:v>0.45140000000000002</c:v>
                </c:pt>
                <c:pt idx="106">
                  <c:v>0.4874</c:v>
                </c:pt>
                <c:pt idx="107">
                  <c:v>1.6916</c:v>
                </c:pt>
                <c:pt idx="108">
                  <c:v>1.3885000000000001</c:v>
                </c:pt>
                <c:pt idx="109">
                  <c:v>1.1534</c:v>
                </c:pt>
                <c:pt idx="110">
                  <c:v>-4.1000000000000003E-3</c:v>
                </c:pt>
                <c:pt idx="111">
                  <c:v>-0.21249999999999999</c:v>
                </c:pt>
                <c:pt idx="112">
                  <c:v>0.1489</c:v>
                </c:pt>
                <c:pt idx="113">
                  <c:v>0.60740000000000005</c:v>
                </c:pt>
                <c:pt idx="114">
                  <c:v>0.1012</c:v>
                </c:pt>
                <c:pt idx="115">
                  <c:v>0.35880000000000001</c:v>
                </c:pt>
                <c:pt idx="116">
                  <c:v>0.64570000000000005</c:v>
                </c:pt>
                <c:pt idx="117">
                  <c:v>0.59150000000000003</c:v>
                </c:pt>
                <c:pt idx="118">
                  <c:v>1.0996999999999999</c:v>
                </c:pt>
                <c:pt idx="119">
                  <c:v>0.33800000000000002</c:v>
                </c:pt>
                <c:pt idx="120">
                  <c:v>0.61899999999999999</c:v>
                </c:pt>
                <c:pt idx="121">
                  <c:v>0.2152</c:v>
                </c:pt>
                <c:pt idx="122">
                  <c:v>-0.1216</c:v>
                </c:pt>
                <c:pt idx="123">
                  <c:v>-0.23219999999999999</c:v>
                </c:pt>
                <c:pt idx="124">
                  <c:v>0.1399</c:v>
                </c:pt>
                <c:pt idx="125">
                  <c:v>0.52890000000000004</c:v>
                </c:pt>
                <c:pt idx="126">
                  <c:v>0.59809999999999997</c:v>
                </c:pt>
                <c:pt idx="127">
                  <c:v>1.4336</c:v>
                </c:pt>
                <c:pt idx="128">
                  <c:v>1.9447000000000001</c:v>
                </c:pt>
                <c:pt idx="129">
                  <c:v>1.3937470000000001</c:v>
                </c:pt>
                <c:pt idx="130">
                  <c:v>1.4414800000000001</c:v>
                </c:pt>
                <c:pt idx="131">
                  <c:v>0.84408039999999995</c:v>
                </c:pt>
                <c:pt idx="132">
                  <c:v>0.78956789999999999</c:v>
                </c:pt>
                <c:pt idx="133">
                  <c:v>0.44250820000000002</c:v>
                </c:pt>
                <c:pt idx="134">
                  <c:v>0.43605640000000001</c:v>
                </c:pt>
                <c:pt idx="135">
                  <c:v>0.54913880000000004</c:v>
                </c:pt>
                <c:pt idx="136">
                  <c:v>0.25964470000000001</c:v>
                </c:pt>
                <c:pt idx="137">
                  <c:v>7.1041750000000001E-2</c:v>
                </c:pt>
                <c:pt idx="138">
                  <c:v>0.20365059999999999</c:v>
                </c:pt>
                <c:pt idx="139">
                  <c:v>0.1599834</c:v>
                </c:pt>
                <c:pt idx="140">
                  <c:v>-9.2393450000000002E-2</c:v>
                </c:pt>
                <c:pt idx="141">
                  <c:v>0.17634929999999999</c:v>
                </c:pt>
                <c:pt idx="142">
                  <c:v>0.5785941</c:v>
                </c:pt>
                <c:pt idx="143">
                  <c:v>0.96044390000000002</c:v>
                </c:pt>
                <c:pt idx="144">
                  <c:v>0.74555850000000001</c:v>
                </c:pt>
                <c:pt idx="145">
                  <c:v>1.157648</c:v>
                </c:pt>
                <c:pt idx="146">
                  <c:v>0.72786519999999999</c:v>
                </c:pt>
                <c:pt idx="147">
                  <c:v>0.3063767</c:v>
                </c:pt>
                <c:pt idx="148">
                  <c:v>-0.28746450000000001</c:v>
                </c:pt>
                <c:pt idx="149">
                  <c:v>-0.65196659999999995</c:v>
                </c:pt>
                <c:pt idx="150">
                  <c:v>-0.56310499999999997</c:v>
                </c:pt>
                <c:pt idx="151">
                  <c:v>-0.56310499999999997</c:v>
                </c:pt>
                <c:pt idx="152">
                  <c:v>-0.16903209999999999</c:v>
                </c:pt>
                <c:pt idx="153">
                  <c:v>8.3387139999999998E-2</c:v>
                </c:pt>
                <c:pt idx="154">
                  <c:v>-0.15363199999999999</c:v>
                </c:pt>
                <c:pt idx="155">
                  <c:v>-4.0053730000000003E-2</c:v>
                </c:pt>
                <c:pt idx="156">
                  <c:v>-0.17115749999999999</c:v>
                </c:pt>
                <c:pt idx="157">
                  <c:v>-0.78848980000000002</c:v>
                </c:pt>
                <c:pt idx="158">
                  <c:v>9.9707270000000001E-2</c:v>
                </c:pt>
                <c:pt idx="159">
                  <c:v>-9.3961760000000005E-2</c:v>
                </c:pt>
                <c:pt idx="160">
                  <c:v>0.45904820000000002</c:v>
                </c:pt>
                <c:pt idx="161">
                  <c:v>1.559242</c:v>
                </c:pt>
                <c:pt idx="162">
                  <c:v>0.53891480000000003</c:v>
                </c:pt>
                <c:pt idx="163">
                  <c:v>0.53891480000000003</c:v>
                </c:pt>
                <c:pt idx="164">
                  <c:v>0.36506189999999999</c:v>
                </c:pt>
                <c:pt idx="165">
                  <c:v>-0.55419149999999995</c:v>
                </c:pt>
                <c:pt idx="166">
                  <c:v>-1.0076160000000001</c:v>
                </c:pt>
                <c:pt idx="167">
                  <c:v>-6.3446249999999996E-2</c:v>
                </c:pt>
                <c:pt idx="168">
                  <c:v>-0.46799170000000001</c:v>
                </c:pt>
                <c:pt idx="169">
                  <c:v>8.5665309999999995E-2</c:v>
                </c:pt>
                <c:pt idx="170">
                  <c:v>-0.35943229999999998</c:v>
                </c:pt>
                <c:pt idx="171">
                  <c:v>-0.69984270000000004</c:v>
                </c:pt>
                <c:pt idx="172">
                  <c:v>-0.51438249999999996</c:v>
                </c:pt>
                <c:pt idx="173">
                  <c:v>-0.54794189999999998</c:v>
                </c:pt>
                <c:pt idx="174">
                  <c:v>-1.689586</c:v>
                </c:pt>
                <c:pt idx="175">
                  <c:v>-1.689586</c:v>
                </c:pt>
                <c:pt idx="176">
                  <c:v>-0.82677500000000004</c:v>
                </c:pt>
                <c:pt idx="177">
                  <c:v>-0.75272859999999997</c:v>
                </c:pt>
                <c:pt idx="178">
                  <c:v>2.9402749999999998E-2</c:v>
                </c:pt>
                <c:pt idx="179">
                  <c:v>-2.9865080000000002</c:v>
                </c:pt>
                <c:pt idx="180">
                  <c:v>-2.9865080000000002</c:v>
                </c:pt>
                <c:pt idx="181">
                  <c:v>-1.2837000000000001</c:v>
                </c:pt>
                <c:pt idx="182">
                  <c:v>-0.75761040000000002</c:v>
                </c:pt>
                <c:pt idx="183">
                  <c:v>0.20136280000000001</c:v>
                </c:pt>
                <c:pt idx="184">
                  <c:v>0.20187469999999999</c:v>
                </c:pt>
                <c:pt idx="185">
                  <c:v>0.86544779999999999</c:v>
                </c:pt>
                <c:pt idx="186">
                  <c:v>0.86544779999999999</c:v>
                </c:pt>
                <c:pt idx="187">
                  <c:v>0.83821449999999997</c:v>
                </c:pt>
                <c:pt idx="188">
                  <c:v>1.9782759999999999</c:v>
                </c:pt>
                <c:pt idx="189">
                  <c:v>1.794743</c:v>
                </c:pt>
                <c:pt idx="190">
                  <c:v>1.4147780000000001</c:v>
                </c:pt>
                <c:pt idx="191">
                  <c:v>4.9699319999999998E-2</c:v>
                </c:pt>
                <c:pt idx="192">
                  <c:v>-4.2948890000000003E-2</c:v>
                </c:pt>
                <c:pt idx="193">
                  <c:v>-0.40632990000000002</c:v>
                </c:pt>
                <c:pt idx="194">
                  <c:v>0.55520389999999997</c:v>
                </c:pt>
                <c:pt idx="195">
                  <c:v>0.55520389999999997</c:v>
                </c:pt>
                <c:pt idx="196">
                  <c:v>0.83756169999999996</c:v>
                </c:pt>
                <c:pt idx="197">
                  <c:v>0.85615059999999998</c:v>
                </c:pt>
                <c:pt idx="198">
                  <c:v>0.74647129999999995</c:v>
                </c:pt>
                <c:pt idx="199">
                  <c:v>0.21818290000000001</c:v>
                </c:pt>
                <c:pt idx="200">
                  <c:v>0.3649596</c:v>
                </c:pt>
                <c:pt idx="201">
                  <c:v>0.60524489999999997</c:v>
                </c:pt>
                <c:pt idx="202">
                  <c:v>0.9825275</c:v>
                </c:pt>
                <c:pt idx="203">
                  <c:v>0.87834500000000004</c:v>
                </c:pt>
                <c:pt idx="204">
                  <c:v>0.76225039999999999</c:v>
                </c:pt>
                <c:pt idx="205">
                  <c:v>0.41036790000000001</c:v>
                </c:pt>
                <c:pt idx="206">
                  <c:v>0.4433127</c:v>
                </c:pt>
                <c:pt idx="207">
                  <c:v>0.25407099999999999</c:v>
                </c:pt>
                <c:pt idx="208">
                  <c:v>0.52760090000000004</c:v>
                </c:pt>
                <c:pt idx="209">
                  <c:v>0.52760090000000004</c:v>
                </c:pt>
                <c:pt idx="210">
                  <c:v>1.626179</c:v>
                </c:pt>
                <c:pt idx="211">
                  <c:v>1.730189</c:v>
                </c:pt>
                <c:pt idx="212">
                  <c:v>1.8648690000000001</c:v>
                </c:pt>
                <c:pt idx="213">
                  <c:v>1.57342</c:v>
                </c:pt>
                <c:pt idx="214">
                  <c:v>1.0587329999999999</c:v>
                </c:pt>
                <c:pt idx="215">
                  <c:v>0.77845969999999998</c:v>
                </c:pt>
                <c:pt idx="216">
                  <c:v>1.1853119999999999</c:v>
                </c:pt>
                <c:pt idx="217">
                  <c:v>1.3613790000000001E-2</c:v>
                </c:pt>
                <c:pt idx="218">
                  <c:v>1.3613790000000001E-2</c:v>
                </c:pt>
                <c:pt idx="219">
                  <c:v>0.93293680000000001</c:v>
                </c:pt>
                <c:pt idx="220">
                  <c:v>0.64643779999999995</c:v>
                </c:pt>
                <c:pt idx="221">
                  <c:v>0.56904829999999995</c:v>
                </c:pt>
                <c:pt idx="222">
                  <c:v>-1.245206</c:v>
                </c:pt>
                <c:pt idx="223">
                  <c:v>-1.245206</c:v>
                </c:pt>
                <c:pt idx="224">
                  <c:v>-0.12038980000000001</c:v>
                </c:pt>
                <c:pt idx="225">
                  <c:v>0.30734270000000002</c:v>
                </c:pt>
                <c:pt idx="226">
                  <c:v>0.31624069999999999</c:v>
                </c:pt>
                <c:pt idx="227">
                  <c:v>-0.45845249999999999</c:v>
                </c:pt>
                <c:pt idx="228">
                  <c:v>0.77305630000000003</c:v>
                </c:pt>
                <c:pt idx="229">
                  <c:v>0.58644200000000002</c:v>
                </c:pt>
                <c:pt idx="230">
                  <c:v>0.46158769999999999</c:v>
                </c:pt>
                <c:pt idx="231">
                  <c:v>1.274905</c:v>
                </c:pt>
                <c:pt idx="232">
                  <c:v>1.3105100000000001</c:v>
                </c:pt>
                <c:pt idx="233">
                  <c:v>1.404698</c:v>
                </c:pt>
                <c:pt idx="234">
                  <c:v>1.344044</c:v>
                </c:pt>
                <c:pt idx="235">
                  <c:v>1.7175419999999999</c:v>
                </c:pt>
                <c:pt idx="236">
                  <c:v>0.56558850000000005</c:v>
                </c:pt>
                <c:pt idx="237">
                  <c:v>0.32665506082619616</c:v>
                </c:pt>
                <c:pt idx="238">
                  <c:v>-0.33145649999999999</c:v>
                </c:pt>
                <c:pt idx="239">
                  <c:v>0.69062421101289784</c:v>
                </c:pt>
                <c:pt idx="240">
                  <c:v>0.163184</c:v>
                </c:pt>
                <c:pt idx="241">
                  <c:v>0.42383860000000001</c:v>
                </c:pt>
                <c:pt idx="242">
                  <c:v>-0.30534169999999999</c:v>
                </c:pt>
                <c:pt idx="243">
                  <c:v>0.13898437880932188</c:v>
                </c:pt>
                <c:pt idx="244">
                  <c:v>0.12677930000000001</c:v>
                </c:pt>
                <c:pt idx="245">
                  <c:v>-0.457204</c:v>
                </c:pt>
                <c:pt idx="246">
                  <c:v>-0.48480279999999998</c:v>
                </c:pt>
                <c:pt idx="247">
                  <c:v>-0.75892059999999995</c:v>
                </c:pt>
                <c:pt idx="248">
                  <c:v>1.171451</c:v>
                </c:pt>
                <c:pt idx="249">
                  <c:v>1.171451</c:v>
                </c:pt>
                <c:pt idx="250">
                  <c:v>1.973943</c:v>
                </c:pt>
                <c:pt idx="251">
                  <c:v>0.7847961</c:v>
                </c:pt>
                <c:pt idx="252">
                  <c:v>0.78479603383172014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F-47C6-8C04-B17826351834}"/>
            </c:ext>
          </c:extLst>
        </c:ser>
        <c:ser>
          <c:idx val="2"/>
          <c:order val="2"/>
          <c:tx>
            <c:strRef>
              <c:f>'Indicateur dur'!$D$1</c:f>
              <c:strCache>
                <c:ptCount val="1"/>
                <c:pt idx="0">
                  <c:v>Surveys-Business Cycle indicator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'Indicateur dur'!$A$2:$A$254</c:f>
              <c:numCache>
                <c:formatCode>m/d/yyyy</c:formatCode>
                <c:ptCount val="253"/>
                <c:pt idx="0">
                  <c:v>38502</c:v>
                </c:pt>
                <c:pt idx="1">
                  <c:v>38533</c:v>
                </c:pt>
                <c:pt idx="2">
                  <c:v>38563</c:v>
                </c:pt>
                <c:pt idx="3">
                  <c:v>38594</c:v>
                </c:pt>
                <c:pt idx="4">
                  <c:v>38625</c:v>
                </c:pt>
                <c:pt idx="5">
                  <c:v>38655</c:v>
                </c:pt>
                <c:pt idx="6">
                  <c:v>38686</c:v>
                </c:pt>
                <c:pt idx="7">
                  <c:v>38716</c:v>
                </c:pt>
                <c:pt idx="8">
                  <c:v>38747</c:v>
                </c:pt>
                <c:pt idx="9">
                  <c:v>38776</c:v>
                </c:pt>
                <c:pt idx="10">
                  <c:v>38806</c:v>
                </c:pt>
                <c:pt idx="11">
                  <c:v>38837</c:v>
                </c:pt>
                <c:pt idx="12">
                  <c:v>38867</c:v>
                </c:pt>
                <c:pt idx="13">
                  <c:v>38898</c:v>
                </c:pt>
                <c:pt idx="14">
                  <c:v>38928</c:v>
                </c:pt>
                <c:pt idx="15">
                  <c:v>38959</c:v>
                </c:pt>
                <c:pt idx="16">
                  <c:v>38990</c:v>
                </c:pt>
                <c:pt idx="17">
                  <c:v>39020</c:v>
                </c:pt>
                <c:pt idx="18">
                  <c:v>39051</c:v>
                </c:pt>
                <c:pt idx="19">
                  <c:v>39081</c:v>
                </c:pt>
                <c:pt idx="20">
                  <c:v>39112</c:v>
                </c:pt>
                <c:pt idx="21">
                  <c:v>39141</c:v>
                </c:pt>
                <c:pt idx="22">
                  <c:v>39171</c:v>
                </c:pt>
                <c:pt idx="23">
                  <c:v>39202</c:v>
                </c:pt>
                <c:pt idx="24">
                  <c:v>39232</c:v>
                </c:pt>
                <c:pt idx="25">
                  <c:v>39263</c:v>
                </c:pt>
                <c:pt idx="26">
                  <c:v>39293</c:v>
                </c:pt>
                <c:pt idx="27">
                  <c:v>39324</c:v>
                </c:pt>
                <c:pt idx="28">
                  <c:v>39355</c:v>
                </c:pt>
                <c:pt idx="29">
                  <c:v>39385</c:v>
                </c:pt>
                <c:pt idx="30">
                  <c:v>39416</c:v>
                </c:pt>
                <c:pt idx="31">
                  <c:v>39446</c:v>
                </c:pt>
                <c:pt idx="32">
                  <c:v>39477</c:v>
                </c:pt>
                <c:pt idx="33">
                  <c:v>39507</c:v>
                </c:pt>
                <c:pt idx="34">
                  <c:v>39537</c:v>
                </c:pt>
                <c:pt idx="35">
                  <c:v>39568</c:v>
                </c:pt>
                <c:pt idx="36">
                  <c:v>39598</c:v>
                </c:pt>
                <c:pt idx="37">
                  <c:v>39629</c:v>
                </c:pt>
                <c:pt idx="38">
                  <c:v>39659</c:v>
                </c:pt>
                <c:pt idx="39">
                  <c:v>39690</c:v>
                </c:pt>
                <c:pt idx="40">
                  <c:v>39721</c:v>
                </c:pt>
                <c:pt idx="41">
                  <c:v>39751</c:v>
                </c:pt>
                <c:pt idx="42">
                  <c:v>39782</c:v>
                </c:pt>
                <c:pt idx="43">
                  <c:v>39812</c:v>
                </c:pt>
                <c:pt idx="44">
                  <c:v>39843</c:v>
                </c:pt>
                <c:pt idx="45">
                  <c:v>39872</c:v>
                </c:pt>
                <c:pt idx="46">
                  <c:v>39902</c:v>
                </c:pt>
                <c:pt idx="47">
                  <c:v>39933</c:v>
                </c:pt>
                <c:pt idx="48">
                  <c:v>39963</c:v>
                </c:pt>
                <c:pt idx="49">
                  <c:v>39994</c:v>
                </c:pt>
                <c:pt idx="50">
                  <c:v>40024</c:v>
                </c:pt>
                <c:pt idx="51">
                  <c:v>40055</c:v>
                </c:pt>
                <c:pt idx="52">
                  <c:v>40086</c:v>
                </c:pt>
                <c:pt idx="53">
                  <c:v>40116</c:v>
                </c:pt>
                <c:pt idx="54">
                  <c:v>40147</c:v>
                </c:pt>
                <c:pt idx="55">
                  <c:v>40177</c:v>
                </c:pt>
                <c:pt idx="56">
                  <c:v>40208</c:v>
                </c:pt>
                <c:pt idx="57">
                  <c:v>40237</c:v>
                </c:pt>
                <c:pt idx="58">
                  <c:v>40267</c:v>
                </c:pt>
                <c:pt idx="59">
                  <c:v>40298</c:v>
                </c:pt>
                <c:pt idx="60">
                  <c:v>40328</c:v>
                </c:pt>
                <c:pt idx="61">
                  <c:v>40359</c:v>
                </c:pt>
                <c:pt idx="62">
                  <c:v>40389</c:v>
                </c:pt>
                <c:pt idx="63">
                  <c:v>40420</c:v>
                </c:pt>
                <c:pt idx="64">
                  <c:v>40451</c:v>
                </c:pt>
                <c:pt idx="65">
                  <c:v>40481</c:v>
                </c:pt>
                <c:pt idx="66">
                  <c:v>40512</c:v>
                </c:pt>
                <c:pt idx="67">
                  <c:v>40542</c:v>
                </c:pt>
                <c:pt idx="68">
                  <c:v>40573</c:v>
                </c:pt>
                <c:pt idx="69">
                  <c:v>40602</c:v>
                </c:pt>
                <c:pt idx="70">
                  <c:v>40632</c:v>
                </c:pt>
                <c:pt idx="71">
                  <c:v>40663</c:v>
                </c:pt>
                <c:pt idx="72">
                  <c:v>40693</c:v>
                </c:pt>
                <c:pt idx="73">
                  <c:v>40724</c:v>
                </c:pt>
                <c:pt idx="74">
                  <c:v>40754</c:v>
                </c:pt>
                <c:pt idx="75">
                  <c:v>40785</c:v>
                </c:pt>
                <c:pt idx="76">
                  <c:v>40816</c:v>
                </c:pt>
                <c:pt idx="77">
                  <c:v>40846</c:v>
                </c:pt>
                <c:pt idx="78">
                  <c:v>40877</c:v>
                </c:pt>
                <c:pt idx="79">
                  <c:v>40907</c:v>
                </c:pt>
                <c:pt idx="80">
                  <c:v>40938</c:v>
                </c:pt>
                <c:pt idx="81">
                  <c:v>40968</c:v>
                </c:pt>
                <c:pt idx="82">
                  <c:v>40998</c:v>
                </c:pt>
                <c:pt idx="83">
                  <c:v>41029</c:v>
                </c:pt>
                <c:pt idx="84">
                  <c:v>41059</c:v>
                </c:pt>
                <c:pt idx="85">
                  <c:v>41090</c:v>
                </c:pt>
                <c:pt idx="86">
                  <c:v>41120</c:v>
                </c:pt>
                <c:pt idx="87">
                  <c:v>41151</c:v>
                </c:pt>
                <c:pt idx="88">
                  <c:v>41182</c:v>
                </c:pt>
                <c:pt idx="89">
                  <c:v>41212</c:v>
                </c:pt>
                <c:pt idx="90">
                  <c:v>41243</c:v>
                </c:pt>
                <c:pt idx="91">
                  <c:v>41273</c:v>
                </c:pt>
                <c:pt idx="92">
                  <c:v>41304</c:v>
                </c:pt>
                <c:pt idx="93">
                  <c:v>41333</c:v>
                </c:pt>
                <c:pt idx="94">
                  <c:v>41363</c:v>
                </c:pt>
                <c:pt idx="95">
                  <c:v>41394</c:v>
                </c:pt>
                <c:pt idx="96">
                  <c:v>41424</c:v>
                </c:pt>
                <c:pt idx="97">
                  <c:v>41455</c:v>
                </c:pt>
                <c:pt idx="98">
                  <c:v>41485</c:v>
                </c:pt>
                <c:pt idx="99">
                  <c:v>41516</c:v>
                </c:pt>
                <c:pt idx="100">
                  <c:v>41547</c:v>
                </c:pt>
                <c:pt idx="101">
                  <c:v>41577</c:v>
                </c:pt>
                <c:pt idx="102">
                  <c:v>41608</c:v>
                </c:pt>
                <c:pt idx="103">
                  <c:v>41638</c:v>
                </c:pt>
                <c:pt idx="104">
                  <c:v>41669</c:v>
                </c:pt>
                <c:pt idx="105">
                  <c:v>41698</c:v>
                </c:pt>
                <c:pt idx="106">
                  <c:v>41728</c:v>
                </c:pt>
                <c:pt idx="107">
                  <c:v>41759</c:v>
                </c:pt>
                <c:pt idx="108">
                  <c:v>41789</c:v>
                </c:pt>
                <c:pt idx="109">
                  <c:v>41820</c:v>
                </c:pt>
                <c:pt idx="110">
                  <c:v>41850</c:v>
                </c:pt>
                <c:pt idx="111">
                  <c:v>41881</c:v>
                </c:pt>
                <c:pt idx="112">
                  <c:v>41912</c:v>
                </c:pt>
                <c:pt idx="113">
                  <c:v>41942</c:v>
                </c:pt>
                <c:pt idx="114">
                  <c:v>41973</c:v>
                </c:pt>
                <c:pt idx="115">
                  <c:v>42003</c:v>
                </c:pt>
                <c:pt idx="116">
                  <c:v>42034</c:v>
                </c:pt>
                <c:pt idx="117">
                  <c:v>42063</c:v>
                </c:pt>
                <c:pt idx="118">
                  <c:v>42093</c:v>
                </c:pt>
                <c:pt idx="119">
                  <c:v>42124</c:v>
                </c:pt>
                <c:pt idx="120">
                  <c:v>42154</c:v>
                </c:pt>
                <c:pt idx="121">
                  <c:v>42185</c:v>
                </c:pt>
                <c:pt idx="122">
                  <c:v>42215</c:v>
                </c:pt>
                <c:pt idx="123">
                  <c:v>42246</c:v>
                </c:pt>
                <c:pt idx="124">
                  <c:v>42277</c:v>
                </c:pt>
                <c:pt idx="125">
                  <c:v>42307</c:v>
                </c:pt>
                <c:pt idx="126">
                  <c:v>42338</c:v>
                </c:pt>
                <c:pt idx="127">
                  <c:v>42368</c:v>
                </c:pt>
                <c:pt idx="128">
                  <c:v>42399</c:v>
                </c:pt>
                <c:pt idx="129">
                  <c:v>42429</c:v>
                </c:pt>
                <c:pt idx="130">
                  <c:v>42459</c:v>
                </c:pt>
                <c:pt idx="131">
                  <c:v>42490</c:v>
                </c:pt>
                <c:pt idx="132">
                  <c:v>42520</c:v>
                </c:pt>
                <c:pt idx="133">
                  <c:v>42551</c:v>
                </c:pt>
                <c:pt idx="134">
                  <c:v>42581</c:v>
                </c:pt>
                <c:pt idx="135">
                  <c:v>42612</c:v>
                </c:pt>
                <c:pt idx="136">
                  <c:v>42643</c:v>
                </c:pt>
                <c:pt idx="137">
                  <c:v>42673</c:v>
                </c:pt>
                <c:pt idx="138">
                  <c:v>42704</c:v>
                </c:pt>
                <c:pt idx="139">
                  <c:v>42734</c:v>
                </c:pt>
                <c:pt idx="140">
                  <c:v>42765</c:v>
                </c:pt>
                <c:pt idx="141">
                  <c:v>42794</c:v>
                </c:pt>
                <c:pt idx="142">
                  <c:v>42824</c:v>
                </c:pt>
                <c:pt idx="143">
                  <c:v>42855</c:v>
                </c:pt>
                <c:pt idx="144">
                  <c:v>42885</c:v>
                </c:pt>
                <c:pt idx="145">
                  <c:v>42916</c:v>
                </c:pt>
                <c:pt idx="146">
                  <c:v>42946</c:v>
                </c:pt>
                <c:pt idx="147">
                  <c:v>42977</c:v>
                </c:pt>
                <c:pt idx="148">
                  <c:v>43008</c:v>
                </c:pt>
                <c:pt idx="149">
                  <c:v>43038</c:v>
                </c:pt>
                <c:pt idx="150">
                  <c:v>43069</c:v>
                </c:pt>
                <c:pt idx="151">
                  <c:v>43099</c:v>
                </c:pt>
                <c:pt idx="152">
                  <c:v>43130</c:v>
                </c:pt>
                <c:pt idx="153">
                  <c:v>43159</c:v>
                </c:pt>
                <c:pt idx="154">
                  <c:v>43189</c:v>
                </c:pt>
                <c:pt idx="155">
                  <c:v>43220</c:v>
                </c:pt>
                <c:pt idx="156">
                  <c:v>43250</c:v>
                </c:pt>
                <c:pt idx="157">
                  <c:v>43281</c:v>
                </c:pt>
                <c:pt idx="158">
                  <c:v>43311</c:v>
                </c:pt>
                <c:pt idx="159">
                  <c:v>43342</c:v>
                </c:pt>
                <c:pt idx="160">
                  <c:v>43373</c:v>
                </c:pt>
                <c:pt idx="161">
                  <c:v>43403</c:v>
                </c:pt>
                <c:pt idx="162">
                  <c:v>43434</c:v>
                </c:pt>
                <c:pt idx="163">
                  <c:v>43464</c:v>
                </c:pt>
                <c:pt idx="164">
                  <c:v>43495</c:v>
                </c:pt>
                <c:pt idx="165">
                  <c:v>43524</c:v>
                </c:pt>
                <c:pt idx="166">
                  <c:v>43554</c:v>
                </c:pt>
                <c:pt idx="167">
                  <c:v>43585</c:v>
                </c:pt>
                <c:pt idx="168">
                  <c:v>43615</c:v>
                </c:pt>
                <c:pt idx="169">
                  <c:v>43646</c:v>
                </c:pt>
                <c:pt idx="170">
                  <c:v>43676</c:v>
                </c:pt>
                <c:pt idx="171">
                  <c:v>43707</c:v>
                </c:pt>
                <c:pt idx="172">
                  <c:v>43738</c:v>
                </c:pt>
                <c:pt idx="173">
                  <c:v>43768</c:v>
                </c:pt>
                <c:pt idx="174">
                  <c:v>43799</c:v>
                </c:pt>
                <c:pt idx="175">
                  <c:v>43829</c:v>
                </c:pt>
                <c:pt idx="176">
                  <c:v>43860</c:v>
                </c:pt>
                <c:pt idx="177">
                  <c:v>43890</c:v>
                </c:pt>
                <c:pt idx="178">
                  <c:v>43920</c:v>
                </c:pt>
                <c:pt idx="179">
                  <c:v>43951</c:v>
                </c:pt>
                <c:pt idx="180">
                  <c:v>43981</c:v>
                </c:pt>
                <c:pt idx="181">
                  <c:v>44012</c:v>
                </c:pt>
                <c:pt idx="182">
                  <c:v>44042</c:v>
                </c:pt>
                <c:pt idx="183">
                  <c:v>44073</c:v>
                </c:pt>
                <c:pt idx="184">
                  <c:v>44104</c:v>
                </c:pt>
                <c:pt idx="185">
                  <c:v>44134</c:v>
                </c:pt>
                <c:pt idx="186">
                  <c:v>44165</c:v>
                </c:pt>
                <c:pt idx="187">
                  <c:v>44195</c:v>
                </c:pt>
                <c:pt idx="188">
                  <c:v>44226</c:v>
                </c:pt>
                <c:pt idx="189">
                  <c:v>44255</c:v>
                </c:pt>
                <c:pt idx="190">
                  <c:v>44285</c:v>
                </c:pt>
                <c:pt idx="191">
                  <c:v>44316</c:v>
                </c:pt>
                <c:pt idx="192">
                  <c:v>44346</c:v>
                </c:pt>
                <c:pt idx="193">
                  <c:v>44377</c:v>
                </c:pt>
                <c:pt idx="194">
                  <c:v>44407</c:v>
                </c:pt>
                <c:pt idx="195">
                  <c:v>44438</c:v>
                </c:pt>
                <c:pt idx="196">
                  <c:v>44469</c:v>
                </c:pt>
                <c:pt idx="197">
                  <c:v>44499</c:v>
                </c:pt>
                <c:pt idx="198">
                  <c:v>44530</c:v>
                </c:pt>
                <c:pt idx="199">
                  <c:v>44560</c:v>
                </c:pt>
                <c:pt idx="200">
                  <c:v>44591</c:v>
                </c:pt>
                <c:pt idx="201">
                  <c:v>44620</c:v>
                </c:pt>
                <c:pt idx="202">
                  <c:v>44650</c:v>
                </c:pt>
                <c:pt idx="203">
                  <c:v>44681</c:v>
                </c:pt>
                <c:pt idx="204">
                  <c:v>44711</c:v>
                </c:pt>
                <c:pt idx="205">
                  <c:v>44742</c:v>
                </c:pt>
                <c:pt idx="206">
                  <c:v>44772</c:v>
                </c:pt>
                <c:pt idx="207">
                  <c:v>44803</c:v>
                </c:pt>
                <c:pt idx="208">
                  <c:v>44834</c:v>
                </c:pt>
                <c:pt idx="209">
                  <c:v>44864</c:v>
                </c:pt>
                <c:pt idx="210">
                  <c:v>44895</c:v>
                </c:pt>
                <c:pt idx="211">
                  <c:v>44925</c:v>
                </c:pt>
                <c:pt idx="212">
                  <c:v>44956</c:v>
                </c:pt>
                <c:pt idx="213">
                  <c:v>44985</c:v>
                </c:pt>
                <c:pt idx="214">
                  <c:v>45015</c:v>
                </c:pt>
                <c:pt idx="215">
                  <c:v>45046</c:v>
                </c:pt>
                <c:pt idx="216">
                  <c:v>45076</c:v>
                </c:pt>
                <c:pt idx="217">
                  <c:v>45107</c:v>
                </c:pt>
                <c:pt idx="218">
                  <c:v>45137</c:v>
                </c:pt>
                <c:pt idx="219">
                  <c:v>45168</c:v>
                </c:pt>
                <c:pt idx="220">
                  <c:v>45199</c:v>
                </c:pt>
                <c:pt idx="221">
                  <c:v>45229</c:v>
                </c:pt>
                <c:pt idx="222">
                  <c:v>45260</c:v>
                </c:pt>
                <c:pt idx="223">
                  <c:v>45290</c:v>
                </c:pt>
                <c:pt idx="224">
                  <c:v>45321</c:v>
                </c:pt>
                <c:pt idx="225">
                  <c:v>45351</c:v>
                </c:pt>
                <c:pt idx="226">
                  <c:v>45381</c:v>
                </c:pt>
                <c:pt idx="227">
                  <c:v>45412</c:v>
                </c:pt>
                <c:pt idx="228">
                  <c:v>45442</c:v>
                </c:pt>
                <c:pt idx="229">
                  <c:v>45473</c:v>
                </c:pt>
                <c:pt idx="230">
                  <c:v>45503</c:v>
                </c:pt>
                <c:pt idx="231">
                  <c:v>45534</c:v>
                </c:pt>
                <c:pt idx="232">
                  <c:v>45565</c:v>
                </c:pt>
                <c:pt idx="233">
                  <c:v>45595</c:v>
                </c:pt>
                <c:pt idx="234">
                  <c:v>45626</c:v>
                </c:pt>
                <c:pt idx="235">
                  <c:v>45656</c:v>
                </c:pt>
                <c:pt idx="236">
                  <c:v>45687</c:v>
                </c:pt>
                <c:pt idx="237">
                  <c:v>45716</c:v>
                </c:pt>
                <c:pt idx="238">
                  <c:v>45746</c:v>
                </c:pt>
                <c:pt idx="239">
                  <c:v>45777</c:v>
                </c:pt>
                <c:pt idx="240">
                  <c:v>45807</c:v>
                </c:pt>
                <c:pt idx="241">
                  <c:v>45838</c:v>
                </c:pt>
                <c:pt idx="242">
                  <c:v>45868</c:v>
                </c:pt>
                <c:pt idx="243">
                  <c:v>45899</c:v>
                </c:pt>
                <c:pt idx="244">
                  <c:v>45930</c:v>
                </c:pt>
                <c:pt idx="245">
                  <c:v>45960</c:v>
                </c:pt>
                <c:pt idx="246">
                  <c:v>45991</c:v>
                </c:pt>
                <c:pt idx="247">
                  <c:v>46021</c:v>
                </c:pt>
                <c:pt idx="248">
                  <c:v>46052</c:v>
                </c:pt>
                <c:pt idx="249">
                  <c:v>46081</c:v>
                </c:pt>
                <c:pt idx="250">
                  <c:v>46111</c:v>
                </c:pt>
                <c:pt idx="251">
                  <c:v>46142</c:v>
                </c:pt>
                <c:pt idx="252">
                  <c:v>46172</c:v>
                </c:pt>
              </c:numCache>
            </c:numRef>
          </c:cat>
          <c:val>
            <c:numRef>
              <c:f>'Indicateur dur'!$D$2:$D$254</c:f>
              <c:numCache>
                <c:formatCode>0.00</c:formatCode>
                <c:ptCount val="253"/>
                <c:pt idx="0">
                  <c:v>-1.034</c:v>
                </c:pt>
                <c:pt idx="1">
                  <c:v>-0.84219999999999995</c:v>
                </c:pt>
                <c:pt idx="2">
                  <c:v>-0.18540000000000001</c:v>
                </c:pt>
                <c:pt idx="3">
                  <c:v>-9.01E-2</c:v>
                </c:pt>
                <c:pt idx="4">
                  <c:v>0.9829</c:v>
                </c:pt>
                <c:pt idx="5">
                  <c:v>1.5748</c:v>
                </c:pt>
                <c:pt idx="6">
                  <c:v>1.3268</c:v>
                </c:pt>
                <c:pt idx="7">
                  <c:v>1.4238</c:v>
                </c:pt>
                <c:pt idx="8">
                  <c:v>1.1327</c:v>
                </c:pt>
                <c:pt idx="9">
                  <c:v>1.1951000000000001</c:v>
                </c:pt>
                <c:pt idx="10">
                  <c:v>1.0925</c:v>
                </c:pt>
                <c:pt idx="11">
                  <c:v>1.3058000000000001</c:v>
                </c:pt>
                <c:pt idx="12">
                  <c:v>1.0475000000000001</c:v>
                </c:pt>
                <c:pt idx="13">
                  <c:v>1.2386999999999999</c:v>
                </c:pt>
                <c:pt idx="14">
                  <c:v>0.79669999999999996</c:v>
                </c:pt>
                <c:pt idx="15">
                  <c:v>0.5706</c:v>
                </c:pt>
                <c:pt idx="16">
                  <c:v>0.62729999999999997</c:v>
                </c:pt>
                <c:pt idx="17">
                  <c:v>0.54410000000000003</c:v>
                </c:pt>
                <c:pt idx="18">
                  <c:v>0.46710000000000002</c:v>
                </c:pt>
                <c:pt idx="19">
                  <c:v>0.88519999999999999</c:v>
                </c:pt>
                <c:pt idx="20">
                  <c:v>0.1198</c:v>
                </c:pt>
                <c:pt idx="21">
                  <c:v>0.312</c:v>
                </c:pt>
                <c:pt idx="22">
                  <c:v>0.43030000000000002</c:v>
                </c:pt>
                <c:pt idx="23">
                  <c:v>0.5081</c:v>
                </c:pt>
                <c:pt idx="24">
                  <c:v>0.50729999999999997</c:v>
                </c:pt>
                <c:pt idx="25">
                  <c:v>0.23580000000000001</c:v>
                </c:pt>
                <c:pt idx="26">
                  <c:v>-0.14580000000000001</c:v>
                </c:pt>
                <c:pt idx="27">
                  <c:v>-0.2064</c:v>
                </c:pt>
                <c:pt idx="28">
                  <c:v>-0.4929</c:v>
                </c:pt>
                <c:pt idx="29">
                  <c:v>-0.35489999999999999</c:v>
                </c:pt>
                <c:pt idx="30">
                  <c:v>-0.14940000000000001</c:v>
                </c:pt>
                <c:pt idx="31">
                  <c:v>-0.19980000000000001</c:v>
                </c:pt>
                <c:pt idx="32">
                  <c:v>9.5999999999999992E-3</c:v>
                </c:pt>
                <c:pt idx="33">
                  <c:v>-1.4200000000000001E-2</c:v>
                </c:pt>
                <c:pt idx="34">
                  <c:v>-0.22220000000000001</c:v>
                </c:pt>
                <c:pt idx="35">
                  <c:v>-1.0207999999999999</c:v>
                </c:pt>
                <c:pt idx="36">
                  <c:v>-0.69740000000000002</c:v>
                </c:pt>
                <c:pt idx="37">
                  <c:v>-0.95620000000000005</c:v>
                </c:pt>
                <c:pt idx="38">
                  <c:v>-1.8462000000000001</c:v>
                </c:pt>
                <c:pt idx="39">
                  <c:v>-1.2209000000000001</c:v>
                </c:pt>
                <c:pt idx="40">
                  <c:v>-0.9748</c:v>
                </c:pt>
                <c:pt idx="41">
                  <c:v>-1.1505000000000001</c:v>
                </c:pt>
                <c:pt idx="42">
                  <c:v>-1.3119000000000001</c:v>
                </c:pt>
                <c:pt idx="43">
                  <c:v>-1.5678000000000001</c:v>
                </c:pt>
                <c:pt idx="44">
                  <c:v>-0.76570000000000005</c:v>
                </c:pt>
                <c:pt idx="45">
                  <c:v>-0.70520000000000005</c:v>
                </c:pt>
                <c:pt idx="46">
                  <c:v>-0.58509999999999995</c:v>
                </c:pt>
                <c:pt idx="47">
                  <c:v>0.28970000000000001</c:v>
                </c:pt>
                <c:pt idx="48">
                  <c:v>0.3407</c:v>
                </c:pt>
                <c:pt idx="49">
                  <c:v>0.86470000000000002</c:v>
                </c:pt>
                <c:pt idx="50">
                  <c:v>0.82440000000000002</c:v>
                </c:pt>
                <c:pt idx="51">
                  <c:v>1.1614</c:v>
                </c:pt>
                <c:pt idx="52">
                  <c:v>0.77180000000000004</c:v>
                </c:pt>
                <c:pt idx="53">
                  <c:v>0.6905</c:v>
                </c:pt>
                <c:pt idx="54">
                  <c:v>0.78380000000000005</c:v>
                </c:pt>
                <c:pt idx="55">
                  <c:v>0.47449999999999998</c:v>
                </c:pt>
                <c:pt idx="56">
                  <c:v>0.45429999999999998</c:v>
                </c:pt>
                <c:pt idx="57">
                  <c:v>-4.58E-2</c:v>
                </c:pt>
                <c:pt idx="58">
                  <c:v>0.33589999999999998</c:v>
                </c:pt>
                <c:pt idx="59">
                  <c:v>0.92579999999999996</c:v>
                </c:pt>
                <c:pt idx="60">
                  <c:v>0.91339999999999999</c:v>
                </c:pt>
                <c:pt idx="61">
                  <c:v>0.56940000000000002</c:v>
                </c:pt>
                <c:pt idx="62">
                  <c:v>1.2876000000000001</c:v>
                </c:pt>
                <c:pt idx="63">
                  <c:v>1.3527</c:v>
                </c:pt>
                <c:pt idx="64">
                  <c:v>1.3231999999999999</c:v>
                </c:pt>
                <c:pt idx="65">
                  <c:v>1.2702</c:v>
                </c:pt>
                <c:pt idx="66">
                  <c:v>1.5639000000000001</c:v>
                </c:pt>
                <c:pt idx="67">
                  <c:v>1.2754000000000001</c:v>
                </c:pt>
                <c:pt idx="68">
                  <c:v>0.89259999999999995</c:v>
                </c:pt>
                <c:pt idx="69">
                  <c:v>0.51939999999999997</c:v>
                </c:pt>
                <c:pt idx="70">
                  <c:v>0.65920000000000001</c:v>
                </c:pt>
                <c:pt idx="71">
                  <c:v>-0.1178</c:v>
                </c:pt>
                <c:pt idx="72">
                  <c:v>-0.33789999999999998</c:v>
                </c:pt>
                <c:pt idx="73">
                  <c:v>-0.1976</c:v>
                </c:pt>
                <c:pt idx="74">
                  <c:v>-0.66249999999999998</c:v>
                </c:pt>
                <c:pt idx="75">
                  <c:v>-1.1181000000000001</c:v>
                </c:pt>
                <c:pt idx="76">
                  <c:v>-0.83209999999999995</c:v>
                </c:pt>
                <c:pt idx="77">
                  <c:v>-0.71209999999999996</c:v>
                </c:pt>
                <c:pt idx="78">
                  <c:v>-0.21809999999999999</c:v>
                </c:pt>
                <c:pt idx="79">
                  <c:v>9.3899999999999997E-2</c:v>
                </c:pt>
                <c:pt idx="80">
                  <c:v>0.40660000000000002</c:v>
                </c:pt>
                <c:pt idx="81">
                  <c:v>0.63009999999999999</c:v>
                </c:pt>
                <c:pt idx="82">
                  <c:v>0.47070000000000001</c:v>
                </c:pt>
                <c:pt idx="83">
                  <c:v>-0.41399999999999998</c:v>
                </c:pt>
                <c:pt idx="84">
                  <c:v>-0.97350000000000003</c:v>
                </c:pt>
                <c:pt idx="85">
                  <c:v>-0.9617</c:v>
                </c:pt>
                <c:pt idx="86">
                  <c:v>-0.79100000000000004</c:v>
                </c:pt>
                <c:pt idx="87">
                  <c:v>-0.49340000000000001</c:v>
                </c:pt>
                <c:pt idx="88">
                  <c:v>-0.2276</c:v>
                </c:pt>
                <c:pt idx="89">
                  <c:v>-0.53390000000000004</c:v>
                </c:pt>
                <c:pt idx="90">
                  <c:v>-0.28560000000000002</c:v>
                </c:pt>
                <c:pt idx="91">
                  <c:v>4.3700000000000003E-2</c:v>
                </c:pt>
                <c:pt idx="92">
                  <c:v>0.30459999999999998</c:v>
                </c:pt>
                <c:pt idx="93">
                  <c:v>0.70809999999999995</c:v>
                </c:pt>
                <c:pt idx="94">
                  <c:v>0.26939999999999997</c:v>
                </c:pt>
                <c:pt idx="95">
                  <c:v>0.15440000000000001</c:v>
                </c:pt>
                <c:pt idx="96">
                  <c:v>8.8900000000000007E-2</c:v>
                </c:pt>
                <c:pt idx="97">
                  <c:v>0.67010000000000003</c:v>
                </c:pt>
                <c:pt idx="98">
                  <c:v>1.0809</c:v>
                </c:pt>
                <c:pt idx="99">
                  <c:v>1.5243</c:v>
                </c:pt>
                <c:pt idx="100">
                  <c:v>1.5449999999999999</c:v>
                </c:pt>
                <c:pt idx="101">
                  <c:v>1.0065</c:v>
                </c:pt>
                <c:pt idx="102">
                  <c:v>1.0443</c:v>
                </c:pt>
                <c:pt idx="103">
                  <c:v>0.9032</c:v>
                </c:pt>
                <c:pt idx="104">
                  <c:v>1.0222</c:v>
                </c:pt>
                <c:pt idx="105">
                  <c:v>0.83799999999999997</c:v>
                </c:pt>
                <c:pt idx="106">
                  <c:v>1.0471999999999999</c:v>
                </c:pt>
                <c:pt idx="107">
                  <c:v>1.0777000000000001</c:v>
                </c:pt>
                <c:pt idx="108">
                  <c:v>0.60470000000000002</c:v>
                </c:pt>
                <c:pt idx="109">
                  <c:v>-0.17879999999999999</c:v>
                </c:pt>
                <c:pt idx="110">
                  <c:v>0.25530000000000003</c:v>
                </c:pt>
                <c:pt idx="111">
                  <c:v>-0.22170000000000001</c:v>
                </c:pt>
                <c:pt idx="112">
                  <c:v>-0.37859999999999999</c:v>
                </c:pt>
                <c:pt idx="113">
                  <c:v>1.099</c:v>
                </c:pt>
                <c:pt idx="114">
                  <c:v>1.1954</c:v>
                </c:pt>
                <c:pt idx="115">
                  <c:v>1.1666000000000001</c:v>
                </c:pt>
                <c:pt idx="116">
                  <c:v>0.99470000000000003</c:v>
                </c:pt>
                <c:pt idx="117">
                  <c:v>1.2834000000000001</c:v>
                </c:pt>
                <c:pt idx="118">
                  <c:v>1.0286</c:v>
                </c:pt>
                <c:pt idx="119">
                  <c:v>0.48830000000000001</c:v>
                </c:pt>
                <c:pt idx="120">
                  <c:v>0.54679999999999995</c:v>
                </c:pt>
                <c:pt idx="121">
                  <c:v>0.40100000000000002</c:v>
                </c:pt>
                <c:pt idx="122">
                  <c:v>0.26469999999999999</c:v>
                </c:pt>
                <c:pt idx="123">
                  <c:v>-2.1999999999999999E-2</c:v>
                </c:pt>
                <c:pt idx="124">
                  <c:v>0.2276</c:v>
                </c:pt>
                <c:pt idx="125">
                  <c:v>0.17119999999999999</c:v>
                </c:pt>
                <c:pt idx="126">
                  <c:v>0.3382</c:v>
                </c:pt>
                <c:pt idx="127">
                  <c:v>0.27079999999999999</c:v>
                </c:pt>
                <c:pt idx="128">
                  <c:v>-3.833756E-2</c:v>
                </c:pt>
                <c:pt idx="129">
                  <c:v>-0.4739698</c:v>
                </c:pt>
                <c:pt idx="130">
                  <c:v>-0.38164439999999999</c:v>
                </c:pt>
                <c:pt idx="131">
                  <c:v>-0.12294869999999999</c:v>
                </c:pt>
                <c:pt idx="132">
                  <c:v>4.8141000000000003E-2</c:v>
                </c:pt>
                <c:pt idx="133">
                  <c:v>0.62362119999999999</c:v>
                </c:pt>
                <c:pt idx="134">
                  <c:v>0.75271060000000001</c:v>
                </c:pt>
                <c:pt idx="135">
                  <c:v>0.35041410000000001</c:v>
                </c:pt>
                <c:pt idx="136">
                  <c:v>0.64188210000000001</c:v>
                </c:pt>
                <c:pt idx="137">
                  <c:v>0.70073929999999995</c:v>
                </c:pt>
                <c:pt idx="138">
                  <c:v>0.12328799999999999</c:v>
                </c:pt>
                <c:pt idx="139">
                  <c:v>0.69162889999999999</c:v>
                </c:pt>
                <c:pt idx="140">
                  <c:v>0.59246699999999997</c:v>
                </c:pt>
                <c:pt idx="141">
                  <c:v>0.20833289999999999</c:v>
                </c:pt>
                <c:pt idx="142">
                  <c:v>6.4705979999999996E-2</c:v>
                </c:pt>
                <c:pt idx="143">
                  <c:v>0.59763250000000001</c:v>
                </c:pt>
                <c:pt idx="144">
                  <c:v>0.41105589999999997</c:v>
                </c:pt>
                <c:pt idx="145">
                  <c:v>0.50323530000000005</c:v>
                </c:pt>
                <c:pt idx="146">
                  <c:v>0.44978899999999999</c:v>
                </c:pt>
                <c:pt idx="147">
                  <c:v>0.81731529999999997</c:v>
                </c:pt>
                <c:pt idx="148">
                  <c:v>0.64677790000000002</c:v>
                </c:pt>
                <c:pt idx="149">
                  <c:v>0.76887640000000002</c:v>
                </c:pt>
                <c:pt idx="150">
                  <c:v>0.74782769999999998</c:v>
                </c:pt>
                <c:pt idx="151">
                  <c:v>0.43707990000000002</c:v>
                </c:pt>
                <c:pt idx="152">
                  <c:v>0.64806140000000001</c:v>
                </c:pt>
                <c:pt idx="153">
                  <c:v>0.1186227</c:v>
                </c:pt>
                <c:pt idx="154">
                  <c:v>4.4841640000000002E-2</c:v>
                </c:pt>
                <c:pt idx="155">
                  <c:v>-7.3465699999999995E-2</c:v>
                </c:pt>
                <c:pt idx="156">
                  <c:v>-4.3334820000000003E-2</c:v>
                </c:pt>
                <c:pt idx="157">
                  <c:v>-3.731015E-2</c:v>
                </c:pt>
                <c:pt idx="158">
                  <c:v>-0.42702620000000002</c:v>
                </c:pt>
                <c:pt idx="159">
                  <c:v>-0.27067059999999998</c:v>
                </c:pt>
                <c:pt idx="160">
                  <c:v>-3.7103509999999999E-2</c:v>
                </c:pt>
                <c:pt idx="161">
                  <c:v>-0.14910399999999999</c:v>
                </c:pt>
                <c:pt idx="162">
                  <c:v>-1.027926E-3</c:v>
                </c:pt>
                <c:pt idx="163">
                  <c:v>-6.5981300000000007E-2</c:v>
                </c:pt>
                <c:pt idx="164">
                  <c:v>-0.13669890000000001</c:v>
                </c:pt>
                <c:pt idx="165">
                  <c:v>-0.1945306</c:v>
                </c:pt>
                <c:pt idx="166">
                  <c:v>-0.25298739999999997</c:v>
                </c:pt>
                <c:pt idx="167">
                  <c:v>-0.70750429999999997</c:v>
                </c:pt>
                <c:pt idx="168">
                  <c:v>-0.52610460000000003</c:v>
                </c:pt>
                <c:pt idx="169">
                  <c:v>-0.92246430000000001</c:v>
                </c:pt>
                <c:pt idx="170">
                  <c:v>-0.82030499999999995</c:v>
                </c:pt>
                <c:pt idx="171">
                  <c:v>-0.47887069999999998</c:v>
                </c:pt>
                <c:pt idx="172">
                  <c:v>-0.26879439999999999</c:v>
                </c:pt>
                <c:pt idx="173">
                  <c:v>-0.1985517</c:v>
                </c:pt>
                <c:pt idx="174">
                  <c:v>-0.1673916</c:v>
                </c:pt>
                <c:pt idx="175">
                  <c:v>5.8337029999999998E-2</c:v>
                </c:pt>
                <c:pt idx="176">
                  <c:v>0.31441069999999999</c:v>
                </c:pt>
                <c:pt idx="177">
                  <c:v>0.39283370000000001</c:v>
                </c:pt>
                <c:pt idx="178">
                  <c:v>0.27840500000000001</c:v>
                </c:pt>
                <c:pt idx="179">
                  <c:v>-0.1218809</c:v>
                </c:pt>
                <c:pt idx="180">
                  <c:v>-0.10886800000000001</c:v>
                </c:pt>
                <c:pt idx="181">
                  <c:v>-4.0095980000000003E-2</c:v>
                </c:pt>
                <c:pt idx="182">
                  <c:v>-0.27769579999999999</c:v>
                </c:pt>
                <c:pt idx="183">
                  <c:v>0.35854580000000003</c:v>
                </c:pt>
                <c:pt idx="184">
                  <c:v>0.81156859999999997</c:v>
                </c:pt>
                <c:pt idx="185">
                  <c:v>0.65156579999999997</c:v>
                </c:pt>
                <c:pt idx="186">
                  <c:v>0.3716334</c:v>
                </c:pt>
                <c:pt idx="187">
                  <c:v>0.60364150000000005</c:v>
                </c:pt>
                <c:pt idx="188">
                  <c:v>0.13791809999999999</c:v>
                </c:pt>
                <c:pt idx="189">
                  <c:v>0.3647378</c:v>
                </c:pt>
                <c:pt idx="190">
                  <c:v>0.80544000000000004</c:v>
                </c:pt>
                <c:pt idx="191">
                  <c:v>0.97783540000000002</c:v>
                </c:pt>
                <c:pt idx="192">
                  <c:v>1.2532319999999999</c:v>
                </c:pt>
                <c:pt idx="193">
                  <c:v>1.1409149999999999</c:v>
                </c:pt>
                <c:pt idx="194">
                  <c:v>0.71683660000000005</c:v>
                </c:pt>
                <c:pt idx="195">
                  <c:v>9.6683469999999994E-2</c:v>
                </c:pt>
                <c:pt idx="196">
                  <c:v>-0.29311179999999998</c:v>
                </c:pt>
                <c:pt idx="197">
                  <c:v>-4.9832139999999997E-2</c:v>
                </c:pt>
                <c:pt idx="198">
                  <c:v>0.26953450000000001</c:v>
                </c:pt>
                <c:pt idx="199">
                  <c:v>0.30558449999999998</c:v>
                </c:pt>
                <c:pt idx="200">
                  <c:v>0.48680839999999997</c:v>
                </c:pt>
                <c:pt idx="201">
                  <c:v>-0.1303156</c:v>
                </c:pt>
                <c:pt idx="202">
                  <c:v>-0.73105659999999995</c:v>
                </c:pt>
                <c:pt idx="203">
                  <c:v>-1.0257879999999999</c:v>
                </c:pt>
                <c:pt idx="204">
                  <c:v>-0.54835310000000004</c:v>
                </c:pt>
                <c:pt idx="205">
                  <c:v>-0.61988469999999996</c:v>
                </c:pt>
                <c:pt idx="206">
                  <c:v>-0.71415629999999997</c:v>
                </c:pt>
                <c:pt idx="207">
                  <c:v>-0.34027249999999998</c:v>
                </c:pt>
                <c:pt idx="208">
                  <c:v>-0.72775469999999998</c:v>
                </c:pt>
                <c:pt idx="209">
                  <c:v>-0.45251380000000002</c:v>
                </c:pt>
                <c:pt idx="210">
                  <c:v>-0.35233310000000001</c:v>
                </c:pt>
                <c:pt idx="211">
                  <c:v>-0.2378498</c:v>
                </c:pt>
                <c:pt idx="212">
                  <c:v>-0.15434719999999999</c:v>
                </c:pt>
                <c:pt idx="213">
                  <c:v>-0.14077390000000001</c:v>
                </c:pt>
                <c:pt idx="214">
                  <c:v>-0.18285309999999999</c:v>
                </c:pt>
                <c:pt idx="215">
                  <c:v>-0.3999335</c:v>
                </c:pt>
                <c:pt idx="216">
                  <c:v>-0.25257600000000002</c:v>
                </c:pt>
                <c:pt idx="217">
                  <c:v>-7.6249629999999999E-2</c:v>
                </c:pt>
                <c:pt idx="218">
                  <c:v>-0.21450169999999999</c:v>
                </c:pt>
                <c:pt idx="219">
                  <c:v>-0.519038</c:v>
                </c:pt>
                <c:pt idx="220">
                  <c:v>-0.31686819999999999</c:v>
                </c:pt>
                <c:pt idx="221">
                  <c:v>-0.19718250000000001</c:v>
                </c:pt>
                <c:pt idx="222">
                  <c:v>0.1984573</c:v>
                </c:pt>
                <c:pt idx="223">
                  <c:v>0.5471452</c:v>
                </c:pt>
                <c:pt idx="224">
                  <c:v>0.25234430000000002</c:v>
                </c:pt>
                <c:pt idx="225">
                  <c:v>-2.201146E-2</c:v>
                </c:pt>
                <c:pt idx="226">
                  <c:v>0.34300580000000003</c:v>
                </c:pt>
                <c:pt idx="227">
                  <c:v>-4.0540079999999999E-2</c:v>
                </c:pt>
                <c:pt idx="228">
                  <c:v>-0.15596260000000001</c:v>
                </c:pt>
                <c:pt idx="229">
                  <c:v>-0.32266470000000003</c:v>
                </c:pt>
                <c:pt idx="230">
                  <c:v>-0.3580661</c:v>
                </c:pt>
                <c:pt idx="231">
                  <c:v>-0.43294919999999998</c:v>
                </c:pt>
                <c:pt idx="232">
                  <c:v>-0.2697483</c:v>
                </c:pt>
                <c:pt idx="233">
                  <c:v>-0.58150460000000004</c:v>
                </c:pt>
                <c:pt idx="234">
                  <c:v>-0.65573289999999995</c:v>
                </c:pt>
                <c:pt idx="235">
                  <c:v>-0.51877589999999996</c:v>
                </c:pt>
                <c:pt idx="236">
                  <c:v>-0.25007649999999998</c:v>
                </c:pt>
                <c:pt idx="237">
                  <c:v>-9.5104586508781952E-2</c:v>
                </c:pt>
                <c:pt idx="238">
                  <c:v>-0.64733390000000002</c:v>
                </c:pt>
                <c:pt idx="239">
                  <c:v>-0.2152362076370834</c:v>
                </c:pt>
                <c:pt idx="240">
                  <c:v>4.5989309999999999E-2</c:v>
                </c:pt>
                <c:pt idx="241">
                  <c:v>-0.11101949999999999</c:v>
                </c:pt>
                <c:pt idx="242">
                  <c:v>7.2055049999999995E-2</c:v>
                </c:pt>
                <c:pt idx="243">
                  <c:v>-0.23988701212082278</c:v>
                </c:pt>
                <c:pt idx="244">
                  <c:v>-9.7416580000000003E-2</c:v>
                </c:pt>
                <c:pt idx="245">
                  <c:v>0.40741260000000001</c:v>
                </c:pt>
                <c:pt idx="246">
                  <c:v>-0.1324757</c:v>
                </c:pt>
                <c:pt idx="247">
                  <c:v>-0.2235771</c:v>
                </c:pt>
                <c:pt idx="248">
                  <c:v>0.1181832</c:v>
                </c:pt>
                <c:pt idx="249">
                  <c:v>-0.1803274</c:v>
                </c:pt>
                <c:pt idx="250">
                  <c:v>-0.3213337</c:v>
                </c:pt>
                <c:pt idx="251">
                  <c:v>-0.54534519999999997</c:v>
                </c:pt>
                <c:pt idx="252">
                  <c:v>-0.14557573558907114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DF-47C6-8C04-B17826351834}"/>
            </c:ext>
          </c:extLst>
        </c:ser>
        <c:ser>
          <c:idx val="3"/>
          <c:order val="3"/>
          <c:tx>
            <c:strRef>
              <c:f>'Indicateur dur'!$E$1</c:f>
              <c:strCache>
                <c:ptCount val="1"/>
                <c:pt idx="0">
                  <c:v>Personal/Household Sector Surprise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'Indicateur dur'!$A$2:$A$254</c:f>
              <c:numCache>
                <c:formatCode>m/d/yyyy</c:formatCode>
                <c:ptCount val="253"/>
                <c:pt idx="0">
                  <c:v>38502</c:v>
                </c:pt>
                <c:pt idx="1">
                  <c:v>38533</c:v>
                </c:pt>
                <c:pt idx="2">
                  <c:v>38563</c:v>
                </c:pt>
                <c:pt idx="3">
                  <c:v>38594</c:v>
                </c:pt>
                <c:pt idx="4">
                  <c:v>38625</c:v>
                </c:pt>
                <c:pt idx="5">
                  <c:v>38655</c:v>
                </c:pt>
                <c:pt idx="6">
                  <c:v>38686</c:v>
                </c:pt>
                <c:pt idx="7">
                  <c:v>38716</c:v>
                </c:pt>
                <c:pt idx="8">
                  <c:v>38747</c:v>
                </c:pt>
                <c:pt idx="9">
                  <c:v>38776</c:v>
                </c:pt>
                <c:pt idx="10">
                  <c:v>38806</c:v>
                </c:pt>
                <c:pt idx="11">
                  <c:v>38837</c:v>
                </c:pt>
                <c:pt idx="12">
                  <c:v>38867</c:v>
                </c:pt>
                <c:pt idx="13">
                  <c:v>38898</c:v>
                </c:pt>
                <c:pt idx="14">
                  <c:v>38928</c:v>
                </c:pt>
                <c:pt idx="15">
                  <c:v>38959</c:v>
                </c:pt>
                <c:pt idx="16">
                  <c:v>38990</c:v>
                </c:pt>
                <c:pt idx="17">
                  <c:v>39020</c:v>
                </c:pt>
                <c:pt idx="18">
                  <c:v>39051</c:v>
                </c:pt>
                <c:pt idx="19">
                  <c:v>39081</c:v>
                </c:pt>
                <c:pt idx="20">
                  <c:v>39112</c:v>
                </c:pt>
                <c:pt idx="21">
                  <c:v>39141</c:v>
                </c:pt>
                <c:pt idx="22">
                  <c:v>39171</c:v>
                </c:pt>
                <c:pt idx="23">
                  <c:v>39202</c:v>
                </c:pt>
                <c:pt idx="24">
                  <c:v>39232</c:v>
                </c:pt>
                <c:pt idx="25">
                  <c:v>39263</c:v>
                </c:pt>
                <c:pt idx="26">
                  <c:v>39293</c:v>
                </c:pt>
                <c:pt idx="27">
                  <c:v>39324</c:v>
                </c:pt>
                <c:pt idx="28">
                  <c:v>39355</c:v>
                </c:pt>
                <c:pt idx="29">
                  <c:v>39385</c:v>
                </c:pt>
                <c:pt idx="30">
                  <c:v>39416</c:v>
                </c:pt>
                <c:pt idx="31">
                  <c:v>39446</c:v>
                </c:pt>
                <c:pt idx="32">
                  <c:v>39477</c:v>
                </c:pt>
                <c:pt idx="33">
                  <c:v>39507</c:v>
                </c:pt>
                <c:pt idx="34">
                  <c:v>39537</c:v>
                </c:pt>
                <c:pt idx="35">
                  <c:v>39568</c:v>
                </c:pt>
                <c:pt idx="36">
                  <c:v>39598</c:v>
                </c:pt>
                <c:pt idx="37">
                  <c:v>39629</c:v>
                </c:pt>
                <c:pt idx="38">
                  <c:v>39659</c:v>
                </c:pt>
                <c:pt idx="39">
                  <c:v>39690</c:v>
                </c:pt>
                <c:pt idx="40">
                  <c:v>39721</c:v>
                </c:pt>
                <c:pt idx="41">
                  <c:v>39751</c:v>
                </c:pt>
                <c:pt idx="42">
                  <c:v>39782</c:v>
                </c:pt>
                <c:pt idx="43">
                  <c:v>39812</c:v>
                </c:pt>
                <c:pt idx="44">
                  <c:v>39843</c:v>
                </c:pt>
                <c:pt idx="45">
                  <c:v>39872</c:v>
                </c:pt>
                <c:pt idx="46">
                  <c:v>39902</c:v>
                </c:pt>
                <c:pt idx="47">
                  <c:v>39933</c:v>
                </c:pt>
                <c:pt idx="48">
                  <c:v>39963</c:v>
                </c:pt>
                <c:pt idx="49">
                  <c:v>39994</c:v>
                </c:pt>
                <c:pt idx="50">
                  <c:v>40024</c:v>
                </c:pt>
                <c:pt idx="51">
                  <c:v>40055</c:v>
                </c:pt>
                <c:pt idx="52">
                  <c:v>40086</c:v>
                </c:pt>
                <c:pt idx="53">
                  <c:v>40116</c:v>
                </c:pt>
                <c:pt idx="54">
                  <c:v>40147</c:v>
                </c:pt>
                <c:pt idx="55">
                  <c:v>40177</c:v>
                </c:pt>
                <c:pt idx="56">
                  <c:v>40208</c:v>
                </c:pt>
                <c:pt idx="57">
                  <c:v>40237</c:v>
                </c:pt>
                <c:pt idx="58">
                  <c:v>40267</c:v>
                </c:pt>
                <c:pt idx="59">
                  <c:v>40298</c:v>
                </c:pt>
                <c:pt idx="60">
                  <c:v>40328</c:v>
                </c:pt>
                <c:pt idx="61">
                  <c:v>40359</c:v>
                </c:pt>
                <c:pt idx="62">
                  <c:v>40389</c:v>
                </c:pt>
                <c:pt idx="63">
                  <c:v>40420</c:v>
                </c:pt>
                <c:pt idx="64">
                  <c:v>40451</c:v>
                </c:pt>
                <c:pt idx="65">
                  <c:v>40481</c:v>
                </c:pt>
                <c:pt idx="66">
                  <c:v>40512</c:v>
                </c:pt>
                <c:pt idx="67">
                  <c:v>40542</c:v>
                </c:pt>
                <c:pt idx="68">
                  <c:v>40573</c:v>
                </c:pt>
                <c:pt idx="69">
                  <c:v>40602</c:v>
                </c:pt>
                <c:pt idx="70">
                  <c:v>40632</c:v>
                </c:pt>
                <c:pt idx="71">
                  <c:v>40663</c:v>
                </c:pt>
                <c:pt idx="72">
                  <c:v>40693</c:v>
                </c:pt>
                <c:pt idx="73">
                  <c:v>40724</c:v>
                </c:pt>
                <c:pt idx="74">
                  <c:v>40754</c:v>
                </c:pt>
                <c:pt idx="75">
                  <c:v>40785</c:v>
                </c:pt>
                <c:pt idx="76">
                  <c:v>40816</c:v>
                </c:pt>
                <c:pt idx="77">
                  <c:v>40846</c:v>
                </c:pt>
                <c:pt idx="78">
                  <c:v>40877</c:v>
                </c:pt>
                <c:pt idx="79">
                  <c:v>40907</c:v>
                </c:pt>
                <c:pt idx="80">
                  <c:v>40938</c:v>
                </c:pt>
                <c:pt idx="81">
                  <c:v>40968</c:v>
                </c:pt>
                <c:pt idx="82">
                  <c:v>40998</c:v>
                </c:pt>
                <c:pt idx="83">
                  <c:v>41029</c:v>
                </c:pt>
                <c:pt idx="84">
                  <c:v>41059</c:v>
                </c:pt>
                <c:pt idx="85">
                  <c:v>41090</c:v>
                </c:pt>
                <c:pt idx="86">
                  <c:v>41120</c:v>
                </c:pt>
                <c:pt idx="87">
                  <c:v>41151</c:v>
                </c:pt>
                <c:pt idx="88">
                  <c:v>41182</c:v>
                </c:pt>
                <c:pt idx="89">
                  <c:v>41212</c:v>
                </c:pt>
                <c:pt idx="90">
                  <c:v>41243</c:v>
                </c:pt>
                <c:pt idx="91">
                  <c:v>41273</c:v>
                </c:pt>
                <c:pt idx="92">
                  <c:v>41304</c:v>
                </c:pt>
                <c:pt idx="93">
                  <c:v>41333</c:v>
                </c:pt>
                <c:pt idx="94">
                  <c:v>41363</c:v>
                </c:pt>
                <c:pt idx="95">
                  <c:v>41394</c:v>
                </c:pt>
                <c:pt idx="96">
                  <c:v>41424</c:v>
                </c:pt>
                <c:pt idx="97">
                  <c:v>41455</c:v>
                </c:pt>
                <c:pt idx="98">
                  <c:v>41485</c:v>
                </c:pt>
                <c:pt idx="99">
                  <c:v>41516</c:v>
                </c:pt>
                <c:pt idx="100">
                  <c:v>41547</c:v>
                </c:pt>
                <c:pt idx="101">
                  <c:v>41577</c:v>
                </c:pt>
                <c:pt idx="102">
                  <c:v>41608</c:v>
                </c:pt>
                <c:pt idx="103">
                  <c:v>41638</c:v>
                </c:pt>
                <c:pt idx="104">
                  <c:v>41669</c:v>
                </c:pt>
                <c:pt idx="105">
                  <c:v>41698</c:v>
                </c:pt>
                <c:pt idx="106">
                  <c:v>41728</c:v>
                </c:pt>
                <c:pt idx="107">
                  <c:v>41759</c:v>
                </c:pt>
                <c:pt idx="108">
                  <c:v>41789</c:v>
                </c:pt>
                <c:pt idx="109">
                  <c:v>41820</c:v>
                </c:pt>
                <c:pt idx="110">
                  <c:v>41850</c:v>
                </c:pt>
                <c:pt idx="111">
                  <c:v>41881</c:v>
                </c:pt>
                <c:pt idx="112">
                  <c:v>41912</c:v>
                </c:pt>
                <c:pt idx="113">
                  <c:v>41942</c:v>
                </c:pt>
                <c:pt idx="114">
                  <c:v>41973</c:v>
                </c:pt>
                <c:pt idx="115">
                  <c:v>42003</c:v>
                </c:pt>
                <c:pt idx="116">
                  <c:v>42034</c:v>
                </c:pt>
                <c:pt idx="117">
                  <c:v>42063</c:v>
                </c:pt>
                <c:pt idx="118">
                  <c:v>42093</c:v>
                </c:pt>
                <c:pt idx="119">
                  <c:v>42124</c:v>
                </c:pt>
                <c:pt idx="120">
                  <c:v>42154</c:v>
                </c:pt>
                <c:pt idx="121">
                  <c:v>42185</c:v>
                </c:pt>
                <c:pt idx="122">
                  <c:v>42215</c:v>
                </c:pt>
                <c:pt idx="123">
                  <c:v>42246</c:v>
                </c:pt>
                <c:pt idx="124">
                  <c:v>42277</c:v>
                </c:pt>
                <c:pt idx="125">
                  <c:v>42307</c:v>
                </c:pt>
                <c:pt idx="126">
                  <c:v>42338</c:v>
                </c:pt>
                <c:pt idx="127">
                  <c:v>42368</c:v>
                </c:pt>
                <c:pt idx="128">
                  <c:v>42399</c:v>
                </c:pt>
                <c:pt idx="129">
                  <c:v>42429</c:v>
                </c:pt>
                <c:pt idx="130">
                  <c:v>42459</c:v>
                </c:pt>
                <c:pt idx="131">
                  <c:v>42490</c:v>
                </c:pt>
                <c:pt idx="132">
                  <c:v>42520</c:v>
                </c:pt>
                <c:pt idx="133">
                  <c:v>42551</c:v>
                </c:pt>
                <c:pt idx="134">
                  <c:v>42581</c:v>
                </c:pt>
                <c:pt idx="135">
                  <c:v>42612</c:v>
                </c:pt>
                <c:pt idx="136">
                  <c:v>42643</c:v>
                </c:pt>
                <c:pt idx="137">
                  <c:v>42673</c:v>
                </c:pt>
                <c:pt idx="138">
                  <c:v>42704</c:v>
                </c:pt>
                <c:pt idx="139">
                  <c:v>42734</c:v>
                </c:pt>
                <c:pt idx="140">
                  <c:v>42765</c:v>
                </c:pt>
                <c:pt idx="141">
                  <c:v>42794</c:v>
                </c:pt>
                <c:pt idx="142">
                  <c:v>42824</c:v>
                </c:pt>
                <c:pt idx="143">
                  <c:v>42855</c:v>
                </c:pt>
                <c:pt idx="144">
                  <c:v>42885</c:v>
                </c:pt>
                <c:pt idx="145">
                  <c:v>42916</c:v>
                </c:pt>
                <c:pt idx="146">
                  <c:v>42946</c:v>
                </c:pt>
                <c:pt idx="147">
                  <c:v>42977</c:v>
                </c:pt>
                <c:pt idx="148">
                  <c:v>43008</c:v>
                </c:pt>
                <c:pt idx="149">
                  <c:v>43038</c:v>
                </c:pt>
                <c:pt idx="150">
                  <c:v>43069</c:v>
                </c:pt>
                <c:pt idx="151">
                  <c:v>43099</c:v>
                </c:pt>
                <c:pt idx="152">
                  <c:v>43130</c:v>
                </c:pt>
                <c:pt idx="153">
                  <c:v>43159</c:v>
                </c:pt>
                <c:pt idx="154">
                  <c:v>43189</c:v>
                </c:pt>
                <c:pt idx="155">
                  <c:v>43220</c:v>
                </c:pt>
                <c:pt idx="156">
                  <c:v>43250</c:v>
                </c:pt>
                <c:pt idx="157">
                  <c:v>43281</c:v>
                </c:pt>
                <c:pt idx="158">
                  <c:v>43311</c:v>
                </c:pt>
                <c:pt idx="159">
                  <c:v>43342</c:v>
                </c:pt>
                <c:pt idx="160">
                  <c:v>43373</c:v>
                </c:pt>
                <c:pt idx="161">
                  <c:v>43403</c:v>
                </c:pt>
                <c:pt idx="162">
                  <c:v>43434</c:v>
                </c:pt>
                <c:pt idx="163">
                  <c:v>43464</c:v>
                </c:pt>
                <c:pt idx="164">
                  <c:v>43495</c:v>
                </c:pt>
                <c:pt idx="165">
                  <c:v>43524</c:v>
                </c:pt>
                <c:pt idx="166">
                  <c:v>43554</c:v>
                </c:pt>
                <c:pt idx="167">
                  <c:v>43585</c:v>
                </c:pt>
                <c:pt idx="168">
                  <c:v>43615</c:v>
                </c:pt>
                <c:pt idx="169">
                  <c:v>43646</c:v>
                </c:pt>
                <c:pt idx="170">
                  <c:v>43676</c:v>
                </c:pt>
                <c:pt idx="171">
                  <c:v>43707</c:v>
                </c:pt>
                <c:pt idx="172">
                  <c:v>43738</c:v>
                </c:pt>
                <c:pt idx="173">
                  <c:v>43768</c:v>
                </c:pt>
                <c:pt idx="174">
                  <c:v>43799</c:v>
                </c:pt>
                <c:pt idx="175">
                  <c:v>43829</c:v>
                </c:pt>
                <c:pt idx="176">
                  <c:v>43860</c:v>
                </c:pt>
                <c:pt idx="177">
                  <c:v>43890</c:v>
                </c:pt>
                <c:pt idx="178">
                  <c:v>43920</c:v>
                </c:pt>
                <c:pt idx="179">
                  <c:v>43951</c:v>
                </c:pt>
                <c:pt idx="180">
                  <c:v>43981</c:v>
                </c:pt>
                <c:pt idx="181">
                  <c:v>44012</c:v>
                </c:pt>
                <c:pt idx="182">
                  <c:v>44042</c:v>
                </c:pt>
                <c:pt idx="183">
                  <c:v>44073</c:v>
                </c:pt>
                <c:pt idx="184">
                  <c:v>44104</c:v>
                </c:pt>
                <c:pt idx="185">
                  <c:v>44134</c:v>
                </c:pt>
                <c:pt idx="186">
                  <c:v>44165</c:v>
                </c:pt>
                <c:pt idx="187">
                  <c:v>44195</c:v>
                </c:pt>
                <c:pt idx="188">
                  <c:v>44226</c:v>
                </c:pt>
                <c:pt idx="189">
                  <c:v>44255</c:v>
                </c:pt>
                <c:pt idx="190">
                  <c:v>44285</c:v>
                </c:pt>
                <c:pt idx="191">
                  <c:v>44316</c:v>
                </c:pt>
                <c:pt idx="192">
                  <c:v>44346</c:v>
                </c:pt>
                <c:pt idx="193">
                  <c:v>44377</c:v>
                </c:pt>
                <c:pt idx="194">
                  <c:v>44407</c:v>
                </c:pt>
                <c:pt idx="195">
                  <c:v>44438</c:v>
                </c:pt>
                <c:pt idx="196">
                  <c:v>44469</c:v>
                </c:pt>
                <c:pt idx="197">
                  <c:v>44499</c:v>
                </c:pt>
                <c:pt idx="198">
                  <c:v>44530</c:v>
                </c:pt>
                <c:pt idx="199">
                  <c:v>44560</c:v>
                </c:pt>
                <c:pt idx="200">
                  <c:v>44591</c:v>
                </c:pt>
                <c:pt idx="201">
                  <c:v>44620</c:v>
                </c:pt>
                <c:pt idx="202">
                  <c:v>44650</c:v>
                </c:pt>
                <c:pt idx="203">
                  <c:v>44681</c:v>
                </c:pt>
                <c:pt idx="204">
                  <c:v>44711</c:v>
                </c:pt>
                <c:pt idx="205">
                  <c:v>44742</c:v>
                </c:pt>
                <c:pt idx="206">
                  <c:v>44772</c:v>
                </c:pt>
                <c:pt idx="207">
                  <c:v>44803</c:v>
                </c:pt>
                <c:pt idx="208">
                  <c:v>44834</c:v>
                </c:pt>
                <c:pt idx="209">
                  <c:v>44864</c:v>
                </c:pt>
                <c:pt idx="210">
                  <c:v>44895</c:v>
                </c:pt>
                <c:pt idx="211">
                  <c:v>44925</c:v>
                </c:pt>
                <c:pt idx="212">
                  <c:v>44956</c:v>
                </c:pt>
                <c:pt idx="213">
                  <c:v>44985</c:v>
                </c:pt>
                <c:pt idx="214">
                  <c:v>45015</c:v>
                </c:pt>
                <c:pt idx="215">
                  <c:v>45046</c:v>
                </c:pt>
                <c:pt idx="216">
                  <c:v>45076</c:v>
                </c:pt>
                <c:pt idx="217">
                  <c:v>45107</c:v>
                </c:pt>
                <c:pt idx="218">
                  <c:v>45137</c:v>
                </c:pt>
                <c:pt idx="219">
                  <c:v>45168</c:v>
                </c:pt>
                <c:pt idx="220">
                  <c:v>45199</c:v>
                </c:pt>
                <c:pt idx="221">
                  <c:v>45229</c:v>
                </c:pt>
                <c:pt idx="222">
                  <c:v>45260</c:v>
                </c:pt>
                <c:pt idx="223">
                  <c:v>45290</c:v>
                </c:pt>
                <c:pt idx="224">
                  <c:v>45321</c:v>
                </c:pt>
                <c:pt idx="225">
                  <c:v>45351</c:v>
                </c:pt>
                <c:pt idx="226">
                  <c:v>45381</c:v>
                </c:pt>
                <c:pt idx="227">
                  <c:v>45412</c:v>
                </c:pt>
                <c:pt idx="228">
                  <c:v>45442</c:v>
                </c:pt>
                <c:pt idx="229">
                  <c:v>45473</c:v>
                </c:pt>
                <c:pt idx="230">
                  <c:v>45503</c:v>
                </c:pt>
                <c:pt idx="231">
                  <c:v>45534</c:v>
                </c:pt>
                <c:pt idx="232">
                  <c:v>45565</c:v>
                </c:pt>
                <c:pt idx="233">
                  <c:v>45595</c:v>
                </c:pt>
                <c:pt idx="234">
                  <c:v>45626</c:v>
                </c:pt>
                <c:pt idx="235">
                  <c:v>45656</c:v>
                </c:pt>
                <c:pt idx="236">
                  <c:v>45687</c:v>
                </c:pt>
                <c:pt idx="237">
                  <c:v>45716</c:v>
                </c:pt>
                <c:pt idx="238">
                  <c:v>45746</c:v>
                </c:pt>
                <c:pt idx="239">
                  <c:v>45777</c:v>
                </c:pt>
                <c:pt idx="240">
                  <c:v>45807</c:v>
                </c:pt>
                <c:pt idx="241">
                  <c:v>45838</c:v>
                </c:pt>
                <c:pt idx="242">
                  <c:v>45868</c:v>
                </c:pt>
                <c:pt idx="243">
                  <c:v>45899</c:v>
                </c:pt>
                <c:pt idx="244">
                  <c:v>45930</c:v>
                </c:pt>
                <c:pt idx="245">
                  <c:v>45960</c:v>
                </c:pt>
                <c:pt idx="246">
                  <c:v>45991</c:v>
                </c:pt>
                <c:pt idx="247">
                  <c:v>46021</c:v>
                </c:pt>
                <c:pt idx="248">
                  <c:v>46052</c:v>
                </c:pt>
                <c:pt idx="249">
                  <c:v>46081</c:v>
                </c:pt>
                <c:pt idx="250">
                  <c:v>46111</c:v>
                </c:pt>
                <c:pt idx="251">
                  <c:v>46142</c:v>
                </c:pt>
                <c:pt idx="252">
                  <c:v>46172</c:v>
                </c:pt>
              </c:numCache>
            </c:numRef>
          </c:cat>
          <c:val>
            <c:numRef>
              <c:f>'Indicateur dur'!$E$2:$E$254</c:f>
              <c:numCache>
                <c:formatCode>0.00</c:formatCode>
                <c:ptCount val="2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-1.5537000000000001</c:v>
                </c:pt>
                <c:pt idx="82">
                  <c:v>0.24060000000000001</c:v>
                </c:pt>
                <c:pt idx="83">
                  <c:v>-6.1199999999999997E-2</c:v>
                </c:pt>
                <c:pt idx="84">
                  <c:v>-6.1199999999999997E-2</c:v>
                </c:pt>
                <c:pt idx="85">
                  <c:v>0.54169999999999996</c:v>
                </c:pt>
                <c:pt idx="86">
                  <c:v>0.54169999999999996</c:v>
                </c:pt>
                <c:pt idx="87">
                  <c:v>0.3901</c:v>
                </c:pt>
                <c:pt idx="88">
                  <c:v>-0.1328</c:v>
                </c:pt>
                <c:pt idx="89">
                  <c:v>-0.1328</c:v>
                </c:pt>
                <c:pt idx="90">
                  <c:v>-0.21229999999999999</c:v>
                </c:pt>
                <c:pt idx="91">
                  <c:v>-3.7199999999999997E-2</c:v>
                </c:pt>
                <c:pt idx="92">
                  <c:v>-3.7199999999999997E-2</c:v>
                </c:pt>
                <c:pt idx="93">
                  <c:v>-0.4456</c:v>
                </c:pt>
                <c:pt idx="94">
                  <c:v>-1.1660999999999999</c:v>
                </c:pt>
                <c:pt idx="95">
                  <c:v>-0.11799999999999999</c:v>
                </c:pt>
                <c:pt idx="96">
                  <c:v>-0.11799999999999999</c:v>
                </c:pt>
                <c:pt idx="97">
                  <c:v>0.61299999999999999</c:v>
                </c:pt>
                <c:pt idx="98">
                  <c:v>0.61299999999999999</c:v>
                </c:pt>
                <c:pt idx="99">
                  <c:v>-4.5400000000000003E-2</c:v>
                </c:pt>
                <c:pt idx="100">
                  <c:v>-0.12429999999999999</c:v>
                </c:pt>
                <c:pt idx="101">
                  <c:v>-0.12429999999999999</c:v>
                </c:pt>
                <c:pt idx="102">
                  <c:v>-1.1263000000000001</c:v>
                </c:pt>
                <c:pt idx="103">
                  <c:v>-1.1900000000000001E-2</c:v>
                </c:pt>
                <c:pt idx="104">
                  <c:v>-1.1900000000000001E-2</c:v>
                </c:pt>
                <c:pt idx="105">
                  <c:v>-0.47939999999999999</c:v>
                </c:pt>
                <c:pt idx="106">
                  <c:v>-0.82389999999999997</c:v>
                </c:pt>
                <c:pt idx="107">
                  <c:v>-0.59050000000000002</c:v>
                </c:pt>
                <c:pt idx="108">
                  <c:v>-1.2948999999999999</c:v>
                </c:pt>
                <c:pt idx="109">
                  <c:v>-0.47660000000000002</c:v>
                </c:pt>
                <c:pt idx="110">
                  <c:v>-0.47660000000000002</c:v>
                </c:pt>
                <c:pt idx="111">
                  <c:v>0.81930000000000003</c:v>
                </c:pt>
                <c:pt idx="112">
                  <c:v>1.5811999999999999</c:v>
                </c:pt>
                <c:pt idx="113">
                  <c:v>1.5811999999999999</c:v>
                </c:pt>
                <c:pt idx="114">
                  <c:v>-0.1434</c:v>
                </c:pt>
                <c:pt idx="115">
                  <c:v>-0.32650000000000001</c:v>
                </c:pt>
                <c:pt idx="116">
                  <c:v>0.44269999999999998</c:v>
                </c:pt>
                <c:pt idx="117">
                  <c:v>0.70750000000000002</c:v>
                </c:pt>
                <c:pt idx="118">
                  <c:v>0.70750000000000002</c:v>
                </c:pt>
                <c:pt idx="119">
                  <c:v>0.71299999999999997</c:v>
                </c:pt>
                <c:pt idx="120">
                  <c:v>0.38519999999999999</c:v>
                </c:pt>
                <c:pt idx="121">
                  <c:v>0.44550000000000001</c:v>
                </c:pt>
                <c:pt idx="122">
                  <c:v>0.44550000000000001</c:v>
                </c:pt>
                <c:pt idx="123">
                  <c:v>0.13120000000000001</c:v>
                </c:pt>
                <c:pt idx="124">
                  <c:v>-0.57299999999999995</c:v>
                </c:pt>
                <c:pt idx="125">
                  <c:v>-0.81320000000000003</c:v>
                </c:pt>
                <c:pt idx="126">
                  <c:v>-1.851</c:v>
                </c:pt>
                <c:pt idx="127">
                  <c:v>-1.69235</c:v>
                </c:pt>
                <c:pt idx="128">
                  <c:v>-1.507649</c:v>
                </c:pt>
                <c:pt idx="129">
                  <c:v>-1.026467</c:v>
                </c:pt>
                <c:pt idx="130">
                  <c:v>-1.026467</c:v>
                </c:pt>
                <c:pt idx="131">
                  <c:v>0.44899159999999999</c:v>
                </c:pt>
                <c:pt idx="132">
                  <c:v>0.46253759999999999</c:v>
                </c:pt>
                <c:pt idx="133">
                  <c:v>-0.12610850000000001</c:v>
                </c:pt>
                <c:pt idx="134">
                  <c:v>-1.0778129999999999</c:v>
                </c:pt>
                <c:pt idx="135">
                  <c:v>-1.0778129999999999</c:v>
                </c:pt>
                <c:pt idx="136">
                  <c:v>-0.81612030000000002</c:v>
                </c:pt>
                <c:pt idx="137">
                  <c:v>-1.1154900000000001</c:v>
                </c:pt>
                <c:pt idx="138">
                  <c:v>0.2248397</c:v>
                </c:pt>
                <c:pt idx="139">
                  <c:v>0.69948319999999997</c:v>
                </c:pt>
                <c:pt idx="140">
                  <c:v>0.69948319999999997</c:v>
                </c:pt>
                <c:pt idx="141">
                  <c:v>-0.1199713</c:v>
                </c:pt>
                <c:pt idx="142">
                  <c:v>-0.1199713</c:v>
                </c:pt>
                <c:pt idx="143">
                  <c:v>-1.2592730000000001</c:v>
                </c:pt>
                <c:pt idx="144">
                  <c:v>-1.1719059999999999</c:v>
                </c:pt>
                <c:pt idx="145">
                  <c:v>-0.35123900000000002</c:v>
                </c:pt>
                <c:pt idx="146">
                  <c:v>-0.38665709999999998</c:v>
                </c:pt>
                <c:pt idx="147">
                  <c:v>-0.1878108</c:v>
                </c:pt>
                <c:pt idx="148">
                  <c:v>-0.40529730000000003</c:v>
                </c:pt>
                <c:pt idx="149">
                  <c:v>-0.40529730000000003</c:v>
                </c:pt>
                <c:pt idx="150">
                  <c:v>-1.145195</c:v>
                </c:pt>
                <c:pt idx="151">
                  <c:v>-0.44872210000000001</c:v>
                </c:pt>
                <c:pt idx="152">
                  <c:v>-0.98993189999999998</c:v>
                </c:pt>
                <c:pt idx="153">
                  <c:v>-2.3264870000000002</c:v>
                </c:pt>
                <c:pt idx="154">
                  <c:v>-1.736283</c:v>
                </c:pt>
                <c:pt idx="155">
                  <c:v>-1.4389259999999999</c:v>
                </c:pt>
                <c:pt idx="156">
                  <c:v>-1.785768</c:v>
                </c:pt>
                <c:pt idx="157">
                  <c:v>-1.2221850000000001</c:v>
                </c:pt>
                <c:pt idx="158">
                  <c:v>-1.147654</c:v>
                </c:pt>
                <c:pt idx="159">
                  <c:v>-0.91119680000000003</c:v>
                </c:pt>
                <c:pt idx="160">
                  <c:v>-0.19191859999999999</c:v>
                </c:pt>
                <c:pt idx="161">
                  <c:v>-0.57392799999999999</c:v>
                </c:pt>
                <c:pt idx="162">
                  <c:v>-0.19927059999999999</c:v>
                </c:pt>
                <c:pt idx="163">
                  <c:v>-0.28726839999999998</c:v>
                </c:pt>
                <c:pt idx="164">
                  <c:v>-0.87636780000000003</c:v>
                </c:pt>
                <c:pt idx="165">
                  <c:v>-0.6061164</c:v>
                </c:pt>
                <c:pt idx="166">
                  <c:v>-1.2224299999999999</c:v>
                </c:pt>
                <c:pt idx="167">
                  <c:v>-1.2679670000000001</c:v>
                </c:pt>
                <c:pt idx="168">
                  <c:v>-0.42495509999999997</c:v>
                </c:pt>
                <c:pt idx="169">
                  <c:v>-0.1221402</c:v>
                </c:pt>
                <c:pt idx="170">
                  <c:v>-0.19043180000000001</c:v>
                </c:pt>
                <c:pt idx="171">
                  <c:v>2.3491000000000001E-2</c:v>
                </c:pt>
                <c:pt idx="172">
                  <c:v>-0.1382381</c:v>
                </c:pt>
                <c:pt idx="173">
                  <c:v>-0.4379439</c:v>
                </c:pt>
                <c:pt idx="174">
                  <c:v>-0.50548680000000001</c:v>
                </c:pt>
                <c:pt idx="175">
                  <c:v>-0.49221229999999999</c:v>
                </c:pt>
                <c:pt idx="176">
                  <c:v>-0.49221229999999999</c:v>
                </c:pt>
                <c:pt idx="177">
                  <c:v>-1.3532420000000001</c:v>
                </c:pt>
                <c:pt idx="178">
                  <c:v>-1.3532420000000001</c:v>
                </c:pt>
                <c:pt idx="179">
                  <c:v>-1.861826</c:v>
                </c:pt>
                <c:pt idx="180">
                  <c:v>-1.6777029999999999</c:v>
                </c:pt>
                <c:pt idx="181">
                  <c:v>-1.008683</c:v>
                </c:pt>
                <c:pt idx="182">
                  <c:v>-1.008683</c:v>
                </c:pt>
                <c:pt idx="183">
                  <c:v>-0.26500119999999999</c:v>
                </c:pt>
                <c:pt idx="184">
                  <c:v>0.9061051</c:v>
                </c:pt>
                <c:pt idx="185">
                  <c:v>0.1368017</c:v>
                </c:pt>
                <c:pt idx="186">
                  <c:v>0.1050797</c:v>
                </c:pt>
                <c:pt idx="187">
                  <c:v>0.1050797</c:v>
                </c:pt>
                <c:pt idx="188">
                  <c:v>-0.26333400000000001</c:v>
                </c:pt>
                <c:pt idx="189">
                  <c:v>-0.34633950000000002</c:v>
                </c:pt>
                <c:pt idx="190">
                  <c:v>-0.34633950000000002</c:v>
                </c:pt>
                <c:pt idx="191">
                  <c:v>-0.58772860000000005</c:v>
                </c:pt>
                <c:pt idx="192">
                  <c:v>-0.77959659999999997</c:v>
                </c:pt>
                <c:pt idx="193">
                  <c:v>-0.52904030000000002</c:v>
                </c:pt>
                <c:pt idx="194">
                  <c:v>-0.43776110000000001</c:v>
                </c:pt>
                <c:pt idx="195">
                  <c:v>-0.43776110000000001</c:v>
                </c:pt>
                <c:pt idx="196">
                  <c:v>-0.40890680000000001</c:v>
                </c:pt>
                <c:pt idx="197">
                  <c:v>-0.43007770000000001</c:v>
                </c:pt>
                <c:pt idx="198">
                  <c:v>-0.50636769999999998</c:v>
                </c:pt>
                <c:pt idx="199">
                  <c:v>-0.50636769999999998</c:v>
                </c:pt>
                <c:pt idx="200">
                  <c:v>-6.7546309999999998E-2</c:v>
                </c:pt>
                <c:pt idx="201">
                  <c:v>-0.2395988</c:v>
                </c:pt>
                <c:pt idx="202">
                  <c:v>-0.2395988</c:v>
                </c:pt>
                <c:pt idx="203">
                  <c:v>-0.49096580000000001</c:v>
                </c:pt>
                <c:pt idx="204">
                  <c:v>-0.49096580000000001</c:v>
                </c:pt>
                <c:pt idx="205">
                  <c:v>-1.039143E-2</c:v>
                </c:pt>
                <c:pt idx="206">
                  <c:v>0.44402409999999998</c:v>
                </c:pt>
                <c:pt idx="207">
                  <c:v>0.44402409999999998</c:v>
                </c:pt>
                <c:pt idx="208">
                  <c:v>-0.19281870000000001</c:v>
                </c:pt>
                <c:pt idx="209">
                  <c:v>-0.1267635</c:v>
                </c:pt>
                <c:pt idx="210">
                  <c:v>-0.57575739999999997</c:v>
                </c:pt>
                <c:pt idx="211">
                  <c:v>-0.57575739999999997</c:v>
                </c:pt>
                <c:pt idx="212">
                  <c:v>-0.78243370000000001</c:v>
                </c:pt>
                <c:pt idx="213">
                  <c:v>-0.38747930000000003</c:v>
                </c:pt>
                <c:pt idx="214">
                  <c:v>-0.38747930000000003</c:v>
                </c:pt>
                <c:pt idx="215">
                  <c:v>-1.5211760000000001</c:v>
                </c:pt>
                <c:pt idx="216">
                  <c:v>-1.5211760000000001</c:v>
                </c:pt>
                <c:pt idx="217">
                  <c:v>-1.6086670000000001</c:v>
                </c:pt>
                <c:pt idx="218">
                  <c:v>-1.6086670000000001</c:v>
                </c:pt>
                <c:pt idx="219">
                  <c:v>-1.6086670000000001</c:v>
                </c:pt>
                <c:pt idx="220">
                  <c:v>-0.49603269999999999</c:v>
                </c:pt>
                <c:pt idx="221">
                  <c:v>-0.49603269999999999</c:v>
                </c:pt>
                <c:pt idx="222">
                  <c:v>-1.599118</c:v>
                </c:pt>
                <c:pt idx="223">
                  <c:v>-1.599118</c:v>
                </c:pt>
                <c:pt idx="224">
                  <c:v>-0.1500957</c:v>
                </c:pt>
                <c:pt idx="225">
                  <c:v>-0.1245716</c:v>
                </c:pt>
                <c:pt idx="226">
                  <c:v>-0.19782430000000001</c:v>
                </c:pt>
                <c:pt idx="227">
                  <c:v>0.30018790000000001</c:v>
                </c:pt>
                <c:pt idx="228">
                  <c:v>0.30018790000000001</c:v>
                </c:pt>
                <c:pt idx="229">
                  <c:v>-7.8404630000000003E-2</c:v>
                </c:pt>
                <c:pt idx="230">
                  <c:v>-0.3429103</c:v>
                </c:pt>
                <c:pt idx="231">
                  <c:v>-0.20633480000000001</c:v>
                </c:pt>
                <c:pt idx="232">
                  <c:v>0.15579850000000001</c:v>
                </c:pt>
                <c:pt idx="233">
                  <c:v>0.22646469999999999</c:v>
                </c:pt>
                <c:pt idx="234">
                  <c:v>-0.67176959999999997</c:v>
                </c:pt>
                <c:pt idx="235">
                  <c:v>-0.67176959999999997</c:v>
                </c:pt>
                <c:pt idx="236">
                  <c:v>1.12504</c:v>
                </c:pt>
                <c:pt idx="237">
                  <c:v>1.0657276478689826</c:v>
                </c:pt>
                <c:pt idx="238">
                  <c:v>0.60151779999999999</c:v>
                </c:pt>
                <c:pt idx="239">
                  <c:v>-0.76726969873312278</c:v>
                </c:pt>
                <c:pt idx="240">
                  <c:v>-1.059291</c:v>
                </c:pt>
                <c:pt idx="241">
                  <c:v>-0.8226291</c:v>
                </c:pt>
                <c:pt idx="242">
                  <c:v>0.39166519999999999</c:v>
                </c:pt>
                <c:pt idx="243">
                  <c:v>0.48205009197469517</c:v>
                </c:pt>
                <c:pt idx="244">
                  <c:v>0.24880379999999999</c:v>
                </c:pt>
                <c:pt idx="245">
                  <c:v>0.89271339999999999</c:v>
                </c:pt>
                <c:pt idx="246">
                  <c:v>0.77486259999999996</c:v>
                </c:pt>
                <c:pt idx="247">
                  <c:v>0.77486259999999996</c:v>
                </c:pt>
                <c:pt idx="248">
                  <c:v>-0.29419679999999998</c:v>
                </c:pt>
                <c:pt idx="249">
                  <c:v>-0.18227099999999999</c:v>
                </c:pt>
                <c:pt idx="250">
                  <c:v>-0.18227099999999999</c:v>
                </c:pt>
                <c:pt idx="251">
                  <c:v>-1.5306200000000001</c:v>
                </c:pt>
                <c:pt idx="252">
                  <c:v>-1.5306194452434823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DF-47C6-8C04-B17826351834}"/>
            </c:ext>
          </c:extLst>
        </c:ser>
        <c:ser>
          <c:idx val="4"/>
          <c:order val="4"/>
          <c:tx>
            <c:strRef>
              <c:f>'Indicateur dur'!$F$1</c:f>
              <c:strCache>
                <c:ptCount val="1"/>
                <c:pt idx="0">
                  <c:v>Wholesale Sector Surprise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'Indicateur dur'!$A$2:$A$254</c:f>
              <c:numCache>
                <c:formatCode>m/d/yyyy</c:formatCode>
                <c:ptCount val="253"/>
                <c:pt idx="0">
                  <c:v>38502</c:v>
                </c:pt>
                <c:pt idx="1">
                  <c:v>38533</c:v>
                </c:pt>
                <c:pt idx="2">
                  <c:v>38563</c:v>
                </c:pt>
                <c:pt idx="3">
                  <c:v>38594</c:v>
                </c:pt>
                <c:pt idx="4">
                  <c:v>38625</c:v>
                </c:pt>
                <c:pt idx="5">
                  <c:v>38655</c:v>
                </c:pt>
                <c:pt idx="6">
                  <c:v>38686</c:v>
                </c:pt>
                <c:pt idx="7">
                  <c:v>38716</c:v>
                </c:pt>
                <c:pt idx="8">
                  <c:v>38747</c:v>
                </c:pt>
                <c:pt idx="9">
                  <c:v>38776</c:v>
                </c:pt>
                <c:pt idx="10">
                  <c:v>38806</c:v>
                </c:pt>
                <c:pt idx="11">
                  <c:v>38837</c:v>
                </c:pt>
                <c:pt idx="12">
                  <c:v>38867</c:v>
                </c:pt>
                <c:pt idx="13">
                  <c:v>38898</c:v>
                </c:pt>
                <c:pt idx="14">
                  <c:v>38928</c:v>
                </c:pt>
                <c:pt idx="15">
                  <c:v>38959</c:v>
                </c:pt>
                <c:pt idx="16">
                  <c:v>38990</c:v>
                </c:pt>
                <c:pt idx="17">
                  <c:v>39020</c:v>
                </c:pt>
                <c:pt idx="18">
                  <c:v>39051</c:v>
                </c:pt>
                <c:pt idx="19">
                  <c:v>39081</c:v>
                </c:pt>
                <c:pt idx="20">
                  <c:v>39112</c:v>
                </c:pt>
                <c:pt idx="21">
                  <c:v>39141</c:v>
                </c:pt>
                <c:pt idx="22">
                  <c:v>39171</c:v>
                </c:pt>
                <c:pt idx="23">
                  <c:v>39202</c:v>
                </c:pt>
                <c:pt idx="24">
                  <c:v>39232</c:v>
                </c:pt>
                <c:pt idx="25">
                  <c:v>39263</c:v>
                </c:pt>
                <c:pt idx="26">
                  <c:v>39293</c:v>
                </c:pt>
                <c:pt idx="27">
                  <c:v>39324</c:v>
                </c:pt>
                <c:pt idx="28">
                  <c:v>39355</c:v>
                </c:pt>
                <c:pt idx="29">
                  <c:v>39385</c:v>
                </c:pt>
                <c:pt idx="30">
                  <c:v>39416</c:v>
                </c:pt>
                <c:pt idx="31">
                  <c:v>39446</c:v>
                </c:pt>
                <c:pt idx="32">
                  <c:v>39477</c:v>
                </c:pt>
                <c:pt idx="33">
                  <c:v>39507</c:v>
                </c:pt>
                <c:pt idx="34">
                  <c:v>39537</c:v>
                </c:pt>
                <c:pt idx="35">
                  <c:v>39568</c:v>
                </c:pt>
                <c:pt idx="36">
                  <c:v>39598</c:v>
                </c:pt>
                <c:pt idx="37">
                  <c:v>39629</c:v>
                </c:pt>
                <c:pt idx="38">
                  <c:v>39659</c:v>
                </c:pt>
                <c:pt idx="39">
                  <c:v>39690</c:v>
                </c:pt>
                <c:pt idx="40">
                  <c:v>39721</c:v>
                </c:pt>
                <c:pt idx="41">
                  <c:v>39751</c:v>
                </c:pt>
                <c:pt idx="42">
                  <c:v>39782</c:v>
                </c:pt>
                <c:pt idx="43">
                  <c:v>39812</c:v>
                </c:pt>
                <c:pt idx="44">
                  <c:v>39843</c:v>
                </c:pt>
                <c:pt idx="45">
                  <c:v>39872</c:v>
                </c:pt>
                <c:pt idx="46">
                  <c:v>39902</c:v>
                </c:pt>
                <c:pt idx="47">
                  <c:v>39933</c:v>
                </c:pt>
                <c:pt idx="48">
                  <c:v>39963</c:v>
                </c:pt>
                <c:pt idx="49">
                  <c:v>39994</c:v>
                </c:pt>
                <c:pt idx="50">
                  <c:v>40024</c:v>
                </c:pt>
                <c:pt idx="51">
                  <c:v>40055</c:v>
                </c:pt>
                <c:pt idx="52">
                  <c:v>40086</c:v>
                </c:pt>
                <c:pt idx="53">
                  <c:v>40116</c:v>
                </c:pt>
                <c:pt idx="54">
                  <c:v>40147</c:v>
                </c:pt>
                <c:pt idx="55">
                  <c:v>40177</c:v>
                </c:pt>
                <c:pt idx="56">
                  <c:v>40208</c:v>
                </c:pt>
                <c:pt idx="57">
                  <c:v>40237</c:v>
                </c:pt>
                <c:pt idx="58">
                  <c:v>40267</c:v>
                </c:pt>
                <c:pt idx="59">
                  <c:v>40298</c:v>
                </c:pt>
                <c:pt idx="60">
                  <c:v>40328</c:v>
                </c:pt>
                <c:pt idx="61">
                  <c:v>40359</c:v>
                </c:pt>
                <c:pt idx="62">
                  <c:v>40389</c:v>
                </c:pt>
                <c:pt idx="63">
                  <c:v>40420</c:v>
                </c:pt>
                <c:pt idx="64">
                  <c:v>40451</c:v>
                </c:pt>
                <c:pt idx="65">
                  <c:v>40481</c:v>
                </c:pt>
                <c:pt idx="66">
                  <c:v>40512</c:v>
                </c:pt>
                <c:pt idx="67">
                  <c:v>40542</c:v>
                </c:pt>
                <c:pt idx="68">
                  <c:v>40573</c:v>
                </c:pt>
                <c:pt idx="69">
                  <c:v>40602</c:v>
                </c:pt>
                <c:pt idx="70">
                  <c:v>40632</c:v>
                </c:pt>
                <c:pt idx="71">
                  <c:v>40663</c:v>
                </c:pt>
                <c:pt idx="72">
                  <c:v>40693</c:v>
                </c:pt>
                <c:pt idx="73">
                  <c:v>40724</c:v>
                </c:pt>
                <c:pt idx="74">
                  <c:v>40754</c:v>
                </c:pt>
                <c:pt idx="75">
                  <c:v>40785</c:v>
                </c:pt>
                <c:pt idx="76">
                  <c:v>40816</c:v>
                </c:pt>
                <c:pt idx="77">
                  <c:v>40846</c:v>
                </c:pt>
                <c:pt idx="78">
                  <c:v>40877</c:v>
                </c:pt>
                <c:pt idx="79">
                  <c:v>40907</c:v>
                </c:pt>
                <c:pt idx="80">
                  <c:v>40938</c:v>
                </c:pt>
                <c:pt idx="81">
                  <c:v>40968</c:v>
                </c:pt>
                <c:pt idx="82">
                  <c:v>40998</c:v>
                </c:pt>
                <c:pt idx="83">
                  <c:v>41029</c:v>
                </c:pt>
                <c:pt idx="84">
                  <c:v>41059</c:v>
                </c:pt>
                <c:pt idx="85">
                  <c:v>41090</c:v>
                </c:pt>
                <c:pt idx="86">
                  <c:v>41120</c:v>
                </c:pt>
                <c:pt idx="87">
                  <c:v>41151</c:v>
                </c:pt>
                <c:pt idx="88">
                  <c:v>41182</c:v>
                </c:pt>
                <c:pt idx="89">
                  <c:v>41212</c:v>
                </c:pt>
                <c:pt idx="90">
                  <c:v>41243</c:v>
                </c:pt>
                <c:pt idx="91">
                  <c:v>41273</c:v>
                </c:pt>
                <c:pt idx="92">
                  <c:v>41304</c:v>
                </c:pt>
                <c:pt idx="93">
                  <c:v>41333</c:v>
                </c:pt>
                <c:pt idx="94">
                  <c:v>41363</c:v>
                </c:pt>
                <c:pt idx="95">
                  <c:v>41394</c:v>
                </c:pt>
                <c:pt idx="96">
                  <c:v>41424</c:v>
                </c:pt>
                <c:pt idx="97">
                  <c:v>41455</c:v>
                </c:pt>
                <c:pt idx="98">
                  <c:v>41485</c:v>
                </c:pt>
                <c:pt idx="99">
                  <c:v>41516</c:v>
                </c:pt>
                <c:pt idx="100">
                  <c:v>41547</c:v>
                </c:pt>
                <c:pt idx="101">
                  <c:v>41577</c:v>
                </c:pt>
                <c:pt idx="102">
                  <c:v>41608</c:v>
                </c:pt>
                <c:pt idx="103">
                  <c:v>41638</c:v>
                </c:pt>
                <c:pt idx="104">
                  <c:v>41669</c:v>
                </c:pt>
                <c:pt idx="105">
                  <c:v>41698</c:v>
                </c:pt>
                <c:pt idx="106">
                  <c:v>41728</c:v>
                </c:pt>
                <c:pt idx="107">
                  <c:v>41759</c:v>
                </c:pt>
                <c:pt idx="108">
                  <c:v>41789</c:v>
                </c:pt>
                <c:pt idx="109">
                  <c:v>41820</c:v>
                </c:pt>
                <c:pt idx="110">
                  <c:v>41850</c:v>
                </c:pt>
                <c:pt idx="111">
                  <c:v>41881</c:v>
                </c:pt>
                <c:pt idx="112">
                  <c:v>41912</c:v>
                </c:pt>
                <c:pt idx="113">
                  <c:v>41942</c:v>
                </c:pt>
                <c:pt idx="114">
                  <c:v>41973</c:v>
                </c:pt>
                <c:pt idx="115">
                  <c:v>42003</c:v>
                </c:pt>
                <c:pt idx="116">
                  <c:v>42034</c:v>
                </c:pt>
                <c:pt idx="117">
                  <c:v>42063</c:v>
                </c:pt>
                <c:pt idx="118">
                  <c:v>42093</c:v>
                </c:pt>
                <c:pt idx="119">
                  <c:v>42124</c:v>
                </c:pt>
                <c:pt idx="120">
                  <c:v>42154</c:v>
                </c:pt>
                <c:pt idx="121">
                  <c:v>42185</c:v>
                </c:pt>
                <c:pt idx="122">
                  <c:v>42215</c:v>
                </c:pt>
                <c:pt idx="123">
                  <c:v>42246</c:v>
                </c:pt>
                <c:pt idx="124">
                  <c:v>42277</c:v>
                </c:pt>
                <c:pt idx="125">
                  <c:v>42307</c:v>
                </c:pt>
                <c:pt idx="126">
                  <c:v>42338</c:v>
                </c:pt>
                <c:pt idx="127">
                  <c:v>42368</c:v>
                </c:pt>
                <c:pt idx="128">
                  <c:v>42399</c:v>
                </c:pt>
                <c:pt idx="129">
                  <c:v>42429</c:v>
                </c:pt>
                <c:pt idx="130">
                  <c:v>42459</c:v>
                </c:pt>
                <c:pt idx="131">
                  <c:v>42490</c:v>
                </c:pt>
                <c:pt idx="132">
                  <c:v>42520</c:v>
                </c:pt>
                <c:pt idx="133">
                  <c:v>42551</c:v>
                </c:pt>
                <c:pt idx="134">
                  <c:v>42581</c:v>
                </c:pt>
                <c:pt idx="135">
                  <c:v>42612</c:v>
                </c:pt>
                <c:pt idx="136">
                  <c:v>42643</c:v>
                </c:pt>
                <c:pt idx="137">
                  <c:v>42673</c:v>
                </c:pt>
                <c:pt idx="138">
                  <c:v>42704</c:v>
                </c:pt>
                <c:pt idx="139">
                  <c:v>42734</c:v>
                </c:pt>
                <c:pt idx="140">
                  <c:v>42765</c:v>
                </c:pt>
                <c:pt idx="141">
                  <c:v>42794</c:v>
                </c:pt>
                <c:pt idx="142">
                  <c:v>42824</c:v>
                </c:pt>
                <c:pt idx="143">
                  <c:v>42855</c:v>
                </c:pt>
                <c:pt idx="144">
                  <c:v>42885</c:v>
                </c:pt>
                <c:pt idx="145">
                  <c:v>42916</c:v>
                </c:pt>
                <c:pt idx="146">
                  <c:v>42946</c:v>
                </c:pt>
                <c:pt idx="147">
                  <c:v>42977</c:v>
                </c:pt>
                <c:pt idx="148">
                  <c:v>43008</c:v>
                </c:pt>
                <c:pt idx="149">
                  <c:v>43038</c:v>
                </c:pt>
                <c:pt idx="150">
                  <c:v>43069</c:v>
                </c:pt>
                <c:pt idx="151">
                  <c:v>43099</c:v>
                </c:pt>
                <c:pt idx="152">
                  <c:v>43130</c:v>
                </c:pt>
                <c:pt idx="153">
                  <c:v>43159</c:v>
                </c:pt>
                <c:pt idx="154">
                  <c:v>43189</c:v>
                </c:pt>
                <c:pt idx="155">
                  <c:v>43220</c:v>
                </c:pt>
                <c:pt idx="156">
                  <c:v>43250</c:v>
                </c:pt>
                <c:pt idx="157">
                  <c:v>43281</c:v>
                </c:pt>
                <c:pt idx="158">
                  <c:v>43311</c:v>
                </c:pt>
                <c:pt idx="159">
                  <c:v>43342</c:v>
                </c:pt>
                <c:pt idx="160">
                  <c:v>43373</c:v>
                </c:pt>
                <c:pt idx="161">
                  <c:v>43403</c:v>
                </c:pt>
                <c:pt idx="162">
                  <c:v>43434</c:v>
                </c:pt>
                <c:pt idx="163">
                  <c:v>43464</c:v>
                </c:pt>
                <c:pt idx="164">
                  <c:v>43495</c:v>
                </c:pt>
                <c:pt idx="165">
                  <c:v>43524</c:v>
                </c:pt>
                <c:pt idx="166">
                  <c:v>43554</c:v>
                </c:pt>
                <c:pt idx="167">
                  <c:v>43585</c:v>
                </c:pt>
                <c:pt idx="168">
                  <c:v>43615</c:v>
                </c:pt>
                <c:pt idx="169">
                  <c:v>43646</c:v>
                </c:pt>
                <c:pt idx="170">
                  <c:v>43676</c:v>
                </c:pt>
                <c:pt idx="171">
                  <c:v>43707</c:v>
                </c:pt>
                <c:pt idx="172">
                  <c:v>43738</c:v>
                </c:pt>
                <c:pt idx="173">
                  <c:v>43768</c:v>
                </c:pt>
                <c:pt idx="174">
                  <c:v>43799</c:v>
                </c:pt>
                <c:pt idx="175">
                  <c:v>43829</c:v>
                </c:pt>
                <c:pt idx="176">
                  <c:v>43860</c:v>
                </c:pt>
                <c:pt idx="177">
                  <c:v>43890</c:v>
                </c:pt>
                <c:pt idx="178">
                  <c:v>43920</c:v>
                </c:pt>
                <c:pt idx="179">
                  <c:v>43951</c:v>
                </c:pt>
                <c:pt idx="180">
                  <c:v>43981</c:v>
                </c:pt>
                <c:pt idx="181">
                  <c:v>44012</c:v>
                </c:pt>
                <c:pt idx="182">
                  <c:v>44042</c:v>
                </c:pt>
                <c:pt idx="183">
                  <c:v>44073</c:v>
                </c:pt>
                <c:pt idx="184">
                  <c:v>44104</c:v>
                </c:pt>
                <c:pt idx="185">
                  <c:v>44134</c:v>
                </c:pt>
                <c:pt idx="186">
                  <c:v>44165</c:v>
                </c:pt>
                <c:pt idx="187">
                  <c:v>44195</c:v>
                </c:pt>
                <c:pt idx="188">
                  <c:v>44226</c:v>
                </c:pt>
                <c:pt idx="189">
                  <c:v>44255</c:v>
                </c:pt>
                <c:pt idx="190">
                  <c:v>44285</c:v>
                </c:pt>
                <c:pt idx="191">
                  <c:v>44316</c:v>
                </c:pt>
                <c:pt idx="192">
                  <c:v>44346</c:v>
                </c:pt>
                <c:pt idx="193">
                  <c:v>44377</c:v>
                </c:pt>
                <c:pt idx="194">
                  <c:v>44407</c:v>
                </c:pt>
                <c:pt idx="195">
                  <c:v>44438</c:v>
                </c:pt>
                <c:pt idx="196">
                  <c:v>44469</c:v>
                </c:pt>
                <c:pt idx="197">
                  <c:v>44499</c:v>
                </c:pt>
                <c:pt idx="198">
                  <c:v>44530</c:v>
                </c:pt>
                <c:pt idx="199">
                  <c:v>44560</c:v>
                </c:pt>
                <c:pt idx="200">
                  <c:v>44591</c:v>
                </c:pt>
                <c:pt idx="201">
                  <c:v>44620</c:v>
                </c:pt>
                <c:pt idx="202">
                  <c:v>44650</c:v>
                </c:pt>
                <c:pt idx="203">
                  <c:v>44681</c:v>
                </c:pt>
                <c:pt idx="204">
                  <c:v>44711</c:v>
                </c:pt>
                <c:pt idx="205">
                  <c:v>44742</c:v>
                </c:pt>
                <c:pt idx="206">
                  <c:v>44772</c:v>
                </c:pt>
                <c:pt idx="207">
                  <c:v>44803</c:v>
                </c:pt>
                <c:pt idx="208">
                  <c:v>44834</c:v>
                </c:pt>
                <c:pt idx="209">
                  <c:v>44864</c:v>
                </c:pt>
                <c:pt idx="210">
                  <c:v>44895</c:v>
                </c:pt>
                <c:pt idx="211">
                  <c:v>44925</c:v>
                </c:pt>
                <c:pt idx="212">
                  <c:v>44956</c:v>
                </c:pt>
                <c:pt idx="213">
                  <c:v>44985</c:v>
                </c:pt>
                <c:pt idx="214">
                  <c:v>45015</c:v>
                </c:pt>
                <c:pt idx="215">
                  <c:v>45046</c:v>
                </c:pt>
                <c:pt idx="216">
                  <c:v>45076</c:v>
                </c:pt>
                <c:pt idx="217">
                  <c:v>45107</c:v>
                </c:pt>
                <c:pt idx="218">
                  <c:v>45137</c:v>
                </c:pt>
                <c:pt idx="219">
                  <c:v>45168</c:v>
                </c:pt>
                <c:pt idx="220">
                  <c:v>45199</c:v>
                </c:pt>
                <c:pt idx="221">
                  <c:v>45229</c:v>
                </c:pt>
                <c:pt idx="222">
                  <c:v>45260</c:v>
                </c:pt>
                <c:pt idx="223">
                  <c:v>45290</c:v>
                </c:pt>
                <c:pt idx="224">
                  <c:v>45321</c:v>
                </c:pt>
                <c:pt idx="225">
                  <c:v>45351</c:v>
                </c:pt>
                <c:pt idx="226">
                  <c:v>45381</c:v>
                </c:pt>
                <c:pt idx="227">
                  <c:v>45412</c:v>
                </c:pt>
                <c:pt idx="228">
                  <c:v>45442</c:v>
                </c:pt>
                <c:pt idx="229">
                  <c:v>45473</c:v>
                </c:pt>
                <c:pt idx="230">
                  <c:v>45503</c:v>
                </c:pt>
                <c:pt idx="231">
                  <c:v>45534</c:v>
                </c:pt>
                <c:pt idx="232">
                  <c:v>45565</c:v>
                </c:pt>
                <c:pt idx="233">
                  <c:v>45595</c:v>
                </c:pt>
                <c:pt idx="234">
                  <c:v>45626</c:v>
                </c:pt>
                <c:pt idx="235">
                  <c:v>45656</c:v>
                </c:pt>
                <c:pt idx="236">
                  <c:v>45687</c:v>
                </c:pt>
                <c:pt idx="237">
                  <c:v>45716</c:v>
                </c:pt>
                <c:pt idx="238">
                  <c:v>45746</c:v>
                </c:pt>
                <c:pt idx="239">
                  <c:v>45777</c:v>
                </c:pt>
                <c:pt idx="240">
                  <c:v>45807</c:v>
                </c:pt>
                <c:pt idx="241">
                  <c:v>45838</c:v>
                </c:pt>
                <c:pt idx="242">
                  <c:v>45868</c:v>
                </c:pt>
                <c:pt idx="243">
                  <c:v>45899</c:v>
                </c:pt>
                <c:pt idx="244">
                  <c:v>45930</c:v>
                </c:pt>
                <c:pt idx="245">
                  <c:v>45960</c:v>
                </c:pt>
                <c:pt idx="246">
                  <c:v>45991</c:v>
                </c:pt>
                <c:pt idx="247">
                  <c:v>46021</c:v>
                </c:pt>
                <c:pt idx="248">
                  <c:v>46052</c:v>
                </c:pt>
                <c:pt idx="249">
                  <c:v>46081</c:v>
                </c:pt>
                <c:pt idx="250">
                  <c:v>46111</c:v>
                </c:pt>
                <c:pt idx="251">
                  <c:v>46142</c:v>
                </c:pt>
                <c:pt idx="252">
                  <c:v>46172</c:v>
                </c:pt>
              </c:numCache>
            </c:numRef>
          </c:cat>
          <c:val>
            <c:numRef>
              <c:f>'Indicateur dur'!$F$2:$F$254</c:f>
              <c:numCache>
                <c:formatCode>0.00</c:formatCode>
                <c:ptCount val="253"/>
                <c:pt idx="0">
                  <c:v>#N/A</c:v>
                </c:pt>
                <c:pt idx="1">
                  <c:v>#N/A</c:v>
                </c:pt>
                <c:pt idx="2">
                  <c:v>0.86570000000000003</c:v>
                </c:pt>
                <c:pt idx="3">
                  <c:v>0.86570000000000003</c:v>
                </c:pt>
                <c:pt idx="4">
                  <c:v>-0.91220000000000001</c:v>
                </c:pt>
                <c:pt idx="5">
                  <c:v>-0.91220000000000001</c:v>
                </c:pt>
                <c:pt idx="6">
                  <c:v>-0.79779999999999995</c:v>
                </c:pt>
                <c:pt idx="7">
                  <c:v>-0.79779999999999995</c:v>
                </c:pt>
                <c:pt idx="8">
                  <c:v>-1.0804</c:v>
                </c:pt>
                <c:pt idx="9">
                  <c:v>-2.2336999999999998</c:v>
                </c:pt>
                <c:pt idx="10">
                  <c:v>-0.96430000000000005</c:v>
                </c:pt>
                <c:pt idx="11">
                  <c:v>-2.4392999999999998</c:v>
                </c:pt>
                <c:pt idx="12">
                  <c:v>-2.4392999999999998</c:v>
                </c:pt>
                <c:pt idx="13">
                  <c:v>-1.6008</c:v>
                </c:pt>
                <c:pt idx="14">
                  <c:v>-1.6008</c:v>
                </c:pt>
                <c:pt idx="15">
                  <c:v>-0.876</c:v>
                </c:pt>
                <c:pt idx="16">
                  <c:v>-0.96250000000000002</c:v>
                </c:pt>
                <c:pt idx="17">
                  <c:v>-0.96250000000000002</c:v>
                </c:pt>
                <c:pt idx="18">
                  <c:v>-3.0987</c:v>
                </c:pt>
                <c:pt idx="19">
                  <c:v>-3.0987</c:v>
                </c:pt>
                <c:pt idx="20">
                  <c:v>-1.4193</c:v>
                </c:pt>
                <c:pt idx="21">
                  <c:v>-1.2499</c:v>
                </c:pt>
                <c:pt idx="22">
                  <c:v>-1.4399</c:v>
                </c:pt>
                <c:pt idx="23">
                  <c:v>-1.3783000000000001</c:v>
                </c:pt>
                <c:pt idx="24">
                  <c:v>-1.2726</c:v>
                </c:pt>
                <c:pt idx="25">
                  <c:v>-0.58109999999999995</c:v>
                </c:pt>
                <c:pt idx="26">
                  <c:v>-0.68600000000000005</c:v>
                </c:pt>
                <c:pt idx="27">
                  <c:v>-0.77359999999999995</c:v>
                </c:pt>
                <c:pt idx="28">
                  <c:v>-1.2114</c:v>
                </c:pt>
                <c:pt idx="29">
                  <c:v>-1.2867999999999999</c:v>
                </c:pt>
                <c:pt idx="30">
                  <c:v>-1.3638999999999999</c:v>
                </c:pt>
                <c:pt idx="31">
                  <c:v>-1.3089999999999999</c:v>
                </c:pt>
                <c:pt idx="32">
                  <c:v>-2.0421999999999998</c:v>
                </c:pt>
                <c:pt idx="33">
                  <c:v>-1.5854999999999999</c:v>
                </c:pt>
                <c:pt idx="34">
                  <c:v>-1.3027</c:v>
                </c:pt>
                <c:pt idx="35">
                  <c:v>-1.6755</c:v>
                </c:pt>
                <c:pt idx="36">
                  <c:v>-1.8140000000000001</c:v>
                </c:pt>
                <c:pt idx="37">
                  <c:v>-1.7804</c:v>
                </c:pt>
                <c:pt idx="38">
                  <c:v>-0.93179999999999996</c:v>
                </c:pt>
                <c:pt idx="39">
                  <c:v>-0.92930000000000001</c:v>
                </c:pt>
                <c:pt idx="40">
                  <c:v>-1.1524000000000001</c:v>
                </c:pt>
                <c:pt idx="41">
                  <c:v>4.8099999999999997E-2</c:v>
                </c:pt>
                <c:pt idx="42">
                  <c:v>-2.1100000000000001E-2</c:v>
                </c:pt>
                <c:pt idx="43">
                  <c:v>-0.57809999999999995</c:v>
                </c:pt>
                <c:pt idx="44">
                  <c:v>-0.1118</c:v>
                </c:pt>
                <c:pt idx="45">
                  <c:v>-0.1081</c:v>
                </c:pt>
                <c:pt idx="46">
                  <c:v>-0.36670000000000003</c:v>
                </c:pt>
                <c:pt idx="47">
                  <c:v>-0.59150000000000003</c:v>
                </c:pt>
                <c:pt idx="48">
                  <c:v>-1.0422</c:v>
                </c:pt>
                <c:pt idx="49">
                  <c:v>-0.98929999999999996</c:v>
                </c:pt>
                <c:pt idx="50">
                  <c:v>-0.87670000000000003</c:v>
                </c:pt>
                <c:pt idx="51">
                  <c:v>-1.532</c:v>
                </c:pt>
                <c:pt idx="52">
                  <c:v>-1.2586999999999999</c:v>
                </c:pt>
                <c:pt idx="53">
                  <c:v>-1.8127</c:v>
                </c:pt>
                <c:pt idx="54">
                  <c:v>-2.0590000000000002</c:v>
                </c:pt>
                <c:pt idx="55">
                  <c:v>-1.6293</c:v>
                </c:pt>
                <c:pt idx="56">
                  <c:v>-2.4405000000000001</c:v>
                </c:pt>
                <c:pt idx="57">
                  <c:v>-1.9361999999999999</c:v>
                </c:pt>
                <c:pt idx="58">
                  <c:v>-1.2218</c:v>
                </c:pt>
                <c:pt idx="59">
                  <c:v>-1.1431</c:v>
                </c:pt>
                <c:pt idx="60">
                  <c:v>-1.4588000000000001</c:v>
                </c:pt>
                <c:pt idx="61">
                  <c:v>-1.7286999999999999</c:v>
                </c:pt>
                <c:pt idx="62">
                  <c:v>-1.3395999999999999</c:v>
                </c:pt>
                <c:pt idx="63">
                  <c:v>-1.1266</c:v>
                </c:pt>
                <c:pt idx="64">
                  <c:v>-1.3058000000000001</c:v>
                </c:pt>
                <c:pt idx="65">
                  <c:v>-2.8380999999999998</c:v>
                </c:pt>
                <c:pt idx="66">
                  <c:v>-2.7462</c:v>
                </c:pt>
                <c:pt idx="67">
                  <c:v>-1.5994999999999999</c:v>
                </c:pt>
                <c:pt idx="68">
                  <c:v>-1.9666999999999999</c:v>
                </c:pt>
                <c:pt idx="69">
                  <c:v>-2.2848999999999999</c:v>
                </c:pt>
                <c:pt idx="70">
                  <c:v>-1.2894000000000001</c:v>
                </c:pt>
                <c:pt idx="71">
                  <c:v>-1.8489</c:v>
                </c:pt>
                <c:pt idx="72">
                  <c:v>-2.0268999999999999</c:v>
                </c:pt>
                <c:pt idx="73">
                  <c:v>-2.2195999999999998</c:v>
                </c:pt>
                <c:pt idx="74">
                  <c:v>-0.25719999999999998</c:v>
                </c:pt>
                <c:pt idx="75">
                  <c:v>-6.9099999999999995E-2</c:v>
                </c:pt>
                <c:pt idx="76">
                  <c:v>9.7699999999999995E-2</c:v>
                </c:pt>
                <c:pt idx="77">
                  <c:v>8.9200000000000002E-2</c:v>
                </c:pt>
                <c:pt idx="78">
                  <c:v>-6.4000000000000003E-3</c:v>
                </c:pt>
                <c:pt idx="79">
                  <c:v>0.22850000000000001</c:v>
                </c:pt>
                <c:pt idx="80">
                  <c:v>-0.54520000000000002</c:v>
                </c:pt>
                <c:pt idx="81">
                  <c:v>-1.9048</c:v>
                </c:pt>
                <c:pt idx="82">
                  <c:v>-2.2315</c:v>
                </c:pt>
                <c:pt idx="83">
                  <c:v>-1.7197</c:v>
                </c:pt>
                <c:pt idx="84">
                  <c:v>-1.4698</c:v>
                </c:pt>
                <c:pt idx="85">
                  <c:v>-1.1503000000000001</c:v>
                </c:pt>
                <c:pt idx="86">
                  <c:v>-0.85029999999999994</c:v>
                </c:pt>
                <c:pt idx="87">
                  <c:v>-0.62019999999999997</c:v>
                </c:pt>
                <c:pt idx="88">
                  <c:v>-0.78839999999999999</c:v>
                </c:pt>
                <c:pt idx="89">
                  <c:v>-0.62160000000000004</c:v>
                </c:pt>
                <c:pt idx="90">
                  <c:v>-0.62419999999999998</c:v>
                </c:pt>
                <c:pt idx="91">
                  <c:v>-1.0959000000000001</c:v>
                </c:pt>
                <c:pt idx="92">
                  <c:v>-0.82279999999999998</c:v>
                </c:pt>
                <c:pt idx="93">
                  <c:v>-1.2204999999999999</c:v>
                </c:pt>
                <c:pt idx="94">
                  <c:v>0.16880000000000001</c:v>
                </c:pt>
                <c:pt idx="95">
                  <c:v>0.33750000000000002</c:v>
                </c:pt>
                <c:pt idx="96">
                  <c:v>0.37980000000000003</c:v>
                </c:pt>
                <c:pt idx="97">
                  <c:v>0.1623</c:v>
                </c:pt>
                <c:pt idx="98">
                  <c:v>0.39550000000000002</c:v>
                </c:pt>
                <c:pt idx="99">
                  <c:v>-0.34289999999999998</c:v>
                </c:pt>
                <c:pt idx="100">
                  <c:v>-0.32740000000000002</c:v>
                </c:pt>
                <c:pt idx="101">
                  <c:v>-7.2800000000000004E-2</c:v>
                </c:pt>
                <c:pt idx="102">
                  <c:v>-0.98819999999999997</c:v>
                </c:pt>
                <c:pt idx="103">
                  <c:v>-1.115</c:v>
                </c:pt>
                <c:pt idx="104">
                  <c:v>-0.84299999999999997</c:v>
                </c:pt>
                <c:pt idx="105">
                  <c:v>-0.94010000000000005</c:v>
                </c:pt>
                <c:pt idx="106">
                  <c:v>-0.8901</c:v>
                </c:pt>
                <c:pt idx="107">
                  <c:v>2.0500000000000001E-2</c:v>
                </c:pt>
                <c:pt idx="108">
                  <c:v>-8.2500000000000004E-2</c:v>
                </c:pt>
                <c:pt idx="109">
                  <c:v>-0.52180000000000004</c:v>
                </c:pt>
                <c:pt idx="110">
                  <c:v>-0.85089999999999999</c:v>
                </c:pt>
                <c:pt idx="111">
                  <c:v>-1.0728</c:v>
                </c:pt>
                <c:pt idx="112">
                  <c:v>-0.4219</c:v>
                </c:pt>
                <c:pt idx="113">
                  <c:v>-5.7700000000000001E-2</c:v>
                </c:pt>
                <c:pt idx="114">
                  <c:v>-1.0544</c:v>
                </c:pt>
                <c:pt idx="115">
                  <c:v>-1.1355999999999999</c:v>
                </c:pt>
                <c:pt idx="116">
                  <c:v>-0.88300000000000001</c:v>
                </c:pt>
                <c:pt idx="117">
                  <c:v>-0.216</c:v>
                </c:pt>
                <c:pt idx="118">
                  <c:v>0.42020000000000002</c:v>
                </c:pt>
                <c:pt idx="119">
                  <c:v>-0.21740000000000001</c:v>
                </c:pt>
                <c:pt idx="120">
                  <c:v>-6.2100000000000002E-2</c:v>
                </c:pt>
                <c:pt idx="121">
                  <c:v>-0.6179</c:v>
                </c:pt>
                <c:pt idx="122">
                  <c:v>-1.1671</c:v>
                </c:pt>
                <c:pt idx="123">
                  <c:v>-1.5489999999999999</c:v>
                </c:pt>
                <c:pt idx="124">
                  <c:v>-0.45150000000000001</c:v>
                </c:pt>
                <c:pt idx="125">
                  <c:v>0.38840000000000002</c:v>
                </c:pt>
                <c:pt idx="126">
                  <c:v>0.40529999999999999</c:v>
                </c:pt>
                <c:pt idx="127">
                  <c:v>-0.96222249999999998</c:v>
                </c:pt>
                <c:pt idx="128">
                  <c:v>-0.90646470000000001</c:v>
                </c:pt>
                <c:pt idx="129">
                  <c:v>0.68613440000000003</c:v>
                </c:pt>
                <c:pt idx="130">
                  <c:v>0.8181235</c:v>
                </c:pt>
                <c:pt idx="131">
                  <c:v>-0.5142468</c:v>
                </c:pt>
                <c:pt idx="132">
                  <c:v>-0.5886863</c:v>
                </c:pt>
                <c:pt idx="133">
                  <c:v>-0.50917639999999997</c:v>
                </c:pt>
                <c:pt idx="134">
                  <c:v>0.55571340000000002</c:v>
                </c:pt>
                <c:pt idx="135">
                  <c:v>-0.25212990000000002</c:v>
                </c:pt>
                <c:pt idx="136">
                  <c:v>-1.244993</c:v>
                </c:pt>
                <c:pt idx="137">
                  <c:v>-1.1852450000000001</c:v>
                </c:pt>
                <c:pt idx="138">
                  <c:v>-0.89601889999999995</c:v>
                </c:pt>
                <c:pt idx="139">
                  <c:v>-0.47783550000000002</c:v>
                </c:pt>
                <c:pt idx="140">
                  <c:v>-0.65396160000000003</c:v>
                </c:pt>
                <c:pt idx="141">
                  <c:v>-1.071556</c:v>
                </c:pt>
                <c:pt idx="142">
                  <c:v>-1.8275159999999999</c:v>
                </c:pt>
                <c:pt idx="143">
                  <c:v>-0.80042579999999997</c:v>
                </c:pt>
                <c:pt idx="144">
                  <c:v>-0.31950250000000002</c:v>
                </c:pt>
                <c:pt idx="145">
                  <c:v>1.0553099999999999E-2</c:v>
                </c:pt>
                <c:pt idx="146">
                  <c:v>0.27958490000000003</c:v>
                </c:pt>
                <c:pt idx="147">
                  <c:v>0.90484050000000005</c:v>
                </c:pt>
                <c:pt idx="148">
                  <c:v>-8.2679559999999999E-2</c:v>
                </c:pt>
                <c:pt idx="149">
                  <c:v>-0.35155330000000001</c:v>
                </c:pt>
                <c:pt idx="150">
                  <c:v>-1.3561129999999999</c:v>
                </c:pt>
                <c:pt idx="151">
                  <c:v>-1.076476</c:v>
                </c:pt>
                <c:pt idx="152">
                  <c:v>-0.98948950000000002</c:v>
                </c:pt>
                <c:pt idx="153">
                  <c:v>-1.3741909999999999</c:v>
                </c:pt>
                <c:pt idx="154">
                  <c:v>-1.1321349999999999</c:v>
                </c:pt>
                <c:pt idx="155">
                  <c:v>-0.91332360000000001</c:v>
                </c:pt>
                <c:pt idx="156">
                  <c:v>-0.47905530000000002</c:v>
                </c:pt>
                <c:pt idx="157">
                  <c:v>-0.930033</c:v>
                </c:pt>
                <c:pt idx="158">
                  <c:v>-0.78546210000000005</c:v>
                </c:pt>
                <c:pt idx="159">
                  <c:v>-0.60676359999999996</c:v>
                </c:pt>
                <c:pt idx="160">
                  <c:v>-0.61392159999999996</c:v>
                </c:pt>
                <c:pt idx="161">
                  <c:v>-0.89909099999999997</c:v>
                </c:pt>
                <c:pt idx="162">
                  <c:v>-1.0687310000000001</c:v>
                </c:pt>
                <c:pt idx="163">
                  <c:v>-0.70052599999999998</c:v>
                </c:pt>
                <c:pt idx="164">
                  <c:v>-0.13312499999999999</c:v>
                </c:pt>
                <c:pt idx="165">
                  <c:v>-0.74235180000000001</c:v>
                </c:pt>
                <c:pt idx="166">
                  <c:v>0.173647</c:v>
                </c:pt>
                <c:pt idx="167">
                  <c:v>0.32896350000000002</c:v>
                </c:pt>
                <c:pt idx="168">
                  <c:v>0.24662500000000001</c:v>
                </c:pt>
                <c:pt idx="169">
                  <c:v>0.78908959999999995</c:v>
                </c:pt>
                <c:pt idx="170">
                  <c:v>-0.2315682</c:v>
                </c:pt>
                <c:pt idx="171">
                  <c:v>0.57796479999999995</c:v>
                </c:pt>
                <c:pt idx="172">
                  <c:v>0.59933720000000001</c:v>
                </c:pt>
                <c:pt idx="173">
                  <c:v>0.46523510000000001</c:v>
                </c:pt>
                <c:pt idx="174">
                  <c:v>4.3563530000000003E-2</c:v>
                </c:pt>
                <c:pt idx="175">
                  <c:v>-0.156976</c:v>
                </c:pt>
                <c:pt idx="176">
                  <c:v>0.2590904</c:v>
                </c:pt>
                <c:pt idx="177">
                  <c:v>-0.1730583</c:v>
                </c:pt>
                <c:pt idx="178">
                  <c:v>-4.1931580000000003E-2</c:v>
                </c:pt>
                <c:pt idx="179">
                  <c:v>0.23839179999999999</c:v>
                </c:pt>
                <c:pt idx="180">
                  <c:v>0.3651238</c:v>
                </c:pt>
                <c:pt idx="181">
                  <c:v>0.39127990000000001</c:v>
                </c:pt>
                <c:pt idx="182">
                  <c:v>1.028632</c:v>
                </c:pt>
                <c:pt idx="183">
                  <c:v>0.86522880000000002</c:v>
                </c:pt>
                <c:pt idx="184">
                  <c:v>1.170504</c:v>
                </c:pt>
                <c:pt idx="185">
                  <c:v>0.78549340000000001</c:v>
                </c:pt>
                <c:pt idx="186">
                  <c:v>0.69759789999999999</c:v>
                </c:pt>
                <c:pt idx="187">
                  <c:v>0.59422839999999999</c:v>
                </c:pt>
                <c:pt idx="188">
                  <c:v>0.58470409999999995</c:v>
                </c:pt>
                <c:pt idx="189">
                  <c:v>-8.4263510000000003E-3</c:v>
                </c:pt>
                <c:pt idx="190">
                  <c:v>-0.91636059999999997</c:v>
                </c:pt>
                <c:pt idx="191">
                  <c:v>4.191109</c:v>
                </c:pt>
                <c:pt idx="192">
                  <c:v>3.7832710000000001</c:v>
                </c:pt>
                <c:pt idx="193">
                  <c:v>3.548791</c:v>
                </c:pt>
                <c:pt idx="194">
                  <c:v>2.4194360000000001</c:v>
                </c:pt>
                <c:pt idx="195">
                  <c:v>1.5358769999999999</c:v>
                </c:pt>
                <c:pt idx="196">
                  <c:v>-0.23340549999999999</c:v>
                </c:pt>
                <c:pt idx="197">
                  <c:v>-0.80983260000000001</c:v>
                </c:pt>
                <c:pt idx="198">
                  <c:v>-1.2223040000000001</c:v>
                </c:pt>
                <c:pt idx="199">
                  <c:v>-1.1080620000000001</c:v>
                </c:pt>
                <c:pt idx="200">
                  <c:v>-0.47190660000000001</c:v>
                </c:pt>
                <c:pt idx="201">
                  <c:v>-0.98321519999999996</c:v>
                </c:pt>
                <c:pt idx="202">
                  <c:v>-0.77743200000000001</c:v>
                </c:pt>
                <c:pt idx="203">
                  <c:v>-1.157886</c:v>
                </c:pt>
                <c:pt idx="204">
                  <c:v>-0.123873</c:v>
                </c:pt>
                <c:pt idx="205">
                  <c:v>-0.66397379999999995</c:v>
                </c:pt>
                <c:pt idx="206">
                  <c:v>-0.64726720000000004</c:v>
                </c:pt>
                <c:pt idx="207">
                  <c:v>-0.87377349999999998</c:v>
                </c:pt>
                <c:pt idx="208">
                  <c:v>-0.30878460000000002</c:v>
                </c:pt>
                <c:pt idx="209">
                  <c:v>4.3143579999999999E-3</c:v>
                </c:pt>
                <c:pt idx="210">
                  <c:v>0.38677</c:v>
                </c:pt>
                <c:pt idx="211">
                  <c:v>-0.59053049999999996</c:v>
                </c:pt>
                <c:pt idx="212">
                  <c:v>-0.46786220000000001</c:v>
                </c:pt>
                <c:pt idx="213">
                  <c:v>-1.2405710000000001</c:v>
                </c:pt>
                <c:pt idx="214">
                  <c:v>-1.392711</c:v>
                </c:pt>
                <c:pt idx="215">
                  <c:v>-1.4301919999999999</c:v>
                </c:pt>
                <c:pt idx="216">
                  <c:v>-1.800808</c:v>
                </c:pt>
                <c:pt idx="217">
                  <c:v>-0.94480350000000002</c:v>
                </c:pt>
                <c:pt idx="218">
                  <c:v>-0.89222889999999999</c:v>
                </c:pt>
                <c:pt idx="219">
                  <c:v>-0.86772119999999997</c:v>
                </c:pt>
                <c:pt idx="220">
                  <c:v>-0.91426169999999995</c:v>
                </c:pt>
                <c:pt idx="221">
                  <c:v>-0.97897330000000005</c:v>
                </c:pt>
                <c:pt idx="222">
                  <c:v>-0.75542310000000001</c:v>
                </c:pt>
                <c:pt idx="223">
                  <c:v>-0.72479990000000005</c:v>
                </c:pt>
                <c:pt idx="224">
                  <c:v>-1.02102</c:v>
                </c:pt>
                <c:pt idx="225">
                  <c:v>-1.1881729999999999</c:v>
                </c:pt>
                <c:pt idx="226">
                  <c:v>-2.1008550000000001</c:v>
                </c:pt>
                <c:pt idx="227">
                  <c:v>-1.4242010000000001</c:v>
                </c:pt>
                <c:pt idx="228">
                  <c:v>-1.3273600000000001</c:v>
                </c:pt>
                <c:pt idx="229">
                  <c:v>-1.277398</c:v>
                </c:pt>
                <c:pt idx="230">
                  <c:v>-1.3015110000000001</c:v>
                </c:pt>
                <c:pt idx="231">
                  <c:v>-1.391459</c:v>
                </c:pt>
                <c:pt idx="232">
                  <c:v>-1.400172</c:v>
                </c:pt>
                <c:pt idx="233">
                  <c:v>-1.348689</c:v>
                </c:pt>
                <c:pt idx="234">
                  <c:v>-0.36608980000000002</c:v>
                </c:pt>
                <c:pt idx="235">
                  <c:v>-0.4188964</c:v>
                </c:pt>
                <c:pt idx="236">
                  <c:v>-0.49641990000000003</c:v>
                </c:pt>
                <c:pt idx="237">
                  <c:v>-0.80377787712058091</c:v>
                </c:pt>
                <c:pt idx="238">
                  <c:v>-1.130495</c:v>
                </c:pt>
                <c:pt idx="239">
                  <c:v>-0.67763954016134031</c:v>
                </c:pt>
                <c:pt idx="240">
                  <c:v>-1.125081</c:v>
                </c:pt>
                <c:pt idx="241">
                  <c:v>-1.7429239999999999</c:v>
                </c:pt>
                <c:pt idx="242">
                  <c:v>-1.138469</c:v>
                </c:pt>
                <c:pt idx="243">
                  <c:v>-1.3061783952252377</c:v>
                </c:pt>
                <c:pt idx="244">
                  <c:v>-1.3831789999999999</c:v>
                </c:pt>
                <c:pt idx="245">
                  <c:v>-1.34039</c:v>
                </c:pt>
                <c:pt idx="246">
                  <c:v>-1.088387</c:v>
                </c:pt>
                <c:pt idx="247">
                  <c:v>-1.0156419999999999</c:v>
                </c:pt>
                <c:pt idx="248">
                  <c:v>-0.94306239999999997</c:v>
                </c:pt>
                <c:pt idx="249">
                  <c:v>-0.78772379999999997</c:v>
                </c:pt>
                <c:pt idx="250">
                  <c:v>-1.2761199999999999</c:v>
                </c:pt>
                <c:pt idx="251">
                  <c:v>-1.271363</c:v>
                </c:pt>
                <c:pt idx="252">
                  <c:v>-1.0951890277816356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DF-47C6-8C04-B1782635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174352"/>
        <c:axId val="544175312"/>
      </c:lineChart>
      <c:dateAx>
        <c:axId val="544174352"/>
        <c:scaling>
          <c:orientation val="minMax"/>
          <c:min val="43952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4175312"/>
        <c:crosses val="autoZero"/>
        <c:auto val="1"/>
        <c:lblOffset val="100"/>
        <c:baseTimeUnit val="months"/>
        <c:majorUnit val="1"/>
        <c:majorTimeUnit val="years"/>
      </c:dateAx>
      <c:valAx>
        <c:axId val="5441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41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'Indicateur dur'!$J$1</c:f>
              <c:strCache>
                <c:ptCount val="1"/>
                <c:pt idx="0">
                  <c:v>Surprise agregé normalisé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'Indicateur dur'!$A$2:$A$254</c:f>
              <c:numCache>
                <c:formatCode>m/d/yyyy</c:formatCode>
                <c:ptCount val="253"/>
                <c:pt idx="0">
                  <c:v>38502</c:v>
                </c:pt>
                <c:pt idx="1">
                  <c:v>38533</c:v>
                </c:pt>
                <c:pt idx="2">
                  <c:v>38563</c:v>
                </c:pt>
                <c:pt idx="3">
                  <c:v>38594</c:v>
                </c:pt>
                <c:pt idx="4">
                  <c:v>38625</c:v>
                </c:pt>
                <c:pt idx="5">
                  <c:v>38655</c:v>
                </c:pt>
                <c:pt idx="6">
                  <c:v>38686</c:v>
                </c:pt>
                <c:pt idx="7">
                  <c:v>38716</c:v>
                </c:pt>
                <c:pt idx="8">
                  <c:v>38747</c:v>
                </c:pt>
                <c:pt idx="9">
                  <c:v>38776</c:v>
                </c:pt>
                <c:pt idx="10">
                  <c:v>38806</c:v>
                </c:pt>
                <c:pt idx="11">
                  <c:v>38837</c:v>
                </c:pt>
                <c:pt idx="12">
                  <c:v>38867</c:v>
                </c:pt>
                <c:pt idx="13">
                  <c:v>38898</c:v>
                </c:pt>
                <c:pt idx="14">
                  <c:v>38928</c:v>
                </c:pt>
                <c:pt idx="15">
                  <c:v>38959</c:v>
                </c:pt>
                <c:pt idx="16">
                  <c:v>38990</c:v>
                </c:pt>
                <c:pt idx="17">
                  <c:v>39020</c:v>
                </c:pt>
                <c:pt idx="18">
                  <c:v>39051</c:v>
                </c:pt>
                <c:pt idx="19">
                  <c:v>39081</c:v>
                </c:pt>
                <c:pt idx="20">
                  <c:v>39112</c:v>
                </c:pt>
                <c:pt idx="21">
                  <c:v>39141</c:v>
                </c:pt>
                <c:pt idx="22">
                  <c:v>39171</c:v>
                </c:pt>
                <c:pt idx="23">
                  <c:v>39202</c:v>
                </c:pt>
                <c:pt idx="24">
                  <c:v>39232</c:v>
                </c:pt>
                <c:pt idx="25">
                  <c:v>39263</c:v>
                </c:pt>
                <c:pt idx="26">
                  <c:v>39293</c:v>
                </c:pt>
                <c:pt idx="27">
                  <c:v>39324</c:v>
                </c:pt>
                <c:pt idx="28">
                  <c:v>39355</c:v>
                </c:pt>
                <c:pt idx="29">
                  <c:v>39385</c:v>
                </c:pt>
                <c:pt idx="30">
                  <c:v>39416</c:v>
                </c:pt>
                <c:pt idx="31">
                  <c:v>39446</c:v>
                </c:pt>
                <c:pt idx="32">
                  <c:v>39477</c:v>
                </c:pt>
                <c:pt idx="33">
                  <c:v>39507</c:v>
                </c:pt>
                <c:pt idx="34">
                  <c:v>39537</c:v>
                </c:pt>
                <c:pt idx="35">
                  <c:v>39568</c:v>
                </c:pt>
                <c:pt idx="36">
                  <c:v>39598</c:v>
                </c:pt>
                <c:pt idx="37">
                  <c:v>39629</c:v>
                </c:pt>
                <c:pt idx="38">
                  <c:v>39659</c:v>
                </c:pt>
                <c:pt idx="39">
                  <c:v>39690</c:v>
                </c:pt>
                <c:pt idx="40">
                  <c:v>39721</c:v>
                </c:pt>
                <c:pt idx="41">
                  <c:v>39751</c:v>
                </c:pt>
                <c:pt idx="42">
                  <c:v>39782</c:v>
                </c:pt>
                <c:pt idx="43">
                  <c:v>39812</c:v>
                </c:pt>
                <c:pt idx="44">
                  <c:v>39843</c:v>
                </c:pt>
                <c:pt idx="45">
                  <c:v>39872</c:v>
                </c:pt>
                <c:pt idx="46">
                  <c:v>39902</c:v>
                </c:pt>
                <c:pt idx="47">
                  <c:v>39933</c:v>
                </c:pt>
                <c:pt idx="48">
                  <c:v>39963</c:v>
                </c:pt>
                <c:pt idx="49">
                  <c:v>39994</c:v>
                </c:pt>
                <c:pt idx="50">
                  <c:v>40024</c:v>
                </c:pt>
                <c:pt idx="51">
                  <c:v>40055</c:v>
                </c:pt>
                <c:pt idx="52">
                  <c:v>40086</c:v>
                </c:pt>
                <c:pt idx="53">
                  <c:v>40116</c:v>
                </c:pt>
                <c:pt idx="54">
                  <c:v>40147</c:v>
                </c:pt>
                <c:pt idx="55">
                  <c:v>40177</c:v>
                </c:pt>
                <c:pt idx="56">
                  <c:v>40208</c:v>
                </c:pt>
                <c:pt idx="57">
                  <c:v>40237</c:v>
                </c:pt>
                <c:pt idx="58">
                  <c:v>40267</c:v>
                </c:pt>
                <c:pt idx="59">
                  <c:v>40298</c:v>
                </c:pt>
                <c:pt idx="60">
                  <c:v>40328</c:v>
                </c:pt>
                <c:pt idx="61">
                  <c:v>40359</c:v>
                </c:pt>
                <c:pt idx="62">
                  <c:v>40389</c:v>
                </c:pt>
                <c:pt idx="63">
                  <c:v>40420</c:v>
                </c:pt>
                <c:pt idx="64">
                  <c:v>40451</c:v>
                </c:pt>
                <c:pt idx="65">
                  <c:v>40481</c:v>
                </c:pt>
                <c:pt idx="66">
                  <c:v>40512</c:v>
                </c:pt>
                <c:pt idx="67">
                  <c:v>40542</c:v>
                </c:pt>
                <c:pt idx="68">
                  <c:v>40573</c:v>
                </c:pt>
                <c:pt idx="69">
                  <c:v>40602</c:v>
                </c:pt>
                <c:pt idx="70">
                  <c:v>40632</c:v>
                </c:pt>
                <c:pt idx="71">
                  <c:v>40663</c:v>
                </c:pt>
                <c:pt idx="72">
                  <c:v>40693</c:v>
                </c:pt>
                <c:pt idx="73">
                  <c:v>40724</c:v>
                </c:pt>
                <c:pt idx="74">
                  <c:v>40754</c:v>
                </c:pt>
                <c:pt idx="75">
                  <c:v>40785</c:v>
                </c:pt>
                <c:pt idx="76">
                  <c:v>40816</c:v>
                </c:pt>
                <c:pt idx="77">
                  <c:v>40846</c:v>
                </c:pt>
                <c:pt idx="78">
                  <c:v>40877</c:v>
                </c:pt>
                <c:pt idx="79">
                  <c:v>40907</c:v>
                </c:pt>
                <c:pt idx="80">
                  <c:v>40938</c:v>
                </c:pt>
                <c:pt idx="81">
                  <c:v>40968</c:v>
                </c:pt>
                <c:pt idx="82">
                  <c:v>40998</c:v>
                </c:pt>
                <c:pt idx="83">
                  <c:v>41029</c:v>
                </c:pt>
                <c:pt idx="84">
                  <c:v>41059</c:v>
                </c:pt>
                <c:pt idx="85">
                  <c:v>41090</c:v>
                </c:pt>
                <c:pt idx="86">
                  <c:v>41120</c:v>
                </c:pt>
                <c:pt idx="87">
                  <c:v>41151</c:v>
                </c:pt>
                <c:pt idx="88">
                  <c:v>41182</c:v>
                </c:pt>
                <c:pt idx="89">
                  <c:v>41212</c:v>
                </c:pt>
                <c:pt idx="90">
                  <c:v>41243</c:v>
                </c:pt>
                <c:pt idx="91">
                  <c:v>41273</c:v>
                </c:pt>
                <c:pt idx="92">
                  <c:v>41304</c:v>
                </c:pt>
                <c:pt idx="93">
                  <c:v>41333</c:v>
                </c:pt>
                <c:pt idx="94">
                  <c:v>41363</c:v>
                </c:pt>
                <c:pt idx="95">
                  <c:v>41394</c:v>
                </c:pt>
                <c:pt idx="96">
                  <c:v>41424</c:v>
                </c:pt>
                <c:pt idx="97">
                  <c:v>41455</c:v>
                </c:pt>
                <c:pt idx="98">
                  <c:v>41485</c:v>
                </c:pt>
                <c:pt idx="99">
                  <c:v>41516</c:v>
                </c:pt>
                <c:pt idx="100">
                  <c:v>41547</c:v>
                </c:pt>
                <c:pt idx="101">
                  <c:v>41577</c:v>
                </c:pt>
                <c:pt idx="102">
                  <c:v>41608</c:v>
                </c:pt>
                <c:pt idx="103">
                  <c:v>41638</c:v>
                </c:pt>
                <c:pt idx="104">
                  <c:v>41669</c:v>
                </c:pt>
                <c:pt idx="105">
                  <c:v>41698</c:v>
                </c:pt>
                <c:pt idx="106">
                  <c:v>41728</c:v>
                </c:pt>
                <c:pt idx="107">
                  <c:v>41759</c:v>
                </c:pt>
                <c:pt idx="108">
                  <c:v>41789</c:v>
                </c:pt>
                <c:pt idx="109">
                  <c:v>41820</c:v>
                </c:pt>
                <c:pt idx="110">
                  <c:v>41850</c:v>
                </c:pt>
                <c:pt idx="111">
                  <c:v>41881</c:v>
                </c:pt>
                <c:pt idx="112">
                  <c:v>41912</c:v>
                </c:pt>
                <c:pt idx="113">
                  <c:v>41942</c:v>
                </c:pt>
                <c:pt idx="114">
                  <c:v>41973</c:v>
                </c:pt>
                <c:pt idx="115">
                  <c:v>42003</c:v>
                </c:pt>
                <c:pt idx="116">
                  <c:v>42034</c:v>
                </c:pt>
                <c:pt idx="117">
                  <c:v>42063</c:v>
                </c:pt>
                <c:pt idx="118">
                  <c:v>42093</c:v>
                </c:pt>
                <c:pt idx="119">
                  <c:v>42124</c:v>
                </c:pt>
                <c:pt idx="120">
                  <c:v>42154</c:v>
                </c:pt>
                <c:pt idx="121">
                  <c:v>42185</c:v>
                </c:pt>
                <c:pt idx="122">
                  <c:v>42215</c:v>
                </c:pt>
                <c:pt idx="123">
                  <c:v>42246</c:v>
                </c:pt>
                <c:pt idx="124">
                  <c:v>42277</c:v>
                </c:pt>
                <c:pt idx="125">
                  <c:v>42307</c:v>
                </c:pt>
                <c:pt idx="126">
                  <c:v>42338</c:v>
                </c:pt>
                <c:pt idx="127">
                  <c:v>42368</c:v>
                </c:pt>
                <c:pt idx="128">
                  <c:v>42399</c:v>
                </c:pt>
                <c:pt idx="129">
                  <c:v>42429</c:v>
                </c:pt>
                <c:pt idx="130">
                  <c:v>42459</c:v>
                </c:pt>
                <c:pt idx="131">
                  <c:v>42490</c:v>
                </c:pt>
                <c:pt idx="132">
                  <c:v>42520</c:v>
                </c:pt>
                <c:pt idx="133">
                  <c:v>42551</c:v>
                </c:pt>
                <c:pt idx="134">
                  <c:v>42581</c:v>
                </c:pt>
                <c:pt idx="135">
                  <c:v>42612</c:v>
                </c:pt>
                <c:pt idx="136">
                  <c:v>42643</c:v>
                </c:pt>
                <c:pt idx="137">
                  <c:v>42673</c:v>
                </c:pt>
                <c:pt idx="138">
                  <c:v>42704</c:v>
                </c:pt>
                <c:pt idx="139">
                  <c:v>42734</c:v>
                </c:pt>
                <c:pt idx="140">
                  <c:v>42765</c:v>
                </c:pt>
                <c:pt idx="141">
                  <c:v>42794</c:v>
                </c:pt>
                <c:pt idx="142">
                  <c:v>42824</c:v>
                </c:pt>
                <c:pt idx="143">
                  <c:v>42855</c:v>
                </c:pt>
                <c:pt idx="144">
                  <c:v>42885</c:v>
                </c:pt>
                <c:pt idx="145">
                  <c:v>42916</c:v>
                </c:pt>
                <c:pt idx="146">
                  <c:v>42946</c:v>
                </c:pt>
                <c:pt idx="147">
                  <c:v>42977</c:v>
                </c:pt>
                <c:pt idx="148">
                  <c:v>43008</c:v>
                </c:pt>
                <c:pt idx="149">
                  <c:v>43038</c:v>
                </c:pt>
                <c:pt idx="150">
                  <c:v>43069</c:v>
                </c:pt>
                <c:pt idx="151">
                  <c:v>43099</c:v>
                </c:pt>
                <c:pt idx="152">
                  <c:v>43130</c:v>
                </c:pt>
                <c:pt idx="153">
                  <c:v>43159</c:v>
                </c:pt>
                <c:pt idx="154">
                  <c:v>43189</c:v>
                </c:pt>
                <c:pt idx="155">
                  <c:v>43220</c:v>
                </c:pt>
                <c:pt idx="156">
                  <c:v>43250</c:v>
                </c:pt>
                <c:pt idx="157">
                  <c:v>43281</c:v>
                </c:pt>
                <c:pt idx="158">
                  <c:v>43311</c:v>
                </c:pt>
                <c:pt idx="159">
                  <c:v>43342</c:v>
                </c:pt>
                <c:pt idx="160">
                  <c:v>43373</c:v>
                </c:pt>
                <c:pt idx="161">
                  <c:v>43403</c:v>
                </c:pt>
                <c:pt idx="162">
                  <c:v>43434</c:v>
                </c:pt>
                <c:pt idx="163">
                  <c:v>43464</c:v>
                </c:pt>
                <c:pt idx="164">
                  <c:v>43495</c:v>
                </c:pt>
                <c:pt idx="165">
                  <c:v>43524</c:v>
                </c:pt>
                <c:pt idx="166">
                  <c:v>43554</c:v>
                </c:pt>
                <c:pt idx="167">
                  <c:v>43585</c:v>
                </c:pt>
                <c:pt idx="168">
                  <c:v>43615</c:v>
                </c:pt>
                <c:pt idx="169">
                  <c:v>43646</c:v>
                </c:pt>
                <c:pt idx="170">
                  <c:v>43676</c:v>
                </c:pt>
                <c:pt idx="171">
                  <c:v>43707</c:v>
                </c:pt>
                <c:pt idx="172">
                  <c:v>43738</c:v>
                </c:pt>
                <c:pt idx="173">
                  <c:v>43768</c:v>
                </c:pt>
                <c:pt idx="174">
                  <c:v>43799</c:v>
                </c:pt>
                <c:pt idx="175">
                  <c:v>43829</c:v>
                </c:pt>
                <c:pt idx="176">
                  <c:v>43860</c:v>
                </c:pt>
                <c:pt idx="177">
                  <c:v>43890</c:v>
                </c:pt>
                <c:pt idx="178">
                  <c:v>43920</c:v>
                </c:pt>
                <c:pt idx="179">
                  <c:v>43951</c:v>
                </c:pt>
                <c:pt idx="180">
                  <c:v>43981</c:v>
                </c:pt>
                <c:pt idx="181">
                  <c:v>44012</c:v>
                </c:pt>
                <c:pt idx="182">
                  <c:v>44042</c:v>
                </c:pt>
                <c:pt idx="183">
                  <c:v>44073</c:v>
                </c:pt>
                <c:pt idx="184">
                  <c:v>44104</c:v>
                </c:pt>
                <c:pt idx="185">
                  <c:v>44134</c:v>
                </c:pt>
                <c:pt idx="186">
                  <c:v>44165</c:v>
                </c:pt>
                <c:pt idx="187">
                  <c:v>44195</c:v>
                </c:pt>
                <c:pt idx="188">
                  <c:v>44226</c:v>
                </c:pt>
                <c:pt idx="189">
                  <c:v>44255</c:v>
                </c:pt>
                <c:pt idx="190">
                  <c:v>44285</c:v>
                </c:pt>
                <c:pt idx="191">
                  <c:v>44316</c:v>
                </c:pt>
                <c:pt idx="192">
                  <c:v>44346</c:v>
                </c:pt>
                <c:pt idx="193">
                  <c:v>44377</c:v>
                </c:pt>
                <c:pt idx="194">
                  <c:v>44407</c:v>
                </c:pt>
                <c:pt idx="195">
                  <c:v>44438</c:v>
                </c:pt>
                <c:pt idx="196">
                  <c:v>44469</c:v>
                </c:pt>
                <c:pt idx="197">
                  <c:v>44499</c:v>
                </c:pt>
                <c:pt idx="198">
                  <c:v>44530</c:v>
                </c:pt>
                <c:pt idx="199">
                  <c:v>44560</c:v>
                </c:pt>
                <c:pt idx="200">
                  <c:v>44591</c:v>
                </c:pt>
                <c:pt idx="201">
                  <c:v>44620</c:v>
                </c:pt>
                <c:pt idx="202">
                  <c:v>44650</c:v>
                </c:pt>
                <c:pt idx="203">
                  <c:v>44681</c:v>
                </c:pt>
                <c:pt idx="204">
                  <c:v>44711</c:v>
                </c:pt>
                <c:pt idx="205">
                  <c:v>44742</c:v>
                </c:pt>
                <c:pt idx="206">
                  <c:v>44772</c:v>
                </c:pt>
                <c:pt idx="207">
                  <c:v>44803</c:v>
                </c:pt>
                <c:pt idx="208">
                  <c:v>44834</c:v>
                </c:pt>
                <c:pt idx="209">
                  <c:v>44864</c:v>
                </c:pt>
                <c:pt idx="210">
                  <c:v>44895</c:v>
                </c:pt>
                <c:pt idx="211">
                  <c:v>44925</c:v>
                </c:pt>
                <c:pt idx="212">
                  <c:v>44956</c:v>
                </c:pt>
                <c:pt idx="213">
                  <c:v>44985</c:v>
                </c:pt>
                <c:pt idx="214">
                  <c:v>45015</c:v>
                </c:pt>
                <c:pt idx="215">
                  <c:v>45046</c:v>
                </c:pt>
                <c:pt idx="216">
                  <c:v>45076</c:v>
                </c:pt>
                <c:pt idx="217">
                  <c:v>45107</c:v>
                </c:pt>
                <c:pt idx="218">
                  <c:v>45137</c:v>
                </c:pt>
                <c:pt idx="219">
                  <c:v>45168</c:v>
                </c:pt>
                <c:pt idx="220">
                  <c:v>45199</c:v>
                </c:pt>
                <c:pt idx="221">
                  <c:v>45229</c:v>
                </c:pt>
                <c:pt idx="222">
                  <c:v>45260</c:v>
                </c:pt>
                <c:pt idx="223">
                  <c:v>45290</c:v>
                </c:pt>
                <c:pt idx="224">
                  <c:v>45321</c:v>
                </c:pt>
                <c:pt idx="225">
                  <c:v>45351</c:v>
                </c:pt>
                <c:pt idx="226">
                  <c:v>45381</c:v>
                </c:pt>
                <c:pt idx="227">
                  <c:v>45412</c:v>
                </c:pt>
                <c:pt idx="228">
                  <c:v>45442</c:v>
                </c:pt>
                <c:pt idx="229">
                  <c:v>45473</c:v>
                </c:pt>
                <c:pt idx="230">
                  <c:v>45503</c:v>
                </c:pt>
                <c:pt idx="231">
                  <c:v>45534</c:v>
                </c:pt>
                <c:pt idx="232">
                  <c:v>45565</c:v>
                </c:pt>
                <c:pt idx="233">
                  <c:v>45595</c:v>
                </c:pt>
                <c:pt idx="234">
                  <c:v>45626</c:v>
                </c:pt>
                <c:pt idx="235">
                  <c:v>45656</c:v>
                </c:pt>
                <c:pt idx="236">
                  <c:v>45687</c:v>
                </c:pt>
                <c:pt idx="237">
                  <c:v>45716</c:v>
                </c:pt>
                <c:pt idx="238">
                  <c:v>45746</c:v>
                </c:pt>
                <c:pt idx="239">
                  <c:v>45777</c:v>
                </c:pt>
                <c:pt idx="240">
                  <c:v>45807</c:v>
                </c:pt>
                <c:pt idx="241">
                  <c:v>45838</c:v>
                </c:pt>
                <c:pt idx="242">
                  <c:v>45868</c:v>
                </c:pt>
                <c:pt idx="243">
                  <c:v>45899</c:v>
                </c:pt>
                <c:pt idx="244">
                  <c:v>45930</c:v>
                </c:pt>
                <c:pt idx="245">
                  <c:v>45960</c:v>
                </c:pt>
                <c:pt idx="246">
                  <c:v>45991</c:v>
                </c:pt>
                <c:pt idx="247">
                  <c:v>46021</c:v>
                </c:pt>
                <c:pt idx="248">
                  <c:v>46052</c:v>
                </c:pt>
                <c:pt idx="249">
                  <c:v>46081</c:v>
                </c:pt>
                <c:pt idx="250">
                  <c:v>46111</c:v>
                </c:pt>
                <c:pt idx="251">
                  <c:v>46142</c:v>
                </c:pt>
                <c:pt idx="252">
                  <c:v>46172</c:v>
                </c:pt>
              </c:numCache>
            </c:numRef>
          </c:cat>
          <c:val>
            <c:numRef>
              <c:f>'Indicateur dur'!$J$2:$J$254</c:f>
              <c:numCache>
                <c:formatCode>0.00</c:formatCode>
                <c:ptCount val="2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-0.44281093409534711</c:v>
                </c:pt>
                <c:pt idx="82">
                  <c:v>-0.35899341938106138</c:v>
                </c:pt>
                <c:pt idx="83">
                  <c:v>-0.36059474380963263</c:v>
                </c:pt>
                <c:pt idx="84">
                  <c:v>-0.48163475238106146</c:v>
                </c:pt>
                <c:pt idx="85">
                  <c:v>-0.42439587580963273</c:v>
                </c:pt>
                <c:pt idx="86">
                  <c:v>-0.20522544566677553</c:v>
                </c:pt>
                <c:pt idx="87">
                  <c:v>-0.13754072923820421</c:v>
                </c:pt>
                <c:pt idx="88">
                  <c:v>-3.506692138106135E-2</c:v>
                </c:pt>
                <c:pt idx="89">
                  <c:v>7.2096896904652957E-2</c:v>
                </c:pt>
                <c:pt idx="90">
                  <c:v>-7.5039767381061342E-2</c:v>
                </c:pt>
                <c:pt idx="91">
                  <c:v>-0.19222274738106138</c:v>
                </c:pt>
                <c:pt idx="92">
                  <c:v>-0.16367782738106135</c:v>
                </c:pt>
                <c:pt idx="93">
                  <c:v>-0.18530061366677564</c:v>
                </c:pt>
                <c:pt idx="94">
                  <c:v>-0.30872818809534702</c:v>
                </c:pt>
                <c:pt idx="95">
                  <c:v>-5.9442301523918481E-2</c:v>
                </c:pt>
                <c:pt idx="96">
                  <c:v>-2.3395055239184837E-3</c:v>
                </c:pt>
                <c:pt idx="97">
                  <c:v>0.31380910361893866</c:v>
                </c:pt>
                <c:pt idx="98">
                  <c:v>0.3054672783332244</c:v>
                </c:pt>
                <c:pt idx="99">
                  <c:v>0.29759881104751013</c:v>
                </c:pt>
                <c:pt idx="100">
                  <c:v>9.5773577190367193E-2</c:v>
                </c:pt>
                <c:pt idx="101">
                  <c:v>-5.1163794952489919E-2</c:v>
                </c:pt>
                <c:pt idx="102">
                  <c:v>-0.4346264295239185</c:v>
                </c:pt>
                <c:pt idx="103">
                  <c:v>-0.32737898352391842</c:v>
                </c:pt>
                <c:pt idx="104">
                  <c:v>-8.2010389952489923E-2</c:v>
                </c:pt>
                <c:pt idx="105">
                  <c:v>-0.18628341538106136</c:v>
                </c:pt>
                <c:pt idx="106">
                  <c:v>-0.15832850809534704</c:v>
                </c:pt>
                <c:pt idx="107">
                  <c:v>0.17977609990465296</c:v>
                </c:pt>
                <c:pt idx="108">
                  <c:v>-0.25001188523820422</c:v>
                </c:pt>
                <c:pt idx="109">
                  <c:v>-0.24228057166677569</c:v>
                </c:pt>
                <c:pt idx="110">
                  <c:v>-0.5052468016667756</c:v>
                </c:pt>
                <c:pt idx="111">
                  <c:v>-0.50534858395248983</c:v>
                </c:pt>
                <c:pt idx="112">
                  <c:v>-0.11965797480963276</c:v>
                </c:pt>
                <c:pt idx="113">
                  <c:v>0.19631028247608151</c:v>
                </c:pt>
                <c:pt idx="114">
                  <c:v>-0.1463585642382042</c:v>
                </c:pt>
                <c:pt idx="115">
                  <c:v>-0.11538791038106135</c:v>
                </c:pt>
                <c:pt idx="116">
                  <c:v>5.9803832618938652E-2</c:v>
                </c:pt>
                <c:pt idx="117">
                  <c:v>0.31548029747608158</c:v>
                </c:pt>
                <c:pt idx="118">
                  <c:v>0.45787653533322437</c:v>
                </c:pt>
                <c:pt idx="119">
                  <c:v>0.21057929433322436</c:v>
                </c:pt>
                <c:pt idx="120">
                  <c:v>0.25326722604751006</c:v>
                </c:pt>
                <c:pt idx="121">
                  <c:v>7.9505544904652947E-2</c:v>
                </c:pt>
                <c:pt idx="122">
                  <c:v>-4.2643678666775625E-2</c:v>
                </c:pt>
                <c:pt idx="123">
                  <c:v>-0.23555559895248984</c:v>
                </c:pt>
                <c:pt idx="124">
                  <c:v>-7.4915989381061324E-2</c:v>
                </c:pt>
                <c:pt idx="125">
                  <c:v>-3.0609884381061325E-2</c:v>
                </c:pt>
                <c:pt idx="126">
                  <c:v>-0.16572889523820417</c:v>
                </c:pt>
                <c:pt idx="127">
                  <c:v>-0.18949949923820419</c:v>
                </c:pt>
                <c:pt idx="128">
                  <c:v>-0.17142245752391844</c:v>
                </c:pt>
                <c:pt idx="129">
                  <c:v>-0.28757087780963275</c:v>
                </c:pt>
                <c:pt idx="130">
                  <c:v>-7.7592507238204225E-2</c:v>
                </c:pt>
                <c:pt idx="131">
                  <c:v>-9.3938043381061334E-2</c:v>
                </c:pt>
                <c:pt idx="132">
                  <c:v>-3.1845112095347045E-2</c:v>
                </c:pt>
                <c:pt idx="133">
                  <c:v>2.5964135904652963E-2</c:v>
                </c:pt>
                <c:pt idx="134">
                  <c:v>-7.9136745239184597E-3</c:v>
                </c:pt>
                <c:pt idx="135">
                  <c:v>-0.2082943690953471</c:v>
                </c:pt>
                <c:pt idx="136">
                  <c:v>-0.35846687695248997</c:v>
                </c:pt>
                <c:pt idx="137">
                  <c:v>-0.22772790409534704</c:v>
                </c:pt>
                <c:pt idx="138">
                  <c:v>-8.5426033095347062E-2</c:v>
                </c:pt>
                <c:pt idx="139">
                  <c:v>0.2221028237617958</c:v>
                </c:pt>
                <c:pt idx="140">
                  <c:v>0.39080290133322432</c:v>
                </c:pt>
                <c:pt idx="141">
                  <c:v>0.17059199990465296</c:v>
                </c:pt>
                <c:pt idx="142">
                  <c:v>-2.9865512809632733E-2</c:v>
                </c:pt>
                <c:pt idx="143">
                  <c:v>6.5437085904652942E-2</c:v>
                </c:pt>
                <c:pt idx="144">
                  <c:v>5.8287431476081543E-2</c:v>
                </c:pt>
                <c:pt idx="145">
                  <c:v>0.25305517661893867</c:v>
                </c:pt>
                <c:pt idx="146">
                  <c:v>0.31833149590465293</c:v>
                </c:pt>
                <c:pt idx="147">
                  <c:v>0.42527767819036721</c:v>
                </c:pt>
                <c:pt idx="148">
                  <c:v>0.12524094319036724</c:v>
                </c:pt>
                <c:pt idx="149">
                  <c:v>0.15935280247608152</c:v>
                </c:pt>
                <c:pt idx="150">
                  <c:v>-0.128319517095347</c:v>
                </c:pt>
                <c:pt idx="151">
                  <c:v>-4.0611721809632753E-2</c:v>
                </c:pt>
                <c:pt idx="152">
                  <c:v>5.9284646189386864E-3</c:v>
                </c:pt>
                <c:pt idx="153">
                  <c:v>-0.2460067319524899</c:v>
                </c:pt>
                <c:pt idx="154">
                  <c:v>-0.40180746823820418</c:v>
                </c:pt>
                <c:pt idx="155">
                  <c:v>-0.49515940595248986</c:v>
                </c:pt>
                <c:pt idx="156">
                  <c:v>-0.45698375566677563</c:v>
                </c:pt>
                <c:pt idx="157">
                  <c:v>-0.5862172442382042</c:v>
                </c:pt>
                <c:pt idx="158">
                  <c:v>-0.41521883280963279</c:v>
                </c:pt>
                <c:pt idx="159">
                  <c:v>-0.35746137638106129</c:v>
                </c:pt>
                <c:pt idx="160">
                  <c:v>-0.1827731230953471</c:v>
                </c:pt>
                <c:pt idx="161">
                  <c:v>-4.881265066677562E-2</c:v>
                </c:pt>
                <c:pt idx="162">
                  <c:v>-0.1853891985239185</c:v>
                </c:pt>
                <c:pt idx="163">
                  <c:v>-0.13486689280963277</c:v>
                </c:pt>
                <c:pt idx="164">
                  <c:v>-0.3118760623810613</c:v>
                </c:pt>
                <c:pt idx="165">
                  <c:v>-0.53587942852391834</c:v>
                </c:pt>
                <c:pt idx="166">
                  <c:v>-0.50192503638106134</c:v>
                </c:pt>
                <c:pt idx="167">
                  <c:v>-0.36223333052391848</c:v>
                </c:pt>
                <c:pt idx="168">
                  <c:v>-0.22404665438106136</c:v>
                </c:pt>
                <c:pt idx="169">
                  <c:v>-0.12139759580963279</c:v>
                </c:pt>
                <c:pt idx="170">
                  <c:v>-0.20602350766677563</c:v>
                </c:pt>
                <c:pt idx="171">
                  <c:v>-8.1888050238204238E-2</c:v>
                </c:pt>
                <c:pt idx="172">
                  <c:v>-0.14571097852391846</c:v>
                </c:pt>
                <c:pt idx="173">
                  <c:v>-0.20129668366677556</c:v>
                </c:pt>
                <c:pt idx="174">
                  <c:v>-0.3952933199524899</c:v>
                </c:pt>
                <c:pt idx="175">
                  <c:v>-0.41158164066677566</c:v>
                </c:pt>
                <c:pt idx="176">
                  <c:v>-0.15925306309534704</c:v>
                </c:pt>
                <c:pt idx="177">
                  <c:v>-0.47773852038106135</c:v>
                </c:pt>
                <c:pt idx="178">
                  <c:v>-0.24998748266677562</c:v>
                </c:pt>
                <c:pt idx="179">
                  <c:v>-0.73591697052391847</c:v>
                </c:pt>
                <c:pt idx="180">
                  <c:v>-0.81199637166677563</c:v>
                </c:pt>
                <c:pt idx="181">
                  <c:v>-0.37644171552391853</c:v>
                </c:pt>
                <c:pt idx="182">
                  <c:v>-0.19351053638106142</c:v>
                </c:pt>
                <c:pt idx="183">
                  <c:v>0.32730036561893866</c:v>
                </c:pt>
                <c:pt idx="184">
                  <c:v>0.57048819576179577</c:v>
                </c:pt>
                <c:pt idx="185">
                  <c:v>0.63815384833322431</c:v>
                </c:pt>
                <c:pt idx="186">
                  <c:v>0.5401303557617958</c:v>
                </c:pt>
                <c:pt idx="187">
                  <c:v>0.63487927019036727</c:v>
                </c:pt>
                <c:pt idx="188">
                  <c:v>0.79063161190465281</c:v>
                </c:pt>
                <c:pt idx="189">
                  <c:v>0.77447869233322442</c:v>
                </c:pt>
                <c:pt idx="190">
                  <c:v>0.69961049661893859</c:v>
                </c:pt>
                <c:pt idx="191">
                  <c:v>1.1113634797617959</c:v>
                </c:pt>
                <c:pt idx="192">
                  <c:v>1.0116407711903672</c:v>
                </c:pt>
                <c:pt idx="193">
                  <c:v>1.0743319777617959</c:v>
                </c:pt>
                <c:pt idx="194">
                  <c:v>0.94102012119036726</c:v>
                </c:pt>
                <c:pt idx="195">
                  <c:v>0.68167670490465293</c:v>
                </c:pt>
                <c:pt idx="196">
                  <c:v>0.44703036390465289</c:v>
                </c:pt>
                <c:pt idx="197">
                  <c:v>0.35385328390465293</c:v>
                </c:pt>
                <c:pt idx="198">
                  <c:v>0.37953827733322437</c:v>
                </c:pt>
                <c:pt idx="199">
                  <c:v>0.31301757933322433</c:v>
                </c:pt>
                <c:pt idx="200">
                  <c:v>0.62549678390465291</c:v>
                </c:pt>
                <c:pt idx="201">
                  <c:v>0.68754094790465292</c:v>
                </c:pt>
                <c:pt idx="202">
                  <c:v>0.79400633204751003</c:v>
                </c:pt>
                <c:pt idx="203">
                  <c:v>0.69208916404751009</c:v>
                </c:pt>
                <c:pt idx="204">
                  <c:v>0.7348252673332244</c:v>
                </c:pt>
                <c:pt idx="205">
                  <c:v>0.62424010047608158</c:v>
                </c:pt>
                <c:pt idx="206">
                  <c:v>0.66488863804751008</c:v>
                </c:pt>
                <c:pt idx="207">
                  <c:v>0.69178037461893871</c:v>
                </c:pt>
                <c:pt idx="208">
                  <c:v>0.67048058990465287</c:v>
                </c:pt>
                <c:pt idx="209">
                  <c:v>0.8927726387617958</c:v>
                </c:pt>
                <c:pt idx="210">
                  <c:v>0.87131336690465289</c:v>
                </c:pt>
                <c:pt idx="211">
                  <c:v>0.66281227790465291</c:v>
                </c:pt>
                <c:pt idx="212">
                  <c:v>0.52312636090876197</c:v>
                </c:pt>
                <c:pt idx="213">
                  <c:v>0.42247942935108929</c:v>
                </c:pt>
                <c:pt idx="214">
                  <c:v>0.28451053306253932</c:v>
                </c:pt>
                <c:pt idx="215">
                  <c:v>2.5324055153581097E-2</c:v>
                </c:pt>
                <c:pt idx="216">
                  <c:v>-0.14018623538825675</c:v>
                </c:pt>
                <c:pt idx="217">
                  <c:v>-0.31606065835420094</c:v>
                </c:pt>
                <c:pt idx="218">
                  <c:v>-0.25295912321105041</c:v>
                </c:pt>
                <c:pt idx="219">
                  <c:v>-0.12516274469579663</c:v>
                </c:pt>
                <c:pt idx="220">
                  <c:v>-3.7793734745886501E-2</c:v>
                </c:pt>
                <c:pt idx="221">
                  <c:v>-4.881484639669148E-2</c:v>
                </c:pt>
                <c:pt idx="222">
                  <c:v>-0.49171566432055069</c:v>
                </c:pt>
                <c:pt idx="223">
                  <c:v>-0.51247241204548033</c:v>
                </c:pt>
                <c:pt idx="224">
                  <c:v>-0.22299780990684565</c:v>
                </c:pt>
                <c:pt idx="225">
                  <c:v>-0.13776841287743641</c:v>
                </c:pt>
                <c:pt idx="226">
                  <c:v>-0.20656797553074968</c:v>
                </c:pt>
                <c:pt idx="227">
                  <c:v>-0.19417554944396248</c:v>
                </c:pt>
                <c:pt idx="228">
                  <c:v>-5.6002247648097761E-2</c:v>
                </c:pt>
                <c:pt idx="229">
                  <c:v>-0.20319884013356465</c:v>
                </c:pt>
                <c:pt idx="230">
                  <c:v>-0.35136834361649177</c:v>
                </c:pt>
                <c:pt idx="231">
                  <c:v>-0.21172870395248994</c:v>
                </c:pt>
                <c:pt idx="232">
                  <c:v>-0.19297712238106135</c:v>
                </c:pt>
                <c:pt idx="233">
                  <c:v>-0.1337929830953471</c:v>
                </c:pt>
                <c:pt idx="234">
                  <c:v>-0.10711148580963274</c:v>
                </c:pt>
                <c:pt idx="235">
                  <c:v>-1.6657099952489887E-2</c:v>
                </c:pt>
                <c:pt idx="236">
                  <c:v>6.7075468190367235E-2</c:v>
                </c:pt>
                <c:pt idx="237">
                  <c:v>4.1321459021220294E-2</c:v>
                </c:pt>
                <c:pt idx="238">
                  <c:v>-0.38394205709534707</c:v>
                </c:pt>
                <c:pt idx="239">
                  <c:v>-0.25522506123158423</c:v>
                </c:pt>
                <c:pt idx="240">
                  <c:v>-0.34977202338106139</c:v>
                </c:pt>
                <c:pt idx="241">
                  <c:v>-0.41483390795248987</c:v>
                </c:pt>
                <c:pt idx="242">
                  <c:v>-0.16224566580963279</c:v>
                </c:pt>
                <c:pt idx="243">
                  <c:v>-0.14272751237636805</c:v>
                </c:pt>
                <c:pt idx="244">
                  <c:v>-0.20825505166677566</c:v>
                </c:pt>
                <c:pt idx="245">
                  <c:v>-0.19856000438106136</c:v>
                </c:pt>
                <c:pt idx="246">
                  <c:v>-0.21842697052391852</c:v>
                </c:pt>
                <c:pt idx="247">
                  <c:v>-0.20483252795248991</c:v>
                </c:pt>
                <c:pt idx="248">
                  <c:v>0.10466432790465297</c:v>
                </c:pt>
                <c:pt idx="249">
                  <c:v>-8.5088656678853347E-3</c:v>
                </c:pt>
                <c:pt idx="250">
                  <c:v>-6.220875580963274E-2</c:v>
                </c:pt>
                <c:pt idx="251">
                  <c:v>-0.46469312923820416</c:v>
                </c:pt>
                <c:pt idx="252">
                  <c:v>-0.33412833536634201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1-4B8A-9906-3D3C07E6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877967"/>
        <c:axId val="1856892367"/>
      </c:lineChart>
      <c:dateAx>
        <c:axId val="1856877967"/>
        <c:scaling>
          <c:orientation val="minMax"/>
          <c:min val="40664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6892367"/>
        <c:crosses val="autoZero"/>
        <c:auto val="1"/>
        <c:lblOffset val="100"/>
        <c:baseTimeUnit val="months"/>
      </c:dateAx>
      <c:valAx>
        <c:axId val="185689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687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BCE</a:t>
            </a:r>
            <a:r>
              <a:rPr lang="fr-FR" baseline="0"/>
              <a:t> Rate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Indic!$D$1</c:f>
              <c:strCache>
                <c:ptCount val="1"/>
                <c:pt idx="0">
                  <c:v>EUORDEPO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Indic!$A$2:$A$305</c:f>
              <c:numCache>
                <c:formatCode>m/d/yyyy</c:formatCode>
                <c:ptCount val="304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</c:numCache>
            </c:numRef>
          </c:cat>
          <c:val>
            <c:numRef>
              <c:f>Indic!$D$2:$D$305</c:f>
              <c:numCache>
                <c:formatCode>General</c:formatCode>
                <c:ptCount val="304"/>
                <c:pt idx="0">
                  <c:v>3.75</c:v>
                </c:pt>
                <c:pt idx="1">
                  <c:v>3.75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3.25</c:v>
                </c:pt>
                <c:pt idx="6">
                  <c:v>2.75</c:v>
                </c:pt>
                <c:pt idx="7">
                  <c:v>2.75</c:v>
                </c:pt>
                <c:pt idx="8">
                  <c:v>2.25</c:v>
                </c:pt>
                <c:pt idx="9">
                  <c:v>2.25</c:v>
                </c:pt>
                <c:pt idx="10">
                  <c:v>2.25</c:v>
                </c:pt>
                <c:pt idx="11">
                  <c:v>2.25</c:v>
                </c:pt>
                <c:pt idx="12">
                  <c:v>2.25</c:v>
                </c:pt>
                <c:pt idx="13">
                  <c:v>2.25</c:v>
                </c:pt>
                <c:pt idx="14">
                  <c:v>2.25</c:v>
                </c:pt>
                <c:pt idx="15">
                  <c:v>2.25</c:v>
                </c:pt>
                <c:pt idx="16">
                  <c:v>2.25</c:v>
                </c:pt>
                <c:pt idx="17">
                  <c:v>2.25</c:v>
                </c:pt>
                <c:pt idx="18">
                  <c:v>2.25</c:v>
                </c:pt>
                <c:pt idx="19">
                  <c:v>2.25</c:v>
                </c:pt>
                <c:pt idx="20">
                  <c:v>2.25</c:v>
                </c:pt>
                <c:pt idx="21">
                  <c:v>1.75</c:v>
                </c:pt>
                <c:pt idx="22">
                  <c:v>1.75</c:v>
                </c:pt>
                <c:pt idx="23">
                  <c:v>1.75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1.25</c:v>
                </c:pt>
                <c:pt idx="58">
                  <c:v>1.25</c:v>
                </c:pt>
                <c:pt idx="59">
                  <c:v>1.25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1.75</c:v>
                </c:pt>
                <c:pt idx="64">
                  <c:v>1.75</c:v>
                </c:pt>
                <c:pt idx="65">
                  <c:v>2</c:v>
                </c:pt>
                <c:pt idx="66">
                  <c:v>2</c:v>
                </c:pt>
                <c:pt idx="67">
                  <c:v>2.25</c:v>
                </c:pt>
                <c:pt idx="68">
                  <c:v>2.25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2.75</c:v>
                </c:pt>
                <c:pt idx="73">
                  <c:v>2.75</c:v>
                </c:pt>
                <c:pt idx="74">
                  <c:v>2.75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3.25</c:v>
                </c:pt>
                <c:pt idx="89">
                  <c:v>3.25</c:v>
                </c:pt>
                <c:pt idx="90">
                  <c:v>3.25</c:v>
                </c:pt>
                <c:pt idx="91">
                  <c:v>3.25</c:v>
                </c:pt>
                <c:pt idx="92">
                  <c:v>2.75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0.5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</c:v>
                </c:pt>
                <c:pt idx="108">
                  <c:v>0.25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0.75</c:v>
                </c:pt>
                <c:pt idx="125">
                  <c:v>0.75</c:v>
                </c:pt>
                <c:pt idx="126">
                  <c:v>0.75</c:v>
                </c:pt>
                <c:pt idx="127">
                  <c:v>0.75</c:v>
                </c:pt>
                <c:pt idx="128">
                  <c:v>0.5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-0.1</c:v>
                </c:pt>
                <c:pt idx="160">
                  <c:v>-0.1</c:v>
                </c:pt>
                <c:pt idx="161">
                  <c:v>-0.1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-0.3</c:v>
                </c:pt>
                <c:pt idx="178">
                  <c:v>-0.3</c:v>
                </c:pt>
                <c:pt idx="179">
                  <c:v>-0.3</c:v>
                </c:pt>
                <c:pt idx="180">
                  <c:v>-0.4</c:v>
                </c:pt>
                <c:pt idx="181">
                  <c:v>-0.4</c:v>
                </c:pt>
                <c:pt idx="182">
                  <c:v>-0.4</c:v>
                </c:pt>
                <c:pt idx="183">
                  <c:v>-0.4</c:v>
                </c:pt>
                <c:pt idx="184">
                  <c:v>-0.4</c:v>
                </c:pt>
                <c:pt idx="185">
                  <c:v>-0.4</c:v>
                </c:pt>
                <c:pt idx="186">
                  <c:v>-0.4</c:v>
                </c:pt>
                <c:pt idx="187">
                  <c:v>-0.4</c:v>
                </c:pt>
                <c:pt idx="188">
                  <c:v>-0.4</c:v>
                </c:pt>
                <c:pt idx="189">
                  <c:v>-0.4</c:v>
                </c:pt>
                <c:pt idx="190">
                  <c:v>-0.4</c:v>
                </c:pt>
                <c:pt idx="191">
                  <c:v>-0.4</c:v>
                </c:pt>
                <c:pt idx="192">
                  <c:v>-0.4</c:v>
                </c:pt>
                <c:pt idx="193">
                  <c:v>-0.4</c:v>
                </c:pt>
                <c:pt idx="194">
                  <c:v>-0.4</c:v>
                </c:pt>
                <c:pt idx="195">
                  <c:v>-0.4</c:v>
                </c:pt>
                <c:pt idx="196">
                  <c:v>-0.4</c:v>
                </c:pt>
                <c:pt idx="197">
                  <c:v>-0.4</c:v>
                </c:pt>
                <c:pt idx="198">
                  <c:v>-0.4</c:v>
                </c:pt>
                <c:pt idx="199">
                  <c:v>-0.4</c:v>
                </c:pt>
                <c:pt idx="200">
                  <c:v>-0.4</c:v>
                </c:pt>
                <c:pt idx="201">
                  <c:v>-0.4</c:v>
                </c:pt>
                <c:pt idx="202">
                  <c:v>-0.4</c:v>
                </c:pt>
                <c:pt idx="203">
                  <c:v>-0.4</c:v>
                </c:pt>
                <c:pt idx="204">
                  <c:v>-0.4</c:v>
                </c:pt>
                <c:pt idx="205">
                  <c:v>-0.4</c:v>
                </c:pt>
                <c:pt idx="206">
                  <c:v>-0.4</c:v>
                </c:pt>
                <c:pt idx="207">
                  <c:v>-0.4</c:v>
                </c:pt>
                <c:pt idx="208">
                  <c:v>-0.4</c:v>
                </c:pt>
                <c:pt idx="209">
                  <c:v>-0.4</c:v>
                </c:pt>
                <c:pt idx="210">
                  <c:v>-0.4</c:v>
                </c:pt>
                <c:pt idx="211">
                  <c:v>-0.4</c:v>
                </c:pt>
                <c:pt idx="212">
                  <c:v>-0.4</c:v>
                </c:pt>
                <c:pt idx="213">
                  <c:v>-0.4</c:v>
                </c:pt>
                <c:pt idx="214">
                  <c:v>-0.4</c:v>
                </c:pt>
                <c:pt idx="215">
                  <c:v>-0.4</c:v>
                </c:pt>
                <c:pt idx="216">
                  <c:v>-0.4</c:v>
                </c:pt>
                <c:pt idx="217">
                  <c:v>-0.4</c:v>
                </c:pt>
                <c:pt idx="218">
                  <c:v>-0.4</c:v>
                </c:pt>
                <c:pt idx="219">
                  <c:v>-0.4</c:v>
                </c:pt>
                <c:pt idx="220">
                  <c:v>-0.4</c:v>
                </c:pt>
                <c:pt idx="221">
                  <c:v>-0.4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0</c:v>
                </c:pt>
                <c:pt idx="257">
                  <c:v>0</c:v>
                </c:pt>
                <c:pt idx="258">
                  <c:v>0.75</c:v>
                </c:pt>
                <c:pt idx="259">
                  <c:v>1.5</c:v>
                </c:pt>
                <c:pt idx="260">
                  <c:v>1.5</c:v>
                </c:pt>
                <c:pt idx="261">
                  <c:v>2</c:v>
                </c:pt>
                <c:pt idx="262">
                  <c:v>2</c:v>
                </c:pt>
                <c:pt idx="263">
                  <c:v>2.5</c:v>
                </c:pt>
                <c:pt idx="264">
                  <c:v>3</c:v>
                </c:pt>
                <c:pt idx="265">
                  <c:v>3</c:v>
                </c:pt>
                <c:pt idx="266">
                  <c:v>3.25</c:v>
                </c:pt>
                <c:pt idx="267">
                  <c:v>3.5</c:v>
                </c:pt>
                <c:pt idx="268">
                  <c:v>3.75</c:v>
                </c:pt>
                <c:pt idx="269">
                  <c:v>3.75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3.75</c:v>
                </c:pt>
                <c:pt idx="280">
                  <c:v>3.75</c:v>
                </c:pt>
                <c:pt idx="281">
                  <c:v>3.75</c:v>
                </c:pt>
                <c:pt idx="282">
                  <c:v>3.5</c:v>
                </c:pt>
                <c:pt idx="283">
                  <c:v>3.25</c:v>
                </c:pt>
                <c:pt idx="284">
                  <c:v>3.25</c:v>
                </c:pt>
                <c:pt idx="285">
                  <c:v>3</c:v>
                </c:pt>
                <c:pt idx="286">
                  <c:v>2.75</c:v>
                </c:pt>
                <c:pt idx="287">
                  <c:v>2.75</c:v>
                </c:pt>
                <c:pt idx="288">
                  <c:v>2.5</c:v>
                </c:pt>
                <c:pt idx="289">
                  <c:v>2.25</c:v>
                </c:pt>
                <c:pt idx="290">
                  <c:v>2.25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B-4AB5-8389-C6524FBA4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145216"/>
        <c:axId val="1749144256"/>
      </c:lineChart>
      <c:dateAx>
        <c:axId val="1749145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144256"/>
        <c:crosses val="autoZero"/>
        <c:auto val="1"/>
        <c:lblOffset val="100"/>
        <c:baseTimeUnit val="days"/>
      </c:dateAx>
      <c:valAx>
        <c:axId val="174914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Indic!$B$1</c:f>
              <c:strCache>
                <c:ptCount val="1"/>
                <c:pt idx="0">
                  <c:v>ECCPEMUY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Indic!$A$2:$A$305</c:f>
              <c:numCache>
                <c:formatCode>m/d/yyyy</c:formatCode>
                <c:ptCount val="304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</c:numCache>
            </c:numRef>
          </c:cat>
          <c:val>
            <c:numRef>
              <c:f>Indic!$B$2:$B$305</c:f>
              <c:numCache>
                <c:formatCode>General</c:formatCode>
                <c:ptCount val="304"/>
                <c:pt idx="0">
                  <c:v>2.2000000000000002</c:v>
                </c:pt>
                <c:pt idx="1">
                  <c:v>2.7</c:v>
                </c:pt>
                <c:pt idx="2">
                  <c:v>3.1</c:v>
                </c:pt>
                <c:pt idx="3">
                  <c:v>2.9</c:v>
                </c:pt>
                <c:pt idx="4">
                  <c:v>2.5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</c:v>
                </c:pt>
                <c:pt idx="9">
                  <c:v>2</c:v>
                </c:pt>
                <c:pt idx="10">
                  <c:v>2.6</c:v>
                </c:pt>
                <c:pt idx="11">
                  <c:v>2.5</c:v>
                </c:pt>
                <c:pt idx="12">
                  <c:v>2.5</c:v>
                </c:pt>
                <c:pt idx="13">
                  <c:v>2.4</c:v>
                </c:pt>
                <c:pt idx="14">
                  <c:v>2.1</c:v>
                </c:pt>
                <c:pt idx="15">
                  <c:v>2.1</c:v>
                </c:pt>
                <c:pt idx="16">
                  <c:v>2</c:v>
                </c:pt>
                <c:pt idx="17">
                  <c:v>2</c:v>
                </c:pt>
                <c:pt idx="18">
                  <c:v>2.1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2.1</c:v>
                </c:pt>
                <c:pt idx="23">
                  <c:v>2.4</c:v>
                </c:pt>
                <c:pt idx="24">
                  <c:v>2.4</c:v>
                </c:pt>
                <c:pt idx="25">
                  <c:v>2.1</c:v>
                </c:pt>
                <c:pt idx="26">
                  <c:v>2.1</c:v>
                </c:pt>
                <c:pt idx="27">
                  <c:v>2</c:v>
                </c:pt>
                <c:pt idx="28">
                  <c:v>1.9</c:v>
                </c:pt>
                <c:pt idx="29">
                  <c:v>1.9</c:v>
                </c:pt>
                <c:pt idx="30">
                  <c:v>2.1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1.8</c:v>
                </c:pt>
                <c:pt idx="36">
                  <c:v>1.7</c:v>
                </c:pt>
                <c:pt idx="37">
                  <c:v>2.1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2.4</c:v>
                </c:pt>
                <c:pt idx="42">
                  <c:v>2.1</c:v>
                </c:pt>
                <c:pt idx="43">
                  <c:v>2.1</c:v>
                </c:pt>
                <c:pt idx="44">
                  <c:v>2.2999999999999998</c:v>
                </c:pt>
                <c:pt idx="45">
                  <c:v>2.2999999999999998</c:v>
                </c:pt>
                <c:pt idx="46">
                  <c:v>1.9</c:v>
                </c:pt>
                <c:pt idx="47">
                  <c:v>2.1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2.2000000000000002</c:v>
                </c:pt>
                <c:pt idx="54">
                  <c:v>2.6</c:v>
                </c:pt>
                <c:pt idx="55">
                  <c:v>2.4</c:v>
                </c:pt>
                <c:pt idx="56">
                  <c:v>2.2999999999999998</c:v>
                </c:pt>
                <c:pt idx="57">
                  <c:v>2.2999999999999998</c:v>
                </c:pt>
                <c:pt idx="58">
                  <c:v>2.4</c:v>
                </c:pt>
                <c:pt idx="59">
                  <c:v>2.4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2.5</c:v>
                </c:pt>
                <c:pt idx="63">
                  <c:v>2.5</c:v>
                </c:pt>
                <c:pt idx="64">
                  <c:v>2.4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1.6</c:v>
                </c:pt>
                <c:pt idx="68">
                  <c:v>1.9</c:v>
                </c:pt>
                <c:pt idx="69">
                  <c:v>1.9</c:v>
                </c:pt>
                <c:pt idx="70">
                  <c:v>1.8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1.8</c:v>
                </c:pt>
                <c:pt idx="77">
                  <c:v>1.7</c:v>
                </c:pt>
                <c:pt idx="78">
                  <c:v>1.7</c:v>
                </c:pt>
                <c:pt idx="79">
                  <c:v>2.5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3.6</c:v>
                </c:pt>
                <c:pt idx="85">
                  <c:v>3.3</c:v>
                </c:pt>
                <c:pt idx="86">
                  <c:v>3.3</c:v>
                </c:pt>
                <c:pt idx="87">
                  <c:v>4</c:v>
                </c:pt>
                <c:pt idx="88">
                  <c:v>4.0999999999999996</c:v>
                </c:pt>
                <c:pt idx="89">
                  <c:v>4.0999999999999996</c:v>
                </c:pt>
                <c:pt idx="90">
                  <c:v>3.7</c:v>
                </c:pt>
                <c:pt idx="91">
                  <c:v>3.2</c:v>
                </c:pt>
                <c:pt idx="92">
                  <c:v>3.2</c:v>
                </c:pt>
                <c:pt idx="93">
                  <c:v>1.6</c:v>
                </c:pt>
                <c:pt idx="94">
                  <c:v>1.6</c:v>
                </c:pt>
                <c:pt idx="95">
                  <c:v>1.1000000000000001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-0.1</c:v>
                </c:pt>
                <c:pt idx="100">
                  <c:v>-0.7</c:v>
                </c:pt>
                <c:pt idx="101">
                  <c:v>-0.2</c:v>
                </c:pt>
                <c:pt idx="102">
                  <c:v>-0.3</c:v>
                </c:pt>
                <c:pt idx="103">
                  <c:v>-0.3</c:v>
                </c:pt>
                <c:pt idx="104">
                  <c:v>0.5</c:v>
                </c:pt>
                <c:pt idx="105">
                  <c:v>0.9</c:v>
                </c:pt>
                <c:pt idx="106">
                  <c:v>0.9</c:v>
                </c:pt>
                <c:pt idx="107">
                  <c:v>1</c:v>
                </c:pt>
                <c:pt idx="108">
                  <c:v>1.6</c:v>
                </c:pt>
                <c:pt idx="109">
                  <c:v>1.6</c:v>
                </c:pt>
                <c:pt idx="110">
                  <c:v>1.7</c:v>
                </c:pt>
                <c:pt idx="111">
                  <c:v>1.5</c:v>
                </c:pt>
                <c:pt idx="112">
                  <c:v>1.5</c:v>
                </c:pt>
                <c:pt idx="113">
                  <c:v>1.6</c:v>
                </c:pt>
                <c:pt idx="114">
                  <c:v>1.9</c:v>
                </c:pt>
                <c:pt idx="115">
                  <c:v>1.9</c:v>
                </c:pt>
                <c:pt idx="116">
                  <c:v>1.9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2.4</c:v>
                </c:pt>
                <c:pt idx="120">
                  <c:v>2.7</c:v>
                </c:pt>
                <c:pt idx="121">
                  <c:v>2.7</c:v>
                </c:pt>
                <c:pt idx="122">
                  <c:v>2.7</c:v>
                </c:pt>
                <c:pt idx="123">
                  <c:v>2.7</c:v>
                </c:pt>
                <c:pt idx="124">
                  <c:v>2.7</c:v>
                </c:pt>
                <c:pt idx="125">
                  <c:v>2.5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2.7</c:v>
                </c:pt>
                <c:pt idx="131">
                  <c:v>2.7</c:v>
                </c:pt>
                <c:pt idx="132">
                  <c:v>2.7</c:v>
                </c:pt>
                <c:pt idx="133">
                  <c:v>2.6</c:v>
                </c:pt>
                <c:pt idx="134">
                  <c:v>2.4</c:v>
                </c:pt>
                <c:pt idx="135">
                  <c:v>2.4</c:v>
                </c:pt>
                <c:pt idx="136">
                  <c:v>2.4</c:v>
                </c:pt>
                <c:pt idx="137">
                  <c:v>2.6</c:v>
                </c:pt>
                <c:pt idx="138">
                  <c:v>2.6</c:v>
                </c:pt>
                <c:pt idx="139">
                  <c:v>2.5</c:v>
                </c:pt>
                <c:pt idx="140">
                  <c:v>2.2000000000000002</c:v>
                </c:pt>
                <c:pt idx="141">
                  <c:v>2.2000000000000002</c:v>
                </c:pt>
                <c:pt idx="142">
                  <c:v>2</c:v>
                </c:pt>
                <c:pt idx="143">
                  <c:v>1.9</c:v>
                </c:pt>
                <c:pt idx="144">
                  <c:v>1.9</c:v>
                </c:pt>
                <c:pt idx="145">
                  <c:v>1.2</c:v>
                </c:pt>
                <c:pt idx="146">
                  <c:v>1.4</c:v>
                </c:pt>
                <c:pt idx="147">
                  <c:v>1.4</c:v>
                </c:pt>
                <c:pt idx="148">
                  <c:v>1.6</c:v>
                </c:pt>
                <c:pt idx="149">
                  <c:v>1.6</c:v>
                </c:pt>
                <c:pt idx="150">
                  <c:v>1.1000000000000001</c:v>
                </c:pt>
                <c:pt idx="151">
                  <c:v>0.7</c:v>
                </c:pt>
                <c:pt idx="152">
                  <c:v>0.7</c:v>
                </c:pt>
                <c:pt idx="153">
                  <c:v>0.8</c:v>
                </c:pt>
                <c:pt idx="154">
                  <c:v>0.8</c:v>
                </c:pt>
                <c:pt idx="155">
                  <c:v>0.7</c:v>
                </c:pt>
                <c:pt idx="156">
                  <c:v>0.5</c:v>
                </c:pt>
                <c:pt idx="157">
                  <c:v>0.7</c:v>
                </c:pt>
                <c:pt idx="158">
                  <c:v>0.7</c:v>
                </c:pt>
                <c:pt idx="159">
                  <c:v>0.5</c:v>
                </c:pt>
                <c:pt idx="160">
                  <c:v>0.4</c:v>
                </c:pt>
                <c:pt idx="161">
                  <c:v>0.4</c:v>
                </c:pt>
                <c:pt idx="162">
                  <c:v>0.3</c:v>
                </c:pt>
                <c:pt idx="163">
                  <c:v>0.4</c:v>
                </c:pt>
                <c:pt idx="164">
                  <c:v>0.4</c:v>
                </c:pt>
                <c:pt idx="165">
                  <c:v>-0.2</c:v>
                </c:pt>
                <c:pt idx="166">
                  <c:v>-0.2</c:v>
                </c:pt>
                <c:pt idx="167">
                  <c:v>-0.6</c:v>
                </c:pt>
                <c:pt idx="168">
                  <c:v>-0.1</c:v>
                </c:pt>
                <c:pt idx="169">
                  <c:v>0.2</c:v>
                </c:pt>
                <c:pt idx="170">
                  <c:v>0.2</c:v>
                </c:pt>
                <c:pt idx="171">
                  <c:v>0.5</c:v>
                </c:pt>
                <c:pt idx="172">
                  <c:v>0.6</c:v>
                </c:pt>
                <c:pt idx="173">
                  <c:v>0.4</c:v>
                </c:pt>
                <c:pt idx="174">
                  <c:v>0.2</c:v>
                </c:pt>
                <c:pt idx="175">
                  <c:v>0.2</c:v>
                </c:pt>
                <c:pt idx="176">
                  <c:v>0.1</c:v>
                </c:pt>
                <c:pt idx="177">
                  <c:v>0.2</c:v>
                </c:pt>
                <c:pt idx="178">
                  <c:v>0.2</c:v>
                </c:pt>
                <c:pt idx="179">
                  <c:v>-0.1</c:v>
                </c:pt>
                <c:pt idx="180">
                  <c:v>0</c:v>
                </c:pt>
                <c:pt idx="181">
                  <c:v>0</c:v>
                </c:pt>
                <c:pt idx="182">
                  <c:v>-0.1</c:v>
                </c:pt>
                <c:pt idx="183">
                  <c:v>0.1</c:v>
                </c:pt>
                <c:pt idx="184">
                  <c:v>0.1</c:v>
                </c:pt>
                <c:pt idx="185">
                  <c:v>0.2</c:v>
                </c:pt>
                <c:pt idx="186">
                  <c:v>0.4</c:v>
                </c:pt>
                <c:pt idx="187">
                  <c:v>0.5</c:v>
                </c:pt>
                <c:pt idx="188">
                  <c:v>0.6</c:v>
                </c:pt>
                <c:pt idx="189">
                  <c:v>0.6</c:v>
                </c:pt>
                <c:pt idx="190">
                  <c:v>1.7</c:v>
                </c:pt>
                <c:pt idx="191">
                  <c:v>2</c:v>
                </c:pt>
                <c:pt idx="192">
                  <c:v>1.5</c:v>
                </c:pt>
                <c:pt idx="193">
                  <c:v>1.5</c:v>
                </c:pt>
                <c:pt idx="194">
                  <c:v>1.4</c:v>
                </c:pt>
                <c:pt idx="195">
                  <c:v>1.3</c:v>
                </c:pt>
                <c:pt idx="196">
                  <c:v>1.3</c:v>
                </c:pt>
                <c:pt idx="197">
                  <c:v>1.5</c:v>
                </c:pt>
                <c:pt idx="198">
                  <c:v>1.5</c:v>
                </c:pt>
                <c:pt idx="199">
                  <c:v>1.4</c:v>
                </c:pt>
                <c:pt idx="200">
                  <c:v>1.5</c:v>
                </c:pt>
                <c:pt idx="201">
                  <c:v>1.5</c:v>
                </c:pt>
                <c:pt idx="202">
                  <c:v>1.3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1.2</c:v>
                </c:pt>
                <c:pt idx="206">
                  <c:v>2</c:v>
                </c:pt>
                <c:pt idx="207">
                  <c:v>2</c:v>
                </c:pt>
                <c:pt idx="208">
                  <c:v>2.2000000000000002</c:v>
                </c:pt>
                <c:pt idx="209">
                  <c:v>2.1</c:v>
                </c:pt>
                <c:pt idx="210">
                  <c:v>2.1</c:v>
                </c:pt>
                <c:pt idx="211">
                  <c:v>2.2999999999999998</c:v>
                </c:pt>
                <c:pt idx="212">
                  <c:v>1.9</c:v>
                </c:pt>
                <c:pt idx="213">
                  <c:v>1.5</c:v>
                </c:pt>
                <c:pt idx="214">
                  <c:v>1.4</c:v>
                </c:pt>
                <c:pt idx="215">
                  <c:v>1.5</c:v>
                </c:pt>
                <c:pt idx="216">
                  <c:v>1.5</c:v>
                </c:pt>
                <c:pt idx="217">
                  <c:v>1.7</c:v>
                </c:pt>
                <c:pt idx="218">
                  <c:v>1.2</c:v>
                </c:pt>
                <c:pt idx="219">
                  <c:v>1.2</c:v>
                </c:pt>
                <c:pt idx="220">
                  <c:v>1</c:v>
                </c:pt>
                <c:pt idx="221">
                  <c:v>1</c:v>
                </c:pt>
                <c:pt idx="222">
                  <c:v>0.8</c:v>
                </c:pt>
                <c:pt idx="223">
                  <c:v>0.7</c:v>
                </c:pt>
                <c:pt idx="224">
                  <c:v>0.7</c:v>
                </c:pt>
                <c:pt idx="225">
                  <c:v>1.3</c:v>
                </c:pt>
                <c:pt idx="226">
                  <c:v>1.4</c:v>
                </c:pt>
                <c:pt idx="227">
                  <c:v>1.4</c:v>
                </c:pt>
                <c:pt idx="228">
                  <c:v>0.7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0.4</c:v>
                </c:pt>
                <c:pt idx="233">
                  <c:v>-0.2</c:v>
                </c:pt>
                <c:pt idx="234">
                  <c:v>-0.3</c:v>
                </c:pt>
                <c:pt idx="235">
                  <c:v>-0.3</c:v>
                </c:pt>
                <c:pt idx="236">
                  <c:v>-0.3</c:v>
                </c:pt>
                <c:pt idx="237">
                  <c:v>-0.3</c:v>
                </c:pt>
                <c:pt idx="238">
                  <c:v>-0.3</c:v>
                </c:pt>
                <c:pt idx="239">
                  <c:v>0.9</c:v>
                </c:pt>
                <c:pt idx="240">
                  <c:v>1.3</c:v>
                </c:pt>
                <c:pt idx="241">
                  <c:v>1.6</c:v>
                </c:pt>
                <c:pt idx="242">
                  <c:v>2</c:v>
                </c:pt>
                <c:pt idx="243">
                  <c:v>1.9</c:v>
                </c:pt>
                <c:pt idx="244">
                  <c:v>1.9</c:v>
                </c:pt>
                <c:pt idx="245">
                  <c:v>3</c:v>
                </c:pt>
                <c:pt idx="246">
                  <c:v>3.4</c:v>
                </c:pt>
                <c:pt idx="247">
                  <c:v>3.4</c:v>
                </c:pt>
                <c:pt idx="248">
                  <c:v>4.9000000000000004</c:v>
                </c:pt>
                <c:pt idx="249">
                  <c:v>5</c:v>
                </c:pt>
                <c:pt idx="250">
                  <c:v>5.0999999999999996</c:v>
                </c:pt>
                <c:pt idx="251">
                  <c:v>5.9</c:v>
                </c:pt>
                <c:pt idx="252">
                  <c:v>7.4</c:v>
                </c:pt>
                <c:pt idx="253">
                  <c:v>7.5</c:v>
                </c:pt>
                <c:pt idx="254">
                  <c:v>8.1</c:v>
                </c:pt>
                <c:pt idx="255">
                  <c:v>8.6</c:v>
                </c:pt>
                <c:pt idx="256">
                  <c:v>8.9</c:v>
                </c:pt>
                <c:pt idx="257">
                  <c:v>9.1</c:v>
                </c:pt>
                <c:pt idx="258">
                  <c:v>9.9</c:v>
                </c:pt>
                <c:pt idx="259">
                  <c:v>10.6</c:v>
                </c:pt>
                <c:pt idx="260">
                  <c:v>10.1</c:v>
                </c:pt>
                <c:pt idx="261">
                  <c:v>9.1999999999999993</c:v>
                </c:pt>
                <c:pt idx="262">
                  <c:v>8.6</c:v>
                </c:pt>
                <c:pt idx="263">
                  <c:v>8.5</c:v>
                </c:pt>
                <c:pt idx="264">
                  <c:v>6.9</c:v>
                </c:pt>
                <c:pt idx="265">
                  <c:v>6.9</c:v>
                </c:pt>
                <c:pt idx="266">
                  <c:v>6.1</c:v>
                </c:pt>
                <c:pt idx="267">
                  <c:v>5.5</c:v>
                </c:pt>
                <c:pt idx="268">
                  <c:v>5.3</c:v>
                </c:pt>
                <c:pt idx="269">
                  <c:v>5.2</c:v>
                </c:pt>
                <c:pt idx="270">
                  <c:v>4.3</c:v>
                </c:pt>
                <c:pt idx="271">
                  <c:v>2.9</c:v>
                </c:pt>
                <c:pt idx="272">
                  <c:v>2.4</c:v>
                </c:pt>
                <c:pt idx="273">
                  <c:v>2.9</c:v>
                </c:pt>
                <c:pt idx="274">
                  <c:v>2.8</c:v>
                </c:pt>
                <c:pt idx="275">
                  <c:v>2.6</c:v>
                </c:pt>
                <c:pt idx="276">
                  <c:v>2.4</c:v>
                </c:pt>
                <c:pt idx="277">
                  <c:v>2.4</c:v>
                </c:pt>
                <c:pt idx="278">
                  <c:v>2.6</c:v>
                </c:pt>
                <c:pt idx="279">
                  <c:v>2.5</c:v>
                </c:pt>
                <c:pt idx="280">
                  <c:v>2.6</c:v>
                </c:pt>
                <c:pt idx="281">
                  <c:v>2.2000000000000002</c:v>
                </c:pt>
                <c:pt idx="282">
                  <c:v>1.7</c:v>
                </c:pt>
                <c:pt idx="283">
                  <c:v>2</c:v>
                </c:pt>
                <c:pt idx="284">
                  <c:v>2.2000000000000002</c:v>
                </c:pt>
                <c:pt idx="285">
                  <c:v>2.4</c:v>
                </c:pt>
                <c:pt idx="286">
                  <c:v>2.5</c:v>
                </c:pt>
                <c:pt idx="287">
                  <c:v>2.2999999999999998</c:v>
                </c:pt>
                <c:pt idx="288">
                  <c:v>2.2000000000000002</c:v>
                </c:pt>
                <c:pt idx="289">
                  <c:v>2.2000000000000002</c:v>
                </c:pt>
                <c:pt idx="290">
                  <c:v>1.9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2.2000000000000002</c:v>
                </c:pt>
                <c:pt idx="295">
                  <c:v>2.1</c:v>
                </c:pt>
                <c:pt idx="296">
                  <c:v>2.1</c:v>
                </c:pt>
                <c:pt idx="297">
                  <c:v>2</c:v>
                </c:pt>
                <c:pt idx="298">
                  <c:v>1.7</c:v>
                </c:pt>
                <c:pt idx="299">
                  <c:v>1.7</c:v>
                </c:pt>
                <c:pt idx="300">
                  <c:v>2.6</c:v>
                </c:pt>
                <c:pt idx="301">
                  <c:v>3</c:v>
                </c:pt>
                <c:pt idx="302">
                  <c:v>3</c:v>
                </c:pt>
                <c:pt idx="30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C-4C45-991F-8686F125F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117376"/>
        <c:axId val="1749130816"/>
      </c:lineChart>
      <c:dateAx>
        <c:axId val="1749117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130816"/>
        <c:crosses val="autoZero"/>
        <c:auto val="1"/>
        <c:lblOffset val="100"/>
        <c:baseTimeUnit val="days"/>
      </c:dateAx>
      <c:valAx>
        <c:axId val="174913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11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Credit</a:t>
            </a:r>
            <a:r>
              <a:rPr lang="fr-FR" baseline="0"/>
              <a:t> IG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Indic!$I$1:$I$128</c:f>
              <c:strCache>
                <c:ptCount val="128"/>
                <c:pt idx="0">
                  <c:v>ITRX EUR CDSI GEN 5Y Corp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Indic!$A$129:$A$305</c:f>
              <c:numCache>
                <c:formatCode>m/d/yyyy</c:formatCode>
                <c:ptCount val="177"/>
                <c:pt idx="0">
                  <c:v>40847</c:v>
                </c:pt>
                <c:pt idx="1">
                  <c:v>40877</c:v>
                </c:pt>
                <c:pt idx="2">
                  <c:v>40907</c:v>
                </c:pt>
                <c:pt idx="3">
                  <c:v>40939</c:v>
                </c:pt>
                <c:pt idx="4">
                  <c:v>40968</c:v>
                </c:pt>
                <c:pt idx="5">
                  <c:v>40998</c:v>
                </c:pt>
                <c:pt idx="6">
                  <c:v>41029</c:v>
                </c:pt>
                <c:pt idx="7">
                  <c:v>41060</c:v>
                </c:pt>
                <c:pt idx="8">
                  <c:v>41089</c:v>
                </c:pt>
                <c:pt idx="9">
                  <c:v>41121</c:v>
                </c:pt>
                <c:pt idx="10">
                  <c:v>41152</c:v>
                </c:pt>
                <c:pt idx="11">
                  <c:v>41180</c:v>
                </c:pt>
                <c:pt idx="12">
                  <c:v>41213</c:v>
                </c:pt>
                <c:pt idx="13">
                  <c:v>41243</c:v>
                </c:pt>
                <c:pt idx="14">
                  <c:v>41274</c:v>
                </c:pt>
                <c:pt idx="15">
                  <c:v>41305</c:v>
                </c:pt>
                <c:pt idx="16">
                  <c:v>41333</c:v>
                </c:pt>
                <c:pt idx="17">
                  <c:v>41362</c:v>
                </c:pt>
                <c:pt idx="18">
                  <c:v>41394</c:v>
                </c:pt>
                <c:pt idx="19">
                  <c:v>41425</c:v>
                </c:pt>
                <c:pt idx="20">
                  <c:v>41453</c:v>
                </c:pt>
                <c:pt idx="21">
                  <c:v>41486</c:v>
                </c:pt>
                <c:pt idx="22">
                  <c:v>41516</c:v>
                </c:pt>
                <c:pt idx="23">
                  <c:v>41547</c:v>
                </c:pt>
                <c:pt idx="24">
                  <c:v>41578</c:v>
                </c:pt>
                <c:pt idx="25">
                  <c:v>41607</c:v>
                </c:pt>
                <c:pt idx="26">
                  <c:v>41639</c:v>
                </c:pt>
                <c:pt idx="27">
                  <c:v>41670</c:v>
                </c:pt>
                <c:pt idx="28">
                  <c:v>41698</c:v>
                </c:pt>
                <c:pt idx="29">
                  <c:v>41729</c:v>
                </c:pt>
                <c:pt idx="30">
                  <c:v>41759</c:v>
                </c:pt>
                <c:pt idx="31">
                  <c:v>41789</c:v>
                </c:pt>
                <c:pt idx="32">
                  <c:v>41820</c:v>
                </c:pt>
                <c:pt idx="33">
                  <c:v>41851</c:v>
                </c:pt>
                <c:pt idx="34">
                  <c:v>41880</c:v>
                </c:pt>
                <c:pt idx="35">
                  <c:v>41912</c:v>
                </c:pt>
                <c:pt idx="36">
                  <c:v>41943</c:v>
                </c:pt>
                <c:pt idx="37">
                  <c:v>41971</c:v>
                </c:pt>
                <c:pt idx="38">
                  <c:v>42004</c:v>
                </c:pt>
                <c:pt idx="39">
                  <c:v>42034</c:v>
                </c:pt>
                <c:pt idx="40">
                  <c:v>42062</c:v>
                </c:pt>
                <c:pt idx="41">
                  <c:v>42094</c:v>
                </c:pt>
                <c:pt idx="42">
                  <c:v>42124</c:v>
                </c:pt>
                <c:pt idx="43">
                  <c:v>42153</c:v>
                </c:pt>
                <c:pt idx="44">
                  <c:v>42185</c:v>
                </c:pt>
                <c:pt idx="45">
                  <c:v>42216</c:v>
                </c:pt>
                <c:pt idx="46">
                  <c:v>42247</c:v>
                </c:pt>
                <c:pt idx="47">
                  <c:v>42277</c:v>
                </c:pt>
                <c:pt idx="48">
                  <c:v>42307</c:v>
                </c:pt>
                <c:pt idx="49">
                  <c:v>42338</c:v>
                </c:pt>
                <c:pt idx="50">
                  <c:v>42369</c:v>
                </c:pt>
                <c:pt idx="51">
                  <c:v>42398</c:v>
                </c:pt>
                <c:pt idx="52">
                  <c:v>42429</c:v>
                </c:pt>
                <c:pt idx="53">
                  <c:v>42460</c:v>
                </c:pt>
                <c:pt idx="54">
                  <c:v>42489</c:v>
                </c:pt>
                <c:pt idx="55">
                  <c:v>42521</c:v>
                </c:pt>
                <c:pt idx="56">
                  <c:v>42551</c:v>
                </c:pt>
                <c:pt idx="57">
                  <c:v>42580</c:v>
                </c:pt>
                <c:pt idx="58">
                  <c:v>42613</c:v>
                </c:pt>
                <c:pt idx="59">
                  <c:v>42643</c:v>
                </c:pt>
                <c:pt idx="60">
                  <c:v>42674</c:v>
                </c:pt>
                <c:pt idx="61">
                  <c:v>42704</c:v>
                </c:pt>
                <c:pt idx="62">
                  <c:v>42734</c:v>
                </c:pt>
                <c:pt idx="63">
                  <c:v>42766</c:v>
                </c:pt>
                <c:pt idx="64">
                  <c:v>42794</c:v>
                </c:pt>
                <c:pt idx="65">
                  <c:v>42825</c:v>
                </c:pt>
                <c:pt idx="66">
                  <c:v>42853</c:v>
                </c:pt>
                <c:pt idx="67">
                  <c:v>42886</c:v>
                </c:pt>
                <c:pt idx="68">
                  <c:v>42916</c:v>
                </c:pt>
                <c:pt idx="69">
                  <c:v>42947</c:v>
                </c:pt>
                <c:pt idx="70">
                  <c:v>42978</c:v>
                </c:pt>
                <c:pt idx="71">
                  <c:v>43007</c:v>
                </c:pt>
                <c:pt idx="72">
                  <c:v>43039</c:v>
                </c:pt>
                <c:pt idx="73">
                  <c:v>43069</c:v>
                </c:pt>
                <c:pt idx="74">
                  <c:v>43098</c:v>
                </c:pt>
                <c:pt idx="75">
                  <c:v>43131</c:v>
                </c:pt>
                <c:pt idx="76">
                  <c:v>43159</c:v>
                </c:pt>
                <c:pt idx="77">
                  <c:v>43189</c:v>
                </c:pt>
                <c:pt idx="78">
                  <c:v>43220</c:v>
                </c:pt>
                <c:pt idx="79">
                  <c:v>43251</c:v>
                </c:pt>
                <c:pt idx="80">
                  <c:v>43280</c:v>
                </c:pt>
                <c:pt idx="81">
                  <c:v>43312</c:v>
                </c:pt>
                <c:pt idx="82">
                  <c:v>43343</c:v>
                </c:pt>
                <c:pt idx="83">
                  <c:v>43371</c:v>
                </c:pt>
                <c:pt idx="84">
                  <c:v>43404</c:v>
                </c:pt>
                <c:pt idx="85">
                  <c:v>43434</c:v>
                </c:pt>
                <c:pt idx="86">
                  <c:v>43465</c:v>
                </c:pt>
                <c:pt idx="87">
                  <c:v>43496</c:v>
                </c:pt>
                <c:pt idx="88">
                  <c:v>43524</c:v>
                </c:pt>
                <c:pt idx="89">
                  <c:v>43553</c:v>
                </c:pt>
                <c:pt idx="90">
                  <c:v>43585</c:v>
                </c:pt>
                <c:pt idx="91">
                  <c:v>43616</c:v>
                </c:pt>
                <c:pt idx="92">
                  <c:v>43644</c:v>
                </c:pt>
                <c:pt idx="93">
                  <c:v>43677</c:v>
                </c:pt>
                <c:pt idx="94">
                  <c:v>43707</c:v>
                </c:pt>
                <c:pt idx="95">
                  <c:v>43738</c:v>
                </c:pt>
                <c:pt idx="96">
                  <c:v>43769</c:v>
                </c:pt>
                <c:pt idx="97">
                  <c:v>43798</c:v>
                </c:pt>
                <c:pt idx="98">
                  <c:v>43830</c:v>
                </c:pt>
                <c:pt idx="99">
                  <c:v>43861</c:v>
                </c:pt>
                <c:pt idx="100">
                  <c:v>43889</c:v>
                </c:pt>
                <c:pt idx="101">
                  <c:v>43921</c:v>
                </c:pt>
                <c:pt idx="102">
                  <c:v>43951</c:v>
                </c:pt>
                <c:pt idx="103">
                  <c:v>43980</c:v>
                </c:pt>
                <c:pt idx="104">
                  <c:v>44012</c:v>
                </c:pt>
                <c:pt idx="105">
                  <c:v>44043</c:v>
                </c:pt>
                <c:pt idx="106">
                  <c:v>44074</c:v>
                </c:pt>
                <c:pt idx="107">
                  <c:v>44104</c:v>
                </c:pt>
                <c:pt idx="108">
                  <c:v>44134</c:v>
                </c:pt>
                <c:pt idx="109">
                  <c:v>44165</c:v>
                </c:pt>
                <c:pt idx="110">
                  <c:v>44196</c:v>
                </c:pt>
                <c:pt idx="111">
                  <c:v>44225</c:v>
                </c:pt>
                <c:pt idx="112">
                  <c:v>44253</c:v>
                </c:pt>
                <c:pt idx="113">
                  <c:v>44286</c:v>
                </c:pt>
                <c:pt idx="114">
                  <c:v>44316</c:v>
                </c:pt>
                <c:pt idx="115">
                  <c:v>44347</c:v>
                </c:pt>
                <c:pt idx="116">
                  <c:v>44377</c:v>
                </c:pt>
                <c:pt idx="117">
                  <c:v>44407</c:v>
                </c:pt>
                <c:pt idx="118">
                  <c:v>44439</c:v>
                </c:pt>
                <c:pt idx="119">
                  <c:v>44469</c:v>
                </c:pt>
                <c:pt idx="120">
                  <c:v>44498</c:v>
                </c:pt>
                <c:pt idx="121">
                  <c:v>44530</c:v>
                </c:pt>
                <c:pt idx="122">
                  <c:v>44561</c:v>
                </c:pt>
                <c:pt idx="123">
                  <c:v>44592</c:v>
                </c:pt>
                <c:pt idx="124">
                  <c:v>44620</c:v>
                </c:pt>
                <c:pt idx="125">
                  <c:v>44651</c:v>
                </c:pt>
                <c:pt idx="126">
                  <c:v>44681</c:v>
                </c:pt>
                <c:pt idx="127">
                  <c:v>44712</c:v>
                </c:pt>
                <c:pt idx="128">
                  <c:v>44742</c:v>
                </c:pt>
                <c:pt idx="129">
                  <c:v>44773</c:v>
                </c:pt>
                <c:pt idx="130">
                  <c:v>44804</c:v>
                </c:pt>
                <c:pt idx="131">
                  <c:v>44834</c:v>
                </c:pt>
                <c:pt idx="132">
                  <c:v>44865</c:v>
                </c:pt>
                <c:pt idx="133">
                  <c:v>44895</c:v>
                </c:pt>
                <c:pt idx="134">
                  <c:v>44926</c:v>
                </c:pt>
                <c:pt idx="135">
                  <c:v>44957</c:v>
                </c:pt>
                <c:pt idx="136">
                  <c:v>44985</c:v>
                </c:pt>
                <c:pt idx="137">
                  <c:v>45016</c:v>
                </c:pt>
                <c:pt idx="138">
                  <c:v>45046</c:v>
                </c:pt>
                <c:pt idx="139">
                  <c:v>45077</c:v>
                </c:pt>
                <c:pt idx="140">
                  <c:v>45107</c:v>
                </c:pt>
                <c:pt idx="141">
                  <c:v>45138</c:v>
                </c:pt>
                <c:pt idx="142">
                  <c:v>45169</c:v>
                </c:pt>
                <c:pt idx="143">
                  <c:v>45199</c:v>
                </c:pt>
                <c:pt idx="144">
                  <c:v>45230</c:v>
                </c:pt>
                <c:pt idx="145">
                  <c:v>45260</c:v>
                </c:pt>
                <c:pt idx="146">
                  <c:v>45291</c:v>
                </c:pt>
                <c:pt idx="147">
                  <c:v>45322</c:v>
                </c:pt>
                <c:pt idx="148">
                  <c:v>45351</c:v>
                </c:pt>
                <c:pt idx="149">
                  <c:v>45382</c:v>
                </c:pt>
                <c:pt idx="150">
                  <c:v>45412</c:v>
                </c:pt>
                <c:pt idx="151">
                  <c:v>45443</c:v>
                </c:pt>
                <c:pt idx="152">
                  <c:v>45473</c:v>
                </c:pt>
                <c:pt idx="153">
                  <c:v>45504</c:v>
                </c:pt>
                <c:pt idx="154">
                  <c:v>45535</c:v>
                </c:pt>
                <c:pt idx="155">
                  <c:v>45565</c:v>
                </c:pt>
                <c:pt idx="156">
                  <c:v>45596</c:v>
                </c:pt>
                <c:pt idx="157">
                  <c:v>45626</c:v>
                </c:pt>
                <c:pt idx="158">
                  <c:v>45657</c:v>
                </c:pt>
                <c:pt idx="159">
                  <c:v>45688</c:v>
                </c:pt>
                <c:pt idx="160">
                  <c:v>45716</c:v>
                </c:pt>
                <c:pt idx="161">
                  <c:v>45747</c:v>
                </c:pt>
                <c:pt idx="162">
                  <c:v>45777</c:v>
                </c:pt>
                <c:pt idx="163">
                  <c:v>45808</c:v>
                </c:pt>
                <c:pt idx="164">
                  <c:v>45838</c:v>
                </c:pt>
                <c:pt idx="165">
                  <c:v>45869</c:v>
                </c:pt>
                <c:pt idx="166">
                  <c:v>45898</c:v>
                </c:pt>
                <c:pt idx="167">
                  <c:v>45930</c:v>
                </c:pt>
                <c:pt idx="168">
                  <c:v>45961</c:v>
                </c:pt>
                <c:pt idx="169">
                  <c:v>45989</c:v>
                </c:pt>
                <c:pt idx="170">
                  <c:v>46022</c:v>
                </c:pt>
                <c:pt idx="171">
                  <c:v>46053</c:v>
                </c:pt>
                <c:pt idx="172">
                  <c:v>46080</c:v>
                </c:pt>
                <c:pt idx="173">
                  <c:v>46112</c:v>
                </c:pt>
                <c:pt idx="174">
                  <c:v>46142</c:v>
                </c:pt>
                <c:pt idx="175">
                  <c:v>46171</c:v>
                </c:pt>
                <c:pt idx="176">
                  <c:v>46203</c:v>
                </c:pt>
              </c:numCache>
            </c:numRef>
          </c:cat>
          <c:val>
            <c:numRef>
              <c:f>Indic!$I$129:$I$305</c:f>
              <c:numCache>
                <c:formatCode>General</c:formatCode>
                <c:ptCount val="177"/>
                <c:pt idx="0">
                  <c:v>162.745</c:v>
                </c:pt>
                <c:pt idx="1">
                  <c:v>185.001</c:v>
                </c:pt>
                <c:pt idx="2">
                  <c:v>173</c:v>
                </c:pt>
                <c:pt idx="3">
                  <c:v>143.65600000000001</c:v>
                </c:pt>
                <c:pt idx="4">
                  <c:v>128.626</c:v>
                </c:pt>
                <c:pt idx="5">
                  <c:v>124.625</c:v>
                </c:pt>
                <c:pt idx="6">
                  <c:v>140.46899999999999</c:v>
                </c:pt>
                <c:pt idx="7">
                  <c:v>179.39599999999999</c:v>
                </c:pt>
                <c:pt idx="8">
                  <c:v>165.81299999999999</c:v>
                </c:pt>
                <c:pt idx="9">
                  <c:v>159.751</c:v>
                </c:pt>
                <c:pt idx="10">
                  <c:v>146.5</c:v>
                </c:pt>
                <c:pt idx="11">
                  <c:v>136.625</c:v>
                </c:pt>
                <c:pt idx="12">
                  <c:v>129.708</c:v>
                </c:pt>
                <c:pt idx="13">
                  <c:v>123.33499999999999</c:v>
                </c:pt>
                <c:pt idx="14">
                  <c:v>117.001</c:v>
                </c:pt>
                <c:pt idx="15">
                  <c:v>112.547</c:v>
                </c:pt>
                <c:pt idx="16">
                  <c:v>116.26300000000001</c:v>
                </c:pt>
                <c:pt idx="17">
                  <c:v>126.166</c:v>
                </c:pt>
                <c:pt idx="18">
                  <c:v>98.275000000000006</c:v>
                </c:pt>
                <c:pt idx="19">
                  <c:v>103.25</c:v>
                </c:pt>
                <c:pt idx="20">
                  <c:v>119.5</c:v>
                </c:pt>
                <c:pt idx="21">
                  <c:v>99.76</c:v>
                </c:pt>
                <c:pt idx="22">
                  <c:v>107.26600000000001</c:v>
                </c:pt>
                <c:pt idx="23">
                  <c:v>103.92700000000001</c:v>
                </c:pt>
                <c:pt idx="24">
                  <c:v>83.254999999999995</c:v>
                </c:pt>
                <c:pt idx="25">
                  <c:v>79.5</c:v>
                </c:pt>
                <c:pt idx="26">
                  <c:v>70.126000000000005</c:v>
                </c:pt>
                <c:pt idx="27">
                  <c:v>81.906000000000006</c:v>
                </c:pt>
                <c:pt idx="28">
                  <c:v>70.406000000000006</c:v>
                </c:pt>
                <c:pt idx="29">
                  <c:v>75.924999999999997</c:v>
                </c:pt>
                <c:pt idx="30">
                  <c:v>70.125</c:v>
                </c:pt>
                <c:pt idx="31">
                  <c:v>65.852999999999994</c:v>
                </c:pt>
                <c:pt idx="32">
                  <c:v>62.25</c:v>
                </c:pt>
                <c:pt idx="33">
                  <c:v>65.319000000000003</c:v>
                </c:pt>
                <c:pt idx="34">
                  <c:v>59.75</c:v>
                </c:pt>
                <c:pt idx="35">
                  <c:v>62.575000000000003</c:v>
                </c:pt>
                <c:pt idx="36">
                  <c:v>64.896000000000001</c:v>
                </c:pt>
                <c:pt idx="37">
                  <c:v>57.656999999999996</c:v>
                </c:pt>
                <c:pt idx="38">
                  <c:v>62.75</c:v>
                </c:pt>
                <c:pt idx="39">
                  <c:v>59.95</c:v>
                </c:pt>
                <c:pt idx="40">
                  <c:v>49.645000000000003</c:v>
                </c:pt>
                <c:pt idx="41">
                  <c:v>55.957000000000001</c:v>
                </c:pt>
                <c:pt idx="42">
                  <c:v>60.548999999999999</c:v>
                </c:pt>
                <c:pt idx="43">
                  <c:v>65.738</c:v>
                </c:pt>
                <c:pt idx="44">
                  <c:v>75.739999999999995</c:v>
                </c:pt>
                <c:pt idx="45">
                  <c:v>62.25</c:v>
                </c:pt>
                <c:pt idx="46">
                  <c:v>71.375</c:v>
                </c:pt>
                <c:pt idx="47">
                  <c:v>90.570999999999998</c:v>
                </c:pt>
                <c:pt idx="48">
                  <c:v>70.775000000000006</c:v>
                </c:pt>
                <c:pt idx="49">
                  <c:v>69.674999999999997</c:v>
                </c:pt>
                <c:pt idx="50">
                  <c:v>77.057000000000002</c:v>
                </c:pt>
                <c:pt idx="51">
                  <c:v>91.813000000000002</c:v>
                </c:pt>
                <c:pt idx="52">
                  <c:v>98.826999999999998</c:v>
                </c:pt>
                <c:pt idx="53">
                  <c:v>73.007000000000005</c:v>
                </c:pt>
                <c:pt idx="54">
                  <c:v>73.543999999999997</c:v>
                </c:pt>
                <c:pt idx="55">
                  <c:v>72.929000000000002</c:v>
                </c:pt>
                <c:pt idx="56">
                  <c:v>84.637</c:v>
                </c:pt>
                <c:pt idx="57">
                  <c:v>67.765000000000001</c:v>
                </c:pt>
                <c:pt idx="58">
                  <c:v>68.352999999999994</c:v>
                </c:pt>
                <c:pt idx="59">
                  <c:v>72.587000000000003</c:v>
                </c:pt>
                <c:pt idx="60">
                  <c:v>72.894000000000005</c:v>
                </c:pt>
                <c:pt idx="61">
                  <c:v>79.706000000000003</c:v>
                </c:pt>
                <c:pt idx="62">
                  <c:v>72.349999999999994</c:v>
                </c:pt>
                <c:pt idx="63">
                  <c:v>73.587999999999994</c:v>
                </c:pt>
                <c:pt idx="64">
                  <c:v>72.756</c:v>
                </c:pt>
                <c:pt idx="65">
                  <c:v>73.652000000000001</c:v>
                </c:pt>
                <c:pt idx="66">
                  <c:v>66.593999999999994</c:v>
                </c:pt>
                <c:pt idx="67">
                  <c:v>62.401000000000003</c:v>
                </c:pt>
                <c:pt idx="68">
                  <c:v>56.215000000000003</c:v>
                </c:pt>
                <c:pt idx="69">
                  <c:v>52.448999999999998</c:v>
                </c:pt>
                <c:pt idx="70">
                  <c:v>54.869</c:v>
                </c:pt>
                <c:pt idx="71">
                  <c:v>56.683999999999997</c:v>
                </c:pt>
                <c:pt idx="72">
                  <c:v>50.055</c:v>
                </c:pt>
                <c:pt idx="73">
                  <c:v>47.831000000000003</c:v>
                </c:pt>
                <c:pt idx="74">
                  <c:v>44.826000000000001</c:v>
                </c:pt>
                <c:pt idx="75">
                  <c:v>43.646999999999998</c:v>
                </c:pt>
                <c:pt idx="76">
                  <c:v>52.457999999999998</c:v>
                </c:pt>
                <c:pt idx="77">
                  <c:v>59.524999999999999</c:v>
                </c:pt>
                <c:pt idx="78">
                  <c:v>54.408999999999999</c:v>
                </c:pt>
                <c:pt idx="79">
                  <c:v>69.537000000000006</c:v>
                </c:pt>
                <c:pt idx="80">
                  <c:v>73.528999999999996</c:v>
                </c:pt>
                <c:pt idx="81">
                  <c:v>60.527000000000001</c:v>
                </c:pt>
                <c:pt idx="82">
                  <c:v>68.763999999999996</c:v>
                </c:pt>
                <c:pt idx="83">
                  <c:v>68.777000000000001</c:v>
                </c:pt>
                <c:pt idx="84">
                  <c:v>74.087000000000003</c:v>
                </c:pt>
                <c:pt idx="85">
                  <c:v>80.847999999999999</c:v>
                </c:pt>
                <c:pt idx="86">
                  <c:v>87.369</c:v>
                </c:pt>
                <c:pt idx="87">
                  <c:v>70.17</c:v>
                </c:pt>
                <c:pt idx="88">
                  <c:v>61.478000000000002</c:v>
                </c:pt>
                <c:pt idx="89">
                  <c:v>65.075999999999993</c:v>
                </c:pt>
                <c:pt idx="90">
                  <c:v>57.829000000000001</c:v>
                </c:pt>
                <c:pt idx="91">
                  <c:v>71.706999999999994</c:v>
                </c:pt>
                <c:pt idx="92">
                  <c:v>52.537999999999997</c:v>
                </c:pt>
                <c:pt idx="93">
                  <c:v>49.945999999999998</c:v>
                </c:pt>
                <c:pt idx="94">
                  <c:v>48.558</c:v>
                </c:pt>
                <c:pt idx="95">
                  <c:v>55.131999999999998</c:v>
                </c:pt>
                <c:pt idx="96">
                  <c:v>51.929000000000002</c:v>
                </c:pt>
                <c:pt idx="97">
                  <c:v>47.747999999999998</c:v>
                </c:pt>
                <c:pt idx="98">
                  <c:v>44.249000000000002</c:v>
                </c:pt>
                <c:pt idx="99">
                  <c:v>46.234000000000002</c:v>
                </c:pt>
                <c:pt idx="100">
                  <c:v>64.414000000000001</c:v>
                </c:pt>
                <c:pt idx="101">
                  <c:v>95.783000000000001</c:v>
                </c:pt>
                <c:pt idx="102">
                  <c:v>80.656999999999996</c:v>
                </c:pt>
                <c:pt idx="103">
                  <c:v>72.212999999999994</c:v>
                </c:pt>
                <c:pt idx="104">
                  <c:v>66.563999999999993</c:v>
                </c:pt>
                <c:pt idx="105">
                  <c:v>60.686</c:v>
                </c:pt>
                <c:pt idx="106">
                  <c:v>54.335000000000001</c:v>
                </c:pt>
                <c:pt idx="107">
                  <c:v>59.561999999999998</c:v>
                </c:pt>
                <c:pt idx="108">
                  <c:v>65.448999999999998</c:v>
                </c:pt>
                <c:pt idx="109">
                  <c:v>48.930999999999997</c:v>
                </c:pt>
                <c:pt idx="110">
                  <c:v>47.93</c:v>
                </c:pt>
                <c:pt idx="111">
                  <c:v>52.066000000000003</c:v>
                </c:pt>
                <c:pt idx="112">
                  <c:v>51.274000000000001</c:v>
                </c:pt>
                <c:pt idx="113">
                  <c:v>52.072000000000003</c:v>
                </c:pt>
                <c:pt idx="114">
                  <c:v>49.883000000000003</c:v>
                </c:pt>
                <c:pt idx="115">
                  <c:v>49.966000000000001</c:v>
                </c:pt>
                <c:pt idx="116">
                  <c:v>46.758000000000003</c:v>
                </c:pt>
                <c:pt idx="117">
                  <c:v>46.588000000000001</c:v>
                </c:pt>
                <c:pt idx="118">
                  <c:v>44.758000000000003</c:v>
                </c:pt>
                <c:pt idx="119">
                  <c:v>50.067999999999998</c:v>
                </c:pt>
                <c:pt idx="120">
                  <c:v>50.715000000000003</c:v>
                </c:pt>
                <c:pt idx="121">
                  <c:v>57.862000000000002</c:v>
                </c:pt>
                <c:pt idx="122">
                  <c:v>47.755000000000003</c:v>
                </c:pt>
                <c:pt idx="123">
                  <c:v>58.81</c:v>
                </c:pt>
                <c:pt idx="124">
                  <c:v>70.971999999999994</c:v>
                </c:pt>
                <c:pt idx="125">
                  <c:v>72.977999999999994</c:v>
                </c:pt>
                <c:pt idx="126">
                  <c:v>90.185000000000002</c:v>
                </c:pt>
                <c:pt idx="127">
                  <c:v>87.5</c:v>
                </c:pt>
                <c:pt idx="128">
                  <c:v>118.571</c:v>
                </c:pt>
                <c:pt idx="129">
                  <c:v>100.04300000000001</c:v>
                </c:pt>
                <c:pt idx="130">
                  <c:v>119.50700000000001</c:v>
                </c:pt>
                <c:pt idx="131">
                  <c:v>134.673</c:v>
                </c:pt>
                <c:pt idx="132">
                  <c:v>113.83</c:v>
                </c:pt>
                <c:pt idx="133">
                  <c:v>91.641000000000005</c:v>
                </c:pt>
                <c:pt idx="134">
                  <c:v>90.597999999999999</c:v>
                </c:pt>
                <c:pt idx="135">
                  <c:v>79.302000000000007</c:v>
                </c:pt>
                <c:pt idx="136">
                  <c:v>79.566000000000003</c:v>
                </c:pt>
                <c:pt idx="137">
                  <c:v>84.385000000000005</c:v>
                </c:pt>
                <c:pt idx="138">
                  <c:v>82.977999999999994</c:v>
                </c:pt>
                <c:pt idx="139">
                  <c:v>82.093000000000004</c:v>
                </c:pt>
                <c:pt idx="140">
                  <c:v>73.72</c:v>
                </c:pt>
                <c:pt idx="141">
                  <c:v>67.772000000000006</c:v>
                </c:pt>
                <c:pt idx="142">
                  <c:v>70.453999999999994</c:v>
                </c:pt>
                <c:pt idx="143">
                  <c:v>79.665999999999997</c:v>
                </c:pt>
                <c:pt idx="144">
                  <c:v>85.674000000000007</c:v>
                </c:pt>
                <c:pt idx="145">
                  <c:v>67.98</c:v>
                </c:pt>
                <c:pt idx="146">
                  <c:v>58.212000000000003</c:v>
                </c:pt>
                <c:pt idx="147">
                  <c:v>60.360999999999997</c:v>
                </c:pt>
                <c:pt idx="148">
                  <c:v>55.262999999999998</c:v>
                </c:pt>
                <c:pt idx="149">
                  <c:v>54.246000000000002</c:v>
                </c:pt>
                <c:pt idx="150">
                  <c:v>55.752000000000002</c:v>
                </c:pt>
                <c:pt idx="151">
                  <c:v>52.52</c:v>
                </c:pt>
                <c:pt idx="152">
                  <c:v>60.939</c:v>
                </c:pt>
                <c:pt idx="153">
                  <c:v>54.668999999999997</c:v>
                </c:pt>
                <c:pt idx="154">
                  <c:v>52.552999999999997</c:v>
                </c:pt>
                <c:pt idx="155">
                  <c:v>58.823</c:v>
                </c:pt>
                <c:pt idx="156">
                  <c:v>58.585000000000001</c:v>
                </c:pt>
                <c:pt idx="157">
                  <c:v>55.734999999999999</c:v>
                </c:pt>
                <c:pt idx="158">
                  <c:v>57.65</c:v>
                </c:pt>
                <c:pt idx="159">
                  <c:v>53.113</c:v>
                </c:pt>
                <c:pt idx="160">
                  <c:v>53.749000000000002</c:v>
                </c:pt>
                <c:pt idx="161">
                  <c:v>63.634</c:v>
                </c:pt>
                <c:pt idx="162">
                  <c:v>68.236999999999995</c:v>
                </c:pt>
                <c:pt idx="163">
                  <c:v>57.783999999999999</c:v>
                </c:pt>
                <c:pt idx="164">
                  <c:v>54.506</c:v>
                </c:pt>
                <c:pt idx="165">
                  <c:v>53.648000000000003</c:v>
                </c:pt>
                <c:pt idx="166">
                  <c:v>55.5</c:v>
                </c:pt>
                <c:pt idx="167">
                  <c:v>55.984999999999999</c:v>
                </c:pt>
                <c:pt idx="168">
                  <c:v>54.75</c:v>
                </c:pt>
                <c:pt idx="169">
                  <c:v>52.8</c:v>
                </c:pt>
                <c:pt idx="170">
                  <c:v>50.664000000000001</c:v>
                </c:pt>
                <c:pt idx="171">
                  <c:v>51.363999999999997</c:v>
                </c:pt>
                <c:pt idx="172">
                  <c:v>55.536999999999999</c:v>
                </c:pt>
                <c:pt idx="173">
                  <c:v>71.427000000000007</c:v>
                </c:pt>
                <c:pt idx="174">
                  <c:v>59.207999999999998</c:v>
                </c:pt>
                <c:pt idx="175">
                  <c:v>52.723999999999997</c:v>
                </c:pt>
                <c:pt idx="176">
                  <c:v>51.634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F-4886-914A-B6AF3D9FF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151936"/>
        <c:axId val="1749153856"/>
      </c:lineChart>
      <c:dateAx>
        <c:axId val="1749151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153856"/>
        <c:crosses val="autoZero"/>
        <c:auto val="1"/>
        <c:lblOffset val="100"/>
        <c:baseTimeUnit val="days"/>
      </c:dateAx>
      <c:valAx>
        <c:axId val="17491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15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Crosseover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Indic!$J$1:$J$127</c:f>
              <c:strCache>
                <c:ptCount val="127"/>
                <c:pt idx="0">
                  <c:v>ITRX XOVER CDSI GEN 5Y Corp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Indic!$A$128:$A$305</c:f>
              <c:numCache>
                <c:formatCode>m/d/yyyy</c:formatCode>
                <c:ptCount val="178"/>
                <c:pt idx="0">
                  <c:v>40816</c:v>
                </c:pt>
                <c:pt idx="1">
                  <c:v>40847</c:v>
                </c:pt>
                <c:pt idx="2">
                  <c:v>40877</c:v>
                </c:pt>
                <c:pt idx="3">
                  <c:v>40907</c:v>
                </c:pt>
                <c:pt idx="4">
                  <c:v>40939</c:v>
                </c:pt>
                <c:pt idx="5">
                  <c:v>40968</c:v>
                </c:pt>
                <c:pt idx="6">
                  <c:v>40998</c:v>
                </c:pt>
                <c:pt idx="7">
                  <c:v>41029</c:v>
                </c:pt>
                <c:pt idx="8">
                  <c:v>41060</c:v>
                </c:pt>
                <c:pt idx="9">
                  <c:v>41089</c:v>
                </c:pt>
                <c:pt idx="10">
                  <c:v>41121</c:v>
                </c:pt>
                <c:pt idx="11">
                  <c:v>41152</c:v>
                </c:pt>
                <c:pt idx="12">
                  <c:v>41180</c:v>
                </c:pt>
                <c:pt idx="13">
                  <c:v>41213</c:v>
                </c:pt>
                <c:pt idx="14">
                  <c:v>41243</c:v>
                </c:pt>
                <c:pt idx="15">
                  <c:v>41274</c:v>
                </c:pt>
                <c:pt idx="16">
                  <c:v>41305</c:v>
                </c:pt>
                <c:pt idx="17">
                  <c:v>41333</c:v>
                </c:pt>
                <c:pt idx="18">
                  <c:v>41362</c:v>
                </c:pt>
                <c:pt idx="19">
                  <c:v>41394</c:v>
                </c:pt>
                <c:pt idx="20">
                  <c:v>41425</c:v>
                </c:pt>
                <c:pt idx="21">
                  <c:v>41453</c:v>
                </c:pt>
                <c:pt idx="22">
                  <c:v>41486</c:v>
                </c:pt>
                <c:pt idx="23">
                  <c:v>41516</c:v>
                </c:pt>
                <c:pt idx="24">
                  <c:v>41547</c:v>
                </c:pt>
                <c:pt idx="25">
                  <c:v>41578</c:v>
                </c:pt>
                <c:pt idx="26">
                  <c:v>41607</c:v>
                </c:pt>
                <c:pt idx="27">
                  <c:v>41639</c:v>
                </c:pt>
                <c:pt idx="28">
                  <c:v>41670</c:v>
                </c:pt>
                <c:pt idx="29">
                  <c:v>41698</c:v>
                </c:pt>
                <c:pt idx="30">
                  <c:v>41729</c:v>
                </c:pt>
                <c:pt idx="31">
                  <c:v>41759</c:v>
                </c:pt>
                <c:pt idx="32">
                  <c:v>41789</c:v>
                </c:pt>
                <c:pt idx="33">
                  <c:v>41820</c:v>
                </c:pt>
                <c:pt idx="34">
                  <c:v>41851</c:v>
                </c:pt>
                <c:pt idx="35">
                  <c:v>41880</c:v>
                </c:pt>
                <c:pt idx="36">
                  <c:v>41912</c:v>
                </c:pt>
                <c:pt idx="37">
                  <c:v>41943</c:v>
                </c:pt>
                <c:pt idx="38">
                  <c:v>41971</c:v>
                </c:pt>
                <c:pt idx="39">
                  <c:v>42004</c:v>
                </c:pt>
                <c:pt idx="40">
                  <c:v>42034</c:v>
                </c:pt>
                <c:pt idx="41">
                  <c:v>42062</c:v>
                </c:pt>
                <c:pt idx="42">
                  <c:v>42094</c:v>
                </c:pt>
                <c:pt idx="43">
                  <c:v>42124</c:v>
                </c:pt>
                <c:pt idx="44">
                  <c:v>42153</c:v>
                </c:pt>
                <c:pt idx="45">
                  <c:v>42185</c:v>
                </c:pt>
                <c:pt idx="46">
                  <c:v>42216</c:v>
                </c:pt>
                <c:pt idx="47">
                  <c:v>42247</c:v>
                </c:pt>
                <c:pt idx="48">
                  <c:v>42277</c:v>
                </c:pt>
                <c:pt idx="49">
                  <c:v>42307</c:v>
                </c:pt>
                <c:pt idx="50">
                  <c:v>42338</c:v>
                </c:pt>
                <c:pt idx="51">
                  <c:v>42369</c:v>
                </c:pt>
                <c:pt idx="52">
                  <c:v>42398</c:v>
                </c:pt>
                <c:pt idx="53">
                  <c:v>42429</c:v>
                </c:pt>
                <c:pt idx="54">
                  <c:v>42460</c:v>
                </c:pt>
                <c:pt idx="55">
                  <c:v>42489</c:v>
                </c:pt>
                <c:pt idx="56">
                  <c:v>42521</c:v>
                </c:pt>
                <c:pt idx="57">
                  <c:v>42551</c:v>
                </c:pt>
                <c:pt idx="58">
                  <c:v>42580</c:v>
                </c:pt>
                <c:pt idx="59">
                  <c:v>42613</c:v>
                </c:pt>
                <c:pt idx="60">
                  <c:v>42643</c:v>
                </c:pt>
                <c:pt idx="61">
                  <c:v>42674</c:v>
                </c:pt>
                <c:pt idx="62">
                  <c:v>42704</c:v>
                </c:pt>
                <c:pt idx="63">
                  <c:v>42734</c:v>
                </c:pt>
                <c:pt idx="64">
                  <c:v>42766</c:v>
                </c:pt>
                <c:pt idx="65">
                  <c:v>42794</c:v>
                </c:pt>
                <c:pt idx="66">
                  <c:v>42825</c:v>
                </c:pt>
                <c:pt idx="67">
                  <c:v>42853</c:v>
                </c:pt>
                <c:pt idx="68">
                  <c:v>42886</c:v>
                </c:pt>
                <c:pt idx="69">
                  <c:v>42916</c:v>
                </c:pt>
                <c:pt idx="70">
                  <c:v>42947</c:v>
                </c:pt>
                <c:pt idx="71">
                  <c:v>42978</c:v>
                </c:pt>
                <c:pt idx="72">
                  <c:v>43007</c:v>
                </c:pt>
                <c:pt idx="73">
                  <c:v>43039</c:v>
                </c:pt>
                <c:pt idx="74">
                  <c:v>43069</c:v>
                </c:pt>
                <c:pt idx="75">
                  <c:v>43098</c:v>
                </c:pt>
                <c:pt idx="76">
                  <c:v>43131</c:v>
                </c:pt>
                <c:pt idx="77">
                  <c:v>43159</c:v>
                </c:pt>
                <c:pt idx="78">
                  <c:v>43189</c:v>
                </c:pt>
                <c:pt idx="79">
                  <c:v>43220</c:v>
                </c:pt>
                <c:pt idx="80">
                  <c:v>43251</c:v>
                </c:pt>
                <c:pt idx="81">
                  <c:v>43280</c:v>
                </c:pt>
                <c:pt idx="82">
                  <c:v>43312</c:v>
                </c:pt>
                <c:pt idx="83">
                  <c:v>43343</c:v>
                </c:pt>
                <c:pt idx="84">
                  <c:v>43371</c:v>
                </c:pt>
                <c:pt idx="85">
                  <c:v>43404</c:v>
                </c:pt>
                <c:pt idx="86">
                  <c:v>43434</c:v>
                </c:pt>
                <c:pt idx="87">
                  <c:v>43465</c:v>
                </c:pt>
                <c:pt idx="88">
                  <c:v>43496</c:v>
                </c:pt>
                <c:pt idx="89">
                  <c:v>43524</c:v>
                </c:pt>
                <c:pt idx="90">
                  <c:v>43553</c:v>
                </c:pt>
                <c:pt idx="91">
                  <c:v>43585</c:v>
                </c:pt>
                <c:pt idx="92">
                  <c:v>43616</c:v>
                </c:pt>
                <c:pt idx="93">
                  <c:v>43644</c:v>
                </c:pt>
                <c:pt idx="94">
                  <c:v>43677</c:v>
                </c:pt>
                <c:pt idx="95">
                  <c:v>43707</c:v>
                </c:pt>
                <c:pt idx="96">
                  <c:v>43738</c:v>
                </c:pt>
                <c:pt idx="97">
                  <c:v>43769</c:v>
                </c:pt>
                <c:pt idx="98">
                  <c:v>43798</c:v>
                </c:pt>
                <c:pt idx="99">
                  <c:v>43830</c:v>
                </c:pt>
                <c:pt idx="100">
                  <c:v>43861</c:v>
                </c:pt>
                <c:pt idx="101">
                  <c:v>43889</c:v>
                </c:pt>
                <c:pt idx="102">
                  <c:v>43921</c:v>
                </c:pt>
                <c:pt idx="103">
                  <c:v>43951</c:v>
                </c:pt>
                <c:pt idx="104">
                  <c:v>43980</c:v>
                </c:pt>
                <c:pt idx="105">
                  <c:v>44012</c:v>
                </c:pt>
                <c:pt idx="106">
                  <c:v>44043</c:v>
                </c:pt>
                <c:pt idx="107">
                  <c:v>44074</c:v>
                </c:pt>
                <c:pt idx="108">
                  <c:v>44104</c:v>
                </c:pt>
                <c:pt idx="109">
                  <c:v>44134</c:v>
                </c:pt>
                <c:pt idx="110">
                  <c:v>44165</c:v>
                </c:pt>
                <c:pt idx="111">
                  <c:v>44196</c:v>
                </c:pt>
                <c:pt idx="112">
                  <c:v>44225</c:v>
                </c:pt>
                <c:pt idx="113">
                  <c:v>44253</c:v>
                </c:pt>
                <c:pt idx="114">
                  <c:v>44286</c:v>
                </c:pt>
                <c:pt idx="115">
                  <c:v>44316</c:v>
                </c:pt>
                <c:pt idx="116">
                  <c:v>44347</c:v>
                </c:pt>
                <c:pt idx="117">
                  <c:v>44377</c:v>
                </c:pt>
                <c:pt idx="118">
                  <c:v>44407</c:v>
                </c:pt>
                <c:pt idx="119">
                  <c:v>44439</c:v>
                </c:pt>
                <c:pt idx="120">
                  <c:v>44469</c:v>
                </c:pt>
                <c:pt idx="121">
                  <c:v>44498</c:v>
                </c:pt>
                <c:pt idx="122">
                  <c:v>44530</c:v>
                </c:pt>
                <c:pt idx="123">
                  <c:v>44561</c:v>
                </c:pt>
                <c:pt idx="124">
                  <c:v>44592</c:v>
                </c:pt>
                <c:pt idx="125">
                  <c:v>44620</c:v>
                </c:pt>
                <c:pt idx="126">
                  <c:v>44651</c:v>
                </c:pt>
                <c:pt idx="127">
                  <c:v>44681</c:v>
                </c:pt>
                <c:pt idx="128">
                  <c:v>44712</c:v>
                </c:pt>
                <c:pt idx="129">
                  <c:v>44742</c:v>
                </c:pt>
                <c:pt idx="130">
                  <c:v>44773</c:v>
                </c:pt>
                <c:pt idx="131">
                  <c:v>44804</c:v>
                </c:pt>
                <c:pt idx="132">
                  <c:v>44834</c:v>
                </c:pt>
                <c:pt idx="133">
                  <c:v>44865</c:v>
                </c:pt>
                <c:pt idx="134">
                  <c:v>44895</c:v>
                </c:pt>
                <c:pt idx="135">
                  <c:v>44926</c:v>
                </c:pt>
                <c:pt idx="136">
                  <c:v>44957</c:v>
                </c:pt>
                <c:pt idx="137">
                  <c:v>44985</c:v>
                </c:pt>
                <c:pt idx="138">
                  <c:v>45016</c:v>
                </c:pt>
                <c:pt idx="139">
                  <c:v>45046</c:v>
                </c:pt>
                <c:pt idx="140">
                  <c:v>45077</c:v>
                </c:pt>
                <c:pt idx="141">
                  <c:v>45107</c:v>
                </c:pt>
                <c:pt idx="142">
                  <c:v>45138</c:v>
                </c:pt>
                <c:pt idx="143">
                  <c:v>45169</c:v>
                </c:pt>
                <c:pt idx="144">
                  <c:v>45199</c:v>
                </c:pt>
                <c:pt idx="145">
                  <c:v>45230</c:v>
                </c:pt>
                <c:pt idx="146">
                  <c:v>45260</c:v>
                </c:pt>
                <c:pt idx="147">
                  <c:v>45291</c:v>
                </c:pt>
                <c:pt idx="148">
                  <c:v>45322</c:v>
                </c:pt>
                <c:pt idx="149">
                  <c:v>45351</c:v>
                </c:pt>
                <c:pt idx="150">
                  <c:v>45382</c:v>
                </c:pt>
                <c:pt idx="151">
                  <c:v>45412</c:v>
                </c:pt>
                <c:pt idx="152">
                  <c:v>45443</c:v>
                </c:pt>
                <c:pt idx="153">
                  <c:v>45473</c:v>
                </c:pt>
                <c:pt idx="154">
                  <c:v>45504</c:v>
                </c:pt>
                <c:pt idx="155">
                  <c:v>45535</c:v>
                </c:pt>
                <c:pt idx="156">
                  <c:v>45565</c:v>
                </c:pt>
                <c:pt idx="157">
                  <c:v>45596</c:v>
                </c:pt>
                <c:pt idx="158">
                  <c:v>45626</c:v>
                </c:pt>
                <c:pt idx="159">
                  <c:v>45657</c:v>
                </c:pt>
                <c:pt idx="160">
                  <c:v>45688</c:v>
                </c:pt>
                <c:pt idx="161">
                  <c:v>45716</c:v>
                </c:pt>
                <c:pt idx="162">
                  <c:v>45747</c:v>
                </c:pt>
                <c:pt idx="163">
                  <c:v>45777</c:v>
                </c:pt>
                <c:pt idx="164">
                  <c:v>45808</c:v>
                </c:pt>
                <c:pt idx="165">
                  <c:v>45838</c:v>
                </c:pt>
                <c:pt idx="166">
                  <c:v>45869</c:v>
                </c:pt>
                <c:pt idx="167">
                  <c:v>45898</c:v>
                </c:pt>
                <c:pt idx="168">
                  <c:v>45930</c:v>
                </c:pt>
                <c:pt idx="169">
                  <c:v>45961</c:v>
                </c:pt>
                <c:pt idx="170">
                  <c:v>45989</c:v>
                </c:pt>
                <c:pt idx="171">
                  <c:v>46022</c:v>
                </c:pt>
                <c:pt idx="172">
                  <c:v>46053</c:v>
                </c:pt>
                <c:pt idx="173">
                  <c:v>46080</c:v>
                </c:pt>
                <c:pt idx="174">
                  <c:v>46112</c:v>
                </c:pt>
                <c:pt idx="175">
                  <c:v>46142</c:v>
                </c:pt>
                <c:pt idx="176">
                  <c:v>46171</c:v>
                </c:pt>
                <c:pt idx="177">
                  <c:v>46203</c:v>
                </c:pt>
              </c:numCache>
            </c:numRef>
          </c:cat>
          <c:val>
            <c:numRef>
              <c:f>Indic!$J$128:$J$305</c:f>
              <c:numCache>
                <c:formatCode>General</c:formatCode>
                <c:ptCount val="178"/>
                <c:pt idx="0">
                  <c:v>749.08399999999995</c:v>
                </c:pt>
                <c:pt idx="1">
                  <c:v>662.70799999999997</c:v>
                </c:pt>
                <c:pt idx="2">
                  <c:v>758</c:v>
                </c:pt>
                <c:pt idx="3">
                  <c:v>755</c:v>
                </c:pt>
                <c:pt idx="4">
                  <c:v>620.41700000000003</c:v>
                </c:pt>
                <c:pt idx="5">
                  <c:v>567.6</c:v>
                </c:pt>
                <c:pt idx="6">
                  <c:v>612.5</c:v>
                </c:pt>
                <c:pt idx="7">
                  <c:v>650.125</c:v>
                </c:pt>
                <c:pt idx="8">
                  <c:v>717.41700000000003</c:v>
                </c:pt>
                <c:pt idx="9">
                  <c:v>660.83299999999997</c:v>
                </c:pt>
                <c:pt idx="10">
                  <c:v>633.125</c:v>
                </c:pt>
                <c:pt idx="11">
                  <c:v>582.875</c:v>
                </c:pt>
                <c:pt idx="12">
                  <c:v>569.5</c:v>
                </c:pt>
                <c:pt idx="13">
                  <c:v>529</c:v>
                </c:pt>
                <c:pt idx="14">
                  <c:v>497.5</c:v>
                </c:pt>
                <c:pt idx="15">
                  <c:v>479</c:v>
                </c:pt>
                <c:pt idx="16">
                  <c:v>442.66699999999997</c:v>
                </c:pt>
                <c:pt idx="17">
                  <c:v>446.5</c:v>
                </c:pt>
                <c:pt idx="18">
                  <c:v>486.70400000000001</c:v>
                </c:pt>
                <c:pt idx="19">
                  <c:v>396.08300000000003</c:v>
                </c:pt>
                <c:pt idx="20">
                  <c:v>422.06299999999999</c:v>
                </c:pt>
                <c:pt idx="21">
                  <c:v>477.5</c:v>
                </c:pt>
                <c:pt idx="22">
                  <c:v>403.85399999999998</c:v>
                </c:pt>
                <c:pt idx="23">
                  <c:v>433.81299999999999</c:v>
                </c:pt>
                <c:pt idx="24">
                  <c:v>407.22899999999998</c:v>
                </c:pt>
                <c:pt idx="25">
                  <c:v>341</c:v>
                </c:pt>
                <c:pt idx="26">
                  <c:v>320</c:v>
                </c:pt>
                <c:pt idx="27">
                  <c:v>286.15600000000001</c:v>
                </c:pt>
                <c:pt idx="28">
                  <c:v>316.125</c:v>
                </c:pt>
                <c:pt idx="29">
                  <c:v>256.375</c:v>
                </c:pt>
                <c:pt idx="30">
                  <c:v>285.375</c:v>
                </c:pt>
                <c:pt idx="31">
                  <c:v>272.625</c:v>
                </c:pt>
                <c:pt idx="32">
                  <c:v>253.71899999999999</c:v>
                </c:pt>
                <c:pt idx="33">
                  <c:v>241.75</c:v>
                </c:pt>
                <c:pt idx="34">
                  <c:v>263.40600000000001</c:v>
                </c:pt>
                <c:pt idx="35">
                  <c:v>241.75</c:v>
                </c:pt>
                <c:pt idx="36">
                  <c:v>257.18799999999999</c:v>
                </c:pt>
                <c:pt idx="37">
                  <c:v>354.625</c:v>
                </c:pt>
                <c:pt idx="38">
                  <c:v>318.93799999999999</c:v>
                </c:pt>
                <c:pt idx="39">
                  <c:v>345</c:v>
                </c:pt>
                <c:pt idx="40">
                  <c:v>325.45800000000003</c:v>
                </c:pt>
                <c:pt idx="41">
                  <c:v>261.50700000000001</c:v>
                </c:pt>
                <c:pt idx="42">
                  <c:v>261.94799999999998</c:v>
                </c:pt>
                <c:pt idx="43">
                  <c:v>272.5</c:v>
                </c:pt>
                <c:pt idx="44">
                  <c:v>287.27499999999998</c:v>
                </c:pt>
                <c:pt idx="45">
                  <c:v>329</c:v>
                </c:pt>
                <c:pt idx="46">
                  <c:v>284</c:v>
                </c:pt>
                <c:pt idx="47">
                  <c:v>323</c:v>
                </c:pt>
                <c:pt idx="48">
                  <c:v>372.93299999999999</c:v>
                </c:pt>
                <c:pt idx="49">
                  <c:v>297.125</c:v>
                </c:pt>
                <c:pt idx="50">
                  <c:v>288.92599999999999</c:v>
                </c:pt>
                <c:pt idx="51">
                  <c:v>314.42500000000001</c:v>
                </c:pt>
                <c:pt idx="52">
                  <c:v>367.86200000000002</c:v>
                </c:pt>
                <c:pt idx="53">
                  <c:v>408.43200000000002</c:v>
                </c:pt>
                <c:pt idx="54">
                  <c:v>303.5</c:v>
                </c:pt>
                <c:pt idx="55">
                  <c:v>312.91199999999998</c:v>
                </c:pt>
                <c:pt idx="56">
                  <c:v>312</c:v>
                </c:pt>
                <c:pt idx="57">
                  <c:v>368.70299999999997</c:v>
                </c:pt>
                <c:pt idx="58">
                  <c:v>316.93799999999999</c:v>
                </c:pt>
                <c:pt idx="59">
                  <c:v>311.15600000000001</c:v>
                </c:pt>
                <c:pt idx="60">
                  <c:v>329.68799999999999</c:v>
                </c:pt>
                <c:pt idx="61">
                  <c:v>329.65600000000001</c:v>
                </c:pt>
                <c:pt idx="62">
                  <c:v>338.56299999999999</c:v>
                </c:pt>
                <c:pt idx="63">
                  <c:v>287.83199999999999</c:v>
                </c:pt>
                <c:pt idx="64">
                  <c:v>300.89999999999998</c:v>
                </c:pt>
                <c:pt idx="65">
                  <c:v>291.39400000000001</c:v>
                </c:pt>
                <c:pt idx="66">
                  <c:v>289.98700000000002</c:v>
                </c:pt>
                <c:pt idx="67">
                  <c:v>265.66800000000001</c:v>
                </c:pt>
                <c:pt idx="68">
                  <c:v>253.19300000000001</c:v>
                </c:pt>
                <c:pt idx="69">
                  <c:v>247.45599999999999</c:v>
                </c:pt>
                <c:pt idx="70">
                  <c:v>234.40600000000001</c:v>
                </c:pt>
                <c:pt idx="71">
                  <c:v>236.05699999999999</c:v>
                </c:pt>
                <c:pt idx="72">
                  <c:v>252.71899999999999</c:v>
                </c:pt>
                <c:pt idx="73">
                  <c:v>224.84</c:v>
                </c:pt>
                <c:pt idx="74">
                  <c:v>231.053</c:v>
                </c:pt>
                <c:pt idx="75">
                  <c:v>233.41300000000001</c:v>
                </c:pt>
                <c:pt idx="76">
                  <c:v>238.01900000000001</c:v>
                </c:pt>
                <c:pt idx="77">
                  <c:v>264.41300000000001</c:v>
                </c:pt>
                <c:pt idx="78">
                  <c:v>283.15600000000001</c:v>
                </c:pt>
                <c:pt idx="79">
                  <c:v>271.11799999999999</c:v>
                </c:pt>
                <c:pt idx="80">
                  <c:v>305.76299999999998</c:v>
                </c:pt>
                <c:pt idx="81">
                  <c:v>319.76299999999998</c:v>
                </c:pt>
                <c:pt idx="82">
                  <c:v>281.70299999999997</c:v>
                </c:pt>
                <c:pt idx="83">
                  <c:v>300.40100000000001</c:v>
                </c:pt>
                <c:pt idx="84">
                  <c:v>274.97300000000001</c:v>
                </c:pt>
                <c:pt idx="85">
                  <c:v>297.952</c:v>
                </c:pt>
                <c:pt idx="86">
                  <c:v>327.90600000000001</c:v>
                </c:pt>
                <c:pt idx="87">
                  <c:v>352.702</c:v>
                </c:pt>
                <c:pt idx="88">
                  <c:v>308.18099999999998</c:v>
                </c:pt>
                <c:pt idx="89">
                  <c:v>276.98599999999999</c:v>
                </c:pt>
                <c:pt idx="90">
                  <c:v>269.17899999999997</c:v>
                </c:pt>
                <c:pt idx="91">
                  <c:v>248.58699999999999</c:v>
                </c:pt>
                <c:pt idx="92">
                  <c:v>310.18799999999999</c:v>
                </c:pt>
                <c:pt idx="93">
                  <c:v>255.10300000000001</c:v>
                </c:pt>
                <c:pt idx="94">
                  <c:v>253.34800000000001</c:v>
                </c:pt>
                <c:pt idx="95">
                  <c:v>251.65100000000001</c:v>
                </c:pt>
                <c:pt idx="96">
                  <c:v>231.65799999999999</c:v>
                </c:pt>
                <c:pt idx="97">
                  <c:v>239.399</c:v>
                </c:pt>
                <c:pt idx="98">
                  <c:v>220.89699999999999</c:v>
                </c:pt>
                <c:pt idx="99">
                  <c:v>207.203</c:v>
                </c:pt>
                <c:pt idx="100">
                  <c:v>230.55500000000001</c:v>
                </c:pt>
                <c:pt idx="101">
                  <c:v>303.27199999999999</c:v>
                </c:pt>
                <c:pt idx="102">
                  <c:v>571.76800000000003</c:v>
                </c:pt>
                <c:pt idx="103">
                  <c:v>491.52199999999999</c:v>
                </c:pt>
                <c:pt idx="104">
                  <c:v>428.80799999999999</c:v>
                </c:pt>
                <c:pt idx="105">
                  <c:v>382.27699999999999</c:v>
                </c:pt>
                <c:pt idx="106">
                  <c:v>377.26</c:v>
                </c:pt>
                <c:pt idx="107">
                  <c:v>324.14299999999997</c:v>
                </c:pt>
                <c:pt idx="108">
                  <c:v>345.67899999999997</c:v>
                </c:pt>
                <c:pt idx="109">
                  <c:v>369.447</c:v>
                </c:pt>
                <c:pt idx="110">
                  <c:v>265.363</c:v>
                </c:pt>
                <c:pt idx="111">
                  <c:v>242.45699999999999</c:v>
                </c:pt>
                <c:pt idx="112">
                  <c:v>269.089</c:v>
                </c:pt>
                <c:pt idx="113">
                  <c:v>265.42599999999999</c:v>
                </c:pt>
                <c:pt idx="114">
                  <c:v>252.32400000000001</c:v>
                </c:pt>
                <c:pt idx="115">
                  <c:v>248.63300000000001</c:v>
                </c:pt>
                <c:pt idx="116">
                  <c:v>246.59200000000001</c:v>
                </c:pt>
                <c:pt idx="117">
                  <c:v>231.91</c:v>
                </c:pt>
                <c:pt idx="118">
                  <c:v>236.31700000000001</c:v>
                </c:pt>
                <c:pt idx="119">
                  <c:v>227.89500000000001</c:v>
                </c:pt>
                <c:pt idx="120">
                  <c:v>253.36699999999999</c:v>
                </c:pt>
                <c:pt idx="121">
                  <c:v>261.65600000000001</c:v>
                </c:pt>
                <c:pt idx="122">
                  <c:v>288.22399999999999</c:v>
                </c:pt>
                <c:pt idx="123">
                  <c:v>241.71299999999999</c:v>
                </c:pt>
                <c:pt idx="124">
                  <c:v>285.92500000000001</c:v>
                </c:pt>
                <c:pt idx="125">
                  <c:v>344.892</c:v>
                </c:pt>
                <c:pt idx="126">
                  <c:v>338.41399999999999</c:v>
                </c:pt>
                <c:pt idx="127">
                  <c:v>427.66</c:v>
                </c:pt>
                <c:pt idx="128">
                  <c:v>437.42099999999999</c:v>
                </c:pt>
                <c:pt idx="129">
                  <c:v>579.79200000000003</c:v>
                </c:pt>
                <c:pt idx="130">
                  <c:v>509.363</c:v>
                </c:pt>
                <c:pt idx="131">
                  <c:v>588.29399999999998</c:v>
                </c:pt>
                <c:pt idx="132">
                  <c:v>641.20799999999997</c:v>
                </c:pt>
                <c:pt idx="133">
                  <c:v>554.83100000000002</c:v>
                </c:pt>
                <c:pt idx="134">
                  <c:v>458.80599999999998</c:v>
                </c:pt>
                <c:pt idx="135">
                  <c:v>474.10899999999998</c:v>
                </c:pt>
                <c:pt idx="136">
                  <c:v>414.36700000000002</c:v>
                </c:pt>
                <c:pt idx="137">
                  <c:v>413.67500000000001</c:v>
                </c:pt>
                <c:pt idx="138">
                  <c:v>436.36799999999999</c:v>
                </c:pt>
                <c:pt idx="139">
                  <c:v>435.06700000000001</c:v>
                </c:pt>
                <c:pt idx="140">
                  <c:v>433.80399999999997</c:v>
                </c:pt>
                <c:pt idx="141">
                  <c:v>400.24599999999998</c:v>
                </c:pt>
                <c:pt idx="142">
                  <c:v>380.37799999999999</c:v>
                </c:pt>
                <c:pt idx="143">
                  <c:v>396.32499999999999</c:v>
                </c:pt>
                <c:pt idx="144">
                  <c:v>427.87799999999999</c:v>
                </c:pt>
                <c:pt idx="145">
                  <c:v>450.245</c:v>
                </c:pt>
                <c:pt idx="146">
                  <c:v>373.50700000000001</c:v>
                </c:pt>
                <c:pt idx="147">
                  <c:v>310.47199999999998</c:v>
                </c:pt>
                <c:pt idx="148">
                  <c:v>327.77499999999998</c:v>
                </c:pt>
                <c:pt idx="149">
                  <c:v>305.20100000000002</c:v>
                </c:pt>
                <c:pt idx="150">
                  <c:v>297.03100000000001</c:v>
                </c:pt>
                <c:pt idx="151">
                  <c:v>317.77699999999999</c:v>
                </c:pt>
                <c:pt idx="152">
                  <c:v>295.988</c:v>
                </c:pt>
                <c:pt idx="153">
                  <c:v>319.173</c:v>
                </c:pt>
                <c:pt idx="154">
                  <c:v>294.67899999999997</c:v>
                </c:pt>
                <c:pt idx="155">
                  <c:v>288.48500000000001</c:v>
                </c:pt>
                <c:pt idx="156">
                  <c:v>310.84800000000001</c:v>
                </c:pt>
                <c:pt idx="157">
                  <c:v>314.08499999999998</c:v>
                </c:pt>
                <c:pt idx="158">
                  <c:v>297.86900000000003</c:v>
                </c:pt>
                <c:pt idx="159">
                  <c:v>313.05799999999999</c:v>
                </c:pt>
                <c:pt idx="160">
                  <c:v>287.87599999999998</c:v>
                </c:pt>
                <c:pt idx="161">
                  <c:v>288.63200000000001</c:v>
                </c:pt>
                <c:pt idx="162">
                  <c:v>327.87599999999998</c:v>
                </c:pt>
                <c:pt idx="163">
                  <c:v>350.23899999999998</c:v>
                </c:pt>
                <c:pt idx="164">
                  <c:v>300.04899999999998</c:v>
                </c:pt>
                <c:pt idx="165">
                  <c:v>282.54000000000002</c:v>
                </c:pt>
                <c:pt idx="166">
                  <c:v>268.46899999999999</c:v>
                </c:pt>
                <c:pt idx="167">
                  <c:v>267.947</c:v>
                </c:pt>
                <c:pt idx="168">
                  <c:v>262.26600000000002</c:v>
                </c:pt>
                <c:pt idx="169">
                  <c:v>265.971</c:v>
                </c:pt>
                <c:pt idx="170">
                  <c:v>255.52199999999999</c:v>
                </c:pt>
                <c:pt idx="171">
                  <c:v>244.239</c:v>
                </c:pt>
                <c:pt idx="172">
                  <c:v>247.31899999999999</c:v>
                </c:pt>
                <c:pt idx="173">
                  <c:v>260.47699999999998</c:v>
                </c:pt>
                <c:pt idx="174">
                  <c:v>353.01900000000001</c:v>
                </c:pt>
                <c:pt idx="175">
                  <c:v>292.53100000000001</c:v>
                </c:pt>
                <c:pt idx="176">
                  <c:v>258.964</c:v>
                </c:pt>
                <c:pt idx="177">
                  <c:v>244.68100000000001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7-4F8F-A98F-D05D705CA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976112"/>
        <c:axId val="2020981392"/>
      </c:lineChart>
      <c:dateAx>
        <c:axId val="2020976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981392"/>
        <c:crosses val="autoZero"/>
        <c:auto val="1"/>
        <c:lblOffset val="100"/>
        <c:baseTimeUnit val="days"/>
      </c:dateAx>
      <c:valAx>
        <c:axId val="20209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97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Infla</a:t>
            </a:r>
            <a:r>
              <a:rPr lang="fr-FR" baseline="0"/>
              <a:t> Headline vs Core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Indic!$B$1</c:f>
              <c:strCache>
                <c:ptCount val="1"/>
                <c:pt idx="0">
                  <c:v>ECCPEMUY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Indic!$A$2:$A$305</c:f>
              <c:numCache>
                <c:formatCode>m/d/yyyy</c:formatCode>
                <c:ptCount val="304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</c:numCache>
            </c:numRef>
          </c:cat>
          <c:val>
            <c:numRef>
              <c:f>Indic!$B$2:$B$305</c:f>
              <c:numCache>
                <c:formatCode>General</c:formatCode>
                <c:ptCount val="304"/>
                <c:pt idx="0">
                  <c:v>2.2000000000000002</c:v>
                </c:pt>
                <c:pt idx="1">
                  <c:v>2.7</c:v>
                </c:pt>
                <c:pt idx="2">
                  <c:v>3.1</c:v>
                </c:pt>
                <c:pt idx="3">
                  <c:v>2.9</c:v>
                </c:pt>
                <c:pt idx="4">
                  <c:v>2.5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</c:v>
                </c:pt>
                <c:pt idx="9">
                  <c:v>2</c:v>
                </c:pt>
                <c:pt idx="10">
                  <c:v>2.6</c:v>
                </c:pt>
                <c:pt idx="11">
                  <c:v>2.5</c:v>
                </c:pt>
                <c:pt idx="12">
                  <c:v>2.5</c:v>
                </c:pt>
                <c:pt idx="13">
                  <c:v>2.4</c:v>
                </c:pt>
                <c:pt idx="14">
                  <c:v>2.1</c:v>
                </c:pt>
                <c:pt idx="15">
                  <c:v>2.1</c:v>
                </c:pt>
                <c:pt idx="16">
                  <c:v>2</c:v>
                </c:pt>
                <c:pt idx="17">
                  <c:v>2</c:v>
                </c:pt>
                <c:pt idx="18">
                  <c:v>2.1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2.1</c:v>
                </c:pt>
                <c:pt idx="23">
                  <c:v>2.4</c:v>
                </c:pt>
                <c:pt idx="24">
                  <c:v>2.4</c:v>
                </c:pt>
                <c:pt idx="25">
                  <c:v>2.1</c:v>
                </c:pt>
                <c:pt idx="26">
                  <c:v>2.1</c:v>
                </c:pt>
                <c:pt idx="27">
                  <c:v>2</c:v>
                </c:pt>
                <c:pt idx="28">
                  <c:v>1.9</c:v>
                </c:pt>
                <c:pt idx="29">
                  <c:v>1.9</c:v>
                </c:pt>
                <c:pt idx="30">
                  <c:v>2.1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1.8</c:v>
                </c:pt>
                <c:pt idx="36">
                  <c:v>1.7</c:v>
                </c:pt>
                <c:pt idx="37">
                  <c:v>2.1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2.4</c:v>
                </c:pt>
                <c:pt idx="42">
                  <c:v>2.1</c:v>
                </c:pt>
                <c:pt idx="43">
                  <c:v>2.1</c:v>
                </c:pt>
                <c:pt idx="44">
                  <c:v>2.2999999999999998</c:v>
                </c:pt>
                <c:pt idx="45">
                  <c:v>2.2999999999999998</c:v>
                </c:pt>
                <c:pt idx="46">
                  <c:v>1.9</c:v>
                </c:pt>
                <c:pt idx="47">
                  <c:v>2.1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2.2000000000000002</c:v>
                </c:pt>
                <c:pt idx="54">
                  <c:v>2.6</c:v>
                </c:pt>
                <c:pt idx="55">
                  <c:v>2.4</c:v>
                </c:pt>
                <c:pt idx="56">
                  <c:v>2.2999999999999998</c:v>
                </c:pt>
                <c:pt idx="57">
                  <c:v>2.2999999999999998</c:v>
                </c:pt>
                <c:pt idx="58">
                  <c:v>2.4</c:v>
                </c:pt>
                <c:pt idx="59">
                  <c:v>2.4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2.5</c:v>
                </c:pt>
                <c:pt idx="63">
                  <c:v>2.5</c:v>
                </c:pt>
                <c:pt idx="64">
                  <c:v>2.4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1.6</c:v>
                </c:pt>
                <c:pt idx="68">
                  <c:v>1.9</c:v>
                </c:pt>
                <c:pt idx="69">
                  <c:v>1.9</c:v>
                </c:pt>
                <c:pt idx="70">
                  <c:v>1.8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1.8</c:v>
                </c:pt>
                <c:pt idx="77">
                  <c:v>1.7</c:v>
                </c:pt>
                <c:pt idx="78">
                  <c:v>1.7</c:v>
                </c:pt>
                <c:pt idx="79">
                  <c:v>2.5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3.6</c:v>
                </c:pt>
                <c:pt idx="85">
                  <c:v>3.3</c:v>
                </c:pt>
                <c:pt idx="86">
                  <c:v>3.3</c:v>
                </c:pt>
                <c:pt idx="87">
                  <c:v>4</c:v>
                </c:pt>
                <c:pt idx="88">
                  <c:v>4.0999999999999996</c:v>
                </c:pt>
                <c:pt idx="89">
                  <c:v>4.0999999999999996</c:v>
                </c:pt>
                <c:pt idx="90">
                  <c:v>3.7</c:v>
                </c:pt>
                <c:pt idx="91">
                  <c:v>3.2</c:v>
                </c:pt>
                <c:pt idx="92">
                  <c:v>3.2</c:v>
                </c:pt>
                <c:pt idx="93">
                  <c:v>1.6</c:v>
                </c:pt>
                <c:pt idx="94">
                  <c:v>1.6</c:v>
                </c:pt>
                <c:pt idx="95">
                  <c:v>1.1000000000000001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-0.1</c:v>
                </c:pt>
                <c:pt idx="100">
                  <c:v>-0.7</c:v>
                </c:pt>
                <c:pt idx="101">
                  <c:v>-0.2</c:v>
                </c:pt>
                <c:pt idx="102">
                  <c:v>-0.3</c:v>
                </c:pt>
                <c:pt idx="103">
                  <c:v>-0.3</c:v>
                </c:pt>
                <c:pt idx="104">
                  <c:v>0.5</c:v>
                </c:pt>
                <c:pt idx="105">
                  <c:v>0.9</c:v>
                </c:pt>
                <c:pt idx="106">
                  <c:v>0.9</c:v>
                </c:pt>
                <c:pt idx="107">
                  <c:v>1</c:v>
                </c:pt>
                <c:pt idx="108">
                  <c:v>1.6</c:v>
                </c:pt>
                <c:pt idx="109">
                  <c:v>1.6</c:v>
                </c:pt>
                <c:pt idx="110">
                  <c:v>1.7</c:v>
                </c:pt>
                <c:pt idx="111">
                  <c:v>1.5</c:v>
                </c:pt>
                <c:pt idx="112">
                  <c:v>1.5</c:v>
                </c:pt>
                <c:pt idx="113">
                  <c:v>1.6</c:v>
                </c:pt>
                <c:pt idx="114">
                  <c:v>1.9</c:v>
                </c:pt>
                <c:pt idx="115">
                  <c:v>1.9</c:v>
                </c:pt>
                <c:pt idx="116">
                  <c:v>1.9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2.4</c:v>
                </c:pt>
                <c:pt idx="120">
                  <c:v>2.7</c:v>
                </c:pt>
                <c:pt idx="121">
                  <c:v>2.7</c:v>
                </c:pt>
                <c:pt idx="122">
                  <c:v>2.7</c:v>
                </c:pt>
                <c:pt idx="123">
                  <c:v>2.7</c:v>
                </c:pt>
                <c:pt idx="124">
                  <c:v>2.7</c:v>
                </c:pt>
                <c:pt idx="125">
                  <c:v>2.5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2.7</c:v>
                </c:pt>
                <c:pt idx="131">
                  <c:v>2.7</c:v>
                </c:pt>
                <c:pt idx="132">
                  <c:v>2.7</c:v>
                </c:pt>
                <c:pt idx="133">
                  <c:v>2.6</c:v>
                </c:pt>
                <c:pt idx="134">
                  <c:v>2.4</c:v>
                </c:pt>
                <c:pt idx="135">
                  <c:v>2.4</c:v>
                </c:pt>
                <c:pt idx="136">
                  <c:v>2.4</c:v>
                </c:pt>
                <c:pt idx="137">
                  <c:v>2.6</c:v>
                </c:pt>
                <c:pt idx="138">
                  <c:v>2.6</c:v>
                </c:pt>
                <c:pt idx="139">
                  <c:v>2.5</c:v>
                </c:pt>
                <c:pt idx="140">
                  <c:v>2.2000000000000002</c:v>
                </c:pt>
                <c:pt idx="141">
                  <c:v>2.2000000000000002</c:v>
                </c:pt>
                <c:pt idx="142">
                  <c:v>2</c:v>
                </c:pt>
                <c:pt idx="143">
                  <c:v>1.9</c:v>
                </c:pt>
                <c:pt idx="144">
                  <c:v>1.9</c:v>
                </c:pt>
                <c:pt idx="145">
                  <c:v>1.2</c:v>
                </c:pt>
                <c:pt idx="146">
                  <c:v>1.4</c:v>
                </c:pt>
                <c:pt idx="147">
                  <c:v>1.4</c:v>
                </c:pt>
                <c:pt idx="148">
                  <c:v>1.6</c:v>
                </c:pt>
                <c:pt idx="149">
                  <c:v>1.6</c:v>
                </c:pt>
                <c:pt idx="150">
                  <c:v>1.1000000000000001</c:v>
                </c:pt>
                <c:pt idx="151">
                  <c:v>0.7</c:v>
                </c:pt>
                <c:pt idx="152">
                  <c:v>0.7</c:v>
                </c:pt>
                <c:pt idx="153">
                  <c:v>0.8</c:v>
                </c:pt>
                <c:pt idx="154">
                  <c:v>0.8</c:v>
                </c:pt>
                <c:pt idx="155">
                  <c:v>0.7</c:v>
                </c:pt>
                <c:pt idx="156">
                  <c:v>0.5</c:v>
                </c:pt>
                <c:pt idx="157">
                  <c:v>0.7</c:v>
                </c:pt>
                <c:pt idx="158">
                  <c:v>0.7</c:v>
                </c:pt>
                <c:pt idx="159">
                  <c:v>0.5</c:v>
                </c:pt>
                <c:pt idx="160">
                  <c:v>0.4</c:v>
                </c:pt>
                <c:pt idx="161">
                  <c:v>0.4</c:v>
                </c:pt>
                <c:pt idx="162">
                  <c:v>0.3</c:v>
                </c:pt>
                <c:pt idx="163">
                  <c:v>0.4</c:v>
                </c:pt>
                <c:pt idx="164">
                  <c:v>0.4</c:v>
                </c:pt>
                <c:pt idx="165">
                  <c:v>-0.2</c:v>
                </c:pt>
                <c:pt idx="166">
                  <c:v>-0.2</c:v>
                </c:pt>
                <c:pt idx="167">
                  <c:v>-0.6</c:v>
                </c:pt>
                <c:pt idx="168">
                  <c:v>-0.1</c:v>
                </c:pt>
                <c:pt idx="169">
                  <c:v>0.2</c:v>
                </c:pt>
                <c:pt idx="170">
                  <c:v>0.2</c:v>
                </c:pt>
                <c:pt idx="171">
                  <c:v>0.5</c:v>
                </c:pt>
                <c:pt idx="172">
                  <c:v>0.6</c:v>
                </c:pt>
                <c:pt idx="173">
                  <c:v>0.4</c:v>
                </c:pt>
                <c:pt idx="174">
                  <c:v>0.2</c:v>
                </c:pt>
                <c:pt idx="175">
                  <c:v>0.2</c:v>
                </c:pt>
                <c:pt idx="176">
                  <c:v>0.1</c:v>
                </c:pt>
                <c:pt idx="177">
                  <c:v>0.2</c:v>
                </c:pt>
                <c:pt idx="178">
                  <c:v>0.2</c:v>
                </c:pt>
                <c:pt idx="179">
                  <c:v>-0.1</c:v>
                </c:pt>
                <c:pt idx="180">
                  <c:v>0</c:v>
                </c:pt>
                <c:pt idx="181">
                  <c:v>0</c:v>
                </c:pt>
                <c:pt idx="182">
                  <c:v>-0.1</c:v>
                </c:pt>
                <c:pt idx="183">
                  <c:v>0.1</c:v>
                </c:pt>
                <c:pt idx="184">
                  <c:v>0.1</c:v>
                </c:pt>
                <c:pt idx="185">
                  <c:v>0.2</c:v>
                </c:pt>
                <c:pt idx="186">
                  <c:v>0.4</c:v>
                </c:pt>
                <c:pt idx="187">
                  <c:v>0.5</c:v>
                </c:pt>
                <c:pt idx="188">
                  <c:v>0.6</c:v>
                </c:pt>
                <c:pt idx="189">
                  <c:v>0.6</c:v>
                </c:pt>
                <c:pt idx="190">
                  <c:v>1.7</c:v>
                </c:pt>
                <c:pt idx="191">
                  <c:v>2</c:v>
                </c:pt>
                <c:pt idx="192">
                  <c:v>1.5</c:v>
                </c:pt>
                <c:pt idx="193">
                  <c:v>1.5</c:v>
                </c:pt>
                <c:pt idx="194">
                  <c:v>1.4</c:v>
                </c:pt>
                <c:pt idx="195">
                  <c:v>1.3</c:v>
                </c:pt>
                <c:pt idx="196">
                  <c:v>1.3</c:v>
                </c:pt>
                <c:pt idx="197">
                  <c:v>1.5</c:v>
                </c:pt>
                <c:pt idx="198">
                  <c:v>1.5</c:v>
                </c:pt>
                <c:pt idx="199">
                  <c:v>1.4</c:v>
                </c:pt>
                <c:pt idx="200">
                  <c:v>1.5</c:v>
                </c:pt>
                <c:pt idx="201">
                  <c:v>1.5</c:v>
                </c:pt>
                <c:pt idx="202">
                  <c:v>1.3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1.2</c:v>
                </c:pt>
                <c:pt idx="206">
                  <c:v>2</c:v>
                </c:pt>
                <c:pt idx="207">
                  <c:v>2</c:v>
                </c:pt>
                <c:pt idx="208">
                  <c:v>2.2000000000000002</c:v>
                </c:pt>
                <c:pt idx="209">
                  <c:v>2.1</c:v>
                </c:pt>
                <c:pt idx="210">
                  <c:v>2.1</c:v>
                </c:pt>
                <c:pt idx="211">
                  <c:v>2.2999999999999998</c:v>
                </c:pt>
                <c:pt idx="212">
                  <c:v>1.9</c:v>
                </c:pt>
                <c:pt idx="213">
                  <c:v>1.5</c:v>
                </c:pt>
                <c:pt idx="214">
                  <c:v>1.4</c:v>
                </c:pt>
                <c:pt idx="215">
                  <c:v>1.5</c:v>
                </c:pt>
                <c:pt idx="216">
                  <c:v>1.5</c:v>
                </c:pt>
                <c:pt idx="217">
                  <c:v>1.7</c:v>
                </c:pt>
                <c:pt idx="218">
                  <c:v>1.2</c:v>
                </c:pt>
                <c:pt idx="219">
                  <c:v>1.2</c:v>
                </c:pt>
                <c:pt idx="220">
                  <c:v>1</c:v>
                </c:pt>
                <c:pt idx="221">
                  <c:v>1</c:v>
                </c:pt>
                <c:pt idx="222">
                  <c:v>0.8</c:v>
                </c:pt>
                <c:pt idx="223">
                  <c:v>0.7</c:v>
                </c:pt>
                <c:pt idx="224">
                  <c:v>0.7</c:v>
                </c:pt>
                <c:pt idx="225">
                  <c:v>1.3</c:v>
                </c:pt>
                <c:pt idx="226">
                  <c:v>1.4</c:v>
                </c:pt>
                <c:pt idx="227">
                  <c:v>1.4</c:v>
                </c:pt>
                <c:pt idx="228">
                  <c:v>0.7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0.4</c:v>
                </c:pt>
                <c:pt idx="233">
                  <c:v>-0.2</c:v>
                </c:pt>
                <c:pt idx="234">
                  <c:v>-0.3</c:v>
                </c:pt>
                <c:pt idx="235">
                  <c:v>-0.3</c:v>
                </c:pt>
                <c:pt idx="236">
                  <c:v>-0.3</c:v>
                </c:pt>
                <c:pt idx="237">
                  <c:v>-0.3</c:v>
                </c:pt>
                <c:pt idx="238">
                  <c:v>-0.3</c:v>
                </c:pt>
                <c:pt idx="239">
                  <c:v>0.9</c:v>
                </c:pt>
                <c:pt idx="240">
                  <c:v>1.3</c:v>
                </c:pt>
                <c:pt idx="241">
                  <c:v>1.6</c:v>
                </c:pt>
                <c:pt idx="242">
                  <c:v>2</c:v>
                </c:pt>
                <c:pt idx="243">
                  <c:v>1.9</c:v>
                </c:pt>
                <c:pt idx="244">
                  <c:v>1.9</c:v>
                </c:pt>
                <c:pt idx="245">
                  <c:v>3</c:v>
                </c:pt>
                <c:pt idx="246">
                  <c:v>3.4</c:v>
                </c:pt>
                <c:pt idx="247">
                  <c:v>3.4</c:v>
                </c:pt>
                <c:pt idx="248">
                  <c:v>4.9000000000000004</c:v>
                </c:pt>
                <c:pt idx="249">
                  <c:v>5</c:v>
                </c:pt>
                <c:pt idx="250">
                  <c:v>5.0999999999999996</c:v>
                </c:pt>
                <c:pt idx="251">
                  <c:v>5.9</c:v>
                </c:pt>
                <c:pt idx="252">
                  <c:v>7.4</c:v>
                </c:pt>
                <c:pt idx="253">
                  <c:v>7.5</c:v>
                </c:pt>
                <c:pt idx="254">
                  <c:v>8.1</c:v>
                </c:pt>
                <c:pt idx="255">
                  <c:v>8.6</c:v>
                </c:pt>
                <c:pt idx="256">
                  <c:v>8.9</c:v>
                </c:pt>
                <c:pt idx="257">
                  <c:v>9.1</c:v>
                </c:pt>
                <c:pt idx="258">
                  <c:v>9.9</c:v>
                </c:pt>
                <c:pt idx="259">
                  <c:v>10.6</c:v>
                </c:pt>
                <c:pt idx="260">
                  <c:v>10.1</c:v>
                </c:pt>
                <c:pt idx="261">
                  <c:v>9.1999999999999993</c:v>
                </c:pt>
                <c:pt idx="262">
                  <c:v>8.6</c:v>
                </c:pt>
                <c:pt idx="263">
                  <c:v>8.5</c:v>
                </c:pt>
                <c:pt idx="264">
                  <c:v>6.9</c:v>
                </c:pt>
                <c:pt idx="265">
                  <c:v>6.9</c:v>
                </c:pt>
                <c:pt idx="266">
                  <c:v>6.1</c:v>
                </c:pt>
                <c:pt idx="267">
                  <c:v>5.5</c:v>
                </c:pt>
                <c:pt idx="268">
                  <c:v>5.3</c:v>
                </c:pt>
                <c:pt idx="269">
                  <c:v>5.2</c:v>
                </c:pt>
                <c:pt idx="270">
                  <c:v>4.3</c:v>
                </c:pt>
                <c:pt idx="271">
                  <c:v>2.9</c:v>
                </c:pt>
                <c:pt idx="272">
                  <c:v>2.4</c:v>
                </c:pt>
                <c:pt idx="273">
                  <c:v>2.9</c:v>
                </c:pt>
                <c:pt idx="274">
                  <c:v>2.8</c:v>
                </c:pt>
                <c:pt idx="275">
                  <c:v>2.6</c:v>
                </c:pt>
                <c:pt idx="276">
                  <c:v>2.4</c:v>
                </c:pt>
                <c:pt idx="277">
                  <c:v>2.4</c:v>
                </c:pt>
                <c:pt idx="278">
                  <c:v>2.6</c:v>
                </c:pt>
                <c:pt idx="279">
                  <c:v>2.5</c:v>
                </c:pt>
                <c:pt idx="280">
                  <c:v>2.6</c:v>
                </c:pt>
                <c:pt idx="281">
                  <c:v>2.2000000000000002</c:v>
                </c:pt>
                <c:pt idx="282">
                  <c:v>1.7</c:v>
                </c:pt>
                <c:pt idx="283">
                  <c:v>2</c:v>
                </c:pt>
                <c:pt idx="284">
                  <c:v>2.2000000000000002</c:v>
                </c:pt>
                <c:pt idx="285">
                  <c:v>2.4</c:v>
                </c:pt>
                <c:pt idx="286">
                  <c:v>2.5</c:v>
                </c:pt>
                <c:pt idx="287">
                  <c:v>2.2999999999999998</c:v>
                </c:pt>
                <c:pt idx="288">
                  <c:v>2.2000000000000002</c:v>
                </c:pt>
                <c:pt idx="289">
                  <c:v>2.2000000000000002</c:v>
                </c:pt>
                <c:pt idx="290">
                  <c:v>1.9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2.2000000000000002</c:v>
                </c:pt>
                <c:pt idx="295">
                  <c:v>2.1</c:v>
                </c:pt>
                <c:pt idx="296">
                  <c:v>2.1</c:v>
                </c:pt>
                <c:pt idx="297">
                  <c:v>2</c:v>
                </c:pt>
                <c:pt idx="298">
                  <c:v>1.7</c:v>
                </c:pt>
                <c:pt idx="299">
                  <c:v>1.7</c:v>
                </c:pt>
                <c:pt idx="300">
                  <c:v>2.6</c:v>
                </c:pt>
                <c:pt idx="301">
                  <c:v>3</c:v>
                </c:pt>
                <c:pt idx="302">
                  <c:v>3</c:v>
                </c:pt>
                <c:pt idx="30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4-46B3-A4F4-C4AA49D364A2}"/>
            </c:ext>
          </c:extLst>
        </c:ser>
        <c:ser>
          <c:idx val="1"/>
          <c:order val="1"/>
          <c:tx>
            <c:strRef>
              <c:f>Indic!$C$1</c:f>
              <c:strCache>
                <c:ptCount val="1"/>
                <c:pt idx="0">
                  <c:v>CPEXEMUY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Indic!$A$2:$A$305</c:f>
              <c:numCache>
                <c:formatCode>m/d/yyyy</c:formatCode>
                <c:ptCount val="304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</c:numCache>
            </c:numRef>
          </c:cat>
          <c:val>
            <c:numRef>
              <c:f>Indic!$C$2:$C$305</c:f>
              <c:numCache>
                <c:formatCode>General</c:formatCode>
                <c:ptCount val="304"/>
                <c:pt idx="0">
                  <c:v>1.3</c:v>
                </c:pt>
                <c:pt idx="1">
                  <c:v>1.7</c:v>
                </c:pt>
                <c:pt idx="2">
                  <c:v>1.9</c:v>
                </c:pt>
                <c:pt idx="3">
                  <c:v>1.9</c:v>
                </c:pt>
                <c:pt idx="4">
                  <c:v>1.8</c:v>
                </c:pt>
                <c:pt idx="5">
                  <c:v>1.7</c:v>
                </c:pt>
                <c:pt idx="6">
                  <c:v>2</c:v>
                </c:pt>
                <c:pt idx="7">
                  <c:v>2.2000000000000002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2.5</c:v>
                </c:pt>
                <c:pt idx="12">
                  <c:v>2.5</c:v>
                </c:pt>
                <c:pt idx="13">
                  <c:v>2.4</c:v>
                </c:pt>
                <c:pt idx="14">
                  <c:v>2.5</c:v>
                </c:pt>
                <c:pt idx="15">
                  <c:v>2.5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2.2000000000000002</c:v>
                </c:pt>
                <c:pt idx="22">
                  <c:v>1.9</c:v>
                </c:pt>
                <c:pt idx="23">
                  <c:v>1.9</c:v>
                </c:pt>
                <c:pt idx="24">
                  <c:v>1.8</c:v>
                </c:pt>
                <c:pt idx="25">
                  <c:v>2</c:v>
                </c:pt>
                <c:pt idx="26">
                  <c:v>2</c:v>
                </c:pt>
                <c:pt idx="27">
                  <c:v>1.8</c:v>
                </c:pt>
                <c:pt idx="28">
                  <c:v>1.6</c:v>
                </c:pt>
                <c:pt idx="29">
                  <c:v>1.6</c:v>
                </c:pt>
                <c:pt idx="30">
                  <c:v>1.8</c:v>
                </c:pt>
                <c:pt idx="31">
                  <c:v>1.7</c:v>
                </c:pt>
                <c:pt idx="32">
                  <c:v>1.7</c:v>
                </c:pt>
                <c:pt idx="33">
                  <c:v>1.6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1.8</c:v>
                </c:pt>
                <c:pt idx="43">
                  <c:v>1.8</c:v>
                </c:pt>
                <c:pt idx="44">
                  <c:v>1.9</c:v>
                </c:pt>
                <c:pt idx="45">
                  <c:v>1.9</c:v>
                </c:pt>
                <c:pt idx="46">
                  <c:v>1.6</c:v>
                </c:pt>
                <c:pt idx="47">
                  <c:v>1.4</c:v>
                </c:pt>
                <c:pt idx="48">
                  <c:v>1.6</c:v>
                </c:pt>
                <c:pt idx="49">
                  <c:v>1.6</c:v>
                </c:pt>
                <c:pt idx="50">
                  <c:v>1.6</c:v>
                </c:pt>
                <c:pt idx="51">
                  <c:v>1.4</c:v>
                </c:pt>
                <c:pt idx="52">
                  <c:v>1.4</c:v>
                </c:pt>
                <c:pt idx="53">
                  <c:v>1.3</c:v>
                </c:pt>
                <c:pt idx="54">
                  <c:v>1.3</c:v>
                </c:pt>
                <c:pt idx="55">
                  <c:v>1.4</c:v>
                </c:pt>
                <c:pt idx="56">
                  <c:v>1.3</c:v>
                </c:pt>
                <c:pt idx="57">
                  <c:v>1.3</c:v>
                </c:pt>
                <c:pt idx="58">
                  <c:v>1.2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1.3</c:v>
                </c:pt>
                <c:pt idx="63">
                  <c:v>1.4</c:v>
                </c:pt>
                <c:pt idx="64">
                  <c:v>1.5</c:v>
                </c:pt>
                <c:pt idx="65">
                  <c:v>1.4</c:v>
                </c:pt>
                <c:pt idx="66">
                  <c:v>1.4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1.7</c:v>
                </c:pt>
                <c:pt idx="71">
                  <c:v>1.8</c:v>
                </c:pt>
                <c:pt idx="72">
                  <c:v>1.8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1.7</c:v>
                </c:pt>
                <c:pt idx="83">
                  <c:v>1.8</c:v>
                </c:pt>
                <c:pt idx="84">
                  <c:v>2</c:v>
                </c:pt>
                <c:pt idx="85">
                  <c:v>1.6</c:v>
                </c:pt>
                <c:pt idx="86">
                  <c:v>1.6</c:v>
                </c:pt>
                <c:pt idx="87">
                  <c:v>1.8</c:v>
                </c:pt>
                <c:pt idx="88">
                  <c:v>1.7</c:v>
                </c:pt>
                <c:pt idx="89">
                  <c:v>1.7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1.8</c:v>
                </c:pt>
                <c:pt idx="94">
                  <c:v>1.8</c:v>
                </c:pt>
                <c:pt idx="95">
                  <c:v>1.6</c:v>
                </c:pt>
                <c:pt idx="96">
                  <c:v>1.4</c:v>
                </c:pt>
                <c:pt idx="97">
                  <c:v>1.8</c:v>
                </c:pt>
                <c:pt idx="98">
                  <c:v>1.8</c:v>
                </c:pt>
                <c:pt idx="99">
                  <c:v>1.4</c:v>
                </c:pt>
                <c:pt idx="100">
                  <c:v>1.3</c:v>
                </c:pt>
                <c:pt idx="101">
                  <c:v>1.3</c:v>
                </c:pt>
                <c:pt idx="102">
                  <c:v>1.2</c:v>
                </c:pt>
                <c:pt idx="103">
                  <c:v>1.2</c:v>
                </c:pt>
                <c:pt idx="104">
                  <c:v>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0.8</c:v>
                </c:pt>
                <c:pt idx="108">
                  <c:v>1.2</c:v>
                </c:pt>
                <c:pt idx="109">
                  <c:v>0.9</c:v>
                </c:pt>
                <c:pt idx="110">
                  <c:v>0.9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1.2</c:v>
                </c:pt>
                <c:pt idx="115">
                  <c:v>1.2</c:v>
                </c:pt>
                <c:pt idx="116">
                  <c:v>1.1000000000000001</c:v>
                </c:pt>
                <c:pt idx="117">
                  <c:v>1</c:v>
                </c:pt>
                <c:pt idx="118">
                  <c:v>1.1000000000000001</c:v>
                </c:pt>
                <c:pt idx="119">
                  <c:v>1</c:v>
                </c:pt>
                <c:pt idx="120">
                  <c:v>1.3</c:v>
                </c:pt>
                <c:pt idx="121">
                  <c:v>1.3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1.2</c:v>
                </c:pt>
                <c:pt idx="126">
                  <c:v>1.6</c:v>
                </c:pt>
                <c:pt idx="127">
                  <c:v>1.6</c:v>
                </c:pt>
                <c:pt idx="128">
                  <c:v>1.6</c:v>
                </c:pt>
                <c:pt idx="129">
                  <c:v>1.6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1.6</c:v>
                </c:pt>
                <c:pt idx="134">
                  <c:v>1.6</c:v>
                </c:pt>
                <c:pt idx="135">
                  <c:v>1.6</c:v>
                </c:pt>
                <c:pt idx="136">
                  <c:v>1.7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1.4</c:v>
                </c:pt>
                <c:pt idx="141">
                  <c:v>1.5</c:v>
                </c:pt>
                <c:pt idx="142">
                  <c:v>1.3</c:v>
                </c:pt>
                <c:pt idx="143">
                  <c:v>1.3</c:v>
                </c:pt>
                <c:pt idx="144">
                  <c:v>1.3</c:v>
                </c:pt>
                <c:pt idx="145">
                  <c:v>1</c:v>
                </c:pt>
                <c:pt idx="146">
                  <c:v>1.2</c:v>
                </c:pt>
                <c:pt idx="147">
                  <c:v>1.2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</c:v>
                </c:pt>
                <c:pt idx="151">
                  <c:v>0.8</c:v>
                </c:pt>
                <c:pt idx="152">
                  <c:v>0.8</c:v>
                </c:pt>
                <c:pt idx="153">
                  <c:v>0.7</c:v>
                </c:pt>
                <c:pt idx="154">
                  <c:v>0.8</c:v>
                </c:pt>
                <c:pt idx="155">
                  <c:v>1</c:v>
                </c:pt>
                <c:pt idx="156">
                  <c:v>0.7</c:v>
                </c:pt>
                <c:pt idx="157">
                  <c:v>1</c:v>
                </c:pt>
                <c:pt idx="158">
                  <c:v>1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0.6</c:v>
                </c:pt>
                <c:pt idx="168">
                  <c:v>0.7</c:v>
                </c:pt>
                <c:pt idx="169">
                  <c:v>0.9</c:v>
                </c:pt>
                <c:pt idx="170">
                  <c:v>0.9</c:v>
                </c:pt>
                <c:pt idx="171">
                  <c:v>1.2</c:v>
                </c:pt>
                <c:pt idx="172">
                  <c:v>1.4</c:v>
                </c:pt>
                <c:pt idx="173">
                  <c:v>1.4</c:v>
                </c:pt>
                <c:pt idx="174">
                  <c:v>1.3</c:v>
                </c:pt>
                <c:pt idx="175">
                  <c:v>1.3</c:v>
                </c:pt>
                <c:pt idx="176">
                  <c:v>0.9</c:v>
                </c:pt>
                <c:pt idx="177">
                  <c:v>0.9</c:v>
                </c:pt>
                <c:pt idx="178">
                  <c:v>0.9</c:v>
                </c:pt>
                <c:pt idx="179">
                  <c:v>0.9</c:v>
                </c:pt>
                <c:pt idx="180">
                  <c:v>1</c:v>
                </c:pt>
                <c:pt idx="181">
                  <c:v>1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0.9</c:v>
                </c:pt>
                <c:pt idx="191">
                  <c:v>0.8</c:v>
                </c:pt>
                <c:pt idx="192">
                  <c:v>0.7</c:v>
                </c:pt>
                <c:pt idx="193">
                  <c:v>0.7</c:v>
                </c:pt>
                <c:pt idx="194">
                  <c:v>0.9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0.7</c:v>
                </c:pt>
                <c:pt idx="206">
                  <c:v>1.2</c:v>
                </c:pt>
                <c:pt idx="207">
                  <c:v>1.2</c:v>
                </c:pt>
                <c:pt idx="208">
                  <c:v>1.1000000000000001</c:v>
                </c:pt>
                <c:pt idx="209">
                  <c:v>1</c:v>
                </c:pt>
                <c:pt idx="210">
                  <c:v>1</c:v>
                </c:pt>
                <c:pt idx="211">
                  <c:v>1.2</c:v>
                </c:pt>
                <c:pt idx="212">
                  <c:v>0.9</c:v>
                </c:pt>
                <c:pt idx="213">
                  <c:v>0.9</c:v>
                </c:pt>
                <c:pt idx="214">
                  <c:v>1.1000000000000001</c:v>
                </c:pt>
                <c:pt idx="215">
                  <c:v>1</c:v>
                </c:pt>
                <c:pt idx="216">
                  <c:v>1</c:v>
                </c:pt>
                <c:pt idx="217">
                  <c:v>1.3</c:v>
                </c:pt>
                <c:pt idx="218">
                  <c:v>0.8</c:v>
                </c:pt>
                <c:pt idx="219">
                  <c:v>0.8</c:v>
                </c:pt>
                <c:pt idx="220">
                  <c:v>0.9</c:v>
                </c:pt>
                <c:pt idx="221">
                  <c:v>0.9</c:v>
                </c:pt>
                <c:pt idx="222">
                  <c:v>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1.3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</c:v>
                </c:pt>
                <c:pt idx="229">
                  <c:v>0.9</c:v>
                </c:pt>
                <c:pt idx="230">
                  <c:v>0.9</c:v>
                </c:pt>
                <c:pt idx="231">
                  <c:v>0.8</c:v>
                </c:pt>
                <c:pt idx="232">
                  <c:v>1.2</c:v>
                </c:pt>
                <c:pt idx="233">
                  <c:v>0.4</c:v>
                </c:pt>
                <c:pt idx="234">
                  <c:v>0.2</c:v>
                </c:pt>
                <c:pt idx="235">
                  <c:v>0.2</c:v>
                </c:pt>
                <c:pt idx="236">
                  <c:v>0.3</c:v>
                </c:pt>
                <c:pt idx="237">
                  <c:v>0.2</c:v>
                </c:pt>
                <c:pt idx="238">
                  <c:v>0.2</c:v>
                </c:pt>
                <c:pt idx="239">
                  <c:v>1.4</c:v>
                </c:pt>
                <c:pt idx="240">
                  <c:v>0.9</c:v>
                </c:pt>
                <c:pt idx="241">
                  <c:v>0.7</c:v>
                </c:pt>
                <c:pt idx="242">
                  <c:v>0.9</c:v>
                </c:pt>
                <c:pt idx="243">
                  <c:v>0.9</c:v>
                </c:pt>
                <c:pt idx="244">
                  <c:v>0.9</c:v>
                </c:pt>
                <c:pt idx="245">
                  <c:v>1.5</c:v>
                </c:pt>
                <c:pt idx="246">
                  <c:v>1.9</c:v>
                </c:pt>
                <c:pt idx="247">
                  <c:v>1.9</c:v>
                </c:pt>
                <c:pt idx="248">
                  <c:v>2.6</c:v>
                </c:pt>
                <c:pt idx="249">
                  <c:v>2.6</c:v>
                </c:pt>
                <c:pt idx="250">
                  <c:v>2.2999999999999998</c:v>
                </c:pt>
                <c:pt idx="251">
                  <c:v>2.7</c:v>
                </c:pt>
                <c:pt idx="252">
                  <c:v>3</c:v>
                </c:pt>
                <c:pt idx="253">
                  <c:v>3.5</c:v>
                </c:pt>
                <c:pt idx="254">
                  <c:v>3.8</c:v>
                </c:pt>
                <c:pt idx="255">
                  <c:v>3.7</c:v>
                </c:pt>
                <c:pt idx="256">
                  <c:v>4</c:v>
                </c:pt>
                <c:pt idx="257">
                  <c:v>4.3</c:v>
                </c:pt>
                <c:pt idx="258">
                  <c:v>4.7</c:v>
                </c:pt>
                <c:pt idx="259">
                  <c:v>5</c:v>
                </c:pt>
                <c:pt idx="260">
                  <c:v>5</c:v>
                </c:pt>
                <c:pt idx="261">
                  <c:v>5.2</c:v>
                </c:pt>
                <c:pt idx="262">
                  <c:v>5.3</c:v>
                </c:pt>
                <c:pt idx="263">
                  <c:v>5.6</c:v>
                </c:pt>
                <c:pt idx="264">
                  <c:v>5.7</c:v>
                </c:pt>
                <c:pt idx="265">
                  <c:v>5.6</c:v>
                </c:pt>
                <c:pt idx="266">
                  <c:v>5.3</c:v>
                </c:pt>
                <c:pt idx="267">
                  <c:v>5.5</c:v>
                </c:pt>
                <c:pt idx="268">
                  <c:v>5.5</c:v>
                </c:pt>
                <c:pt idx="269">
                  <c:v>5.3</c:v>
                </c:pt>
                <c:pt idx="270">
                  <c:v>4.5</c:v>
                </c:pt>
                <c:pt idx="271">
                  <c:v>4.2</c:v>
                </c:pt>
                <c:pt idx="272">
                  <c:v>3.6</c:v>
                </c:pt>
                <c:pt idx="273">
                  <c:v>3.4</c:v>
                </c:pt>
                <c:pt idx="274">
                  <c:v>3.3</c:v>
                </c:pt>
                <c:pt idx="275">
                  <c:v>3.1</c:v>
                </c:pt>
                <c:pt idx="276">
                  <c:v>2.9</c:v>
                </c:pt>
                <c:pt idx="277">
                  <c:v>2.7</c:v>
                </c:pt>
                <c:pt idx="278">
                  <c:v>2.9</c:v>
                </c:pt>
                <c:pt idx="279">
                  <c:v>2.9</c:v>
                </c:pt>
                <c:pt idx="280">
                  <c:v>2.8</c:v>
                </c:pt>
                <c:pt idx="281">
                  <c:v>2.8</c:v>
                </c:pt>
                <c:pt idx="282">
                  <c:v>2.7</c:v>
                </c:pt>
                <c:pt idx="283">
                  <c:v>2.7</c:v>
                </c:pt>
                <c:pt idx="284">
                  <c:v>2.7</c:v>
                </c:pt>
                <c:pt idx="285">
                  <c:v>2.7</c:v>
                </c:pt>
                <c:pt idx="286">
                  <c:v>2.7</c:v>
                </c:pt>
                <c:pt idx="287">
                  <c:v>2.6</c:v>
                </c:pt>
                <c:pt idx="288">
                  <c:v>2.4</c:v>
                </c:pt>
                <c:pt idx="289">
                  <c:v>2.7</c:v>
                </c:pt>
                <c:pt idx="290">
                  <c:v>2.2999999999999998</c:v>
                </c:pt>
                <c:pt idx="291">
                  <c:v>2.2999999999999998</c:v>
                </c:pt>
                <c:pt idx="292">
                  <c:v>2.2999999999999998</c:v>
                </c:pt>
                <c:pt idx="293">
                  <c:v>2.2999999999999998</c:v>
                </c:pt>
                <c:pt idx="294">
                  <c:v>2.4</c:v>
                </c:pt>
                <c:pt idx="295">
                  <c:v>2.4</c:v>
                </c:pt>
                <c:pt idx="296">
                  <c:v>2.4</c:v>
                </c:pt>
                <c:pt idx="297">
                  <c:v>2.2999999999999998</c:v>
                </c:pt>
                <c:pt idx="298">
                  <c:v>2.2000000000000002</c:v>
                </c:pt>
                <c:pt idx="299">
                  <c:v>2.2000000000000002</c:v>
                </c:pt>
                <c:pt idx="300">
                  <c:v>2.2999999999999998</c:v>
                </c:pt>
                <c:pt idx="301">
                  <c:v>2.2000000000000002</c:v>
                </c:pt>
                <c:pt idx="302">
                  <c:v>2.2000000000000002</c:v>
                </c:pt>
                <c:pt idx="30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4-46B3-A4F4-C4AA49D36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002032"/>
        <c:axId val="2021006352"/>
      </c:lineChart>
      <c:dateAx>
        <c:axId val="2021002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06352"/>
        <c:crosses val="autoZero"/>
        <c:auto val="1"/>
        <c:lblOffset val="100"/>
        <c:baseTimeUnit val="days"/>
      </c:dateAx>
      <c:valAx>
        <c:axId val="20210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0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Indic!$G$1:$G$2</c:f>
              <c:strCache>
                <c:ptCount val="2"/>
                <c:pt idx="0">
                  <c:v>Taux reel Ex ante</c:v>
                </c:pt>
                <c:pt idx="1">
                  <c:v>2,45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Indic!$A$3:$A$305</c:f>
              <c:numCache>
                <c:formatCode>m/d/yyyy</c:formatCode>
                <c:ptCount val="303"/>
                <c:pt idx="0">
                  <c:v>37011</c:v>
                </c:pt>
                <c:pt idx="1">
                  <c:v>37042</c:v>
                </c:pt>
                <c:pt idx="2">
                  <c:v>37072</c:v>
                </c:pt>
                <c:pt idx="3">
                  <c:v>37103</c:v>
                </c:pt>
                <c:pt idx="4">
                  <c:v>37134</c:v>
                </c:pt>
                <c:pt idx="5">
                  <c:v>37164</c:v>
                </c:pt>
                <c:pt idx="6">
                  <c:v>37195</c:v>
                </c:pt>
                <c:pt idx="7">
                  <c:v>37225</c:v>
                </c:pt>
                <c:pt idx="8">
                  <c:v>37256</c:v>
                </c:pt>
                <c:pt idx="9">
                  <c:v>37287</c:v>
                </c:pt>
                <c:pt idx="10">
                  <c:v>37315</c:v>
                </c:pt>
                <c:pt idx="11">
                  <c:v>37344</c:v>
                </c:pt>
                <c:pt idx="12">
                  <c:v>37376</c:v>
                </c:pt>
                <c:pt idx="13">
                  <c:v>37407</c:v>
                </c:pt>
                <c:pt idx="14">
                  <c:v>37435</c:v>
                </c:pt>
                <c:pt idx="15">
                  <c:v>37468</c:v>
                </c:pt>
                <c:pt idx="16">
                  <c:v>37498</c:v>
                </c:pt>
                <c:pt idx="17">
                  <c:v>37529</c:v>
                </c:pt>
                <c:pt idx="18">
                  <c:v>37560</c:v>
                </c:pt>
                <c:pt idx="19">
                  <c:v>37589</c:v>
                </c:pt>
                <c:pt idx="20">
                  <c:v>37621</c:v>
                </c:pt>
                <c:pt idx="21">
                  <c:v>37652</c:v>
                </c:pt>
                <c:pt idx="22">
                  <c:v>37680</c:v>
                </c:pt>
                <c:pt idx="23">
                  <c:v>37711</c:v>
                </c:pt>
                <c:pt idx="24">
                  <c:v>37741</c:v>
                </c:pt>
                <c:pt idx="25">
                  <c:v>37771</c:v>
                </c:pt>
                <c:pt idx="26">
                  <c:v>37802</c:v>
                </c:pt>
                <c:pt idx="27">
                  <c:v>37833</c:v>
                </c:pt>
                <c:pt idx="28">
                  <c:v>37862</c:v>
                </c:pt>
                <c:pt idx="29">
                  <c:v>37894</c:v>
                </c:pt>
                <c:pt idx="30">
                  <c:v>37925</c:v>
                </c:pt>
                <c:pt idx="31">
                  <c:v>37953</c:v>
                </c:pt>
                <c:pt idx="32">
                  <c:v>37986</c:v>
                </c:pt>
                <c:pt idx="33">
                  <c:v>38016</c:v>
                </c:pt>
                <c:pt idx="34">
                  <c:v>38044</c:v>
                </c:pt>
                <c:pt idx="35">
                  <c:v>38077</c:v>
                </c:pt>
                <c:pt idx="36">
                  <c:v>38107</c:v>
                </c:pt>
                <c:pt idx="37">
                  <c:v>38138</c:v>
                </c:pt>
                <c:pt idx="38">
                  <c:v>38168</c:v>
                </c:pt>
                <c:pt idx="39">
                  <c:v>38198</c:v>
                </c:pt>
                <c:pt idx="40">
                  <c:v>38230</c:v>
                </c:pt>
                <c:pt idx="41">
                  <c:v>38260</c:v>
                </c:pt>
                <c:pt idx="42">
                  <c:v>38289</c:v>
                </c:pt>
                <c:pt idx="43">
                  <c:v>38321</c:v>
                </c:pt>
                <c:pt idx="44">
                  <c:v>38352</c:v>
                </c:pt>
                <c:pt idx="45">
                  <c:v>38383</c:v>
                </c:pt>
                <c:pt idx="46">
                  <c:v>38411</c:v>
                </c:pt>
                <c:pt idx="47">
                  <c:v>38442</c:v>
                </c:pt>
                <c:pt idx="48">
                  <c:v>38471</c:v>
                </c:pt>
                <c:pt idx="49">
                  <c:v>38503</c:v>
                </c:pt>
                <c:pt idx="50">
                  <c:v>38533</c:v>
                </c:pt>
                <c:pt idx="51">
                  <c:v>38562</c:v>
                </c:pt>
                <c:pt idx="52">
                  <c:v>38595</c:v>
                </c:pt>
                <c:pt idx="53">
                  <c:v>38625</c:v>
                </c:pt>
                <c:pt idx="54">
                  <c:v>38656</c:v>
                </c:pt>
                <c:pt idx="55">
                  <c:v>38686</c:v>
                </c:pt>
                <c:pt idx="56">
                  <c:v>38716</c:v>
                </c:pt>
                <c:pt idx="57">
                  <c:v>38748</c:v>
                </c:pt>
                <c:pt idx="58">
                  <c:v>38776</c:v>
                </c:pt>
                <c:pt idx="59">
                  <c:v>38807</c:v>
                </c:pt>
                <c:pt idx="60">
                  <c:v>38835</c:v>
                </c:pt>
                <c:pt idx="61">
                  <c:v>38868</c:v>
                </c:pt>
                <c:pt idx="62">
                  <c:v>38898</c:v>
                </c:pt>
                <c:pt idx="63">
                  <c:v>38929</c:v>
                </c:pt>
                <c:pt idx="64">
                  <c:v>38960</c:v>
                </c:pt>
                <c:pt idx="65">
                  <c:v>38989</c:v>
                </c:pt>
                <c:pt idx="66">
                  <c:v>39021</c:v>
                </c:pt>
                <c:pt idx="67">
                  <c:v>39051</c:v>
                </c:pt>
                <c:pt idx="68">
                  <c:v>39080</c:v>
                </c:pt>
                <c:pt idx="69">
                  <c:v>39113</c:v>
                </c:pt>
                <c:pt idx="70">
                  <c:v>39141</c:v>
                </c:pt>
                <c:pt idx="71">
                  <c:v>39171</c:v>
                </c:pt>
                <c:pt idx="72">
                  <c:v>39202</c:v>
                </c:pt>
                <c:pt idx="73">
                  <c:v>39233</c:v>
                </c:pt>
                <c:pt idx="74">
                  <c:v>39262</c:v>
                </c:pt>
                <c:pt idx="75">
                  <c:v>39294</c:v>
                </c:pt>
                <c:pt idx="76">
                  <c:v>39325</c:v>
                </c:pt>
                <c:pt idx="77">
                  <c:v>39353</c:v>
                </c:pt>
                <c:pt idx="78">
                  <c:v>39386</c:v>
                </c:pt>
                <c:pt idx="79">
                  <c:v>39416</c:v>
                </c:pt>
                <c:pt idx="80">
                  <c:v>39447</c:v>
                </c:pt>
                <c:pt idx="81">
                  <c:v>39478</c:v>
                </c:pt>
                <c:pt idx="82">
                  <c:v>39507</c:v>
                </c:pt>
                <c:pt idx="83">
                  <c:v>39538</c:v>
                </c:pt>
                <c:pt idx="84">
                  <c:v>39568</c:v>
                </c:pt>
                <c:pt idx="85">
                  <c:v>39598</c:v>
                </c:pt>
                <c:pt idx="86">
                  <c:v>39629</c:v>
                </c:pt>
                <c:pt idx="87">
                  <c:v>39660</c:v>
                </c:pt>
                <c:pt idx="88">
                  <c:v>39689</c:v>
                </c:pt>
                <c:pt idx="89">
                  <c:v>39721</c:v>
                </c:pt>
                <c:pt idx="90">
                  <c:v>39752</c:v>
                </c:pt>
                <c:pt idx="91">
                  <c:v>39780</c:v>
                </c:pt>
                <c:pt idx="92">
                  <c:v>39813</c:v>
                </c:pt>
                <c:pt idx="93">
                  <c:v>39843</c:v>
                </c:pt>
                <c:pt idx="94">
                  <c:v>39871</c:v>
                </c:pt>
                <c:pt idx="95">
                  <c:v>39903</c:v>
                </c:pt>
                <c:pt idx="96">
                  <c:v>39933</c:v>
                </c:pt>
                <c:pt idx="97">
                  <c:v>39962</c:v>
                </c:pt>
                <c:pt idx="98">
                  <c:v>39994</c:v>
                </c:pt>
                <c:pt idx="99">
                  <c:v>40025</c:v>
                </c:pt>
                <c:pt idx="100">
                  <c:v>40056</c:v>
                </c:pt>
                <c:pt idx="101">
                  <c:v>40086</c:v>
                </c:pt>
                <c:pt idx="102">
                  <c:v>40116</c:v>
                </c:pt>
                <c:pt idx="103">
                  <c:v>40147</c:v>
                </c:pt>
                <c:pt idx="104">
                  <c:v>40178</c:v>
                </c:pt>
                <c:pt idx="105">
                  <c:v>40207</c:v>
                </c:pt>
                <c:pt idx="106">
                  <c:v>40235</c:v>
                </c:pt>
                <c:pt idx="107">
                  <c:v>40268</c:v>
                </c:pt>
                <c:pt idx="108">
                  <c:v>40298</c:v>
                </c:pt>
                <c:pt idx="109">
                  <c:v>40329</c:v>
                </c:pt>
                <c:pt idx="110">
                  <c:v>40359</c:v>
                </c:pt>
                <c:pt idx="111">
                  <c:v>40389</c:v>
                </c:pt>
                <c:pt idx="112">
                  <c:v>40421</c:v>
                </c:pt>
                <c:pt idx="113">
                  <c:v>40451</c:v>
                </c:pt>
                <c:pt idx="114">
                  <c:v>40480</c:v>
                </c:pt>
                <c:pt idx="115">
                  <c:v>40512</c:v>
                </c:pt>
                <c:pt idx="116">
                  <c:v>40543</c:v>
                </c:pt>
                <c:pt idx="117">
                  <c:v>40574</c:v>
                </c:pt>
                <c:pt idx="118">
                  <c:v>40602</c:v>
                </c:pt>
                <c:pt idx="119">
                  <c:v>40633</c:v>
                </c:pt>
                <c:pt idx="120">
                  <c:v>40662</c:v>
                </c:pt>
                <c:pt idx="121">
                  <c:v>40694</c:v>
                </c:pt>
                <c:pt idx="122">
                  <c:v>40724</c:v>
                </c:pt>
                <c:pt idx="123">
                  <c:v>40753</c:v>
                </c:pt>
                <c:pt idx="124">
                  <c:v>40786</c:v>
                </c:pt>
                <c:pt idx="125">
                  <c:v>40816</c:v>
                </c:pt>
                <c:pt idx="126">
                  <c:v>40847</c:v>
                </c:pt>
                <c:pt idx="127">
                  <c:v>40877</c:v>
                </c:pt>
                <c:pt idx="128">
                  <c:v>40907</c:v>
                </c:pt>
                <c:pt idx="129">
                  <c:v>40939</c:v>
                </c:pt>
                <c:pt idx="130">
                  <c:v>40968</c:v>
                </c:pt>
                <c:pt idx="131">
                  <c:v>40998</c:v>
                </c:pt>
                <c:pt idx="132">
                  <c:v>41029</c:v>
                </c:pt>
                <c:pt idx="133">
                  <c:v>41060</c:v>
                </c:pt>
                <c:pt idx="134">
                  <c:v>41089</c:v>
                </c:pt>
                <c:pt idx="135">
                  <c:v>41121</c:v>
                </c:pt>
                <c:pt idx="136">
                  <c:v>41152</c:v>
                </c:pt>
                <c:pt idx="137">
                  <c:v>41180</c:v>
                </c:pt>
                <c:pt idx="138">
                  <c:v>41213</c:v>
                </c:pt>
                <c:pt idx="139">
                  <c:v>41243</c:v>
                </c:pt>
                <c:pt idx="140">
                  <c:v>41274</c:v>
                </c:pt>
                <c:pt idx="141">
                  <c:v>41305</c:v>
                </c:pt>
                <c:pt idx="142">
                  <c:v>41333</c:v>
                </c:pt>
                <c:pt idx="143">
                  <c:v>41362</c:v>
                </c:pt>
                <c:pt idx="144">
                  <c:v>41394</c:v>
                </c:pt>
                <c:pt idx="145">
                  <c:v>41425</c:v>
                </c:pt>
                <c:pt idx="146">
                  <c:v>41453</c:v>
                </c:pt>
                <c:pt idx="147">
                  <c:v>41486</c:v>
                </c:pt>
                <c:pt idx="148">
                  <c:v>41516</c:v>
                </c:pt>
                <c:pt idx="149">
                  <c:v>41547</c:v>
                </c:pt>
                <c:pt idx="150">
                  <c:v>41578</c:v>
                </c:pt>
                <c:pt idx="151">
                  <c:v>41607</c:v>
                </c:pt>
                <c:pt idx="152">
                  <c:v>41639</c:v>
                </c:pt>
                <c:pt idx="153">
                  <c:v>41670</c:v>
                </c:pt>
                <c:pt idx="154">
                  <c:v>41698</c:v>
                </c:pt>
                <c:pt idx="155">
                  <c:v>41729</c:v>
                </c:pt>
                <c:pt idx="156">
                  <c:v>41759</c:v>
                </c:pt>
                <c:pt idx="157">
                  <c:v>41789</c:v>
                </c:pt>
                <c:pt idx="158">
                  <c:v>41820</c:v>
                </c:pt>
                <c:pt idx="159">
                  <c:v>41851</c:v>
                </c:pt>
                <c:pt idx="160">
                  <c:v>41880</c:v>
                </c:pt>
                <c:pt idx="161">
                  <c:v>41912</c:v>
                </c:pt>
                <c:pt idx="162">
                  <c:v>41943</c:v>
                </c:pt>
                <c:pt idx="163">
                  <c:v>41971</c:v>
                </c:pt>
                <c:pt idx="164">
                  <c:v>42004</c:v>
                </c:pt>
                <c:pt idx="165">
                  <c:v>42034</c:v>
                </c:pt>
                <c:pt idx="166">
                  <c:v>42062</c:v>
                </c:pt>
                <c:pt idx="167">
                  <c:v>42094</c:v>
                </c:pt>
                <c:pt idx="168">
                  <c:v>42124</c:v>
                </c:pt>
                <c:pt idx="169">
                  <c:v>42153</c:v>
                </c:pt>
                <c:pt idx="170">
                  <c:v>42185</c:v>
                </c:pt>
                <c:pt idx="171">
                  <c:v>42216</c:v>
                </c:pt>
                <c:pt idx="172">
                  <c:v>42247</c:v>
                </c:pt>
                <c:pt idx="173">
                  <c:v>42277</c:v>
                </c:pt>
                <c:pt idx="174">
                  <c:v>42307</c:v>
                </c:pt>
                <c:pt idx="175">
                  <c:v>42338</c:v>
                </c:pt>
                <c:pt idx="176">
                  <c:v>42369</c:v>
                </c:pt>
                <c:pt idx="177">
                  <c:v>42398</c:v>
                </c:pt>
                <c:pt idx="178">
                  <c:v>42429</c:v>
                </c:pt>
                <c:pt idx="179">
                  <c:v>42460</c:v>
                </c:pt>
                <c:pt idx="180">
                  <c:v>42489</c:v>
                </c:pt>
                <c:pt idx="181">
                  <c:v>42521</c:v>
                </c:pt>
                <c:pt idx="182">
                  <c:v>42551</c:v>
                </c:pt>
                <c:pt idx="183">
                  <c:v>42580</c:v>
                </c:pt>
                <c:pt idx="184">
                  <c:v>42613</c:v>
                </c:pt>
                <c:pt idx="185">
                  <c:v>42643</c:v>
                </c:pt>
                <c:pt idx="186">
                  <c:v>42674</c:v>
                </c:pt>
                <c:pt idx="187">
                  <c:v>42704</c:v>
                </c:pt>
                <c:pt idx="188">
                  <c:v>42734</c:v>
                </c:pt>
                <c:pt idx="189">
                  <c:v>42766</c:v>
                </c:pt>
                <c:pt idx="190">
                  <c:v>42794</c:v>
                </c:pt>
                <c:pt idx="191">
                  <c:v>42825</c:v>
                </c:pt>
                <c:pt idx="192">
                  <c:v>42853</c:v>
                </c:pt>
                <c:pt idx="193">
                  <c:v>42886</c:v>
                </c:pt>
                <c:pt idx="194">
                  <c:v>42916</c:v>
                </c:pt>
                <c:pt idx="195">
                  <c:v>42947</c:v>
                </c:pt>
                <c:pt idx="196">
                  <c:v>42978</c:v>
                </c:pt>
                <c:pt idx="197">
                  <c:v>43007</c:v>
                </c:pt>
                <c:pt idx="198">
                  <c:v>43039</c:v>
                </c:pt>
                <c:pt idx="199">
                  <c:v>43069</c:v>
                </c:pt>
                <c:pt idx="200">
                  <c:v>43098</c:v>
                </c:pt>
                <c:pt idx="201">
                  <c:v>43131</c:v>
                </c:pt>
                <c:pt idx="202">
                  <c:v>43159</c:v>
                </c:pt>
                <c:pt idx="203">
                  <c:v>43189</c:v>
                </c:pt>
                <c:pt idx="204">
                  <c:v>43220</c:v>
                </c:pt>
                <c:pt idx="205">
                  <c:v>43251</c:v>
                </c:pt>
                <c:pt idx="206">
                  <c:v>43280</c:v>
                </c:pt>
                <c:pt idx="207">
                  <c:v>43312</c:v>
                </c:pt>
                <c:pt idx="208">
                  <c:v>43343</c:v>
                </c:pt>
                <c:pt idx="209">
                  <c:v>43371</c:v>
                </c:pt>
                <c:pt idx="210">
                  <c:v>43404</c:v>
                </c:pt>
                <c:pt idx="211">
                  <c:v>43434</c:v>
                </c:pt>
                <c:pt idx="212">
                  <c:v>43465</c:v>
                </c:pt>
                <c:pt idx="213">
                  <c:v>43496</c:v>
                </c:pt>
                <c:pt idx="214">
                  <c:v>43524</c:v>
                </c:pt>
                <c:pt idx="215">
                  <c:v>43553</c:v>
                </c:pt>
                <c:pt idx="216">
                  <c:v>43585</c:v>
                </c:pt>
                <c:pt idx="217">
                  <c:v>43616</c:v>
                </c:pt>
                <c:pt idx="218">
                  <c:v>43644</c:v>
                </c:pt>
                <c:pt idx="219">
                  <c:v>43677</c:v>
                </c:pt>
                <c:pt idx="220">
                  <c:v>43707</c:v>
                </c:pt>
                <c:pt idx="221">
                  <c:v>43738</c:v>
                </c:pt>
                <c:pt idx="222">
                  <c:v>43769</c:v>
                </c:pt>
                <c:pt idx="223">
                  <c:v>43798</c:v>
                </c:pt>
                <c:pt idx="224">
                  <c:v>43830</c:v>
                </c:pt>
                <c:pt idx="225">
                  <c:v>43861</c:v>
                </c:pt>
                <c:pt idx="226">
                  <c:v>43889</c:v>
                </c:pt>
                <c:pt idx="227">
                  <c:v>43921</c:v>
                </c:pt>
                <c:pt idx="228">
                  <c:v>43951</c:v>
                </c:pt>
                <c:pt idx="229">
                  <c:v>43980</c:v>
                </c:pt>
                <c:pt idx="230">
                  <c:v>44012</c:v>
                </c:pt>
                <c:pt idx="231">
                  <c:v>44043</c:v>
                </c:pt>
                <c:pt idx="232">
                  <c:v>44074</c:v>
                </c:pt>
                <c:pt idx="233">
                  <c:v>44104</c:v>
                </c:pt>
                <c:pt idx="234">
                  <c:v>44134</c:v>
                </c:pt>
                <c:pt idx="235">
                  <c:v>44165</c:v>
                </c:pt>
                <c:pt idx="236">
                  <c:v>44196</c:v>
                </c:pt>
                <c:pt idx="237">
                  <c:v>44225</c:v>
                </c:pt>
                <c:pt idx="238">
                  <c:v>44253</c:v>
                </c:pt>
                <c:pt idx="239">
                  <c:v>44286</c:v>
                </c:pt>
                <c:pt idx="240">
                  <c:v>44316</c:v>
                </c:pt>
                <c:pt idx="241">
                  <c:v>44347</c:v>
                </c:pt>
                <c:pt idx="242">
                  <c:v>44377</c:v>
                </c:pt>
                <c:pt idx="243">
                  <c:v>44407</c:v>
                </c:pt>
                <c:pt idx="244">
                  <c:v>44439</c:v>
                </c:pt>
                <c:pt idx="245">
                  <c:v>44469</c:v>
                </c:pt>
                <c:pt idx="246">
                  <c:v>44498</c:v>
                </c:pt>
                <c:pt idx="247">
                  <c:v>44530</c:v>
                </c:pt>
                <c:pt idx="248">
                  <c:v>44561</c:v>
                </c:pt>
                <c:pt idx="249">
                  <c:v>44592</c:v>
                </c:pt>
                <c:pt idx="250">
                  <c:v>44620</c:v>
                </c:pt>
                <c:pt idx="251">
                  <c:v>44651</c:v>
                </c:pt>
                <c:pt idx="252">
                  <c:v>44681</c:v>
                </c:pt>
                <c:pt idx="253">
                  <c:v>44712</c:v>
                </c:pt>
                <c:pt idx="254">
                  <c:v>44742</c:v>
                </c:pt>
                <c:pt idx="255">
                  <c:v>44773</c:v>
                </c:pt>
                <c:pt idx="256">
                  <c:v>44804</c:v>
                </c:pt>
                <c:pt idx="257">
                  <c:v>44834</c:v>
                </c:pt>
                <c:pt idx="258">
                  <c:v>44865</c:v>
                </c:pt>
                <c:pt idx="259">
                  <c:v>44895</c:v>
                </c:pt>
                <c:pt idx="260">
                  <c:v>44926</c:v>
                </c:pt>
                <c:pt idx="261">
                  <c:v>44957</c:v>
                </c:pt>
                <c:pt idx="262">
                  <c:v>44985</c:v>
                </c:pt>
                <c:pt idx="263">
                  <c:v>45016</c:v>
                </c:pt>
                <c:pt idx="264">
                  <c:v>45046</c:v>
                </c:pt>
                <c:pt idx="265">
                  <c:v>45077</c:v>
                </c:pt>
                <c:pt idx="266">
                  <c:v>45107</c:v>
                </c:pt>
                <c:pt idx="267">
                  <c:v>45138</c:v>
                </c:pt>
                <c:pt idx="268">
                  <c:v>45169</c:v>
                </c:pt>
                <c:pt idx="269">
                  <c:v>45199</c:v>
                </c:pt>
                <c:pt idx="270">
                  <c:v>45230</c:v>
                </c:pt>
                <c:pt idx="271">
                  <c:v>45260</c:v>
                </c:pt>
                <c:pt idx="272">
                  <c:v>45291</c:v>
                </c:pt>
                <c:pt idx="273">
                  <c:v>45322</c:v>
                </c:pt>
                <c:pt idx="274">
                  <c:v>45351</c:v>
                </c:pt>
                <c:pt idx="275">
                  <c:v>45382</c:v>
                </c:pt>
                <c:pt idx="276">
                  <c:v>45412</c:v>
                </c:pt>
                <c:pt idx="277">
                  <c:v>45443</c:v>
                </c:pt>
                <c:pt idx="278">
                  <c:v>45473</c:v>
                </c:pt>
                <c:pt idx="279">
                  <c:v>45504</c:v>
                </c:pt>
                <c:pt idx="280">
                  <c:v>45535</c:v>
                </c:pt>
                <c:pt idx="281">
                  <c:v>45565</c:v>
                </c:pt>
                <c:pt idx="282">
                  <c:v>45596</c:v>
                </c:pt>
                <c:pt idx="283">
                  <c:v>45626</c:v>
                </c:pt>
                <c:pt idx="284">
                  <c:v>45657</c:v>
                </c:pt>
                <c:pt idx="285">
                  <c:v>45688</c:v>
                </c:pt>
                <c:pt idx="286">
                  <c:v>45716</c:v>
                </c:pt>
                <c:pt idx="287">
                  <c:v>45747</c:v>
                </c:pt>
                <c:pt idx="288">
                  <c:v>45777</c:v>
                </c:pt>
                <c:pt idx="289">
                  <c:v>45808</c:v>
                </c:pt>
                <c:pt idx="290">
                  <c:v>45838</c:v>
                </c:pt>
                <c:pt idx="291">
                  <c:v>45869</c:v>
                </c:pt>
                <c:pt idx="292">
                  <c:v>45898</c:v>
                </c:pt>
                <c:pt idx="293">
                  <c:v>45930</c:v>
                </c:pt>
                <c:pt idx="294">
                  <c:v>45961</c:v>
                </c:pt>
                <c:pt idx="295">
                  <c:v>45989</c:v>
                </c:pt>
                <c:pt idx="296">
                  <c:v>46022</c:v>
                </c:pt>
                <c:pt idx="297">
                  <c:v>46053</c:v>
                </c:pt>
                <c:pt idx="298">
                  <c:v>46080</c:v>
                </c:pt>
                <c:pt idx="299">
                  <c:v>46112</c:v>
                </c:pt>
                <c:pt idx="300">
                  <c:v>46142</c:v>
                </c:pt>
                <c:pt idx="301">
                  <c:v>46171</c:v>
                </c:pt>
                <c:pt idx="302">
                  <c:v>46203</c:v>
                </c:pt>
              </c:numCache>
            </c:numRef>
          </c:cat>
          <c:val>
            <c:numRef>
              <c:f>Indic!$G$3:$G$305</c:f>
              <c:numCache>
                <c:formatCode>General</c:formatCode>
                <c:ptCount val="303"/>
                <c:pt idx="0">
                  <c:v>2.0499999999999998</c:v>
                </c:pt>
                <c:pt idx="1">
                  <c:v>1.6</c:v>
                </c:pt>
                <c:pt idx="2">
                  <c:v>1.6</c:v>
                </c:pt>
                <c:pt idx="3">
                  <c:v>1.7</c:v>
                </c:pt>
                <c:pt idx="4">
                  <c:v>1.55</c:v>
                </c:pt>
                <c:pt idx="5">
                  <c:v>0.75</c:v>
                </c:pt>
                <c:pt idx="6">
                  <c:v>0.54999999999999982</c:v>
                </c:pt>
                <c:pt idx="7">
                  <c:v>-4.9999999999999822E-2</c:v>
                </c:pt>
                <c:pt idx="8">
                  <c:v>4.9999999999999822E-2</c:v>
                </c:pt>
                <c:pt idx="9">
                  <c:v>-0.14999999999999991</c:v>
                </c:pt>
                <c:pt idx="10">
                  <c:v>-0.25</c:v>
                </c:pt>
                <c:pt idx="11">
                  <c:v>-0.25</c:v>
                </c:pt>
                <c:pt idx="12">
                  <c:v>-0.14999999999999991</c:v>
                </c:pt>
                <c:pt idx="13">
                  <c:v>-0.25</c:v>
                </c:pt>
                <c:pt idx="14">
                  <c:v>-0.25</c:v>
                </c:pt>
                <c:pt idx="15">
                  <c:v>-0.14999999999999991</c:v>
                </c:pt>
                <c:pt idx="16">
                  <c:v>-0.14999999999999991</c:v>
                </c:pt>
                <c:pt idx="17">
                  <c:v>-0.14999999999999991</c:v>
                </c:pt>
                <c:pt idx="18">
                  <c:v>-4.9999999999999822E-2</c:v>
                </c:pt>
                <c:pt idx="19">
                  <c:v>-4.9999999999999822E-2</c:v>
                </c:pt>
                <c:pt idx="20">
                  <c:v>-0.45000000000000018</c:v>
                </c:pt>
                <c:pt idx="21">
                  <c:v>-0.14999999999999991</c:v>
                </c:pt>
                <c:pt idx="22">
                  <c:v>-0.14999999999999991</c:v>
                </c:pt>
                <c:pt idx="23">
                  <c:v>-0.30000000000000004</c:v>
                </c:pt>
                <c:pt idx="24">
                  <c:v>-0.5</c:v>
                </c:pt>
                <c:pt idx="25">
                  <c:v>-0.5</c:v>
                </c:pt>
                <c:pt idx="26">
                  <c:v>-0.8</c:v>
                </c:pt>
                <c:pt idx="27">
                  <c:v>-0.60000000000000009</c:v>
                </c:pt>
                <c:pt idx="28">
                  <c:v>-0.60000000000000009</c:v>
                </c:pt>
                <c:pt idx="29">
                  <c:v>-0.8</c:v>
                </c:pt>
                <c:pt idx="30">
                  <c:v>-0.7</c:v>
                </c:pt>
                <c:pt idx="31">
                  <c:v>-0.7</c:v>
                </c:pt>
                <c:pt idx="32">
                  <c:v>-0.60000000000000009</c:v>
                </c:pt>
                <c:pt idx="33">
                  <c:v>-0.60000000000000009</c:v>
                </c:pt>
                <c:pt idx="34">
                  <c:v>-0.7</c:v>
                </c:pt>
                <c:pt idx="35">
                  <c:v>-0.8</c:v>
                </c:pt>
                <c:pt idx="36">
                  <c:v>-0.8</c:v>
                </c:pt>
                <c:pt idx="37">
                  <c:v>-0.8</c:v>
                </c:pt>
                <c:pt idx="38">
                  <c:v>-0.89999999999999991</c:v>
                </c:pt>
                <c:pt idx="39">
                  <c:v>-0.89999999999999991</c:v>
                </c:pt>
                <c:pt idx="40">
                  <c:v>-0.89999999999999991</c:v>
                </c:pt>
                <c:pt idx="41">
                  <c:v>-0.8</c:v>
                </c:pt>
                <c:pt idx="42">
                  <c:v>-0.8</c:v>
                </c:pt>
                <c:pt idx="43">
                  <c:v>-0.89999999999999991</c:v>
                </c:pt>
                <c:pt idx="44">
                  <c:v>-0.89999999999999991</c:v>
                </c:pt>
                <c:pt idx="45">
                  <c:v>-0.60000000000000009</c:v>
                </c:pt>
                <c:pt idx="46">
                  <c:v>-0.39999999999999991</c:v>
                </c:pt>
                <c:pt idx="47">
                  <c:v>-0.60000000000000009</c:v>
                </c:pt>
                <c:pt idx="48">
                  <c:v>-0.60000000000000009</c:v>
                </c:pt>
                <c:pt idx="49">
                  <c:v>-0.60000000000000009</c:v>
                </c:pt>
                <c:pt idx="50">
                  <c:v>-0.39999999999999991</c:v>
                </c:pt>
                <c:pt idx="51">
                  <c:v>-0.39999999999999991</c:v>
                </c:pt>
                <c:pt idx="52">
                  <c:v>-0.30000000000000004</c:v>
                </c:pt>
                <c:pt idx="53">
                  <c:v>-0.30000000000000004</c:v>
                </c:pt>
                <c:pt idx="54">
                  <c:v>-0.39999999999999991</c:v>
                </c:pt>
                <c:pt idx="55">
                  <c:v>-0.30000000000000004</c:v>
                </c:pt>
                <c:pt idx="56">
                  <c:v>-5.0000000000000044E-2</c:v>
                </c:pt>
                <c:pt idx="57">
                  <c:v>5.0000000000000044E-2</c:v>
                </c:pt>
                <c:pt idx="58">
                  <c:v>-5.0000000000000044E-2</c:v>
                </c:pt>
                <c:pt idx="59">
                  <c:v>0.19999999999999996</c:v>
                </c:pt>
                <c:pt idx="60">
                  <c:v>0.19999999999999996</c:v>
                </c:pt>
                <c:pt idx="61">
                  <c:v>0.19999999999999996</c:v>
                </c:pt>
                <c:pt idx="62">
                  <c:v>0.35000000000000009</c:v>
                </c:pt>
                <c:pt idx="63">
                  <c:v>0.25</c:v>
                </c:pt>
                <c:pt idx="64">
                  <c:v>0.60000000000000009</c:v>
                </c:pt>
                <c:pt idx="65">
                  <c:v>0.60000000000000009</c:v>
                </c:pt>
                <c:pt idx="66">
                  <c:v>0.75</c:v>
                </c:pt>
                <c:pt idx="67">
                  <c:v>0.75</c:v>
                </c:pt>
                <c:pt idx="68">
                  <c:v>1</c:v>
                </c:pt>
                <c:pt idx="69">
                  <c:v>0.8</c:v>
                </c:pt>
                <c:pt idx="70">
                  <c:v>0.7</c:v>
                </c:pt>
                <c:pt idx="71">
                  <c:v>0.95</c:v>
                </c:pt>
                <c:pt idx="72">
                  <c:v>0.85000000000000009</c:v>
                </c:pt>
                <c:pt idx="73">
                  <c:v>0.85000000000000009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1.3</c:v>
                </c:pt>
                <c:pt idx="82">
                  <c:v>1.2</c:v>
                </c:pt>
                <c:pt idx="83">
                  <c:v>1</c:v>
                </c:pt>
                <c:pt idx="84">
                  <c:v>1.4</c:v>
                </c:pt>
                <c:pt idx="85">
                  <c:v>1.4</c:v>
                </c:pt>
                <c:pt idx="86">
                  <c:v>1.2</c:v>
                </c:pt>
                <c:pt idx="87">
                  <c:v>1.55</c:v>
                </c:pt>
                <c:pt idx="88">
                  <c:v>1.55</c:v>
                </c:pt>
                <c:pt idx="89">
                  <c:v>1.35</c:v>
                </c:pt>
                <c:pt idx="90">
                  <c:v>1.35</c:v>
                </c:pt>
                <c:pt idx="91">
                  <c:v>0.85000000000000009</c:v>
                </c:pt>
                <c:pt idx="92">
                  <c:v>0.19999999999999996</c:v>
                </c:pt>
                <c:pt idx="93">
                  <c:v>-0.8</c:v>
                </c:pt>
                <c:pt idx="94">
                  <c:v>-0.60000000000000009</c:v>
                </c:pt>
                <c:pt idx="95">
                  <c:v>-0.89999999999999991</c:v>
                </c:pt>
                <c:pt idx="96">
                  <c:v>-1.55</c:v>
                </c:pt>
                <c:pt idx="97">
                  <c:v>-1.55</c:v>
                </c:pt>
                <c:pt idx="98">
                  <c:v>-1.1499999999999999</c:v>
                </c:pt>
                <c:pt idx="99">
                  <c:v>-1.05</c:v>
                </c:pt>
                <c:pt idx="100">
                  <c:v>-1.05</c:v>
                </c:pt>
                <c:pt idx="101">
                  <c:v>-0.95</c:v>
                </c:pt>
                <c:pt idx="102">
                  <c:v>-0.95</c:v>
                </c:pt>
                <c:pt idx="103">
                  <c:v>-0.75</c:v>
                </c:pt>
                <c:pt idx="104">
                  <c:v>-0.85000000000000009</c:v>
                </c:pt>
                <c:pt idx="105">
                  <c:v>-0.85000000000000009</c:v>
                </c:pt>
                <c:pt idx="106">
                  <c:v>-0.55000000000000004</c:v>
                </c:pt>
                <c:pt idx="107">
                  <c:v>-0.95</c:v>
                </c:pt>
                <c:pt idx="108">
                  <c:v>-0.65</c:v>
                </c:pt>
                <c:pt idx="109">
                  <c:v>-0.65</c:v>
                </c:pt>
                <c:pt idx="110">
                  <c:v>-0.75</c:v>
                </c:pt>
                <c:pt idx="111">
                  <c:v>-0.75</c:v>
                </c:pt>
                <c:pt idx="112">
                  <c:v>-0.75</c:v>
                </c:pt>
                <c:pt idx="113">
                  <c:v>-0.95</c:v>
                </c:pt>
                <c:pt idx="114">
                  <c:v>-0.95</c:v>
                </c:pt>
                <c:pt idx="115">
                  <c:v>-0.85000000000000009</c:v>
                </c:pt>
                <c:pt idx="116">
                  <c:v>-0.75</c:v>
                </c:pt>
                <c:pt idx="117">
                  <c:v>-0.85000000000000009</c:v>
                </c:pt>
                <c:pt idx="118">
                  <c:v>-0.75</c:v>
                </c:pt>
                <c:pt idx="119">
                  <c:v>-1.05</c:v>
                </c:pt>
                <c:pt idx="120">
                  <c:v>-0.8</c:v>
                </c:pt>
                <c:pt idx="121">
                  <c:v>-1</c:v>
                </c:pt>
                <c:pt idx="122">
                  <c:v>-1</c:v>
                </c:pt>
                <c:pt idx="123">
                  <c:v>-0.75</c:v>
                </c:pt>
                <c:pt idx="124">
                  <c:v>-0.44999999999999996</c:v>
                </c:pt>
                <c:pt idx="125">
                  <c:v>-0.85000000000000009</c:v>
                </c:pt>
                <c:pt idx="126">
                  <c:v>-0.85000000000000009</c:v>
                </c:pt>
                <c:pt idx="127">
                  <c:v>-1.1000000000000001</c:v>
                </c:pt>
                <c:pt idx="128">
                  <c:v>-1.35</c:v>
                </c:pt>
                <c:pt idx="129">
                  <c:v>-1.25</c:v>
                </c:pt>
                <c:pt idx="130">
                  <c:v>-1.25</c:v>
                </c:pt>
                <c:pt idx="131">
                  <c:v>-1.25</c:v>
                </c:pt>
                <c:pt idx="132">
                  <c:v>-1.35</c:v>
                </c:pt>
                <c:pt idx="133">
                  <c:v>-1.35</c:v>
                </c:pt>
                <c:pt idx="134">
                  <c:v>-1.35</c:v>
                </c:pt>
                <c:pt idx="135">
                  <c:v>-1.7</c:v>
                </c:pt>
                <c:pt idx="136">
                  <c:v>-1.5</c:v>
                </c:pt>
                <c:pt idx="137">
                  <c:v>-1.5</c:v>
                </c:pt>
                <c:pt idx="138">
                  <c:v>-1.5</c:v>
                </c:pt>
                <c:pt idx="139">
                  <c:v>-1.4</c:v>
                </c:pt>
                <c:pt idx="140">
                  <c:v>-1.5</c:v>
                </c:pt>
                <c:pt idx="141">
                  <c:v>-1.3</c:v>
                </c:pt>
                <c:pt idx="142">
                  <c:v>-1.3</c:v>
                </c:pt>
                <c:pt idx="143">
                  <c:v>-1.3</c:v>
                </c:pt>
                <c:pt idx="144">
                  <c:v>-1</c:v>
                </c:pt>
                <c:pt idx="145">
                  <c:v>-1.2</c:v>
                </c:pt>
                <c:pt idx="146">
                  <c:v>-1.2</c:v>
                </c:pt>
                <c:pt idx="147">
                  <c:v>-1.1000000000000001</c:v>
                </c:pt>
                <c:pt idx="148">
                  <c:v>-1.1000000000000001</c:v>
                </c:pt>
                <c:pt idx="149">
                  <c:v>-1</c:v>
                </c:pt>
                <c:pt idx="150">
                  <c:v>-0.8</c:v>
                </c:pt>
                <c:pt idx="151">
                  <c:v>-0.8</c:v>
                </c:pt>
                <c:pt idx="152">
                  <c:v>-0.7</c:v>
                </c:pt>
                <c:pt idx="153">
                  <c:v>-0.8</c:v>
                </c:pt>
                <c:pt idx="154">
                  <c:v>-1</c:v>
                </c:pt>
                <c:pt idx="155">
                  <c:v>-0.7</c:v>
                </c:pt>
                <c:pt idx="156">
                  <c:v>-1</c:v>
                </c:pt>
                <c:pt idx="157">
                  <c:v>-1</c:v>
                </c:pt>
                <c:pt idx="158">
                  <c:v>-0.9</c:v>
                </c:pt>
                <c:pt idx="159">
                  <c:v>-0.9</c:v>
                </c:pt>
                <c:pt idx="160">
                  <c:v>-0.9</c:v>
                </c:pt>
                <c:pt idx="161">
                  <c:v>-1</c:v>
                </c:pt>
                <c:pt idx="162">
                  <c:v>-0.89999999999999991</c:v>
                </c:pt>
                <c:pt idx="163">
                  <c:v>-0.89999999999999991</c:v>
                </c:pt>
                <c:pt idx="164">
                  <c:v>-0.89999999999999991</c:v>
                </c:pt>
                <c:pt idx="165">
                  <c:v>-0.89999999999999991</c:v>
                </c:pt>
                <c:pt idx="166">
                  <c:v>-0.8</c:v>
                </c:pt>
                <c:pt idx="167">
                  <c:v>-0.89999999999999991</c:v>
                </c:pt>
                <c:pt idx="168">
                  <c:v>-1.1000000000000001</c:v>
                </c:pt>
                <c:pt idx="169">
                  <c:v>-1.1000000000000001</c:v>
                </c:pt>
                <c:pt idx="170">
                  <c:v>-1.4</c:v>
                </c:pt>
                <c:pt idx="171">
                  <c:v>-1.5999999999999999</c:v>
                </c:pt>
                <c:pt idx="172">
                  <c:v>-1.5999999999999999</c:v>
                </c:pt>
                <c:pt idx="173">
                  <c:v>-1.5</c:v>
                </c:pt>
                <c:pt idx="174">
                  <c:v>-1.5</c:v>
                </c:pt>
                <c:pt idx="175">
                  <c:v>-1.1000000000000001</c:v>
                </c:pt>
                <c:pt idx="176">
                  <c:v>-1.2</c:v>
                </c:pt>
                <c:pt idx="177">
                  <c:v>-1.2</c:v>
                </c:pt>
                <c:pt idx="178">
                  <c:v>-1.2</c:v>
                </c:pt>
                <c:pt idx="179">
                  <c:v>-1.4</c:v>
                </c:pt>
                <c:pt idx="180">
                  <c:v>-1.4</c:v>
                </c:pt>
                <c:pt idx="181">
                  <c:v>-1.2000000000000002</c:v>
                </c:pt>
                <c:pt idx="182">
                  <c:v>-1.2000000000000002</c:v>
                </c:pt>
                <c:pt idx="183">
                  <c:v>-1.2000000000000002</c:v>
                </c:pt>
                <c:pt idx="184">
                  <c:v>-1.2000000000000002</c:v>
                </c:pt>
                <c:pt idx="185">
                  <c:v>-1.2000000000000002</c:v>
                </c:pt>
                <c:pt idx="186">
                  <c:v>-1.2000000000000002</c:v>
                </c:pt>
                <c:pt idx="187">
                  <c:v>-1.2000000000000002</c:v>
                </c:pt>
                <c:pt idx="188">
                  <c:v>-1.2000000000000002</c:v>
                </c:pt>
                <c:pt idx="189">
                  <c:v>-1.3</c:v>
                </c:pt>
                <c:pt idx="190">
                  <c:v>-1.2000000000000002</c:v>
                </c:pt>
                <c:pt idx="191">
                  <c:v>-1.1000000000000001</c:v>
                </c:pt>
                <c:pt idx="192">
                  <c:v>-1.1000000000000001</c:v>
                </c:pt>
                <c:pt idx="193">
                  <c:v>-1.3</c:v>
                </c:pt>
                <c:pt idx="194">
                  <c:v>-1.6</c:v>
                </c:pt>
                <c:pt idx="195">
                  <c:v>-1.6</c:v>
                </c:pt>
                <c:pt idx="196">
                  <c:v>-1.6</c:v>
                </c:pt>
                <c:pt idx="197">
                  <c:v>-1.6</c:v>
                </c:pt>
                <c:pt idx="198">
                  <c:v>-1.3</c:v>
                </c:pt>
                <c:pt idx="199">
                  <c:v>-1.3</c:v>
                </c:pt>
                <c:pt idx="200">
                  <c:v>-1.3</c:v>
                </c:pt>
                <c:pt idx="201">
                  <c:v>-1.4</c:v>
                </c:pt>
                <c:pt idx="202">
                  <c:v>-1.4</c:v>
                </c:pt>
                <c:pt idx="203">
                  <c:v>-1.4</c:v>
                </c:pt>
                <c:pt idx="204">
                  <c:v>-1.1000000000000001</c:v>
                </c:pt>
                <c:pt idx="205">
                  <c:v>-1.6</c:v>
                </c:pt>
                <c:pt idx="206">
                  <c:v>-1.6</c:v>
                </c:pt>
                <c:pt idx="207">
                  <c:v>-1.5</c:v>
                </c:pt>
                <c:pt idx="208">
                  <c:v>-1.4</c:v>
                </c:pt>
                <c:pt idx="209">
                  <c:v>-1.4</c:v>
                </c:pt>
                <c:pt idx="210">
                  <c:v>-1.6</c:v>
                </c:pt>
                <c:pt idx="211">
                  <c:v>-1.3</c:v>
                </c:pt>
                <c:pt idx="212">
                  <c:v>-1.3</c:v>
                </c:pt>
                <c:pt idx="213">
                  <c:v>-1.5</c:v>
                </c:pt>
                <c:pt idx="214">
                  <c:v>-1.4</c:v>
                </c:pt>
                <c:pt idx="215">
                  <c:v>-1.4</c:v>
                </c:pt>
                <c:pt idx="216">
                  <c:v>-1.7000000000000002</c:v>
                </c:pt>
                <c:pt idx="217">
                  <c:v>-1.2000000000000002</c:v>
                </c:pt>
                <c:pt idx="218">
                  <c:v>-1.2000000000000002</c:v>
                </c:pt>
                <c:pt idx="219">
                  <c:v>-1.3</c:v>
                </c:pt>
                <c:pt idx="220">
                  <c:v>-1.3</c:v>
                </c:pt>
                <c:pt idx="221">
                  <c:v>-1.5</c:v>
                </c:pt>
                <c:pt idx="222">
                  <c:v>-1.6</c:v>
                </c:pt>
                <c:pt idx="223">
                  <c:v>-1.6</c:v>
                </c:pt>
                <c:pt idx="224">
                  <c:v>-1.8</c:v>
                </c:pt>
                <c:pt idx="225">
                  <c:v>-1.6</c:v>
                </c:pt>
                <c:pt idx="226">
                  <c:v>-1.6</c:v>
                </c:pt>
                <c:pt idx="227">
                  <c:v>-1.5</c:v>
                </c:pt>
                <c:pt idx="228">
                  <c:v>-1.4</c:v>
                </c:pt>
                <c:pt idx="229">
                  <c:v>-1.4</c:v>
                </c:pt>
                <c:pt idx="230">
                  <c:v>-1.3</c:v>
                </c:pt>
                <c:pt idx="231">
                  <c:v>-1.7</c:v>
                </c:pt>
                <c:pt idx="232">
                  <c:v>-0.9</c:v>
                </c:pt>
                <c:pt idx="233">
                  <c:v>-0.7</c:v>
                </c:pt>
                <c:pt idx="234">
                  <c:v>-0.7</c:v>
                </c:pt>
                <c:pt idx="235">
                  <c:v>-0.8</c:v>
                </c:pt>
                <c:pt idx="236">
                  <c:v>-0.7</c:v>
                </c:pt>
                <c:pt idx="237">
                  <c:v>-0.7</c:v>
                </c:pt>
                <c:pt idx="238">
                  <c:v>-1.9</c:v>
                </c:pt>
                <c:pt idx="239">
                  <c:v>-1.4</c:v>
                </c:pt>
                <c:pt idx="240">
                  <c:v>-1.2</c:v>
                </c:pt>
                <c:pt idx="241">
                  <c:v>-1.4</c:v>
                </c:pt>
                <c:pt idx="242">
                  <c:v>-1.4</c:v>
                </c:pt>
                <c:pt idx="243">
                  <c:v>-1.4</c:v>
                </c:pt>
                <c:pt idx="244">
                  <c:v>-2</c:v>
                </c:pt>
                <c:pt idx="245">
                  <c:v>-2.4</c:v>
                </c:pt>
                <c:pt idx="246">
                  <c:v>-2.4</c:v>
                </c:pt>
                <c:pt idx="247">
                  <c:v>-3.1</c:v>
                </c:pt>
                <c:pt idx="248">
                  <c:v>-3.1</c:v>
                </c:pt>
                <c:pt idx="249">
                  <c:v>-2.8</c:v>
                </c:pt>
                <c:pt idx="250">
                  <c:v>-3.2</c:v>
                </c:pt>
                <c:pt idx="251">
                  <c:v>-3.5</c:v>
                </c:pt>
                <c:pt idx="252">
                  <c:v>-4</c:v>
                </c:pt>
                <c:pt idx="253">
                  <c:v>-4.3</c:v>
                </c:pt>
                <c:pt idx="254">
                  <c:v>-4.2</c:v>
                </c:pt>
                <c:pt idx="255">
                  <c:v>-4</c:v>
                </c:pt>
                <c:pt idx="256">
                  <c:v>-4.3</c:v>
                </c:pt>
                <c:pt idx="257">
                  <c:v>-3.95</c:v>
                </c:pt>
                <c:pt idx="258">
                  <c:v>-3.5</c:v>
                </c:pt>
                <c:pt idx="259">
                  <c:v>-3.5</c:v>
                </c:pt>
                <c:pt idx="260">
                  <c:v>-3.2</c:v>
                </c:pt>
                <c:pt idx="261">
                  <c:v>-3.3</c:v>
                </c:pt>
                <c:pt idx="262">
                  <c:v>-3.0999999999999996</c:v>
                </c:pt>
                <c:pt idx="263">
                  <c:v>-2.7</c:v>
                </c:pt>
                <c:pt idx="264">
                  <c:v>-2.5999999999999996</c:v>
                </c:pt>
                <c:pt idx="265">
                  <c:v>-2.0499999999999998</c:v>
                </c:pt>
                <c:pt idx="266">
                  <c:v>-2</c:v>
                </c:pt>
                <c:pt idx="267">
                  <c:v>-1.75</c:v>
                </c:pt>
                <c:pt idx="268">
                  <c:v>-1.5499999999999998</c:v>
                </c:pt>
                <c:pt idx="269">
                  <c:v>-0.5</c:v>
                </c:pt>
                <c:pt idx="270">
                  <c:v>-0.20000000000000018</c:v>
                </c:pt>
                <c:pt idx="271">
                  <c:v>0.39999999999999991</c:v>
                </c:pt>
                <c:pt idx="272">
                  <c:v>0.60000000000000009</c:v>
                </c:pt>
                <c:pt idx="273">
                  <c:v>0.70000000000000018</c:v>
                </c:pt>
                <c:pt idx="274">
                  <c:v>0.89999999999999991</c:v>
                </c:pt>
                <c:pt idx="275">
                  <c:v>1.1000000000000001</c:v>
                </c:pt>
                <c:pt idx="276">
                  <c:v>1.2999999999999998</c:v>
                </c:pt>
                <c:pt idx="277">
                  <c:v>1.1000000000000001</c:v>
                </c:pt>
                <c:pt idx="278">
                  <c:v>0.85000000000000009</c:v>
                </c:pt>
                <c:pt idx="279">
                  <c:v>0.95000000000000018</c:v>
                </c:pt>
                <c:pt idx="280">
                  <c:v>0.95000000000000018</c:v>
                </c:pt>
                <c:pt idx="281">
                  <c:v>0.79999999999999982</c:v>
                </c:pt>
                <c:pt idx="282">
                  <c:v>0.54999999999999982</c:v>
                </c:pt>
                <c:pt idx="283">
                  <c:v>0.54999999999999982</c:v>
                </c:pt>
                <c:pt idx="284">
                  <c:v>0.29999999999999982</c:v>
                </c:pt>
                <c:pt idx="285">
                  <c:v>4.9999999999999822E-2</c:v>
                </c:pt>
                <c:pt idx="286">
                  <c:v>0.14999999999999991</c:v>
                </c:pt>
                <c:pt idx="287">
                  <c:v>0.10000000000000009</c:v>
                </c:pt>
                <c:pt idx="288">
                  <c:v>-0.45000000000000018</c:v>
                </c:pt>
                <c:pt idx="289">
                  <c:v>-4.9999999999999822E-2</c:v>
                </c:pt>
                <c:pt idx="290">
                  <c:v>-0.29999999999999982</c:v>
                </c:pt>
                <c:pt idx="291">
                  <c:v>-0.29999999999999982</c:v>
                </c:pt>
                <c:pt idx="292">
                  <c:v>-0.29999999999999982</c:v>
                </c:pt>
                <c:pt idx="293">
                  <c:v>-0.39999999999999991</c:v>
                </c:pt>
                <c:pt idx="294">
                  <c:v>-0.39999999999999991</c:v>
                </c:pt>
                <c:pt idx="295">
                  <c:v>-0.39999999999999991</c:v>
                </c:pt>
                <c:pt idx="296">
                  <c:v>-0.29999999999999982</c:v>
                </c:pt>
                <c:pt idx="297">
                  <c:v>-0.20000000000000018</c:v>
                </c:pt>
                <c:pt idx="298">
                  <c:v>-0.20000000000000018</c:v>
                </c:pt>
                <c:pt idx="299">
                  <c:v>-0.29999999999999982</c:v>
                </c:pt>
                <c:pt idx="300">
                  <c:v>-0.20000000000000018</c:v>
                </c:pt>
                <c:pt idx="301">
                  <c:v>-0.20000000000000018</c:v>
                </c:pt>
                <c:pt idx="302">
                  <c:v>-0.14999999999999991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2-4EB0-B923-B24EF424B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009712"/>
        <c:axId val="2021015472"/>
      </c:lineChart>
      <c:dateAx>
        <c:axId val="2021009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15472"/>
        <c:crosses val="autoZero"/>
        <c:auto val="1"/>
        <c:lblOffset val="100"/>
        <c:baseTimeUnit val="days"/>
      </c:dateAx>
      <c:valAx>
        <c:axId val="20210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0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Indic!$H$1</c:f>
              <c:strCache>
                <c:ptCount val="1"/>
                <c:pt idx="0">
                  <c:v>Ecart Taux neutre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Indic!$A$2:$A$305</c:f>
              <c:numCache>
                <c:formatCode>m/d/yyyy</c:formatCode>
                <c:ptCount val="304"/>
                <c:pt idx="0">
                  <c:v>36981</c:v>
                </c:pt>
                <c:pt idx="1">
                  <c:v>37011</c:v>
                </c:pt>
                <c:pt idx="2">
                  <c:v>37042</c:v>
                </c:pt>
                <c:pt idx="3">
                  <c:v>37072</c:v>
                </c:pt>
                <c:pt idx="4">
                  <c:v>37103</c:v>
                </c:pt>
                <c:pt idx="5">
                  <c:v>37134</c:v>
                </c:pt>
                <c:pt idx="6">
                  <c:v>37164</c:v>
                </c:pt>
                <c:pt idx="7">
                  <c:v>37195</c:v>
                </c:pt>
                <c:pt idx="8">
                  <c:v>37225</c:v>
                </c:pt>
                <c:pt idx="9">
                  <c:v>37256</c:v>
                </c:pt>
                <c:pt idx="10">
                  <c:v>37287</c:v>
                </c:pt>
                <c:pt idx="11">
                  <c:v>37315</c:v>
                </c:pt>
                <c:pt idx="12">
                  <c:v>37344</c:v>
                </c:pt>
                <c:pt idx="13">
                  <c:v>37376</c:v>
                </c:pt>
                <c:pt idx="14">
                  <c:v>37407</c:v>
                </c:pt>
                <c:pt idx="15">
                  <c:v>37435</c:v>
                </c:pt>
                <c:pt idx="16">
                  <c:v>37468</c:v>
                </c:pt>
                <c:pt idx="17">
                  <c:v>37498</c:v>
                </c:pt>
                <c:pt idx="18">
                  <c:v>37529</c:v>
                </c:pt>
                <c:pt idx="19">
                  <c:v>37560</c:v>
                </c:pt>
                <c:pt idx="20">
                  <c:v>37589</c:v>
                </c:pt>
                <c:pt idx="21">
                  <c:v>37621</c:v>
                </c:pt>
                <c:pt idx="22">
                  <c:v>37652</c:v>
                </c:pt>
                <c:pt idx="23">
                  <c:v>37680</c:v>
                </c:pt>
                <c:pt idx="24">
                  <c:v>37711</c:v>
                </c:pt>
                <c:pt idx="25">
                  <c:v>37741</c:v>
                </c:pt>
                <c:pt idx="26">
                  <c:v>37771</c:v>
                </c:pt>
                <c:pt idx="27">
                  <c:v>37802</c:v>
                </c:pt>
                <c:pt idx="28">
                  <c:v>37833</c:v>
                </c:pt>
                <c:pt idx="29">
                  <c:v>37862</c:v>
                </c:pt>
                <c:pt idx="30">
                  <c:v>37894</c:v>
                </c:pt>
                <c:pt idx="31">
                  <c:v>37925</c:v>
                </c:pt>
                <c:pt idx="32">
                  <c:v>37953</c:v>
                </c:pt>
                <c:pt idx="33">
                  <c:v>37986</c:v>
                </c:pt>
                <c:pt idx="34">
                  <c:v>38016</c:v>
                </c:pt>
                <c:pt idx="35">
                  <c:v>38044</c:v>
                </c:pt>
                <c:pt idx="36">
                  <c:v>38077</c:v>
                </c:pt>
                <c:pt idx="37">
                  <c:v>38107</c:v>
                </c:pt>
                <c:pt idx="38">
                  <c:v>38138</c:v>
                </c:pt>
                <c:pt idx="39">
                  <c:v>38168</c:v>
                </c:pt>
                <c:pt idx="40">
                  <c:v>38198</c:v>
                </c:pt>
                <c:pt idx="41">
                  <c:v>38230</c:v>
                </c:pt>
                <c:pt idx="42">
                  <c:v>38260</c:v>
                </c:pt>
                <c:pt idx="43">
                  <c:v>38289</c:v>
                </c:pt>
                <c:pt idx="44">
                  <c:v>38321</c:v>
                </c:pt>
                <c:pt idx="45">
                  <c:v>38352</c:v>
                </c:pt>
                <c:pt idx="46">
                  <c:v>38383</c:v>
                </c:pt>
                <c:pt idx="47">
                  <c:v>38411</c:v>
                </c:pt>
                <c:pt idx="48">
                  <c:v>38442</c:v>
                </c:pt>
                <c:pt idx="49">
                  <c:v>38471</c:v>
                </c:pt>
                <c:pt idx="50">
                  <c:v>38503</c:v>
                </c:pt>
                <c:pt idx="51">
                  <c:v>38533</c:v>
                </c:pt>
                <c:pt idx="52">
                  <c:v>38562</c:v>
                </c:pt>
                <c:pt idx="53">
                  <c:v>38595</c:v>
                </c:pt>
                <c:pt idx="54">
                  <c:v>38625</c:v>
                </c:pt>
                <c:pt idx="55">
                  <c:v>38656</c:v>
                </c:pt>
                <c:pt idx="56">
                  <c:v>38686</c:v>
                </c:pt>
                <c:pt idx="57">
                  <c:v>38716</c:v>
                </c:pt>
                <c:pt idx="58">
                  <c:v>38748</c:v>
                </c:pt>
                <c:pt idx="59">
                  <c:v>38776</c:v>
                </c:pt>
                <c:pt idx="60">
                  <c:v>38807</c:v>
                </c:pt>
                <c:pt idx="61">
                  <c:v>38835</c:v>
                </c:pt>
                <c:pt idx="62">
                  <c:v>38868</c:v>
                </c:pt>
                <c:pt idx="63">
                  <c:v>38898</c:v>
                </c:pt>
                <c:pt idx="64">
                  <c:v>38929</c:v>
                </c:pt>
                <c:pt idx="65">
                  <c:v>38960</c:v>
                </c:pt>
                <c:pt idx="66">
                  <c:v>38989</c:v>
                </c:pt>
                <c:pt idx="67">
                  <c:v>39021</c:v>
                </c:pt>
                <c:pt idx="68">
                  <c:v>39051</c:v>
                </c:pt>
                <c:pt idx="69">
                  <c:v>39080</c:v>
                </c:pt>
                <c:pt idx="70">
                  <c:v>39113</c:v>
                </c:pt>
                <c:pt idx="71">
                  <c:v>39141</c:v>
                </c:pt>
                <c:pt idx="72">
                  <c:v>39171</c:v>
                </c:pt>
                <c:pt idx="73">
                  <c:v>39202</c:v>
                </c:pt>
                <c:pt idx="74">
                  <c:v>39233</c:v>
                </c:pt>
                <c:pt idx="75">
                  <c:v>39262</c:v>
                </c:pt>
                <c:pt idx="76">
                  <c:v>39294</c:v>
                </c:pt>
                <c:pt idx="77">
                  <c:v>39325</c:v>
                </c:pt>
                <c:pt idx="78">
                  <c:v>39353</c:v>
                </c:pt>
                <c:pt idx="79">
                  <c:v>39386</c:v>
                </c:pt>
                <c:pt idx="80">
                  <c:v>39416</c:v>
                </c:pt>
                <c:pt idx="81">
                  <c:v>39447</c:v>
                </c:pt>
                <c:pt idx="82">
                  <c:v>39478</c:v>
                </c:pt>
                <c:pt idx="83">
                  <c:v>39507</c:v>
                </c:pt>
                <c:pt idx="84">
                  <c:v>39538</c:v>
                </c:pt>
                <c:pt idx="85">
                  <c:v>39568</c:v>
                </c:pt>
                <c:pt idx="86">
                  <c:v>39598</c:v>
                </c:pt>
                <c:pt idx="87">
                  <c:v>39629</c:v>
                </c:pt>
                <c:pt idx="88">
                  <c:v>39660</c:v>
                </c:pt>
                <c:pt idx="89">
                  <c:v>39689</c:v>
                </c:pt>
                <c:pt idx="90">
                  <c:v>39721</c:v>
                </c:pt>
                <c:pt idx="91">
                  <c:v>39752</c:v>
                </c:pt>
                <c:pt idx="92">
                  <c:v>39780</c:v>
                </c:pt>
                <c:pt idx="93">
                  <c:v>39813</c:v>
                </c:pt>
                <c:pt idx="94">
                  <c:v>39843</c:v>
                </c:pt>
                <c:pt idx="95">
                  <c:v>39871</c:v>
                </c:pt>
                <c:pt idx="96">
                  <c:v>39903</c:v>
                </c:pt>
                <c:pt idx="97">
                  <c:v>39933</c:v>
                </c:pt>
                <c:pt idx="98">
                  <c:v>39962</c:v>
                </c:pt>
                <c:pt idx="99">
                  <c:v>39994</c:v>
                </c:pt>
                <c:pt idx="100">
                  <c:v>40025</c:v>
                </c:pt>
                <c:pt idx="101">
                  <c:v>40056</c:v>
                </c:pt>
                <c:pt idx="102">
                  <c:v>40086</c:v>
                </c:pt>
                <c:pt idx="103">
                  <c:v>40116</c:v>
                </c:pt>
                <c:pt idx="104">
                  <c:v>40147</c:v>
                </c:pt>
                <c:pt idx="105">
                  <c:v>40178</c:v>
                </c:pt>
                <c:pt idx="106">
                  <c:v>40207</c:v>
                </c:pt>
                <c:pt idx="107">
                  <c:v>40235</c:v>
                </c:pt>
                <c:pt idx="108">
                  <c:v>40268</c:v>
                </c:pt>
                <c:pt idx="109">
                  <c:v>40298</c:v>
                </c:pt>
                <c:pt idx="110">
                  <c:v>40329</c:v>
                </c:pt>
                <c:pt idx="111">
                  <c:v>40359</c:v>
                </c:pt>
                <c:pt idx="112">
                  <c:v>40389</c:v>
                </c:pt>
                <c:pt idx="113">
                  <c:v>40421</c:v>
                </c:pt>
                <c:pt idx="114">
                  <c:v>40451</c:v>
                </c:pt>
                <c:pt idx="115">
                  <c:v>40480</c:v>
                </c:pt>
                <c:pt idx="116">
                  <c:v>40512</c:v>
                </c:pt>
                <c:pt idx="117">
                  <c:v>40543</c:v>
                </c:pt>
                <c:pt idx="118">
                  <c:v>40574</c:v>
                </c:pt>
                <c:pt idx="119">
                  <c:v>40602</c:v>
                </c:pt>
                <c:pt idx="120">
                  <c:v>40633</c:v>
                </c:pt>
                <c:pt idx="121">
                  <c:v>40662</c:v>
                </c:pt>
                <c:pt idx="122">
                  <c:v>40694</c:v>
                </c:pt>
                <c:pt idx="123">
                  <c:v>40724</c:v>
                </c:pt>
                <c:pt idx="124">
                  <c:v>40753</c:v>
                </c:pt>
                <c:pt idx="125">
                  <c:v>40786</c:v>
                </c:pt>
                <c:pt idx="126">
                  <c:v>40816</c:v>
                </c:pt>
                <c:pt idx="127">
                  <c:v>40847</c:v>
                </c:pt>
                <c:pt idx="128">
                  <c:v>40877</c:v>
                </c:pt>
                <c:pt idx="129">
                  <c:v>40907</c:v>
                </c:pt>
                <c:pt idx="130">
                  <c:v>40939</c:v>
                </c:pt>
                <c:pt idx="131">
                  <c:v>40968</c:v>
                </c:pt>
                <c:pt idx="132">
                  <c:v>40998</c:v>
                </c:pt>
                <c:pt idx="133">
                  <c:v>41029</c:v>
                </c:pt>
                <c:pt idx="134">
                  <c:v>41060</c:v>
                </c:pt>
                <c:pt idx="135">
                  <c:v>41089</c:v>
                </c:pt>
                <c:pt idx="136">
                  <c:v>41121</c:v>
                </c:pt>
                <c:pt idx="137">
                  <c:v>41152</c:v>
                </c:pt>
                <c:pt idx="138">
                  <c:v>41180</c:v>
                </c:pt>
                <c:pt idx="139">
                  <c:v>41213</c:v>
                </c:pt>
                <c:pt idx="140">
                  <c:v>41243</c:v>
                </c:pt>
                <c:pt idx="141">
                  <c:v>41274</c:v>
                </c:pt>
                <c:pt idx="142">
                  <c:v>41305</c:v>
                </c:pt>
                <c:pt idx="143">
                  <c:v>41333</c:v>
                </c:pt>
                <c:pt idx="144">
                  <c:v>41362</c:v>
                </c:pt>
                <c:pt idx="145">
                  <c:v>41394</c:v>
                </c:pt>
                <c:pt idx="146">
                  <c:v>41425</c:v>
                </c:pt>
                <c:pt idx="147">
                  <c:v>41453</c:v>
                </c:pt>
                <c:pt idx="148">
                  <c:v>41486</c:v>
                </c:pt>
                <c:pt idx="149">
                  <c:v>41516</c:v>
                </c:pt>
                <c:pt idx="150">
                  <c:v>41547</c:v>
                </c:pt>
                <c:pt idx="151">
                  <c:v>41578</c:v>
                </c:pt>
                <c:pt idx="152">
                  <c:v>41607</c:v>
                </c:pt>
                <c:pt idx="153">
                  <c:v>41639</c:v>
                </c:pt>
                <c:pt idx="154">
                  <c:v>41670</c:v>
                </c:pt>
                <c:pt idx="155">
                  <c:v>41698</c:v>
                </c:pt>
                <c:pt idx="156">
                  <c:v>41729</c:v>
                </c:pt>
                <c:pt idx="157">
                  <c:v>41759</c:v>
                </c:pt>
                <c:pt idx="158">
                  <c:v>41789</c:v>
                </c:pt>
                <c:pt idx="159">
                  <c:v>41820</c:v>
                </c:pt>
                <c:pt idx="160">
                  <c:v>41851</c:v>
                </c:pt>
                <c:pt idx="161">
                  <c:v>41880</c:v>
                </c:pt>
                <c:pt idx="162">
                  <c:v>41912</c:v>
                </c:pt>
                <c:pt idx="163">
                  <c:v>41943</c:v>
                </c:pt>
                <c:pt idx="164">
                  <c:v>41971</c:v>
                </c:pt>
                <c:pt idx="165">
                  <c:v>42004</c:v>
                </c:pt>
                <c:pt idx="166">
                  <c:v>42034</c:v>
                </c:pt>
                <c:pt idx="167">
                  <c:v>42062</c:v>
                </c:pt>
                <c:pt idx="168">
                  <c:v>42094</c:v>
                </c:pt>
                <c:pt idx="169">
                  <c:v>42124</c:v>
                </c:pt>
                <c:pt idx="170">
                  <c:v>42153</c:v>
                </c:pt>
                <c:pt idx="171">
                  <c:v>42185</c:v>
                </c:pt>
                <c:pt idx="172">
                  <c:v>42216</c:v>
                </c:pt>
                <c:pt idx="173">
                  <c:v>42247</c:v>
                </c:pt>
                <c:pt idx="174">
                  <c:v>42277</c:v>
                </c:pt>
                <c:pt idx="175">
                  <c:v>42307</c:v>
                </c:pt>
                <c:pt idx="176">
                  <c:v>42338</c:v>
                </c:pt>
                <c:pt idx="177">
                  <c:v>42369</c:v>
                </c:pt>
                <c:pt idx="178">
                  <c:v>42398</c:v>
                </c:pt>
                <c:pt idx="179">
                  <c:v>42429</c:v>
                </c:pt>
                <c:pt idx="180">
                  <c:v>42460</c:v>
                </c:pt>
                <c:pt idx="181">
                  <c:v>42489</c:v>
                </c:pt>
                <c:pt idx="182">
                  <c:v>42521</c:v>
                </c:pt>
                <c:pt idx="183">
                  <c:v>42551</c:v>
                </c:pt>
                <c:pt idx="184">
                  <c:v>42580</c:v>
                </c:pt>
                <c:pt idx="185">
                  <c:v>42613</c:v>
                </c:pt>
                <c:pt idx="186">
                  <c:v>42643</c:v>
                </c:pt>
                <c:pt idx="187">
                  <c:v>42674</c:v>
                </c:pt>
                <c:pt idx="188">
                  <c:v>42704</c:v>
                </c:pt>
                <c:pt idx="189">
                  <c:v>42734</c:v>
                </c:pt>
                <c:pt idx="190">
                  <c:v>42766</c:v>
                </c:pt>
                <c:pt idx="191">
                  <c:v>42794</c:v>
                </c:pt>
                <c:pt idx="192">
                  <c:v>42825</c:v>
                </c:pt>
                <c:pt idx="193">
                  <c:v>42853</c:v>
                </c:pt>
                <c:pt idx="194">
                  <c:v>42886</c:v>
                </c:pt>
                <c:pt idx="195">
                  <c:v>42916</c:v>
                </c:pt>
                <c:pt idx="196">
                  <c:v>42947</c:v>
                </c:pt>
                <c:pt idx="197">
                  <c:v>42978</c:v>
                </c:pt>
                <c:pt idx="198">
                  <c:v>43007</c:v>
                </c:pt>
                <c:pt idx="199">
                  <c:v>43039</c:v>
                </c:pt>
                <c:pt idx="200">
                  <c:v>43069</c:v>
                </c:pt>
                <c:pt idx="201">
                  <c:v>43098</c:v>
                </c:pt>
                <c:pt idx="202">
                  <c:v>43131</c:v>
                </c:pt>
                <c:pt idx="203">
                  <c:v>43159</c:v>
                </c:pt>
                <c:pt idx="204">
                  <c:v>43189</c:v>
                </c:pt>
                <c:pt idx="205">
                  <c:v>43220</c:v>
                </c:pt>
                <c:pt idx="206">
                  <c:v>43251</c:v>
                </c:pt>
                <c:pt idx="207">
                  <c:v>43280</c:v>
                </c:pt>
                <c:pt idx="208">
                  <c:v>43312</c:v>
                </c:pt>
                <c:pt idx="209">
                  <c:v>43343</c:v>
                </c:pt>
                <c:pt idx="210">
                  <c:v>43371</c:v>
                </c:pt>
                <c:pt idx="211">
                  <c:v>43404</c:v>
                </c:pt>
                <c:pt idx="212">
                  <c:v>43434</c:v>
                </c:pt>
                <c:pt idx="213">
                  <c:v>43465</c:v>
                </c:pt>
                <c:pt idx="214">
                  <c:v>43496</c:v>
                </c:pt>
                <c:pt idx="215">
                  <c:v>43524</c:v>
                </c:pt>
                <c:pt idx="216">
                  <c:v>43553</c:v>
                </c:pt>
                <c:pt idx="217">
                  <c:v>43585</c:v>
                </c:pt>
                <c:pt idx="218">
                  <c:v>43616</c:v>
                </c:pt>
                <c:pt idx="219">
                  <c:v>43644</c:v>
                </c:pt>
                <c:pt idx="220">
                  <c:v>43677</c:v>
                </c:pt>
                <c:pt idx="221">
                  <c:v>43707</c:v>
                </c:pt>
                <c:pt idx="222">
                  <c:v>43738</c:v>
                </c:pt>
                <c:pt idx="223">
                  <c:v>43769</c:v>
                </c:pt>
                <c:pt idx="224">
                  <c:v>43798</c:v>
                </c:pt>
                <c:pt idx="225">
                  <c:v>43830</c:v>
                </c:pt>
                <c:pt idx="226">
                  <c:v>43861</c:v>
                </c:pt>
                <c:pt idx="227">
                  <c:v>43889</c:v>
                </c:pt>
                <c:pt idx="228">
                  <c:v>43921</c:v>
                </c:pt>
                <c:pt idx="229">
                  <c:v>43951</c:v>
                </c:pt>
                <c:pt idx="230">
                  <c:v>43980</c:v>
                </c:pt>
                <c:pt idx="231">
                  <c:v>44012</c:v>
                </c:pt>
                <c:pt idx="232">
                  <c:v>44043</c:v>
                </c:pt>
                <c:pt idx="233">
                  <c:v>44074</c:v>
                </c:pt>
                <c:pt idx="234">
                  <c:v>44104</c:v>
                </c:pt>
                <c:pt idx="235">
                  <c:v>44134</c:v>
                </c:pt>
                <c:pt idx="236">
                  <c:v>44165</c:v>
                </c:pt>
                <c:pt idx="237">
                  <c:v>44196</c:v>
                </c:pt>
                <c:pt idx="238">
                  <c:v>44225</c:v>
                </c:pt>
                <c:pt idx="239">
                  <c:v>44253</c:v>
                </c:pt>
                <c:pt idx="240">
                  <c:v>44286</c:v>
                </c:pt>
                <c:pt idx="241">
                  <c:v>44316</c:v>
                </c:pt>
                <c:pt idx="242">
                  <c:v>44347</c:v>
                </c:pt>
                <c:pt idx="243">
                  <c:v>44377</c:v>
                </c:pt>
                <c:pt idx="244">
                  <c:v>44407</c:v>
                </c:pt>
                <c:pt idx="245">
                  <c:v>44439</c:v>
                </c:pt>
                <c:pt idx="246">
                  <c:v>44469</c:v>
                </c:pt>
                <c:pt idx="247">
                  <c:v>44498</c:v>
                </c:pt>
                <c:pt idx="248">
                  <c:v>44530</c:v>
                </c:pt>
                <c:pt idx="249">
                  <c:v>44561</c:v>
                </c:pt>
                <c:pt idx="250">
                  <c:v>44592</c:v>
                </c:pt>
                <c:pt idx="251">
                  <c:v>44620</c:v>
                </c:pt>
                <c:pt idx="252">
                  <c:v>44651</c:v>
                </c:pt>
                <c:pt idx="253">
                  <c:v>44681</c:v>
                </c:pt>
                <c:pt idx="254">
                  <c:v>44712</c:v>
                </c:pt>
                <c:pt idx="255">
                  <c:v>44742</c:v>
                </c:pt>
                <c:pt idx="256">
                  <c:v>44773</c:v>
                </c:pt>
                <c:pt idx="257">
                  <c:v>44804</c:v>
                </c:pt>
                <c:pt idx="258">
                  <c:v>44834</c:v>
                </c:pt>
                <c:pt idx="259">
                  <c:v>44865</c:v>
                </c:pt>
                <c:pt idx="260">
                  <c:v>44895</c:v>
                </c:pt>
                <c:pt idx="261">
                  <c:v>44926</c:v>
                </c:pt>
                <c:pt idx="262">
                  <c:v>44957</c:v>
                </c:pt>
                <c:pt idx="263">
                  <c:v>44985</c:v>
                </c:pt>
                <c:pt idx="264">
                  <c:v>45016</c:v>
                </c:pt>
                <c:pt idx="265">
                  <c:v>45046</c:v>
                </c:pt>
                <c:pt idx="266">
                  <c:v>45077</c:v>
                </c:pt>
                <c:pt idx="267">
                  <c:v>45107</c:v>
                </c:pt>
                <c:pt idx="268">
                  <c:v>45138</c:v>
                </c:pt>
                <c:pt idx="269">
                  <c:v>45169</c:v>
                </c:pt>
                <c:pt idx="270">
                  <c:v>45199</c:v>
                </c:pt>
                <c:pt idx="271">
                  <c:v>45230</c:v>
                </c:pt>
                <c:pt idx="272">
                  <c:v>45260</c:v>
                </c:pt>
                <c:pt idx="273">
                  <c:v>45291</c:v>
                </c:pt>
                <c:pt idx="274">
                  <c:v>45322</c:v>
                </c:pt>
                <c:pt idx="275">
                  <c:v>45351</c:v>
                </c:pt>
                <c:pt idx="276">
                  <c:v>45382</c:v>
                </c:pt>
                <c:pt idx="277">
                  <c:v>45412</c:v>
                </c:pt>
                <c:pt idx="278">
                  <c:v>45443</c:v>
                </c:pt>
                <c:pt idx="279">
                  <c:v>45473</c:v>
                </c:pt>
                <c:pt idx="280">
                  <c:v>45504</c:v>
                </c:pt>
                <c:pt idx="281">
                  <c:v>45535</c:v>
                </c:pt>
                <c:pt idx="282">
                  <c:v>45565</c:v>
                </c:pt>
                <c:pt idx="283">
                  <c:v>45596</c:v>
                </c:pt>
                <c:pt idx="284">
                  <c:v>45626</c:v>
                </c:pt>
                <c:pt idx="285">
                  <c:v>45657</c:v>
                </c:pt>
                <c:pt idx="286">
                  <c:v>45688</c:v>
                </c:pt>
                <c:pt idx="287">
                  <c:v>45716</c:v>
                </c:pt>
                <c:pt idx="288">
                  <c:v>45747</c:v>
                </c:pt>
                <c:pt idx="289">
                  <c:v>45777</c:v>
                </c:pt>
                <c:pt idx="290">
                  <c:v>45808</c:v>
                </c:pt>
                <c:pt idx="291">
                  <c:v>45838</c:v>
                </c:pt>
                <c:pt idx="292">
                  <c:v>45869</c:v>
                </c:pt>
                <c:pt idx="293">
                  <c:v>45898</c:v>
                </c:pt>
                <c:pt idx="294">
                  <c:v>45930</c:v>
                </c:pt>
                <c:pt idx="295">
                  <c:v>45961</c:v>
                </c:pt>
                <c:pt idx="296">
                  <c:v>45989</c:v>
                </c:pt>
                <c:pt idx="297">
                  <c:v>46022</c:v>
                </c:pt>
                <c:pt idx="298">
                  <c:v>46053</c:v>
                </c:pt>
                <c:pt idx="299">
                  <c:v>46080</c:v>
                </c:pt>
                <c:pt idx="300">
                  <c:v>46112</c:v>
                </c:pt>
                <c:pt idx="301">
                  <c:v>46142</c:v>
                </c:pt>
                <c:pt idx="302">
                  <c:v>46171</c:v>
                </c:pt>
                <c:pt idx="303">
                  <c:v>46203</c:v>
                </c:pt>
              </c:numCache>
            </c:numRef>
          </c:cat>
          <c:val>
            <c:numRef>
              <c:f>Indic!$H$2:$H$305</c:f>
              <c:numCache>
                <c:formatCode>General</c:formatCode>
                <c:ptCount val="304"/>
                <c:pt idx="0">
                  <c:v>1.75</c:v>
                </c:pt>
                <c:pt idx="1">
                  <c:v>1.75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1.25</c:v>
                </c:pt>
                <c:pt idx="6">
                  <c:v>0.75</c:v>
                </c:pt>
                <c:pt idx="7">
                  <c:v>0.75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-0.25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-0.75</c:v>
                </c:pt>
                <c:pt idx="58">
                  <c:v>-0.75</c:v>
                </c:pt>
                <c:pt idx="59">
                  <c:v>-0.75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-0.25</c:v>
                </c:pt>
                <c:pt idx="64">
                  <c:v>-0.25</c:v>
                </c:pt>
                <c:pt idx="65">
                  <c:v>0</c:v>
                </c:pt>
                <c:pt idx="66">
                  <c:v>0</c:v>
                </c:pt>
                <c:pt idx="67">
                  <c:v>0.25</c:v>
                </c:pt>
                <c:pt idx="68">
                  <c:v>0.25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1.25</c:v>
                </c:pt>
                <c:pt idx="89">
                  <c:v>1.25</c:v>
                </c:pt>
                <c:pt idx="90">
                  <c:v>1.25</c:v>
                </c:pt>
                <c:pt idx="91">
                  <c:v>1.25</c:v>
                </c:pt>
                <c:pt idx="92">
                  <c:v>0.75</c:v>
                </c:pt>
                <c:pt idx="93">
                  <c:v>0</c:v>
                </c:pt>
                <c:pt idx="94">
                  <c:v>-1</c:v>
                </c:pt>
                <c:pt idx="95">
                  <c:v>-1</c:v>
                </c:pt>
                <c:pt idx="96">
                  <c:v>-1.5</c:v>
                </c:pt>
                <c:pt idx="97">
                  <c:v>-1.75</c:v>
                </c:pt>
                <c:pt idx="98">
                  <c:v>-1.75</c:v>
                </c:pt>
                <c:pt idx="99">
                  <c:v>-1.75</c:v>
                </c:pt>
                <c:pt idx="100">
                  <c:v>-1.75</c:v>
                </c:pt>
                <c:pt idx="101">
                  <c:v>-1.75</c:v>
                </c:pt>
                <c:pt idx="102">
                  <c:v>-1.75</c:v>
                </c:pt>
                <c:pt idx="103">
                  <c:v>-1.75</c:v>
                </c:pt>
                <c:pt idx="104">
                  <c:v>-1.75</c:v>
                </c:pt>
                <c:pt idx="105">
                  <c:v>-1.75</c:v>
                </c:pt>
                <c:pt idx="106">
                  <c:v>-1.75</c:v>
                </c:pt>
                <c:pt idx="107">
                  <c:v>-1.75</c:v>
                </c:pt>
                <c:pt idx="108">
                  <c:v>-1.75</c:v>
                </c:pt>
                <c:pt idx="109">
                  <c:v>-1.75</c:v>
                </c:pt>
                <c:pt idx="110">
                  <c:v>-1.75</c:v>
                </c:pt>
                <c:pt idx="111">
                  <c:v>-1.75</c:v>
                </c:pt>
                <c:pt idx="112">
                  <c:v>-1.75</c:v>
                </c:pt>
                <c:pt idx="113">
                  <c:v>-1.75</c:v>
                </c:pt>
                <c:pt idx="114">
                  <c:v>-1.75</c:v>
                </c:pt>
                <c:pt idx="115">
                  <c:v>-1.75</c:v>
                </c:pt>
                <c:pt idx="116">
                  <c:v>-1.75</c:v>
                </c:pt>
                <c:pt idx="117">
                  <c:v>-1.75</c:v>
                </c:pt>
                <c:pt idx="118">
                  <c:v>-1.75</c:v>
                </c:pt>
                <c:pt idx="119">
                  <c:v>-1.75</c:v>
                </c:pt>
                <c:pt idx="120">
                  <c:v>-1.75</c:v>
                </c:pt>
                <c:pt idx="121">
                  <c:v>-1.5</c:v>
                </c:pt>
                <c:pt idx="122">
                  <c:v>-1.5</c:v>
                </c:pt>
                <c:pt idx="123">
                  <c:v>-1.5</c:v>
                </c:pt>
                <c:pt idx="124">
                  <c:v>-1.25</c:v>
                </c:pt>
                <c:pt idx="125">
                  <c:v>-1.25</c:v>
                </c:pt>
                <c:pt idx="126">
                  <c:v>-1.25</c:v>
                </c:pt>
                <c:pt idx="127">
                  <c:v>-1.25</c:v>
                </c:pt>
                <c:pt idx="128">
                  <c:v>-1.5</c:v>
                </c:pt>
                <c:pt idx="129">
                  <c:v>-1.75</c:v>
                </c:pt>
                <c:pt idx="130">
                  <c:v>-1.75</c:v>
                </c:pt>
                <c:pt idx="131">
                  <c:v>-1.75</c:v>
                </c:pt>
                <c:pt idx="132">
                  <c:v>-1.75</c:v>
                </c:pt>
                <c:pt idx="133">
                  <c:v>-1.75</c:v>
                </c:pt>
                <c:pt idx="134">
                  <c:v>-1.75</c:v>
                </c:pt>
                <c:pt idx="135">
                  <c:v>-1.75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-2.1</c:v>
                </c:pt>
                <c:pt idx="160">
                  <c:v>-2.1</c:v>
                </c:pt>
                <c:pt idx="161">
                  <c:v>-2.1</c:v>
                </c:pt>
                <c:pt idx="162">
                  <c:v>-2.2000000000000002</c:v>
                </c:pt>
                <c:pt idx="163">
                  <c:v>-2.2000000000000002</c:v>
                </c:pt>
                <c:pt idx="164">
                  <c:v>-2.2000000000000002</c:v>
                </c:pt>
                <c:pt idx="165">
                  <c:v>-2.2000000000000002</c:v>
                </c:pt>
                <c:pt idx="166">
                  <c:v>-2.2000000000000002</c:v>
                </c:pt>
                <c:pt idx="167">
                  <c:v>-2.2000000000000002</c:v>
                </c:pt>
                <c:pt idx="168">
                  <c:v>-2.2000000000000002</c:v>
                </c:pt>
                <c:pt idx="169">
                  <c:v>-2.2000000000000002</c:v>
                </c:pt>
                <c:pt idx="170">
                  <c:v>-2.2000000000000002</c:v>
                </c:pt>
                <c:pt idx="171">
                  <c:v>-2.2000000000000002</c:v>
                </c:pt>
                <c:pt idx="172">
                  <c:v>-2.2000000000000002</c:v>
                </c:pt>
                <c:pt idx="173">
                  <c:v>-2.2000000000000002</c:v>
                </c:pt>
                <c:pt idx="174">
                  <c:v>-2.2000000000000002</c:v>
                </c:pt>
                <c:pt idx="175">
                  <c:v>-2.2000000000000002</c:v>
                </c:pt>
                <c:pt idx="176">
                  <c:v>-2.2000000000000002</c:v>
                </c:pt>
                <c:pt idx="177">
                  <c:v>-2.2999999999999998</c:v>
                </c:pt>
                <c:pt idx="178">
                  <c:v>-2.2999999999999998</c:v>
                </c:pt>
                <c:pt idx="179">
                  <c:v>-2.2999999999999998</c:v>
                </c:pt>
                <c:pt idx="180">
                  <c:v>-2.4</c:v>
                </c:pt>
                <c:pt idx="181">
                  <c:v>-2.4</c:v>
                </c:pt>
                <c:pt idx="182">
                  <c:v>-2.4</c:v>
                </c:pt>
                <c:pt idx="183">
                  <c:v>-2.4</c:v>
                </c:pt>
                <c:pt idx="184">
                  <c:v>-2.4</c:v>
                </c:pt>
                <c:pt idx="185">
                  <c:v>-2.4</c:v>
                </c:pt>
                <c:pt idx="186">
                  <c:v>-2.4</c:v>
                </c:pt>
                <c:pt idx="187">
                  <c:v>-2.4</c:v>
                </c:pt>
                <c:pt idx="188">
                  <c:v>-2.4</c:v>
                </c:pt>
                <c:pt idx="189">
                  <c:v>-2.4</c:v>
                </c:pt>
                <c:pt idx="190">
                  <c:v>-2.4</c:v>
                </c:pt>
                <c:pt idx="191">
                  <c:v>-2.4</c:v>
                </c:pt>
                <c:pt idx="192">
                  <c:v>-2.4</c:v>
                </c:pt>
                <c:pt idx="193">
                  <c:v>-2.4</c:v>
                </c:pt>
                <c:pt idx="194">
                  <c:v>-2.4</c:v>
                </c:pt>
                <c:pt idx="195">
                  <c:v>-2.4</c:v>
                </c:pt>
                <c:pt idx="196">
                  <c:v>-2.4</c:v>
                </c:pt>
                <c:pt idx="197">
                  <c:v>-2.4</c:v>
                </c:pt>
                <c:pt idx="198">
                  <c:v>-2.4</c:v>
                </c:pt>
                <c:pt idx="199">
                  <c:v>-2.4</c:v>
                </c:pt>
                <c:pt idx="200">
                  <c:v>-2.4</c:v>
                </c:pt>
                <c:pt idx="201">
                  <c:v>-2.4</c:v>
                </c:pt>
                <c:pt idx="202">
                  <c:v>-2.4</c:v>
                </c:pt>
                <c:pt idx="203">
                  <c:v>-2.4</c:v>
                </c:pt>
                <c:pt idx="204">
                  <c:v>-2.4</c:v>
                </c:pt>
                <c:pt idx="205">
                  <c:v>-2.4</c:v>
                </c:pt>
                <c:pt idx="206">
                  <c:v>-2.4</c:v>
                </c:pt>
                <c:pt idx="207">
                  <c:v>-2.4</c:v>
                </c:pt>
                <c:pt idx="208">
                  <c:v>-2.4</c:v>
                </c:pt>
                <c:pt idx="209">
                  <c:v>-2.4</c:v>
                </c:pt>
                <c:pt idx="210">
                  <c:v>-2.4</c:v>
                </c:pt>
                <c:pt idx="211">
                  <c:v>-2.4</c:v>
                </c:pt>
                <c:pt idx="212">
                  <c:v>-2.4</c:v>
                </c:pt>
                <c:pt idx="213">
                  <c:v>-2.4</c:v>
                </c:pt>
                <c:pt idx="214">
                  <c:v>-2.4</c:v>
                </c:pt>
                <c:pt idx="215">
                  <c:v>-2.4</c:v>
                </c:pt>
                <c:pt idx="216">
                  <c:v>-2.4</c:v>
                </c:pt>
                <c:pt idx="217">
                  <c:v>-2.4</c:v>
                </c:pt>
                <c:pt idx="218">
                  <c:v>-2.4</c:v>
                </c:pt>
                <c:pt idx="219">
                  <c:v>-2.4</c:v>
                </c:pt>
                <c:pt idx="220">
                  <c:v>-2.4</c:v>
                </c:pt>
                <c:pt idx="221">
                  <c:v>-2.4</c:v>
                </c:pt>
                <c:pt idx="222">
                  <c:v>-2.5</c:v>
                </c:pt>
                <c:pt idx="223">
                  <c:v>-2.5</c:v>
                </c:pt>
                <c:pt idx="224">
                  <c:v>-2.5</c:v>
                </c:pt>
                <c:pt idx="225">
                  <c:v>-2.5</c:v>
                </c:pt>
                <c:pt idx="226">
                  <c:v>-2.5</c:v>
                </c:pt>
                <c:pt idx="227">
                  <c:v>-2.5</c:v>
                </c:pt>
                <c:pt idx="228">
                  <c:v>-2.5</c:v>
                </c:pt>
                <c:pt idx="229">
                  <c:v>-2.5</c:v>
                </c:pt>
                <c:pt idx="230">
                  <c:v>-2.5</c:v>
                </c:pt>
                <c:pt idx="231">
                  <c:v>-2.5</c:v>
                </c:pt>
                <c:pt idx="232">
                  <c:v>-2.5</c:v>
                </c:pt>
                <c:pt idx="233">
                  <c:v>-2.5</c:v>
                </c:pt>
                <c:pt idx="234">
                  <c:v>-2.5</c:v>
                </c:pt>
                <c:pt idx="235">
                  <c:v>-2.5</c:v>
                </c:pt>
                <c:pt idx="236">
                  <c:v>-2.5</c:v>
                </c:pt>
                <c:pt idx="237">
                  <c:v>-2.5</c:v>
                </c:pt>
                <c:pt idx="238">
                  <c:v>-2.5</c:v>
                </c:pt>
                <c:pt idx="239">
                  <c:v>-2.5</c:v>
                </c:pt>
                <c:pt idx="240">
                  <c:v>-2.5</c:v>
                </c:pt>
                <c:pt idx="241">
                  <c:v>-2.5</c:v>
                </c:pt>
                <c:pt idx="242">
                  <c:v>-2.5</c:v>
                </c:pt>
                <c:pt idx="243">
                  <c:v>-2.5</c:v>
                </c:pt>
                <c:pt idx="244">
                  <c:v>-2.5</c:v>
                </c:pt>
                <c:pt idx="245">
                  <c:v>-2.5</c:v>
                </c:pt>
                <c:pt idx="246">
                  <c:v>-2.5</c:v>
                </c:pt>
                <c:pt idx="247">
                  <c:v>-2.5</c:v>
                </c:pt>
                <c:pt idx="248">
                  <c:v>-2.5</c:v>
                </c:pt>
                <c:pt idx="249">
                  <c:v>-2.5</c:v>
                </c:pt>
                <c:pt idx="250">
                  <c:v>-2.5</c:v>
                </c:pt>
                <c:pt idx="251">
                  <c:v>-2.5</c:v>
                </c:pt>
                <c:pt idx="252">
                  <c:v>-2.5</c:v>
                </c:pt>
                <c:pt idx="253">
                  <c:v>-2.5</c:v>
                </c:pt>
                <c:pt idx="254">
                  <c:v>-2.5</c:v>
                </c:pt>
                <c:pt idx="255">
                  <c:v>-2.5</c:v>
                </c:pt>
                <c:pt idx="256">
                  <c:v>-2</c:v>
                </c:pt>
                <c:pt idx="257">
                  <c:v>-2</c:v>
                </c:pt>
                <c:pt idx="258">
                  <c:v>-1.25</c:v>
                </c:pt>
                <c:pt idx="259">
                  <c:v>-0.5</c:v>
                </c:pt>
                <c:pt idx="260">
                  <c:v>-0.5</c:v>
                </c:pt>
                <c:pt idx="261">
                  <c:v>0</c:v>
                </c:pt>
                <c:pt idx="262">
                  <c:v>0</c:v>
                </c:pt>
                <c:pt idx="263">
                  <c:v>0.5</c:v>
                </c:pt>
                <c:pt idx="264">
                  <c:v>1</c:v>
                </c:pt>
                <c:pt idx="265">
                  <c:v>1</c:v>
                </c:pt>
                <c:pt idx="266">
                  <c:v>1.25</c:v>
                </c:pt>
                <c:pt idx="267">
                  <c:v>1.5</c:v>
                </c:pt>
                <c:pt idx="268">
                  <c:v>1.75</c:v>
                </c:pt>
                <c:pt idx="269">
                  <c:v>1.75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1.75</c:v>
                </c:pt>
                <c:pt idx="280">
                  <c:v>1.75</c:v>
                </c:pt>
                <c:pt idx="281">
                  <c:v>1.75</c:v>
                </c:pt>
                <c:pt idx="282">
                  <c:v>1.5</c:v>
                </c:pt>
                <c:pt idx="283">
                  <c:v>1.25</c:v>
                </c:pt>
                <c:pt idx="284">
                  <c:v>1.25</c:v>
                </c:pt>
                <c:pt idx="285">
                  <c:v>1</c:v>
                </c:pt>
                <c:pt idx="286">
                  <c:v>0.75</c:v>
                </c:pt>
                <c:pt idx="287">
                  <c:v>0.75</c:v>
                </c:pt>
                <c:pt idx="288">
                  <c:v>0.5</c:v>
                </c:pt>
                <c:pt idx="289">
                  <c:v>0.25</c:v>
                </c:pt>
                <c:pt idx="290">
                  <c:v>0.25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C-4F83-B89A-312E1ACA7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008752"/>
        <c:axId val="2021010192"/>
      </c:lineChart>
      <c:dateAx>
        <c:axId val="2021008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10192"/>
        <c:crosses val="autoZero"/>
        <c:auto val="1"/>
        <c:lblOffset val="100"/>
        <c:baseTimeUnit val="days"/>
      </c:dateAx>
      <c:valAx>
        <c:axId val="20210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0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PMI Composite</a:t>
            </a:r>
            <a:r>
              <a:rPr lang="fr-FR" baseline="0"/>
              <a:t> Europe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Indic!$K$1:$K$268</c:f>
              <c:strCache>
                <c:ptCount val="268"/>
                <c:pt idx="0">
                  <c:v>MPMIEZCA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Indic!$A$269:$A$305</c:f>
              <c:numCache>
                <c:formatCode>m/d/yyyy</c:formatCode>
                <c:ptCount val="37"/>
                <c:pt idx="0">
                  <c:v>45107</c:v>
                </c:pt>
                <c:pt idx="1">
                  <c:v>45138</c:v>
                </c:pt>
                <c:pt idx="2">
                  <c:v>45169</c:v>
                </c:pt>
                <c:pt idx="3">
                  <c:v>45199</c:v>
                </c:pt>
                <c:pt idx="4">
                  <c:v>45230</c:v>
                </c:pt>
                <c:pt idx="5">
                  <c:v>45260</c:v>
                </c:pt>
                <c:pt idx="6">
                  <c:v>45291</c:v>
                </c:pt>
                <c:pt idx="7">
                  <c:v>45322</c:v>
                </c:pt>
                <c:pt idx="8">
                  <c:v>45351</c:v>
                </c:pt>
                <c:pt idx="9">
                  <c:v>45382</c:v>
                </c:pt>
                <c:pt idx="10">
                  <c:v>45412</c:v>
                </c:pt>
                <c:pt idx="11">
                  <c:v>45443</c:v>
                </c:pt>
                <c:pt idx="12">
                  <c:v>45473</c:v>
                </c:pt>
                <c:pt idx="13">
                  <c:v>45504</c:v>
                </c:pt>
                <c:pt idx="14">
                  <c:v>45535</c:v>
                </c:pt>
                <c:pt idx="15">
                  <c:v>45565</c:v>
                </c:pt>
                <c:pt idx="16">
                  <c:v>45596</c:v>
                </c:pt>
                <c:pt idx="17">
                  <c:v>45626</c:v>
                </c:pt>
                <c:pt idx="18">
                  <c:v>45657</c:v>
                </c:pt>
                <c:pt idx="19">
                  <c:v>45688</c:v>
                </c:pt>
                <c:pt idx="20">
                  <c:v>45716</c:v>
                </c:pt>
                <c:pt idx="21">
                  <c:v>45747</c:v>
                </c:pt>
                <c:pt idx="22">
                  <c:v>45777</c:v>
                </c:pt>
                <c:pt idx="23">
                  <c:v>45808</c:v>
                </c:pt>
                <c:pt idx="24">
                  <c:v>45838</c:v>
                </c:pt>
                <c:pt idx="25">
                  <c:v>45869</c:v>
                </c:pt>
                <c:pt idx="26">
                  <c:v>45898</c:v>
                </c:pt>
                <c:pt idx="27">
                  <c:v>45930</c:v>
                </c:pt>
                <c:pt idx="28">
                  <c:v>45961</c:v>
                </c:pt>
                <c:pt idx="29">
                  <c:v>45989</c:v>
                </c:pt>
                <c:pt idx="30">
                  <c:v>46022</c:v>
                </c:pt>
                <c:pt idx="31">
                  <c:v>46053</c:v>
                </c:pt>
                <c:pt idx="32">
                  <c:v>46080</c:v>
                </c:pt>
                <c:pt idx="33">
                  <c:v>46112</c:v>
                </c:pt>
                <c:pt idx="34">
                  <c:v>46142</c:v>
                </c:pt>
                <c:pt idx="35">
                  <c:v>46171</c:v>
                </c:pt>
                <c:pt idx="36">
                  <c:v>46203</c:v>
                </c:pt>
              </c:numCache>
            </c:numRef>
          </c:cat>
          <c:val>
            <c:numRef>
              <c:f>Indic!$K$269:$K$305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47.2</c:v>
                </c:pt>
                <c:pt idx="4">
                  <c:v>46.5</c:v>
                </c:pt>
                <c:pt idx="5">
                  <c:v>47.6</c:v>
                </c:pt>
                <c:pt idx="6">
                  <c:v>47.6</c:v>
                </c:pt>
                <c:pt idx="7">
                  <c:v>47.9</c:v>
                </c:pt>
                <c:pt idx="8">
                  <c:v>49.2</c:v>
                </c:pt>
                <c:pt idx="9">
                  <c:v>50.3</c:v>
                </c:pt>
                <c:pt idx="10">
                  <c:v>51.7</c:v>
                </c:pt>
                <c:pt idx="11">
                  <c:v>52.2</c:v>
                </c:pt>
                <c:pt idx="12">
                  <c:v>50.9</c:v>
                </c:pt>
                <c:pt idx="13">
                  <c:v>50.2</c:v>
                </c:pt>
                <c:pt idx="14">
                  <c:v>51</c:v>
                </c:pt>
                <c:pt idx="15">
                  <c:v>49.6</c:v>
                </c:pt>
                <c:pt idx="16">
                  <c:v>50</c:v>
                </c:pt>
                <c:pt idx="17">
                  <c:v>48.3</c:v>
                </c:pt>
                <c:pt idx="18">
                  <c:v>49.6</c:v>
                </c:pt>
                <c:pt idx="19">
                  <c:v>50.2</c:v>
                </c:pt>
                <c:pt idx="20">
                  <c:v>50.2</c:v>
                </c:pt>
                <c:pt idx="21">
                  <c:v>50.9</c:v>
                </c:pt>
                <c:pt idx="22">
                  <c:v>50.4</c:v>
                </c:pt>
                <c:pt idx="23">
                  <c:v>50.2</c:v>
                </c:pt>
                <c:pt idx="24">
                  <c:v>50.6</c:v>
                </c:pt>
                <c:pt idx="25">
                  <c:v>50.9</c:v>
                </c:pt>
                <c:pt idx="26">
                  <c:v>50.9</c:v>
                </c:pt>
                <c:pt idx="27">
                  <c:v>51.2</c:v>
                </c:pt>
                <c:pt idx="28">
                  <c:v>52.5</c:v>
                </c:pt>
                <c:pt idx="29">
                  <c:v>52.5</c:v>
                </c:pt>
                <c:pt idx="30">
                  <c:v>51.5</c:v>
                </c:pt>
                <c:pt idx="31">
                  <c:v>51.3</c:v>
                </c:pt>
                <c:pt idx="32">
                  <c:v>51.3</c:v>
                </c:pt>
                <c:pt idx="33">
                  <c:v>50.7</c:v>
                </c:pt>
                <c:pt idx="34">
                  <c:v>48.8</c:v>
                </c:pt>
                <c:pt idx="35">
                  <c:v>48.8</c:v>
                </c:pt>
                <c:pt idx="3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1-479A-AD44-2A1BD2C12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043312"/>
        <c:axId val="2021052432"/>
      </c:lineChart>
      <c:dateAx>
        <c:axId val="2021043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52432"/>
        <c:crosses val="autoZero"/>
        <c:auto val="1"/>
        <c:lblOffset val="100"/>
        <c:baseTimeUnit val="days"/>
      </c:dateAx>
      <c:valAx>
        <c:axId val="202105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104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image" Target="../media/image1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5" Type="http://schemas.openxmlformats.org/officeDocument/2006/relationships/chart" Target="../charts/chart36.xml"/><Relationship Id="rId10" Type="http://schemas.openxmlformats.org/officeDocument/2006/relationships/chart" Target="../charts/chart41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3" Type="http://schemas.openxmlformats.org/officeDocument/2006/relationships/chart" Target="../charts/chart45.xml"/><Relationship Id="rId7" Type="http://schemas.openxmlformats.org/officeDocument/2006/relationships/chart" Target="../charts/chart48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image" Target="../media/image2.png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658587</xdr:colOff>
      <xdr:row>57</xdr:row>
      <xdr:rowOff>43543</xdr:rowOff>
    </xdr:from>
    <xdr:to>
      <xdr:col>59</xdr:col>
      <xdr:colOff>0</xdr:colOff>
      <xdr:row>78</xdr:row>
      <xdr:rowOff>81643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8B74AF-18D2-4904-A2B8-B4A86A0EC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156882</xdr:colOff>
      <xdr:row>6</xdr:row>
      <xdr:rowOff>148673</xdr:rowOff>
    </xdr:from>
    <xdr:to>
      <xdr:col>43</xdr:col>
      <xdr:colOff>556932</xdr:colOff>
      <xdr:row>26</xdr:row>
      <xdr:rowOff>47261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BB92757-8FDA-4A82-BC42-D91A4AE91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419100</xdr:colOff>
      <xdr:row>60</xdr:row>
      <xdr:rowOff>28575</xdr:rowOff>
    </xdr:from>
    <xdr:to>
      <xdr:col>57</xdr:col>
      <xdr:colOff>285071</xdr:colOff>
      <xdr:row>83</xdr:row>
      <xdr:rowOff>148318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1FEE41B-7D17-43C2-9B17-E99B20155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200024</xdr:colOff>
      <xdr:row>31</xdr:row>
      <xdr:rowOff>0</xdr:rowOff>
    </xdr:from>
    <xdr:to>
      <xdr:col>43</xdr:col>
      <xdr:colOff>647699</xdr:colOff>
      <xdr:row>57</xdr:row>
      <xdr:rowOff>114300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7FA1987-E429-41CF-A521-663DB1815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66676</xdr:colOff>
      <xdr:row>35</xdr:row>
      <xdr:rowOff>41275</xdr:rowOff>
    </xdr:from>
    <xdr:to>
      <xdr:col>48</xdr:col>
      <xdr:colOff>657226</xdr:colOff>
      <xdr:row>46</xdr:row>
      <xdr:rowOff>149225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BF480BF-1444-425C-892C-4E80E0C91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663575</xdr:colOff>
      <xdr:row>47</xdr:row>
      <xdr:rowOff>104775</xdr:rowOff>
    </xdr:from>
    <xdr:to>
      <xdr:col>54</xdr:col>
      <xdr:colOff>82550</xdr:colOff>
      <xdr:row>58</xdr:row>
      <xdr:rowOff>123825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D1212CC3-218E-49D9-BDF2-DB7B18425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699620</xdr:colOff>
      <xdr:row>35</xdr:row>
      <xdr:rowOff>21665</xdr:rowOff>
    </xdr:from>
    <xdr:to>
      <xdr:col>53</xdr:col>
      <xdr:colOff>341032</xdr:colOff>
      <xdr:row>47</xdr:row>
      <xdr:rowOff>25587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FD8904D7-9279-4369-A749-4E1EB84F2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3175</xdr:colOff>
      <xdr:row>47</xdr:row>
      <xdr:rowOff>63500</xdr:rowOff>
    </xdr:from>
    <xdr:to>
      <xdr:col>48</xdr:col>
      <xdr:colOff>593725</xdr:colOff>
      <xdr:row>58</xdr:row>
      <xdr:rowOff>101600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51740765-A5FB-44DF-901B-D7D4828A3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14006</xdr:colOff>
      <xdr:row>3</xdr:row>
      <xdr:rowOff>192180</xdr:rowOff>
    </xdr:from>
    <xdr:to>
      <xdr:col>34</xdr:col>
      <xdr:colOff>185456</xdr:colOff>
      <xdr:row>20</xdr:row>
      <xdr:rowOff>20730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CCC3E666-311B-448E-B4FF-41856B930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68035</xdr:colOff>
      <xdr:row>59</xdr:row>
      <xdr:rowOff>176892</xdr:rowOff>
    </xdr:from>
    <xdr:to>
      <xdr:col>44</xdr:col>
      <xdr:colOff>754103</xdr:colOff>
      <xdr:row>85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0C66A52-6EED-49FD-940B-2FF60BF35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495300</xdr:colOff>
      <xdr:row>0</xdr:row>
      <xdr:rowOff>0</xdr:rowOff>
    </xdr:from>
    <xdr:to>
      <xdr:col>57</xdr:col>
      <xdr:colOff>450850</xdr:colOff>
      <xdr:row>14</xdr:row>
      <xdr:rowOff>177800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14BF554-DF24-4DC6-A873-779DE9550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412750</xdr:colOff>
      <xdr:row>15</xdr:row>
      <xdr:rowOff>95250</xdr:rowOff>
    </xdr:from>
    <xdr:to>
      <xdr:col>57</xdr:col>
      <xdr:colOff>368300</xdr:colOff>
      <xdr:row>35</xdr:row>
      <xdr:rowOff>133350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F7A58177-1247-4A10-AA15-5E1EB54C2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323850</xdr:colOff>
      <xdr:row>316</xdr:row>
      <xdr:rowOff>71437</xdr:rowOff>
    </xdr:from>
    <xdr:to>
      <xdr:col>18</xdr:col>
      <xdr:colOff>133350</xdr:colOff>
      <xdr:row>345</xdr:row>
      <xdr:rowOff>23812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736B8FB6-C0BB-57C7-0C89-C35813C380CF}"/>
            </a:ext>
          </a:extLst>
        </xdr:cNvPr>
        <xdr:cNvGrpSpPr/>
      </xdr:nvGrpSpPr>
      <xdr:grpSpPr>
        <a:xfrm>
          <a:off x="2593285" y="61246785"/>
          <a:ext cx="9152282" cy="5476875"/>
          <a:chOff x="2698750" y="59234387"/>
          <a:chExt cx="9569450" cy="5292725"/>
        </a:xfrm>
      </xdr:grpSpPr>
      <xdr:graphicFrame macro="">
        <xdr:nvGraphicFramePr>
          <xdr:cNvPr id="11" name="Graphique 10">
            <a:extLst>
              <a:ext uri="{FF2B5EF4-FFF2-40B4-BE49-F238E27FC236}">
                <a16:creationId xmlns:a16="http://schemas.microsoft.com/office/drawing/2014/main" id="{AD537426-9E2E-E65B-68A3-9A099167FCDB}"/>
              </a:ext>
            </a:extLst>
          </xdr:cNvPr>
          <xdr:cNvGraphicFramePr/>
        </xdr:nvGraphicFramePr>
        <xdr:xfrm>
          <a:off x="2708275" y="59234387"/>
          <a:ext cx="4781550" cy="2654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2" name="Graphique 11">
            <a:extLst>
              <a:ext uri="{FF2B5EF4-FFF2-40B4-BE49-F238E27FC236}">
                <a16:creationId xmlns:a16="http://schemas.microsoft.com/office/drawing/2014/main" id="{99E155BE-B765-2A8C-7C49-5E428A282470}"/>
              </a:ext>
            </a:extLst>
          </xdr:cNvPr>
          <xdr:cNvGraphicFramePr/>
        </xdr:nvGraphicFramePr>
        <xdr:xfrm>
          <a:off x="7489825" y="59243912"/>
          <a:ext cx="4778375" cy="2654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13" name="Graphique 12">
            <a:extLst>
              <a:ext uri="{FF2B5EF4-FFF2-40B4-BE49-F238E27FC236}">
                <a16:creationId xmlns:a16="http://schemas.microsoft.com/office/drawing/2014/main" id="{3DB7F01E-1973-AE68-24E9-53CD28350FFD}"/>
              </a:ext>
            </a:extLst>
          </xdr:cNvPr>
          <xdr:cNvGraphicFramePr/>
        </xdr:nvGraphicFramePr>
        <xdr:xfrm>
          <a:off x="2698750" y="61879162"/>
          <a:ext cx="4781550" cy="2647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14" name="Graphique 13">
            <a:extLst>
              <a:ext uri="{FF2B5EF4-FFF2-40B4-BE49-F238E27FC236}">
                <a16:creationId xmlns:a16="http://schemas.microsoft.com/office/drawing/2014/main" id="{DE0CF938-2948-20D6-9377-0624BA706962}"/>
              </a:ext>
            </a:extLst>
          </xdr:cNvPr>
          <xdr:cNvGraphicFramePr/>
        </xdr:nvGraphicFramePr>
        <xdr:xfrm>
          <a:off x="7461250" y="61898212"/>
          <a:ext cx="4756150" cy="26177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24</xdr:col>
      <xdr:colOff>438150</xdr:colOff>
      <xdr:row>30</xdr:row>
      <xdr:rowOff>120650</xdr:rowOff>
    </xdr:from>
    <xdr:to>
      <xdr:col>35</xdr:col>
      <xdr:colOff>127000</xdr:colOff>
      <xdr:row>59</xdr:row>
      <xdr:rowOff>73025</xdr:rowOff>
    </xdr:to>
    <xdr:grpSp>
      <xdr:nvGrpSpPr>
        <xdr:cNvPr id="15" name="Groupe 14">
          <a:extLst>
            <a:ext uri="{FF2B5EF4-FFF2-40B4-BE49-F238E27FC236}">
              <a16:creationId xmlns:a16="http://schemas.microsoft.com/office/drawing/2014/main" id="{BFA08CFF-58AD-4EED-8365-82AF96A59B01}"/>
            </a:ext>
          </a:extLst>
        </xdr:cNvPr>
        <xdr:cNvGrpSpPr/>
      </xdr:nvGrpSpPr>
      <xdr:grpSpPr>
        <a:xfrm>
          <a:off x="16349041" y="6812998"/>
          <a:ext cx="9230416" cy="5476875"/>
          <a:chOff x="2698750" y="59234387"/>
          <a:chExt cx="9569450" cy="5292725"/>
        </a:xfrm>
      </xdr:grpSpPr>
      <xdr:graphicFrame macro="">
        <xdr:nvGraphicFramePr>
          <xdr:cNvPr id="16" name="Graphique 15">
            <a:extLst>
              <a:ext uri="{FF2B5EF4-FFF2-40B4-BE49-F238E27FC236}">
                <a16:creationId xmlns:a16="http://schemas.microsoft.com/office/drawing/2014/main" id="{A8949425-B92C-56A7-BA76-ADDFFA844BB1}"/>
              </a:ext>
            </a:extLst>
          </xdr:cNvPr>
          <xdr:cNvGraphicFramePr/>
        </xdr:nvGraphicFramePr>
        <xdr:xfrm>
          <a:off x="2708275" y="59234387"/>
          <a:ext cx="4781550" cy="2654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17" name="Graphique 16">
            <a:extLst>
              <a:ext uri="{FF2B5EF4-FFF2-40B4-BE49-F238E27FC236}">
                <a16:creationId xmlns:a16="http://schemas.microsoft.com/office/drawing/2014/main" id="{3F504E17-15C6-54CF-BF37-CDCA40EAAC89}"/>
              </a:ext>
            </a:extLst>
          </xdr:cNvPr>
          <xdr:cNvGraphicFramePr/>
        </xdr:nvGraphicFramePr>
        <xdr:xfrm>
          <a:off x="7489825" y="59243912"/>
          <a:ext cx="4778375" cy="2654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aphicFrame macro="">
        <xdr:nvGraphicFramePr>
          <xdr:cNvPr id="19" name="Graphique 18">
            <a:extLst>
              <a:ext uri="{FF2B5EF4-FFF2-40B4-BE49-F238E27FC236}">
                <a16:creationId xmlns:a16="http://schemas.microsoft.com/office/drawing/2014/main" id="{C8356EB8-F2B8-F53C-E900-94F9EBA45926}"/>
              </a:ext>
            </a:extLst>
          </xdr:cNvPr>
          <xdr:cNvGraphicFramePr/>
        </xdr:nvGraphicFramePr>
        <xdr:xfrm>
          <a:off x="2698750" y="61879162"/>
          <a:ext cx="4781550" cy="2647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21" name="Graphique 20">
            <a:extLst>
              <a:ext uri="{FF2B5EF4-FFF2-40B4-BE49-F238E27FC236}">
                <a16:creationId xmlns:a16="http://schemas.microsoft.com/office/drawing/2014/main" id="{AEC8FD79-C8B8-39EA-4FAC-DB35148EA5D8}"/>
              </a:ext>
            </a:extLst>
          </xdr:cNvPr>
          <xdr:cNvGraphicFramePr/>
        </xdr:nvGraphicFramePr>
        <xdr:xfrm>
          <a:off x="7461250" y="61898212"/>
          <a:ext cx="4756150" cy="26177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658587</xdr:colOff>
      <xdr:row>57</xdr:row>
      <xdr:rowOff>43543</xdr:rowOff>
    </xdr:from>
    <xdr:to>
      <xdr:col>57</xdr:col>
      <xdr:colOff>0</xdr:colOff>
      <xdr:row>78</xdr:row>
      <xdr:rowOff>81643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C8CE11A-6A93-410E-931C-87C490EE8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156882</xdr:colOff>
      <xdr:row>5</xdr:row>
      <xdr:rowOff>123825</xdr:rowOff>
    </xdr:from>
    <xdr:to>
      <xdr:col>41</xdr:col>
      <xdr:colOff>556932</xdr:colOff>
      <xdr:row>25</xdr:row>
      <xdr:rowOff>22413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C2AAB1F-A60B-495B-9CD4-AA535EF06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419100</xdr:colOff>
      <xdr:row>60</xdr:row>
      <xdr:rowOff>28575</xdr:rowOff>
    </xdr:from>
    <xdr:to>
      <xdr:col>55</xdr:col>
      <xdr:colOff>285071</xdr:colOff>
      <xdr:row>83</xdr:row>
      <xdr:rowOff>148318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7CCA553-B88E-40CF-9F76-3B0ACAD4E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200024</xdr:colOff>
      <xdr:row>31</xdr:row>
      <xdr:rowOff>0</xdr:rowOff>
    </xdr:from>
    <xdr:to>
      <xdr:col>41</xdr:col>
      <xdr:colOff>647699</xdr:colOff>
      <xdr:row>57</xdr:row>
      <xdr:rowOff>114300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03A0A63-71E0-431D-A8D2-F89CB4711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638176</xdr:colOff>
      <xdr:row>24</xdr:row>
      <xdr:rowOff>161925</xdr:rowOff>
    </xdr:from>
    <xdr:to>
      <xdr:col>46</xdr:col>
      <xdr:colOff>466726</xdr:colOff>
      <xdr:row>36</xdr:row>
      <xdr:rowOff>85725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168FE0C-CC74-4A3C-8A7F-3D1251F78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542925</xdr:colOff>
      <xdr:row>36</xdr:row>
      <xdr:rowOff>9525</xdr:rowOff>
    </xdr:from>
    <xdr:to>
      <xdr:col>51</xdr:col>
      <xdr:colOff>723900</xdr:colOff>
      <xdr:row>47</xdr:row>
      <xdr:rowOff>28575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63FEA11-58E2-447A-B32B-6C8014A0E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515470</xdr:colOff>
      <xdr:row>24</xdr:row>
      <xdr:rowOff>123265</xdr:rowOff>
    </xdr:from>
    <xdr:to>
      <xdr:col>51</xdr:col>
      <xdr:colOff>156882</xdr:colOff>
      <xdr:row>36</xdr:row>
      <xdr:rowOff>127187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2194659-6860-4503-BF59-084C7F5E1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638175</xdr:colOff>
      <xdr:row>36</xdr:row>
      <xdr:rowOff>0</xdr:rowOff>
    </xdr:from>
    <xdr:to>
      <xdr:col>46</xdr:col>
      <xdr:colOff>466725</xdr:colOff>
      <xdr:row>47</xdr:row>
      <xdr:rowOff>38100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3E5881F-C63F-4B8A-868E-EDA4BE331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227292</xdr:colOff>
      <xdr:row>1</xdr:row>
      <xdr:rowOff>165287</xdr:rowOff>
    </xdr:from>
    <xdr:to>
      <xdr:col>52</xdr:col>
      <xdr:colOff>64993</xdr:colOff>
      <xdr:row>16</xdr:row>
      <xdr:rowOff>82363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29752DA-B23D-4F5C-931F-681A3F95E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14006</xdr:colOff>
      <xdr:row>3</xdr:row>
      <xdr:rowOff>192180</xdr:rowOff>
    </xdr:from>
    <xdr:to>
      <xdr:col>32</xdr:col>
      <xdr:colOff>185456</xdr:colOff>
      <xdr:row>20</xdr:row>
      <xdr:rowOff>20730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BE0D05F-5A37-422E-B8BB-7DCB34A4A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68035</xdr:colOff>
      <xdr:row>59</xdr:row>
      <xdr:rowOff>176892</xdr:rowOff>
    </xdr:from>
    <xdr:to>
      <xdr:col>42</xdr:col>
      <xdr:colOff>754103</xdr:colOff>
      <xdr:row>85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D1B8144A-F786-42B4-9E3B-00A131EF5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59</xdr:col>
      <xdr:colOff>241300</xdr:colOff>
      <xdr:row>11</xdr:row>
      <xdr:rowOff>165584</xdr:rowOff>
    </xdr:from>
    <xdr:to>
      <xdr:col>67</xdr:col>
      <xdr:colOff>500749</xdr:colOff>
      <xdr:row>38</xdr:row>
      <xdr:rowOff>69850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76CC542F-581E-7F65-FF88-8F9A8A832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891700" y="3156434"/>
          <a:ext cx="7238099" cy="48763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272302</xdr:colOff>
      <xdr:row>32</xdr:row>
      <xdr:rowOff>120463</xdr:rowOff>
    </xdr:from>
    <xdr:to>
      <xdr:col>37</xdr:col>
      <xdr:colOff>38996</xdr:colOff>
      <xdr:row>54</xdr:row>
      <xdr:rowOff>32833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15211B2-2530-4575-B2D5-60A0C81E0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142875</xdr:colOff>
      <xdr:row>388</xdr:row>
      <xdr:rowOff>152399</xdr:rowOff>
    </xdr:from>
    <xdr:to>
      <xdr:col>53</xdr:col>
      <xdr:colOff>42862</xdr:colOff>
      <xdr:row>413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800664-03B8-DC3B-50C5-9864D265B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655545</xdr:colOff>
      <xdr:row>6</xdr:row>
      <xdr:rowOff>132789</xdr:rowOff>
    </xdr:from>
    <xdr:to>
      <xdr:col>34</xdr:col>
      <xdr:colOff>29136</xdr:colOff>
      <xdr:row>28</xdr:row>
      <xdr:rowOff>87966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7ABB1F6-44AD-4E22-9685-0115EBA22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615764</xdr:colOff>
      <xdr:row>398</xdr:row>
      <xdr:rowOff>48987</xdr:rowOff>
    </xdr:from>
    <xdr:to>
      <xdr:col>13</xdr:col>
      <xdr:colOff>666750</xdr:colOff>
      <xdr:row>422</xdr:row>
      <xdr:rowOff>187138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47DE77B-6F5F-EB88-A70E-1EFF64834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542925</xdr:colOff>
      <xdr:row>415</xdr:row>
      <xdr:rowOff>138112</xdr:rowOff>
    </xdr:from>
    <xdr:to>
      <xdr:col>12</xdr:col>
      <xdr:colOff>828675</xdr:colOff>
      <xdr:row>430</xdr:row>
      <xdr:rowOff>23812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B9057A0-C621-553A-3F79-6CC74F712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438150</xdr:colOff>
      <xdr:row>415</xdr:row>
      <xdr:rowOff>147637</xdr:rowOff>
    </xdr:from>
    <xdr:to>
      <xdr:col>7</xdr:col>
      <xdr:colOff>533400</xdr:colOff>
      <xdr:row>430</xdr:row>
      <xdr:rowOff>33337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9B34900-7305-FF4A-2EAC-06E287F2D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28575</xdr:colOff>
      <xdr:row>411</xdr:row>
      <xdr:rowOff>138112</xdr:rowOff>
    </xdr:from>
    <xdr:to>
      <xdr:col>14</xdr:col>
      <xdr:colOff>314325</xdr:colOff>
      <xdr:row>426</xdr:row>
      <xdr:rowOff>23812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7364BA9D-045B-38F1-45A0-44743724B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555624</xdr:colOff>
      <xdr:row>462</xdr:row>
      <xdr:rowOff>82550</xdr:rowOff>
    </xdr:from>
    <xdr:to>
      <xdr:col>14</xdr:col>
      <xdr:colOff>711199</xdr:colOff>
      <xdr:row>480</xdr:row>
      <xdr:rowOff>146050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0921474-708B-88A8-DCEE-3DA1B872E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457200</xdr:colOff>
      <xdr:row>443</xdr:row>
      <xdr:rowOff>133350</xdr:rowOff>
    </xdr:from>
    <xdr:to>
      <xdr:col>14</xdr:col>
      <xdr:colOff>631825</xdr:colOff>
      <xdr:row>462</xdr:row>
      <xdr:rowOff>6350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1D50BC8-1499-400D-86EA-8B2B91318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469900</xdr:colOff>
      <xdr:row>462</xdr:row>
      <xdr:rowOff>63500</xdr:rowOff>
    </xdr:from>
    <xdr:to>
      <xdr:col>8</xdr:col>
      <xdr:colOff>434975</xdr:colOff>
      <xdr:row>480</xdr:row>
      <xdr:rowOff>120650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9FDF389E-B34E-4BCE-BB2F-7587C0C12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485775</xdr:colOff>
      <xdr:row>443</xdr:row>
      <xdr:rowOff>168275</xdr:rowOff>
    </xdr:from>
    <xdr:to>
      <xdr:col>8</xdr:col>
      <xdr:colOff>469900</xdr:colOff>
      <xdr:row>462</xdr:row>
      <xdr:rowOff>34925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32409227-A5E4-4E52-8C50-BCF2A5F6C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630890</xdr:colOff>
      <xdr:row>70</xdr:row>
      <xdr:rowOff>98051</xdr:rowOff>
    </xdr:from>
    <xdr:to>
      <xdr:col>40</xdr:col>
      <xdr:colOff>143585</xdr:colOff>
      <xdr:row>92</xdr:row>
      <xdr:rowOff>10421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3E76C13-9FF0-443D-9C00-0967D8530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750795</xdr:colOff>
      <xdr:row>7</xdr:row>
      <xdr:rowOff>123264</xdr:rowOff>
    </xdr:from>
    <xdr:to>
      <xdr:col>39</xdr:col>
      <xdr:colOff>67236</xdr:colOff>
      <xdr:row>29</xdr:row>
      <xdr:rowOff>78441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F9EF285-D816-4A09-880E-7B39792B2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517339</xdr:colOff>
      <xdr:row>402</xdr:row>
      <xdr:rowOff>169637</xdr:rowOff>
    </xdr:from>
    <xdr:to>
      <xdr:col>44</xdr:col>
      <xdr:colOff>76200</xdr:colOff>
      <xdr:row>427</xdr:row>
      <xdr:rowOff>123638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7734D1F-7CCE-4826-AAEC-72D0D6D8B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7471</xdr:colOff>
      <xdr:row>29</xdr:row>
      <xdr:rowOff>22412</xdr:rowOff>
    </xdr:from>
    <xdr:to>
      <xdr:col>38</xdr:col>
      <xdr:colOff>642471</xdr:colOff>
      <xdr:row>61</xdr:row>
      <xdr:rowOff>67236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C9E5CF5-7703-4A50-943C-615EF6923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527050</xdr:colOff>
      <xdr:row>11</xdr:row>
      <xdr:rowOff>38100</xdr:rowOff>
    </xdr:from>
    <xdr:to>
      <xdr:col>50</xdr:col>
      <xdr:colOff>558800</xdr:colOff>
      <xdr:row>45</xdr:row>
      <xdr:rowOff>177800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9B23550-C5F7-45DA-8631-DB6CECD45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61</xdr:col>
      <xdr:colOff>628650</xdr:colOff>
      <xdr:row>12</xdr:row>
      <xdr:rowOff>165100</xdr:rowOff>
    </xdr:from>
    <xdr:to>
      <xdr:col>73</xdr:col>
      <xdr:colOff>0</xdr:colOff>
      <xdr:row>52</xdr:row>
      <xdr:rowOff>33946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1B656833-DA8C-0F17-C492-F2709FE5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682900" y="2781300"/>
          <a:ext cx="8515350" cy="7234846"/>
        </a:xfrm>
        <a:prstGeom prst="rect">
          <a:avLst/>
        </a:prstGeom>
      </xdr:spPr>
    </xdr:pic>
    <xdr:clientData/>
  </xdr:twoCellAnchor>
  <xdr:twoCellAnchor>
    <xdr:from>
      <xdr:col>39</xdr:col>
      <xdr:colOff>565150</xdr:colOff>
      <xdr:row>46</xdr:row>
      <xdr:rowOff>63500</xdr:rowOff>
    </xdr:from>
    <xdr:to>
      <xdr:col>50</xdr:col>
      <xdr:colOff>596900</xdr:colOff>
      <xdr:row>81</xdr:row>
      <xdr:rowOff>19050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BBA7602-4C84-4BBB-B246-B27F75AA1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152400</xdr:colOff>
      <xdr:row>2</xdr:row>
      <xdr:rowOff>304800</xdr:rowOff>
    </xdr:from>
    <xdr:to>
      <xdr:col>10</xdr:col>
      <xdr:colOff>266700</xdr:colOff>
      <xdr:row>17</xdr:row>
      <xdr:rowOff>101600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8C1FF330-707F-4159-9463-EE7AEAEBC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384175</xdr:colOff>
      <xdr:row>0</xdr:row>
      <xdr:rowOff>57156</xdr:rowOff>
    </xdr:from>
    <xdr:to>
      <xdr:col>12</xdr:col>
      <xdr:colOff>269875</xdr:colOff>
      <xdr:row>15</xdr:row>
      <xdr:rowOff>38106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2394F6-D48C-ADBE-60A1-6EF448171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365125</xdr:colOff>
      <xdr:row>0</xdr:row>
      <xdr:rowOff>50806</xdr:rowOff>
    </xdr:from>
    <xdr:to>
      <xdr:col>18</xdr:col>
      <xdr:colOff>365125</xdr:colOff>
      <xdr:row>15</xdr:row>
      <xdr:rowOff>31756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89B285E-D336-7408-E316-E6AAB00C1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368300</xdr:colOff>
      <xdr:row>169</xdr:row>
      <xdr:rowOff>158750</xdr:rowOff>
    </xdr:from>
    <xdr:to>
      <xdr:col>17</xdr:col>
      <xdr:colOff>565150</xdr:colOff>
      <xdr:row>196</xdr:row>
      <xdr:rowOff>69850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6F98F0A-C00C-4607-B17B-28E4F9D4B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333374</xdr:colOff>
      <xdr:row>215</xdr:row>
      <xdr:rowOff>139700</xdr:rowOff>
    </xdr:from>
    <xdr:to>
      <xdr:col>17</xdr:col>
      <xdr:colOff>539749</xdr:colOff>
      <xdr:row>237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01D861A-BC7F-5A33-FACD-A5437166C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425450</xdr:colOff>
      <xdr:row>196</xdr:row>
      <xdr:rowOff>158750</xdr:rowOff>
    </xdr:from>
    <xdr:to>
      <xdr:col>17</xdr:col>
      <xdr:colOff>533400</xdr:colOff>
      <xdr:row>215</xdr:row>
      <xdr:rowOff>107950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F3FADBD-3998-41D3-8757-B6CCFDA6B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981075</xdr:colOff>
      <xdr:row>2</xdr:row>
      <xdr:rowOff>19050</xdr:rowOff>
    </xdr:from>
    <xdr:to>
      <xdr:col>7</xdr:col>
      <xdr:colOff>485774</xdr:colOff>
      <xdr:row>28</xdr:row>
      <xdr:rowOff>38099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6E40AF5-21D3-49AE-907F-59AFBE0AA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1085849</xdr:colOff>
      <xdr:row>5</xdr:row>
      <xdr:rowOff>152406</xdr:rowOff>
    </xdr:from>
    <xdr:to>
      <xdr:col>8</xdr:col>
      <xdr:colOff>504824</xdr:colOff>
      <xdr:row>26</xdr:row>
      <xdr:rowOff>152400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DBB3AD1-DDC6-DA35-BAA0-B861E985C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2</xdr:row>
      <xdr:rowOff>85725</xdr:rowOff>
    </xdr:from>
    <xdr:to>
      <xdr:col>19</xdr:col>
      <xdr:colOff>390525</xdr:colOff>
      <xdr:row>16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5A3558F-26B7-49A5-A601-85DAFC20A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371475</xdr:colOff>
      <xdr:row>16</xdr:row>
      <xdr:rowOff>180975</xdr:rowOff>
    </xdr:from>
    <xdr:to>
      <xdr:col>19</xdr:col>
      <xdr:colOff>381000</xdr:colOff>
      <xdr:row>31</xdr:row>
      <xdr:rowOff>128587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6A6EB88-C42D-EC98-07DA-3FC6984C2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428625</xdr:colOff>
      <xdr:row>2</xdr:row>
      <xdr:rowOff>109537</xdr:rowOff>
    </xdr:from>
    <xdr:to>
      <xdr:col>25</xdr:col>
      <xdr:colOff>428625</xdr:colOff>
      <xdr:row>16</xdr:row>
      <xdr:rowOff>185737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EBDA62F-6936-8B7B-E8E7-CDD8E0443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409575</xdr:colOff>
      <xdr:row>17</xdr:row>
      <xdr:rowOff>9525</xdr:rowOff>
    </xdr:from>
    <xdr:to>
      <xdr:col>25</xdr:col>
      <xdr:colOff>438150</xdr:colOff>
      <xdr:row>31</xdr:row>
      <xdr:rowOff>138112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A5CCE36-D4EB-24CC-6496-10A333682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438150</xdr:colOff>
      <xdr:row>31</xdr:row>
      <xdr:rowOff>138112</xdr:rowOff>
    </xdr:from>
    <xdr:to>
      <xdr:col>19</xdr:col>
      <xdr:colOff>438150</xdr:colOff>
      <xdr:row>46</xdr:row>
      <xdr:rowOff>23812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11037C0-6EF2-F9E8-3133-E89183274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438150</xdr:colOff>
      <xdr:row>31</xdr:row>
      <xdr:rowOff>147637</xdr:rowOff>
    </xdr:from>
    <xdr:to>
      <xdr:col>25</xdr:col>
      <xdr:colOff>438150</xdr:colOff>
      <xdr:row>46</xdr:row>
      <xdr:rowOff>33337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B88D924-1F55-EEC3-9F9D-09D6F6B5B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371475</xdr:colOff>
      <xdr:row>46</xdr:row>
      <xdr:rowOff>80962</xdr:rowOff>
    </xdr:from>
    <xdr:to>
      <xdr:col>19</xdr:col>
      <xdr:colOff>371475</xdr:colOff>
      <xdr:row>60</xdr:row>
      <xdr:rowOff>157162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6C1D57C-F679-4142-3E02-F480E1817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409575</xdr:colOff>
      <xdr:row>46</xdr:row>
      <xdr:rowOff>33337</xdr:rowOff>
    </xdr:from>
    <xdr:to>
      <xdr:col>25</xdr:col>
      <xdr:colOff>409575</xdr:colOff>
      <xdr:row>60</xdr:row>
      <xdr:rowOff>109537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6BB2B25-E96B-376C-D094-CA3371C2B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3118-9D91-4AC0-BF48-0AA19A007CE8}">
  <sheetPr codeName="Feuil1"/>
  <dimension ref="A1:BR310"/>
  <sheetViews>
    <sheetView tabSelected="1" topLeftCell="AC1" zoomScale="115" zoomScaleNormal="115" workbookViewId="0">
      <selection activeCell="AO4" sqref="AO4"/>
    </sheetView>
  </sheetViews>
  <sheetFormatPr baseColWidth="10" defaultRowHeight="15" x14ac:dyDescent="0.25"/>
  <cols>
    <col min="1" max="1" width="12.42578125" style="51" bestFit="1" customWidth="1"/>
    <col min="2" max="2" width="10.5703125" style="51" customWidth="1"/>
    <col min="3" max="3" width="11" style="1" bestFit="1" customWidth="1"/>
    <col min="4" max="4" width="11" style="56" customWidth="1"/>
    <col min="5" max="5" width="10.5703125" style="1" hidden="1" customWidth="1"/>
    <col min="6" max="6" width="10.5703125" style="11" hidden="1" customWidth="1"/>
    <col min="7" max="7" width="16.42578125" style="1" hidden="1" customWidth="1"/>
    <col min="8" max="8" width="10.5703125" style="11" hidden="1" customWidth="1"/>
    <col min="9" max="9" width="12.5703125" style="1" bestFit="1" customWidth="1"/>
    <col min="10" max="10" width="10.5703125" style="1" customWidth="1"/>
    <col min="11" max="11" width="16.42578125" style="45" customWidth="1"/>
    <col min="12" max="12" width="16" style="60" customWidth="1"/>
    <col min="13" max="13" width="12.42578125" style="9" customWidth="1"/>
    <col min="14" max="14" width="12.42578125" style="55" customWidth="1"/>
    <col min="15" max="15" width="12.42578125" style="51" customWidth="1"/>
    <col min="16" max="16" width="12.42578125" style="1" customWidth="1"/>
    <col min="17" max="17" width="12.42578125" style="56" customWidth="1"/>
    <col min="21" max="21" width="12.85546875" style="26" bestFit="1" customWidth="1"/>
    <col min="22" max="22" width="9.5703125" style="1" bestFit="1" customWidth="1"/>
    <col min="23" max="23" width="9.5703125" style="1" customWidth="1"/>
    <col min="24" max="24" width="9.5703125" style="49" customWidth="1"/>
    <col min="25" max="25" width="9.5703125" style="1" customWidth="1"/>
    <col min="26" max="26" width="10.85546875" style="82" customWidth="1"/>
    <col min="27" max="27" width="11.42578125" style="35"/>
    <col min="28" max="28" width="11.42578125" style="34"/>
    <col min="29" max="29" width="14.85546875" customWidth="1"/>
    <col min="30" max="30" width="17.28515625" bestFit="1" customWidth="1"/>
    <col min="31" max="31" width="16.5703125" bestFit="1" customWidth="1"/>
    <col min="33" max="33" width="16.85546875" customWidth="1"/>
    <col min="39" max="39" width="13" customWidth="1"/>
    <col min="40" max="40" width="13.5703125" customWidth="1"/>
    <col min="63" max="63" width="23.5703125" customWidth="1"/>
  </cols>
  <sheetData>
    <row r="1" spans="1:70" ht="42.95" customHeight="1" x14ac:dyDescent="0.25">
      <c r="A1" s="50"/>
      <c r="B1" s="107" t="s">
        <v>0</v>
      </c>
      <c r="C1" s="107"/>
      <c r="D1" s="107"/>
      <c r="E1" s="107" t="s">
        <v>1</v>
      </c>
      <c r="F1" s="107"/>
      <c r="G1" s="107" t="s">
        <v>3</v>
      </c>
      <c r="H1" s="107"/>
      <c r="I1" s="108" t="s">
        <v>65</v>
      </c>
      <c r="J1" s="108"/>
      <c r="K1" s="108"/>
      <c r="L1" s="97" t="s">
        <v>63</v>
      </c>
      <c r="M1" s="98"/>
      <c r="N1" s="99"/>
      <c r="O1" s="97" t="s">
        <v>64</v>
      </c>
      <c r="P1" s="98"/>
      <c r="Q1" s="99"/>
      <c r="U1" t="s">
        <v>52</v>
      </c>
      <c r="V1"/>
      <c r="W1" s="61">
        <v>0.3</v>
      </c>
      <c r="Y1" s="1" t="s">
        <v>91</v>
      </c>
      <c r="Z1" s="81">
        <v>0.4</v>
      </c>
      <c r="AA1" s="1">
        <f>PERCENTILE(AD:AD,0.5)</f>
        <v>0.18950033156193594</v>
      </c>
      <c r="AB1" s="27" t="s">
        <v>53</v>
      </c>
      <c r="AC1" s="27">
        <v>0.1</v>
      </c>
      <c r="AG1" s="23">
        <f ca="1">TODAY()</f>
        <v>46296</v>
      </c>
      <c r="AH1" s="20" t="str">
        <f ca="1">TEXT(AH3,"mmm-aaaa")</f>
        <v>avr-2026</v>
      </c>
      <c r="AI1" s="20" t="str">
        <f t="shared" ref="AI1:AM1" ca="1" si="0">TEXT(AI3,"mmm-aaaa")</f>
        <v>mai-2026</v>
      </c>
      <c r="AJ1" s="20" t="str">
        <f t="shared" ca="1" si="0"/>
        <v>juin-2026</v>
      </c>
      <c r="AK1" s="20" t="str">
        <f t="shared" ca="1" si="0"/>
        <v>juil-2026</v>
      </c>
      <c r="AL1" s="20" t="str">
        <f t="shared" ca="1" si="0"/>
        <v>août-2026</v>
      </c>
      <c r="AM1" s="20" t="str">
        <f t="shared" ca="1" si="0"/>
        <v>sept-2026</v>
      </c>
      <c r="AN1" s="20" t="str">
        <f ca="1">TEXT(AN3,"mmm-aaaa")</f>
        <v>oct-2026</v>
      </c>
      <c r="BP1" s="13" t="s">
        <v>24</v>
      </c>
      <c r="BQ1" s="14">
        <v>0.8</v>
      </c>
      <c r="BR1" t="s">
        <v>67</v>
      </c>
    </row>
    <row r="2" spans="1:70" ht="18.75" x14ac:dyDescent="0.3">
      <c r="B2" s="103" t="s">
        <v>5</v>
      </c>
      <c r="C2" s="89"/>
      <c r="D2" s="104"/>
      <c r="E2" s="1" t="s">
        <v>6</v>
      </c>
      <c r="F2" s="2"/>
      <c r="G2" s="1" t="s">
        <v>8</v>
      </c>
      <c r="H2" s="2"/>
      <c r="I2" s="89" t="s">
        <v>4</v>
      </c>
      <c r="J2" s="89"/>
      <c r="K2" s="89"/>
      <c r="L2" s="100" t="s">
        <v>59</v>
      </c>
      <c r="M2" s="101"/>
      <c r="N2" s="102"/>
      <c r="O2" s="100" t="s">
        <v>25</v>
      </c>
      <c r="P2" s="101"/>
      <c r="Q2" s="102"/>
      <c r="U2" s="24"/>
      <c r="V2" s="2"/>
      <c r="W2" s="2"/>
      <c r="X2" s="47"/>
      <c r="Y2" s="2"/>
      <c r="AB2"/>
      <c r="AG2" s="21" t="s">
        <v>45</v>
      </c>
      <c r="AH2" s="18" t="str">
        <f ca="1">VLOOKUP(AH$3,$A:$AB,28,1)</f>
        <v>SD</v>
      </c>
      <c r="AI2" s="18" t="str">
        <f t="shared" ref="AI2:AN2" ca="1" si="1">VLOOKUP(AI$3,$A:$AB,28,1)</f>
        <v>SD</v>
      </c>
      <c r="AJ2" s="18" t="str">
        <f t="shared" ca="1" si="1"/>
        <v>C</v>
      </c>
      <c r="AK2" s="18" t="str">
        <f t="shared" ca="1" si="1"/>
        <v>C</v>
      </c>
      <c r="AL2" s="18" t="str">
        <f t="shared" ca="1" si="1"/>
        <v>R</v>
      </c>
      <c r="AM2" s="18" t="str">
        <f t="shared" ca="1" si="1"/>
        <v>R</v>
      </c>
      <c r="AN2" s="18" t="str">
        <f t="shared" ca="1" si="1"/>
        <v>E</v>
      </c>
      <c r="BP2" t="s">
        <v>0</v>
      </c>
      <c r="BQ2" s="14">
        <v>0.95</v>
      </c>
      <c r="BR2">
        <f>AVEDEV(D23:D305)</f>
        <v>1.628966362076782</v>
      </c>
    </row>
    <row r="3" spans="1:70" ht="45" x14ac:dyDescent="0.25">
      <c r="A3" s="52" t="s">
        <v>9</v>
      </c>
      <c r="B3" s="52" t="s">
        <v>10</v>
      </c>
      <c r="C3" s="3" t="s">
        <v>11</v>
      </c>
      <c r="D3" s="53" t="s">
        <v>12</v>
      </c>
      <c r="E3" s="3" t="s">
        <v>1</v>
      </c>
      <c r="F3" s="4" t="s">
        <v>13</v>
      </c>
      <c r="G3" s="3" t="s">
        <v>16</v>
      </c>
      <c r="H3" s="4" t="s">
        <v>17</v>
      </c>
      <c r="I3" s="5" t="s">
        <v>4</v>
      </c>
      <c r="J3" s="5" t="s">
        <v>18</v>
      </c>
      <c r="K3" s="46" t="s">
        <v>66</v>
      </c>
      <c r="L3" s="58" t="s">
        <v>59</v>
      </c>
      <c r="M3" s="57"/>
      <c r="N3" s="63" t="s">
        <v>63</v>
      </c>
      <c r="O3" s="58" t="s">
        <v>25</v>
      </c>
      <c r="P3" s="57"/>
      <c r="Q3" s="63" t="s">
        <v>64</v>
      </c>
      <c r="U3" s="105" t="s">
        <v>20</v>
      </c>
      <c r="V3" s="106"/>
      <c r="W3" s="106"/>
      <c r="X3" s="106"/>
      <c r="Y3" s="106"/>
      <c r="Z3" s="106"/>
      <c r="AA3" s="36"/>
      <c r="AB3" s="30"/>
      <c r="AC3" s="30"/>
      <c r="AH3" s="16">
        <f ca="1">EDATE($AG$1,-6)</f>
        <v>46113</v>
      </c>
      <c r="AI3" s="16">
        <f ca="1">EDATE($AG$1,-5)</f>
        <v>46143</v>
      </c>
      <c r="AJ3" s="16">
        <f ca="1">EDATE($AG$1,-4)</f>
        <v>46174</v>
      </c>
      <c r="AK3" s="16">
        <f ca="1">EDATE($AG$1,-3)</f>
        <v>46204</v>
      </c>
      <c r="AL3" s="16">
        <f ca="1">EDATE($AG$1,-2)</f>
        <v>46235</v>
      </c>
      <c r="AM3" s="16">
        <f ca="1">EDATE($AG$1,-1)</f>
        <v>46266</v>
      </c>
      <c r="AN3" s="16">
        <f ca="1">EDATE($AG$1,0)</f>
        <v>46296</v>
      </c>
      <c r="BG3" t="s">
        <v>60</v>
      </c>
      <c r="BL3" t="s">
        <v>68</v>
      </c>
      <c r="BM3" t="s">
        <v>69</v>
      </c>
      <c r="BP3" t="s">
        <v>4</v>
      </c>
      <c r="BQ3" s="14">
        <v>0.95</v>
      </c>
      <c r="BR3">
        <f>AVEDEV(K23:K305)</f>
        <v>1.6287357668115787</v>
      </c>
    </row>
    <row r="4" spans="1:70" ht="30" x14ac:dyDescent="0.25">
      <c r="A4" s="54">
        <v>36981</v>
      </c>
      <c r="B4" s="75">
        <f>_xll.BDH(B$2,"PX_LAST",$A4,$A4,"Days=A","Fill=P")</f>
        <v>100.7163</v>
      </c>
      <c r="C4" s="8">
        <f>B4</f>
        <v>100.7163</v>
      </c>
      <c r="D4" s="55"/>
      <c r="E4" s="8">
        <v>43.1</v>
      </c>
      <c r="F4" s="8">
        <f>E4-50</f>
        <v>-6.8999999999999986</v>
      </c>
      <c r="G4" s="1">
        <v>-0.68</v>
      </c>
      <c r="H4" s="8">
        <f>G4</f>
        <v>-0.68</v>
      </c>
      <c r="I4" s="8" cm="1">
        <f t="array" ref="I4">_xll.BDH(I$2,"PX_LAST",$A4,$A4,"Days=A","Fill=P")</f>
        <v>-0.56599999999999995</v>
      </c>
      <c r="J4" s="10">
        <f>I4</f>
        <v>-0.56599999999999995</v>
      </c>
      <c r="K4" s="44"/>
      <c r="L4" s="59"/>
      <c r="M4" s="10"/>
      <c r="O4" s="59"/>
      <c r="P4" s="10"/>
      <c r="Q4" s="55"/>
      <c r="T4" s="80" t="s">
        <v>70</v>
      </c>
      <c r="U4" s="25" t="s">
        <v>21</v>
      </c>
      <c r="V4" s="12" t="s">
        <v>22</v>
      </c>
      <c r="W4" s="12"/>
      <c r="X4" s="48"/>
      <c r="Y4" s="12"/>
      <c r="Z4" s="83" t="s">
        <v>95</v>
      </c>
      <c r="AA4" s="37"/>
      <c r="AB4" s="33" t="s">
        <v>51</v>
      </c>
      <c r="AC4" s="3" t="s">
        <v>56</v>
      </c>
      <c r="AK4" s="85" t="s">
        <v>26</v>
      </c>
      <c r="AL4" s="85" t="s">
        <v>23</v>
      </c>
      <c r="AM4" s="85" t="s">
        <v>27</v>
      </c>
      <c r="AN4" s="85" t="s">
        <v>28</v>
      </c>
      <c r="AT4" s="86" t="s">
        <v>47</v>
      </c>
      <c r="AU4" s="86"/>
      <c r="AV4" s="86"/>
      <c r="BG4" cm="1">
        <f t="array" ref="BG4">_xll.BDH($BG$3,"PX_LAST",$A4,$A4,"Days=A","Fill=P")</f>
        <v>321.7</v>
      </c>
      <c r="BP4" t="s">
        <v>63</v>
      </c>
      <c r="BQ4" s="14">
        <v>0.95</v>
      </c>
      <c r="BR4">
        <f>AVEDEV(N202:N305)</f>
        <v>1.4349163568194532</v>
      </c>
    </row>
    <row r="5" spans="1:70" x14ac:dyDescent="0.25">
      <c r="A5" s="54">
        <v>37011</v>
      </c>
      <c r="B5" s="75">
        <f>_xll.BDH(B$2,"PX_LAST",$A5,$A5,"Days=A","Fill=P")</f>
        <v>100.4533</v>
      </c>
      <c r="C5" s="8">
        <f t="shared" ref="C5:C68" si="2">$BQ$2*C4 + (1-$BQ$2)*B5</f>
        <v>100.70315000000001</v>
      </c>
      <c r="D5" s="55"/>
      <c r="E5" s="8">
        <v>42.7</v>
      </c>
      <c r="F5" s="8">
        <f t="shared" ref="F5:F68" si="3">$BQ$1*F4+(1-$BQ$1)*(E5-50)</f>
        <v>-6.9799999999999986</v>
      </c>
      <c r="G5" s="1">
        <v>-0.85</v>
      </c>
      <c r="H5" s="8">
        <f t="shared" ref="H5:H68" si="4">$BQ$1*H4+(1-$BQ$1) * MAX(AVERAGE($G$4:$G$256)-3*STDEVA($G$4:$G$256),MIN(G5,AVERAGE($G$4:$G$256)+3*STDEVA($G$4:$G$256)))</f>
        <v>-0.71399999999999997</v>
      </c>
      <c r="I5" s="8" cm="1">
        <f t="array" ref="I5">_xll.BDH(I$2,"PX_LAST",$A5,$A5,"Days=A","Fill=P")</f>
        <v>-0.61699999999999999</v>
      </c>
      <c r="J5" s="10">
        <f t="shared" ref="J5:J68" si="5">$BQ$3*J4+(1-$BQ$3)*I5</f>
        <v>-0.56855</v>
      </c>
      <c r="K5" s="44"/>
      <c r="L5" s="59"/>
      <c r="M5" s="10"/>
      <c r="O5" s="59"/>
      <c r="P5" s="10"/>
      <c r="Q5" s="55"/>
      <c r="AC5" t="s">
        <v>57</v>
      </c>
      <c r="AD5" s="1"/>
      <c r="AE5" s="1"/>
      <c r="AF5" s="1"/>
      <c r="AG5" s="1"/>
      <c r="AH5" s="1"/>
      <c r="AI5" s="1"/>
      <c r="AK5" s="28" t="s">
        <v>114</v>
      </c>
      <c r="AL5" s="28" t="s">
        <v>115</v>
      </c>
      <c r="AM5" s="28" t="s">
        <v>116</v>
      </c>
      <c r="AN5" s="28" t="s">
        <v>117</v>
      </c>
      <c r="AO5" s="28" t="s">
        <v>26</v>
      </c>
      <c r="AP5" s="28" t="s">
        <v>23</v>
      </c>
      <c r="AQ5" s="28" t="s">
        <v>27</v>
      </c>
      <c r="AR5" s="28" t="s">
        <v>28</v>
      </c>
      <c r="BG5" cm="1">
        <f t="array" ref="BG5">_xll.BDH($BG$3,"PX_LAST",$A5,$A5,"Days=A","Fill=P")</f>
        <v>342.02</v>
      </c>
      <c r="BH5">
        <f>BG5/BG4-1</f>
        <v>6.3164438918246857E-2</v>
      </c>
      <c r="BP5" t="s">
        <v>64</v>
      </c>
      <c r="BQ5" s="14">
        <v>0.9</v>
      </c>
      <c r="BR5">
        <f>AVEDEV(Q46:Q305)</f>
        <v>1.4821033144316982</v>
      </c>
    </row>
    <row r="6" spans="1:70" x14ac:dyDescent="0.25">
      <c r="A6" s="54">
        <v>37042</v>
      </c>
      <c r="B6" s="75">
        <f>_xll.BDH(B$2,"PX_LAST",$A6,$A6,"Days=A","Fill=P")</f>
        <v>100.19629999999999</v>
      </c>
      <c r="C6" s="8">
        <f t="shared" si="2"/>
        <v>100.6778075</v>
      </c>
      <c r="D6" s="55"/>
      <c r="E6" s="8">
        <v>41.3</v>
      </c>
      <c r="F6" s="8">
        <f t="shared" si="3"/>
        <v>-7.3239999999999998</v>
      </c>
      <c r="G6" s="1">
        <v>-0.46</v>
      </c>
      <c r="H6" s="8">
        <f t="shared" si="4"/>
        <v>-0.66320000000000001</v>
      </c>
      <c r="I6" s="8" cm="1">
        <f t="array" ref="I6">_xll.BDH(I$2,"PX_LAST",$A6,$A6,"Days=A","Fill=P")</f>
        <v>0.127</v>
      </c>
      <c r="J6" s="10">
        <f t="shared" si="5"/>
        <v>-0.53377249999999998</v>
      </c>
      <c r="K6" s="44"/>
      <c r="L6" s="59"/>
      <c r="M6" s="10"/>
      <c r="O6" s="59"/>
      <c r="P6" s="10"/>
      <c r="Q6" s="55"/>
      <c r="Z6" s="84"/>
      <c r="AC6" t="s">
        <v>57</v>
      </c>
      <c r="AD6" s="1"/>
      <c r="AE6" s="1"/>
      <c r="AF6" s="1"/>
      <c r="AG6" s="1"/>
      <c r="AH6" s="1"/>
      <c r="AI6" s="1">
        <v>0</v>
      </c>
      <c r="AK6" s="28" t="e">
        <f>IF(OR($AB6=AK$4,$AB7=AK$4),$U6,NA())</f>
        <v>#N/A</v>
      </c>
      <c r="AL6" s="28" t="e">
        <f>IF(OR($AB6=AL$4,$AB7=AL$4),$U6,NA())</f>
        <v>#N/A</v>
      </c>
      <c r="AM6" s="28" t="e">
        <f>IF(OR($AB6=AM$4,$AB7=AM$4),$U6,NA())</f>
        <v>#N/A</v>
      </c>
      <c r="AN6" s="28" t="e">
        <f>IF(OR($AB6=AN$4,$AB7=AN$4),$U6,NA())</f>
        <v>#N/A</v>
      </c>
      <c r="AO6" s="28" t="e">
        <f>IF(OR($AB6=AO$5,$AB7=AO$5),$BG6,NA())</f>
        <v>#N/A</v>
      </c>
      <c r="AP6" s="28" t="e">
        <f>IF(OR($AB6=AP$5,$AB7=AP$5),$BG6,NA())</f>
        <v>#N/A</v>
      </c>
      <c r="AQ6" t="e">
        <f>IF(OR($AB6=AQ$5,$AB7=AQ$5),$BG6,NA())</f>
        <v>#N/A</v>
      </c>
      <c r="AR6" t="e">
        <f>IF(OR($AB6=AN$5,$AB7=AN$5),$BG6,NA())</f>
        <v>#N/A</v>
      </c>
      <c r="AU6" t="s">
        <v>48</v>
      </c>
      <c r="AV6" t="s">
        <v>46</v>
      </c>
      <c r="BG6" cm="1">
        <f t="array" ref="BG6">_xll.BDH($BG$3,"PX_LAST",$A6,$A6,"Days=A","Fill=P")</f>
        <v>341.97</v>
      </c>
      <c r="BH6">
        <f t="shared" ref="BH6:BH69" si="6">BG6/BG5-1</f>
        <v>-1.4619028126994227E-4</v>
      </c>
    </row>
    <row r="7" spans="1:70" x14ac:dyDescent="0.25">
      <c r="A7" s="54">
        <v>37072</v>
      </c>
      <c r="B7" s="75">
        <f>_xll.BDH(B$2,"PX_LAST",$A7,$A7,"Days=A","Fill=P")</f>
        <v>99.930400000000006</v>
      </c>
      <c r="C7" s="8">
        <f t="shared" si="2"/>
        <v>100.64043712500001</v>
      </c>
      <c r="D7" s="55"/>
      <c r="E7" s="8">
        <v>43.2</v>
      </c>
      <c r="F7" s="8">
        <f t="shared" si="3"/>
        <v>-7.2191999999999998</v>
      </c>
      <c r="G7" s="1">
        <v>-0.9</v>
      </c>
      <c r="H7" s="8">
        <f t="shared" si="4"/>
        <v>-0.71055999999999997</v>
      </c>
      <c r="I7" s="8" cm="1">
        <f t="array" ref="I7">_xll.BDH(I$2,"PX_LAST",$A7,$A7,"Days=A","Fill=P")</f>
        <v>2.1000000000000001E-2</v>
      </c>
      <c r="J7" s="10">
        <f t="shared" si="5"/>
        <v>-0.50603387499999997</v>
      </c>
      <c r="K7" s="44"/>
      <c r="L7" s="59"/>
      <c r="M7" s="10"/>
      <c r="O7" s="59"/>
      <c r="P7" s="10"/>
      <c r="Q7" s="55"/>
      <c r="AC7" t="s">
        <v>57</v>
      </c>
      <c r="AD7" s="1"/>
      <c r="AE7" s="1"/>
      <c r="AF7" s="1"/>
      <c r="AG7" s="1"/>
      <c r="AH7" s="1"/>
      <c r="AI7" s="1">
        <v>0</v>
      </c>
      <c r="AK7" s="28" t="e">
        <f t="shared" ref="AK7:AK70" si="7">IF(OR($AB7=AK$4,$AB8=AK$4),$U7,NA())</f>
        <v>#N/A</v>
      </c>
      <c r="AL7" s="28" t="e">
        <f t="shared" ref="AL7:AL70" si="8">IF(OR($AB7=AL$4,$AB8=AL$4),$U7,NA())</f>
        <v>#N/A</v>
      </c>
      <c r="AM7" s="28" t="e">
        <f t="shared" ref="AM7:AM70" si="9">IF(OR($AB7=AM$4,$AB8=AM$4),$U7,NA())</f>
        <v>#N/A</v>
      </c>
      <c r="AN7" s="28" t="e">
        <f t="shared" ref="AN7:AN70" si="10">IF(OR($AB7=AN$4,$AB8=AN$4),$U7,NA())</f>
        <v>#N/A</v>
      </c>
      <c r="AO7" s="28" t="e">
        <f t="shared" ref="AO7:AO70" si="11">IF(OR($AB7=AO$5,$AB8=AO$5),$BG7,NA())</f>
        <v>#N/A</v>
      </c>
      <c r="AP7" s="28" t="e">
        <f t="shared" ref="AP7:AP70" si="12">IF(OR($AB7=AP$5,$AB8=AP$5),$BG7,NA())</f>
        <v>#N/A</v>
      </c>
      <c r="AQ7" t="e">
        <f t="shared" ref="AQ7:AQ70" si="13">IF(OR($AB7=AQ$5,$AB8=AQ$5),$BG7,NA())</f>
        <v>#N/A</v>
      </c>
      <c r="AR7" t="e">
        <f t="shared" ref="AR7:AR70" si="14">IF(OR($AB7=AN$5,$AB8=AN$5),$BG7,NA())</f>
        <v>#N/A</v>
      </c>
      <c r="AT7" s="16">
        <f t="shared" ref="AT7:AT70" si="15">A7</f>
        <v>37072</v>
      </c>
      <c r="AU7">
        <f>IF($V7="E",4,IF($V7="R",2,IF($V7="SD",3,1)))</f>
        <v>1</v>
      </c>
      <c r="AV7">
        <f>IF($Z7="E",4,IF($Z7="R",2,IF($Z7="SD",3,1)))</f>
        <v>1</v>
      </c>
      <c r="BG7" cm="1">
        <f t="array" ref="BG7">_xll.BDH($BG$3,"PX_LAST",$A7,$A7,"Days=A","Fill=P")</f>
        <v>329.35</v>
      </c>
      <c r="BH7">
        <f t="shared" si="6"/>
        <v>-3.6903821972687711E-2</v>
      </c>
    </row>
    <row r="8" spans="1:70" x14ac:dyDescent="0.25">
      <c r="A8" s="54">
        <v>37103</v>
      </c>
      <c r="B8" s="75">
        <f>_xll.BDH(B$2,"PX_LAST",$A8,$A8,"Days=A","Fill=P")</f>
        <v>99.654600000000002</v>
      </c>
      <c r="C8" s="8">
        <f t="shared" si="2"/>
        <v>100.59114526875</v>
      </c>
      <c r="D8" s="55"/>
      <c r="E8" s="8">
        <v>43.5</v>
      </c>
      <c r="F8" s="8">
        <f t="shared" si="3"/>
        <v>-7.0753599999999999</v>
      </c>
      <c r="G8" s="1">
        <v>-0.5</v>
      </c>
      <c r="H8" s="8">
        <f t="shared" si="4"/>
        <v>-0.66844799999999993</v>
      </c>
      <c r="I8" s="8" cm="1">
        <f t="array" ref="I8">_xll.BDH(I$2,"PX_LAST",$A8,$A8,"Days=A","Fill=P")</f>
        <v>-0.52900000000000003</v>
      </c>
      <c r="J8" s="10">
        <f t="shared" si="5"/>
        <v>-0.50718218124999992</v>
      </c>
      <c r="K8" s="44"/>
      <c r="L8" s="59"/>
      <c r="M8" s="10"/>
      <c r="O8" s="59"/>
      <c r="P8" s="10"/>
      <c r="Q8" s="55"/>
      <c r="AC8" t="s">
        <v>57</v>
      </c>
      <c r="AD8" s="1"/>
      <c r="AE8" s="1"/>
      <c r="AF8" s="1"/>
      <c r="AG8" s="1"/>
      <c r="AH8" s="1"/>
      <c r="AI8" s="1">
        <v>0</v>
      </c>
      <c r="AK8" s="28" t="e">
        <f t="shared" si="7"/>
        <v>#N/A</v>
      </c>
      <c r="AL8" s="28" t="e">
        <f t="shared" si="8"/>
        <v>#N/A</v>
      </c>
      <c r="AM8" s="28" t="e">
        <f t="shared" si="9"/>
        <v>#N/A</v>
      </c>
      <c r="AN8" s="28" t="e">
        <f t="shared" si="10"/>
        <v>#N/A</v>
      </c>
      <c r="AO8" s="28" t="e">
        <f t="shared" si="11"/>
        <v>#N/A</v>
      </c>
      <c r="AP8" s="28" t="e">
        <f t="shared" si="12"/>
        <v>#N/A</v>
      </c>
      <c r="AQ8" t="e">
        <f t="shared" si="13"/>
        <v>#N/A</v>
      </c>
      <c r="AR8" t="e">
        <f t="shared" si="14"/>
        <v>#N/A</v>
      </c>
      <c r="AT8" s="16">
        <f t="shared" si="15"/>
        <v>37103</v>
      </c>
      <c r="AU8">
        <f t="shared" ref="AU8:AU71" si="16">IF($V8="E",4,IF($V8="R",2,IF($V8="SD",3,1)))</f>
        <v>1</v>
      </c>
      <c r="AV8">
        <f t="shared" ref="AV8:AV71" si="17">IF($Z8="E",4,IF($Z8="R",2,IF($Z8="SD",3,1)))</f>
        <v>1</v>
      </c>
      <c r="BG8" cm="1">
        <f t="array" ref="BG8">_xll.BDH($BG$3,"PX_LAST",$A8,$A8,"Days=A","Fill=P")</f>
        <v>316.95</v>
      </c>
      <c r="BH8">
        <f t="shared" si="6"/>
        <v>-3.7649916502201397E-2</v>
      </c>
    </row>
    <row r="9" spans="1:70" x14ac:dyDescent="0.25">
      <c r="A9" s="54">
        <v>37134</v>
      </c>
      <c r="B9" s="75">
        <f>_xll.BDH(B$2,"PX_LAST",$A9,$A9,"Days=A","Fill=P")</f>
        <v>99.383600000000001</v>
      </c>
      <c r="C9" s="8">
        <f t="shared" si="2"/>
        <v>100.5307680053125</v>
      </c>
      <c r="D9" s="55"/>
      <c r="E9" s="8">
        <v>46.3</v>
      </c>
      <c r="F9" s="8">
        <f t="shared" si="3"/>
        <v>-6.4002880000000006</v>
      </c>
      <c r="G9" s="1">
        <v>-0.44</v>
      </c>
      <c r="H9" s="8">
        <f t="shared" si="4"/>
        <v>-0.62275839999999993</v>
      </c>
      <c r="I9" s="8" cm="1">
        <f t="array" ref="I9">_xll.BDH(I$2,"PX_LAST",$A9,$A9,"Days=A","Fill=P")</f>
        <v>-0.95699999999999996</v>
      </c>
      <c r="J9" s="10">
        <f t="shared" si="5"/>
        <v>-0.52967307218749993</v>
      </c>
      <c r="K9" s="44"/>
      <c r="L9" s="59"/>
      <c r="M9" s="10"/>
      <c r="O9" s="59"/>
      <c r="P9" s="10"/>
      <c r="Q9" s="55"/>
      <c r="AC9" t="s">
        <v>57</v>
      </c>
      <c r="AD9" s="1"/>
      <c r="AE9" s="1"/>
      <c r="AF9" s="1"/>
      <c r="AG9" s="1"/>
      <c r="AH9" s="1"/>
      <c r="AI9" s="1">
        <v>0</v>
      </c>
      <c r="AK9" s="28" t="e">
        <f t="shared" si="7"/>
        <v>#N/A</v>
      </c>
      <c r="AL9" s="28" t="e">
        <f t="shared" si="8"/>
        <v>#N/A</v>
      </c>
      <c r="AM9" s="28" t="e">
        <f t="shared" si="9"/>
        <v>#N/A</v>
      </c>
      <c r="AN9" s="28" t="e">
        <f t="shared" si="10"/>
        <v>#N/A</v>
      </c>
      <c r="AO9" s="28" t="e">
        <f t="shared" si="11"/>
        <v>#N/A</v>
      </c>
      <c r="AP9" s="28" t="e">
        <f t="shared" si="12"/>
        <v>#N/A</v>
      </c>
      <c r="AQ9" t="e">
        <f t="shared" si="13"/>
        <v>#N/A</v>
      </c>
      <c r="AR9" t="e">
        <f t="shared" si="14"/>
        <v>#N/A</v>
      </c>
      <c r="AT9" s="16">
        <f t="shared" si="15"/>
        <v>37134</v>
      </c>
      <c r="AU9">
        <f t="shared" si="16"/>
        <v>1</v>
      </c>
      <c r="AV9">
        <f t="shared" si="17"/>
        <v>1</v>
      </c>
      <c r="BG9" cm="1">
        <f t="array" ref="BG9">_xll.BDH($BG$3,"PX_LAST",$A9,$A9,"Days=A","Fill=P")</f>
        <v>297.66000000000003</v>
      </c>
      <c r="BH9">
        <f t="shared" si="6"/>
        <v>-6.0861334595361916E-2</v>
      </c>
    </row>
    <row r="10" spans="1:70" x14ac:dyDescent="0.25">
      <c r="A10" s="54">
        <v>37164</v>
      </c>
      <c r="B10" s="75">
        <f>_xll.BDH(B$2,"PX_LAST",$A10,$A10,"Days=A","Fill=P")</f>
        <v>99.146500000000003</v>
      </c>
      <c r="C10" s="8">
        <f t="shared" si="2"/>
        <v>100.46155460504687</v>
      </c>
      <c r="D10" s="55"/>
      <c r="E10" s="8">
        <v>46.2</v>
      </c>
      <c r="F10" s="8">
        <f t="shared" si="3"/>
        <v>-5.8802303999999994</v>
      </c>
      <c r="G10" s="1">
        <v>-1.04</v>
      </c>
      <c r="H10" s="8">
        <f t="shared" si="4"/>
        <v>-0.70620671999999995</v>
      </c>
      <c r="I10" s="8" cm="1">
        <f t="array" ref="I10">_xll.BDH(I$2,"PX_LAST",$A10,$A10,"Days=A","Fill=P")</f>
        <v>-1.6020000000000001</v>
      </c>
      <c r="J10" s="10">
        <f t="shared" si="5"/>
        <v>-0.583289418578125</v>
      </c>
      <c r="K10" s="44"/>
      <c r="L10" s="59"/>
      <c r="M10" s="10"/>
      <c r="O10" s="59"/>
      <c r="P10" s="10"/>
      <c r="Q10" s="55"/>
      <c r="AC10" t="s">
        <v>57</v>
      </c>
      <c r="AD10" s="1"/>
      <c r="AE10" s="1"/>
      <c r="AF10" s="1"/>
      <c r="AG10" s="1"/>
      <c r="AH10" s="1"/>
      <c r="AI10" s="1">
        <v>0</v>
      </c>
      <c r="AK10" s="28" t="e">
        <f t="shared" si="7"/>
        <v>#N/A</v>
      </c>
      <c r="AL10" s="28" t="e">
        <f t="shared" si="8"/>
        <v>#N/A</v>
      </c>
      <c r="AM10" s="28" t="e">
        <f t="shared" si="9"/>
        <v>#N/A</v>
      </c>
      <c r="AN10" s="28" t="e">
        <f t="shared" si="10"/>
        <v>#N/A</v>
      </c>
      <c r="AO10" s="28" t="e">
        <f t="shared" si="11"/>
        <v>#N/A</v>
      </c>
      <c r="AP10" s="28" t="e">
        <f t="shared" si="12"/>
        <v>#N/A</v>
      </c>
      <c r="AQ10" t="e">
        <f t="shared" si="13"/>
        <v>#N/A</v>
      </c>
      <c r="AR10" t="e">
        <f t="shared" si="14"/>
        <v>#N/A</v>
      </c>
      <c r="AT10" s="16">
        <f t="shared" si="15"/>
        <v>37164</v>
      </c>
      <c r="AU10">
        <f t="shared" si="16"/>
        <v>1</v>
      </c>
      <c r="AV10">
        <f t="shared" si="17"/>
        <v>1</v>
      </c>
      <c r="BG10" cm="1">
        <f t="array" ref="BG10">_xll.BDH($BG$3,"PX_LAST",$A10,$A10,"Days=A","Fill=P")</f>
        <v>266.29000000000002</v>
      </c>
      <c r="BH10">
        <f t="shared" si="6"/>
        <v>-0.10538869851508437</v>
      </c>
    </row>
    <row r="11" spans="1:70" x14ac:dyDescent="0.25">
      <c r="A11" s="54">
        <v>37195</v>
      </c>
      <c r="B11" s="75">
        <f>_xll.BDH(B$2,"PX_LAST",$A11,$A11,"Days=A","Fill=P")</f>
        <v>98.993899999999996</v>
      </c>
      <c r="C11" s="8">
        <f t="shared" si="2"/>
        <v>100.38817187479452</v>
      </c>
      <c r="D11" s="55"/>
      <c r="E11" s="8">
        <v>40.799999999999997</v>
      </c>
      <c r="F11" s="8">
        <f t="shared" si="3"/>
        <v>-6.5441843199999994</v>
      </c>
      <c r="G11" s="1">
        <v>-0.22</v>
      </c>
      <c r="H11" s="8">
        <f t="shared" si="4"/>
        <v>-0.608965376</v>
      </c>
      <c r="I11" s="8" cm="1">
        <f t="array" ref="I11">_xll.BDH(I$2,"PX_LAST",$A11,$A11,"Days=A","Fill=P")</f>
        <v>-1.575</v>
      </c>
      <c r="J11" s="10">
        <f t="shared" si="5"/>
        <v>-0.63287494764921881</v>
      </c>
      <c r="K11" s="44"/>
      <c r="L11" s="59"/>
      <c r="M11" s="10"/>
      <c r="O11" s="59"/>
      <c r="P11" s="10"/>
      <c r="Q11" s="55"/>
      <c r="AC11" t="s">
        <v>57</v>
      </c>
      <c r="AD11" s="1"/>
      <c r="AE11" s="1"/>
      <c r="AF11" s="1"/>
      <c r="AG11" s="1"/>
      <c r="AH11" s="1"/>
      <c r="AI11" s="1">
        <v>0</v>
      </c>
      <c r="AK11" s="28" t="e">
        <f t="shared" si="7"/>
        <v>#N/A</v>
      </c>
      <c r="AL11" s="28" t="e">
        <f t="shared" si="8"/>
        <v>#N/A</v>
      </c>
      <c r="AM11" s="28" t="e">
        <f t="shared" si="9"/>
        <v>#N/A</v>
      </c>
      <c r="AN11" s="28" t="e">
        <f t="shared" si="10"/>
        <v>#N/A</v>
      </c>
      <c r="AO11" s="28" t="e">
        <f t="shared" si="11"/>
        <v>#N/A</v>
      </c>
      <c r="AP11" s="28" t="e">
        <f t="shared" si="12"/>
        <v>#N/A</v>
      </c>
      <c r="AQ11" t="e">
        <f t="shared" si="13"/>
        <v>#N/A</v>
      </c>
      <c r="AR11" t="e">
        <f t="shared" si="14"/>
        <v>#N/A</v>
      </c>
      <c r="AT11" s="16">
        <f t="shared" si="15"/>
        <v>37195</v>
      </c>
      <c r="AU11">
        <f t="shared" si="16"/>
        <v>1</v>
      </c>
      <c r="AV11">
        <f t="shared" si="17"/>
        <v>1</v>
      </c>
      <c r="BG11" cm="1">
        <f t="array" ref="BG11">_xll.BDH($BG$3,"PX_LAST",$A11,$A11,"Days=A","Fill=P")</f>
        <v>277.41000000000003</v>
      </c>
      <c r="BH11">
        <f t="shared" si="6"/>
        <v>4.1758984565699153E-2</v>
      </c>
    </row>
    <row r="12" spans="1:70" x14ac:dyDescent="0.25">
      <c r="A12" s="54">
        <v>37225</v>
      </c>
      <c r="B12" s="75">
        <f>_xll.BDH(B$2,"PX_LAST",$A12,$A12,"Days=A","Fill=P")</f>
        <v>98.960599999999999</v>
      </c>
      <c r="C12" s="8">
        <f t="shared" si="2"/>
        <v>100.3167932810548</v>
      </c>
      <c r="D12" s="55"/>
      <c r="E12" s="8">
        <v>44.1</v>
      </c>
      <c r="F12" s="8">
        <f t="shared" si="3"/>
        <v>-6.4153474559999992</v>
      </c>
      <c r="G12" s="1">
        <v>-0.77</v>
      </c>
      <c r="H12" s="8">
        <f t="shared" si="4"/>
        <v>-0.64117230079999998</v>
      </c>
      <c r="I12" s="8" cm="1">
        <f t="array" ref="I12">_xll.BDH(I$2,"PX_LAST",$A12,$A12,"Days=A","Fill=P")</f>
        <v>-1.133</v>
      </c>
      <c r="J12" s="10">
        <f t="shared" si="5"/>
        <v>-0.65788120026675789</v>
      </c>
      <c r="K12" s="44"/>
      <c r="L12" s="59"/>
      <c r="M12" s="10"/>
      <c r="O12" s="59"/>
      <c r="P12" s="10"/>
      <c r="Q12" s="55"/>
      <c r="AC12" t="s">
        <v>57</v>
      </c>
      <c r="AD12" s="1"/>
      <c r="AE12" s="1"/>
      <c r="AF12" s="1"/>
      <c r="AG12" s="1"/>
      <c r="AH12" s="1"/>
      <c r="AI12" s="1">
        <v>0</v>
      </c>
      <c r="AK12" s="28" t="e">
        <f t="shared" si="7"/>
        <v>#N/A</v>
      </c>
      <c r="AL12" s="28" t="e">
        <f t="shared" si="8"/>
        <v>#N/A</v>
      </c>
      <c r="AM12" s="28" t="e">
        <f t="shared" si="9"/>
        <v>#N/A</v>
      </c>
      <c r="AN12" s="28" t="e">
        <f t="shared" si="10"/>
        <v>#N/A</v>
      </c>
      <c r="AO12" s="28" t="e">
        <f t="shared" si="11"/>
        <v>#N/A</v>
      </c>
      <c r="AP12" s="28" t="e">
        <f t="shared" si="12"/>
        <v>#N/A</v>
      </c>
      <c r="AQ12" t="e">
        <f t="shared" si="13"/>
        <v>#N/A</v>
      </c>
      <c r="AR12" t="e">
        <f t="shared" si="14"/>
        <v>#N/A</v>
      </c>
      <c r="AT12" s="16">
        <f t="shared" si="15"/>
        <v>37225</v>
      </c>
      <c r="AU12">
        <f t="shared" si="16"/>
        <v>1</v>
      </c>
      <c r="AV12">
        <f t="shared" si="17"/>
        <v>1</v>
      </c>
      <c r="BG12" cm="1">
        <f t="array" ref="BG12">_xll.BDH($BG$3,"PX_LAST",$A12,$A12,"Days=A","Fill=P")</f>
        <v>288.95</v>
      </c>
      <c r="BH12">
        <f t="shared" si="6"/>
        <v>4.1599077178183785E-2</v>
      </c>
    </row>
    <row r="13" spans="1:70" x14ac:dyDescent="0.25">
      <c r="A13" s="54">
        <v>37256</v>
      </c>
      <c r="B13" s="75">
        <f>_xll.BDH(B$2,"PX_LAST",$A13,$A13,"Days=A","Fill=P")</f>
        <v>99.043000000000006</v>
      </c>
      <c r="C13" s="8">
        <f t="shared" si="2"/>
        <v>100.25310361700205</v>
      </c>
      <c r="D13" s="55"/>
      <c r="E13" s="8">
        <v>45.3</v>
      </c>
      <c r="F13" s="8">
        <f t="shared" si="3"/>
        <v>-6.0722779648000005</v>
      </c>
      <c r="G13" s="1">
        <v>-0.3</v>
      </c>
      <c r="H13" s="8">
        <f t="shared" si="4"/>
        <v>-0.57293784063999997</v>
      </c>
      <c r="I13" s="8" cm="1">
        <f t="array" ref="I13">_xll.BDH(I$2,"PX_LAST",$A13,$A13,"Days=A","Fill=P")</f>
        <v>-0.56100000000000005</v>
      </c>
      <c r="J13" s="10">
        <f t="shared" si="5"/>
        <v>-0.65303714025341997</v>
      </c>
      <c r="K13" s="44"/>
      <c r="L13" s="59"/>
      <c r="M13" s="10"/>
      <c r="O13" s="59"/>
      <c r="P13" s="10"/>
      <c r="Q13" s="55"/>
      <c r="AC13" t="s">
        <v>57</v>
      </c>
      <c r="AD13" s="1"/>
      <c r="AE13" s="1"/>
      <c r="AF13" s="1"/>
      <c r="AG13" s="1"/>
      <c r="AH13" s="1"/>
      <c r="AI13" s="1">
        <v>0</v>
      </c>
      <c r="AK13" s="28" t="e">
        <f t="shared" si="7"/>
        <v>#N/A</v>
      </c>
      <c r="AL13" s="28" t="e">
        <f t="shared" si="8"/>
        <v>#N/A</v>
      </c>
      <c r="AM13" s="28" t="e">
        <f t="shared" si="9"/>
        <v>#N/A</v>
      </c>
      <c r="AN13" s="28" t="e">
        <f t="shared" si="10"/>
        <v>#N/A</v>
      </c>
      <c r="AO13" s="28" t="e">
        <f t="shared" si="11"/>
        <v>#N/A</v>
      </c>
      <c r="AP13" s="28" t="e">
        <f t="shared" si="12"/>
        <v>#N/A</v>
      </c>
      <c r="AQ13" t="e">
        <f t="shared" si="13"/>
        <v>#N/A</v>
      </c>
      <c r="AR13" t="e">
        <f t="shared" si="14"/>
        <v>#N/A</v>
      </c>
      <c r="AT13" s="16">
        <f t="shared" si="15"/>
        <v>37256</v>
      </c>
      <c r="AU13">
        <f t="shared" si="16"/>
        <v>1</v>
      </c>
      <c r="AV13">
        <f t="shared" si="17"/>
        <v>1</v>
      </c>
      <c r="BG13" cm="1">
        <f t="array" ref="BG13">_xll.BDH($BG$3,"PX_LAST",$A13,$A13,"Days=A","Fill=P")</f>
        <v>298.73</v>
      </c>
      <c r="BH13">
        <f t="shared" si="6"/>
        <v>3.3846686277902771E-2</v>
      </c>
    </row>
    <row r="14" spans="1:70" x14ac:dyDescent="0.25">
      <c r="A14" s="54">
        <v>37287</v>
      </c>
      <c r="B14" s="75">
        <f>_xll.BDH(B$2,"PX_LAST",$A14,$A14,"Days=A","Fill=P")</f>
        <v>99.203299999999999</v>
      </c>
      <c r="C14" s="8">
        <f t="shared" si="2"/>
        <v>100.20061343615195</v>
      </c>
      <c r="D14" s="55"/>
      <c r="E14" s="8">
        <v>47.5</v>
      </c>
      <c r="F14" s="8">
        <f t="shared" si="3"/>
        <v>-5.3578223718400011</v>
      </c>
      <c r="G14" s="1">
        <v>-7.0000000000000007E-2</v>
      </c>
      <c r="H14" s="8">
        <f t="shared" si="4"/>
        <v>-0.47235027251200001</v>
      </c>
      <c r="I14" s="8" cm="1">
        <f t="array" ref="I14">_xll.BDH(I$2,"PX_LAST",$A14,$A14,"Days=A","Fill=P")</f>
        <v>-0.80500000000000005</v>
      </c>
      <c r="J14" s="10">
        <f t="shared" si="5"/>
        <v>-0.66063528324074894</v>
      </c>
      <c r="K14" s="44"/>
      <c r="L14" s="59"/>
      <c r="M14" s="10"/>
      <c r="O14" s="59"/>
      <c r="P14" s="10"/>
      <c r="Q14" s="55"/>
      <c r="AC14" t="s">
        <v>57</v>
      </c>
      <c r="AD14" s="1"/>
      <c r="AE14" s="1"/>
      <c r="AF14" s="1"/>
      <c r="AG14" s="1"/>
      <c r="AH14" s="1"/>
      <c r="AI14" s="1">
        <v>0</v>
      </c>
      <c r="AK14" s="28" t="e">
        <f t="shared" si="7"/>
        <v>#N/A</v>
      </c>
      <c r="AL14" s="28" t="e">
        <f t="shared" si="8"/>
        <v>#N/A</v>
      </c>
      <c r="AM14" s="28" t="e">
        <f t="shared" si="9"/>
        <v>#N/A</v>
      </c>
      <c r="AN14" s="28" t="e">
        <f t="shared" si="10"/>
        <v>#N/A</v>
      </c>
      <c r="AO14" s="28" t="e">
        <f t="shared" si="11"/>
        <v>#N/A</v>
      </c>
      <c r="AP14" s="28" t="e">
        <f t="shared" si="12"/>
        <v>#N/A</v>
      </c>
      <c r="AQ14" t="e">
        <f t="shared" si="13"/>
        <v>#N/A</v>
      </c>
      <c r="AR14" t="e">
        <f t="shared" si="14"/>
        <v>#N/A</v>
      </c>
      <c r="AT14" s="16">
        <f t="shared" si="15"/>
        <v>37287</v>
      </c>
      <c r="AU14">
        <f t="shared" si="16"/>
        <v>1</v>
      </c>
      <c r="AV14">
        <f t="shared" si="17"/>
        <v>1</v>
      </c>
      <c r="BG14" cm="1">
        <f t="array" ref="BG14">_xll.BDH($BG$3,"PX_LAST",$A14,$A14,"Days=A","Fill=P")</f>
        <v>292.45</v>
      </c>
      <c r="BH14">
        <f t="shared" si="6"/>
        <v>-2.1022327854584466E-2</v>
      </c>
    </row>
    <row r="15" spans="1:70" x14ac:dyDescent="0.25">
      <c r="A15" s="54">
        <v>37315</v>
      </c>
      <c r="B15" s="75">
        <f>_xll.BDH(B$2,"PX_LAST",$A15,$A15,"Days=A","Fill=P")</f>
        <v>99.395300000000006</v>
      </c>
      <c r="C15" s="8">
        <f t="shared" si="2"/>
        <v>100.16034776434437</v>
      </c>
      <c r="D15" s="55"/>
      <c r="E15" s="8">
        <v>50.7</v>
      </c>
      <c r="F15" s="8">
        <f t="shared" si="3"/>
        <v>-4.1462578974720001</v>
      </c>
      <c r="G15" s="1">
        <v>-0.11</v>
      </c>
      <c r="H15" s="8">
        <f t="shared" si="4"/>
        <v>-0.39988021800960005</v>
      </c>
      <c r="I15" s="8" cm="1">
        <f t="array" ref="I15">_xll.BDH(I$2,"PX_LAST",$A15,$A15,"Days=A","Fill=P")</f>
        <v>-0.84</v>
      </c>
      <c r="J15" s="10">
        <f t="shared" si="5"/>
        <v>-0.66960351907871152</v>
      </c>
      <c r="K15" s="44"/>
      <c r="L15" s="59"/>
      <c r="M15" s="10"/>
      <c r="O15" s="59"/>
      <c r="P15" s="10"/>
      <c r="Q15" s="55"/>
      <c r="AC15" t="s">
        <v>57</v>
      </c>
      <c r="AD15" s="1"/>
      <c r="AE15" s="1"/>
      <c r="AF15" s="1"/>
      <c r="AG15" s="1"/>
      <c r="AH15" s="1"/>
      <c r="AI15" s="1">
        <v>0</v>
      </c>
      <c r="AK15" s="28" t="e">
        <f t="shared" si="7"/>
        <v>#N/A</v>
      </c>
      <c r="AL15" s="28" t="e">
        <f t="shared" si="8"/>
        <v>#N/A</v>
      </c>
      <c r="AM15" s="28" t="e">
        <f t="shared" si="9"/>
        <v>#N/A</v>
      </c>
      <c r="AN15" s="28" t="e">
        <f t="shared" si="10"/>
        <v>#N/A</v>
      </c>
      <c r="AO15" s="28" t="e">
        <f t="shared" si="11"/>
        <v>#N/A</v>
      </c>
      <c r="AP15" s="28" t="e">
        <f t="shared" si="12"/>
        <v>#N/A</v>
      </c>
      <c r="AQ15" t="e">
        <f t="shared" si="13"/>
        <v>#N/A</v>
      </c>
      <c r="AR15" t="e">
        <f t="shared" si="14"/>
        <v>#N/A</v>
      </c>
      <c r="AT15" s="16">
        <f t="shared" si="15"/>
        <v>37315</v>
      </c>
      <c r="AU15">
        <f t="shared" si="16"/>
        <v>1</v>
      </c>
      <c r="AV15">
        <f t="shared" si="17"/>
        <v>1</v>
      </c>
      <c r="BG15" cm="1">
        <f t="array" ref="BG15">_xll.BDH($BG$3,"PX_LAST",$A15,$A15,"Days=A","Fill=P")</f>
        <v>289.83999999999997</v>
      </c>
      <c r="BH15">
        <f t="shared" si="6"/>
        <v>-8.9246024961532333E-3</v>
      </c>
    </row>
    <row r="16" spans="1:70" x14ac:dyDescent="0.25">
      <c r="A16" s="54">
        <v>37344</v>
      </c>
      <c r="B16" s="75">
        <f>_xll.BDH(B$2,"PX_LAST",$A16,$A16,"Days=A","Fill=P")</f>
        <v>99.395300000000006</v>
      </c>
      <c r="C16" s="8">
        <f t="shared" si="2"/>
        <v>100.12209537612715</v>
      </c>
      <c r="D16" s="55"/>
      <c r="E16" s="8">
        <v>52.4</v>
      </c>
      <c r="F16" s="8">
        <f t="shared" si="3"/>
        <v>-2.8370063179776008</v>
      </c>
      <c r="G16" s="1">
        <v>-0.01</v>
      </c>
      <c r="H16" s="8">
        <f t="shared" si="4"/>
        <v>-0.32190417440768004</v>
      </c>
      <c r="I16" s="8" cm="1">
        <f t="array" ref="I16">_xll.BDH(I$2,"PX_LAST",$A16,$A16,"Days=A","Fill=P")</f>
        <v>-0.74199999999999999</v>
      </c>
      <c r="J16" s="10">
        <f t="shared" si="5"/>
        <v>-0.67322334312477594</v>
      </c>
      <c r="K16" s="44"/>
      <c r="L16" s="59"/>
      <c r="M16" s="10"/>
      <c r="O16" s="59"/>
      <c r="P16" s="10"/>
      <c r="Q16" s="55"/>
      <c r="AC16" t="s">
        <v>57</v>
      </c>
      <c r="AD16" s="1"/>
      <c r="AE16" s="1"/>
      <c r="AF16" s="1"/>
      <c r="AG16" s="1"/>
      <c r="AH16" s="1"/>
      <c r="AI16" s="1">
        <v>0</v>
      </c>
      <c r="AK16" s="28" t="e">
        <f t="shared" si="7"/>
        <v>#N/A</v>
      </c>
      <c r="AL16" s="28" t="e">
        <f t="shared" si="8"/>
        <v>#N/A</v>
      </c>
      <c r="AM16" s="28" t="e">
        <f t="shared" si="9"/>
        <v>#N/A</v>
      </c>
      <c r="AN16" s="28" t="e">
        <f t="shared" si="10"/>
        <v>#N/A</v>
      </c>
      <c r="AO16" s="28" t="e">
        <f t="shared" si="11"/>
        <v>#N/A</v>
      </c>
      <c r="AP16" s="28" t="e">
        <f t="shared" si="12"/>
        <v>#N/A</v>
      </c>
      <c r="AQ16" t="e">
        <f t="shared" si="13"/>
        <v>#N/A</v>
      </c>
      <c r="AR16" t="e">
        <f t="shared" si="14"/>
        <v>#N/A</v>
      </c>
      <c r="AT16" s="16">
        <f t="shared" si="15"/>
        <v>37344</v>
      </c>
      <c r="AU16">
        <f t="shared" si="16"/>
        <v>1</v>
      </c>
      <c r="AV16">
        <f t="shared" si="17"/>
        <v>1</v>
      </c>
      <c r="BG16" cm="1">
        <f t="array" ref="BG16">_xll.BDH($BG$3,"PX_LAST",$A16,$A16,"Days=A","Fill=P")</f>
        <v>303.04000000000002</v>
      </c>
      <c r="BH16">
        <f t="shared" si="6"/>
        <v>4.5542368203146832E-2</v>
      </c>
    </row>
    <row r="17" spans="1:69" x14ac:dyDescent="0.25">
      <c r="A17" s="54">
        <v>37376</v>
      </c>
      <c r="B17" s="75">
        <f>_xll.BDH(B$2,"PX_LAST",$A17,$A17,"Days=A","Fill=P")</f>
        <v>99.681200000000004</v>
      </c>
      <c r="C17" s="8">
        <f t="shared" si="2"/>
        <v>100.10005060732078</v>
      </c>
      <c r="D17" s="55"/>
      <c r="E17" s="8">
        <v>52.4</v>
      </c>
      <c r="F17" s="8">
        <f t="shared" si="3"/>
        <v>-1.7896050543820814</v>
      </c>
      <c r="G17" s="1">
        <v>0.17</v>
      </c>
      <c r="H17" s="8">
        <f t="shared" si="4"/>
        <v>-0.22352333952614403</v>
      </c>
      <c r="I17" s="8" cm="1">
        <f t="array" ref="I17">_xll.BDH(I$2,"PX_LAST",$A17,$A17,"Days=A","Fill=P")</f>
        <v>-0.63</v>
      </c>
      <c r="J17" s="10">
        <f t="shared" si="5"/>
        <v>-0.67106217596853712</v>
      </c>
      <c r="K17" s="44"/>
      <c r="L17" s="59"/>
      <c r="M17" s="10"/>
      <c r="O17" s="59"/>
      <c r="P17" s="10"/>
      <c r="Q17" s="55"/>
      <c r="AC17" t="s">
        <v>57</v>
      </c>
      <c r="AD17" s="1"/>
      <c r="AE17" s="1"/>
      <c r="AF17" s="1"/>
      <c r="AG17" s="1"/>
      <c r="AH17" s="1"/>
      <c r="AI17" s="1">
        <v>0</v>
      </c>
      <c r="AK17" s="28" t="e">
        <f t="shared" si="7"/>
        <v>#N/A</v>
      </c>
      <c r="AL17" s="28" t="e">
        <f t="shared" si="8"/>
        <v>#N/A</v>
      </c>
      <c r="AM17" s="28" t="e">
        <f t="shared" si="9"/>
        <v>#N/A</v>
      </c>
      <c r="AN17" s="28" t="e">
        <f t="shared" si="10"/>
        <v>#N/A</v>
      </c>
      <c r="AO17" s="28" t="e">
        <f t="shared" si="11"/>
        <v>#N/A</v>
      </c>
      <c r="AP17" s="28" t="e">
        <f t="shared" si="12"/>
        <v>#N/A</v>
      </c>
      <c r="AQ17" t="e">
        <f t="shared" si="13"/>
        <v>#N/A</v>
      </c>
      <c r="AR17" t="e">
        <f t="shared" si="14"/>
        <v>#N/A</v>
      </c>
      <c r="AT17" s="16">
        <f t="shared" si="15"/>
        <v>37376</v>
      </c>
      <c r="AU17">
        <f t="shared" si="16"/>
        <v>1</v>
      </c>
      <c r="AV17">
        <f t="shared" si="17"/>
        <v>1</v>
      </c>
      <c r="BG17" cm="1">
        <f t="array" ref="BG17">_xll.BDH($BG$3,"PX_LAST",$A17,$A17,"Days=A","Fill=P")</f>
        <v>290.64</v>
      </c>
      <c r="BH17">
        <f t="shared" si="6"/>
        <v>-4.0918690601900898E-2</v>
      </c>
    </row>
    <row r="18" spans="1:69" x14ac:dyDescent="0.25">
      <c r="A18" s="54">
        <v>37407</v>
      </c>
      <c r="B18" s="75">
        <f>_xll.BDH(B$2,"PX_LAST",$A18,$A18,"Days=A","Fill=P")</f>
        <v>99.713200000000001</v>
      </c>
      <c r="C18" s="8">
        <f t="shared" si="2"/>
        <v>100.08070807695475</v>
      </c>
      <c r="D18" s="55"/>
      <c r="E18" s="8">
        <v>53.1</v>
      </c>
      <c r="F18" s="8">
        <f t="shared" si="3"/>
        <v>-0.81168404350566514</v>
      </c>
      <c r="G18" s="1">
        <v>0.03</v>
      </c>
      <c r="H18" s="8">
        <f t="shared" si="4"/>
        <v>-0.17281867162091524</v>
      </c>
      <c r="I18" s="8" cm="1">
        <f t="array" ref="I18">_xll.BDH(I$2,"PX_LAST",$A18,$A18,"Days=A","Fill=P")</f>
        <v>-0.70699999999999996</v>
      </c>
      <c r="J18" s="10">
        <f t="shared" si="5"/>
        <v>-0.67285906717011024</v>
      </c>
      <c r="K18" s="44"/>
      <c r="L18" s="59"/>
      <c r="M18" s="10"/>
      <c r="O18" s="59"/>
      <c r="P18" s="10"/>
      <c r="Q18" s="55"/>
      <c r="AC18" t="s">
        <v>57</v>
      </c>
      <c r="AD18" s="1"/>
      <c r="AE18" s="1"/>
      <c r="AF18" s="1"/>
      <c r="AG18" s="1"/>
      <c r="AH18" s="1"/>
      <c r="AI18" s="1">
        <v>0</v>
      </c>
      <c r="AK18" s="28" t="e">
        <f t="shared" si="7"/>
        <v>#N/A</v>
      </c>
      <c r="AL18" s="28" t="e">
        <f t="shared" si="8"/>
        <v>#N/A</v>
      </c>
      <c r="AM18" s="28" t="e">
        <f t="shared" si="9"/>
        <v>#N/A</v>
      </c>
      <c r="AN18" s="28" t="e">
        <f t="shared" si="10"/>
        <v>#N/A</v>
      </c>
      <c r="AO18" s="28" t="e">
        <f t="shared" si="11"/>
        <v>#N/A</v>
      </c>
      <c r="AP18" s="28" t="e">
        <f t="shared" si="12"/>
        <v>#N/A</v>
      </c>
      <c r="AQ18" t="e">
        <f t="shared" si="13"/>
        <v>#N/A</v>
      </c>
      <c r="AR18" t="e">
        <f t="shared" si="14"/>
        <v>#N/A</v>
      </c>
      <c r="AT18" s="16">
        <f t="shared" si="15"/>
        <v>37407</v>
      </c>
      <c r="AU18">
        <f t="shared" si="16"/>
        <v>1</v>
      </c>
      <c r="AV18">
        <f t="shared" si="17"/>
        <v>1</v>
      </c>
      <c r="BG18" cm="1">
        <f t="array" ref="BG18">_xll.BDH($BG$3,"PX_LAST",$A18,$A18,"Days=A","Fill=P")</f>
        <v>279.02999999999997</v>
      </c>
      <c r="BH18">
        <f t="shared" si="6"/>
        <v>-3.9946325350949663E-2</v>
      </c>
    </row>
    <row r="19" spans="1:69" x14ac:dyDescent="0.25">
      <c r="A19" s="54">
        <v>37435</v>
      </c>
      <c r="B19" s="75">
        <f>_xll.BDH(B$2,"PX_LAST",$A19,$A19,"Days=A","Fill=P")</f>
        <v>99.713200000000001</v>
      </c>
      <c r="C19" s="8">
        <f t="shared" si="2"/>
        <v>100.06233267310702</v>
      </c>
      <c r="D19" s="55"/>
      <c r="E19" s="8">
        <v>53.6</v>
      </c>
      <c r="F19" s="8">
        <f t="shared" si="3"/>
        <v>7.0652765195467926E-2</v>
      </c>
      <c r="G19" s="1">
        <v>0.28999999999999998</v>
      </c>
      <c r="H19" s="8">
        <f t="shared" si="4"/>
        <v>-8.0254937296732207E-2</v>
      </c>
      <c r="I19" s="8" cm="1">
        <f t="array" ref="I19">_xll.BDH(I$2,"PX_LAST",$A19,$A19,"Days=A","Fill=P")</f>
        <v>-1.1100000000000001</v>
      </c>
      <c r="J19" s="10">
        <f t="shared" si="5"/>
        <v>-0.69471611381160481</v>
      </c>
      <c r="K19" s="44"/>
      <c r="L19" s="59"/>
      <c r="M19" s="10"/>
      <c r="O19" s="59"/>
      <c r="P19" s="10"/>
      <c r="Q19" s="55"/>
      <c r="AC19" t="s">
        <v>57</v>
      </c>
      <c r="AD19" s="1"/>
      <c r="AE19" s="1"/>
      <c r="AF19" s="1"/>
      <c r="AG19" s="1"/>
      <c r="AH19" s="1"/>
      <c r="AI19" s="1">
        <v>0</v>
      </c>
      <c r="AK19" s="28" t="e">
        <f t="shared" si="7"/>
        <v>#N/A</v>
      </c>
      <c r="AL19" s="28" t="e">
        <f t="shared" si="8"/>
        <v>#N/A</v>
      </c>
      <c r="AM19" s="28" t="e">
        <f t="shared" si="9"/>
        <v>#N/A</v>
      </c>
      <c r="AN19" s="28" t="e">
        <f t="shared" si="10"/>
        <v>#N/A</v>
      </c>
      <c r="AO19" s="28" t="e">
        <f t="shared" si="11"/>
        <v>#N/A</v>
      </c>
      <c r="AP19" s="28" t="e">
        <f t="shared" si="12"/>
        <v>#N/A</v>
      </c>
      <c r="AQ19" t="e">
        <f t="shared" si="13"/>
        <v>#N/A</v>
      </c>
      <c r="AR19" t="e">
        <f t="shared" si="14"/>
        <v>#N/A</v>
      </c>
      <c r="AT19" s="16">
        <f t="shared" si="15"/>
        <v>37435</v>
      </c>
      <c r="AU19">
        <f t="shared" si="16"/>
        <v>1</v>
      </c>
      <c r="AV19">
        <f t="shared" si="17"/>
        <v>1</v>
      </c>
      <c r="BG19" cm="1">
        <f t="array" ref="BG19">_xll.BDH($BG$3,"PX_LAST",$A19,$A19,"Days=A","Fill=P")</f>
        <v>254.04</v>
      </c>
      <c r="BH19">
        <f t="shared" si="6"/>
        <v>-8.9560262337383012E-2</v>
      </c>
    </row>
    <row r="20" spans="1:69" x14ac:dyDescent="0.25">
      <c r="A20" s="54">
        <v>37468</v>
      </c>
      <c r="B20" s="75">
        <f>_xll.BDH(B$2,"PX_LAST",$A20,$A20,"Days=A","Fill=P")</f>
        <v>99.567800000000005</v>
      </c>
      <c r="C20" s="8">
        <f t="shared" si="2"/>
        <v>100.03760603945167</v>
      </c>
      <c r="D20" s="55"/>
      <c r="E20" s="8">
        <v>50.2</v>
      </c>
      <c r="F20" s="8">
        <f t="shared" si="3"/>
        <v>9.6522212156374909E-2</v>
      </c>
      <c r="G20" s="1">
        <v>-0.28000000000000003</v>
      </c>
      <c r="H20" s="8">
        <f t="shared" si="4"/>
        <v>-0.12020394983738576</v>
      </c>
      <c r="I20" s="8" cm="1">
        <f t="array" ref="I20">_xll.BDH(I$2,"PX_LAST",$A20,$A20,"Days=A","Fill=P")</f>
        <v>-2.0329999999999999</v>
      </c>
      <c r="J20" s="10">
        <f t="shared" si="5"/>
        <v>-0.76163030812102461</v>
      </c>
      <c r="K20" s="44"/>
      <c r="L20" s="59"/>
      <c r="M20" s="10"/>
      <c r="O20" s="59"/>
      <c r="P20" s="10"/>
      <c r="Q20" s="55"/>
      <c r="AC20" t="s">
        <v>57</v>
      </c>
      <c r="AD20" s="1"/>
      <c r="AE20" s="1"/>
      <c r="AF20" s="1"/>
      <c r="AG20" s="1"/>
      <c r="AH20" s="1"/>
      <c r="AI20" s="1">
        <v>0</v>
      </c>
      <c r="AK20" s="28" t="e">
        <f t="shared" si="7"/>
        <v>#N/A</v>
      </c>
      <c r="AL20" s="28" t="e">
        <f t="shared" si="8"/>
        <v>#N/A</v>
      </c>
      <c r="AM20" s="28" t="e">
        <f t="shared" si="9"/>
        <v>#N/A</v>
      </c>
      <c r="AN20" s="28" t="e">
        <f t="shared" si="10"/>
        <v>#N/A</v>
      </c>
      <c r="AO20" s="28" t="e">
        <f t="shared" si="11"/>
        <v>#N/A</v>
      </c>
      <c r="AP20" s="28" t="e">
        <f t="shared" si="12"/>
        <v>#N/A</v>
      </c>
      <c r="AQ20" t="e">
        <f t="shared" si="13"/>
        <v>#N/A</v>
      </c>
      <c r="AR20" t="e">
        <f t="shared" si="14"/>
        <v>#N/A</v>
      </c>
      <c r="AT20" s="16">
        <f t="shared" si="15"/>
        <v>37468</v>
      </c>
      <c r="AU20">
        <f t="shared" si="16"/>
        <v>1</v>
      </c>
      <c r="AV20">
        <f t="shared" si="17"/>
        <v>1</v>
      </c>
      <c r="BG20" cm="1">
        <f t="array" ref="BG20">_xll.BDH($BG$3,"PX_LAST",$A20,$A20,"Days=A","Fill=P")</f>
        <v>227.63</v>
      </c>
      <c r="BH20">
        <f t="shared" si="6"/>
        <v>-0.10396000629822078</v>
      </c>
    </row>
    <row r="21" spans="1:69" x14ac:dyDescent="0.25">
      <c r="A21" s="54">
        <v>37498</v>
      </c>
      <c r="B21" s="75">
        <f>_xll.BDH(B$2,"PX_LAST",$A21,$A21,"Days=A","Fill=P")</f>
        <v>99.567800000000005</v>
      </c>
      <c r="C21" s="8">
        <f t="shared" si="2"/>
        <v>100.01411573747909</v>
      </c>
      <c r="D21" s="55"/>
      <c r="E21" s="8">
        <v>50.3</v>
      </c>
      <c r="F21" s="8">
        <f t="shared" si="3"/>
        <v>0.13721776972509936</v>
      </c>
      <c r="G21" s="1">
        <v>-0.06</v>
      </c>
      <c r="H21" s="8">
        <f t="shared" si="4"/>
        <v>-0.10816315986990861</v>
      </c>
      <c r="I21" s="8" cm="1">
        <f t="array" ref="I21">_xll.BDH(I$2,"PX_LAST",$A21,$A21,"Days=A","Fill=P")</f>
        <v>-1.8340000000000001</v>
      </c>
      <c r="J21" s="10">
        <f t="shared" si="5"/>
        <v>-0.81524879271497341</v>
      </c>
      <c r="K21" s="44"/>
      <c r="L21" s="59"/>
      <c r="M21" s="10"/>
      <c r="O21" s="59"/>
      <c r="P21" s="10"/>
      <c r="Q21" s="55"/>
      <c r="AC21" t="s">
        <v>57</v>
      </c>
      <c r="AD21" s="1"/>
      <c r="AE21" s="1"/>
      <c r="AF21" s="1"/>
      <c r="AG21" s="1"/>
      <c r="AH21" s="1"/>
      <c r="AI21" s="1">
        <v>0</v>
      </c>
      <c r="AK21" s="28" t="e">
        <f t="shared" si="7"/>
        <v>#N/A</v>
      </c>
      <c r="AL21" s="28" t="e">
        <f t="shared" si="8"/>
        <v>#N/A</v>
      </c>
      <c r="AM21" s="28" t="e">
        <f t="shared" si="9"/>
        <v>#N/A</v>
      </c>
      <c r="AN21" s="28" t="e">
        <f t="shared" si="10"/>
        <v>#N/A</v>
      </c>
      <c r="AO21" s="28" t="e">
        <f t="shared" si="11"/>
        <v>#N/A</v>
      </c>
      <c r="AP21" s="28" t="e">
        <f t="shared" si="12"/>
        <v>#N/A</v>
      </c>
      <c r="AQ21" t="e">
        <f t="shared" si="13"/>
        <v>#N/A</v>
      </c>
      <c r="AR21" t="e">
        <f t="shared" si="14"/>
        <v>#N/A</v>
      </c>
      <c r="AT21" s="16">
        <f t="shared" si="15"/>
        <v>37498</v>
      </c>
      <c r="AU21">
        <f t="shared" si="16"/>
        <v>1</v>
      </c>
      <c r="AV21">
        <f t="shared" si="17"/>
        <v>1</v>
      </c>
      <c r="BG21" cm="1">
        <f t="array" ref="BG21">_xll.BDH($BG$3,"PX_LAST",$A21,$A21,"Days=A","Fill=P")</f>
        <v>226.82</v>
      </c>
      <c r="BH21">
        <f t="shared" si="6"/>
        <v>-3.558406185476426E-3</v>
      </c>
    </row>
    <row r="22" spans="1:69" x14ac:dyDescent="0.25">
      <c r="A22" s="54">
        <v>37529</v>
      </c>
      <c r="B22" s="75">
        <f>_xll.BDH(B$2,"PX_LAST",$A22,$A22,"Days=A","Fill=P")</f>
        <v>99.271600000000007</v>
      </c>
      <c r="C22" s="8">
        <f t="shared" si="2"/>
        <v>99.97698995060513</v>
      </c>
      <c r="D22" s="55"/>
      <c r="E22" s="8">
        <v>50.5</v>
      </c>
      <c r="F22" s="8">
        <f t="shared" si="3"/>
        <v>0.20977421578007949</v>
      </c>
      <c r="G22" s="1">
        <v>-0.32</v>
      </c>
      <c r="H22" s="8">
        <f t="shared" si="4"/>
        <v>-0.15053052789592689</v>
      </c>
      <c r="I22" s="8" cm="1">
        <f t="array" ref="I22">_xll.BDH(I$2,"PX_LAST",$A22,$A22,"Days=A","Fill=P")</f>
        <v>-2.5510000000000002</v>
      </c>
      <c r="J22" s="10">
        <f t="shared" si="5"/>
        <v>-0.90203635307922481</v>
      </c>
      <c r="K22" s="44"/>
      <c r="L22" s="59"/>
      <c r="M22" s="10"/>
      <c r="O22" s="59"/>
      <c r="P22" s="10"/>
      <c r="Q22" s="55"/>
      <c r="Z22" s="82" t="s">
        <v>27</v>
      </c>
      <c r="AC22" t="s">
        <v>57</v>
      </c>
      <c r="AD22" s="1"/>
      <c r="AE22" s="1"/>
      <c r="AF22" s="1"/>
      <c r="AG22" s="1"/>
      <c r="AH22" s="1"/>
      <c r="AI22" s="1">
        <v>0</v>
      </c>
      <c r="AK22" s="28" t="e">
        <f t="shared" si="7"/>
        <v>#N/A</v>
      </c>
      <c r="AL22" s="28" t="e">
        <f t="shared" si="8"/>
        <v>#N/A</v>
      </c>
      <c r="AM22" s="28">
        <f t="shared" si="9"/>
        <v>0</v>
      </c>
      <c r="AN22" s="28" t="e">
        <f t="shared" si="10"/>
        <v>#N/A</v>
      </c>
      <c r="AO22" s="28" t="e">
        <f t="shared" si="11"/>
        <v>#N/A</v>
      </c>
      <c r="AP22" s="28" t="e">
        <f t="shared" si="12"/>
        <v>#N/A</v>
      </c>
      <c r="AQ22">
        <f t="shared" si="13"/>
        <v>194.76</v>
      </c>
      <c r="AR22" t="e">
        <f t="shared" si="14"/>
        <v>#N/A</v>
      </c>
      <c r="AT22" s="16">
        <f t="shared" si="15"/>
        <v>37529</v>
      </c>
      <c r="AU22">
        <f t="shared" si="16"/>
        <v>1</v>
      </c>
      <c r="AV22">
        <f t="shared" si="17"/>
        <v>1</v>
      </c>
      <c r="BG22" cm="1">
        <f t="array" ref="BG22">_xll.BDH($BG$3,"PX_LAST",$A22,$A22,"Days=A","Fill=P")</f>
        <v>194.76</v>
      </c>
      <c r="BH22">
        <f t="shared" si="6"/>
        <v>-0.14134556035622958</v>
      </c>
    </row>
    <row r="23" spans="1:69" x14ac:dyDescent="0.25">
      <c r="A23" s="54">
        <v>37560</v>
      </c>
      <c r="B23" s="75">
        <f>_xll.BDH(B$2,"PX_LAST",$A23,$A23,"Days=A","Fill=P")</f>
        <v>99.102699999999999</v>
      </c>
      <c r="C23" s="8">
        <f t="shared" si="2"/>
        <v>99.93327545307487</v>
      </c>
      <c r="D23" s="55">
        <f>(C23-AVERAGE(C4:C23))/AVEDEV(C4:C23)</f>
        <v>-1.5596841790966174</v>
      </c>
      <c r="E23" s="8">
        <v>49</v>
      </c>
      <c r="F23" s="8">
        <f t="shared" si="3"/>
        <v>-3.2180627375936355E-2</v>
      </c>
      <c r="G23" s="1">
        <v>-0.39</v>
      </c>
      <c r="H23" s="8">
        <f t="shared" si="4"/>
        <v>-0.19842442231674151</v>
      </c>
      <c r="I23" s="8" cm="1">
        <f t="array" ref="I23">_xll.BDH(I$2,"PX_LAST",$A23,$A23,"Days=A","Fill=P")</f>
        <v>-1.8959999999999999</v>
      </c>
      <c r="J23" s="10">
        <f t="shared" si="5"/>
        <v>-0.95173453542526365</v>
      </c>
      <c r="K23" s="44">
        <f>(J23-MEDIAN(J4:J23))/AVEDEV(J4:J23)</f>
        <v>-3.3725437359047312</v>
      </c>
      <c r="L23" s="59"/>
      <c r="M23" s="10"/>
      <c r="O23" s="59"/>
      <c r="P23" s="10"/>
      <c r="Q23" s="55"/>
      <c r="T23" t="s">
        <v>27</v>
      </c>
      <c r="U23" s="26">
        <f>AVERAGE(D22,K23,N23,Q23)</f>
        <v>-3.3725437359047312</v>
      </c>
      <c r="V23" s="1" t="str">
        <f t="shared" ref="V23:V86" si="18">IF(U23-U22&gt;0,IF(U23&gt;=0,"E","R"),IF(U23&gt;=0,"SD","C"))</f>
        <v>C</v>
      </c>
      <c r="W23" s="26"/>
      <c r="X23" s="49">
        <f t="shared" ref="X23:X86" si="19">IF(OR(ABS($U23-$U22)&gt;$W$1),1,0)</f>
        <v>1</v>
      </c>
      <c r="Y23" s="26">
        <f>$U23-$U22</f>
        <v>-3.3725437359047312</v>
      </c>
      <c r="Z23" s="82" t="str">
        <f>IF(ABS($U23-$U22)&gt;AE23,IF(Z22="SD",IF(U23*U22&gt;0,Z22,V23),V23),Z22)</f>
        <v>C</v>
      </c>
      <c r="AA23" s="35">
        <f t="shared" ref="AA23:AA86" si="20">IF(Z23&lt;&gt;V22,U23,AA22)</f>
        <v>-3.3725437359047312</v>
      </c>
      <c r="AB23" s="34" t="s">
        <v>27</v>
      </c>
      <c r="AC23" t="s">
        <v>57</v>
      </c>
      <c r="AD23" s="1"/>
      <c r="AE23" s="1"/>
      <c r="AF23" s="1"/>
      <c r="AG23" s="1"/>
      <c r="AH23" s="1"/>
      <c r="AI23" s="1">
        <v>0</v>
      </c>
      <c r="AK23" s="28" t="e">
        <f t="shared" si="7"/>
        <v>#N/A</v>
      </c>
      <c r="AL23" s="28" t="e">
        <f t="shared" si="8"/>
        <v>#N/A</v>
      </c>
      <c r="AM23" s="28">
        <f t="shared" si="9"/>
        <v>-3.3725437359047312</v>
      </c>
      <c r="AN23" s="28">
        <f t="shared" si="10"/>
        <v>-3.3725437359047312</v>
      </c>
      <c r="AO23" s="28" t="e">
        <f t="shared" si="11"/>
        <v>#N/A</v>
      </c>
      <c r="AP23" s="28" t="e">
        <f t="shared" si="12"/>
        <v>#N/A</v>
      </c>
      <c r="AQ23">
        <f t="shared" si="13"/>
        <v>213.01</v>
      </c>
      <c r="AR23" t="e">
        <f t="shared" si="14"/>
        <v>#N/A</v>
      </c>
      <c r="AT23" s="16">
        <f t="shared" si="15"/>
        <v>37560</v>
      </c>
      <c r="AU23">
        <f t="shared" si="16"/>
        <v>1</v>
      </c>
      <c r="AV23">
        <f t="shared" si="17"/>
        <v>1</v>
      </c>
      <c r="BG23" cm="1">
        <f t="array" ref="BG23">_xll.BDH($BG$3,"PX_LAST",$A23,$A23,"Days=A","Fill=P")</f>
        <v>213.01</v>
      </c>
      <c r="BH23">
        <f t="shared" si="6"/>
        <v>9.3705072910248433E-2</v>
      </c>
      <c r="BP23" t="s">
        <v>26</v>
      </c>
      <c r="BQ23">
        <v>1</v>
      </c>
    </row>
    <row r="24" spans="1:69" x14ac:dyDescent="0.25">
      <c r="A24" s="54">
        <v>37589</v>
      </c>
      <c r="B24" s="75">
        <f>_xll.BDH(B$2,"PX_LAST",$A24,$A24,"Days=A","Fill=P")</f>
        <v>99.102699999999999</v>
      </c>
      <c r="C24" s="8">
        <f t="shared" si="2"/>
        <v>99.891746680421122</v>
      </c>
      <c r="D24" s="55">
        <f t="shared" ref="D24:D87" si="21">(C24-AVERAGE(C5:C24))/AVEDEV(C5:C24)</f>
        <v>-1.6220250314676052</v>
      </c>
      <c r="E24" s="8">
        <v>48.5</v>
      </c>
      <c r="F24" s="8">
        <f t="shared" si="3"/>
        <v>-0.325744501900749</v>
      </c>
      <c r="G24" s="1">
        <v>0.14000000000000001</v>
      </c>
      <c r="H24" s="8">
        <f t="shared" si="4"/>
        <v>-0.13073953785339323</v>
      </c>
      <c r="I24" s="8" cm="1">
        <f t="array" ref="I24">_xll.BDH(I$2,"PX_LAST",$A24,$A24,"Days=A","Fill=P")</f>
        <v>-0.81699999999999995</v>
      </c>
      <c r="J24" s="10">
        <f t="shared" si="5"/>
        <v>-0.94499780865400052</v>
      </c>
      <c r="K24" s="44">
        <f t="shared" ref="K24:K87" si="22">(J24-MEDIAN(J5:J24))/AVEDEV(J5:J24)</f>
        <v>-2.8175165559716429</v>
      </c>
      <c r="L24" s="59"/>
      <c r="M24" s="10"/>
      <c r="O24" s="59"/>
      <c r="P24" s="10"/>
      <c r="Q24" s="55"/>
      <c r="T24" t="s">
        <v>28</v>
      </c>
      <c r="U24" s="26">
        <f t="shared" ref="U24:U86" si="23">AVERAGE(D23,K24,N24,Q24)</f>
        <v>-2.1886003675341303</v>
      </c>
      <c r="V24" s="1" t="str">
        <f t="shared" si="18"/>
        <v>R</v>
      </c>
      <c r="W24" s="26">
        <f t="shared" ref="W24:W87" si="24">U24-U23</f>
        <v>1.1839433683706009</v>
      </c>
      <c r="X24" s="49">
        <f t="shared" si="19"/>
        <v>1</v>
      </c>
      <c r="Y24" s="26">
        <f t="shared" ref="Y24:Y87" si="25">$U24-$U23</f>
        <v>1.1839433683706009</v>
      </c>
      <c r="Z24" s="82" t="str">
        <f t="shared" ref="Z24:Z87" si="26">IF(ABS($U24-$U23)&gt;AE24,V24,Z23)</f>
        <v>R</v>
      </c>
      <c r="AA24" s="35">
        <f t="shared" si="20"/>
        <v>-2.1886003675341303</v>
      </c>
      <c r="AB24" s="34" t="str">
        <f t="shared" ref="AB24:AB88" si="27">Z24</f>
        <v>R</v>
      </c>
      <c r="AC24" t="s">
        <v>57</v>
      </c>
      <c r="AD24" s="1">
        <f>ABS(W24)</f>
        <v>1.1839433683706009</v>
      </c>
      <c r="AE24" s="1">
        <v>0.15</v>
      </c>
      <c r="AF24" s="1"/>
      <c r="AG24" s="1"/>
      <c r="AH24" s="1"/>
      <c r="AI24" s="1">
        <v>0</v>
      </c>
      <c r="AK24" s="28" t="e">
        <f t="shared" si="7"/>
        <v>#N/A</v>
      </c>
      <c r="AL24" s="28" t="e">
        <f t="shared" si="8"/>
        <v>#N/A</v>
      </c>
      <c r="AM24" s="28" t="e">
        <f t="shared" si="9"/>
        <v>#N/A</v>
      </c>
      <c r="AN24" s="28">
        <f t="shared" si="10"/>
        <v>-2.1886003675341303</v>
      </c>
      <c r="AO24" s="28" t="e">
        <f t="shared" si="11"/>
        <v>#N/A</v>
      </c>
      <c r="AP24" s="28" t="e">
        <f t="shared" si="12"/>
        <v>#N/A</v>
      </c>
      <c r="AQ24" t="e">
        <f t="shared" si="13"/>
        <v>#N/A</v>
      </c>
      <c r="AR24" t="e">
        <f t="shared" si="14"/>
        <v>#N/A</v>
      </c>
      <c r="AT24" s="16">
        <f t="shared" si="15"/>
        <v>37589</v>
      </c>
      <c r="AU24">
        <f t="shared" si="16"/>
        <v>2</v>
      </c>
      <c r="AV24">
        <f t="shared" si="17"/>
        <v>2</v>
      </c>
      <c r="BG24" cm="1">
        <f t="array" ref="BG24">_xll.BDH($BG$3,"PX_LAST",$A24,$A24,"Days=A","Fill=P")</f>
        <v>222.47</v>
      </c>
      <c r="BH24">
        <f t="shared" si="6"/>
        <v>4.4411060513591005E-2</v>
      </c>
      <c r="BI24" t="str">
        <f t="shared" ref="BI24:BI87" si="28">AB24</f>
        <v>R</v>
      </c>
      <c r="BJ24">
        <f t="shared" ref="BJ24:BJ87" si="29">_xlfn.XLOOKUP(BI24,$BP$23:$BP$26,$BQ$23:$BQ$26)</f>
        <v>1</v>
      </c>
      <c r="BK24">
        <f>BJ24*BH25</f>
        <v>-8.6393671056771648E-2</v>
      </c>
      <c r="BL24">
        <v>100</v>
      </c>
      <c r="BM24">
        <v>100</v>
      </c>
      <c r="BN24">
        <f>BL24/BM24</f>
        <v>1</v>
      </c>
      <c r="BP24" t="s">
        <v>23</v>
      </c>
      <c r="BQ24">
        <v>0</v>
      </c>
    </row>
    <row r="25" spans="1:69" x14ac:dyDescent="0.25">
      <c r="A25" s="54">
        <v>37621</v>
      </c>
      <c r="B25" s="75">
        <f>_xll.BDH(B$2,"PX_LAST",$A25,$A25,"Days=A","Fill=P")</f>
        <v>98.767899999999997</v>
      </c>
      <c r="C25" s="8">
        <f t="shared" si="2"/>
        <v>99.835554346400059</v>
      </c>
      <c r="D25" s="55">
        <f t="shared" si="21"/>
        <v>-1.7593502612473375</v>
      </c>
      <c r="E25" s="8">
        <v>51.6</v>
      </c>
      <c r="F25" s="8">
        <f t="shared" si="3"/>
        <v>5.9404398479401044E-2</v>
      </c>
      <c r="G25" s="1">
        <v>-0.59</v>
      </c>
      <c r="H25" s="8">
        <f t="shared" si="4"/>
        <v>-0.22259163028271456</v>
      </c>
      <c r="I25" s="8" cm="1">
        <f t="array" ref="I25">_xll.BDH(I$2,"PX_LAST",$A25,$A25,"Days=A","Fill=P")</f>
        <v>-0.92900000000000005</v>
      </c>
      <c r="J25" s="10">
        <f t="shared" si="5"/>
        <v>-0.9441979182213005</v>
      </c>
      <c r="K25" s="44">
        <f t="shared" si="22"/>
        <v>-2.4232869322116364</v>
      </c>
      <c r="L25" s="59"/>
      <c r="M25" s="10"/>
      <c r="O25" s="59"/>
      <c r="P25" s="10"/>
      <c r="Q25" s="55"/>
      <c r="T25" t="s">
        <v>27</v>
      </c>
      <c r="U25" s="26">
        <f t="shared" si="23"/>
        <v>-2.0226559818396206</v>
      </c>
      <c r="V25" s="1" t="str">
        <f t="shared" si="18"/>
        <v>R</v>
      </c>
      <c r="W25" s="26">
        <f t="shared" si="24"/>
        <v>0.16594438569450976</v>
      </c>
      <c r="X25" s="49">
        <f t="shared" si="19"/>
        <v>0</v>
      </c>
      <c r="Y25" s="26">
        <f t="shared" si="25"/>
        <v>0.16594438569450976</v>
      </c>
      <c r="Z25" s="82" t="str">
        <f t="shared" si="26"/>
        <v>R</v>
      </c>
      <c r="AA25" s="35">
        <f t="shared" si="20"/>
        <v>-2.1886003675341303</v>
      </c>
      <c r="AB25" s="34" t="str">
        <f t="shared" si="27"/>
        <v>R</v>
      </c>
      <c r="AC25" t="s">
        <v>57</v>
      </c>
      <c r="AD25" s="1">
        <f t="shared" ref="AD25:AD88" si="30">ABS(W25)</f>
        <v>0.16594438569450976</v>
      </c>
      <c r="AE25" s="1">
        <v>0.15</v>
      </c>
      <c r="AF25" s="1"/>
      <c r="AG25" s="1"/>
      <c r="AH25" s="1"/>
      <c r="AI25" s="1">
        <v>0</v>
      </c>
      <c r="AK25" s="28" t="e">
        <f t="shared" si="7"/>
        <v>#N/A</v>
      </c>
      <c r="AL25" s="28" t="e">
        <f t="shared" si="8"/>
        <v>#N/A</v>
      </c>
      <c r="AM25" s="28" t="e">
        <f t="shared" si="9"/>
        <v>#N/A</v>
      </c>
      <c r="AN25" s="28">
        <f t="shared" si="10"/>
        <v>-2.0226559818396206</v>
      </c>
      <c r="AO25" s="28" t="e">
        <f t="shared" si="11"/>
        <v>#N/A</v>
      </c>
      <c r="AP25" s="28" t="e">
        <f t="shared" si="12"/>
        <v>#N/A</v>
      </c>
      <c r="AQ25" t="e">
        <f t="shared" si="13"/>
        <v>#N/A</v>
      </c>
      <c r="AR25" t="e">
        <f t="shared" si="14"/>
        <v>#N/A</v>
      </c>
      <c r="AT25" s="16">
        <f t="shared" si="15"/>
        <v>37621</v>
      </c>
      <c r="AU25">
        <f t="shared" si="16"/>
        <v>2</v>
      </c>
      <c r="AV25">
        <f t="shared" si="17"/>
        <v>2</v>
      </c>
      <c r="BG25" cm="1">
        <f t="array" ref="BG25">_xll.BDH($BG$3,"PX_LAST",$A25,$A25,"Days=A","Fill=P")</f>
        <v>203.25</v>
      </c>
      <c r="BH25">
        <f t="shared" si="6"/>
        <v>-8.6393671056771648E-2</v>
      </c>
      <c r="BI25" t="str">
        <f t="shared" si="28"/>
        <v>R</v>
      </c>
      <c r="BJ25">
        <f t="shared" si="29"/>
        <v>1</v>
      </c>
      <c r="BK25">
        <f t="shared" ref="BK25:BK87" si="31">BJ25*BH26</f>
        <v>-7.011070110701112E-2</v>
      </c>
      <c r="BL25">
        <f>BL24*(1+BK24)</f>
        <v>91.360632894322833</v>
      </c>
      <c r="BM25">
        <f t="shared" ref="BM25:BM88" si="32">BM24*(1+BH25)</f>
        <v>91.360632894322833</v>
      </c>
      <c r="BN25">
        <f t="shared" ref="BN25:BN88" si="33">BL25/BM25</f>
        <v>1</v>
      </c>
      <c r="BP25" t="s">
        <v>27</v>
      </c>
      <c r="BQ25">
        <v>0</v>
      </c>
    </row>
    <row r="26" spans="1:69" x14ac:dyDescent="0.25">
      <c r="A26" s="54">
        <v>37652</v>
      </c>
      <c r="B26" s="75">
        <f>_xll.BDH(B$2,"PX_LAST",$A26,$A26,"Days=A","Fill=P")</f>
        <v>98.613500000000002</v>
      </c>
      <c r="C26" s="8">
        <f t="shared" si="2"/>
        <v>99.774451629080062</v>
      </c>
      <c r="D26" s="55">
        <f t="shared" si="21"/>
        <v>-1.9379152026471989</v>
      </c>
      <c r="E26" s="8">
        <v>51.3</v>
      </c>
      <c r="F26" s="8">
        <f t="shared" si="3"/>
        <v>0.30752351878352024</v>
      </c>
      <c r="G26" s="1">
        <v>0.35</v>
      </c>
      <c r="H26" s="8">
        <f t="shared" si="4"/>
        <v>-0.10807330422617167</v>
      </c>
      <c r="I26" s="8" cm="1">
        <f t="array" ref="I26">_xll.BDH(I$2,"PX_LAST",$A26,$A26,"Days=A","Fill=P")</f>
        <v>-0.97199999999999998</v>
      </c>
      <c r="J26" s="10">
        <f t="shared" si="5"/>
        <v>-0.94558802231023553</v>
      </c>
      <c r="K26" s="44">
        <f t="shared" si="22"/>
        <v>-2.2186479862384791</v>
      </c>
      <c r="L26" s="59"/>
      <c r="M26" s="10"/>
      <c r="O26" s="59" cm="1">
        <f t="array" ref="O26">_xll.BDH(O$3,"PX_LAST",$A26,$A26,"Days=A","Fill=P")</f>
        <v>29.9</v>
      </c>
      <c r="P26" s="10">
        <f>O26</f>
        <v>29.9</v>
      </c>
      <c r="Q26" s="55"/>
      <c r="T26" t="s">
        <v>28</v>
      </c>
      <c r="U26" s="26">
        <f t="shared" si="23"/>
        <v>-1.9889991237429083</v>
      </c>
      <c r="V26" s="1" t="str">
        <f t="shared" si="18"/>
        <v>R</v>
      </c>
      <c r="W26" s="26">
        <f t="shared" si="24"/>
        <v>3.3656858096712261E-2</v>
      </c>
      <c r="X26" s="49">
        <f t="shared" si="19"/>
        <v>0</v>
      </c>
      <c r="Y26" s="26">
        <f t="shared" si="25"/>
        <v>3.3656858096712261E-2</v>
      </c>
      <c r="Z26" s="82" t="str">
        <f t="shared" si="26"/>
        <v>R</v>
      </c>
      <c r="AA26" s="35">
        <f t="shared" si="20"/>
        <v>-2.1886003675341303</v>
      </c>
      <c r="AB26" s="34" t="str">
        <f t="shared" si="27"/>
        <v>R</v>
      </c>
      <c r="AC26" t="s">
        <v>57</v>
      </c>
      <c r="AD26" s="1">
        <f t="shared" si="30"/>
        <v>3.3656858096712261E-2</v>
      </c>
      <c r="AE26" s="1">
        <v>0.15</v>
      </c>
      <c r="AF26" s="1"/>
      <c r="AG26" s="1"/>
      <c r="AH26" s="1"/>
      <c r="AI26" s="1">
        <v>0</v>
      </c>
      <c r="AK26" s="28" t="e">
        <f t="shared" si="7"/>
        <v>#N/A</v>
      </c>
      <c r="AL26" s="28" t="e">
        <f t="shared" si="8"/>
        <v>#N/A</v>
      </c>
      <c r="AM26" s="28" t="e">
        <f t="shared" si="9"/>
        <v>#N/A</v>
      </c>
      <c r="AN26" s="28">
        <f t="shared" si="10"/>
        <v>-1.9889991237429083</v>
      </c>
      <c r="AO26" s="28" t="e">
        <f t="shared" si="11"/>
        <v>#N/A</v>
      </c>
      <c r="AP26" s="28" t="e">
        <f t="shared" si="12"/>
        <v>#N/A</v>
      </c>
      <c r="AQ26" t="e">
        <f t="shared" si="13"/>
        <v>#N/A</v>
      </c>
      <c r="AR26" t="e">
        <f t="shared" si="14"/>
        <v>#N/A</v>
      </c>
      <c r="AT26" s="16">
        <f t="shared" si="15"/>
        <v>37652</v>
      </c>
      <c r="AU26">
        <f t="shared" si="16"/>
        <v>2</v>
      </c>
      <c r="AV26">
        <f t="shared" si="17"/>
        <v>2</v>
      </c>
      <c r="BG26" cm="1">
        <f t="array" ref="BG26">_xll.BDH($BG$3,"PX_LAST",$A26,$A26,"Days=A","Fill=P")</f>
        <v>189</v>
      </c>
      <c r="BH26">
        <f t="shared" si="6"/>
        <v>-7.011070110701112E-2</v>
      </c>
      <c r="BI26" t="str">
        <f t="shared" si="28"/>
        <v>R</v>
      </c>
      <c r="BJ26">
        <f t="shared" si="29"/>
        <v>1</v>
      </c>
      <c r="BK26">
        <f t="shared" si="31"/>
        <v>-3.8359788359788372E-2</v>
      </c>
      <c r="BL26">
        <f t="shared" ref="BL26:BL88" si="34">BL25*(1+BK25)</f>
        <v>84.955274868521599</v>
      </c>
      <c r="BM26">
        <f t="shared" si="32"/>
        <v>84.955274868521599</v>
      </c>
      <c r="BN26">
        <f t="shared" si="33"/>
        <v>1</v>
      </c>
      <c r="BP26" t="s">
        <v>28</v>
      </c>
      <c r="BQ26">
        <v>1</v>
      </c>
    </row>
    <row r="27" spans="1:69" x14ac:dyDescent="0.25">
      <c r="A27" s="54">
        <v>37680</v>
      </c>
      <c r="B27" s="75">
        <f>_xll.BDH(B$2,"PX_LAST",$A27,$A27,"Days=A","Fill=P")</f>
        <v>98.486800000000002</v>
      </c>
      <c r="C27" s="8">
        <f t="shared" si="2"/>
        <v>99.71006904762605</v>
      </c>
      <c r="D27" s="55">
        <f t="shared" si="21"/>
        <v>-2.1392652665688088</v>
      </c>
      <c r="E27" s="8">
        <v>48.8</v>
      </c>
      <c r="F27" s="8">
        <f t="shared" si="3"/>
        <v>6.0188150268156992E-3</v>
      </c>
      <c r="G27" s="1">
        <v>-0.46</v>
      </c>
      <c r="H27" s="8">
        <f t="shared" si="4"/>
        <v>-0.17845864338093731</v>
      </c>
      <c r="I27" s="8" cm="1">
        <f t="array" ref="I27">_xll.BDH(I$2,"PX_LAST",$A27,$A27,"Days=A","Fill=P")</f>
        <v>-1.0589999999999999</v>
      </c>
      <c r="J27" s="10">
        <f t="shared" si="5"/>
        <v>-0.95125862119472382</v>
      </c>
      <c r="K27" s="44">
        <f t="shared" si="22"/>
        <v>-2.1607434215774699</v>
      </c>
      <c r="L27" s="59"/>
      <c r="M27" s="10"/>
      <c r="O27" s="59" cm="1">
        <f t="array" ref="O27">_xll.BDH(O$3,"PX_LAST",$A27,$A27,"Days=A","Fill=P")</f>
        <v>56.3</v>
      </c>
      <c r="P27" s="10">
        <f t="shared" ref="P27:P90" si="35">$BQ$5*P26+(1-$BQ$5)*O27</f>
        <v>32.54</v>
      </c>
      <c r="Q27" s="55"/>
      <c r="T27" t="s">
        <v>27</v>
      </c>
      <c r="U27" s="26">
        <f t="shared" si="23"/>
        <v>-2.0493293121123344</v>
      </c>
      <c r="V27" s="1" t="str">
        <f t="shared" si="18"/>
        <v>C</v>
      </c>
      <c r="W27" s="26">
        <f t="shared" si="24"/>
        <v>-6.0330188369426052E-2</v>
      </c>
      <c r="X27" s="49">
        <f t="shared" si="19"/>
        <v>0</v>
      </c>
      <c r="Y27" s="26">
        <f t="shared" si="25"/>
        <v>-6.0330188369426052E-2</v>
      </c>
      <c r="Z27" s="82" t="str">
        <f t="shared" si="26"/>
        <v>R</v>
      </c>
      <c r="AA27" s="35">
        <f t="shared" si="20"/>
        <v>-2.1886003675341303</v>
      </c>
      <c r="AB27" s="34" t="str">
        <f t="shared" si="27"/>
        <v>R</v>
      </c>
      <c r="AC27" t="s">
        <v>57</v>
      </c>
      <c r="AD27" s="1">
        <f t="shared" si="30"/>
        <v>6.0330188369426052E-2</v>
      </c>
      <c r="AE27" s="1">
        <v>0.15</v>
      </c>
      <c r="AF27" s="1"/>
      <c r="AG27" s="1"/>
      <c r="AH27" s="1"/>
      <c r="AI27" s="1">
        <v>0</v>
      </c>
      <c r="AK27" s="28" t="e">
        <f t="shared" si="7"/>
        <v>#N/A</v>
      </c>
      <c r="AL27" s="28" t="e">
        <f t="shared" si="8"/>
        <v>#N/A</v>
      </c>
      <c r="AM27" s="28" t="e">
        <f t="shared" si="9"/>
        <v>#N/A</v>
      </c>
      <c r="AN27" s="28">
        <f t="shared" si="10"/>
        <v>-2.0493293121123344</v>
      </c>
      <c r="AO27" s="28" t="e">
        <f t="shared" si="11"/>
        <v>#N/A</v>
      </c>
      <c r="AP27" s="28" t="e">
        <f t="shared" si="12"/>
        <v>#N/A</v>
      </c>
      <c r="AQ27" t="e">
        <f t="shared" si="13"/>
        <v>#N/A</v>
      </c>
      <c r="AR27" t="e">
        <f t="shared" si="14"/>
        <v>#N/A</v>
      </c>
      <c r="AT27" s="16">
        <f t="shared" si="15"/>
        <v>37680</v>
      </c>
      <c r="AU27">
        <f t="shared" si="16"/>
        <v>1</v>
      </c>
      <c r="AV27">
        <f t="shared" si="17"/>
        <v>2</v>
      </c>
      <c r="BG27" cm="1">
        <f t="array" ref="BG27">_xll.BDH($BG$3,"PX_LAST",$A27,$A27,"Days=A","Fill=P")</f>
        <v>181.75</v>
      </c>
      <c r="BH27">
        <f t="shared" si="6"/>
        <v>-3.8359788359788372E-2</v>
      </c>
      <c r="BI27" t="str">
        <f t="shared" si="28"/>
        <v>R</v>
      </c>
      <c r="BJ27">
        <f t="shared" si="29"/>
        <v>1</v>
      </c>
      <c r="BK27">
        <f>BJ27*BH28</f>
        <v>-2.9381017881705662E-2</v>
      </c>
      <c r="BL27">
        <f t="shared" si="34"/>
        <v>81.696408504517464</v>
      </c>
      <c r="BM27">
        <f t="shared" si="32"/>
        <v>81.696408504517464</v>
      </c>
      <c r="BN27">
        <f t="shared" si="33"/>
        <v>1</v>
      </c>
    </row>
    <row r="28" spans="1:69" x14ac:dyDescent="0.25">
      <c r="A28" s="54">
        <v>37711</v>
      </c>
      <c r="B28" s="75">
        <f>_xll.BDH(B$2,"PX_LAST",$A28,$A28,"Days=A","Fill=P")</f>
        <v>98.410600000000002</v>
      </c>
      <c r="C28" s="8">
        <f t="shared" si="2"/>
        <v>99.64509559524474</v>
      </c>
      <c r="D28" s="55">
        <f t="shared" si="21"/>
        <v>-2.3020632531277467</v>
      </c>
      <c r="E28" s="8">
        <v>46.3</v>
      </c>
      <c r="F28" s="8">
        <f t="shared" si="3"/>
        <v>-0.73518494797854783</v>
      </c>
      <c r="G28" s="1">
        <v>-0.19</v>
      </c>
      <c r="H28" s="8">
        <f t="shared" si="4"/>
        <v>-0.18076691470474987</v>
      </c>
      <c r="I28" s="8" cm="1">
        <f t="array" ref="I28">_xll.BDH(I$2,"PX_LAST",$A28,$A28,"Days=A","Fill=P")</f>
        <v>-1.1220000000000001</v>
      </c>
      <c r="J28" s="10">
        <f t="shared" si="5"/>
        <v>-0.95979569013498767</v>
      </c>
      <c r="K28" s="44">
        <f t="shared" si="22"/>
        <v>-2.1140618304814325</v>
      </c>
      <c r="L28" s="59"/>
      <c r="M28" s="10"/>
      <c r="O28" s="59" cm="1">
        <f t="array" ref="O28">_xll.BDH(O$3,"PX_LAST",$A28,$A28,"Days=A","Fill=P")</f>
        <v>44.6</v>
      </c>
      <c r="P28" s="10">
        <f t="shared" si="35"/>
        <v>33.746000000000002</v>
      </c>
      <c r="Q28" s="55"/>
      <c r="T28" t="s">
        <v>27</v>
      </c>
      <c r="U28" s="26">
        <f t="shared" si="23"/>
        <v>-2.1266635485251206</v>
      </c>
      <c r="V28" s="1" t="str">
        <f t="shared" si="18"/>
        <v>C</v>
      </c>
      <c r="W28" s="26">
        <f t="shared" si="24"/>
        <v>-7.733423641278625E-2</v>
      </c>
      <c r="X28" s="49">
        <f t="shared" si="19"/>
        <v>0</v>
      </c>
      <c r="Y28" s="26">
        <f t="shared" si="25"/>
        <v>-7.733423641278625E-2</v>
      </c>
      <c r="Z28" s="82" t="str">
        <f t="shared" si="26"/>
        <v>R</v>
      </c>
      <c r="AA28" s="35">
        <f t="shared" si="20"/>
        <v>-2.1266635485251206</v>
      </c>
      <c r="AB28" s="34" t="str">
        <f t="shared" si="27"/>
        <v>R</v>
      </c>
      <c r="AC28" t="s">
        <v>57</v>
      </c>
      <c r="AD28" s="1">
        <f t="shared" si="30"/>
        <v>7.733423641278625E-2</v>
      </c>
      <c r="AE28" s="1">
        <v>0.15</v>
      </c>
      <c r="AF28" s="1"/>
      <c r="AG28" s="1"/>
      <c r="AH28" s="1"/>
      <c r="AI28" s="1">
        <v>0</v>
      </c>
      <c r="AK28" s="28" t="e">
        <f t="shared" si="7"/>
        <v>#N/A</v>
      </c>
      <c r="AL28" s="28" t="e">
        <f t="shared" si="8"/>
        <v>#N/A</v>
      </c>
      <c r="AM28" s="28" t="e">
        <f t="shared" si="9"/>
        <v>#N/A</v>
      </c>
      <c r="AN28" s="28">
        <f t="shared" si="10"/>
        <v>-2.1266635485251206</v>
      </c>
      <c r="AO28" s="28" t="e">
        <f t="shared" si="11"/>
        <v>#N/A</v>
      </c>
      <c r="AP28" s="28" t="e">
        <f t="shared" si="12"/>
        <v>#N/A</v>
      </c>
      <c r="AQ28" t="e">
        <f t="shared" si="13"/>
        <v>#N/A</v>
      </c>
      <c r="AR28" t="e">
        <f t="shared" si="14"/>
        <v>#N/A</v>
      </c>
      <c r="AT28" s="16">
        <f t="shared" si="15"/>
        <v>37711</v>
      </c>
      <c r="AU28">
        <f t="shared" si="16"/>
        <v>1</v>
      </c>
      <c r="AV28">
        <f t="shared" si="17"/>
        <v>2</v>
      </c>
      <c r="BG28" cm="1">
        <f t="array" ref="BG28">_xll.BDH($BG$3,"PX_LAST",$A28,$A28,"Days=A","Fill=P")</f>
        <v>176.41</v>
      </c>
      <c r="BH28">
        <f t="shared" si="6"/>
        <v>-2.9381017881705662E-2</v>
      </c>
      <c r="BI28" t="str">
        <f t="shared" si="28"/>
        <v>R</v>
      </c>
      <c r="BJ28">
        <f t="shared" si="29"/>
        <v>1</v>
      </c>
      <c r="BK28">
        <f t="shared" si="31"/>
        <v>0.1046992800861628</v>
      </c>
      <c r="BL28">
        <f>BL27*(1+BK27)</f>
        <v>79.296084865375107</v>
      </c>
      <c r="BM28">
        <f>BM27*(1+BH28)</f>
        <v>79.296084865375107</v>
      </c>
      <c r="BN28">
        <f t="shared" si="33"/>
        <v>1</v>
      </c>
    </row>
    <row r="29" spans="1:69" x14ac:dyDescent="0.25">
      <c r="A29" s="54">
        <v>37741</v>
      </c>
      <c r="B29" s="75">
        <f>_xll.BDH(B$2,"PX_LAST",$A29,$A29,"Days=A","Fill=P")</f>
        <v>98.404300000000006</v>
      </c>
      <c r="C29" s="8">
        <f t="shared" si="2"/>
        <v>99.583055815482496</v>
      </c>
      <c r="D29" s="55">
        <f t="shared" si="21"/>
        <v>-2.3607931061820087</v>
      </c>
      <c r="E29" s="8">
        <v>46.1</v>
      </c>
      <c r="F29" s="8">
        <f t="shared" si="3"/>
        <v>-1.368147958382838</v>
      </c>
      <c r="G29" s="1">
        <v>-0.65</v>
      </c>
      <c r="H29" s="8">
        <f t="shared" si="4"/>
        <v>-0.27461353176379988</v>
      </c>
      <c r="I29" s="8" cm="1">
        <f t="array" ref="I29">_xll.BDH(I$2,"PX_LAST",$A29,$A29,"Days=A","Fill=P")</f>
        <v>-0.35499999999999998</v>
      </c>
      <c r="J29" s="10">
        <f t="shared" si="5"/>
        <v>-0.92955590562823831</v>
      </c>
      <c r="K29" s="44">
        <f t="shared" si="22"/>
        <v>-1.5604264997377286</v>
      </c>
      <c r="L29" s="59"/>
      <c r="M29" s="10"/>
      <c r="O29" s="59" cm="1">
        <f t="array" ref="O29">_xll.BDH(O$3,"PX_LAST",$A29,$A29,"Days=A","Fill=P")</f>
        <v>-30.2</v>
      </c>
      <c r="P29" s="10">
        <f t="shared" si="35"/>
        <v>27.351400000000002</v>
      </c>
      <c r="Q29" s="55"/>
      <c r="T29" t="s">
        <v>28</v>
      </c>
      <c r="U29" s="26">
        <f t="shared" si="23"/>
        <v>-1.9312448764327377</v>
      </c>
      <c r="V29" s="1" t="str">
        <f t="shared" si="18"/>
        <v>R</v>
      </c>
      <c r="W29" s="26">
        <f t="shared" si="24"/>
        <v>0.19541867209238295</v>
      </c>
      <c r="X29" s="49">
        <f t="shared" si="19"/>
        <v>0</v>
      </c>
      <c r="Y29" s="26">
        <f t="shared" si="25"/>
        <v>0.19541867209238295</v>
      </c>
      <c r="Z29" s="82" t="str">
        <f t="shared" si="26"/>
        <v>R</v>
      </c>
      <c r="AA29" s="35">
        <f t="shared" si="20"/>
        <v>-1.9312448764327377</v>
      </c>
      <c r="AB29" s="34" t="str">
        <f t="shared" si="27"/>
        <v>R</v>
      </c>
      <c r="AC29" t="s">
        <v>57</v>
      </c>
      <c r="AD29" s="1">
        <f t="shared" si="30"/>
        <v>0.19541867209238295</v>
      </c>
      <c r="AE29" s="1">
        <v>0.15</v>
      </c>
      <c r="AF29" s="1"/>
      <c r="AG29" s="1"/>
      <c r="AH29" s="1"/>
      <c r="AI29" s="1">
        <v>0</v>
      </c>
      <c r="AK29" s="28" t="e">
        <f t="shared" si="7"/>
        <v>#N/A</v>
      </c>
      <c r="AL29" s="28" t="e">
        <f t="shared" si="8"/>
        <v>#N/A</v>
      </c>
      <c r="AM29" s="28" t="e">
        <f t="shared" si="9"/>
        <v>#N/A</v>
      </c>
      <c r="AN29" s="28">
        <f t="shared" si="10"/>
        <v>-1.9312448764327377</v>
      </c>
      <c r="AO29" s="28" t="e">
        <f t="shared" si="11"/>
        <v>#N/A</v>
      </c>
      <c r="AP29" s="28" t="e">
        <f t="shared" si="12"/>
        <v>#N/A</v>
      </c>
      <c r="AQ29" t="e">
        <f t="shared" si="13"/>
        <v>#N/A</v>
      </c>
      <c r="AR29" t="e">
        <f t="shared" si="14"/>
        <v>#N/A</v>
      </c>
      <c r="AT29" s="16">
        <f t="shared" si="15"/>
        <v>37741</v>
      </c>
      <c r="AU29">
        <f t="shared" si="16"/>
        <v>2</v>
      </c>
      <c r="AV29">
        <f t="shared" si="17"/>
        <v>2</v>
      </c>
      <c r="BG29" cm="1">
        <f t="array" ref="BG29">_xll.BDH($BG$3,"PX_LAST",$A29,$A29,"Days=A","Fill=P")</f>
        <v>194.88</v>
      </c>
      <c r="BH29">
        <f t="shared" si="6"/>
        <v>0.1046992800861628</v>
      </c>
      <c r="BI29" t="str">
        <f t="shared" si="28"/>
        <v>R</v>
      </c>
      <c r="BJ29">
        <f t="shared" si="29"/>
        <v>1</v>
      </c>
      <c r="BK29">
        <f t="shared" si="31"/>
        <v>8.5180623973726277E-3</v>
      </c>
      <c r="BL29">
        <f t="shared" si="34"/>
        <v>87.598327864431155</v>
      </c>
      <c r="BM29">
        <f t="shared" si="32"/>
        <v>87.598327864431155</v>
      </c>
      <c r="BN29">
        <f t="shared" si="33"/>
        <v>1</v>
      </c>
    </row>
    <row r="30" spans="1:69" x14ac:dyDescent="0.25">
      <c r="A30" s="54">
        <v>37771</v>
      </c>
      <c r="B30" s="75">
        <f>_xll.BDH(B$2,"PX_LAST",$A30,$A30,"Days=A","Fill=P")</f>
        <v>98.404300000000006</v>
      </c>
      <c r="C30" s="8">
        <f t="shared" si="2"/>
        <v>99.524118024708372</v>
      </c>
      <c r="D30" s="55">
        <f t="shared" si="21"/>
        <v>-2.3401645475043171</v>
      </c>
      <c r="E30" s="8">
        <v>49</v>
      </c>
      <c r="F30" s="8">
        <f t="shared" si="3"/>
        <v>-1.2945183667062703</v>
      </c>
      <c r="G30" s="1">
        <v>0</v>
      </c>
      <c r="H30" s="8">
        <f t="shared" si="4"/>
        <v>-0.2196908254110399</v>
      </c>
      <c r="I30" s="8" cm="1">
        <f t="array" ref="I30">_xll.BDH(I$2,"PX_LAST",$A30,$A30,"Days=A","Fill=P")</f>
        <v>-0.19700000000000001</v>
      </c>
      <c r="J30" s="10">
        <f t="shared" si="5"/>
        <v>-0.8929281103468264</v>
      </c>
      <c r="K30" s="44">
        <f t="shared" si="22"/>
        <v>-0.83932666782849308</v>
      </c>
      <c r="L30" s="59"/>
      <c r="M30" s="10"/>
      <c r="O30" s="59" cm="1">
        <f t="array" ref="O30">_xll.BDH(O$3,"PX_LAST",$A30,$A30,"Days=A","Fill=P")</f>
        <v>-38.200000000000003</v>
      </c>
      <c r="P30" s="10">
        <f t="shared" si="35"/>
        <v>20.79626</v>
      </c>
      <c r="Q30" s="55"/>
      <c r="T30" t="s">
        <v>28</v>
      </c>
      <c r="U30" s="26">
        <f t="shared" si="23"/>
        <v>-1.6000598870052509</v>
      </c>
      <c r="V30" s="1" t="str">
        <f t="shared" si="18"/>
        <v>R</v>
      </c>
      <c r="W30" s="26">
        <f t="shared" si="24"/>
        <v>0.33118498942748675</v>
      </c>
      <c r="X30" s="49">
        <f t="shared" si="19"/>
        <v>1</v>
      </c>
      <c r="Y30" s="26">
        <f t="shared" si="25"/>
        <v>0.33118498942748675</v>
      </c>
      <c r="Z30" s="82" t="str">
        <f t="shared" si="26"/>
        <v>R</v>
      </c>
      <c r="AA30" s="35">
        <f t="shared" si="20"/>
        <v>-1.9312448764327377</v>
      </c>
      <c r="AB30" s="34" t="str">
        <f>Z30</f>
        <v>R</v>
      </c>
      <c r="AC30" t="s">
        <v>57</v>
      </c>
      <c r="AD30" s="1">
        <f t="shared" si="30"/>
        <v>0.33118498942748675</v>
      </c>
      <c r="AE30" s="1">
        <v>0.15</v>
      </c>
      <c r="AF30" s="1"/>
      <c r="AG30" s="1"/>
      <c r="AH30" s="1"/>
      <c r="AI30" s="1">
        <v>0</v>
      </c>
      <c r="AK30" s="28" t="e">
        <f t="shared" si="7"/>
        <v>#N/A</v>
      </c>
      <c r="AL30" s="28" t="e">
        <f t="shared" si="8"/>
        <v>#N/A</v>
      </c>
      <c r="AM30" s="28" t="e">
        <f t="shared" si="9"/>
        <v>#N/A</v>
      </c>
      <c r="AN30" s="28">
        <f t="shared" si="10"/>
        <v>-1.6000598870052509</v>
      </c>
      <c r="AO30" s="28" t="e">
        <f t="shared" si="11"/>
        <v>#N/A</v>
      </c>
      <c r="AP30" s="28" t="e">
        <f t="shared" si="12"/>
        <v>#N/A</v>
      </c>
      <c r="AQ30" t="e">
        <f t="shared" si="13"/>
        <v>#N/A</v>
      </c>
      <c r="AR30" t="e">
        <f t="shared" si="14"/>
        <v>#N/A</v>
      </c>
      <c r="AT30" s="16">
        <f t="shared" si="15"/>
        <v>37771</v>
      </c>
      <c r="AU30">
        <f t="shared" si="16"/>
        <v>2</v>
      </c>
      <c r="AV30">
        <f t="shared" si="17"/>
        <v>2</v>
      </c>
      <c r="BG30" cm="1">
        <f t="array" ref="BG30">_xll.BDH($BG$3,"PX_LAST",$A30,$A30,"Days=A","Fill=P")</f>
        <v>196.54</v>
      </c>
      <c r="BH30">
        <f t="shared" si="6"/>
        <v>8.5180623973726277E-3</v>
      </c>
      <c r="BI30" t="str">
        <f t="shared" si="28"/>
        <v>R</v>
      </c>
      <c r="BJ30">
        <f t="shared" si="29"/>
        <v>1</v>
      </c>
      <c r="BK30">
        <f t="shared" si="31"/>
        <v>3.2563345883789507E-2</v>
      </c>
      <c r="BL30">
        <f t="shared" si="34"/>
        <v>88.344495887085884</v>
      </c>
      <c r="BM30">
        <f t="shared" si="32"/>
        <v>88.344495887085884</v>
      </c>
      <c r="BN30">
        <f t="shared" si="33"/>
        <v>1</v>
      </c>
    </row>
    <row r="31" spans="1:69" x14ac:dyDescent="0.25">
      <c r="A31" s="54">
        <v>37802</v>
      </c>
      <c r="B31" s="75">
        <f>_xll.BDH(B$2,"PX_LAST",$A31,$A31,"Days=A","Fill=P")</f>
        <v>98.584599999999995</v>
      </c>
      <c r="C31" s="8">
        <f t="shared" si="2"/>
        <v>99.477142123472959</v>
      </c>
      <c r="D31" s="55">
        <f t="shared" si="21"/>
        <v>-2.2440445482690325</v>
      </c>
      <c r="E31" s="8">
        <v>49</v>
      </c>
      <c r="F31" s="8">
        <f t="shared" si="3"/>
        <v>-1.2356146933650163</v>
      </c>
      <c r="G31" s="1">
        <v>0.12</v>
      </c>
      <c r="H31" s="8">
        <f t="shared" si="4"/>
        <v>-0.15175266032883195</v>
      </c>
      <c r="I31" s="8" cm="1">
        <f t="array" ref="I31">_xll.BDH(I$2,"PX_LAST",$A31,$A31,"Days=A","Fill=P")</f>
        <v>-0.125</v>
      </c>
      <c r="J31" s="10">
        <f t="shared" si="5"/>
        <v>-0.85453170482948504</v>
      </c>
      <c r="K31" s="44">
        <f t="shared" si="22"/>
        <v>-0.16669506784492033</v>
      </c>
      <c r="L31" s="59"/>
      <c r="M31" s="10"/>
      <c r="O31" s="59" cm="1">
        <f t="array" ref="O31">_xll.BDH(O$3,"PX_LAST",$A31,$A31,"Days=A","Fill=P")</f>
        <v>-33.299999999999997</v>
      </c>
      <c r="P31" s="10">
        <f t="shared" si="35"/>
        <v>15.386634000000001</v>
      </c>
      <c r="Q31" s="55"/>
      <c r="T31" t="s">
        <v>28</v>
      </c>
      <c r="U31" s="26">
        <f t="shared" si="23"/>
        <v>-1.2534298076746186</v>
      </c>
      <c r="V31" s="1" t="str">
        <f t="shared" si="18"/>
        <v>R</v>
      </c>
      <c r="W31" s="26">
        <f t="shared" si="24"/>
        <v>0.34663007933063228</v>
      </c>
      <c r="X31" s="49">
        <f t="shared" si="19"/>
        <v>1</v>
      </c>
      <c r="Y31" s="26">
        <f t="shared" si="25"/>
        <v>0.34663007933063228</v>
      </c>
      <c r="Z31" s="82" t="str">
        <f t="shared" si="26"/>
        <v>R</v>
      </c>
      <c r="AA31" s="35">
        <f t="shared" si="20"/>
        <v>-1.9312448764327377</v>
      </c>
      <c r="AB31" s="34" t="str">
        <f t="shared" si="27"/>
        <v>R</v>
      </c>
      <c r="AC31" t="s">
        <v>57</v>
      </c>
      <c r="AD31" s="1">
        <f t="shared" si="30"/>
        <v>0.34663007933063228</v>
      </c>
      <c r="AE31" s="1">
        <v>0.15</v>
      </c>
      <c r="AF31" s="1"/>
      <c r="AG31" s="1"/>
      <c r="AH31" s="1"/>
      <c r="AI31" s="1">
        <v>0</v>
      </c>
      <c r="AK31" s="28" t="e">
        <f t="shared" si="7"/>
        <v>#N/A</v>
      </c>
      <c r="AL31" s="28" t="e">
        <f t="shared" si="8"/>
        <v>#N/A</v>
      </c>
      <c r="AM31" s="28" t="e">
        <f t="shared" si="9"/>
        <v>#N/A</v>
      </c>
      <c r="AN31" s="28">
        <f t="shared" si="10"/>
        <v>-1.2534298076746186</v>
      </c>
      <c r="AO31" s="28" t="e">
        <f t="shared" si="11"/>
        <v>#N/A</v>
      </c>
      <c r="AP31" s="28" t="e">
        <f t="shared" si="12"/>
        <v>#N/A</v>
      </c>
      <c r="AQ31" t="e">
        <f t="shared" si="13"/>
        <v>#N/A</v>
      </c>
      <c r="AR31" t="e">
        <f t="shared" si="14"/>
        <v>#N/A</v>
      </c>
      <c r="AT31" s="16">
        <f t="shared" si="15"/>
        <v>37802</v>
      </c>
      <c r="AU31">
        <f t="shared" si="16"/>
        <v>2</v>
      </c>
      <c r="AV31">
        <f t="shared" si="17"/>
        <v>2</v>
      </c>
      <c r="BG31" cm="1">
        <f t="array" ref="BG31">_xll.BDH($BG$3,"PX_LAST",$A31,$A31,"Days=A","Fill=P")</f>
        <v>202.94</v>
      </c>
      <c r="BH31">
        <f t="shared" si="6"/>
        <v>3.2563345883789507E-2</v>
      </c>
      <c r="BI31" t="str">
        <f t="shared" si="28"/>
        <v>R</v>
      </c>
      <c r="BJ31">
        <f t="shared" si="29"/>
        <v>1</v>
      </c>
      <c r="BK31">
        <f t="shared" si="31"/>
        <v>4.0258204395387853E-2</v>
      </c>
      <c r="BL31">
        <f t="shared" si="34"/>
        <v>91.221288263586075</v>
      </c>
      <c r="BM31">
        <f t="shared" si="32"/>
        <v>91.221288263586075</v>
      </c>
      <c r="BN31">
        <f t="shared" si="33"/>
        <v>1</v>
      </c>
    </row>
    <row r="32" spans="1:69" x14ac:dyDescent="0.25">
      <c r="A32" s="54">
        <v>37833</v>
      </c>
      <c r="B32" s="75">
        <f>_xll.BDH(B$2,"PX_LAST",$A32,$A32,"Days=A","Fill=P")</f>
        <v>98.749600000000001</v>
      </c>
      <c r="C32" s="8">
        <f t="shared" si="2"/>
        <v>99.440765017299313</v>
      </c>
      <c r="D32" s="55">
        <f t="shared" si="21"/>
        <v>-2.1055995136876673</v>
      </c>
      <c r="E32" s="8">
        <v>51</v>
      </c>
      <c r="F32" s="8">
        <f t="shared" si="3"/>
        <v>-0.78849175469201316</v>
      </c>
      <c r="G32" s="1">
        <v>0.1</v>
      </c>
      <c r="H32" s="8">
        <f t="shared" si="4"/>
        <v>-0.10140212826306558</v>
      </c>
      <c r="I32" s="8" cm="1">
        <f t="array" ref="I32">_xll.BDH(I$2,"PX_LAST",$A32,$A32,"Days=A","Fill=P")</f>
        <v>0.26800000000000002</v>
      </c>
      <c r="J32" s="10">
        <f t="shared" si="5"/>
        <v>-0.79840511958801075</v>
      </c>
      <c r="K32" s="44">
        <f t="shared" si="22"/>
        <v>0.33075030577457099</v>
      </c>
      <c r="L32" s="59"/>
      <c r="M32" s="10"/>
      <c r="O32" s="59" cm="1">
        <f t="array" ref="O32">_xll.BDH(O$3,"PX_LAST",$A32,$A32,"Days=A","Fill=P")</f>
        <v>-1.6</v>
      </c>
      <c r="P32" s="10">
        <f t="shared" si="35"/>
        <v>13.687970600000002</v>
      </c>
      <c r="Q32" s="55"/>
      <c r="T32" t="s">
        <v>28</v>
      </c>
      <c r="U32" s="26">
        <f t="shared" si="23"/>
        <v>-0.95664712124723073</v>
      </c>
      <c r="V32" s="1" t="str">
        <f t="shared" si="18"/>
        <v>R</v>
      </c>
      <c r="W32" s="26">
        <f t="shared" si="24"/>
        <v>0.29678268642738792</v>
      </c>
      <c r="X32" s="49">
        <f t="shared" si="19"/>
        <v>0</v>
      </c>
      <c r="Y32" s="26">
        <f t="shared" si="25"/>
        <v>0.29678268642738792</v>
      </c>
      <c r="Z32" s="82" t="str">
        <f t="shared" si="26"/>
        <v>R</v>
      </c>
      <c r="AA32" s="35">
        <f t="shared" si="20"/>
        <v>-1.9312448764327377</v>
      </c>
      <c r="AB32" s="34" t="str">
        <f t="shared" si="27"/>
        <v>R</v>
      </c>
      <c r="AC32" t="s">
        <v>57</v>
      </c>
      <c r="AD32" s="1">
        <f t="shared" si="30"/>
        <v>0.29678268642738792</v>
      </c>
      <c r="AE32" s="1">
        <v>0.15</v>
      </c>
      <c r="AF32" s="1"/>
      <c r="AG32" s="1"/>
      <c r="AH32" s="1"/>
      <c r="AI32" s="1">
        <v>0</v>
      </c>
      <c r="AK32" s="28" t="e">
        <f t="shared" si="7"/>
        <v>#N/A</v>
      </c>
      <c r="AL32" s="28" t="e">
        <f t="shared" si="8"/>
        <v>#N/A</v>
      </c>
      <c r="AM32" s="28" t="e">
        <f t="shared" si="9"/>
        <v>#N/A</v>
      </c>
      <c r="AN32" s="28">
        <f t="shared" si="10"/>
        <v>-0.95664712124723073</v>
      </c>
      <c r="AO32" s="28" t="e">
        <f t="shared" si="11"/>
        <v>#N/A</v>
      </c>
      <c r="AP32" s="28" t="e">
        <f t="shared" si="12"/>
        <v>#N/A</v>
      </c>
      <c r="AQ32" t="e">
        <f t="shared" si="13"/>
        <v>#N/A</v>
      </c>
      <c r="AR32" t="e">
        <f t="shared" si="14"/>
        <v>#N/A</v>
      </c>
      <c r="AT32" s="16">
        <f t="shared" si="15"/>
        <v>37833</v>
      </c>
      <c r="AU32">
        <f t="shared" si="16"/>
        <v>2</v>
      </c>
      <c r="AV32">
        <f t="shared" si="17"/>
        <v>2</v>
      </c>
      <c r="BG32" cm="1">
        <f t="array" ref="BG32">_xll.BDH($BG$3,"PX_LAST",$A32,$A32,"Days=A","Fill=P")</f>
        <v>211.11</v>
      </c>
      <c r="BH32">
        <f t="shared" si="6"/>
        <v>4.0258204395387853E-2</v>
      </c>
      <c r="BI32" t="str">
        <f t="shared" si="28"/>
        <v>R</v>
      </c>
      <c r="BJ32">
        <f t="shared" si="29"/>
        <v>1</v>
      </c>
      <c r="BK32">
        <f t="shared" si="31"/>
        <v>1.7005352659750672E-2</v>
      </c>
      <c r="BL32">
        <f t="shared" si="34"/>
        <v>94.893693531712117</v>
      </c>
      <c r="BM32">
        <f t="shared" si="32"/>
        <v>94.893693531712117</v>
      </c>
      <c r="BN32">
        <f t="shared" si="33"/>
        <v>1</v>
      </c>
    </row>
    <row r="33" spans="1:66" x14ac:dyDescent="0.25">
      <c r="A33" s="54">
        <v>37862</v>
      </c>
      <c r="B33" s="75">
        <f>_xll.BDH(B$2,"PX_LAST",$A33,$A33,"Days=A","Fill=P")</f>
        <v>98.749600000000001</v>
      </c>
      <c r="C33" s="8">
        <f t="shared" si="2"/>
        <v>99.406206766434352</v>
      </c>
      <c r="D33" s="55">
        <f t="shared" si="21"/>
        <v>-1.9733884087445512</v>
      </c>
      <c r="E33" s="8">
        <v>53.2</v>
      </c>
      <c r="F33" s="8">
        <f t="shared" si="3"/>
        <v>9.2065962463898643E-3</v>
      </c>
      <c r="G33" s="1">
        <v>-0.15</v>
      </c>
      <c r="H33" s="8">
        <f t="shared" si="4"/>
        <v>-0.11112170261045246</v>
      </c>
      <c r="I33" s="8" cm="1">
        <f t="array" ref="I33">_xll.BDH(I$2,"PX_LAST",$A33,$A33,"Days=A","Fill=P")</f>
        <v>0.372</v>
      </c>
      <c r="J33" s="10">
        <f t="shared" si="5"/>
        <v>-0.73988486360861017</v>
      </c>
      <c r="K33" s="44">
        <f t="shared" si="22"/>
        <v>0.89654953132115522</v>
      </c>
      <c r="L33" s="59"/>
      <c r="M33" s="10"/>
      <c r="O33" s="59" cm="1">
        <f t="array" ref="O33">_xll.BDH(O$3,"PX_LAST",$A33,$A33,"Days=A","Fill=P")</f>
        <v>20.9</v>
      </c>
      <c r="P33" s="10">
        <f t="shared" si="35"/>
        <v>14.409173540000001</v>
      </c>
      <c r="Q33" s="55"/>
      <c r="T33" t="s">
        <v>28</v>
      </c>
      <c r="U33" s="26">
        <f t="shared" si="23"/>
        <v>-0.60452499118325598</v>
      </c>
      <c r="V33" s="1" t="str">
        <f t="shared" si="18"/>
        <v>R</v>
      </c>
      <c r="W33" s="26">
        <f t="shared" si="24"/>
        <v>0.35212213006397475</v>
      </c>
      <c r="X33" s="49">
        <f t="shared" si="19"/>
        <v>1</v>
      </c>
      <c r="Y33" s="26">
        <f t="shared" si="25"/>
        <v>0.35212213006397475</v>
      </c>
      <c r="Z33" s="82" t="str">
        <f t="shared" si="26"/>
        <v>R</v>
      </c>
      <c r="AA33" s="35">
        <f t="shared" si="20"/>
        <v>-1.9312448764327377</v>
      </c>
      <c r="AB33" s="34" t="str">
        <f t="shared" si="27"/>
        <v>R</v>
      </c>
      <c r="AC33" t="s">
        <v>57</v>
      </c>
      <c r="AD33" s="1">
        <f t="shared" si="30"/>
        <v>0.35212213006397475</v>
      </c>
      <c r="AE33" s="1">
        <v>0.15</v>
      </c>
      <c r="AF33" s="1"/>
      <c r="AG33" s="1"/>
      <c r="AH33" s="1"/>
      <c r="AI33" s="1">
        <v>0</v>
      </c>
      <c r="AK33" s="28" t="e">
        <f t="shared" si="7"/>
        <v>#N/A</v>
      </c>
      <c r="AL33" s="28" t="e">
        <f t="shared" si="8"/>
        <v>#N/A</v>
      </c>
      <c r="AM33" s="28" t="e">
        <f t="shared" si="9"/>
        <v>#N/A</v>
      </c>
      <c r="AN33" s="28">
        <f t="shared" si="10"/>
        <v>-0.60452499118325598</v>
      </c>
      <c r="AO33" s="28" t="e">
        <f t="shared" si="11"/>
        <v>#N/A</v>
      </c>
      <c r="AP33" s="28" t="e">
        <f t="shared" si="12"/>
        <v>#N/A</v>
      </c>
      <c r="AQ33" t="e">
        <f t="shared" si="13"/>
        <v>#N/A</v>
      </c>
      <c r="AR33" t="e">
        <f t="shared" si="14"/>
        <v>#N/A</v>
      </c>
      <c r="AT33" s="16">
        <f t="shared" si="15"/>
        <v>37862</v>
      </c>
      <c r="AU33">
        <f t="shared" si="16"/>
        <v>2</v>
      </c>
      <c r="AV33">
        <f t="shared" si="17"/>
        <v>2</v>
      </c>
      <c r="BG33" cm="1">
        <f t="array" ref="BG33">_xll.BDH($BG$3,"PX_LAST",$A33,$A33,"Days=A","Fill=P")</f>
        <v>214.7</v>
      </c>
      <c r="BH33">
        <f t="shared" si="6"/>
        <v>1.7005352659750672E-2</v>
      </c>
      <c r="BI33" t="str">
        <f t="shared" si="28"/>
        <v>R</v>
      </c>
      <c r="BJ33">
        <f t="shared" si="29"/>
        <v>1</v>
      </c>
      <c r="BK33">
        <f t="shared" si="31"/>
        <v>-3.6516068933395318E-2</v>
      </c>
      <c r="BL33">
        <f t="shared" si="34"/>
        <v>96.507394255405188</v>
      </c>
      <c r="BM33">
        <f t="shared" si="32"/>
        <v>96.507394255405188</v>
      </c>
      <c r="BN33">
        <f t="shared" si="33"/>
        <v>1</v>
      </c>
    </row>
    <row r="34" spans="1:66" x14ac:dyDescent="0.25">
      <c r="A34" s="54">
        <v>37894</v>
      </c>
      <c r="B34" s="75">
        <f>_xll.BDH(B$2,"PX_LAST",$A34,$A34,"Days=A","Fill=P")</f>
        <v>99.154799999999994</v>
      </c>
      <c r="C34" s="8">
        <f t="shared" si="2"/>
        <v>99.393636428112629</v>
      </c>
      <c r="D34" s="55">
        <f t="shared" si="21"/>
        <v>-1.7867793382496773</v>
      </c>
      <c r="E34" s="8">
        <v>52.4</v>
      </c>
      <c r="F34" s="8">
        <f t="shared" si="3"/>
        <v>0.48736527699711146</v>
      </c>
      <c r="G34" s="1">
        <v>0.33</v>
      </c>
      <c r="H34" s="8">
        <f t="shared" si="4"/>
        <v>-2.2897362088361975E-2</v>
      </c>
      <c r="I34" s="8" cm="1">
        <f t="array" ref="I34">_xll.BDH(I$2,"PX_LAST",$A34,$A34,"Days=A","Fill=P")</f>
        <v>-8.1000000000000003E-2</v>
      </c>
      <c r="J34" s="10">
        <f t="shared" si="5"/>
        <v>-0.70694062042817962</v>
      </c>
      <c r="K34" s="44">
        <f t="shared" si="22"/>
        <v>1.2344090329480415</v>
      </c>
      <c r="L34" s="59"/>
      <c r="M34" s="10"/>
      <c r="O34" s="59" cm="1">
        <f t="array" ref="O34">_xll.BDH(O$3,"PX_LAST",$A34,$A34,"Days=A","Fill=P")</f>
        <v>50.5</v>
      </c>
      <c r="P34" s="10">
        <f t="shared" si="35"/>
        <v>18.018256186000002</v>
      </c>
      <c r="Q34" s="55"/>
      <c r="T34" t="s">
        <v>28</v>
      </c>
      <c r="U34" s="26">
        <f t="shared" si="23"/>
        <v>-0.36948968789825487</v>
      </c>
      <c r="V34" s="1" t="str">
        <f t="shared" si="18"/>
        <v>R</v>
      </c>
      <c r="W34" s="26">
        <f t="shared" si="24"/>
        <v>0.23503530328500111</v>
      </c>
      <c r="X34" s="49">
        <f t="shared" si="19"/>
        <v>0</v>
      </c>
      <c r="Y34" s="26">
        <f t="shared" si="25"/>
        <v>0.23503530328500111</v>
      </c>
      <c r="Z34" s="82" t="str">
        <f t="shared" si="26"/>
        <v>R</v>
      </c>
      <c r="AA34" s="35">
        <f t="shared" si="20"/>
        <v>-1.9312448764327377</v>
      </c>
      <c r="AB34" s="34" t="str">
        <f t="shared" si="27"/>
        <v>R</v>
      </c>
      <c r="AC34" t="s">
        <v>57</v>
      </c>
      <c r="AD34" s="1">
        <f t="shared" si="30"/>
        <v>0.23503530328500111</v>
      </c>
      <c r="AE34" s="1">
        <v>0.15</v>
      </c>
      <c r="AF34" s="1"/>
      <c r="AG34" s="1"/>
      <c r="AH34" s="1"/>
      <c r="AI34" s="1">
        <v>0</v>
      </c>
      <c r="AK34" s="28" t="e">
        <f t="shared" si="7"/>
        <v>#N/A</v>
      </c>
      <c r="AL34" s="28" t="e">
        <f t="shared" si="8"/>
        <v>#N/A</v>
      </c>
      <c r="AM34" s="28" t="e">
        <f t="shared" si="9"/>
        <v>#N/A</v>
      </c>
      <c r="AN34" s="28">
        <f t="shared" si="10"/>
        <v>-0.36948968789825487</v>
      </c>
      <c r="AO34" s="28" t="e">
        <f t="shared" si="11"/>
        <v>#N/A</v>
      </c>
      <c r="AP34" s="28" t="e">
        <f t="shared" si="12"/>
        <v>#N/A</v>
      </c>
      <c r="AQ34" t="e">
        <f t="shared" si="13"/>
        <v>#N/A</v>
      </c>
      <c r="AR34" t="e">
        <f t="shared" si="14"/>
        <v>#N/A</v>
      </c>
      <c r="AT34" s="16">
        <f t="shared" si="15"/>
        <v>37894</v>
      </c>
      <c r="AU34">
        <f t="shared" si="16"/>
        <v>2</v>
      </c>
      <c r="AV34">
        <f t="shared" si="17"/>
        <v>2</v>
      </c>
      <c r="BG34" cm="1">
        <f t="array" ref="BG34">_xll.BDH($BG$3,"PX_LAST",$A34,$A34,"Days=A","Fill=P")</f>
        <v>206.86</v>
      </c>
      <c r="BH34">
        <f t="shared" si="6"/>
        <v>-3.6516068933395318E-2</v>
      </c>
      <c r="BI34" t="str">
        <f t="shared" si="28"/>
        <v>R</v>
      </c>
      <c r="BJ34">
        <f t="shared" si="29"/>
        <v>1</v>
      </c>
      <c r="BK34">
        <f t="shared" si="31"/>
        <v>7.0917528763414728E-2</v>
      </c>
      <c r="BL34">
        <f t="shared" si="34"/>
        <v>92.983323594192456</v>
      </c>
      <c r="BM34">
        <f t="shared" si="32"/>
        <v>92.983323594192456</v>
      </c>
      <c r="BN34">
        <f t="shared" si="33"/>
        <v>1</v>
      </c>
    </row>
    <row r="35" spans="1:66" x14ac:dyDescent="0.25">
      <c r="A35" s="54">
        <v>37925</v>
      </c>
      <c r="B35" s="75">
        <f>_xll.BDH(B$2,"PX_LAST",$A35,$A35,"Days=A","Fill=P")</f>
        <v>99.365600000000001</v>
      </c>
      <c r="C35" s="8">
        <f t="shared" si="2"/>
        <v>99.392234606707007</v>
      </c>
      <c r="D35" s="55">
        <f t="shared" si="21"/>
        <v>-1.6021611100441311</v>
      </c>
      <c r="E35" s="8">
        <v>55.2</v>
      </c>
      <c r="F35" s="8">
        <f t="shared" si="3"/>
        <v>1.4298922215976895</v>
      </c>
      <c r="G35" s="1">
        <v>0.12</v>
      </c>
      <c r="H35" s="8">
        <f t="shared" si="4"/>
        <v>5.6821103293104129E-3</v>
      </c>
      <c r="I35" s="8" cm="1">
        <f t="array" ref="I35">_xll.BDH(I$2,"PX_LAST",$A35,$A35,"Days=A","Fill=P")</f>
        <v>0.45</v>
      </c>
      <c r="J35" s="10">
        <f t="shared" si="5"/>
        <v>-0.64909358940677064</v>
      </c>
      <c r="K35" s="44">
        <f t="shared" si="22"/>
        <v>1.774934555333215</v>
      </c>
      <c r="L35" s="59"/>
      <c r="M35" s="10"/>
      <c r="O35" s="59" cm="1">
        <f t="array" ref="O35">_xll.BDH(O$3,"PX_LAST",$A35,$A35,"Days=A","Fill=P")</f>
        <v>71.400000000000006</v>
      </c>
      <c r="P35" s="10">
        <f t="shared" si="35"/>
        <v>23.356430567400004</v>
      </c>
      <c r="Q35" s="55"/>
      <c r="T35" t="s">
        <v>28</v>
      </c>
      <c r="U35" s="26">
        <f t="shared" si="23"/>
        <v>-5.9223914582311465E-3</v>
      </c>
      <c r="V35" s="1" t="str">
        <f t="shared" si="18"/>
        <v>R</v>
      </c>
      <c r="W35" s="26">
        <f t="shared" si="24"/>
        <v>0.36356729644002372</v>
      </c>
      <c r="X35" s="49">
        <f t="shared" si="19"/>
        <v>1</v>
      </c>
      <c r="Y35" s="26">
        <f t="shared" si="25"/>
        <v>0.36356729644002372</v>
      </c>
      <c r="Z35" s="82" t="str">
        <f t="shared" si="26"/>
        <v>R</v>
      </c>
      <c r="AA35" s="35">
        <f t="shared" si="20"/>
        <v>-1.9312448764327377</v>
      </c>
      <c r="AB35" s="34" t="str">
        <f t="shared" si="27"/>
        <v>R</v>
      </c>
      <c r="AC35" t="s">
        <v>57</v>
      </c>
      <c r="AD35" s="1">
        <f t="shared" si="30"/>
        <v>0.36356729644002372</v>
      </c>
      <c r="AE35" s="1">
        <v>0.15</v>
      </c>
      <c r="AF35" s="1"/>
      <c r="AG35" s="1"/>
      <c r="AH35" s="1"/>
      <c r="AI35" s="1">
        <v>0</v>
      </c>
      <c r="AK35" s="28">
        <f t="shared" si="7"/>
        <v>-5.9223914582311465E-3</v>
      </c>
      <c r="AL35" s="28" t="e">
        <f t="shared" si="8"/>
        <v>#N/A</v>
      </c>
      <c r="AM35" s="28" t="e">
        <f t="shared" si="9"/>
        <v>#N/A</v>
      </c>
      <c r="AN35" s="28">
        <f t="shared" si="10"/>
        <v>-5.9223914582311465E-3</v>
      </c>
      <c r="AO35" s="28">
        <f t="shared" si="11"/>
        <v>221.53</v>
      </c>
      <c r="AP35" s="28" t="e">
        <f t="shared" si="12"/>
        <v>#N/A</v>
      </c>
      <c r="AQ35" t="e">
        <f t="shared" si="13"/>
        <v>#N/A</v>
      </c>
      <c r="AR35" t="e">
        <f t="shared" si="14"/>
        <v>#N/A</v>
      </c>
      <c r="AT35" s="16">
        <f t="shared" si="15"/>
        <v>37925</v>
      </c>
      <c r="AU35">
        <f t="shared" si="16"/>
        <v>2</v>
      </c>
      <c r="AV35">
        <f t="shared" si="17"/>
        <v>2</v>
      </c>
      <c r="BG35" cm="1">
        <f t="array" ref="BG35">_xll.BDH($BG$3,"PX_LAST",$A35,$A35,"Days=A","Fill=P")</f>
        <v>221.53</v>
      </c>
      <c r="BH35">
        <f t="shared" si="6"/>
        <v>7.0917528763414728E-2</v>
      </c>
      <c r="BI35" t="str">
        <f t="shared" si="28"/>
        <v>R</v>
      </c>
      <c r="BJ35">
        <f t="shared" si="29"/>
        <v>1</v>
      </c>
      <c r="BK35">
        <f t="shared" si="31"/>
        <v>7.9898885026858935E-3</v>
      </c>
      <c r="BL35">
        <f t="shared" si="34"/>
        <v>99.577471119701499</v>
      </c>
      <c r="BM35">
        <f t="shared" si="32"/>
        <v>99.577471119701499</v>
      </c>
      <c r="BN35">
        <f t="shared" si="33"/>
        <v>1</v>
      </c>
    </row>
    <row r="36" spans="1:66" x14ac:dyDescent="0.25">
      <c r="A36" s="54">
        <v>37953</v>
      </c>
      <c r="B36" s="75">
        <f>_xll.BDH(B$2,"PX_LAST",$A36,$A36,"Days=A","Fill=P")</f>
        <v>99.365600000000001</v>
      </c>
      <c r="C36" s="8">
        <f t="shared" si="2"/>
        <v>99.390902876371655</v>
      </c>
      <c r="D36" s="55">
        <f t="shared" si="21"/>
        <v>-1.4444710559364915</v>
      </c>
      <c r="E36" s="8">
        <v>58.4</v>
      </c>
      <c r="F36" s="8">
        <f t="shared" si="3"/>
        <v>2.8239137772781508</v>
      </c>
      <c r="G36" s="1">
        <v>0.47</v>
      </c>
      <c r="H36" s="8">
        <f t="shared" si="4"/>
        <v>9.8545688263448297E-2</v>
      </c>
      <c r="I36" s="8" cm="1">
        <f t="array" ref="I36">_xll.BDH(I$2,"PX_LAST",$A36,$A36,"Days=A","Fill=P")</f>
        <v>0.51400000000000001</v>
      </c>
      <c r="J36" s="10">
        <f t="shared" si="5"/>
        <v>-0.59093890993643206</v>
      </c>
      <c r="K36" s="44">
        <f t="shared" si="22"/>
        <v>2.2423594199686678</v>
      </c>
      <c r="L36" s="59"/>
      <c r="M36" s="10"/>
      <c r="O36" s="59" cm="1">
        <f t="array" ref="O36">_xll.BDH(O$3,"PX_LAST",$A36,$A36,"Days=A","Fill=P")</f>
        <v>74.2</v>
      </c>
      <c r="P36" s="10">
        <f t="shared" si="35"/>
        <v>28.440787510660002</v>
      </c>
      <c r="Q36" s="55"/>
      <c r="T36" t="s">
        <v>26</v>
      </c>
      <c r="U36" s="26">
        <f t="shared" si="23"/>
        <v>0.32009915496226837</v>
      </c>
      <c r="V36" s="1" t="str">
        <f t="shared" si="18"/>
        <v>E</v>
      </c>
      <c r="W36" s="26">
        <f t="shared" si="24"/>
        <v>0.32602154642049952</v>
      </c>
      <c r="X36" s="49">
        <f t="shared" si="19"/>
        <v>1</v>
      </c>
      <c r="Y36" s="26">
        <f t="shared" si="25"/>
        <v>0.32602154642049952</v>
      </c>
      <c r="Z36" s="82" t="str">
        <f t="shared" si="26"/>
        <v>E</v>
      </c>
      <c r="AA36" s="35">
        <f t="shared" si="20"/>
        <v>0.32009915496226837</v>
      </c>
      <c r="AB36" s="34" t="str">
        <f t="shared" si="27"/>
        <v>E</v>
      </c>
      <c r="AC36" t="s">
        <v>57</v>
      </c>
      <c r="AD36" s="1">
        <f t="shared" si="30"/>
        <v>0.32602154642049952</v>
      </c>
      <c r="AE36" s="1">
        <v>0.15</v>
      </c>
      <c r="AF36" s="1"/>
      <c r="AG36" s="1"/>
      <c r="AH36" s="1"/>
      <c r="AI36" s="1">
        <v>0</v>
      </c>
      <c r="AK36" s="28">
        <f t="shared" si="7"/>
        <v>0.32009915496226837</v>
      </c>
      <c r="AL36" s="28" t="e">
        <f t="shared" si="8"/>
        <v>#N/A</v>
      </c>
      <c r="AM36" s="28" t="e">
        <f t="shared" si="9"/>
        <v>#N/A</v>
      </c>
      <c r="AN36" s="28" t="e">
        <f t="shared" si="10"/>
        <v>#N/A</v>
      </c>
      <c r="AO36" s="28">
        <f t="shared" si="11"/>
        <v>223.3</v>
      </c>
      <c r="AP36" s="28" t="e">
        <f t="shared" si="12"/>
        <v>#N/A</v>
      </c>
      <c r="AQ36" t="e">
        <f t="shared" si="13"/>
        <v>#N/A</v>
      </c>
      <c r="AR36" t="e">
        <f t="shared" si="14"/>
        <v>#N/A</v>
      </c>
      <c r="AT36" s="16">
        <f t="shared" si="15"/>
        <v>37953</v>
      </c>
      <c r="AU36">
        <f t="shared" si="16"/>
        <v>4</v>
      </c>
      <c r="AV36">
        <f t="shared" si="17"/>
        <v>4</v>
      </c>
      <c r="BG36" cm="1">
        <f t="array" ref="BG36">_xll.BDH($BG$3,"PX_LAST",$A36,$A36,"Days=A","Fill=P")</f>
        <v>223.3</v>
      </c>
      <c r="BH36">
        <f t="shared" si="6"/>
        <v>7.9898885026858935E-3</v>
      </c>
      <c r="BI36" t="str">
        <f t="shared" si="28"/>
        <v>E</v>
      </c>
      <c r="BJ36">
        <f t="shared" si="29"/>
        <v>1</v>
      </c>
      <c r="BK36">
        <f t="shared" si="31"/>
        <v>2.6914464845499309E-2</v>
      </c>
      <c r="BL36">
        <f t="shared" si="34"/>
        <v>100.37308401132734</v>
      </c>
      <c r="BM36">
        <f t="shared" si="32"/>
        <v>100.37308401132734</v>
      </c>
      <c r="BN36">
        <f t="shared" si="33"/>
        <v>1</v>
      </c>
    </row>
    <row r="37" spans="1:66" x14ac:dyDescent="0.25">
      <c r="A37" s="54">
        <v>37986</v>
      </c>
      <c r="B37" s="75">
        <f>_xll.BDH(B$2,"PX_LAST",$A37,$A37,"Days=A","Fill=P")</f>
        <v>99.701300000000003</v>
      </c>
      <c r="C37" s="8">
        <f t="shared" si="2"/>
        <v>99.406422732553068</v>
      </c>
      <c r="D37" s="55">
        <f t="shared" si="21"/>
        <v>-1.2556659613364791</v>
      </c>
      <c r="E37" s="8">
        <v>60.1</v>
      </c>
      <c r="F37" s="8">
        <f t="shared" si="3"/>
        <v>4.2791310218225203</v>
      </c>
      <c r="G37" s="1">
        <v>0.02</v>
      </c>
      <c r="H37" s="8">
        <f t="shared" si="4"/>
        <v>8.2836550610758647E-2</v>
      </c>
      <c r="I37" s="8" cm="1">
        <f t="array" ref="I37">_xll.BDH(I$2,"PX_LAST",$A37,$A37,"Days=A","Fill=P")</f>
        <v>0.65900000000000003</v>
      </c>
      <c r="J37" s="10">
        <f t="shared" si="5"/>
        <v>-0.52844196443961045</v>
      </c>
      <c r="K37" s="44">
        <f t="shared" si="22"/>
        <v>2.6355650514047495</v>
      </c>
      <c r="L37" s="59"/>
      <c r="M37" s="10"/>
      <c r="O37" s="59" cm="1">
        <f t="array" ref="O37">_xll.BDH(O$3,"PX_LAST",$A37,$A37,"Days=A","Fill=P")</f>
        <v>54.1</v>
      </c>
      <c r="P37" s="10">
        <f t="shared" si="35"/>
        <v>31.006708759594002</v>
      </c>
      <c r="Q37" s="55"/>
      <c r="T37" t="s">
        <v>26</v>
      </c>
      <c r="U37" s="26">
        <f t="shared" si="23"/>
        <v>0.595546997734129</v>
      </c>
      <c r="V37" s="1" t="str">
        <f t="shared" si="18"/>
        <v>E</v>
      </c>
      <c r="W37" s="26">
        <f t="shared" si="24"/>
        <v>0.27544784277186063</v>
      </c>
      <c r="X37" s="49">
        <f t="shared" si="19"/>
        <v>0</v>
      </c>
      <c r="Y37" s="26">
        <f t="shared" si="25"/>
        <v>0.27544784277186063</v>
      </c>
      <c r="Z37" s="82" t="str">
        <f t="shared" si="26"/>
        <v>E</v>
      </c>
      <c r="AA37" s="35">
        <f t="shared" si="20"/>
        <v>0.32009915496226837</v>
      </c>
      <c r="AB37" s="34" t="str">
        <f t="shared" si="27"/>
        <v>E</v>
      </c>
      <c r="AC37" t="s">
        <v>57</v>
      </c>
      <c r="AD37" s="1">
        <f t="shared" si="30"/>
        <v>0.27544784277186063</v>
      </c>
      <c r="AE37" s="1">
        <v>0.15</v>
      </c>
      <c r="AF37" s="1"/>
      <c r="AG37" s="1"/>
      <c r="AH37" s="1"/>
      <c r="AI37" s="1">
        <v>0</v>
      </c>
      <c r="AK37" s="28">
        <f t="shared" si="7"/>
        <v>0.595546997734129</v>
      </c>
      <c r="AL37" s="28" t="e">
        <f t="shared" si="8"/>
        <v>#N/A</v>
      </c>
      <c r="AM37" s="28" t="e">
        <f t="shared" si="9"/>
        <v>#N/A</v>
      </c>
      <c r="AN37" s="28" t="e">
        <f t="shared" si="10"/>
        <v>#N/A</v>
      </c>
      <c r="AO37" s="28">
        <f t="shared" si="11"/>
        <v>229.31</v>
      </c>
      <c r="AP37" s="28" t="e">
        <f t="shared" si="12"/>
        <v>#N/A</v>
      </c>
      <c r="AQ37" t="e">
        <f t="shared" si="13"/>
        <v>#N/A</v>
      </c>
      <c r="AR37" t="e">
        <f t="shared" si="14"/>
        <v>#N/A</v>
      </c>
      <c r="AT37" s="16">
        <f t="shared" si="15"/>
        <v>37986</v>
      </c>
      <c r="AU37">
        <f t="shared" si="16"/>
        <v>4</v>
      </c>
      <c r="AV37">
        <f t="shared" si="17"/>
        <v>4</v>
      </c>
      <c r="BG37" cm="1">
        <f t="array" ref="BG37">_xll.BDH($BG$3,"PX_LAST",$A37,$A37,"Days=A","Fill=P")</f>
        <v>229.31</v>
      </c>
      <c r="BH37">
        <f t="shared" si="6"/>
        <v>2.6914464845499309E-2</v>
      </c>
      <c r="BI37" t="str">
        <f t="shared" si="28"/>
        <v>E</v>
      </c>
      <c r="BJ37">
        <f t="shared" si="29"/>
        <v>1</v>
      </c>
      <c r="BK37">
        <f t="shared" si="31"/>
        <v>2.8345907287078642E-2</v>
      </c>
      <c r="BL37">
        <f t="shared" si="34"/>
        <v>103.07457185238455</v>
      </c>
      <c r="BM37">
        <f t="shared" si="32"/>
        <v>103.07457185238455</v>
      </c>
      <c r="BN37">
        <f t="shared" si="33"/>
        <v>1</v>
      </c>
    </row>
    <row r="38" spans="1:66" x14ac:dyDescent="0.25">
      <c r="A38" s="54">
        <v>38016</v>
      </c>
      <c r="B38" s="75">
        <f>_xll.BDH(B$2,"PX_LAST",$A38,$A38,"Days=A","Fill=P")</f>
        <v>99.701300000000003</v>
      </c>
      <c r="C38" s="8">
        <f t="shared" si="2"/>
        <v>99.421166595925413</v>
      </c>
      <c r="D38" s="55">
        <f t="shared" si="21"/>
        <v>-1.0905872168391546</v>
      </c>
      <c r="E38" s="8">
        <v>60.8</v>
      </c>
      <c r="F38" s="8">
        <f t="shared" si="3"/>
        <v>5.5833048174580151</v>
      </c>
      <c r="G38" s="1">
        <v>0.05</v>
      </c>
      <c r="H38" s="8">
        <f t="shared" si="4"/>
        <v>7.6269240488606921E-2</v>
      </c>
      <c r="I38" s="8" cm="1">
        <f t="array" ref="I38">_xll.BDH(I$2,"PX_LAST",$A38,$A38,"Days=A","Fill=P")</f>
        <v>0.59099999999999997</v>
      </c>
      <c r="J38" s="10">
        <f t="shared" si="5"/>
        <v>-0.47246986621762993</v>
      </c>
      <c r="K38" s="44">
        <f t="shared" si="22"/>
        <v>2.8470763605264016</v>
      </c>
      <c r="L38" s="59"/>
      <c r="M38" s="10"/>
      <c r="O38" s="59" cm="1">
        <f t="array" ref="O38">_xll.BDH(O$3,"PX_LAST",$A38,$A38,"Days=A","Fill=P")</f>
        <v>37.799999999999997</v>
      </c>
      <c r="P38" s="10">
        <f t="shared" si="35"/>
        <v>31.686037883634601</v>
      </c>
      <c r="Q38" s="55"/>
      <c r="T38" t="s">
        <v>26</v>
      </c>
      <c r="U38" s="26">
        <f t="shared" si="23"/>
        <v>0.79570519959496122</v>
      </c>
      <c r="V38" s="1" t="str">
        <f t="shared" si="18"/>
        <v>E</v>
      </c>
      <c r="W38" s="26">
        <f t="shared" si="24"/>
        <v>0.20015820186083222</v>
      </c>
      <c r="X38" s="49">
        <f t="shared" si="19"/>
        <v>0</v>
      </c>
      <c r="Y38" s="26">
        <f t="shared" si="25"/>
        <v>0.20015820186083222</v>
      </c>
      <c r="Z38" s="82" t="str">
        <f t="shared" si="26"/>
        <v>E</v>
      </c>
      <c r="AA38" s="35">
        <f t="shared" si="20"/>
        <v>0.32009915496226837</v>
      </c>
      <c r="AB38" s="34" t="str">
        <f t="shared" si="27"/>
        <v>E</v>
      </c>
      <c r="AC38" t="s">
        <v>57</v>
      </c>
      <c r="AD38" s="1">
        <f t="shared" si="30"/>
        <v>0.20015820186083222</v>
      </c>
      <c r="AE38" s="1">
        <v>0.15</v>
      </c>
      <c r="AF38" s="1"/>
      <c r="AG38" s="1"/>
      <c r="AH38" s="1"/>
      <c r="AI38" s="1">
        <v>0</v>
      </c>
      <c r="AK38" s="28">
        <f t="shared" si="7"/>
        <v>0.79570519959496122</v>
      </c>
      <c r="AL38" s="28" t="e">
        <f t="shared" si="8"/>
        <v>#N/A</v>
      </c>
      <c r="AM38" s="28" t="e">
        <f t="shared" si="9"/>
        <v>#N/A</v>
      </c>
      <c r="AN38" s="28" t="e">
        <f t="shared" si="10"/>
        <v>#N/A</v>
      </c>
      <c r="AO38" s="28">
        <f t="shared" si="11"/>
        <v>235.81</v>
      </c>
      <c r="AP38" s="28" t="e">
        <f t="shared" si="12"/>
        <v>#N/A</v>
      </c>
      <c r="AQ38" t="e">
        <f t="shared" si="13"/>
        <v>#N/A</v>
      </c>
      <c r="AR38" t="e">
        <f t="shared" si="14"/>
        <v>#N/A</v>
      </c>
      <c r="AT38" s="16">
        <f t="shared" si="15"/>
        <v>38016</v>
      </c>
      <c r="AU38">
        <f t="shared" si="16"/>
        <v>4</v>
      </c>
      <c r="AV38">
        <f t="shared" si="17"/>
        <v>4</v>
      </c>
      <c r="BG38" cm="1">
        <f t="array" ref="BG38">_xll.BDH($BG$3,"PX_LAST",$A38,$A38,"Days=A","Fill=P")</f>
        <v>235.81</v>
      </c>
      <c r="BH38">
        <f t="shared" si="6"/>
        <v>2.8345907287078642E-2</v>
      </c>
      <c r="BI38" t="str">
        <f t="shared" si="28"/>
        <v>E</v>
      </c>
      <c r="BJ38">
        <f t="shared" si="29"/>
        <v>1</v>
      </c>
      <c r="BK38">
        <f t="shared" si="31"/>
        <v>2.8751961324795294E-2</v>
      </c>
      <c r="BL38">
        <f t="shared" si="34"/>
        <v>105.99631410976757</v>
      </c>
      <c r="BM38">
        <f t="shared" si="32"/>
        <v>105.99631410976757</v>
      </c>
      <c r="BN38">
        <f t="shared" si="33"/>
        <v>1</v>
      </c>
    </row>
    <row r="39" spans="1:66" x14ac:dyDescent="0.25">
      <c r="A39" s="54">
        <v>38044</v>
      </c>
      <c r="B39" s="75">
        <f>_xll.BDH(B$2,"PX_LAST",$A39,$A39,"Days=A","Fill=P")</f>
        <v>99.8</v>
      </c>
      <c r="C39" s="8">
        <f t="shared" si="2"/>
        <v>99.440108266129144</v>
      </c>
      <c r="D39" s="55">
        <f t="shared" si="21"/>
        <v>-0.92401075155126877</v>
      </c>
      <c r="E39" s="8">
        <v>59.9</v>
      </c>
      <c r="F39" s="8">
        <f t="shared" si="3"/>
        <v>6.4466438539664122</v>
      </c>
      <c r="G39" s="1">
        <v>0.43</v>
      </c>
      <c r="H39" s="8">
        <f t="shared" si="4"/>
        <v>0.14701539239088551</v>
      </c>
      <c r="I39" s="8" cm="1">
        <f t="array" ref="I39">_xll.BDH(I$2,"PX_LAST",$A39,$A39,"Days=A","Fill=P")</f>
        <v>0.69299999999999995</v>
      </c>
      <c r="J39" s="10">
        <f t="shared" si="5"/>
        <v>-0.41419637290674838</v>
      </c>
      <c r="K39" s="44">
        <f t="shared" si="22"/>
        <v>2.9256430433125669</v>
      </c>
      <c r="L39" s="59"/>
      <c r="M39" s="10"/>
      <c r="O39" s="59" cm="1">
        <f t="array" ref="O39">_xll.BDH(O$3,"PX_LAST",$A39,$A39,"Days=A","Fill=P")</f>
        <v>-3.9</v>
      </c>
      <c r="P39" s="10">
        <f t="shared" si="35"/>
        <v>28.127434095271141</v>
      </c>
      <c r="Q39" s="55"/>
      <c r="T39" t="s">
        <v>26</v>
      </c>
      <c r="U39" s="26">
        <f t="shared" si="23"/>
        <v>0.91752791323670613</v>
      </c>
      <c r="V39" s="1" t="str">
        <f t="shared" si="18"/>
        <v>E</v>
      </c>
      <c r="W39" s="26">
        <f t="shared" si="24"/>
        <v>0.12182271364174491</v>
      </c>
      <c r="X39" s="49">
        <f t="shared" si="19"/>
        <v>0</v>
      </c>
      <c r="Y39" s="26">
        <f t="shared" si="25"/>
        <v>0.12182271364174491</v>
      </c>
      <c r="Z39" s="82" t="str">
        <f t="shared" si="26"/>
        <v>E</v>
      </c>
      <c r="AA39" s="35">
        <f t="shared" si="20"/>
        <v>0.32009915496226837</v>
      </c>
      <c r="AB39" s="34" t="str">
        <f t="shared" si="27"/>
        <v>E</v>
      </c>
      <c r="AC39" t="s">
        <v>57</v>
      </c>
      <c r="AD39" s="1">
        <f t="shared" si="30"/>
        <v>0.12182271364174491</v>
      </c>
      <c r="AE39" s="1">
        <v>0.15</v>
      </c>
      <c r="AF39" s="1"/>
      <c r="AG39" s="1"/>
      <c r="AH39" s="1"/>
      <c r="AI39" s="1">
        <v>0</v>
      </c>
      <c r="AK39" s="28">
        <f t="shared" si="7"/>
        <v>0.91752791323670613</v>
      </c>
      <c r="AL39" s="28" t="e">
        <f t="shared" si="8"/>
        <v>#N/A</v>
      </c>
      <c r="AM39" s="28" t="e">
        <f t="shared" si="9"/>
        <v>#N/A</v>
      </c>
      <c r="AN39" s="28" t="e">
        <f t="shared" si="10"/>
        <v>#N/A</v>
      </c>
      <c r="AO39" s="28">
        <f t="shared" si="11"/>
        <v>242.59</v>
      </c>
      <c r="AP39" s="28" t="e">
        <f t="shared" si="12"/>
        <v>#N/A</v>
      </c>
      <c r="AQ39" t="e">
        <f t="shared" si="13"/>
        <v>#N/A</v>
      </c>
      <c r="AR39" t="e">
        <f t="shared" si="14"/>
        <v>#N/A</v>
      </c>
      <c r="AT39" s="16">
        <f t="shared" si="15"/>
        <v>38044</v>
      </c>
      <c r="AU39">
        <f t="shared" si="16"/>
        <v>4</v>
      </c>
      <c r="AV39">
        <f t="shared" si="17"/>
        <v>4</v>
      </c>
      <c r="BG39" cm="1">
        <f t="array" ref="BG39">_xll.BDH($BG$3,"PX_LAST",$A39,$A39,"Days=A","Fill=P")</f>
        <v>242.59</v>
      </c>
      <c r="BH39">
        <f t="shared" si="6"/>
        <v>2.8751961324795294E-2</v>
      </c>
      <c r="BI39" t="str">
        <f t="shared" si="28"/>
        <v>E</v>
      </c>
      <c r="BJ39">
        <f t="shared" si="29"/>
        <v>1</v>
      </c>
      <c r="BK39">
        <f t="shared" si="31"/>
        <v>-2.473308875056679E-2</v>
      </c>
      <c r="BL39">
        <f t="shared" si="34"/>
        <v>109.04391603362245</v>
      </c>
      <c r="BM39">
        <f t="shared" si="32"/>
        <v>109.04391603362245</v>
      </c>
      <c r="BN39">
        <f t="shared" si="33"/>
        <v>1</v>
      </c>
    </row>
    <row r="40" spans="1:66" x14ac:dyDescent="0.25">
      <c r="A40" s="54">
        <v>38077</v>
      </c>
      <c r="B40" s="75">
        <f>_xll.BDH(B$2,"PX_LAST",$A40,$A40,"Days=A","Fill=P")</f>
        <v>99.892700000000005</v>
      </c>
      <c r="C40" s="8">
        <f t="shared" si="2"/>
        <v>99.462737852822684</v>
      </c>
      <c r="D40" s="55">
        <f t="shared" si="21"/>
        <v>-0.74094026036891247</v>
      </c>
      <c r="E40" s="8">
        <v>60.6</v>
      </c>
      <c r="F40" s="8">
        <f t="shared" si="3"/>
        <v>7.2773150831731304</v>
      </c>
      <c r="G40" s="1">
        <v>0.51</v>
      </c>
      <c r="H40" s="8">
        <f t="shared" si="4"/>
        <v>0.21961231391270841</v>
      </c>
      <c r="I40" s="8" cm="1">
        <f t="array" ref="I40">_xll.BDH(I$2,"PX_LAST",$A40,$A40,"Days=A","Fill=P")</f>
        <v>0.52600000000000002</v>
      </c>
      <c r="J40" s="10">
        <f t="shared" si="5"/>
        <v>-0.36718655426141089</v>
      </c>
      <c r="K40" s="44">
        <f t="shared" si="22"/>
        <v>2.792894827988027</v>
      </c>
      <c r="L40" s="59"/>
      <c r="M40" s="10"/>
      <c r="O40" s="59" cm="1">
        <f t="array" ref="O40">_xll.BDH(O$3,"PX_LAST",$A40,$A40,"Days=A","Fill=P")</f>
        <v>-15.2</v>
      </c>
      <c r="P40" s="10">
        <f t="shared" si="35"/>
        <v>23.79469068574403</v>
      </c>
      <c r="Q40" s="55"/>
      <c r="T40" t="s">
        <v>26</v>
      </c>
      <c r="U40" s="26">
        <f t="shared" si="23"/>
        <v>0.93444203821837912</v>
      </c>
      <c r="V40" s="1" t="str">
        <f t="shared" si="18"/>
        <v>E</v>
      </c>
      <c r="W40" s="26">
        <f t="shared" si="24"/>
        <v>1.6914124981672995E-2</v>
      </c>
      <c r="X40" s="49">
        <f t="shared" si="19"/>
        <v>0</v>
      </c>
      <c r="Y40" s="26">
        <f t="shared" si="25"/>
        <v>1.6914124981672995E-2</v>
      </c>
      <c r="Z40" s="82" t="str">
        <f t="shared" si="26"/>
        <v>E</v>
      </c>
      <c r="AA40" s="35">
        <f t="shared" si="20"/>
        <v>0.32009915496226837</v>
      </c>
      <c r="AB40" s="34" t="str">
        <f t="shared" si="27"/>
        <v>E</v>
      </c>
      <c r="AC40" t="s">
        <v>57</v>
      </c>
      <c r="AD40" s="1">
        <f t="shared" si="30"/>
        <v>1.6914124981672995E-2</v>
      </c>
      <c r="AE40" s="1">
        <v>0.15</v>
      </c>
      <c r="AF40" s="1"/>
      <c r="AG40" s="1"/>
      <c r="AH40" s="1"/>
      <c r="AI40" s="1">
        <v>0</v>
      </c>
      <c r="AK40" s="28">
        <f t="shared" si="7"/>
        <v>0.93444203821837912</v>
      </c>
      <c r="AL40" s="28" t="e">
        <f t="shared" si="8"/>
        <v>#N/A</v>
      </c>
      <c r="AM40" s="28" t="e">
        <f t="shared" si="9"/>
        <v>#N/A</v>
      </c>
      <c r="AN40" s="28" t="e">
        <f t="shared" si="10"/>
        <v>#N/A</v>
      </c>
      <c r="AO40" s="28">
        <f t="shared" si="11"/>
        <v>236.59</v>
      </c>
      <c r="AP40" s="28" t="e">
        <f t="shared" si="12"/>
        <v>#N/A</v>
      </c>
      <c r="AQ40" t="e">
        <f t="shared" si="13"/>
        <v>#N/A</v>
      </c>
      <c r="AR40" t="e">
        <f t="shared" si="14"/>
        <v>#N/A</v>
      </c>
      <c r="AT40" s="16">
        <f t="shared" si="15"/>
        <v>38077</v>
      </c>
      <c r="AU40">
        <f t="shared" si="16"/>
        <v>4</v>
      </c>
      <c r="AV40">
        <f t="shared" si="17"/>
        <v>4</v>
      </c>
      <c r="BG40" cm="1">
        <f t="array" ref="BG40">_xll.BDH($BG$3,"PX_LAST",$A40,$A40,"Days=A","Fill=P")</f>
        <v>236.59</v>
      </c>
      <c r="BH40">
        <f t="shared" si="6"/>
        <v>-2.473308875056679E-2</v>
      </c>
      <c r="BI40" t="str">
        <f t="shared" si="28"/>
        <v>E</v>
      </c>
      <c r="BJ40">
        <f t="shared" si="29"/>
        <v>1</v>
      </c>
      <c r="BK40">
        <f t="shared" si="31"/>
        <v>1.0397734477366027E-2</v>
      </c>
      <c r="BL40">
        <f t="shared" si="34"/>
        <v>106.34692318065352</v>
      </c>
      <c r="BM40">
        <f t="shared" si="32"/>
        <v>106.34692318065352</v>
      </c>
      <c r="BN40">
        <f t="shared" si="33"/>
        <v>1</v>
      </c>
    </row>
    <row r="41" spans="1:66" x14ac:dyDescent="0.25">
      <c r="A41" s="54">
        <v>38107</v>
      </c>
      <c r="B41" s="75">
        <f>_xll.BDH(B$2,"PX_LAST",$A41,$A41,"Days=A","Fill=P")</f>
        <v>99.910300000000007</v>
      </c>
      <c r="C41" s="8">
        <f t="shared" si="2"/>
        <v>99.48511596018156</v>
      </c>
      <c r="D41" s="55">
        <f t="shared" si="21"/>
        <v>-0.55092312742476646</v>
      </c>
      <c r="E41" s="8">
        <v>60.6</v>
      </c>
      <c r="F41" s="8">
        <f t="shared" si="3"/>
        <v>7.9418520665385035</v>
      </c>
      <c r="G41" s="1">
        <v>7.0000000000000007E-2</v>
      </c>
      <c r="H41" s="8">
        <f t="shared" si="4"/>
        <v>0.18968985113016673</v>
      </c>
      <c r="I41" s="8" cm="1">
        <f t="array" ref="I41">_xll.BDH(I$2,"PX_LAST",$A41,$A41,"Days=A","Fill=P")</f>
        <v>0.48399999999999999</v>
      </c>
      <c r="J41" s="10">
        <f t="shared" si="5"/>
        <v>-0.32462722654834031</v>
      </c>
      <c r="K41" s="44">
        <f t="shared" si="22"/>
        <v>2.6451892582721444</v>
      </c>
      <c r="L41" s="59"/>
      <c r="M41" s="10"/>
      <c r="O41" s="59" cm="1">
        <f t="array" ref="O41">_xll.BDH(O$3,"PX_LAST",$A41,$A41,"Days=A","Fill=P")</f>
        <v>-0.8</v>
      </c>
      <c r="P41" s="10">
        <f t="shared" si="35"/>
        <v>21.33522161716963</v>
      </c>
      <c r="Q41" s="55"/>
      <c r="T41" t="s">
        <v>26</v>
      </c>
      <c r="U41" s="26">
        <f t="shared" si="23"/>
        <v>0.95212449895161599</v>
      </c>
      <c r="V41" s="1" t="str">
        <f t="shared" si="18"/>
        <v>E</v>
      </c>
      <c r="W41" s="26">
        <f t="shared" si="24"/>
        <v>1.7682460733236871E-2</v>
      </c>
      <c r="X41" s="49">
        <f t="shared" si="19"/>
        <v>0</v>
      </c>
      <c r="Y41" s="26">
        <f t="shared" si="25"/>
        <v>1.7682460733236871E-2</v>
      </c>
      <c r="Z41" s="82" t="str">
        <f t="shared" si="26"/>
        <v>E</v>
      </c>
      <c r="AA41" s="35">
        <f t="shared" si="20"/>
        <v>0.32009915496226837</v>
      </c>
      <c r="AB41" s="34" t="str">
        <f t="shared" si="27"/>
        <v>E</v>
      </c>
      <c r="AC41" t="s">
        <v>57</v>
      </c>
      <c r="AD41" s="1">
        <f t="shared" si="30"/>
        <v>1.7682460733236871E-2</v>
      </c>
      <c r="AE41" s="1">
        <v>0.15</v>
      </c>
      <c r="AF41" s="1"/>
      <c r="AG41" s="1"/>
      <c r="AH41" s="1"/>
      <c r="AI41" s="1">
        <v>0</v>
      </c>
      <c r="AK41" s="28">
        <f t="shared" si="7"/>
        <v>0.95212449895161599</v>
      </c>
      <c r="AL41" s="28" t="e">
        <f t="shared" si="8"/>
        <v>#N/A</v>
      </c>
      <c r="AM41" s="28" t="e">
        <f t="shared" si="9"/>
        <v>#N/A</v>
      </c>
      <c r="AN41" s="28" t="e">
        <f t="shared" si="10"/>
        <v>#N/A</v>
      </c>
      <c r="AO41" s="28">
        <f t="shared" si="11"/>
        <v>239.05</v>
      </c>
      <c r="AP41" s="28" t="e">
        <f t="shared" si="12"/>
        <v>#N/A</v>
      </c>
      <c r="AQ41" t="e">
        <f t="shared" si="13"/>
        <v>#N/A</v>
      </c>
      <c r="AR41" t="e">
        <f t="shared" si="14"/>
        <v>#N/A</v>
      </c>
      <c r="AT41" s="16">
        <f t="shared" si="15"/>
        <v>38107</v>
      </c>
      <c r="AU41">
        <f t="shared" si="16"/>
        <v>4</v>
      </c>
      <c r="AV41">
        <f t="shared" si="17"/>
        <v>4</v>
      </c>
      <c r="BG41" cm="1">
        <f t="array" ref="BG41">_xll.BDH($BG$3,"PX_LAST",$A41,$A41,"Days=A","Fill=P")</f>
        <v>239.05</v>
      </c>
      <c r="BH41">
        <f t="shared" si="6"/>
        <v>1.0397734477366027E-2</v>
      </c>
      <c r="BI41" t="str">
        <f t="shared" si="28"/>
        <v>E</v>
      </c>
      <c r="BJ41">
        <f t="shared" si="29"/>
        <v>1</v>
      </c>
      <c r="BK41">
        <f t="shared" si="31"/>
        <v>-7.1114829533570623E-3</v>
      </c>
      <c r="BL41">
        <f t="shared" si="34"/>
        <v>107.45269025037079</v>
      </c>
      <c r="BM41">
        <f t="shared" si="32"/>
        <v>107.45269025037079</v>
      </c>
      <c r="BN41">
        <f t="shared" si="33"/>
        <v>1</v>
      </c>
    </row>
    <row r="42" spans="1:66" x14ac:dyDescent="0.25">
      <c r="A42" s="54">
        <v>38138</v>
      </c>
      <c r="B42" s="75">
        <f>_xll.BDH(B$2,"PX_LAST",$A42,$A42,"Days=A","Fill=P")</f>
        <v>99.922700000000006</v>
      </c>
      <c r="C42" s="8">
        <f t="shared" si="2"/>
        <v>99.506995162172487</v>
      </c>
      <c r="D42" s="55">
        <f t="shared" si="21"/>
        <v>-0.33116771876224133</v>
      </c>
      <c r="E42" s="8">
        <v>61.4</v>
      </c>
      <c r="F42" s="8">
        <f t="shared" si="3"/>
        <v>8.6334816532308025</v>
      </c>
      <c r="G42" s="1">
        <v>0.54</v>
      </c>
      <c r="H42" s="8">
        <f t="shared" si="4"/>
        <v>0.25975188090413337</v>
      </c>
      <c r="I42" s="8" cm="1">
        <f t="array" ref="I42">_xll.BDH(I$2,"PX_LAST",$A42,$A42,"Days=A","Fill=P")</f>
        <v>0.628</v>
      </c>
      <c r="J42" s="10">
        <f t="shared" si="5"/>
        <v>-0.27699586522092323</v>
      </c>
      <c r="K42" s="44">
        <f t="shared" si="22"/>
        <v>2.3674614915622363</v>
      </c>
      <c r="L42" s="59"/>
      <c r="M42" s="10"/>
      <c r="O42" s="59" cm="1">
        <f t="array" ref="O42">_xll.BDH(O$3,"PX_LAST",$A42,$A42,"Days=A","Fill=P")</f>
        <v>-16.600000000000001</v>
      </c>
      <c r="P42" s="10">
        <f t="shared" si="35"/>
        <v>17.541699455452669</v>
      </c>
      <c r="Q42" s="55"/>
      <c r="T42" t="s">
        <v>26</v>
      </c>
      <c r="U42" s="26">
        <f t="shared" si="23"/>
        <v>0.90826918206873497</v>
      </c>
      <c r="V42" s="1" t="str">
        <f t="shared" si="18"/>
        <v>SD</v>
      </c>
      <c r="W42" s="26">
        <f t="shared" si="24"/>
        <v>-4.3855316882881024E-2</v>
      </c>
      <c r="X42" s="49">
        <f t="shared" si="19"/>
        <v>0</v>
      </c>
      <c r="Y42" s="26">
        <f t="shared" si="25"/>
        <v>-4.3855316882881024E-2</v>
      </c>
      <c r="Z42" s="82" t="str">
        <f t="shared" si="26"/>
        <v>E</v>
      </c>
      <c r="AA42" s="35">
        <f t="shared" si="20"/>
        <v>0.32009915496226837</v>
      </c>
      <c r="AB42" s="34" t="str">
        <f t="shared" si="27"/>
        <v>E</v>
      </c>
      <c r="AC42" t="s">
        <v>57</v>
      </c>
      <c r="AD42" s="1">
        <f t="shared" si="30"/>
        <v>4.3855316882881024E-2</v>
      </c>
      <c r="AE42" s="1">
        <v>0.15</v>
      </c>
      <c r="AF42" s="1"/>
      <c r="AG42" s="1"/>
      <c r="AH42" s="1"/>
      <c r="AI42" s="1">
        <v>0</v>
      </c>
      <c r="AK42" s="28">
        <f t="shared" si="7"/>
        <v>0.90826918206873497</v>
      </c>
      <c r="AL42" s="28" t="e">
        <f t="shared" si="8"/>
        <v>#N/A</v>
      </c>
      <c r="AM42" s="28" t="e">
        <f t="shared" si="9"/>
        <v>#N/A</v>
      </c>
      <c r="AN42" s="28" t="e">
        <f t="shared" si="10"/>
        <v>#N/A</v>
      </c>
      <c r="AO42" s="28">
        <f t="shared" si="11"/>
        <v>237.35</v>
      </c>
      <c r="AP42" s="28" t="e">
        <f t="shared" si="12"/>
        <v>#N/A</v>
      </c>
      <c r="AQ42" t="e">
        <f t="shared" si="13"/>
        <v>#N/A</v>
      </c>
      <c r="AR42" t="e">
        <f t="shared" si="14"/>
        <v>#N/A</v>
      </c>
      <c r="AT42" s="16">
        <f t="shared" si="15"/>
        <v>38138</v>
      </c>
      <c r="AU42">
        <f t="shared" si="16"/>
        <v>3</v>
      </c>
      <c r="AV42">
        <f t="shared" si="17"/>
        <v>4</v>
      </c>
      <c r="BG42" cm="1">
        <f t="array" ref="BG42">_xll.BDH($BG$3,"PX_LAST",$A42,$A42,"Days=A","Fill=P")</f>
        <v>237.35</v>
      </c>
      <c r="BH42">
        <f t="shared" si="6"/>
        <v>-7.1114829533570623E-3</v>
      </c>
      <c r="BI42" t="str">
        <f t="shared" si="28"/>
        <v>E</v>
      </c>
      <c r="BJ42">
        <f t="shared" si="29"/>
        <v>1</v>
      </c>
      <c r="BK42">
        <f t="shared" si="31"/>
        <v>1.4788287339372319E-2</v>
      </c>
      <c r="BL42">
        <f t="shared" si="34"/>
        <v>106.68854227536292</v>
      </c>
      <c r="BM42">
        <f t="shared" si="32"/>
        <v>106.68854227536292</v>
      </c>
      <c r="BN42">
        <f t="shared" si="33"/>
        <v>1</v>
      </c>
    </row>
    <row r="43" spans="1:66" x14ac:dyDescent="0.25">
      <c r="A43" s="54">
        <v>38168</v>
      </c>
      <c r="B43" s="75">
        <f>_xll.BDH(B$2,"PX_LAST",$A43,$A43,"Days=A","Fill=P")</f>
        <v>99.937600000000003</v>
      </c>
      <c r="C43" s="8">
        <f t="shared" si="2"/>
        <v>99.528525404063856</v>
      </c>
      <c r="D43" s="55">
        <f t="shared" si="21"/>
        <v>-5.9397591798720291E-2</v>
      </c>
      <c r="E43" s="8">
        <v>60.5</v>
      </c>
      <c r="F43" s="8">
        <f t="shared" si="3"/>
        <v>9.0067853225846424</v>
      </c>
      <c r="G43" s="1">
        <v>-0.3</v>
      </c>
      <c r="H43" s="8">
        <f t="shared" si="4"/>
        <v>0.14780150472330672</v>
      </c>
      <c r="I43" s="8" cm="1">
        <f t="array" ref="I43">_xll.BDH(I$2,"PX_LAST",$A43,$A43,"Days=A","Fill=P")</f>
        <v>0.77400000000000002</v>
      </c>
      <c r="J43" s="10">
        <f t="shared" si="5"/>
        <v>-0.22444607195987701</v>
      </c>
      <c r="K43" s="44">
        <f t="shared" si="22"/>
        <v>2.2334924623449468</v>
      </c>
      <c r="L43" s="59"/>
      <c r="M43" s="10"/>
      <c r="O43" s="59" cm="1">
        <f t="array" ref="O43">_xll.BDH(O$3,"PX_LAST",$A43,$A43,"Days=A","Fill=P")</f>
        <v>-33.5</v>
      </c>
      <c r="P43" s="10">
        <f t="shared" si="35"/>
        <v>12.437529509907403</v>
      </c>
      <c r="Q43" s="55"/>
      <c r="T43" t="s">
        <v>26</v>
      </c>
      <c r="U43" s="26">
        <f t="shared" si="23"/>
        <v>0.95116237179135277</v>
      </c>
      <c r="V43" s="1" t="str">
        <f t="shared" si="18"/>
        <v>E</v>
      </c>
      <c r="W43" s="26">
        <f t="shared" si="24"/>
        <v>4.2893189722617797E-2</v>
      </c>
      <c r="X43" s="49">
        <f t="shared" si="19"/>
        <v>0</v>
      </c>
      <c r="Y43" s="26">
        <f t="shared" si="25"/>
        <v>4.2893189722617797E-2</v>
      </c>
      <c r="Z43" s="82" t="str">
        <f t="shared" si="26"/>
        <v>E</v>
      </c>
      <c r="AA43" s="35">
        <f t="shared" si="20"/>
        <v>0.95116237179135277</v>
      </c>
      <c r="AB43" s="34" t="str">
        <f t="shared" si="27"/>
        <v>E</v>
      </c>
      <c r="AC43" t="s">
        <v>57</v>
      </c>
      <c r="AD43" s="1">
        <f t="shared" si="30"/>
        <v>4.2893189722617797E-2</v>
      </c>
      <c r="AE43" s="1">
        <v>0.15</v>
      </c>
      <c r="AF43" s="1"/>
      <c r="AG43" s="1"/>
      <c r="AH43" s="1"/>
      <c r="AI43" s="1">
        <v>0</v>
      </c>
      <c r="AK43" s="28">
        <f t="shared" si="7"/>
        <v>0.95116237179135277</v>
      </c>
      <c r="AL43" s="28" t="e">
        <f t="shared" si="8"/>
        <v>#N/A</v>
      </c>
      <c r="AM43" s="28" t="e">
        <f t="shared" si="9"/>
        <v>#N/A</v>
      </c>
      <c r="AN43" s="28" t="e">
        <f t="shared" si="10"/>
        <v>#N/A</v>
      </c>
      <c r="AO43" s="28">
        <f t="shared" si="11"/>
        <v>240.86</v>
      </c>
      <c r="AP43" s="28" t="e">
        <f t="shared" si="12"/>
        <v>#N/A</v>
      </c>
      <c r="AQ43" t="e">
        <f t="shared" si="13"/>
        <v>#N/A</v>
      </c>
      <c r="AR43" t="e">
        <f t="shared" si="14"/>
        <v>#N/A</v>
      </c>
      <c r="AT43" s="16">
        <f t="shared" si="15"/>
        <v>38168</v>
      </c>
      <c r="AU43">
        <f t="shared" si="16"/>
        <v>4</v>
      </c>
      <c r="AV43">
        <f t="shared" si="17"/>
        <v>4</v>
      </c>
      <c r="BG43" cm="1">
        <f t="array" ref="BG43">_xll.BDH($BG$3,"PX_LAST",$A43,$A43,"Days=A","Fill=P")</f>
        <v>240.86</v>
      </c>
      <c r="BH43">
        <f t="shared" si="6"/>
        <v>1.4788287339372319E-2</v>
      </c>
      <c r="BI43" t="str">
        <f t="shared" si="28"/>
        <v>E</v>
      </c>
      <c r="BJ43">
        <f t="shared" si="29"/>
        <v>1</v>
      </c>
      <c r="BK43">
        <f t="shared" si="31"/>
        <v>-1.8516980818732875E-2</v>
      </c>
      <c r="BL43">
        <f t="shared" si="34"/>
        <v>108.26628309434976</v>
      </c>
      <c r="BM43">
        <f t="shared" si="32"/>
        <v>108.26628309434976</v>
      </c>
      <c r="BN43">
        <f t="shared" si="33"/>
        <v>1</v>
      </c>
    </row>
    <row r="44" spans="1:66" x14ac:dyDescent="0.25">
      <c r="A44" s="54">
        <v>38198</v>
      </c>
      <c r="B44" s="75">
        <f>_xll.BDH(B$2,"PX_LAST",$A44,$A44,"Days=A","Fill=P")</f>
        <v>99.937600000000003</v>
      </c>
      <c r="C44" s="8">
        <f t="shared" si="2"/>
        <v>99.548979133860669</v>
      </c>
      <c r="D44" s="55">
        <f t="shared" si="21"/>
        <v>0.30298735334667032</v>
      </c>
      <c r="E44" s="8">
        <v>59.9</v>
      </c>
      <c r="F44" s="8">
        <f t="shared" si="3"/>
        <v>9.1854282580677129</v>
      </c>
      <c r="G44" s="1">
        <v>0.44</v>
      </c>
      <c r="H44" s="8">
        <f t="shared" si="4"/>
        <v>0.20624120377864535</v>
      </c>
      <c r="I44" s="8" cm="1">
        <f t="array" ref="I44">_xll.BDH(I$2,"PX_LAST",$A44,$A44,"Days=A","Fill=P")</f>
        <v>0.70299999999999996</v>
      </c>
      <c r="J44" s="10">
        <f t="shared" si="5"/>
        <v>-0.1780737683618831</v>
      </c>
      <c r="K44" s="44">
        <f t="shared" si="22"/>
        <v>2.1184722401333644</v>
      </c>
      <c r="L44" s="59"/>
      <c r="M44" s="10"/>
      <c r="O44" s="59" cm="1">
        <f t="array" ref="O44">_xll.BDH(O$3,"PX_LAST",$A44,$A44,"Days=A","Fill=P")</f>
        <v>27.4</v>
      </c>
      <c r="P44" s="10">
        <f t="shared" si="35"/>
        <v>13.933776558916662</v>
      </c>
      <c r="Q44" s="55"/>
      <c r="T44" t="s">
        <v>26</v>
      </c>
      <c r="U44" s="26">
        <f t="shared" si="23"/>
        <v>1.029537324167322</v>
      </c>
      <c r="V44" s="1" t="str">
        <f t="shared" si="18"/>
        <v>E</v>
      </c>
      <c r="W44" s="26">
        <f t="shared" si="24"/>
        <v>7.8374952375969253E-2</v>
      </c>
      <c r="X44" s="49">
        <f t="shared" si="19"/>
        <v>0</v>
      </c>
      <c r="Y44" s="26">
        <f t="shared" si="25"/>
        <v>7.8374952375969253E-2</v>
      </c>
      <c r="Z44" s="82" t="str">
        <f t="shared" si="26"/>
        <v>E</v>
      </c>
      <c r="AA44" s="35">
        <f t="shared" si="20"/>
        <v>0.95116237179135277</v>
      </c>
      <c r="AB44" s="34" t="str">
        <f t="shared" si="27"/>
        <v>E</v>
      </c>
      <c r="AC44" t="s">
        <v>57</v>
      </c>
      <c r="AD44" s="1">
        <f t="shared" si="30"/>
        <v>7.8374952375969253E-2</v>
      </c>
      <c r="AE44" s="1">
        <f t="shared" ref="AE44:AE107" si="36">PERCENTILE(AD24:AD44,$Z$1)</f>
        <v>0.12182271364174491</v>
      </c>
      <c r="AF44" s="1"/>
      <c r="AG44" s="1"/>
      <c r="AH44" s="1"/>
      <c r="AI44" s="1">
        <v>0</v>
      </c>
      <c r="AK44" s="28">
        <f t="shared" si="7"/>
        <v>1.029537324167322</v>
      </c>
      <c r="AL44" s="28" t="e">
        <f t="shared" si="8"/>
        <v>#N/A</v>
      </c>
      <c r="AM44" s="28" t="e">
        <f t="shared" si="9"/>
        <v>#N/A</v>
      </c>
      <c r="AN44" s="28" t="e">
        <f t="shared" si="10"/>
        <v>#N/A</v>
      </c>
      <c r="AO44" s="28">
        <f t="shared" si="11"/>
        <v>236.4</v>
      </c>
      <c r="AP44" s="28" t="e">
        <f t="shared" si="12"/>
        <v>#N/A</v>
      </c>
      <c r="AQ44" t="e">
        <f t="shared" si="13"/>
        <v>#N/A</v>
      </c>
      <c r="AR44" t="e">
        <f t="shared" si="14"/>
        <v>#N/A</v>
      </c>
      <c r="AT44" s="16">
        <f t="shared" si="15"/>
        <v>38198</v>
      </c>
      <c r="AU44">
        <f t="shared" si="16"/>
        <v>4</v>
      </c>
      <c r="AV44">
        <f t="shared" si="17"/>
        <v>4</v>
      </c>
      <c r="BG44" cm="1">
        <f t="array" ref="BG44">_xll.BDH($BG$3,"PX_LAST",$A44,$A44,"Days=A","Fill=P")</f>
        <v>236.4</v>
      </c>
      <c r="BH44">
        <f t="shared" si="6"/>
        <v>-1.8516980818732875E-2</v>
      </c>
      <c r="BI44" t="str">
        <f t="shared" si="28"/>
        <v>E</v>
      </c>
      <c r="BJ44">
        <f t="shared" si="29"/>
        <v>1</v>
      </c>
      <c r="BK44">
        <f t="shared" si="31"/>
        <v>-1.1717428087986481E-2</v>
      </c>
      <c r="BL44">
        <f t="shared" si="34"/>
        <v>106.26151840697618</v>
      </c>
      <c r="BM44">
        <f t="shared" si="32"/>
        <v>106.26151840697618</v>
      </c>
      <c r="BN44">
        <f t="shared" si="33"/>
        <v>1</v>
      </c>
    </row>
    <row r="45" spans="1:66" x14ac:dyDescent="0.25">
      <c r="A45" s="54">
        <v>38230</v>
      </c>
      <c r="B45" s="75">
        <f>_xll.BDH(B$2,"PX_LAST",$A45,$A45,"Days=A","Fill=P")</f>
        <v>99.994100000000003</v>
      </c>
      <c r="C45" s="8">
        <f t="shared" si="2"/>
        <v>99.571235177167637</v>
      </c>
      <c r="D45" s="55">
        <f t="shared" si="21"/>
        <v>0.77993670572465124</v>
      </c>
      <c r="E45" s="8">
        <v>58.5</v>
      </c>
      <c r="F45" s="8">
        <f t="shared" si="3"/>
        <v>9.0483426064541703</v>
      </c>
      <c r="G45" s="1">
        <v>0.3</v>
      </c>
      <c r="H45" s="8">
        <f t="shared" si="4"/>
        <v>0.22499296302291627</v>
      </c>
      <c r="I45" s="8" cm="1">
        <f t="array" ref="I45">_xll.BDH(I$2,"PX_LAST",$A45,$A45,"Days=A","Fill=P")</f>
        <v>0.64</v>
      </c>
      <c r="J45" s="10">
        <f t="shared" si="5"/>
        <v>-0.13717007994378891</v>
      </c>
      <c r="K45" s="44">
        <f t="shared" si="22"/>
        <v>1.9654116272694171</v>
      </c>
      <c r="L45" s="59"/>
      <c r="M45" s="10"/>
      <c r="O45" s="59" cm="1">
        <f t="array" ref="O45">_xll.BDH(O$3,"PX_LAST",$A45,$A45,"Days=A","Fill=P")</f>
        <v>6.2</v>
      </c>
      <c r="P45" s="10">
        <f t="shared" si="35"/>
        <v>13.160398903024996</v>
      </c>
      <c r="Q45" s="55"/>
      <c r="T45" t="s">
        <v>26</v>
      </c>
      <c r="U45" s="26">
        <f t="shared" si="23"/>
        <v>1.1341994903080437</v>
      </c>
      <c r="V45" s="1" t="str">
        <f t="shared" si="18"/>
        <v>E</v>
      </c>
      <c r="W45" s="26">
        <f t="shared" si="24"/>
        <v>0.10466216614072166</v>
      </c>
      <c r="X45" s="49">
        <f t="shared" si="19"/>
        <v>0</v>
      </c>
      <c r="Y45" s="26">
        <f t="shared" si="25"/>
        <v>0.10466216614072166</v>
      </c>
      <c r="Z45" s="82" t="str">
        <f t="shared" si="26"/>
        <v>E</v>
      </c>
      <c r="AA45" s="35">
        <f t="shared" si="20"/>
        <v>0.95116237179135277</v>
      </c>
      <c r="AB45" s="34" t="str">
        <f t="shared" si="27"/>
        <v>E</v>
      </c>
      <c r="AC45" t="s">
        <v>57</v>
      </c>
      <c r="AD45" s="1">
        <f t="shared" si="30"/>
        <v>0.10466216614072166</v>
      </c>
      <c r="AE45" s="1">
        <f t="shared" si="36"/>
        <v>0.10466216614072166</v>
      </c>
      <c r="AF45" s="1"/>
      <c r="AG45" s="1"/>
      <c r="AH45" s="1"/>
      <c r="AI45" s="1">
        <v>0</v>
      </c>
      <c r="AK45" s="28">
        <f t="shared" si="7"/>
        <v>1.1341994903080437</v>
      </c>
      <c r="AL45" s="28">
        <f t="shared" si="8"/>
        <v>1.1341994903080437</v>
      </c>
      <c r="AM45" s="28" t="e">
        <f t="shared" si="9"/>
        <v>#N/A</v>
      </c>
      <c r="AN45" s="28" t="e">
        <f t="shared" si="10"/>
        <v>#N/A</v>
      </c>
      <c r="AO45" s="28">
        <f t="shared" si="11"/>
        <v>233.63</v>
      </c>
      <c r="AP45" s="28">
        <f t="shared" si="12"/>
        <v>233.63</v>
      </c>
      <c r="AQ45" t="e">
        <f t="shared" si="13"/>
        <v>#N/A</v>
      </c>
      <c r="AR45" t="e">
        <f t="shared" si="14"/>
        <v>#N/A</v>
      </c>
      <c r="AT45" s="16">
        <f t="shared" si="15"/>
        <v>38230</v>
      </c>
      <c r="AU45">
        <f t="shared" si="16"/>
        <v>4</v>
      </c>
      <c r="AV45">
        <f t="shared" si="17"/>
        <v>4</v>
      </c>
      <c r="BG45" cm="1">
        <f t="array" ref="BG45">_xll.BDH($BG$3,"PX_LAST",$A45,$A45,"Days=A","Fill=P")</f>
        <v>233.63</v>
      </c>
      <c r="BH45">
        <f t="shared" si="6"/>
        <v>-1.1717428087986481E-2</v>
      </c>
      <c r="BI45" t="str">
        <f t="shared" si="28"/>
        <v>E</v>
      </c>
      <c r="BJ45">
        <f t="shared" si="29"/>
        <v>1</v>
      </c>
      <c r="BK45">
        <f t="shared" si="31"/>
        <v>1.7591918846038723E-2</v>
      </c>
      <c r="BL45">
        <f t="shared" si="34"/>
        <v>105.01640670652219</v>
      </c>
      <c r="BM45">
        <f t="shared" si="32"/>
        <v>105.01640670652219</v>
      </c>
      <c r="BN45">
        <f t="shared" si="33"/>
        <v>1</v>
      </c>
    </row>
    <row r="46" spans="1:66" x14ac:dyDescent="0.25">
      <c r="A46" s="54">
        <v>38260</v>
      </c>
      <c r="B46" s="75">
        <f>_xll.BDH(B$2,"PX_LAST",$A46,$A46,"Days=A","Fill=P")</f>
        <v>100.0352</v>
      </c>
      <c r="C46" s="8">
        <f t="shared" si="2"/>
        <v>99.594433418309251</v>
      </c>
      <c r="D46" s="55">
        <f t="shared" si="21"/>
        <v>1.3161666718475196</v>
      </c>
      <c r="E46" s="8">
        <v>57.4</v>
      </c>
      <c r="F46" s="8">
        <f t="shared" si="3"/>
        <v>8.718674085163336</v>
      </c>
      <c r="G46" s="1">
        <v>0.13</v>
      </c>
      <c r="H46" s="8">
        <f t="shared" si="4"/>
        <v>0.20599437041833302</v>
      </c>
      <c r="I46" s="8" cm="1">
        <f t="array" ref="I46">_xll.BDH(I$2,"PX_LAST",$A46,$A46,"Days=A","Fill=P")</f>
        <v>0.77</v>
      </c>
      <c r="J46" s="10">
        <f t="shared" si="5"/>
        <v>-9.1811575946599416E-2</v>
      </c>
      <c r="K46" s="44">
        <f t="shared" si="22"/>
        <v>1.8500863428381829</v>
      </c>
      <c r="L46" s="59"/>
      <c r="M46" s="10"/>
      <c r="O46" s="59" cm="1">
        <f t="array" ref="O46">_xll.BDH(O$3,"PX_LAST",$A46,$A46,"Days=A","Fill=P")</f>
        <v>27.9</v>
      </c>
      <c r="P46" s="10">
        <f t="shared" si="35"/>
        <v>14.634359012722495</v>
      </c>
      <c r="Q46" s="55">
        <f>(P46-MEDIAN(P26:P46))/AVEDEV(P26:P46)</f>
        <v>-1.0289050838826934</v>
      </c>
      <c r="T46" t="s">
        <v>26</v>
      </c>
      <c r="U46" s="26">
        <f t="shared" si="23"/>
        <v>0.53370598822671356</v>
      </c>
      <c r="V46" s="1" t="str">
        <f t="shared" si="18"/>
        <v>SD</v>
      </c>
      <c r="W46" s="26">
        <f t="shared" si="24"/>
        <v>-0.60049350208133012</v>
      </c>
      <c r="X46" s="49">
        <f t="shared" si="19"/>
        <v>1</v>
      </c>
      <c r="Y46" s="26">
        <f t="shared" si="25"/>
        <v>-0.60049350208133012</v>
      </c>
      <c r="Z46" s="82" t="str">
        <f t="shared" si="26"/>
        <v>SD</v>
      </c>
      <c r="AA46" s="35">
        <f t="shared" si="20"/>
        <v>0.53370598822671356</v>
      </c>
      <c r="AB46" s="34" t="str">
        <f t="shared" si="27"/>
        <v>SD</v>
      </c>
      <c r="AC46" t="s">
        <v>57</v>
      </c>
      <c r="AD46" s="1">
        <f t="shared" si="30"/>
        <v>0.60049350208133012</v>
      </c>
      <c r="AE46" s="1">
        <f t="shared" si="36"/>
        <v>0.10466216614072166</v>
      </c>
      <c r="AF46" s="1"/>
      <c r="AG46" s="1"/>
      <c r="AH46" s="1"/>
      <c r="AI46" s="1">
        <v>0</v>
      </c>
      <c r="AK46" s="28" t="e">
        <f t="shared" si="7"/>
        <v>#N/A</v>
      </c>
      <c r="AL46" s="28">
        <f t="shared" si="8"/>
        <v>0.53370598822671356</v>
      </c>
      <c r="AM46" s="28" t="e">
        <f t="shared" si="9"/>
        <v>#N/A</v>
      </c>
      <c r="AN46" s="28" t="e">
        <f t="shared" si="10"/>
        <v>#N/A</v>
      </c>
      <c r="AO46" s="28" t="e">
        <f t="shared" si="11"/>
        <v>#N/A</v>
      </c>
      <c r="AP46" s="28">
        <f t="shared" si="12"/>
        <v>237.74</v>
      </c>
      <c r="AQ46" t="e">
        <f t="shared" si="13"/>
        <v>#N/A</v>
      </c>
      <c r="AR46" t="e">
        <f t="shared" si="14"/>
        <v>#N/A</v>
      </c>
      <c r="AT46" s="16">
        <f t="shared" si="15"/>
        <v>38260</v>
      </c>
      <c r="AU46">
        <f t="shared" si="16"/>
        <v>3</v>
      </c>
      <c r="AV46">
        <f t="shared" si="17"/>
        <v>3</v>
      </c>
      <c r="BG46" cm="1">
        <f t="array" ref="BG46">_xll.BDH($BG$3,"PX_LAST",$A46,$A46,"Days=A","Fill=P")</f>
        <v>237.74</v>
      </c>
      <c r="BH46">
        <f t="shared" si="6"/>
        <v>1.7591918846038723E-2</v>
      </c>
      <c r="BI46" t="str">
        <f t="shared" si="28"/>
        <v>SD</v>
      </c>
      <c r="BJ46">
        <f t="shared" si="29"/>
        <v>0</v>
      </c>
      <c r="BK46">
        <f t="shared" si="31"/>
        <v>0</v>
      </c>
      <c r="BL46">
        <f t="shared" si="34"/>
        <v>106.86384681080592</v>
      </c>
      <c r="BM46">
        <f t="shared" si="32"/>
        <v>106.86384681080592</v>
      </c>
      <c r="BN46">
        <f t="shared" si="33"/>
        <v>1</v>
      </c>
    </row>
    <row r="47" spans="1:66" x14ac:dyDescent="0.25">
      <c r="A47" s="54">
        <v>38289</v>
      </c>
      <c r="B47" s="75">
        <f>_xll.BDH(B$2,"PX_LAST",$A47,$A47,"Days=A","Fill=P")</f>
        <v>100.0352</v>
      </c>
      <c r="C47" s="8">
        <f t="shared" si="2"/>
        <v>99.616471747393788</v>
      </c>
      <c r="D47" s="55">
        <f t="shared" si="21"/>
        <v>1.7994783730391561</v>
      </c>
      <c r="E47" s="8">
        <v>56.3</v>
      </c>
      <c r="F47" s="8">
        <f t="shared" si="3"/>
        <v>8.2349392681306686</v>
      </c>
      <c r="G47" s="1">
        <v>0.45</v>
      </c>
      <c r="H47" s="8">
        <f t="shared" si="4"/>
        <v>0.25479549633466642</v>
      </c>
      <c r="I47" s="8" cm="1">
        <f t="array" ref="I47">_xll.BDH(I$2,"PX_LAST",$A47,$A47,"Days=A","Fill=P")</f>
        <v>0.84</v>
      </c>
      <c r="J47" s="10">
        <f t="shared" si="5"/>
        <v>-4.5220997149269401E-2</v>
      </c>
      <c r="K47" s="44">
        <f t="shared" si="22"/>
        <v>1.7788457430748996</v>
      </c>
      <c r="L47" s="59"/>
      <c r="M47" s="10"/>
      <c r="O47" s="59" cm="1">
        <f t="array" ref="O47">_xll.BDH(O$3,"PX_LAST",$A47,$A47,"Days=A","Fill=P")</f>
        <v>-15.3</v>
      </c>
      <c r="P47" s="10">
        <f t="shared" si="35"/>
        <v>11.640923111450247</v>
      </c>
      <c r="Q47" s="55">
        <f t="shared" ref="Q47:Q110" si="37">(P47-MEDIAN(P27:P47))/AVEDEV(P27:P47)</f>
        <v>-1.4031172389372024</v>
      </c>
      <c r="T47" t="s">
        <v>26</v>
      </c>
      <c r="U47" s="26">
        <f t="shared" si="23"/>
        <v>0.56396505866173896</v>
      </c>
      <c r="V47" s="1" t="str">
        <f t="shared" si="18"/>
        <v>E</v>
      </c>
      <c r="W47" s="26">
        <f t="shared" si="24"/>
        <v>3.0259070435025404E-2</v>
      </c>
      <c r="X47" s="49">
        <f t="shared" si="19"/>
        <v>0</v>
      </c>
      <c r="Y47" s="26">
        <f t="shared" si="25"/>
        <v>3.0259070435025404E-2</v>
      </c>
      <c r="Z47" s="82" t="str">
        <f t="shared" si="26"/>
        <v>SD</v>
      </c>
      <c r="AA47" s="35">
        <f t="shared" si="20"/>
        <v>0.53370598822671356</v>
      </c>
      <c r="AB47" s="34" t="str">
        <f t="shared" si="27"/>
        <v>SD</v>
      </c>
      <c r="AC47" t="s">
        <v>57</v>
      </c>
      <c r="AD47" s="1">
        <f t="shared" si="30"/>
        <v>3.0259070435025404E-2</v>
      </c>
      <c r="AE47" s="1">
        <f t="shared" si="36"/>
        <v>0.10466216614072166</v>
      </c>
      <c r="AF47" s="1"/>
      <c r="AG47" s="1"/>
      <c r="AH47" s="1"/>
      <c r="AI47" s="1">
        <v>0</v>
      </c>
      <c r="AK47" s="28" t="e">
        <f t="shared" si="7"/>
        <v>#N/A</v>
      </c>
      <c r="AL47" s="28">
        <f t="shared" si="8"/>
        <v>0.56396505866173896</v>
      </c>
      <c r="AM47" s="28" t="e">
        <f t="shared" si="9"/>
        <v>#N/A</v>
      </c>
      <c r="AN47" s="28" t="e">
        <f t="shared" si="10"/>
        <v>#N/A</v>
      </c>
      <c r="AO47" s="28" t="e">
        <f t="shared" si="11"/>
        <v>#N/A</v>
      </c>
      <c r="AP47" s="28">
        <f t="shared" si="12"/>
        <v>240.3</v>
      </c>
      <c r="AQ47" t="e">
        <f t="shared" si="13"/>
        <v>#N/A</v>
      </c>
      <c r="AR47" t="e">
        <f t="shared" si="14"/>
        <v>#N/A</v>
      </c>
      <c r="AT47" s="16">
        <f t="shared" si="15"/>
        <v>38289</v>
      </c>
      <c r="AU47">
        <f t="shared" si="16"/>
        <v>4</v>
      </c>
      <c r="AV47">
        <f t="shared" si="17"/>
        <v>3</v>
      </c>
      <c r="BG47" cm="1">
        <f t="array" ref="BG47">_xll.BDH($BG$3,"PX_LAST",$A47,$A47,"Days=A","Fill=P")</f>
        <v>240.3</v>
      </c>
      <c r="BH47">
        <f t="shared" si="6"/>
        <v>1.0768065954404049E-2</v>
      </c>
      <c r="BI47" t="str">
        <f t="shared" si="28"/>
        <v>SD</v>
      </c>
      <c r="BJ47">
        <f t="shared" si="29"/>
        <v>0</v>
      </c>
      <c r="BK47">
        <f t="shared" si="31"/>
        <v>0</v>
      </c>
      <c r="BL47">
        <f t="shared" si="34"/>
        <v>106.86384681080592</v>
      </c>
      <c r="BM47">
        <f t="shared" si="32"/>
        <v>108.01456376140601</v>
      </c>
      <c r="BN47">
        <f t="shared" si="33"/>
        <v>0.98934665002080724</v>
      </c>
    </row>
    <row r="48" spans="1:66" x14ac:dyDescent="0.25">
      <c r="A48" s="54">
        <v>38321</v>
      </c>
      <c r="B48" s="75">
        <f>_xll.BDH(B$2,"PX_LAST",$A48,$A48,"Days=A","Fill=P")</f>
        <v>100.08150000000001</v>
      </c>
      <c r="C48" s="8">
        <f t="shared" si="2"/>
        <v>99.63972316002409</v>
      </c>
      <c r="D48" s="55">
        <f t="shared" si="21"/>
        <v>2.1480303728119199</v>
      </c>
      <c r="E48" s="8">
        <v>56.2</v>
      </c>
      <c r="F48" s="8">
        <f t="shared" si="3"/>
        <v>7.8279514145045352</v>
      </c>
      <c r="G48" s="1">
        <v>0.01</v>
      </c>
      <c r="H48" s="8">
        <f t="shared" si="4"/>
        <v>0.20583639706773316</v>
      </c>
      <c r="I48" s="8" cm="1">
        <f t="array" ref="I48">_xll.BDH(I$2,"PX_LAST",$A48,$A48,"Days=A","Fill=P")</f>
        <v>0.97399999999999998</v>
      </c>
      <c r="J48" s="10">
        <f t="shared" si="5"/>
        <v>5.74005270819411E-3</v>
      </c>
      <c r="K48" s="44">
        <f t="shared" si="22"/>
        <v>1.7578993946412855</v>
      </c>
      <c r="L48" s="59"/>
      <c r="M48" s="10"/>
      <c r="O48" s="59" cm="1">
        <f t="array" ref="O48">_xll.BDH(O$3,"PX_LAST",$A48,$A48,"Days=A","Fill=P")</f>
        <v>-78.8</v>
      </c>
      <c r="P48" s="10">
        <f t="shared" si="35"/>
        <v>2.5968308003052245</v>
      </c>
      <c r="Q48" s="55">
        <f t="shared" si="37"/>
        <v>-2.2797538978351217</v>
      </c>
      <c r="T48" t="s">
        <v>26</v>
      </c>
      <c r="U48" s="26">
        <f t="shared" si="23"/>
        <v>0.42587462328177333</v>
      </c>
      <c r="V48" s="1" t="str">
        <f t="shared" si="18"/>
        <v>SD</v>
      </c>
      <c r="W48" s="26">
        <f t="shared" si="24"/>
        <v>-0.13809043537996563</v>
      </c>
      <c r="X48" s="49">
        <f t="shared" si="19"/>
        <v>0</v>
      </c>
      <c r="Y48" s="26">
        <f t="shared" si="25"/>
        <v>-0.13809043537996563</v>
      </c>
      <c r="Z48" s="82" t="str">
        <f t="shared" si="26"/>
        <v>SD</v>
      </c>
      <c r="AA48" s="35">
        <f t="shared" si="20"/>
        <v>0.42587462328177333</v>
      </c>
      <c r="AB48" s="34" t="str">
        <f t="shared" si="27"/>
        <v>SD</v>
      </c>
      <c r="AC48" t="s">
        <v>57</v>
      </c>
      <c r="AD48" s="1">
        <f t="shared" si="30"/>
        <v>0.13809043537996563</v>
      </c>
      <c r="AE48" s="1">
        <f t="shared" si="36"/>
        <v>0.12182271364174491</v>
      </c>
      <c r="AF48" s="1"/>
      <c r="AG48" s="1"/>
      <c r="AH48" s="1"/>
      <c r="AI48" s="1">
        <v>0</v>
      </c>
      <c r="AK48" s="28" t="e">
        <f t="shared" si="7"/>
        <v>#N/A</v>
      </c>
      <c r="AL48" s="28">
        <f t="shared" si="8"/>
        <v>0.42587462328177333</v>
      </c>
      <c r="AM48" s="28" t="e">
        <f t="shared" si="9"/>
        <v>#N/A</v>
      </c>
      <c r="AN48" s="28" t="e">
        <f t="shared" si="10"/>
        <v>#N/A</v>
      </c>
      <c r="AO48" s="28" t="e">
        <f t="shared" si="11"/>
        <v>#N/A</v>
      </c>
      <c r="AP48" s="28">
        <f t="shared" si="12"/>
        <v>246.51</v>
      </c>
      <c r="AQ48" t="e">
        <f t="shared" si="13"/>
        <v>#N/A</v>
      </c>
      <c r="AR48" t="e">
        <f t="shared" si="14"/>
        <v>#N/A</v>
      </c>
      <c r="AT48" s="16">
        <f t="shared" si="15"/>
        <v>38321</v>
      </c>
      <c r="AU48">
        <f t="shared" si="16"/>
        <v>3</v>
      </c>
      <c r="AV48">
        <f t="shared" si="17"/>
        <v>3</v>
      </c>
      <c r="BG48" cm="1">
        <f t="array" ref="BG48">_xll.BDH($BG$3,"PX_LAST",$A48,$A48,"Days=A","Fill=P")</f>
        <v>246.51</v>
      </c>
      <c r="BH48">
        <f t="shared" si="6"/>
        <v>2.5842696629213346E-2</v>
      </c>
      <c r="BI48" t="str">
        <f t="shared" si="28"/>
        <v>SD</v>
      </c>
      <c r="BJ48">
        <f t="shared" si="29"/>
        <v>0</v>
      </c>
      <c r="BK48">
        <f t="shared" si="31"/>
        <v>0</v>
      </c>
      <c r="BL48">
        <f t="shared" si="34"/>
        <v>106.86384681080592</v>
      </c>
      <c r="BM48">
        <f t="shared" si="32"/>
        <v>110.80595136422885</v>
      </c>
      <c r="BN48">
        <f t="shared" si="33"/>
        <v>0.96442334996551871</v>
      </c>
    </row>
    <row r="49" spans="1:66" x14ac:dyDescent="0.25">
      <c r="A49" s="54">
        <v>38352</v>
      </c>
      <c r="B49" s="75">
        <f>_xll.BDH(B$2,"PX_LAST",$A49,$A49,"Days=A","Fill=P")</f>
        <v>100.0591</v>
      </c>
      <c r="C49" s="8">
        <f t="shared" si="2"/>
        <v>99.660692002022884</v>
      </c>
      <c r="D49" s="55">
        <f t="shared" si="21"/>
        <v>2.2560479717245623</v>
      </c>
      <c r="E49" s="8">
        <v>57.2</v>
      </c>
      <c r="F49" s="8">
        <f t="shared" si="3"/>
        <v>7.7023611316036291</v>
      </c>
      <c r="G49" s="1">
        <v>0.79</v>
      </c>
      <c r="H49" s="8">
        <f t="shared" si="4"/>
        <v>0.32266911765418649</v>
      </c>
      <c r="I49" s="8" cm="1">
        <f t="array" ref="I49">_xll.BDH(I$2,"PX_LAST",$A49,$A49,"Days=A","Fill=P")</f>
        <v>1.052</v>
      </c>
      <c r="J49" s="10">
        <f t="shared" si="5"/>
        <v>5.8053050072784454E-2</v>
      </c>
      <c r="K49" s="44">
        <f t="shared" si="22"/>
        <v>1.7715608248690378</v>
      </c>
      <c r="L49" s="59"/>
      <c r="M49" s="10"/>
      <c r="O49" s="59" cm="1">
        <f t="array" ref="O49">_xll.BDH(O$3,"PX_LAST",$A49,$A49,"Days=A","Fill=P")</f>
        <v>-15.2</v>
      </c>
      <c r="P49" s="10">
        <f t="shared" si="35"/>
        <v>0.81714772027470239</v>
      </c>
      <c r="Q49" s="55">
        <f t="shared" si="37"/>
        <v>-2.4644939497861489</v>
      </c>
      <c r="T49" t="s">
        <v>26</v>
      </c>
      <c r="U49" s="26">
        <f t="shared" si="23"/>
        <v>0.48503241596493618</v>
      </c>
      <c r="V49" s="1" t="str">
        <f t="shared" si="18"/>
        <v>E</v>
      </c>
      <c r="W49" s="26">
        <f t="shared" si="24"/>
        <v>5.9157792683162846E-2</v>
      </c>
      <c r="X49" s="49">
        <f t="shared" si="19"/>
        <v>0</v>
      </c>
      <c r="Y49" s="26">
        <f t="shared" si="25"/>
        <v>5.9157792683162846E-2</v>
      </c>
      <c r="Z49" s="82" t="str">
        <f t="shared" si="26"/>
        <v>SD</v>
      </c>
      <c r="AA49" s="35">
        <f t="shared" si="20"/>
        <v>0.42587462328177333</v>
      </c>
      <c r="AB49" s="34" t="str">
        <f t="shared" si="27"/>
        <v>SD</v>
      </c>
      <c r="AC49" t="s">
        <v>57</v>
      </c>
      <c r="AD49" s="1">
        <f t="shared" si="30"/>
        <v>5.9157792683162846E-2</v>
      </c>
      <c r="AE49" s="1">
        <f t="shared" si="36"/>
        <v>0.12182271364174491</v>
      </c>
      <c r="AF49" s="1"/>
      <c r="AG49" s="1"/>
      <c r="AH49" s="1"/>
      <c r="AI49" s="1">
        <v>0</v>
      </c>
      <c r="AK49" s="28">
        <f t="shared" si="7"/>
        <v>0.48503241596493618</v>
      </c>
      <c r="AL49" s="28">
        <f t="shared" si="8"/>
        <v>0.48503241596493618</v>
      </c>
      <c r="AM49" s="28" t="e">
        <f t="shared" si="9"/>
        <v>#N/A</v>
      </c>
      <c r="AN49" s="28" t="e">
        <f t="shared" si="10"/>
        <v>#N/A</v>
      </c>
      <c r="AO49" s="28">
        <f t="shared" si="11"/>
        <v>251.11</v>
      </c>
      <c r="AP49" s="28">
        <f t="shared" si="12"/>
        <v>251.11</v>
      </c>
      <c r="AQ49" t="e">
        <f t="shared" si="13"/>
        <v>#N/A</v>
      </c>
      <c r="AR49" t="e">
        <f t="shared" si="14"/>
        <v>#N/A</v>
      </c>
      <c r="AT49" s="16">
        <f t="shared" si="15"/>
        <v>38352</v>
      </c>
      <c r="AU49">
        <f t="shared" si="16"/>
        <v>4</v>
      </c>
      <c r="AV49">
        <f t="shared" si="17"/>
        <v>3</v>
      </c>
      <c r="BG49" cm="1">
        <f t="array" ref="BG49">_xll.BDH($BG$3,"PX_LAST",$A49,$A49,"Days=A","Fill=P")</f>
        <v>251.11</v>
      </c>
      <c r="BH49">
        <f t="shared" si="6"/>
        <v>1.8660500588211448E-2</v>
      </c>
      <c r="BI49" t="str">
        <f t="shared" si="28"/>
        <v>SD</v>
      </c>
      <c r="BJ49">
        <f t="shared" si="29"/>
        <v>0</v>
      </c>
      <c r="BK49">
        <f t="shared" si="31"/>
        <v>0</v>
      </c>
      <c r="BL49">
        <f t="shared" si="34"/>
        <v>106.86384681080592</v>
      </c>
      <c r="BM49">
        <f t="shared" si="32"/>
        <v>112.87364588483837</v>
      </c>
      <c r="BN49">
        <f t="shared" si="33"/>
        <v>0.94675640157699825</v>
      </c>
    </row>
    <row r="50" spans="1:66" x14ac:dyDescent="0.25">
      <c r="A50" s="54">
        <v>38383</v>
      </c>
      <c r="B50" s="75">
        <f>_xll.BDH(B$2,"PX_LAST",$A50,$A50,"Days=A","Fill=P")</f>
        <v>99.997200000000007</v>
      </c>
      <c r="C50" s="8">
        <f t="shared" si="2"/>
        <v>99.677517401921733</v>
      </c>
      <c r="D50" s="55">
        <f t="shared" si="21"/>
        <v>2.135150168697646</v>
      </c>
      <c r="E50" s="8">
        <v>56.8</v>
      </c>
      <c r="F50" s="8">
        <f t="shared" si="3"/>
        <v>7.5218889052829034</v>
      </c>
      <c r="G50" s="1">
        <v>0.18</v>
      </c>
      <c r="H50" s="8">
        <f t="shared" si="4"/>
        <v>0.29413529412334916</v>
      </c>
      <c r="I50" s="8" cm="1">
        <f t="array" ref="I50">_xll.BDH(I$2,"PX_LAST",$A50,$A50,"Days=A","Fill=P")</f>
        <v>1.22</v>
      </c>
      <c r="J50" s="10">
        <f t="shared" si="5"/>
        <v>0.11615039756914528</v>
      </c>
      <c r="K50" s="44">
        <f t="shared" si="22"/>
        <v>1.8395144591938151</v>
      </c>
      <c r="L50" s="59"/>
      <c r="M50" s="10"/>
      <c r="O50" s="59" cm="1">
        <f t="array" ref="O50">_xll.BDH(O$3,"PX_LAST",$A50,$A50,"Days=A","Fill=P")</f>
        <v>24.9</v>
      </c>
      <c r="P50" s="10">
        <f t="shared" si="35"/>
        <v>3.2254329482472315</v>
      </c>
      <c r="Q50" s="55">
        <f t="shared" si="37"/>
        <v>-1.7574254549441644</v>
      </c>
      <c r="T50" t="s">
        <v>26</v>
      </c>
      <c r="U50" s="26">
        <f t="shared" si="23"/>
        <v>0.77937899199140437</v>
      </c>
      <c r="V50" s="1" t="str">
        <f t="shared" si="18"/>
        <v>E</v>
      </c>
      <c r="W50" s="26">
        <f t="shared" si="24"/>
        <v>0.29434657602646819</v>
      </c>
      <c r="X50" s="49">
        <f t="shared" si="19"/>
        <v>0</v>
      </c>
      <c r="Y50" s="26">
        <f t="shared" si="25"/>
        <v>0.29434657602646819</v>
      </c>
      <c r="Z50" s="82" t="str">
        <f t="shared" si="26"/>
        <v>E</v>
      </c>
      <c r="AA50" s="35">
        <f t="shared" si="20"/>
        <v>0.42587462328177333</v>
      </c>
      <c r="AB50" s="34" t="str">
        <f t="shared" si="27"/>
        <v>E</v>
      </c>
      <c r="AC50" t="s">
        <v>57</v>
      </c>
      <c r="AD50" s="1">
        <f t="shared" si="30"/>
        <v>0.29434657602646819</v>
      </c>
      <c r="AE50" s="1">
        <f t="shared" si="36"/>
        <v>0.12182271364174491</v>
      </c>
      <c r="AF50" s="1"/>
      <c r="AG50" s="1"/>
      <c r="AH50" s="1"/>
      <c r="AI50" s="1">
        <v>0</v>
      </c>
      <c r="AK50" s="28">
        <f t="shared" si="7"/>
        <v>0.77937899199140437</v>
      </c>
      <c r="AL50" s="28" t="e">
        <f t="shared" si="8"/>
        <v>#N/A</v>
      </c>
      <c r="AM50" s="28" t="e">
        <f t="shared" si="9"/>
        <v>#N/A</v>
      </c>
      <c r="AN50" s="28" t="e">
        <f t="shared" si="10"/>
        <v>#N/A</v>
      </c>
      <c r="AO50" s="28">
        <f t="shared" si="11"/>
        <v>256.85000000000002</v>
      </c>
      <c r="AP50" s="28" t="e">
        <f t="shared" si="12"/>
        <v>#N/A</v>
      </c>
      <c r="AQ50" t="e">
        <f t="shared" si="13"/>
        <v>#N/A</v>
      </c>
      <c r="AR50" t="e">
        <f t="shared" si="14"/>
        <v>#N/A</v>
      </c>
      <c r="AT50" s="16">
        <f t="shared" si="15"/>
        <v>38383</v>
      </c>
      <c r="AU50">
        <f t="shared" si="16"/>
        <v>4</v>
      </c>
      <c r="AV50">
        <f t="shared" si="17"/>
        <v>4</v>
      </c>
      <c r="BG50" cm="1">
        <f t="array" ref="BG50">_xll.BDH($BG$3,"PX_LAST",$A50,$A50,"Days=A","Fill=P")</f>
        <v>256.85000000000002</v>
      </c>
      <c r="BH50">
        <f t="shared" si="6"/>
        <v>2.2858508223487783E-2</v>
      </c>
      <c r="BI50" t="str">
        <f t="shared" si="28"/>
        <v>E</v>
      </c>
      <c r="BJ50">
        <f t="shared" si="29"/>
        <v>1</v>
      </c>
      <c r="BK50">
        <f t="shared" si="31"/>
        <v>2.8966322756472707E-2</v>
      </c>
      <c r="BL50">
        <f t="shared" si="34"/>
        <v>106.86384681080592</v>
      </c>
      <c r="BM50">
        <f t="shared" si="32"/>
        <v>115.453769047512</v>
      </c>
      <c r="BN50">
        <f t="shared" si="33"/>
        <v>0.92559859840373759</v>
      </c>
    </row>
    <row r="51" spans="1:66" x14ac:dyDescent="0.25">
      <c r="A51" s="54">
        <v>38411</v>
      </c>
      <c r="B51" s="75">
        <f>_xll.BDH(B$2,"PX_LAST",$A51,$A51,"Days=A","Fill=P")</f>
        <v>99.904499999999999</v>
      </c>
      <c r="C51" s="8">
        <f t="shared" si="2"/>
        <v>99.688866531825653</v>
      </c>
      <c r="D51" s="55">
        <f t="shared" si="21"/>
        <v>1.9389981568757275</v>
      </c>
      <c r="E51" s="8">
        <v>55.5</v>
      </c>
      <c r="F51" s="8">
        <f t="shared" si="3"/>
        <v>7.1175111242263229</v>
      </c>
      <c r="G51" s="1">
        <v>0.38</v>
      </c>
      <c r="H51" s="8">
        <f t="shared" si="4"/>
        <v>0.31130823529867935</v>
      </c>
      <c r="I51" s="8" cm="1">
        <f t="array" ref="I51">_xll.BDH(I$2,"PX_LAST",$A51,$A51,"Days=A","Fill=P")</f>
        <v>1.363</v>
      </c>
      <c r="J51" s="10">
        <f t="shared" si="5"/>
        <v>0.17849287769068806</v>
      </c>
      <c r="K51" s="44">
        <f t="shared" si="22"/>
        <v>1.9184059139471459</v>
      </c>
      <c r="L51" s="59"/>
      <c r="M51" s="10"/>
      <c r="O51" s="59" cm="1">
        <f t="array" ref="O51">_xll.BDH(O$3,"PX_LAST",$A51,$A51,"Days=A","Fill=P")</f>
        <v>59.5</v>
      </c>
      <c r="P51" s="10">
        <f t="shared" si="35"/>
        <v>8.8528896534225066</v>
      </c>
      <c r="Q51" s="55">
        <f t="shared" si="37"/>
        <v>-0.81895256328200183</v>
      </c>
      <c r="T51" t="s">
        <v>26</v>
      </c>
      <c r="U51" s="26">
        <f t="shared" si="23"/>
        <v>1.07820117312093</v>
      </c>
      <c r="V51" s="1" t="str">
        <f t="shared" si="18"/>
        <v>E</v>
      </c>
      <c r="W51" s="26">
        <f t="shared" si="24"/>
        <v>0.29882218112952563</v>
      </c>
      <c r="X51" s="49">
        <f t="shared" si="19"/>
        <v>0</v>
      </c>
      <c r="Y51" s="26">
        <f t="shared" si="25"/>
        <v>0.29882218112952563</v>
      </c>
      <c r="Z51" s="82" t="str">
        <f t="shared" si="26"/>
        <v>E</v>
      </c>
      <c r="AA51" s="35">
        <f t="shared" si="20"/>
        <v>0.42587462328177333</v>
      </c>
      <c r="AB51" s="34" t="str">
        <f t="shared" si="27"/>
        <v>E</v>
      </c>
      <c r="AC51" t="s">
        <v>57</v>
      </c>
      <c r="AD51" s="1">
        <f t="shared" si="30"/>
        <v>0.29882218112952563</v>
      </c>
      <c r="AE51" s="1">
        <f t="shared" si="36"/>
        <v>0.12182271364174491</v>
      </c>
      <c r="AF51" s="1"/>
      <c r="AG51" s="1"/>
      <c r="AH51" s="1"/>
      <c r="AI51" s="1">
        <v>0</v>
      </c>
      <c r="AK51" s="28">
        <f t="shared" si="7"/>
        <v>1.07820117312093</v>
      </c>
      <c r="AL51" s="28" t="e">
        <f t="shared" si="8"/>
        <v>#N/A</v>
      </c>
      <c r="AM51" s="28" t="e">
        <f t="shared" si="9"/>
        <v>#N/A</v>
      </c>
      <c r="AN51" s="28" t="e">
        <f t="shared" si="10"/>
        <v>#N/A</v>
      </c>
      <c r="AO51" s="28">
        <f t="shared" si="11"/>
        <v>264.29000000000002</v>
      </c>
      <c r="AP51" s="28" t="e">
        <f t="shared" si="12"/>
        <v>#N/A</v>
      </c>
      <c r="AQ51" t="e">
        <f t="shared" si="13"/>
        <v>#N/A</v>
      </c>
      <c r="AR51" t="e">
        <f t="shared" si="14"/>
        <v>#N/A</v>
      </c>
      <c r="AT51" s="16">
        <f t="shared" si="15"/>
        <v>38411</v>
      </c>
      <c r="AU51">
        <f t="shared" si="16"/>
        <v>4</v>
      </c>
      <c r="AV51">
        <f t="shared" si="17"/>
        <v>4</v>
      </c>
      <c r="BG51" cm="1">
        <f t="array" ref="BG51">_xll.BDH($BG$3,"PX_LAST",$A51,$A51,"Days=A","Fill=P")</f>
        <v>264.29000000000002</v>
      </c>
      <c r="BH51">
        <f t="shared" si="6"/>
        <v>2.8966322756472707E-2</v>
      </c>
      <c r="BI51" t="str">
        <f t="shared" si="28"/>
        <v>E</v>
      </c>
      <c r="BJ51">
        <f t="shared" si="29"/>
        <v>1</v>
      </c>
      <c r="BK51">
        <f t="shared" si="31"/>
        <v>-7.9458170948579765E-3</v>
      </c>
      <c r="BL51">
        <f t="shared" si="34"/>
        <v>109.95929948852599</v>
      </c>
      <c r="BM51">
        <f t="shared" si="32"/>
        <v>118.79804018519349</v>
      </c>
      <c r="BN51">
        <f t="shared" si="33"/>
        <v>0.92559859840373759</v>
      </c>
    </row>
    <row r="52" spans="1:66" x14ac:dyDescent="0.25">
      <c r="A52" s="54">
        <v>38442</v>
      </c>
      <c r="B52" s="75">
        <f>_xll.BDH(B$2,"PX_LAST",$A52,$A52,"Days=A","Fill=P")</f>
        <v>99.797499999999999</v>
      </c>
      <c r="C52" s="8">
        <f t="shared" si="2"/>
        <v>99.694298205234361</v>
      </c>
      <c r="D52" s="55">
        <f t="shared" si="21"/>
        <v>1.754212864093762</v>
      </c>
      <c r="E52" s="8">
        <v>55.2</v>
      </c>
      <c r="F52" s="8">
        <f t="shared" si="3"/>
        <v>6.7340088993810587</v>
      </c>
      <c r="G52" s="1">
        <v>-0.28999999999999998</v>
      </c>
      <c r="H52" s="8">
        <f t="shared" si="4"/>
        <v>0.19104658823894349</v>
      </c>
      <c r="I52" s="8" cm="1">
        <f t="array" ref="I52">_xll.BDH(I$2,"PX_LAST",$A52,$A52,"Days=A","Fill=P")</f>
        <v>1.177</v>
      </c>
      <c r="J52" s="10">
        <f t="shared" si="5"/>
        <v>0.22841823380615373</v>
      </c>
      <c r="K52" s="44">
        <f t="shared" si="22"/>
        <v>1.9239030597065716</v>
      </c>
      <c r="L52" s="59"/>
      <c r="M52" s="10"/>
      <c r="O52" s="59" cm="1">
        <f t="array" ref="O52">_xll.BDH(O$3,"PX_LAST",$A52,$A52,"Days=A","Fill=P")</f>
        <v>-4.5999999999999996</v>
      </c>
      <c r="P52" s="10">
        <f t="shared" si="35"/>
        <v>7.5076006880802559</v>
      </c>
      <c r="Q52" s="55">
        <f t="shared" si="37"/>
        <v>-0.93502256081556601</v>
      </c>
      <c r="T52" t="s">
        <v>26</v>
      </c>
      <c r="U52" s="26">
        <f t="shared" si="23"/>
        <v>0.97595955192224437</v>
      </c>
      <c r="V52" s="1" t="str">
        <f t="shared" si="18"/>
        <v>SD</v>
      </c>
      <c r="W52" s="26">
        <f t="shared" si="24"/>
        <v>-0.10224162119868563</v>
      </c>
      <c r="X52" s="49">
        <f t="shared" si="19"/>
        <v>0</v>
      </c>
      <c r="Y52" s="26">
        <f t="shared" si="25"/>
        <v>-0.10224162119868563</v>
      </c>
      <c r="Z52" s="82" t="str">
        <f t="shared" si="26"/>
        <v>E</v>
      </c>
      <c r="AA52" s="35">
        <f t="shared" si="20"/>
        <v>0.42587462328177333</v>
      </c>
      <c r="AB52" s="34" t="str">
        <f t="shared" si="27"/>
        <v>E</v>
      </c>
      <c r="AC52" t="s">
        <v>57</v>
      </c>
      <c r="AD52" s="1">
        <f t="shared" si="30"/>
        <v>0.10224162119868563</v>
      </c>
      <c r="AE52" s="1">
        <f t="shared" si="36"/>
        <v>0.10466216614072166</v>
      </c>
      <c r="AF52" s="1"/>
      <c r="AG52" s="1"/>
      <c r="AH52" s="1"/>
      <c r="AI52" s="1">
        <v>0</v>
      </c>
      <c r="AK52" s="28">
        <f t="shared" si="7"/>
        <v>0.97595955192224437</v>
      </c>
      <c r="AL52" s="28">
        <f t="shared" si="8"/>
        <v>0.97595955192224437</v>
      </c>
      <c r="AM52" s="28" t="e">
        <f t="shared" si="9"/>
        <v>#N/A</v>
      </c>
      <c r="AN52" s="28" t="e">
        <f t="shared" si="10"/>
        <v>#N/A</v>
      </c>
      <c r="AO52" s="28">
        <f t="shared" si="11"/>
        <v>262.19</v>
      </c>
      <c r="AP52" s="28">
        <f t="shared" si="12"/>
        <v>262.19</v>
      </c>
      <c r="AQ52" t="e">
        <f t="shared" si="13"/>
        <v>#N/A</v>
      </c>
      <c r="AR52" t="e">
        <f t="shared" si="14"/>
        <v>#N/A</v>
      </c>
      <c r="AT52" s="16">
        <f t="shared" si="15"/>
        <v>38442</v>
      </c>
      <c r="AU52">
        <f t="shared" si="16"/>
        <v>3</v>
      </c>
      <c r="AV52">
        <f t="shared" si="17"/>
        <v>4</v>
      </c>
      <c r="BG52" cm="1">
        <f t="array" ref="BG52">_xll.BDH($BG$3,"PX_LAST",$A52,$A52,"Days=A","Fill=P")</f>
        <v>262.19</v>
      </c>
      <c r="BH52">
        <f t="shared" si="6"/>
        <v>-7.9458170948579765E-3</v>
      </c>
      <c r="BI52" t="str">
        <f t="shared" si="28"/>
        <v>E</v>
      </c>
      <c r="BJ52">
        <f t="shared" si="29"/>
        <v>1</v>
      </c>
      <c r="BK52">
        <f t="shared" si="31"/>
        <v>-2.3379991609138395E-2</v>
      </c>
      <c r="BL52">
        <f t="shared" si="34"/>
        <v>109.08558300691145</v>
      </c>
      <c r="BM52">
        <f t="shared" si="32"/>
        <v>117.85409268665435</v>
      </c>
      <c r="BN52">
        <f t="shared" si="33"/>
        <v>0.92559859840373759</v>
      </c>
    </row>
    <row r="53" spans="1:66" x14ac:dyDescent="0.25">
      <c r="A53" s="54">
        <v>38471</v>
      </c>
      <c r="B53" s="75">
        <f>_xll.BDH(B$2,"PX_LAST",$A53,$A53,"Days=A","Fill=P")</f>
        <v>99.797499999999999</v>
      </c>
      <c r="C53" s="8">
        <f t="shared" si="2"/>
        <v>99.699458294972629</v>
      </c>
      <c r="D53" s="55">
        <f t="shared" si="21"/>
        <v>1.6140125432210779</v>
      </c>
      <c r="E53" s="8">
        <v>52.2</v>
      </c>
      <c r="F53" s="8">
        <f t="shared" si="3"/>
        <v>5.8272071195048474</v>
      </c>
      <c r="G53" s="1">
        <v>0.53</v>
      </c>
      <c r="H53" s="8">
        <f t="shared" si="4"/>
        <v>0.2588372705911548</v>
      </c>
      <c r="I53" s="8" cm="1">
        <f t="array" ref="I53">_xll.BDH(I$2,"PX_LAST",$A53,$A53,"Days=A","Fill=P")</f>
        <v>0.93200000000000005</v>
      </c>
      <c r="J53" s="10">
        <f t="shared" si="5"/>
        <v>0.26359732211584608</v>
      </c>
      <c r="K53" s="44">
        <f t="shared" si="22"/>
        <v>1.8768792335529123</v>
      </c>
      <c r="L53" s="59"/>
      <c r="M53" s="10"/>
      <c r="O53" s="59" cm="1">
        <f t="array" ref="O53">_xll.BDH(O$3,"PX_LAST",$A53,$A53,"Days=A","Fill=P")</f>
        <v>-93.5</v>
      </c>
      <c r="P53" s="10">
        <f t="shared" si="35"/>
        <v>-2.5931593807277675</v>
      </c>
      <c r="Q53" s="55">
        <f t="shared" si="37"/>
        <v>-2.1132148157911637</v>
      </c>
      <c r="T53" t="s">
        <v>26</v>
      </c>
      <c r="U53" s="26">
        <f t="shared" si="23"/>
        <v>0.50595909395183691</v>
      </c>
      <c r="V53" s="1" t="str">
        <f t="shared" si="18"/>
        <v>SD</v>
      </c>
      <c r="W53" s="26">
        <f t="shared" si="24"/>
        <v>-0.47000045797040746</v>
      </c>
      <c r="X53" s="49">
        <f t="shared" si="19"/>
        <v>1</v>
      </c>
      <c r="Y53" s="26">
        <f t="shared" si="25"/>
        <v>-0.47000045797040746</v>
      </c>
      <c r="Z53" s="82" t="str">
        <f t="shared" si="26"/>
        <v>SD</v>
      </c>
      <c r="AA53" s="35">
        <f t="shared" si="20"/>
        <v>0.42587462328177333</v>
      </c>
      <c r="AB53" s="34" t="str">
        <f t="shared" si="27"/>
        <v>SD</v>
      </c>
      <c r="AC53" t="s">
        <v>57</v>
      </c>
      <c r="AD53" s="1">
        <f t="shared" si="30"/>
        <v>0.47000045797040746</v>
      </c>
      <c r="AE53" s="1">
        <f t="shared" si="36"/>
        <v>0.10466216614072166</v>
      </c>
      <c r="AF53" s="1"/>
      <c r="AG53" s="1"/>
      <c r="AH53" s="1"/>
      <c r="AI53" s="1">
        <v>0</v>
      </c>
      <c r="AK53" s="28" t="e">
        <f t="shared" si="7"/>
        <v>#N/A</v>
      </c>
      <c r="AL53" s="28">
        <f t="shared" si="8"/>
        <v>0.50595909395183691</v>
      </c>
      <c r="AM53" s="28" t="e">
        <f t="shared" si="9"/>
        <v>#N/A</v>
      </c>
      <c r="AN53" s="28" t="e">
        <f t="shared" si="10"/>
        <v>#N/A</v>
      </c>
      <c r="AO53" s="28" t="e">
        <f t="shared" si="11"/>
        <v>#N/A</v>
      </c>
      <c r="AP53" s="28">
        <f t="shared" si="12"/>
        <v>256.06</v>
      </c>
      <c r="AQ53" t="e">
        <f t="shared" si="13"/>
        <v>#N/A</v>
      </c>
      <c r="AR53" t="e">
        <f t="shared" si="14"/>
        <v>#N/A</v>
      </c>
      <c r="AT53" s="16">
        <f t="shared" si="15"/>
        <v>38471</v>
      </c>
      <c r="AU53">
        <f t="shared" si="16"/>
        <v>3</v>
      </c>
      <c r="AV53">
        <f t="shared" si="17"/>
        <v>3</v>
      </c>
      <c r="BG53" cm="1">
        <f t="array" ref="BG53">_xll.BDH($BG$3,"PX_LAST",$A53,$A53,"Days=A","Fill=P")</f>
        <v>256.06</v>
      </c>
      <c r="BH53">
        <f t="shared" si="6"/>
        <v>-2.3379991609138395E-2</v>
      </c>
      <c r="BI53" t="str">
        <f t="shared" si="28"/>
        <v>SD</v>
      </c>
      <c r="BJ53">
        <f t="shared" si="29"/>
        <v>0</v>
      </c>
      <c r="BK53">
        <f t="shared" si="31"/>
        <v>0</v>
      </c>
      <c r="BL53">
        <f t="shared" si="34"/>
        <v>106.53516299153189</v>
      </c>
      <c r="BM53">
        <f t="shared" si="32"/>
        <v>115.09866498853776</v>
      </c>
      <c r="BN53">
        <f t="shared" si="33"/>
        <v>0.92559859840373748</v>
      </c>
    </row>
    <row r="54" spans="1:66" x14ac:dyDescent="0.25">
      <c r="A54" s="54">
        <v>38503</v>
      </c>
      <c r="B54" s="75">
        <f>_xll.BDH(B$2,"PX_LAST",$A54,$A54,"Days=A","Fill=P")</f>
        <v>99.622900000000001</v>
      </c>
      <c r="C54" s="8">
        <f t="shared" si="2"/>
        <v>99.695630380223989</v>
      </c>
      <c r="D54" s="55">
        <f t="shared" si="21"/>
        <v>1.4275683263556447</v>
      </c>
      <c r="E54" s="8">
        <v>50.8</v>
      </c>
      <c r="F54" s="8">
        <f t="shared" si="3"/>
        <v>4.8217656956038777</v>
      </c>
      <c r="G54" s="1">
        <v>-0.02</v>
      </c>
      <c r="H54" s="8">
        <f t="shared" si="4"/>
        <v>0.20306981647292385</v>
      </c>
      <c r="I54" s="8" cm="1">
        <f t="array" ref="I54">_xll.BDH(I$2,"PX_LAST",$A54,$A54,"Days=A","Fill=P")</f>
        <v>1.1759999999999999</v>
      </c>
      <c r="J54" s="10">
        <f t="shared" si="5"/>
        <v>0.30921745601005379</v>
      </c>
      <c r="K54" s="44">
        <f t="shared" si="22"/>
        <v>1.9008362166601751</v>
      </c>
      <c r="L54" s="59"/>
      <c r="M54" s="10"/>
      <c r="O54" s="59" cm="1">
        <f t="array" ref="O54">_xll.BDH(O$3,"PX_LAST",$A54,$A54,"Days=A","Fill=P")</f>
        <v>-103.9</v>
      </c>
      <c r="P54" s="10">
        <f t="shared" si="35"/>
        <v>-12.723843442654989</v>
      </c>
      <c r="Q54" s="55">
        <f t="shared" si="37"/>
        <v>-2.8972780167174323</v>
      </c>
      <c r="T54" t="s">
        <v>26</v>
      </c>
      <c r="U54" s="26">
        <f t="shared" si="23"/>
        <v>0.20585691438794015</v>
      </c>
      <c r="V54" s="1" t="str">
        <f t="shared" si="18"/>
        <v>SD</v>
      </c>
      <c r="W54" s="26">
        <f t="shared" si="24"/>
        <v>-0.30010217956389673</v>
      </c>
      <c r="X54" s="49">
        <f t="shared" si="19"/>
        <v>1</v>
      </c>
      <c r="Y54" s="26">
        <f t="shared" si="25"/>
        <v>-0.30010217956389673</v>
      </c>
      <c r="Z54" s="82" t="str">
        <f t="shared" si="26"/>
        <v>SD</v>
      </c>
      <c r="AA54" s="35">
        <f t="shared" si="20"/>
        <v>0.42587462328177333</v>
      </c>
      <c r="AB54" s="34" t="str">
        <f t="shared" si="27"/>
        <v>SD</v>
      </c>
      <c r="AC54" t="s">
        <v>57</v>
      </c>
      <c r="AD54" s="1">
        <f t="shared" si="30"/>
        <v>0.30010217956389673</v>
      </c>
      <c r="AE54" s="1">
        <f t="shared" si="36"/>
        <v>0.10466216614072166</v>
      </c>
      <c r="AF54" s="1"/>
      <c r="AG54" s="1"/>
      <c r="AH54" s="1"/>
      <c r="AI54" s="1">
        <v>0</v>
      </c>
      <c r="AK54" s="28" t="e">
        <f t="shared" si="7"/>
        <v>#N/A</v>
      </c>
      <c r="AL54" s="28">
        <f t="shared" si="8"/>
        <v>0.20585691438794015</v>
      </c>
      <c r="AM54" s="28" t="e">
        <f t="shared" si="9"/>
        <v>#N/A</v>
      </c>
      <c r="AN54" s="28" t="e">
        <f t="shared" si="10"/>
        <v>#N/A</v>
      </c>
      <c r="AO54" s="28" t="e">
        <f t="shared" si="11"/>
        <v>#N/A</v>
      </c>
      <c r="AP54" s="28">
        <f t="shared" si="12"/>
        <v>267.29000000000002</v>
      </c>
      <c r="AQ54" t="e">
        <f t="shared" si="13"/>
        <v>#N/A</v>
      </c>
      <c r="AR54" t="e">
        <f t="shared" si="14"/>
        <v>#N/A</v>
      </c>
      <c r="AT54" s="16">
        <f t="shared" si="15"/>
        <v>38503</v>
      </c>
      <c r="AU54">
        <f t="shared" si="16"/>
        <v>3</v>
      </c>
      <c r="AV54">
        <f t="shared" si="17"/>
        <v>3</v>
      </c>
      <c r="BG54" cm="1">
        <f t="array" ref="BG54">_xll.BDH($BG$3,"PX_LAST",$A54,$A54,"Days=A","Fill=P")</f>
        <v>267.29000000000002</v>
      </c>
      <c r="BH54">
        <f t="shared" si="6"/>
        <v>4.3856908537061701E-2</v>
      </c>
      <c r="BI54" t="str">
        <f t="shared" si="28"/>
        <v>SD</v>
      </c>
      <c r="BJ54">
        <f t="shared" si="29"/>
        <v>0</v>
      </c>
      <c r="BK54">
        <f t="shared" si="31"/>
        <v>0</v>
      </c>
      <c r="BL54">
        <f t="shared" si="34"/>
        <v>106.53516299153189</v>
      </c>
      <c r="BM54">
        <f t="shared" si="32"/>
        <v>120.14653661167797</v>
      </c>
      <c r="BN54">
        <f t="shared" si="33"/>
        <v>0.88671022899196006</v>
      </c>
    </row>
    <row r="55" spans="1:66" x14ac:dyDescent="0.25">
      <c r="A55" s="54">
        <v>38533</v>
      </c>
      <c r="B55" s="75">
        <f>_xll.BDH(B$2,"PX_LAST",$A55,$A55,"Days=A","Fill=P")</f>
        <v>99.608000000000004</v>
      </c>
      <c r="C55" s="8">
        <f t="shared" si="2"/>
        <v>99.691248861212785</v>
      </c>
      <c r="D55" s="55">
        <f t="shared" si="21"/>
        <v>1.2677888191473334</v>
      </c>
      <c r="E55" s="8">
        <v>52.4</v>
      </c>
      <c r="F55" s="8">
        <f t="shared" si="3"/>
        <v>4.3374125564831019</v>
      </c>
      <c r="G55" s="1">
        <v>0.36</v>
      </c>
      <c r="H55" s="8">
        <f t="shared" si="4"/>
        <v>0.23445585317833909</v>
      </c>
      <c r="I55" s="8" cm="1">
        <f t="array" ref="I55">_xll.BDH(I$2,"PX_LAST",$A55,$A55,"Days=A","Fill=P")</f>
        <v>1.3049999999999999</v>
      </c>
      <c r="J55" s="10">
        <f t="shared" si="5"/>
        <v>0.35900658320955114</v>
      </c>
      <c r="K55" s="44">
        <f t="shared" si="22"/>
        <v>1.9341463604535609</v>
      </c>
      <c r="L55" s="59"/>
      <c r="M55" s="10"/>
      <c r="O55" s="59" cm="1">
        <f t="array" ref="O55">_xll.BDH(O$3,"PX_LAST",$A55,$A55,"Days=A","Fill=P")</f>
        <v>-44.5</v>
      </c>
      <c r="P55" s="10">
        <f t="shared" si="35"/>
        <v>-15.901459098389489</v>
      </c>
      <c r="Q55" s="55">
        <f t="shared" si="37"/>
        <v>-2.7913461084496922</v>
      </c>
      <c r="T55" t="s">
        <v>26</v>
      </c>
      <c r="U55" s="26">
        <f t="shared" si="23"/>
        <v>0.19012285945317112</v>
      </c>
      <c r="V55" s="1" t="str">
        <f t="shared" si="18"/>
        <v>SD</v>
      </c>
      <c r="W55" s="26">
        <f t="shared" si="24"/>
        <v>-1.5734054934769037E-2</v>
      </c>
      <c r="X55" s="49">
        <f t="shared" si="19"/>
        <v>0</v>
      </c>
      <c r="Y55" s="26">
        <f t="shared" si="25"/>
        <v>-1.5734054934769037E-2</v>
      </c>
      <c r="Z55" s="82" t="str">
        <f t="shared" si="26"/>
        <v>SD</v>
      </c>
      <c r="AA55" s="35">
        <f t="shared" si="20"/>
        <v>0.42587462328177333</v>
      </c>
      <c r="AB55" s="34" t="str">
        <f t="shared" si="27"/>
        <v>SD</v>
      </c>
      <c r="AC55" t="s">
        <v>57</v>
      </c>
      <c r="AD55" s="1">
        <f t="shared" si="30"/>
        <v>1.5734054934769037E-2</v>
      </c>
      <c r="AE55" s="1">
        <f t="shared" si="36"/>
        <v>0.10224162119868563</v>
      </c>
      <c r="AF55" s="1"/>
      <c r="AG55" s="1"/>
      <c r="AH55" s="1"/>
      <c r="AI55" s="1">
        <v>0</v>
      </c>
      <c r="AK55" s="28">
        <f t="shared" si="7"/>
        <v>0.19012285945317112</v>
      </c>
      <c r="AL55" s="28">
        <f t="shared" si="8"/>
        <v>0.19012285945317112</v>
      </c>
      <c r="AM55" s="28" t="e">
        <f t="shared" si="9"/>
        <v>#N/A</v>
      </c>
      <c r="AN55" s="28" t="e">
        <f t="shared" si="10"/>
        <v>#N/A</v>
      </c>
      <c r="AO55" s="28">
        <f t="shared" si="11"/>
        <v>275.92</v>
      </c>
      <c r="AP55" s="28">
        <f t="shared" si="12"/>
        <v>275.92</v>
      </c>
      <c r="AQ55" t="e">
        <f t="shared" si="13"/>
        <v>#N/A</v>
      </c>
      <c r="AR55" t="e">
        <f t="shared" si="14"/>
        <v>#N/A</v>
      </c>
      <c r="AT55" s="16">
        <f t="shared" si="15"/>
        <v>38533</v>
      </c>
      <c r="AU55">
        <f t="shared" si="16"/>
        <v>3</v>
      </c>
      <c r="AV55">
        <f t="shared" si="17"/>
        <v>3</v>
      </c>
      <c r="BG55" cm="1">
        <f t="array" ref="BG55">_xll.BDH($BG$3,"PX_LAST",$A55,$A55,"Days=A","Fill=P")</f>
        <v>275.92</v>
      </c>
      <c r="BH55">
        <f t="shared" si="6"/>
        <v>3.2287029069549833E-2</v>
      </c>
      <c r="BI55" t="str">
        <f t="shared" si="28"/>
        <v>SD</v>
      </c>
      <c r="BJ55">
        <f t="shared" si="29"/>
        <v>0</v>
      </c>
      <c r="BK55">
        <f t="shared" si="31"/>
        <v>0</v>
      </c>
      <c r="BL55">
        <f t="shared" si="34"/>
        <v>106.53516299153189</v>
      </c>
      <c r="BM55">
        <f t="shared" si="32"/>
        <v>124.02571133186495</v>
      </c>
      <c r="BN55">
        <f t="shared" si="33"/>
        <v>0.85897643196310902</v>
      </c>
    </row>
    <row r="56" spans="1:66" x14ac:dyDescent="0.25">
      <c r="A56" s="54">
        <v>38562</v>
      </c>
      <c r="B56" s="75">
        <f>_xll.BDH(B$2,"PX_LAST",$A56,$A56,"Days=A","Fill=P")</f>
        <v>99.608000000000004</v>
      </c>
      <c r="C56" s="8">
        <f t="shared" si="2"/>
        <v>99.687086418152148</v>
      </c>
      <c r="D56" s="55">
        <f t="shared" si="21"/>
        <v>1.1234677587480562</v>
      </c>
      <c r="E56" s="8">
        <v>52.8</v>
      </c>
      <c r="F56" s="8">
        <f t="shared" si="3"/>
        <v>4.0299300451864815</v>
      </c>
      <c r="G56" s="1">
        <v>-0.05</v>
      </c>
      <c r="H56" s="8">
        <f t="shared" si="4"/>
        <v>0.17756468254267127</v>
      </c>
      <c r="I56" s="8" cm="1">
        <f t="array" ref="I56">_xll.BDH(I$2,"PX_LAST",$A56,$A56,"Days=A","Fill=P")</f>
        <v>1.3320000000000001</v>
      </c>
      <c r="J56" s="10">
        <f t="shared" si="5"/>
        <v>0.40765625404907363</v>
      </c>
      <c r="K56" s="44">
        <f t="shared" si="22"/>
        <v>1.9449384956022759</v>
      </c>
      <c r="L56" s="59"/>
      <c r="M56" s="10"/>
      <c r="O56" s="59" cm="1">
        <f t="array" ref="O56">_xll.BDH(O$3,"PX_LAST",$A56,$A56,"Days=A","Fill=P")</f>
        <v>65.7</v>
      </c>
      <c r="P56" s="10">
        <f t="shared" si="35"/>
        <v>-7.7413131885505422</v>
      </c>
      <c r="Q56" s="55">
        <f t="shared" si="37"/>
        <v>-1.8377174637772065</v>
      </c>
      <c r="T56" t="s">
        <v>26</v>
      </c>
      <c r="U56" s="26">
        <f t="shared" si="23"/>
        <v>0.45833661699080103</v>
      </c>
      <c r="V56" s="1" t="str">
        <f t="shared" si="18"/>
        <v>E</v>
      </c>
      <c r="W56" s="26">
        <f t="shared" si="24"/>
        <v>0.26821375753762988</v>
      </c>
      <c r="X56" s="49">
        <f t="shared" si="19"/>
        <v>0</v>
      </c>
      <c r="Y56" s="26">
        <f t="shared" si="25"/>
        <v>0.26821375753762988</v>
      </c>
      <c r="Z56" s="82" t="str">
        <f t="shared" si="26"/>
        <v>E</v>
      </c>
      <c r="AA56" s="35">
        <f t="shared" si="20"/>
        <v>0.45833661699080103</v>
      </c>
      <c r="AB56" s="34" t="str">
        <f t="shared" si="27"/>
        <v>E</v>
      </c>
      <c r="AC56" t="s">
        <v>57</v>
      </c>
      <c r="AD56" s="1">
        <f t="shared" si="30"/>
        <v>0.26821375753762988</v>
      </c>
      <c r="AE56" s="1">
        <f t="shared" si="36"/>
        <v>0.10224162119868563</v>
      </c>
      <c r="AF56" s="1"/>
      <c r="AG56" s="1"/>
      <c r="AH56" s="1"/>
      <c r="AI56" s="1">
        <v>0</v>
      </c>
      <c r="AK56" s="28">
        <f t="shared" si="7"/>
        <v>0.45833661699080103</v>
      </c>
      <c r="AL56" s="28" t="e">
        <f t="shared" si="8"/>
        <v>#N/A</v>
      </c>
      <c r="AM56" s="28" t="e">
        <f t="shared" si="9"/>
        <v>#N/A</v>
      </c>
      <c r="AN56" s="28" t="e">
        <f t="shared" si="10"/>
        <v>#N/A</v>
      </c>
      <c r="AO56" s="28">
        <f t="shared" si="11"/>
        <v>285.02999999999997</v>
      </c>
      <c r="AP56" s="28" t="e">
        <f t="shared" si="12"/>
        <v>#N/A</v>
      </c>
      <c r="AQ56" t="e">
        <f t="shared" si="13"/>
        <v>#N/A</v>
      </c>
      <c r="AR56" t="e">
        <f t="shared" si="14"/>
        <v>#N/A</v>
      </c>
      <c r="AT56" s="16">
        <f t="shared" si="15"/>
        <v>38562</v>
      </c>
      <c r="AU56">
        <f t="shared" si="16"/>
        <v>4</v>
      </c>
      <c r="AV56">
        <f t="shared" si="17"/>
        <v>4</v>
      </c>
      <c r="BG56" cm="1">
        <f t="array" ref="BG56">_xll.BDH($BG$3,"PX_LAST",$A56,$A56,"Days=A","Fill=P")</f>
        <v>285.02999999999997</v>
      </c>
      <c r="BH56">
        <f t="shared" si="6"/>
        <v>3.3016816468541377E-2</v>
      </c>
      <c r="BI56" t="str">
        <f t="shared" si="28"/>
        <v>E</v>
      </c>
      <c r="BJ56">
        <f t="shared" si="29"/>
        <v>1</v>
      </c>
      <c r="BK56">
        <f t="shared" si="31"/>
        <v>-7.367645510998333E-4</v>
      </c>
      <c r="BL56">
        <f t="shared" si="34"/>
        <v>106.53516299153189</v>
      </c>
      <c r="BM56">
        <f t="shared" si="32"/>
        <v>128.12064548028943</v>
      </c>
      <c r="BN56">
        <f t="shared" si="33"/>
        <v>0.83152221558173212</v>
      </c>
    </row>
    <row r="57" spans="1:66" x14ac:dyDescent="0.25">
      <c r="A57" s="54">
        <v>38595</v>
      </c>
      <c r="B57" s="75">
        <f>_xll.BDH(B$2,"PX_LAST",$A57,$A57,"Days=A","Fill=P")</f>
        <v>99.751400000000004</v>
      </c>
      <c r="C57" s="8">
        <f t="shared" si="2"/>
        <v>99.69030209724454</v>
      </c>
      <c r="D57" s="55">
        <f t="shared" si="21"/>
        <v>1.0734336722142763</v>
      </c>
      <c r="E57" s="8">
        <v>52.4</v>
      </c>
      <c r="F57" s="8">
        <f t="shared" si="3"/>
        <v>3.7039440361491849</v>
      </c>
      <c r="G57" s="1">
        <v>0.22</v>
      </c>
      <c r="H57" s="8">
        <f t="shared" si="4"/>
        <v>0.18605174603413702</v>
      </c>
      <c r="I57" s="8" cm="1">
        <f t="array" ref="I57">_xll.BDH(I$2,"PX_LAST",$A57,$A57,"Days=A","Fill=P")</f>
        <v>1.2</v>
      </c>
      <c r="J57" s="10">
        <f t="shared" si="5"/>
        <v>0.44727344134662</v>
      </c>
      <c r="K57" s="44">
        <f t="shared" si="22"/>
        <v>1.9039240421506141</v>
      </c>
      <c r="L57" s="59"/>
      <c r="M57" s="10"/>
      <c r="O57" s="59" cm="1">
        <f t="array" ref="O57">_xll.BDH(O$3,"PX_LAST",$A57,$A57,"Days=A","Fill=P")</f>
        <v>116.7</v>
      </c>
      <c r="P57" s="10">
        <f t="shared" si="35"/>
        <v>4.70281813030451</v>
      </c>
      <c r="Q57" s="55">
        <f t="shared" si="37"/>
        <v>-0.66032543917686659</v>
      </c>
      <c r="T57" t="s">
        <v>23</v>
      </c>
      <c r="U57" s="26">
        <f t="shared" si="23"/>
        <v>0.7890221205739345</v>
      </c>
      <c r="V57" s="1" t="str">
        <f t="shared" si="18"/>
        <v>E</v>
      </c>
      <c r="W57" s="26">
        <f t="shared" si="24"/>
        <v>0.33068550358313348</v>
      </c>
      <c r="X57" s="49">
        <f t="shared" si="19"/>
        <v>1</v>
      </c>
      <c r="Y57" s="26">
        <f t="shared" si="25"/>
        <v>0.33068550358313348</v>
      </c>
      <c r="Z57" s="82" t="str">
        <f t="shared" si="26"/>
        <v>E</v>
      </c>
      <c r="AA57" s="35">
        <f t="shared" si="20"/>
        <v>0.45833661699080103</v>
      </c>
      <c r="AB57" s="34" t="str">
        <f t="shared" si="27"/>
        <v>E</v>
      </c>
      <c r="AC57" t="s">
        <v>57</v>
      </c>
      <c r="AD57" s="1">
        <f t="shared" si="30"/>
        <v>0.33068550358313348</v>
      </c>
      <c r="AE57" s="1">
        <f t="shared" si="36"/>
        <v>0.10224162119868563</v>
      </c>
      <c r="AF57" s="1"/>
      <c r="AG57" s="1"/>
      <c r="AH57" s="1"/>
      <c r="AI57" s="1">
        <v>0</v>
      </c>
      <c r="AK57" s="28">
        <f t="shared" si="7"/>
        <v>0.7890221205739345</v>
      </c>
      <c r="AL57" s="28" t="e">
        <f t="shared" si="8"/>
        <v>#N/A</v>
      </c>
      <c r="AM57" s="28" t="e">
        <f t="shared" si="9"/>
        <v>#N/A</v>
      </c>
      <c r="AN57" s="28" t="e">
        <f t="shared" si="10"/>
        <v>#N/A</v>
      </c>
      <c r="AO57" s="28">
        <f t="shared" si="11"/>
        <v>284.82</v>
      </c>
      <c r="AP57" s="28" t="e">
        <f t="shared" si="12"/>
        <v>#N/A</v>
      </c>
      <c r="AQ57" t="e">
        <f t="shared" si="13"/>
        <v>#N/A</v>
      </c>
      <c r="AR57" t="e">
        <f t="shared" si="14"/>
        <v>#N/A</v>
      </c>
      <c r="AT57" s="16">
        <f t="shared" si="15"/>
        <v>38595</v>
      </c>
      <c r="AU57">
        <f t="shared" si="16"/>
        <v>4</v>
      </c>
      <c r="AV57">
        <f t="shared" si="17"/>
        <v>4</v>
      </c>
      <c r="BG57" cm="1">
        <f t="array" ref="BG57">_xll.BDH($BG$3,"PX_LAST",$A57,$A57,"Days=A","Fill=P")</f>
        <v>284.82</v>
      </c>
      <c r="BH57">
        <f t="shared" si="6"/>
        <v>-7.367645510998333E-4</v>
      </c>
      <c r="BI57" t="str">
        <f t="shared" si="28"/>
        <v>E</v>
      </c>
      <c r="BJ57">
        <f t="shared" si="29"/>
        <v>1</v>
      </c>
      <c r="BK57">
        <f t="shared" si="31"/>
        <v>4.4168246611895112E-2</v>
      </c>
      <c r="BL57">
        <f t="shared" si="34"/>
        <v>106.45667165999409</v>
      </c>
      <c r="BM57">
        <f t="shared" si="32"/>
        <v>128.02625073043552</v>
      </c>
      <c r="BN57">
        <f t="shared" si="33"/>
        <v>0.831522215581732</v>
      </c>
    </row>
    <row r="58" spans="1:66" x14ac:dyDescent="0.25">
      <c r="A58" s="54">
        <v>38625</v>
      </c>
      <c r="B58" s="75">
        <f>_xll.BDH(B$2,"PX_LAST",$A58,$A58,"Days=A","Fill=P")</f>
        <v>99.8917</v>
      </c>
      <c r="C58" s="8">
        <f t="shared" si="2"/>
        <v>99.700371992382316</v>
      </c>
      <c r="D58" s="55">
        <f t="shared" si="21"/>
        <v>1.116352937381389</v>
      </c>
      <c r="E58" s="8">
        <v>56.8</v>
      </c>
      <c r="F58" s="8">
        <f t="shared" si="3"/>
        <v>4.3231552289193473</v>
      </c>
      <c r="G58" s="1">
        <v>-0.57999999999999996</v>
      </c>
      <c r="H58" s="8">
        <f t="shared" si="4"/>
        <v>3.284139682730966E-2</v>
      </c>
      <c r="I58" s="8" cm="1">
        <f t="array" ref="I58">_xll.BDH(I$2,"PX_LAST",$A58,$A58,"Days=A","Fill=P")</f>
        <v>1.232</v>
      </c>
      <c r="J58" s="10">
        <f t="shared" si="5"/>
        <v>0.48650976927928902</v>
      </c>
      <c r="K58" s="44">
        <f t="shared" si="22"/>
        <v>1.85240227607004</v>
      </c>
      <c r="L58" s="59"/>
      <c r="M58" s="10"/>
      <c r="O58" s="59" cm="1">
        <f t="array" ref="O58">_xll.BDH(O$3,"PX_LAST",$A58,$A58,"Days=A","Fill=P")</f>
        <v>159.30000000000001</v>
      </c>
      <c r="P58" s="10">
        <f t="shared" si="35"/>
        <v>20.162536317274057</v>
      </c>
      <c r="Q58" s="55">
        <f t="shared" si="37"/>
        <v>0.85085949460742327</v>
      </c>
      <c r="T58" t="s">
        <v>23</v>
      </c>
      <c r="U58" s="26">
        <f t="shared" si="23"/>
        <v>1.2588984809639132</v>
      </c>
      <c r="V58" s="1" t="str">
        <f t="shared" si="18"/>
        <v>E</v>
      </c>
      <c r="W58" s="26">
        <f t="shared" si="24"/>
        <v>0.46987636038997871</v>
      </c>
      <c r="X58" s="49">
        <f t="shared" si="19"/>
        <v>1</v>
      </c>
      <c r="Y58" s="26">
        <f t="shared" si="25"/>
        <v>0.46987636038997871</v>
      </c>
      <c r="Z58" s="82" t="str">
        <f t="shared" si="26"/>
        <v>E</v>
      </c>
      <c r="AA58" s="35">
        <f t="shared" si="20"/>
        <v>0.45833661699080103</v>
      </c>
      <c r="AB58" s="34" t="str">
        <f t="shared" si="27"/>
        <v>E</v>
      </c>
      <c r="AC58" t="s">
        <v>57</v>
      </c>
      <c r="AD58" s="1">
        <f t="shared" si="30"/>
        <v>0.46987636038997871</v>
      </c>
      <c r="AE58" s="1">
        <f t="shared" si="36"/>
        <v>0.10224162119868563</v>
      </c>
      <c r="AF58" s="1"/>
      <c r="AG58" s="1"/>
      <c r="AH58" s="1"/>
      <c r="AI58" s="1">
        <v>0</v>
      </c>
      <c r="AK58" s="28">
        <f t="shared" si="7"/>
        <v>1.2588984809639132</v>
      </c>
      <c r="AL58" s="28" t="e">
        <f t="shared" si="8"/>
        <v>#N/A</v>
      </c>
      <c r="AM58" s="28" t="e">
        <f t="shared" si="9"/>
        <v>#N/A</v>
      </c>
      <c r="AN58" s="28" t="e">
        <f t="shared" si="10"/>
        <v>#N/A</v>
      </c>
      <c r="AO58" s="28">
        <f t="shared" si="11"/>
        <v>297.39999999999998</v>
      </c>
      <c r="AP58" s="28" t="e">
        <f t="shared" si="12"/>
        <v>#N/A</v>
      </c>
      <c r="AQ58" t="e">
        <f t="shared" si="13"/>
        <v>#N/A</v>
      </c>
      <c r="AR58" t="e">
        <f t="shared" si="14"/>
        <v>#N/A</v>
      </c>
      <c r="AT58" s="16">
        <f t="shared" si="15"/>
        <v>38625</v>
      </c>
      <c r="AU58">
        <f t="shared" si="16"/>
        <v>4</v>
      </c>
      <c r="AV58">
        <f t="shared" si="17"/>
        <v>4</v>
      </c>
      <c r="BG58" cm="1">
        <f t="array" ref="BG58">_xll.BDH($BG$3,"PX_LAST",$A58,$A58,"Days=A","Fill=P")</f>
        <v>297.39999999999998</v>
      </c>
      <c r="BH58">
        <f t="shared" si="6"/>
        <v>4.4168246611895112E-2</v>
      </c>
      <c r="BI58" t="str">
        <f t="shared" si="28"/>
        <v>E</v>
      </c>
      <c r="BJ58">
        <f t="shared" si="29"/>
        <v>1</v>
      </c>
      <c r="BK58">
        <f t="shared" si="31"/>
        <v>-2.3907195696032169E-2</v>
      </c>
      <c r="BL58">
        <f t="shared" si="34"/>
        <v>111.15867618735425</v>
      </c>
      <c r="BM58">
        <f t="shared" si="32"/>
        <v>133.68094574549372</v>
      </c>
      <c r="BN58">
        <f t="shared" si="33"/>
        <v>0.831522215581732</v>
      </c>
    </row>
    <row r="59" spans="1:66" x14ac:dyDescent="0.25">
      <c r="A59" s="54">
        <v>38656</v>
      </c>
      <c r="B59" s="75">
        <f>_xll.BDH(B$2,"PX_LAST",$A59,$A59,"Days=A","Fill=P")</f>
        <v>100.0633</v>
      </c>
      <c r="C59" s="8">
        <f t="shared" si="2"/>
        <v>99.718518392763201</v>
      </c>
      <c r="D59" s="55">
        <f t="shared" si="21"/>
        <v>1.2783492668427483</v>
      </c>
      <c r="E59" s="8">
        <v>57.2</v>
      </c>
      <c r="F59" s="8">
        <f t="shared" si="3"/>
        <v>4.8985241831354784</v>
      </c>
      <c r="G59" s="1">
        <v>0.59</v>
      </c>
      <c r="H59" s="8">
        <f t="shared" si="4"/>
        <v>0.14427311746184771</v>
      </c>
      <c r="I59" s="8" cm="1">
        <f t="array" ref="I59">_xll.BDH(I$2,"PX_LAST",$A59,$A59,"Days=A","Fill=P")</f>
        <v>1.0289999999999999</v>
      </c>
      <c r="J59" s="10">
        <f t="shared" si="5"/>
        <v>0.51363428081532458</v>
      </c>
      <c r="K59" s="44">
        <f t="shared" si="22"/>
        <v>1.7439047205486806</v>
      </c>
      <c r="L59" s="59"/>
      <c r="M59" s="10"/>
      <c r="O59" s="59" cm="1">
        <f t="array" ref="O59">_xll.BDH(O$3,"PX_LAST",$A59,$A59,"Days=A","Fill=P")</f>
        <v>121.6</v>
      </c>
      <c r="P59" s="10">
        <f t="shared" si="35"/>
        <v>30.306282685546648</v>
      </c>
      <c r="Q59" s="55">
        <f t="shared" si="37"/>
        <v>1.87540169447477</v>
      </c>
      <c r="T59" t="s">
        <v>23</v>
      </c>
      <c r="U59" s="26">
        <f t="shared" si="23"/>
        <v>1.5785531174682799</v>
      </c>
      <c r="V59" s="1" t="str">
        <f t="shared" si="18"/>
        <v>E</v>
      </c>
      <c r="W59" s="26">
        <f t="shared" si="24"/>
        <v>0.31965463650436665</v>
      </c>
      <c r="X59" s="49">
        <f t="shared" si="19"/>
        <v>1</v>
      </c>
      <c r="Y59" s="26">
        <f t="shared" si="25"/>
        <v>0.31965463650436665</v>
      </c>
      <c r="Z59" s="82" t="str">
        <f t="shared" si="26"/>
        <v>E</v>
      </c>
      <c r="AA59" s="35">
        <f t="shared" si="20"/>
        <v>0.45833661699080103</v>
      </c>
      <c r="AB59" s="34" t="str">
        <f t="shared" si="27"/>
        <v>E</v>
      </c>
      <c r="AC59" t="s">
        <v>57</v>
      </c>
      <c r="AD59" s="1">
        <f t="shared" si="30"/>
        <v>0.31965463650436665</v>
      </c>
      <c r="AE59" s="1">
        <f t="shared" si="36"/>
        <v>0.10224162119868563</v>
      </c>
      <c r="AF59" s="1"/>
      <c r="AG59" s="1"/>
      <c r="AH59" s="1"/>
      <c r="AI59" s="1">
        <v>0</v>
      </c>
      <c r="AK59" s="28">
        <f t="shared" si="7"/>
        <v>1.5785531174682799</v>
      </c>
      <c r="AL59" s="28" t="e">
        <f t="shared" si="8"/>
        <v>#N/A</v>
      </c>
      <c r="AM59" s="28" t="e">
        <f t="shared" si="9"/>
        <v>#N/A</v>
      </c>
      <c r="AN59" s="28" t="e">
        <f t="shared" si="10"/>
        <v>#N/A</v>
      </c>
      <c r="AO59" s="28">
        <f t="shared" si="11"/>
        <v>290.29000000000002</v>
      </c>
      <c r="AP59" s="28" t="e">
        <f t="shared" si="12"/>
        <v>#N/A</v>
      </c>
      <c r="AQ59" t="e">
        <f t="shared" si="13"/>
        <v>#N/A</v>
      </c>
      <c r="AR59" t="e">
        <f t="shared" si="14"/>
        <v>#N/A</v>
      </c>
      <c r="AT59" s="16">
        <f t="shared" si="15"/>
        <v>38656</v>
      </c>
      <c r="AU59">
        <f t="shared" si="16"/>
        <v>4</v>
      </c>
      <c r="AV59">
        <f t="shared" si="17"/>
        <v>4</v>
      </c>
      <c r="BG59" cm="1">
        <f t="array" ref="BG59">_xll.BDH($BG$3,"PX_LAST",$A59,$A59,"Days=A","Fill=P")</f>
        <v>290.29000000000002</v>
      </c>
      <c r="BH59">
        <f t="shared" si="6"/>
        <v>-2.3907195696032169E-2</v>
      </c>
      <c r="BI59" t="str">
        <f t="shared" si="28"/>
        <v>E</v>
      </c>
      <c r="BJ59">
        <f t="shared" si="29"/>
        <v>1</v>
      </c>
      <c r="BK59">
        <f t="shared" si="31"/>
        <v>3.162354886492813E-2</v>
      </c>
      <c r="BL59">
        <f t="shared" si="34"/>
        <v>108.5011839624313</v>
      </c>
      <c r="BM59">
        <f t="shared" si="32"/>
        <v>130.48500921472555</v>
      </c>
      <c r="BN59">
        <f t="shared" si="33"/>
        <v>0.83152221558173189</v>
      </c>
    </row>
    <row r="60" spans="1:66" x14ac:dyDescent="0.25">
      <c r="A60" s="54">
        <v>38686</v>
      </c>
      <c r="B60" s="75">
        <f>_xll.BDH(B$2,"PX_LAST",$A60,$A60,"Days=A","Fill=P")</f>
        <v>100.2653</v>
      </c>
      <c r="C60" s="8">
        <f t="shared" si="2"/>
        <v>99.745857473125042</v>
      </c>
      <c r="D60" s="55">
        <f t="shared" si="21"/>
        <v>1.609035505020654</v>
      </c>
      <c r="E60" s="8">
        <v>56.7</v>
      </c>
      <c r="F60" s="8">
        <f t="shared" si="3"/>
        <v>5.2588193465083837</v>
      </c>
      <c r="G60" s="1">
        <v>0.68</v>
      </c>
      <c r="H60" s="8">
        <f t="shared" si="4"/>
        <v>0.25141849396947813</v>
      </c>
      <c r="I60" s="8" cm="1">
        <f t="array" ref="I60">_xll.BDH(I$2,"PX_LAST",$A60,$A60,"Days=A","Fill=P")</f>
        <v>1.147</v>
      </c>
      <c r="J60" s="10">
        <f t="shared" si="5"/>
        <v>0.54530256677455835</v>
      </c>
      <c r="K60" s="44">
        <f t="shared" si="22"/>
        <v>1.6453954930532364</v>
      </c>
      <c r="L60" s="59"/>
      <c r="M60" s="10"/>
      <c r="O60" s="59" cm="1">
        <f t="array" ref="O60">_xll.BDH(O$3,"PX_LAST",$A60,$A60,"Days=A","Fill=P")</f>
        <v>54.1</v>
      </c>
      <c r="P60" s="10">
        <f t="shared" si="35"/>
        <v>32.68565441699198</v>
      </c>
      <c r="Q60" s="55">
        <f t="shared" si="37"/>
        <v>2.0714443222782184</v>
      </c>
      <c r="T60" t="s">
        <v>23</v>
      </c>
      <c r="U60" s="26">
        <f t="shared" si="23"/>
        <v>1.6650630273914011</v>
      </c>
      <c r="V60" s="1" t="str">
        <f t="shared" si="18"/>
        <v>E</v>
      </c>
      <c r="W60" s="26">
        <f t="shared" si="24"/>
        <v>8.6509909923121242E-2</v>
      </c>
      <c r="X60" s="49">
        <f t="shared" si="19"/>
        <v>0</v>
      </c>
      <c r="Y60" s="26">
        <f t="shared" si="25"/>
        <v>8.6509909923121242E-2</v>
      </c>
      <c r="Z60" s="82" t="str">
        <f t="shared" si="26"/>
        <v>E</v>
      </c>
      <c r="AA60" s="35">
        <f t="shared" si="20"/>
        <v>0.45833661699080103</v>
      </c>
      <c r="AB60" s="34" t="str">
        <f t="shared" si="27"/>
        <v>E</v>
      </c>
      <c r="AC60" t="s">
        <v>57</v>
      </c>
      <c r="AD60" s="1">
        <f t="shared" si="30"/>
        <v>8.6509909923121242E-2</v>
      </c>
      <c r="AE60" s="1">
        <f t="shared" si="36"/>
        <v>8.6509909923121242E-2</v>
      </c>
      <c r="AF60" s="1"/>
      <c r="AG60" s="1"/>
      <c r="AH60" s="1"/>
      <c r="AI60" s="1">
        <v>0</v>
      </c>
      <c r="AK60" s="28">
        <f t="shared" si="7"/>
        <v>1.6650630273914011</v>
      </c>
      <c r="AL60" s="28" t="e">
        <f t="shared" si="8"/>
        <v>#N/A</v>
      </c>
      <c r="AM60" s="28" t="e">
        <f t="shared" si="9"/>
        <v>#N/A</v>
      </c>
      <c r="AN60" s="28" t="e">
        <f t="shared" si="10"/>
        <v>#N/A</v>
      </c>
      <c r="AO60" s="28">
        <f t="shared" si="11"/>
        <v>299.47000000000003</v>
      </c>
      <c r="AP60" s="28" t="e">
        <f t="shared" si="12"/>
        <v>#N/A</v>
      </c>
      <c r="AQ60" t="e">
        <f t="shared" si="13"/>
        <v>#N/A</v>
      </c>
      <c r="AR60" t="e">
        <f t="shared" si="14"/>
        <v>#N/A</v>
      </c>
      <c r="AT60" s="16">
        <f t="shared" si="15"/>
        <v>38686</v>
      </c>
      <c r="AU60">
        <f t="shared" si="16"/>
        <v>4</v>
      </c>
      <c r="AV60">
        <f t="shared" si="17"/>
        <v>4</v>
      </c>
      <c r="BG60" cm="1">
        <f t="array" ref="BG60">_xll.BDH($BG$3,"PX_LAST",$A60,$A60,"Days=A","Fill=P")</f>
        <v>299.47000000000003</v>
      </c>
      <c r="BH60">
        <f t="shared" si="6"/>
        <v>3.162354886492813E-2</v>
      </c>
      <c r="BI60" t="str">
        <f t="shared" si="28"/>
        <v>E</v>
      </c>
      <c r="BJ60">
        <f t="shared" si="29"/>
        <v>1</v>
      </c>
      <c r="BK60">
        <f t="shared" si="31"/>
        <v>3.5262296724212661E-2</v>
      </c>
      <c r="BL60">
        <f t="shared" si="34"/>
        <v>111.93237645536981</v>
      </c>
      <c r="BM60">
        <f t="shared" si="32"/>
        <v>134.61140827976803</v>
      </c>
      <c r="BN60">
        <f t="shared" si="33"/>
        <v>0.83152221558173189</v>
      </c>
    </row>
    <row r="61" spans="1:66" x14ac:dyDescent="0.25">
      <c r="A61" s="54">
        <v>38716</v>
      </c>
      <c r="B61" s="75">
        <f>_xll.BDH(B$2,"PX_LAST",$A61,$A61,"Days=A","Fill=P")</f>
        <v>100.2653</v>
      </c>
      <c r="C61" s="8">
        <f t="shared" si="2"/>
        <v>99.771829599468788</v>
      </c>
      <c r="D61" s="55">
        <f t="shared" si="21"/>
        <v>1.9615488462129516</v>
      </c>
      <c r="E61" s="8">
        <v>55.1</v>
      </c>
      <c r="F61" s="8">
        <f t="shared" si="3"/>
        <v>5.2270554772067079</v>
      </c>
      <c r="G61" s="1">
        <v>0.31</v>
      </c>
      <c r="H61" s="8">
        <f t="shared" si="4"/>
        <v>0.26313479517558253</v>
      </c>
      <c r="I61" s="8" cm="1">
        <f t="array" ref="I61">_xll.BDH(I$2,"PX_LAST",$A61,$A61,"Days=A","Fill=P")</f>
        <v>1.2170000000000001</v>
      </c>
      <c r="J61" s="10">
        <f t="shared" si="5"/>
        <v>0.57888743843583046</v>
      </c>
      <c r="K61" s="44">
        <f t="shared" si="22"/>
        <v>1.5849872450920997</v>
      </c>
      <c r="L61" s="59"/>
      <c r="M61" s="10"/>
      <c r="O61" s="59" cm="1">
        <f t="array" ref="O61">_xll.BDH(O$3,"PX_LAST",$A61,$A61,"Days=A","Fill=P")</f>
        <v>69.3</v>
      </c>
      <c r="P61" s="10">
        <f t="shared" si="35"/>
        <v>36.347088975292777</v>
      </c>
      <c r="Q61" s="55">
        <f t="shared" si="37"/>
        <v>2.3028069086803518</v>
      </c>
      <c r="T61" t="s">
        <v>23</v>
      </c>
      <c r="U61" s="26">
        <f t="shared" si="23"/>
        <v>1.8322765529310352</v>
      </c>
      <c r="V61" s="1" t="str">
        <f t="shared" si="18"/>
        <v>E</v>
      </c>
      <c r="W61" s="26">
        <f t="shared" si="24"/>
        <v>0.16721352553963409</v>
      </c>
      <c r="X61" s="49">
        <f t="shared" si="19"/>
        <v>0</v>
      </c>
      <c r="Y61" s="26">
        <f t="shared" si="25"/>
        <v>0.16721352553963409</v>
      </c>
      <c r="Z61" s="82" t="str">
        <f t="shared" si="26"/>
        <v>E</v>
      </c>
      <c r="AA61" s="35">
        <f t="shared" si="20"/>
        <v>0.45833661699080103</v>
      </c>
      <c r="AB61" s="34" t="str">
        <f t="shared" si="27"/>
        <v>E</v>
      </c>
      <c r="AC61" t="s">
        <v>57</v>
      </c>
      <c r="AD61" s="1">
        <f t="shared" si="30"/>
        <v>0.16721352553963409</v>
      </c>
      <c r="AE61" s="1">
        <f t="shared" si="36"/>
        <v>0.10224162119868563</v>
      </c>
      <c r="AF61" s="1"/>
      <c r="AG61" s="1"/>
      <c r="AH61" s="1"/>
      <c r="AI61" s="1">
        <v>0</v>
      </c>
      <c r="AK61" s="28">
        <f t="shared" si="7"/>
        <v>1.8322765529310352</v>
      </c>
      <c r="AL61" s="28" t="e">
        <f t="shared" si="8"/>
        <v>#N/A</v>
      </c>
      <c r="AM61" s="28" t="e">
        <f t="shared" si="9"/>
        <v>#N/A</v>
      </c>
      <c r="AN61" s="28" t="e">
        <f t="shared" si="10"/>
        <v>#N/A</v>
      </c>
      <c r="AO61" s="28">
        <f t="shared" si="11"/>
        <v>310.02999999999997</v>
      </c>
      <c r="AP61" s="28" t="e">
        <f t="shared" si="12"/>
        <v>#N/A</v>
      </c>
      <c r="AQ61" t="e">
        <f t="shared" si="13"/>
        <v>#N/A</v>
      </c>
      <c r="AR61" t="e">
        <f t="shared" si="14"/>
        <v>#N/A</v>
      </c>
      <c r="AT61" s="16">
        <f t="shared" si="15"/>
        <v>38716</v>
      </c>
      <c r="AU61">
        <f t="shared" si="16"/>
        <v>4</v>
      </c>
      <c r="AV61">
        <f t="shared" si="17"/>
        <v>4</v>
      </c>
      <c r="BG61" cm="1">
        <f t="array" ref="BG61">_xll.BDH($BG$3,"PX_LAST",$A61,$A61,"Days=A","Fill=P")</f>
        <v>310.02999999999997</v>
      </c>
      <c r="BH61">
        <f t="shared" si="6"/>
        <v>3.5262296724212661E-2</v>
      </c>
      <c r="BI61" t="str">
        <f t="shared" si="28"/>
        <v>E</v>
      </c>
      <c r="BJ61">
        <f t="shared" si="29"/>
        <v>1</v>
      </c>
      <c r="BK61">
        <f t="shared" si="31"/>
        <v>3.5512692320098127E-2</v>
      </c>
      <c r="BL61">
        <f t="shared" si="34"/>
        <v>115.87936912698532</v>
      </c>
      <c r="BM61">
        <f t="shared" si="32"/>
        <v>139.35811570099335</v>
      </c>
      <c r="BN61">
        <f t="shared" si="33"/>
        <v>0.83152221558173189</v>
      </c>
    </row>
    <row r="62" spans="1:66" x14ac:dyDescent="0.25">
      <c r="A62" s="54">
        <v>38748</v>
      </c>
      <c r="B62" s="75">
        <f>_xll.BDH(B$2,"PX_LAST",$A62,$A62,"Days=A","Fill=P")</f>
        <v>100.7042</v>
      </c>
      <c r="C62" s="8">
        <f t="shared" si="2"/>
        <v>99.818448119495343</v>
      </c>
      <c r="D62" s="55">
        <f t="shared" si="21"/>
        <v>2.6937008450576125</v>
      </c>
      <c r="E62" s="8">
        <v>55</v>
      </c>
      <c r="F62" s="8">
        <f t="shared" si="3"/>
        <v>5.1816443817653663</v>
      </c>
      <c r="G62" s="1">
        <v>0.45</v>
      </c>
      <c r="H62" s="8">
        <f t="shared" si="4"/>
        <v>0.300507836140466</v>
      </c>
      <c r="I62" s="8" cm="1">
        <f t="array" ref="I62">_xll.BDH(I$2,"PX_LAST",$A62,$A62,"Days=A","Fill=P")</f>
        <v>1.1359999999999999</v>
      </c>
      <c r="J62" s="10">
        <f t="shared" si="5"/>
        <v>0.60674306651403898</v>
      </c>
      <c r="K62" s="44">
        <f t="shared" si="22"/>
        <v>1.5610378857004124</v>
      </c>
      <c r="L62" s="59"/>
      <c r="M62" s="10"/>
      <c r="O62" s="59" cm="1">
        <f t="array" ref="O62">_xll.BDH(O$3,"PX_LAST",$A62,$A62,"Days=A","Fill=P")</f>
        <v>83.6</v>
      </c>
      <c r="P62" s="10">
        <f t="shared" si="35"/>
        <v>41.072380077763498</v>
      </c>
      <c r="Q62" s="55">
        <f t="shared" si="37"/>
        <v>2.5319936769139026</v>
      </c>
      <c r="T62" t="s">
        <v>23</v>
      </c>
      <c r="U62" s="26">
        <f t="shared" si="23"/>
        <v>2.0181934696090891</v>
      </c>
      <c r="V62" s="1" t="str">
        <f t="shared" si="18"/>
        <v>E</v>
      </c>
      <c r="W62" s="26">
        <f t="shared" si="24"/>
        <v>0.18591691667805388</v>
      </c>
      <c r="X62" s="49">
        <f t="shared" si="19"/>
        <v>0</v>
      </c>
      <c r="Y62" s="26">
        <f t="shared" si="25"/>
        <v>0.18591691667805388</v>
      </c>
      <c r="Z62" s="82" t="str">
        <f t="shared" si="26"/>
        <v>E</v>
      </c>
      <c r="AA62" s="35">
        <f t="shared" si="20"/>
        <v>0.45833661699080103</v>
      </c>
      <c r="AB62" s="34" t="str">
        <f t="shared" si="27"/>
        <v>E</v>
      </c>
      <c r="AC62" t="s">
        <v>57</v>
      </c>
      <c r="AD62" s="1">
        <f t="shared" si="30"/>
        <v>0.18591691667805388</v>
      </c>
      <c r="AE62" s="1">
        <f t="shared" si="36"/>
        <v>0.10466216614072166</v>
      </c>
      <c r="AF62" s="1"/>
      <c r="AG62" s="1"/>
      <c r="AH62" s="1"/>
      <c r="AI62" s="1">
        <v>0</v>
      </c>
      <c r="AK62" s="28">
        <f t="shared" si="7"/>
        <v>2.0181934696090891</v>
      </c>
      <c r="AL62" s="28" t="e">
        <f t="shared" si="8"/>
        <v>#N/A</v>
      </c>
      <c r="AM62" s="28" t="e">
        <f t="shared" si="9"/>
        <v>#N/A</v>
      </c>
      <c r="AN62" s="28" t="e">
        <f t="shared" si="10"/>
        <v>#N/A</v>
      </c>
      <c r="AO62" s="28">
        <f t="shared" si="11"/>
        <v>321.04000000000002</v>
      </c>
      <c r="AP62" s="28" t="e">
        <f t="shared" si="12"/>
        <v>#N/A</v>
      </c>
      <c r="AQ62" t="e">
        <f t="shared" si="13"/>
        <v>#N/A</v>
      </c>
      <c r="AR62" t="e">
        <f t="shared" si="14"/>
        <v>#N/A</v>
      </c>
      <c r="AT62" s="16">
        <f t="shared" si="15"/>
        <v>38748</v>
      </c>
      <c r="AU62">
        <f t="shared" si="16"/>
        <v>4</v>
      </c>
      <c r="AV62">
        <f t="shared" si="17"/>
        <v>4</v>
      </c>
      <c r="BG62" cm="1">
        <f t="array" ref="BG62">_xll.BDH($BG$3,"PX_LAST",$A62,$A62,"Days=A","Fill=P")</f>
        <v>321.04000000000002</v>
      </c>
      <c r="BH62">
        <f t="shared" si="6"/>
        <v>3.5512692320098127E-2</v>
      </c>
      <c r="BI62" t="str">
        <f t="shared" si="28"/>
        <v>E</v>
      </c>
      <c r="BJ62">
        <f t="shared" si="29"/>
        <v>1</v>
      </c>
      <c r="BK62">
        <f t="shared" si="31"/>
        <v>2.130575629205067E-2</v>
      </c>
      <c r="BL62">
        <f t="shared" si="34"/>
        <v>119.99455750903903</v>
      </c>
      <c r="BM62">
        <f t="shared" si="32"/>
        <v>144.30709758619136</v>
      </c>
      <c r="BN62">
        <f t="shared" si="33"/>
        <v>0.83152221558173178</v>
      </c>
    </row>
    <row r="63" spans="1:66" x14ac:dyDescent="0.25">
      <c r="A63" s="54">
        <v>38776</v>
      </c>
      <c r="B63" s="75">
        <f>_xll.BDH(B$2,"PX_LAST",$A63,$A63,"Days=A","Fill=P")</f>
        <v>100.9029</v>
      </c>
      <c r="C63" s="8">
        <f t="shared" si="2"/>
        <v>99.872670713520577</v>
      </c>
      <c r="D63" s="55">
        <f t="shared" si="21"/>
        <v>3.5447680986638406</v>
      </c>
      <c r="E63" s="8">
        <v>55.8</v>
      </c>
      <c r="F63" s="8">
        <f t="shared" si="3"/>
        <v>5.3053155054122927</v>
      </c>
      <c r="G63" s="1">
        <v>0.08</v>
      </c>
      <c r="H63" s="8">
        <f t="shared" si="4"/>
        <v>0.25640626891237284</v>
      </c>
      <c r="I63" s="8" cm="1">
        <f t="array" ref="I63">_xll.BDH(I$2,"PX_LAST",$A63,$A63,"Days=A","Fill=P")</f>
        <v>1.0169999999999999</v>
      </c>
      <c r="J63" s="10">
        <f t="shared" si="5"/>
        <v>0.62725591318833707</v>
      </c>
      <c r="K63" s="44">
        <f t="shared" si="22"/>
        <v>1.5205213494313434</v>
      </c>
      <c r="L63" s="59"/>
      <c r="M63" s="10"/>
      <c r="O63" s="59" cm="1">
        <f t="array" ref="O63">_xll.BDH(O$3,"PX_LAST",$A63,$A63,"Days=A","Fill=P")</f>
        <v>84.5</v>
      </c>
      <c r="P63" s="10">
        <f t="shared" si="35"/>
        <v>45.415142069987148</v>
      </c>
      <c r="Q63" s="55">
        <f t="shared" si="37"/>
        <v>2.6058640214405484</v>
      </c>
      <c r="T63" t="s">
        <v>23</v>
      </c>
      <c r="U63" s="26">
        <f t="shared" si="23"/>
        <v>2.2733620719765013</v>
      </c>
      <c r="V63" s="1" t="str">
        <f t="shared" si="18"/>
        <v>E</v>
      </c>
      <c r="W63" s="26">
        <f t="shared" si="24"/>
        <v>0.25516860236741223</v>
      </c>
      <c r="X63" s="49">
        <f t="shared" si="19"/>
        <v>0</v>
      </c>
      <c r="Y63" s="26">
        <f t="shared" si="25"/>
        <v>0.25516860236741223</v>
      </c>
      <c r="Z63" s="82" t="str">
        <f t="shared" si="26"/>
        <v>E</v>
      </c>
      <c r="AA63" s="35">
        <f t="shared" si="20"/>
        <v>0.45833661699080103</v>
      </c>
      <c r="AB63" s="34" t="str">
        <f t="shared" si="27"/>
        <v>E</v>
      </c>
      <c r="AC63" t="s">
        <v>57</v>
      </c>
      <c r="AD63" s="1">
        <f t="shared" si="30"/>
        <v>0.25516860236741223</v>
      </c>
      <c r="AE63" s="1">
        <f t="shared" si="36"/>
        <v>0.13809043537996563</v>
      </c>
      <c r="AF63" s="1"/>
      <c r="AG63" s="1"/>
      <c r="AH63" s="1"/>
      <c r="AI63" s="1">
        <v>0</v>
      </c>
      <c r="AK63" s="28">
        <f t="shared" si="7"/>
        <v>2.2733620719765013</v>
      </c>
      <c r="AL63" s="28" t="e">
        <f t="shared" si="8"/>
        <v>#N/A</v>
      </c>
      <c r="AM63" s="28" t="e">
        <f t="shared" si="9"/>
        <v>#N/A</v>
      </c>
      <c r="AN63" s="28" t="e">
        <f t="shared" si="10"/>
        <v>#N/A</v>
      </c>
      <c r="AO63" s="28">
        <f t="shared" si="11"/>
        <v>327.88</v>
      </c>
      <c r="AP63" s="28" t="e">
        <f t="shared" si="12"/>
        <v>#N/A</v>
      </c>
      <c r="AQ63" t="e">
        <f t="shared" si="13"/>
        <v>#N/A</v>
      </c>
      <c r="AR63" t="e">
        <f t="shared" si="14"/>
        <v>#N/A</v>
      </c>
      <c r="AT63" s="16">
        <f t="shared" si="15"/>
        <v>38776</v>
      </c>
      <c r="AU63">
        <f t="shared" si="16"/>
        <v>4</v>
      </c>
      <c r="AV63">
        <f t="shared" si="17"/>
        <v>4</v>
      </c>
      <c r="BG63" cm="1">
        <f t="array" ref="BG63">_xll.BDH($BG$3,"PX_LAST",$A63,$A63,"Days=A","Fill=P")</f>
        <v>327.88</v>
      </c>
      <c r="BH63">
        <f t="shared" si="6"/>
        <v>2.130575629205067E-2</v>
      </c>
      <c r="BI63" t="str">
        <f t="shared" si="28"/>
        <v>E</v>
      </c>
      <c r="BJ63">
        <f t="shared" si="29"/>
        <v>1</v>
      </c>
      <c r="BK63">
        <f t="shared" si="31"/>
        <v>2.0007319751128572E-2</v>
      </c>
      <c r="BL63">
        <f t="shared" si="34"/>
        <v>122.55113230769908</v>
      </c>
      <c r="BM63">
        <f t="shared" si="32"/>
        <v>147.38166943857593</v>
      </c>
      <c r="BN63">
        <f t="shared" si="33"/>
        <v>0.83152221558173189</v>
      </c>
    </row>
    <row r="64" spans="1:66" x14ac:dyDescent="0.25">
      <c r="A64" s="54">
        <v>38807</v>
      </c>
      <c r="B64" s="75">
        <f>_xll.BDH(B$2,"PX_LAST",$A64,$A64,"Days=A","Fill=P")</f>
        <v>101.0707</v>
      </c>
      <c r="C64" s="8">
        <f t="shared" si="2"/>
        <v>99.932572177844548</v>
      </c>
      <c r="D64" s="55">
        <f t="shared" si="21"/>
        <v>3.6772298630801594</v>
      </c>
      <c r="E64" s="8">
        <v>54.3</v>
      </c>
      <c r="F64" s="8">
        <f t="shared" si="3"/>
        <v>5.1042524043298334</v>
      </c>
      <c r="G64" s="1">
        <v>0.21</v>
      </c>
      <c r="H64" s="8">
        <f t="shared" si="4"/>
        <v>0.24712501512989826</v>
      </c>
      <c r="I64" s="8" cm="1">
        <f t="array" ref="I64">_xll.BDH(I$2,"PX_LAST",$A64,$A64,"Days=A","Fill=P")</f>
        <v>0.997</v>
      </c>
      <c r="J64" s="10">
        <f t="shared" si="5"/>
        <v>0.64574311752892022</v>
      </c>
      <c r="K64" s="44">
        <f t="shared" si="22"/>
        <v>1.4358786850526561</v>
      </c>
      <c r="L64" s="59"/>
      <c r="M64" s="10"/>
      <c r="O64" s="59" cm="1">
        <f t="array" ref="O64">_xll.BDH(O$3,"PX_LAST",$A64,$A64,"Days=A","Fill=P")</f>
        <v>90.9</v>
      </c>
      <c r="P64" s="10">
        <f t="shared" si="35"/>
        <v>49.963627862988432</v>
      </c>
      <c r="Q64" s="55">
        <f t="shared" si="37"/>
        <v>2.5623558044612329</v>
      </c>
      <c r="T64" t="s">
        <v>23</v>
      </c>
      <c r="U64" s="26">
        <f t="shared" si="23"/>
        <v>2.5143341960592429</v>
      </c>
      <c r="V64" s="1" t="str">
        <f t="shared" si="18"/>
        <v>E</v>
      </c>
      <c r="W64" s="26">
        <f t="shared" si="24"/>
        <v>0.2409721240827416</v>
      </c>
      <c r="X64" s="49">
        <f t="shared" si="19"/>
        <v>0</v>
      </c>
      <c r="Y64" s="26">
        <f t="shared" si="25"/>
        <v>0.2409721240827416</v>
      </c>
      <c r="Z64" s="82" t="str">
        <f t="shared" si="26"/>
        <v>E</v>
      </c>
      <c r="AA64" s="35">
        <f t="shared" si="20"/>
        <v>0.45833661699080103</v>
      </c>
      <c r="AB64" s="34" t="str">
        <f t="shared" si="27"/>
        <v>E</v>
      </c>
      <c r="AC64" t="s">
        <v>57</v>
      </c>
      <c r="AD64" s="1">
        <f t="shared" si="30"/>
        <v>0.2409721240827416</v>
      </c>
      <c r="AE64" s="1">
        <f t="shared" si="36"/>
        <v>0.16721352553963409</v>
      </c>
      <c r="AF64" s="1"/>
      <c r="AG64" s="1"/>
      <c r="AH64" s="1"/>
      <c r="AI64" s="1">
        <v>0</v>
      </c>
      <c r="AK64" s="28">
        <f t="shared" si="7"/>
        <v>2.5143341960592429</v>
      </c>
      <c r="AL64" s="28" t="e">
        <f t="shared" si="8"/>
        <v>#N/A</v>
      </c>
      <c r="AM64" s="28" t="e">
        <f t="shared" si="9"/>
        <v>#N/A</v>
      </c>
      <c r="AN64" s="28" t="e">
        <f t="shared" si="10"/>
        <v>#N/A</v>
      </c>
      <c r="AO64" s="28">
        <f t="shared" si="11"/>
        <v>334.44</v>
      </c>
      <c r="AP64" s="28" t="e">
        <f t="shared" si="12"/>
        <v>#N/A</v>
      </c>
      <c r="AQ64" t="e">
        <f t="shared" si="13"/>
        <v>#N/A</v>
      </c>
      <c r="AR64" t="e">
        <f t="shared" si="14"/>
        <v>#N/A</v>
      </c>
      <c r="AT64" s="16">
        <f t="shared" si="15"/>
        <v>38807</v>
      </c>
      <c r="AU64">
        <f t="shared" si="16"/>
        <v>4</v>
      </c>
      <c r="AV64">
        <f t="shared" si="17"/>
        <v>4</v>
      </c>
      <c r="BG64" cm="1">
        <f t="array" ref="BG64">_xll.BDH($BG$3,"PX_LAST",$A64,$A64,"Days=A","Fill=P")</f>
        <v>334.44</v>
      </c>
      <c r="BH64">
        <f t="shared" si="6"/>
        <v>2.0007319751128572E-2</v>
      </c>
      <c r="BI64" t="str">
        <f t="shared" si="28"/>
        <v>E</v>
      </c>
      <c r="BJ64">
        <f t="shared" si="29"/>
        <v>1</v>
      </c>
      <c r="BK64">
        <f t="shared" si="31"/>
        <v>6.0997488338716543E-3</v>
      </c>
      <c r="BL64">
        <f t="shared" si="34"/>
        <v>125.00305199764207</v>
      </c>
      <c r="BM64">
        <f t="shared" si="32"/>
        <v>150.33038162448864</v>
      </c>
      <c r="BN64">
        <f t="shared" si="33"/>
        <v>0.83152221558173189</v>
      </c>
    </row>
    <row r="65" spans="1:66" x14ac:dyDescent="0.25">
      <c r="A65" s="54">
        <v>38835</v>
      </c>
      <c r="B65" s="75">
        <f>_xll.BDH(B$2,"PX_LAST",$A65,$A65,"Days=A","Fill=P")</f>
        <v>101.0707</v>
      </c>
      <c r="C65" s="8">
        <f t="shared" si="2"/>
        <v>99.989478568952322</v>
      </c>
      <c r="D65" s="55">
        <f t="shared" si="21"/>
        <v>3.4454445510322929</v>
      </c>
      <c r="E65" s="8">
        <v>55.2</v>
      </c>
      <c r="F65" s="8">
        <f t="shared" si="3"/>
        <v>5.1234019234638666</v>
      </c>
      <c r="G65" s="1">
        <v>-0.1</v>
      </c>
      <c r="H65" s="8">
        <f t="shared" si="4"/>
        <v>0.17770001210391864</v>
      </c>
      <c r="I65" s="8" cm="1">
        <f t="array" ref="I65">_xll.BDH(I$2,"PX_LAST",$A65,$A65,"Days=A","Fill=P")</f>
        <v>0.78800000000000003</v>
      </c>
      <c r="J65" s="10">
        <f t="shared" si="5"/>
        <v>0.65285596165247417</v>
      </c>
      <c r="K65" s="44">
        <f t="shared" si="22"/>
        <v>1.2961397042234348</v>
      </c>
      <c r="L65" s="59"/>
      <c r="M65" s="10"/>
      <c r="O65" s="59" cm="1">
        <f t="array" ref="O65">_xll.BDH(O$3,"PX_LAST",$A65,$A65,"Days=A","Fill=P")</f>
        <v>112.2</v>
      </c>
      <c r="P65" s="10">
        <f t="shared" si="35"/>
        <v>56.187265076689592</v>
      </c>
      <c r="Q65" s="55">
        <f t="shared" si="37"/>
        <v>2.5630133175819174</v>
      </c>
      <c r="T65" t="s">
        <v>23</v>
      </c>
      <c r="U65" s="26">
        <f t="shared" si="23"/>
        <v>2.5121276282951706</v>
      </c>
      <c r="V65" s="1" t="str">
        <f t="shared" si="18"/>
        <v>SD</v>
      </c>
      <c r="W65" s="26">
        <f t="shared" si="24"/>
        <v>-2.2065677640723536E-3</v>
      </c>
      <c r="X65" s="49">
        <f t="shared" si="19"/>
        <v>0</v>
      </c>
      <c r="Y65" s="26">
        <f t="shared" si="25"/>
        <v>-2.2065677640723536E-3</v>
      </c>
      <c r="Z65" s="82" t="str">
        <f t="shared" si="26"/>
        <v>E</v>
      </c>
      <c r="AA65" s="35">
        <f t="shared" si="20"/>
        <v>0.45833661699080103</v>
      </c>
      <c r="AB65" s="34" t="str">
        <f t="shared" si="27"/>
        <v>E</v>
      </c>
      <c r="AC65" t="s">
        <v>57</v>
      </c>
      <c r="AD65" s="1">
        <f t="shared" si="30"/>
        <v>2.2065677640723536E-3</v>
      </c>
      <c r="AE65" s="1">
        <f t="shared" si="36"/>
        <v>0.16721352553963409</v>
      </c>
      <c r="AF65" s="1"/>
      <c r="AG65" s="1"/>
      <c r="AH65" s="1"/>
      <c r="AI65" s="1">
        <v>0</v>
      </c>
      <c r="AK65" s="28">
        <f t="shared" si="7"/>
        <v>2.5121276282951706</v>
      </c>
      <c r="AL65" s="28">
        <f t="shared" si="8"/>
        <v>2.5121276282951706</v>
      </c>
      <c r="AM65" s="28" t="e">
        <f t="shared" si="9"/>
        <v>#N/A</v>
      </c>
      <c r="AN65" s="28" t="e">
        <f t="shared" si="10"/>
        <v>#N/A</v>
      </c>
      <c r="AO65" s="28">
        <f t="shared" si="11"/>
        <v>336.48</v>
      </c>
      <c r="AP65" s="28">
        <f t="shared" si="12"/>
        <v>336.48</v>
      </c>
      <c r="AQ65" t="e">
        <f t="shared" si="13"/>
        <v>#N/A</v>
      </c>
      <c r="AR65" t="e">
        <f t="shared" si="14"/>
        <v>#N/A</v>
      </c>
      <c r="AT65" s="16">
        <f t="shared" si="15"/>
        <v>38835</v>
      </c>
      <c r="AU65">
        <f t="shared" si="16"/>
        <v>3</v>
      </c>
      <c r="AV65">
        <f t="shared" si="17"/>
        <v>4</v>
      </c>
      <c r="BG65" cm="1">
        <f t="array" ref="BG65">_xll.BDH($BG$3,"PX_LAST",$A65,$A65,"Days=A","Fill=P")</f>
        <v>336.48</v>
      </c>
      <c r="BH65">
        <f t="shared" si="6"/>
        <v>6.0997488338716543E-3</v>
      </c>
      <c r="BI65" t="str">
        <f t="shared" si="28"/>
        <v>E</v>
      </c>
      <c r="BJ65">
        <f t="shared" si="29"/>
        <v>1</v>
      </c>
      <c r="BK65">
        <f t="shared" si="31"/>
        <v>-5.2365668093200202E-2</v>
      </c>
      <c r="BL65">
        <f t="shared" si="34"/>
        <v>125.76553921829509</v>
      </c>
      <c r="BM65">
        <f t="shared" si="32"/>
        <v>151.2473591944981</v>
      </c>
      <c r="BN65">
        <f t="shared" si="33"/>
        <v>0.83152221558173189</v>
      </c>
    </row>
    <row r="66" spans="1:66" x14ac:dyDescent="0.25">
      <c r="A66" s="54">
        <v>38868</v>
      </c>
      <c r="B66" s="75">
        <f>_xll.BDH(B$2,"PX_LAST",$A66,$A66,"Days=A","Fill=P")</f>
        <v>101.3146</v>
      </c>
      <c r="C66" s="8">
        <f t="shared" si="2"/>
        <v>100.05573464050471</v>
      </c>
      <c r="D66" s="55">
        <f t="shared" si="21"/>
        <v>3.2739348673871169</v>
      </c>
      <c r="E66" s="8">
        <v>53.7</v>
      </c>
      <c r="F66" s="8">
        <f t="shared" si="3"/>
        <v>4.838721538771094</v>
      </c>
      <c r="G66" s="1">
        <v>0.01</v>
      </c>
      <c r="H66" s="8">
        <f t="shared" si="4"/>
        <v>0.14416000968313492</v>
      </c>
      <c r="I66" s="8" cm="1">
        <f t="array" ref="I66">_xll.BDH(I$2,"PX_LAST",$A66,$A66,"Days=A","Fill=P")</f>
        <v>0.53</v>
      </c>
      <c r="J66" s="10">
        <f t="shared" si="5"/>
        <v>0.64671316356985042</v>
      </c>
      <c r="K66" s="44">
        <f t="shared" si="22"/>
        <v>1.1180670868296332</v>
      </c>
      <c r="L66" s="59"/>
      <c r="M66" s="10"/>
      <c r="O66" s="59" cm="1">
        <f t="array" ref="O66">_xll.BDH(O$3,"PX_LAST",$A66,$A66,"Days=A","Fill=P")</f>
        <v>77.2</v>
      </c>
      <c r="P66" s="10">
        <f t="shared" si="35"/>
        <v>58.288538569020631</v>
      </c>
      <c r="Q66" s="55">
        <f t="shared" si="37"/>
        <v>2.3865084346951351</v>
      </c>
      <c r="T66" t="s">
        <v>23</v>
      </c>
      <c r="U66" s="26">
        <f t="shared" si="23"/>
        <v>2.3166733575190204</v>
      </c>
      <c r="V66" s="1" t="str">
        <f t="shared" si="18"/>
        <v>SD</v>
      </c>
      <c r="W66" s="26">
        <f t="shared" si="24"/>
        <v>-0.19545427077615019</v>
      </c>
      <c r="X66" s="49">
        <f t="shared" si="19"/>
        <v>0</v>
      </c>
      <c r="Y66" s="26">
        <f t="shared" si="25"/>
        <v>-0.19545427077615019</v>
      </c>
      <c r="Z66" s="82" t="str">
        <f t="shared" si="26"/>
        <v>SD</v>
      </c>
      <c r="AA66" s="35">
        <f t="shared" si="20"/>
        <v>0.45833661699080103</v>
      </c>
      <c r="AB66" s="34" t="str">
        <f t="shared" si="27"/>
        <v>SD</v>
      </c>
      <c r="AC66" t="s">
        <v>57</v>
      </c>
      <c r="AD66" s="1">
        <f t="shared" si="30"/>
        <v>0.19545427077615019</v>
      </c>
      <c r="AE66" s="1">
        <f t="shared" si="36"/>
        <v>0.18591691667805388</v>
      </c>
      <c r="AF66" s="1"/>
      <c r="AG66" s="1"/>
      <c r="AH66" s="1"/>
      <c r="AI66" s="1">
        <v>0</v>
      </c>
      <c r="AK66" s="28" t="e">
        <f t="shared" si="7"/>
        <v>#N/A</v>
      </c>
      <c r="AL66" s="28">
        <f t="shared" si="8"/>
        <v>2.3166733575190204</v>
      </c>
      <c r="AM66" s="28" t="e">
        <f t="shared" si="9"/>
        <v>#N/A</v>
      </c>
      <c r="AN66" s="28" t="e">
        <f t="shared" si="10"/>
        <v>#N/A</v>
      </c>
      <c r="AO66" s="28" t="e">
        <f t="shared" si="11"/>
        <v>#N/A</v>
      </c>
      <c r="AP66" s="28">
        <f t="shared" si="12"/>
        <v>318.86</v>
      </c>
      <c r="AQ66" t="e">
        <f t="shared" si="13"/>
        <v>#N/A</v>
      </c>
      <c r="AR66" t="e">
        <f t="shared" si="14"/>
        <v>#N/A</v>
      </c>
      <c r="AT66" s="16">
        <f t="shared" si="15"/>
        <v>38868</v>
      </c>
      <c r="AU66">
        <f t="shared" si="16"/>
        <v>3</v>
      </c>
      <c r="AV66">
        <f t="shared" si="17"/>
        <v>3</v>
      </c>
      <c r="BG66" cm="1">
        <f t="array" ref="BG66">_xll.BDH($BG$3,"PX_LAST",$A66,$A66,"Days=A","Fill=P")</f>
        <v>318.86</v>
      </c>
      <c r="BH66">
        <f t="shared" si="6"/>
        <v>-5.2365668093200202E-2</v>
      </c>
      <c r="BI66" t="str">
        <f t="shared" si="28"/>
        <v>SD</v>
      </c>
      <c r="BJ66">
        <f t="shared" si="29"/>
        <v>0</v>
      </c>
      <c r="BK66">
        <f t="shared" si="31"/>
        <v>0</v>
      </c>
      <c r="BL66">
        <f t="shared" si="34"/>
        <v>119.1797427340275</v>
      </c>
      <c r="BM66">
        <f t="shared" si="32"/>
        <v>143.32719018294597</v>
      </c>
      <c r="BN66">
        <f t="shared" si="33"/>
        <v>0.831522215581732</v>
      </c>
    </row>
    <row r="67" spans="1:66" x14ac:dyDescent="0.25">
      <c r="A67" s="54">
        <v>38898</v>
      </c>
      <c r="B67" s="75">
        <f>_xll.BDH(B$2,"PX_LAST",$A67,$A67,"Days=A","Fill=P")</f>
        <v>101.4012</v>
      </c>
      <c r="C67" s="8">
        <f t="shared" si="2"/>
        <v>100.12300790847947</v>
      </c>
      <c r="D67" s="55">
        <f t="shared" si="21"/>
        <v>3.0672054781556199</v>
      </c>
      <c r="E67" s="8">
        <v>52</v>
      </c>
      <c r="F67" s="8">
        <f t="shared" si="3"/>
        <v>4.2709772310168752</v>
      </c>
      <c r="G67" s="1">
        <v>0</v>
      </c>
      <c r="H67" s="8">
        <f t="shared" si="4"/>
        <v>0.11532800774650794</v>
      </c>
      <c r="I67" s="8" cm="1">
        <f t="array" ref="I67">_xll.BDH(I$2,"PX_LAST",$A67,$A67,"Days=A","Fill=P")</f>
        <v>0.78500000000000003</v>
      </c>
      <c r="J67" s="10">
        <f t="shared" si="5"/>
        <v>0.65362750539135783</v>
      </c>
      <c r="K67" s="44">
        <f t="shared" si="22"/>
        <v>1.024578531918392</v>
      </c>
      <c r="L67" s="59"/>
      <c r="M67" s="10"/>
      <c r="O67" s="59" cm="1">
        <f t="array" ref="O67">_xll.BDH(O$3,"PX_LAST",$A67,$A67,"Days=A","Fill=P")</f>
        <v>67.900000000000006</v>
      </c>
      <c r="P67" s="10">
        <f t="shared" si="35"/>
        <v>59.249684712118565</v>
      </c>
      <c r="Q67" s="55">
        <f t="shared" si="37"/>
        <v>2.2197360669361763</v>
      </c>
      <c r="T67" t="s">
        <v>23</v>
      </c>
      <c r="U67" s="26">
        <f t="shared" si="23"/>
        <v>2.1727498220805619</v>
      </c>
      <c r="V67" s="1" t="str">
        <f t="shared" si="18"/>
        <v>SD</v>
      </c>
      <c r="W67" s="26">
        <f t="shared" si="24"/>
        <v>-0.14392353543845848</v>
      </c>
      <c r="X67" s="49">
        <f t="shared" si="19"/>
        <v>0</v>
      </c>
      <c r="Y67" s="26">
        <f t="shared" si="25"/>
        <v>-0.14392353543845848</v>
      </c>
      <c r="Z67" s="82" t="str">
        <f t="shared" si="26"/>
        <v>SD</v>
      </c>
      <c r="AA67" s="35">
        <f t="shared" si="20"/>
        <v>0.45833661699080103</v>
      </c>
      <c r="AB67" s="34" t="str">
        <f t="shared" si="27"/>
        <v>SD</v>
      </c>
      <c r="AC67" t="s">
        <v>57</v>
      </c>
      <c r="AD67" s="1">
        <f t="shared" si="30"/>
        <v>0.14392353543845848</v>
      </c>
      <c r="AE67" s="1">
        <f t="shared" si="36"/>
        <v>0.16721352553963409</v>
      </c>
      <c r="AF67" s="1"/>
      <c r="AG67" s="1"/>
      <c r="AH67" s="1"/>
      <c r="AI67" s="1">
        <v>0</v>
      </c>
      <c r="AK67" s="28" t="e">
        <f t="shared" si="7"/>
        <v>#N/A</v>
      </c>
      <c r="AL67" s="28">
        <f t="shared" si="8"/>
        <v>2.1727498220805619</v>
      </c>
      <c r="AM67" s="28" t="e">
        <f t="shared" si="9"/>
        <v>#N/A</v>
      </c>
      <c r="AN67" s="28" t="e">
        <f t="shared" si="10"/>
        <v>#N/A</v>
      </c>
      <c r="AO67" s="28" t="e">
        <f t="shared" si="11"/>
        <v>#N/A</v>
      </c>
      <c r="AP67" s="28">
        <f t="shared" si="12"/>
        <v>320.66000000000003</v>
      </c>
      <c r="AQ67" t="e">
        <f t="shared" si="13"/>
        <v>#N/A</v>
      </c>
      <c r="AR67" t="e">
        <f t="shared" si="14"/>
        <v>#N/A</v>
      </c>
      <c r="AT67" s="16">
        <f t="shared" si="15"/>
        <v>38898</v>
      </c>
      <c r="AU67">
        <f t="shared" si="16"/>
        <v>3</v>
      </c>
      <c r="AV67">
        <f t="shared" si="17"/>
        <v>3</v>
      </c>
      <c r="BG67" cm="1">
        <f t="array" ref="BG67">_xll.BDH($BG$3,"PX_LAST",$A67,$A67,"Days=A","Fill=P")</f>
        <v>320.66000000000003</v>
      </c>
      <c r="BH67">
        <f t="shared" si="6"/>
        <v>5.6451107068933304E-3</v>
      </c>
      <c r="BI67" t="str">
        <f t="shared" si="28"/>
        <v>SD</v>
      </c>
      <c r="BJ67">
        <f t="shared" si="29"/>
        <v>0</v>
      </c>
      <c r="BK67">
        <f t="shared" si="31"/>
        <v>0</v>
      </c>
      <c r="BL67">
        <f t="shared" si="34"/>
        <v>119.1797427340275</v>
      </c>
      <c r="BM67">
        <f t="shared" si="32"/>
        <v>144.13628803883665</v>
      </c>
      <c r="BN67">
        <f t="shared" si="33"/>
        <v>0.82685453022014299</v>
      </c>
    </row>
    <row r="68" spans="1:66" x14ac:dyDescent="0.25">
      <c r="A68" s="54">
        <v>38929</v>
      </c>
      <c r="B68" s="75">
        <f>_xll.BDH(B$2,"PX_LAST",$A68,$A68,"Days=A","Fill=P")</f>
        <v>101.4892</v>
      </c>
      <c r="C68" s="8">
        <f t="shared" si="2"/>
        <v>100.19131751305549</v>
      </c>
      <c r="D68" s="55">
        <f t="shared" si="21"/>
        <v>2.867201501142465</v>
      </c>
      <c r="E68" s="8">
        <v>53</v>
      </c>
      <c r="F68" s="8">
        <f t="shared" si="3"/>
        <v>4.0167817848135003</v>
      </c>
      <c r="G68" s="1">
        <v>-0.28000000000000003</v>
      </c>
      <c r="H68" s="8">
        <f t="shared" si="4"/>
        <v>3.6262406197206359E-2</v>
      </c>
      <c r="I68" s="8" cm="1">
        <f t="array" ref="I68">_xll.BDH(I$2,"PX_LAST",$A68,$A68,"Days=A","Fill=P")</f>
        <v>0.70099999999999996</v>
      </c>
      <c r="J68" s="10">
        <f t="shared" si="5"/>
        <v>0.65599613012178992</v>
      </c>
      <c r="K68" s="44">
        <f t="shared" si="22"/>
        <v>0.93164388098185669</v>
      </c>
      <c r="L68" s="59"/>
      <c r="M68" s="10"/>
      <c r="O68" s="59" cm="1">
        <f t="array" ref="O68">_xll.BDH(O$3,"PX_LAST",$A68,$A68,"Days=A","Fill=P")</f>
        <v>-6</v>
      </c>
      <c r="P68" s="10">
        <f t="shared" si="35"/>
        <v>52.724716240906709</v>
      </c>
      <c r="Q68" s="55">
        <f t="shared" si="37"/>
        <v>1.437259977277912</v>
      </c>
      <c r="T68" t="s">
        <v>23</v>
      </c>
      <c r="U68" s="26">
        <f t="shared" si="23"/>
        <v>1.8120364454717961</v>
      </c>
      <c r="V68" s="1" t="str">
        <f t="shared" si="18"/>
        <v>SD</v>
      </c>
      <c r="W68" s="26">
        <f t="shared" si="24"/>
        <v>-0.36071337660876579</v>
      </c>
      <c r="X68" s="49">
        <f t="shared" si="19"/>
        <v>1</v>
      </c>
      <c r="Y68" s="26">
        <f t="shared" si="25"/>
        <v>-0.36071337660876579</v>
      </c>
      <c r="Z68" s="82" t="str">
        <f t="shared" si="26"/>
        <v>SD</v>
      </c>
      <c r="AA68" s="35">
        <f t="shared" si="20"/>
        <v>0.45833661699080103</v>
      </c>
      <c r="AB68" s="34" t="str">
        <f t="shared" si="27"/>
        <v>SD</v>
      </c>
      <c r="AC68" t="s">
        <v>57</v>
      </c>
      <c r="AD68" s="1">
        <f t="shared" si="30"/>
        <v>0.36071337660876579</v>
      </c>
      <c r="AE68" s="1">
        <f t="shared" si="36"/>
        <v>0.18591691667805388</v>
      </c>
      <c r="AF68" s="1"/>
      <c r="AG68" s="1"/>
      <c r="AH68" s="1"/>
      <c r="AI68" s="1">
        <v>0</v>
      </c>
      <c r="AK68" s="28" t="e">
        <f t="shared" si="7"/>
        <v>#N/A</v>
      </c>
      <c r="AL68" s="28">
        <f t="shared" si="8"/>
        <v>1.8120364454717961</v>
      </c>
      <c r="AM68" s="28" t="e">
        <f t="shared" si="9"/>
        <v>#N/A</v>
      </c>
      <c r="AN68" s="28" t="e">
        <f t="shared" si="10"/>
        <v>#N/A</v>
      </c>
      <c r="AO68" s="28" t="e">
        <f t="shared" si="11"/>
        <v>#N/A</v>
      </c>
      <c r="AP68" s="28">
        <f t="shared" si="12"/>
        <v>326.04000000000002</v>
      </c>
      <c r="AQ68" t="e">
        <f t="shared" si="13"/>
        <v>#N/A</v>
      </c>
      <c r="AR68" t="e">
        <f t="shared" si="14"/>
        <v>#N/A</v>
      </c>
      <c r="AT68" s="16">
        <f t="shared" si="15"/>
        <v>38929</v>
      </c>
      <c r="AU68">
        <f t="shared" si="16"/>
        <v>3</v>
      </c>
      <c r="AV68">
        <f t="shared" si="17"/>
        <v>3</v>
      </c>
      <c r="BG68" cm="1">
        <f t="array" ref="BG68">_xll.BDH($BG$3,"PX_LAST",$A68,$A68,"Days=A","Fill=P")</f>
        <v>326.04000000000002</v>
      </c>
      <c r="BH68">
        <f t="shared" si="6"/>
        <v>1.6777895590344816E-2</v>
      </c>
      <c r="BI68" t="str">
        <f t="shared" si="28"/>
        <v>SD</v>
      </c>
      <c r="BJ68">
        <f t="shared" si="29"/>
        <v>0</v>
      </c>
      <c r="BK68">
        <f t="shared" si="31"/>
        <v>0</v>
      </c>
      <c r="BL68">
        <f t="shared" si="34"/>
        <v>119.1797427340275</v>
      </c>
      <c r="BM68">
        <f t="shared" si="32"/>
        <v>146.55459163033211</v>
      </c>
      <c r="BN68">
        <f t="shared" si="33"/>
        <v>0.81321056821368876</v>
      </c>
    </row>
    <row r="69" spans="1:66" x14ac:dyDescent="0.25">
      <c r="A69" s="54">
        <v>38960</v>
      </c>
      <c r="B69" s="75">
        <f>_xll.BDH(B$2,"PX_LAST",$A69,$A69,"Days=A","Fill=P")</f>
        <v>101.5966</v>
      </c>
      <c r="C69" s="8">
        <f t="shared" ref="C69:C132" si="38">$BQ$2*C68 + (1-$BQ$2)*B69</f>
        <v>100.26158163740271</v>
      </c>
      <c r="D69" s="55">
        <f t="shared" si="21"/>
        <v>2.6991866671203995</v>
      </c>
      <c r="E69" s="8">
        <v>53.7</v>
      </c>
      <c r="F69" s="8">
        <f t="shared" ref="F69:F132" si="39">$BQ$1*F68+(1-$BQ$1)*(E69-50)</f>
        <v>3.9534254278508012</v>
      </c>
      <c r="G69" s="1">
        <v>0.18</v>
      </c>
      <c r="H69" s="8">
        <f t="shared" ref="H69:H132" si="40">$BQ$1*H68+(1-$BQ$1) * MAX(AVERAGE($G$4:$G$256)-3*STDEVA($G$4:$G$256),MIN(G69,AVERAGE($G$4:$G$256)+3*STDEVA($G$4:$G$256)))</f>
        <v>6.5009924957765086E-2</v>
      </c>
      <c r="I69" s="8" cm="1">
        <f t="array" ref="I69">_xll.BDH(I$2,"PX_LAST",$A69,$A69,"Days=A","Fill=P")</f>
        <v>0.86299999999999999</v>
      </c>
      <c r="J69" s="10">
        <f t="shared" ref="J69:J132" si="41">$BQ$3*J68+(1-$BQ$3)*I69</f>
        <v>0.66634632361570045</v>
      </c>
      <c r="K69" s="44">
        <f t="shared" si="22"/>
        <v>0.89699618215344201</v>
      </c>
      <c r="L69" s="59"/>
      <c r="M69" s="10"/>
      <c r="O69" s="59" cm="1">
        <f t="array" ref="O69">_xll.BDH(O$3,"PX_LAST",$A69,$A69,"Days=A","Fill=P")</f>
        <v>-40.4</v>
      </c>
      <c r="P69" s="10">
        <f t="shared" si="35"/>
        <v>43.412244616816039</v>
      </c>
      <c r="Q69" s="55">
        <f t="shared" si="37"/>
        <v>0.57946433497531791</v>
      </c>
      <c r="T69" t="s">
        <v>26</v>
      </c>
      <c r="U69" s="26">
        <f t="shared" si="23"/>
        <v>1.4478873394237415</v>
      </c>
      <c r="V69" s="1" t="str">
        <f t="shared" si="18"/>
        <v>SD</v>
      </c>
      <c r="W69" s="26">
        <f t="shared" si="24"/>
        <v>-0.36414910604805462</v>
      </c>
      <c r="X69" s="49">
        <f t="shared" si="19"/>
        <v>1</v>
      </c>
      <c r="Y69" s="26">
        <f t="shared" si="25"/>
        <v>-0.36414910604805462</v>
      </c>
      <c r="Z69" s="82" t="str">
        <f t="shared" si="26"/>
        <v>SD</v>
      </c>
      <c r="AA69" s="35">
        <f t="shared" si="20"/>
        <v>0.45833661699080103</v>
      </c>
      <c r="AB69" s="34" t="str">
        <f t="shared" si="27"/>
        <v>SD</v>
      </c>
      <c r="AC69" t="s">
        <v>57</v>
      </c>
      <c r="AD69" s="1">
        <f t="shared" si="30"/>
        <v>0.36414910604805462</v>
      </c>
      <c r="AE69" s="1">
        <f t="shared" si="36"/>
        <v>0.19545427077615019</v>
      </c>
      <c r="AF69" s="1"/>
      <c r="AG69" s="1"/>
      <c r="AH69" s="1"/>
      <c r="AI69" s="1">
        <v>0</v>
      </c>
      <c r="AK69" s="28" t="e">
        <f t="shared" si="7"/>
        <v>#N/A</v>
      </c>
      <c r="AL69" s="28">
        <f t="shared" si="8"/>
        <v>1.4478873394237415</v>
      </c>
      <c r="AM69" s="28" t="e">
        <f t="shared" si="9"/>
        <v>#N/A</v>
      </c>
      <c r="AN69" s="28" t="e">
        <f t="shared" si="10"/>
        <v>#N/A</v>
      </c>
      <c r="AO69" s="28" t="e">
        <f t="shared" si="11"/>
        <v>#N/A</v>
      </c>
      <c r="AP69" s="28">
        <f t="shared" si="12"/>
        <v>334.73</v>
      </c>
      <c r="AQ69" t="e">
        <f t="shared" si="13"/>
        <v>#N/A</v>
      </c>
      <c r="AR69" t="e">
        <f t="shared" si="14"/>
        <v>#N/A</v>
      </c>
      <c r="AT69" s="16">
        <f t="shared" si="15"/>
        <v>38960</v>
      </c>
      <c r="AU69">
        <f t="shared" si="16"/>
        <v>3</v>
      </c>
      <c r="AV69">
        <f t="shared" si="17"/>
        <v>3</v>
      </c>
      <c r="BG69" cm="1">
        <f t="array" ref="BG69">_xll.BDH($BG$3,"PX_LAST",$A69,$A69,"Days=A","Fill=P")</f>
        <v>334.73</v>
      </c>
      <c r="BH69">
        <f t="shared" si="6"/>
        <v>2.6653171390013553E-2</v>
      </c>
      <c r="BI69" t="str">
        <f t="shared" si="28"/>
        <v>SD</v>
      </c>
      <c r="BJ69">
        <f t="shared" si="29"/>
        <v>0</v>
      </c>
      <c r="BK69">
        <f t="shared" si="31"/>
        <v>0</v>
      </c>
      <c r="BL69">
        <f t="shared" si="34"/>
        <v>119.1797427340275</v>
      </c>
      <c r="BM69">
        <f t="shared" si="32"/>
        <v>150.4607362790488</v>
      </c>
      <c r="BN69">
        <f t="shared" si="33"/>
        <v>0.79209862773098039</v>
      </c>
    </row>
    <row r="70" spans="1:66" x14ac:dyDescent="0.25">
      <c r="A70" s="54">
        <v>38989</v>
      </c>
      <c r="B70" s="75">
        <f>_xll.BDH(B$2,"PX_LAST",$A70,$A70,"Days=A","Fill=P")</f>
        <v>101.5966</v>
      </c>
      <c r="C70" s="8">
        <f t="shared" si="38"/>
        <v>100.32833255553257</v>
      </c>
      <c r="D70" s="55">
        <f t="shared" si="21"/>
        <v>2.5413301350998143</v>
      </c>
      <c r="E70" s="8">
        <v>52.2</v>
      </c>
      <c r="F70" s="8">
        <f t="shared" si="39"/>
        <v>3.6027403422806414</v>
      </c>
      <c r="G70" s="1">
        <v>-0.02</v>
      </c>
      <c r="H70" s="8">
        <f t="shared" si="40"/>
        <v>4.8007939966212075E-2</v>
      </c>
      <c r="I70" s="8" cm="1">
        <f t="array" ref="I70">_xll.BDH(I$2,"PX_LAST",$A70,$A70,"Days=A","Fill=P")</f>
        <v>0.80500000000000005</v>
      </c>
      <c r="J70" s="10">
        <f t="shared" si="41"/>
        <v>0.67327900743491542</v>
      </c>
      <c r="K70" s="44">
        <f t="shared" si="22"/>
        <v>0.80658677656325861</v>
      </c>
      <c r="L70" s="59"/>
      <c r="M70" s="10"/>
      <c r="O70" s="59" cm="1">
        <f t="array" ref="O70">_xll.BDH(O$3,"PX_LAST",$A70,$A70,"Days=A","Fill=P")</f>
        <v>-42.1</v>
      </c>
      <c r="P70" s="10">
        <f t="shared" si="35"/>
        <v>34.861020155134433</v>
      </c>
      <c r="Q70" s="55">
        <f t="shared" si="37"/>
        <v>9.9957419416619522E-2</v>
      </c>
      <c r="T70" t="s">
        <v>23</v>
      </c>
      <c r="U70" s="26">
        <f t="shared" si="23"/>
        <v>1.2019102877000927</v>
      </c>
      <c r="V70" s="1" t="str">
        <f t="shared" si="18"/>
        <v>SD</v>
      </c>
      <c r="W70" s="26">
        <f t="shared" si="24"/>
        <v>-0.24597705172364881</v>
      </c>
      <c r="X70" s="49">
        <f t="shared" si="19"/>
        <v>0</v>
      </c>
      <c r="Y70" s="26">
        <f t="shared" si="25"/>
        <v>-0.24597705172364881</v>
      </c>
      <c r="Z70" s="82" t="str">
        <f t="shared" si="26"/>
        <v>SD</v>
      </c>
      <c r="AA70" s="35">
        <f t="shared" si="20"/>
        <v>0.45833661699080103</v>
      </c>
      <c r="AB70" s="34" t="str">
        <f t="shared" si="27"/>
        <v>SD</v>
      </c>
      <c r="AC70" t="s">
        <v>57</v>
      </c>
      <c r="AD70" s="1">
        <f t="shared" si="30"/>
        <v>0.24597705172364881</v>
      </c>
      <c r="AE70" s="1">
        <f t="shared" si="36"/>
        <v>0.2409721240827416</v>
      </c>
      <c r="AF70" s="1"/>
      <c r="AG70" s="1"/>
      <c r="AH70" s="1"/>
      <c r="AI70" s="1">
        <v>0</v>
      </c>
      <c r="AK70" s="28" t="e">
        <f t="shared" si="7"/>
        <v>#N/A</v>
      </c>
      <c r="AL70" s="28">
        <f t="shared" si="8"/>
        <v>1.2019102877000927</v>
      </c>
      <c r="AM70" s="28" t="e">
        <f t="shared" si="9"/>
        <v>#N/A</v>
      </c>
      <c r="AN70" s="28" t="e">
        <f t="shared" si="10"/>
        <v>#N/A</v>
      </c>
      <c r="AO70" s="28" t="e">
        <f t="shared" si="11"/>
        <v>#N/A</v>
      </c>
      <c r="AP70" s="28">
        <f t="shared" si="12"/>
        <v>341.43</v>
      </c>
      <c r="AQ70" t="e">
        <f t="shared" si="13"/>
        <v>#N/A</v>
      </c>
      <c r="AR70" t="e">
        <f t="shared" si="14"/>
        <v>#N/A</v>
      </c>
      <c r="AT70" s="16">
        <f t="shared" si="15"/>
        <v>38989</v>
      </c>
      <c r="AU70">
        <f t="shared" si="16"/>
        <v>3</v>
      </c>
      <c r="AV70">
        <f t="shared" si="17"/>
        <v>3</v>
      </c>
      <c r="BG70" cm="1">
        <f t="array" ref="BG70">_xll.BDH($BG$3,"PX_LAST",$A70,$A70,"Days=A","Fill=P")</f>
        <v>341.43</v>
      </c>
      <c r="BH70">
        <f t="shared" ref="BH70:BH133" si="42">BG70/BG69-1</f>
        <v>2.0016132405222153E-2</v>
      </c>
      <c r="BI70" t="str">
        <f t="shared" si="28"/>
        <v>SD</v>
      </c>
      <c r="BJ70">
        <f t="shared" si="29"/>
        <v>0</v>
      </c>
      <c r="BK70">
        <f t="shared" si="31"/>
        <v>0</v>
      </c>
      <c r="BL70">
        <f t="shared" si="34"/>
        <v>119.1797427340275</v>
      </c>
      <c r="BM70">
        <f t="shared" si="32"/>
        <v>153.47237829819747</v>
      </c>
      <c r="BN70">
        <f t="shared" si="33"/>
        <v>0.77655500003043387</v>
      </c>
    </row>
    <row r="71" spans="1:66" x14ac:dyDescent="0.25">
      <c r="A71" s="54">
        <v>39021</v>
      </c>
      <c r="B71" s="75">
        <f>_xll.BDH(B$2,"PX_LAST",$A71,$A71,"Days=A","Fill=P")</f>
        <v>101.8742</v>
      </c>
      <c r="C71" s="8">
        <f t="shared" si="38"/>
        <v>100.40562592775593</v>
      </c>
      <c r="D71" s="55">
        <f t="shared" si="21"/>
        <v>2.4386959314809995</v>
      </c>
      <c r="E71" s="8">
        <v>51.4</v>
      </c>
      <c r="F71" s="8">
        <f t="shared" si="39"/>
        <v>3.162192273824513</v>
      </c>
      <c r="G71" s="1">
        <v>-0.27</v>
      </c>
      <c r="H71" s="8">
        <f t="shared" si="40"/>
        <v>-1.5593648027030331E-2</v>
      </c>
      <c r="I71" s="8" cm="1">
        <f t="array" ref="I71">_xll.BDH(I$2,"PX_LAST",$A71,$A71,"Days=A","Fill=P")</f>
        <v>0.77100000000000002</v>
      </c>
      <c r="J71" s="10">
        <f t="shared" si="41"/>
        <v>0.67816505706316965</v>
      </c>
      <c r="K71" s="44">
        <f t="shared" si="22"/>
        <v>0.68654527338787263</v>
      </c>
      <c r="L71" s="59"/>
      <c r="M71" s="10"/>
      <c r="O71" s="59" cm="1">
        <f t="array" ref="O71">_xll.BDH(O$3,"PX_LAST",$A71,$A71,"Days=A","Fill=P")</f>
        <v>33.5</v>
      </c>
      <c r="P71" s="10">
        <f t="shared" si="35"/>
        <v>34.724918139620989</v>
      </c>
      <c r="Q71" s="55">
        <f t="shared" si="37"/>
        <v>0</v>
      </c>
      <c r="T71" t="s">
        <v>23</v>
      </c>
      <c r="U71" s="26">
        <f t="shared" si="23"/>
        <v>1.0759584694958957</v>
      </c>
      <c r="V71" s="1" t="str">
        <f t="shared" si="18"/>
        <v>SD</v>
      </c>
      <c r="W71" s="26">
        <f t="shared" si="24"/>
        <v>-0.12595181820419699</v>
      </c>
      <c r="X71" s="49">
        <f t="shared" si="19"/>
        <v>0</v>
      </c>
      <c r="Y71" s="26">
        <f t="shared" si="25"/>
        <v>-0.12595181820419699</v>
      </c>
      <c r="Z71" s="82" t="str">
        <f t="shared" si="26"/>
        <v>SD</v>
      </c>
      <c r="AA71" s="35">
        <f t="shared" si="20"/>
        <v>0.45833661699080103</v>
      </c>
      <c r="AB71" s="34" t="str">
        <f t="shared" si="27"/>
        <v>SD</v>
      </c>
      <c r="AC71" t="s">
        <v>57</v>
      </c>
      <c r="AD71" s="1">
        <f t="shared" si="30"/>
        <v>0.12595181820419699</v>
      </c>
      <c r="AE71" s="1">
        <f t="shared" si="36"/>
        <v>0.19545427077615019</v>
      </c>
      <c r="AF71" s="1"/>
      <c r="AG71" s="1"/>
      <c r="AH71" s="1"/>
      <c r="AI71" s="1">
        <v>0</v>
      </c>
      <c r="AK71" s="28" t="e">
        <f t="shared" ref="AK71:AK134" si="43">IF(OR($AB71=AK$4,$AB72=AK$4),$U71,NA())</f>
        <v>#N/A</v>
      </c>
      <c r="AL71" s="28">
        <f t="shared" ref="AL71:AL134" si="44">IF(OR($AB71=AL$4,$AB72=AL$4),$U71,NA())</f>
        <v>1.0759584694958957</v>
      </c>
      <c r="AM71" s="28" t="e">
        <f t="shared" ref="AM71:AM134" si="45">IF(OR($AB71=AM$4,$AB72=AM$4),$U71,NA())</f>
        <v>#N/A</v>
      </c>
      <c r="AN71" s="28" t="e">
        <f t="shared" ref="AN71:AN134" si="46">IF(OR($AB71=AN$4,$AB72=AN$4),$U71,NA())</f>
        <v>#N/A</v>
      </c>
      <c r="AO71" s="28" t="e">
        <f t="shared" ref="AO71:AO134" si="47">IF(OR($AB71=AO$5,$AB72=AO$5),$BG71,NA())</f>
        <v>#N/A</v>
      </c>
      <c r="AP71" s="28">
        <f t="shared" ref="AP71:AP134" si="48">IF(OR($AB71=AP$5,$AB72=AP$5),$BG71,NA())</f>
        <v>353.34</v>
      </c>
      <c r="AQ71" t="e">
        <f t="shared" ref="AQ71:AQ134" si="49">IF(OR($AB71=AQ$5,$AB72=AQ$5),$BG71,NA())</f>
        <v>#N/A</v>
      </c>
      <c r="AR71" t="e">
        <f t="shared" ref="AR71:AR134" si="50">IF(OR($AB71=AN$5,$AB72=AN$5),$BG71,NA())</f>
        <v>#N/A</v>
      </c>
      <c r="AT71" s="16">
        <f t="shared" ref="AT71:AT134" si="51">A71</f>
        <v>39021</v>
      </c>
      <c r="AU71">
        <f t="shared" si="16"/>
        <v>3</v>
      </c>
      <c r="AV71">
        <f t="shared" si="17"/>
        <v>3</v>
      </c>
      <c r="BG71" cm="1">
        <f t="array" ref="BG71">_xll.BDH($BG$3,"PX_LAST",$A71,$A71,"Days=A","Fill=P")</f>
        <v>353.34</v>
      </c>
      <c r="BH71">
        <f t="shared" si="42"/>
        <v>3.4882699235567971E-2</v>
      </c>
      <c r="BI71" t="str">
        <f t="shared" si="28"/>
        <v>SD</v>
      </c>
      <c r="BJ71">
        <f t="shared" si="29"/>
        <v>0</v>
      </c>
      <c r="BK71">
        <f t="shared" si="31"/>
        <v>0</v>
      </c>
      <c r="BL71">
        <f t="shared" si="34"/>
        <v>119.1797427340275</v>
      </c>
      <c r="BM71">
        <f t="shared" si="32"/>
        <v>158.82590911134079</v>
      </c>
      <c r="BN71">
        <f t="shared" si="33"/>
        <v>0.75037972960998212</v>
      </c>
    </row>
    <row r="72" spans="1:66" x14ac:dyDescent="0.25">
      <c r="A72" s="54">
        <v>39051</v>
      </c>
      <c r="B72" s="75">
        <f>_xll.BDH(B$2,"PX_LAST",$A72,$A72,"Days=A","Fill=P")</f>
        <v>102.03440000000001</v>
      </c>
      <c r="C72" s="8">
        <f t="shared" si="38"/>
        <v>100.48706463136813</v>
      </c>
      <c r="D72" s="55">
        <f t="shared" si="21"/>
        <v>2.3686044605833758</v>
      </c>
      <c r="E72" s="8">
        <v>50.3</v>
      </c>
      <c r="F72" s="8">
        <f t="shared" si="39"/>
        <v>2.5897538190596103</v>
      </c>
      <c r="G72" s="1">
        <v>-0.14000000000000001</v>
      </c>
      <c r="H72" s="8">
        <f t="shared" si="40"/>
        <v>-4.0474918421624262E-2</v>
      </c>
      <c r="I72" s="8" cm="1">
        <f t="array" ref="I72">_xll.BDH(I$2,"PX_LAST",$A72,$A72,"Days=A","Fill=P")</f>
        <v>1</v>
      </c>
      <c r="J72" s="10">
        <f t="shared" si="41"/>
        <v>0.69425680421001124</v>
      </c>
      <c r="K72" s="44">
        <f t="shared" si="22"/>
        <v>0.69436713471850231</v>
      </c>
      <c r="L72" s="59"/>
      <c r="M72" s="10"/>
      <c r="O72" s="59" cm="1">
        <f t="array" ref="O72">_xll.BDH(O$3,"PX_LAST",$A72,$A72,"Days=A","Fill=P")</f>
        <v>45.5</v>
      </c>
      <c r="P72" s="10">
        <f t="shared" si="35"/>
        <v>35.802426325658892</v>
      </c>
      <c r="Q72" s="55">
        <f t="shared" si="37"/>
        <v>4.7506567376533193E-2</v>
      </c>
      <c r="T72" t="s">
        <v>26</v>
      </c>
      <c r="U72" s="26">
        <f t="shared" si="23"/>
        <v>1.0601898778586782</v>
      </c>
      <c r="V72" s="1" t="str">
        <f t="shared" si="18"/>
        <v>SD</v>
      </c>
      <c r="W72" s="26">
        <f t="shared" si="24"/>
        <v>-1.5768591637217444E-2</v>
      </c>
      <c r="X72" s="49">
        <f t="shared" si="19"/>
        <v>0</v>
      </c>
      <c r="Y72" s="26">
        <f t="shared" si="25"/>
        <v>-1.5768591637217444E-2</v>
      </c>
      <c r="Z72" s="82" t="str">
        <f t="shared" si="26"/>
        <v>SD</v>
      </c>
      <c r="AA72" s="35">
        <f t="shared" si="20"/>
        <v>0.45833661699080103</v>
      </c>
      <c r="AB72" s="34" t="str">
        <f t="shared" si="27"/>
        <v>SD</v>
      </c>
      <c r="AC72" t="s">
        <v>57</v>
      </c>
      <c r="AD72" s="1">
        <f t="shared" si="30"/>
        <v>1.5768591637217444E-2</v>
      </c>
      <c r="AE72" s="1">
        <f t="shared" si="36"/>
        <v>0.18591691667805388</v>
      </c>
      <c r="AF72" s="1"/>
      <c r="AG72" s="1"/>
      <c r="AH72" s="1"/>
      <c r="AI72" s="1">
        <v>0</v>
      </c>
      <c r="AK72" s="28" t="e">
        <f t="shared" si="43"/>
        <v>#N/A</v>
      </c>
      <c r="AL72" s="28">
        <f t="shared" si="44"/>
        <v>1.0601898778586782</v>
      </c>
      <c r="AM72" s="28" t="e">
        <f t="shared" si="45"/>
        <v>#N/A</v>
      </c>
      <c r="AN72" s="28" t="e">
        <f t="shared" si="46"/>
        <v>#N/A</v>
      </c>
      <c r="AO72" s="28" t="e">
        <f t="shared" si="47"/>
        <v>#N/A</v>
      </c>
      <c r="AP72" s="28">
        <f t="shared" si="48"/>
        <v>351.78</v>
      </c>
      <c r="AQ72" t="e">
        <f t="shared" si="49"/>
        <v>#N/A</v>
      </c>
      <c r="AR72" t="e">
        <f t="shared" si="50"/>
        <v>#N/A</v>
      </c>
      <c r="AT72" s="16">
        <f t="shared" si="51"/>
        <v>39051</v>
      </c>
      <c r="AU72">
        <f t="shared" ref="AU72:AU135" si="52">IF($V72="E",4,IF($V72="R",2,IF($V72="SD",3,1)))</f>
        <v>3</v>
      </c>
      <c r="AV72">
        <f t="shared" ref="AV72:AV135" si="53">IF($Z72="E",4,IF($Z72="R",2,IF($Z72="SD",3,1)))</f>
        <v>3</v>
      </c>
      <c r="BG72" cm="1">
        <f t="array" ref="BG72">_xll.BDH($BG$3,"PX_LAST",$A72,$A72,"Days=A","Fill=P")</f>
        <v>351.78</v>
      </c>
      <c r="BH72">
        <f t="shared" si="42"/>
        <v>-4.4150110375276164E-3</v>
      </c>
      <c r="BI72" t="str">
        <f t="shared" si="28"/>
        <v>SD</v>
      </c>
      <c r="BJ72">
        <f t="shared" si="29"/>
        <v>0</v>
      </c>
      <c r="BK72">
        <f t="shared" si="31"/>
        <v>0</v>
      </c>
      <c r="BL72">
        <f t="shared" si="34"/>
        <v>119.1797427340275</v>
      </c>
      <c r="BM72">
        <f t="shared" si="32"/>
        <v>158.12469096956886</v>
      </c>
      <c r="BN72">
        <f t="shared" si="33"/>
        <v>0.75370735590537008</v>
      </c>
    </row>
    <row r="73" spans="1:66" x14ac:dyDescent="0.25">
      <c r="A73" s="54">
        <v>39080</v>
      </c>
      <c r="B73" s="75">
        <f>_xll.BDH(B$2,"PX_LAST",$A73,$A73,"Days=A","Fill=P")</f>
        <v>102.03440000000001</v>
      </c>
      <c r="C73" s="8">
        <f t="shared" si="38"/>
        <v>100.56443139979972</v>
      </c>
      <c r="D73" s="55">
        <f t="shared" si="21"/>
        <v>2.2862858212034585</v>
      </c>
      <c r="E73" s="8">
        <v>51.4</v>
      </c>
      <c r="F73" s="8">
        <f t="shared" si="39"/>
        <v>2.3518030552476881</v>
      </c>
      <c r="G73" s="1">
        <v>0.74</v>
      </c>
      <c r="H73" s="8">
        <f t="shared" si="40"/>
        <v>0.11562006526270055</v>
      </c>
      <c r="I73" s="8" cm="1">
        <f t="array" ref="I73">_xll.BDH(I$2,"PX_LAST",$A73,$A73,"Days=A","Fill=P")</f>
        <v>0.97499999999999998</v>
      </c>
      <c r="J73" s="10">
        <f t="shared" si="41"/>
        <v>0.70829396399951072</v>
      </c>
      <c r="K73" s="44">
        <f t="shared" si="22"/>
        <v>0.73539769461094773</v>
      </c>
      <c r="L73" s="59"/>
      <c r="M73" s="10"/>
      <c r="O73" s="59" cm="1">
        <f t="array" ref="O73">_xll.BDH(O$3,"PX_LAST",$A73,$A73,"Days=A","Fill=P")</f>
        <v>42</v>
      </c>
      <c r="P73" s="10">
        <f t="shared" si="35"/>
        <v>36.422183693093004</v>
      </c>
      <c r="Q73" s="55">
        <f t="shared" si="37"/>
        <v>3.3361812068918216E-2</v>
      </c>
      <c r="T73" t="s">
        <v>26</v>
      </c>
      <c r="U73" s="26">
        <f t="shared" si="23"/>
        <v>1.0457879890877473</v>
      </c>
      <c r="V73" s="1" t="str">
        <f t="shared" si="18"/>
        <v>SD</v>
      </c>
      <c r="W73" s="26">
        <f t="shared" si="24"/>
        <v>-1.440188877093096E-2</v>
      </c>
      <c r="X73" s="49">
        <f t="shared" si="19"/>
        <v>0</v>
      </c>
      <c r="Y73" s="26">
        <f t="shared" si="25"/>
        <v>-1.440188877093096E-2</v>
      </c>
      <c r="Z73" s="82" t="str">
        <f t="shared" si="26"/>
        <v>SD</v>
      </c>
      <c r="AA73" s="35">
        <f t="shared" si="20"/>
        <v>0.45833661699080103</v>
      </c>
      <c r="AB73" s="34" t="str">
        <f t="shared" si="27"/>
        <v>SD</v>
      </c>
      <c r="AC73" t="s">
        <v>57</v>
      </c>
      <c r="AD73" s="1">
        <f t="shared" si="30"/>
        <v>1.440188877093096E-2</v>
      </c>
      <c r="AE73" s="1">
        <f t="shared" si="36"/>
        <v>0.18591691667805388</v>
      </c>
      <c r="AF73" s="1"/>
      <c r="AG73" s="1"/>
      <c r="AH73" s="1"/>
      <c r="AI73" s="1">
        <v>0</v>
      </c>
      <c r="AK73" s="28" t="e">
        <f t="shared" si="43"/>
        <v>#N/A</v>
      </c>
      <c r="AL73" s="28">
        <f t="shared" si="44"/>
        <v>1.0457879890877473</v>
      </c>
      <c r="AM73" s="28" t="e">
        <f t="shared" si="45"/>
        <v>#N/A</v>
      </c>
      <c r="AN73" s="28" t="e">
        <f t="shared" si="46"/>
        <v>#N/A</v>
      </c>
      <c r="AO73" s="28" t="e">
        <f t="shared" si="47"/>
        <v>#N/A</v>
      </c>
      <c r="AP73" s="28">
        <f t="shared" si="48"/>
        <v>365.26</v>
      </c>
      <c r="AQ73" t="e">
        <f t="shared" si="49"/>
        <v>#N/A</v>
      </c>
      <c r="AR73" t="e">
        <f t="shared" si="50"/>
        <v>#N/A</v>
      </c>
      <c r="AT73" s="16">
        <f t="shared" si="51"/>
        <v>39080</v>
      </c>
      <c r="AU73">
        <f t="shared" si="52"/>
        <v>3</v>
      </c>
      <c r="AV73">
        <f t="shared" si="53"/>
        <v>3</v>
      </c>
      <c r="BG73" cm="1">
        <f t="array" ref="BG73">_xll.BDH($BG$3,"PX_LAST",$A73,$A73,"Days=A","Fill=P")</f>
        <v>365.26</v>
      </c>
      <c r="BH73">
        <f t="shared" si="42"/>
        <v>3.8319404173062788E-2</v>
      </c>
      <c r="BI73" t="str">
        <f t="shared" si="28"/>
        <v>SD</v>
      </c>
      <c r="BJ73">
        <f t="shared" si="29"/>
        <v>0</v>
      </c>
      <c r="BK73">
        <f t="shared" si="31"/>
        <v>0</v>
      </c>
      <c r="BL73">
        <f t="shared" si="34"/>
        <v>119.1797427340275</v>
      </c>
      <c r="BM73">
        <f t="shared" si="32"/>
        <v>164.18393491257243</v>
      </c>
      <c r="BN73">
        <f t="shared" si="33"/>
        <v>0.72589162147618425</v>
      </c>
    </row>
    <row r="74" spans="1:66" x14ac:dyDescent="0.25">
      <c r="A74" s="54">
        <v>39113</v>
      </c>
      <c r="B74" s="75">
        <f>_xll.BDH(B$2,"PX_LAST",$A74,$A74,"Days=A","Fill=P")</f>
        <v>102.3374</v>
      </c>
      <c r="C74" s="8">
        <f t="shared" si="38"/>
        <v>100.65307982980973</v>
      </c>
      <c r="D74" s="55">
        <f t="shared" si="21"/>
        <v>2.2412290850595653</v>
      </c>
      <c r="E74" s="8">
        <v>50.4</v>
      </c>
      <c r="F74" s="8">
        <f t="shared" si="39"/>
        <v>1.9614424441981502</v>
      </c>
      <c r="G74" s="1">
        <v>-0.49</v>
      </c>
      <c r="H74" s="8">
        <f t="shared" si="40"/>
        <v>-5.5039477898395361E-3</v>
      </c>
      <c r="I74" s="8" cm="1">
        <f t="array" ref="I74">_xll.BDH(I$2,"PX_LAST",$A74,$A74,"Days=A","Fill=P")</f>
        <v>1.387</v>
      </c>
      <c r="J74" s="10">
        <f t="shared" si="41"/>
        <v>0.74222926579953519</v>
      </c>
      <c r="K74" s="44">
        <f t="shared" si="22"/>
        <v>1.1186971826213423</v>
      </c>
      <c r="L74" s="59"/>
      <c r="M74" s="10"/>
      <c r="O74" s="59" cm="1">
        <f t="array" ref="O74">_xll.BDH(O$3,"PX_LAST",$A74,$A74,"Days=A","Fill=P")</f>
        <v>30.5</v>
      </c>
      <c r="P74" s="10">
        <f t="shared" si="35"/>
        <v>35.829965323783703</v>
      </c>
      <c r="Q74" s="55">
        <f t="shared" si="37"/>
        <v>0</v>
      </c>
      <c r="T74" t="s">
        <v>26</v>
      </c>
      <c r="U74" s="26">
        <f t="shared" si="23"/>
        <v>1.1349943346082669</v>
      </c>
      <c r="V74" s="1" t="str">
        <f t="shared" si="18"/>
        <v>E</v>
      </c>
      <c r="W74" s="26">
        <f t="shared" si="24"/>
        <v>8.9206345520519648E-2</v>
      </c>
      <c r="X74" s="49">
        <f t="shared" si="19"/>
        <v>0</v>
      </c>
      <c r="Y74" s="26">
        <f t="shared" si="25"/>
        <v>8.9206345520519648E-2</v>
      </c>
      <c r="Z74" s="82" t="str">
        <f t="shared" si="26"/>
        <v>SD</v>
      </c>
      <c r="AA74" s="35">
        <f t="shared" si="20"/>
        <v>0.45833661699080103</v>
      </c>
      <c r="AB74" s="34" t="str">
        <f t="shared" si="27"/>
        <v>SD</v>
      </c>
      <c r="AC74" t="s">
        <v>57</v>
      </c>
      <c r="AD74" s="1">
        <f t="shared" si="30"/>
        <v>8.9206345520519648E-2</v>
      </c>
      <c r="AE74" s="1">
        <f t="shared" si="36"/>
        <v>0.16721352553963409</v>
      </c>
      <c r="AF74" s="1"/>
      <c r="AG74" s="1"/>
      <c r="AH74" s="1"/>
      <c r="AI74" s="1">
        <v>0</v>
      </c>
      <c r="AK74" s="28" t="e">
        <f t="shared" si="43"/>
        <v>#N/A</v>
      </c>
      <c r="AL74" s="28">
        <f t="shared" si="44"/>
        <v>1.1349943346082669</v>
      </c>
      <c r="AM74" s="28" t="e">
        <f t="shared" si="45"/>
        <v>#N/A</v>
      </c>
      <c r="AN74" s="28" t="e">
        <f t="shared" si="46"/>
        <v>#N/A</v>
      </c>
      <c r="AO74" s="28" t="e">
        <f t="shared" si="47"/>
        <v>#N/A</v>
      </c>
      <c r="AP74" s="28">
        <f t="shared" si="48"/>
        <v>372.72</v>
      </c>
      <c r="AQ74" t="e">
        <f t="shared" si="49"/>
        <v>#N/A</v>
      </c>
      <c r="AR74" t="e">
        <f t="shared" si="50"/>
        <v>#N/A</v>
      </c>
      <c r="AT74" s="16">
        <f t="shared" si="51"/>
        <v>39113</v>
      </c>
      <c r="AU74">
        <f t="shared" si="52"/>
        <v>4</v>
      </c>
      <c r="AV74">
        <f t="shared" si="53"/>
        <v>3</v>
      </c>
      <c r="BG74" cm="1">
        <f t="array" ref="BG74">_xll.BDH($BG$3,"PX_LAST",$A74,$A74,"Days=A","Fill=P")</f>
        <v>372.72</v>
      </c>
      <c r="BH74">
        <f t="shared" si="42"/>
        <v>2.042380769862584E-2</v>
      </c>
      <c r="BI74" t="str">
        <f t="shared" si="28"/>
        <v>SD</v>
      </c>
      <c r="BJ74">
        <f t="shared" si="29"/>
        <v>0</v>
      </c>
      <c r="BK74">
        <f t="shared" si="31"/>
        <v>0</v>
      </c>
      <c r="BL74">
        <f t="shared" si="34"/>
        <v>119.1797427340275</v>
      </c>
      <c r="BM74">
        <f t="shared" si="32"/>
        <v>167.53719602643051</v>
      </c>
      <c r="BN74">
        <f t="shared" si="33"/>
        <v>0.71136288275485893</v>
      </c>
    </row>
    <row r="75" spans="1:66" x14ac:dyDescent="0.25">
      <c r="A75" s="54">
        <v>39141</v>
      </c>
      <c r="B75" s="75">
        <f>_xll.BDH(B$2,"PX_LAST",$A75,$A75,"Days=A","Fill=P")</f>
        <v>102.4674</v>
      </c>
      <c r="C75" s="8">
        <f t="shared" si="38"/>
        <v>100.74379583831924</v>
      </c>
      <c r="D75" s="55">
        <f t="shared" si="21"/>
        <v>2.2077247435103824</v>
      </c>
      <c r="E75" s="8">
        <v>54.1</v>
      </c>
      <c r="F75" s="8">
        <f t="shared" si="39"/>
        <v>2.3891539553585206</v>
      </c>
      <c r="G75" s="1">
        <v>0.18</v>
      </c>
      <c r="H75" s="8">
        <f t="shared" si="40"/>
        <v>3.159684176812836E-2</v>
      </c>
      <c r="I75" s="8" cm="1">
        <f t="array" ref="I75">_xll.BDH(I$2,"PX_LAST",$A75,$A75,"Days=A","Fill=P")</f>
        <v>1.2769999999999999</v>
      </c>
      <c r="J75" s="10">
        <f t="shared" si="41"/>
        <v>0.76896780250955843</v>
      </c>
      <c r="K75" s="44">
        <f t="shared" si="22"/>
        <v>1.5808869882151506</v>
      </c>
      <c r="L75" s="59"/>
      <c r="M75" s="10"/>
      <c r="O75" s="59" cm="1">
        <f t="array" ref="O75">_xll.BDH(O$3,"PX_LAST",$A75,$A75,"Days=A","Fill=P")</f>
        <v>26.6</v>
      </c>
      <c r="P75" s="10">
        <f t="shared" si="35"/>
        <v>34.906968791405333</v>
      </c>
      <c r="Q75" s="55">
        <f t="shared" si="37"/>
        <v>-6.8570954712615068E-2</v>
      </c>
      <c r="T75" t="s">
        <v>26</v>
      </c>
      <c r="U75" s="26">
        <f t="shared" si="23"/>
        <v>1.2511817061873669</v>
      </c>
      <c r="V75" s="1" t="str">
        <f t="shared" si="18"/>
        <v>E</v>
      </c>
      <c r="W75" s="26">
        <f t="shared" si="24"/>
        <v>0.11618737157909997</v>
      </c>
      <c r="X75" s="49">
        <f t="shared" si="19"/>
        <v>0</v>
      </c>
      <c r="Y75" s="26">
        <f t="shared" si="25"/>
        <v>0.11618737157909997</v>
      </c>
      <c r="Z75" s="82" t="str">
        <f t="shared" si="26"/>
        <v>SD</v>
      </c>
      <c r="AA75" s="35">
        <f t="shared" si="20"/>
        <v>1.2511817061873669</v>
      </c>
      <c r="AB75" s="34" t="str">
        <f t="shared" si="27"/>
        <v>SD</v>
      </c>
      <c r="AC75" t="s">
        <v>57</v>
      </c>
      <c r="AD75" s="1">
        <f t="shared" si="30"/>
        <v>0.11618737157909997</v>
      </c>
      <c r="AE75" s="1">
        <f t="shared" si="36"/>
        <v>0.14392353543845848</v>
      </c>
      <c r="AF75" s="1"/>
      <c r="AG75" s="1"/>
      <c r="AH75" s="1"/>
      <c r="AI75" s="1">
        <v>0</v>
      </c>
      <c r="AK75" s="28">
        <f t="shared" si="43"/>
        <v>1.2511817061873669</v>
      </c>
      <c r="AL75" s="28">
        <f t="shared" si="44"/>
        <v>1.2511817061873669</v>
      </c>
      <c r="AM75" s="28" t="e">
        <f t="shared" si="45"/>
        <v>#N/A</v>
      </c>
      <c r="AN75" s="28" t="e">
        <f t="shared" si="46"/>
        <v>#N/A</v>
      </c>
      <c r="AO75" s="28">
        <f t="shared" si="47"/>
        <v>365.03</v>
      </c>
      <c r="AP75" s="28">
        <f t="shared" si="48"/>
        <v>365.03</v>
      </c>
      <c r="AQ75" t="e">
        <f t="shared" si="49"/>
        <v>#N/A</v>
      </c>
      <c r="AR75" t="e">
        <f t="shared" si="50"/>
        <v>#N/A</v>
      </c>
      <c r="AT75" s="16">
        <f t="shared" si="51"/>
        <v>39141</v>
      </c>
      <c r="AU75">
        <f t="shared" si="52"/>
        <v>4</v>
      </c>
      <c r="AV75">
        <f t="shared" si="53"/>
        <v>3</v>
      </c>
      <c r="BG75" cm="1">
        <f t="array" ref="BG75">_xll.BDH($BG$3,"PX_LAST",$A75,$A75,"Days=A","Fill=P")</f>
        <v>365.03</v>
      </c>
      <c r="BH75">
        <f t="shared" si="42"/>
        <v>-2.0632109894827333E-2</v>
      </c>
      <c r="BI75" t="str">
        <f t="shared" si="28"/>
        <v>SD</v>
      </c>
      <c r="BJ75">
        <f t="shared" si="29"/>
        <v>0</v>
      </c>
      <c r="BK75">
        <f t="shared" si="31"/>
        <v>0</v>
      </c>
      <c r="BL75">
        <f t="shared" si="34"/>
        <v>119.1797427340275</v>
      </c>
      <c r="BM75">
        <f t="shared" si="32"/>
        <v>164.08055018654196</v>
      </c>
      <c r="BN75">
        <f t="shared" si="33"/>
        <v>0.72634899504257477</v>
      </c>
    </row>
    <row r="76" spans="1:66" x14ac:dyDescent="0.25">
      <c r="A76" s="54">
        <v>39171</v>
      </c>
      <c r="B76" s="75">
        <f>_xll.BDH(B$2,"PX_LAST",$A76,$A76,"Days=A","Fill=P")</f>
        <v>102.4674</v>
      </c>
      <c r="C76" s="8">
        <f t="shared" si="38"/>
        <v>100.82997604640329</v>
      </c>
      <c r="D76" s="55">
        <f t="shared" si="21"/>
        <v>2.1651030574210743</v>
      </c>
      <c r="E76" s="8">
        <v>52.8</v>
      </c>
      <c r="F76" s="8">
        <f t="shared" si="39"/>
        <v>2.4713231642868156</v>
      </c>
      <c r="G76" s="1">
        <v>0.24</v>
      </c>
      <c r="H76" s="8">
        <f t="shared" si="40"/>
        <v>7.3277473414502678E-2</v>
      </c>
      <c r="I76" s="8" cm="1">
        <f t="array" ref="I76">_xll.BDH(I$2,"PX_LAST",$A76,$A76,"Days=A","Fill=P")</f>
        <v>1.3169999999999999</v>
      </c>
      <c r="J76" s="10">
        <f t="shared" si="41"/>
        <v>0.79636941238408054</v>
      </c>
      <c r="K76" s="44">
        <f t="shared" si="22"/>
        <v>2.1351154013134646</v>
      </c>
      <c r="L76" s="59"/>
      <c r="M76" s="10"/>
      <c r="O76" s="59" cm="1">
        <f t="array" ref="O76">_xll.BDH(O$3,"PX_LAST",$A76,$A76,"Days=A","Fill=P")</f>
        <v>43.6</v>
      </c>
      <c r="P76" s="10">
        <f t="shared" si="35"/>
        <v>35.776271912264804</v>
      </c>
      <c r="Q76" s="55">
        <f t="shared" si="37"/>
        <v>-5.0086666856101131E-3</v>
      </c>
      <c r="T76" t="s">
        <v>26</v>
      </c>
      <c r="U76" s="26">
        <f t="shared" si="23"/>
        <v>1.4459438260460791</v>
      </c>
      <c r="V76" s="1" t="str">
        <f t="shared" si="18"/>
        <v>E</v>
      </c>
      <c r="W76" s="26">
        <f t="shared" si="24"/>
        <v>0.19476211985871217</v>
      </c>
      <c r="X76" s="49">
        <f t="shared" si="19"/>
        <v>0</v>
      </c>
      <c r="Y76" s="26">
        <f t="shared" si="25"/>
        <v>0.19476211985871217</v>
      </c>
      <c r="Z76" s="82" t="str">
        <f t="shared" si="26"/>
        <v>E</v>
      </c>
      <c r="AA76" s="35">
        <f t="shared" si="20"/>
        <v>1.2511817061873669</v>
      </c>
      <c r="AB76" s="34" t="str">
        <f t="shared" si="27"/>
        <v>E</v>
      </c>
      <c r="AC76" t="s">
        <v>57</v>
      </c>
      <c r="AD76" s="1">
        <f t="shared" si="30"/>
        <v>0.19476211985871217</v>
      </c>
      <c r="AE76" s="1">
        <f t="shared" si="36"/>
        <v>0.16721352553963409</v>
      </c>
      <c r="AF76" s="1"/>
      <c r="AG76" s="1"/>
      <c r="AH76" s="1"/>
      <c r="AI76" s="1">
        <v>0</v>
      </c>
      <c r="AK76" s="28">
        <f t="shared" si="43"/>
        <v>1.4459438260460791</v>
      </c>
      <c r="AL76" s="28" t="e">
        <f t="shared" si="44"/>
        <v>#N/A</v>
      </c>
      <c r="AM76" s="28" t="e">
        <f t="shared" si="45"/>
        <v>#N/A</v>
      </c>
      <c r="AN76" s="28" t="e">
        <f t="shared" si="46"/>
        <v>#N/A</v>
      </c>
      <c r="AO76" s="28">
        <f t="shared" si="47"/>
        <v>374.22</v>
      </c>
      <c r="AP76" s="28" t="e">
        <f t="shared" si="48"/>
        <v>#N/A</v>
      </c>
      <c r="AQ76" t="e">
        <f t="shared" si="49"/>
        <v>#N/A</v>
      </c>
      <c r="AR76" t="e">
        <f t="shared" si="50"/>
        <v>#N/A</v>
      </c>
      <c r="AT76" s="16">
        <f t="shared" si="51"/>
        <v>39171</v>
      </c>
      <c r="AU76">
        <f t="shared" si="52"/>
        <v>4</v>
      </c>
      <c r="AV76">
        <f t="shared" si="53"/>
        <v>4</v>
      </c>
      <c r="BG76" cm="1">
        <f t="array" ref="BG76">_xll.BDH($BG$3,"PX_LAST",$A76,$A76,"Days=A","Fill=P")</f>
        <v>374.22</v>
      </c>
      <c r="BH76">
        <f t="shared" si="42"/>
        <v>2.5176012930444136E-2</v>
      </c>
      <c r="BI76" t="str">
        <f t="shared" si="28"/>
        <v>E</v>
      </c>
      <c r="BJ76">
        <f t="shared" si="29"/>
        <v>1</v>
      </c>
      <c r="BK76">
        <f t="shared" si="31"/>
        <v>3.396397840842269E-2</v>
      </c>
      <c r="BL76">
        <f t="shared" si="34"/>
        <v>119.1797427340275</v>
      </c>
      <c r="BM76">
        <f t="shared" si="32"/>
        <v>168.21144423967272</v>
      </c>
      <c r="BN76">
        <f t="shared" si="33"/>
        <v>0.70851150034843424</v>
      </c>
    </row>
    <row r="77" spans="1:66" x14ac:dyDescent="0.25">
      <c r="A77" s="54">
        <v>39202</v>
      </c>
      <c r="B77" s="75">
        <f>_xll.BDH(B$2,"PX_LAST",$A77,$A77,"Days=A","Fill=P")</f>
        <v>102.6576</v>
      </c>
      <c r="C77" s="8">
        <f t="shared" si="38"/>
        <v>100.92135724408313</v>
      </c>
      <c r="D77" s="55">
        <f t="shared" si="21"/>
        <v>2.1403041980890825</v>
      </c>
      <c r="E77" s="8">
        <v>52.7</v>
      </c>
      <c r="F77" s="8">
        <f t="shared" si="39"/>
        <v>2.5170585314294529</v>
      </c>
      <c r="G77" s="1">
        <v>-0.1</v>
      </c>
      <c r="H77" s="8">
        <f t="shared" si="40"/>
        <v>3.8621978731602148E-2</v>
      </c>
      <c r="I77" s="8" cm="1">
        <f t="array" ref="I77">_xll.BDH(I$2,"PX_LAST",$A77,$A77,"Days=A","Fill=P")</f>
        <v>1.29</v>
      </c>
      <c r="J77" s="10">
        <f t="shared" si="41"/>
        <v>0.82105094176487659</v>
      </c>
      <c r="K77" s="44">
        <f t="shared" si="22"/>
        <v>2.6557628481727393</v>
      </c>
      <c r="L77" s="59"/>
      <c r="M77" s="10"/>
      <c r="O77" s="59" cm="1">
        <f t="array" ref="O77">_xll.BDH(O$3,"PX_LAST",$A77,$A77,"Days=A","Fill=P")</f>
        <v>129.9</v>
      </c>
      <c r="P77" s="10">
        <f t="shared" si="35"/>
        <v>45.18864472103833</v>
      </c>
      <c r="Q77" s="55">
        <f t="shared" si="37"/>
        <v>0.94397320274141128</v>
      </c>
      <c r="T77" t="s">
        <v>26</v>
      </c>
      <c r="U77" s="26">
        <f t="shared" si="23"/>
        <v>1.9216130361117416</v>
      </c>
      <c r="V77" s="1" t="str">
        <f t="shared" si="18"/>
        <v>E</v>
      </c>
      <c r="W77" s="26">
        <f t="shared" si="24"/>
        <v>0.47566921006566254</v>
      </c>
      <c r="X77" s="49">
        <f t="shared" si="19"/>
        <v>1</v>
      </c>
      <c r="Y77" s="26">
        <f t="shared" si="25"/>
        <v>0.47566921006566254</v>
      </c>
      <c r="Z77" s="82" t="str">
        <f t="shared" si="26"/>
        <v>E</v>
      </c>
      <c r="AA77" s="35">
        <f t="shared" si="20"/>
        <v>1.2511817061873669</v>
      </c>
      <c r="AB77" s="34" t="str">
        <f t="shared" si="27"/>
        <v>E</v>
      </c>
      <c r="AC77" t="s">
        <v>57</v>
      </c>
      <c r="AD77" s="1">
        <f t="shared" si="30"/>
        <v>0.47566921006566254</v>
      </c>
      <c r="AE77" s="1">
        <f t="shared" si="36"/>
        <v>0.16721352553963409</v>
      </c>
      <c r="AF77" s="1"/>
      <c r="AG77" s="1"/>
      <c r="AH77" s="1"/>
      <c r="AI77" s="1">
        <v>0</v>
      </c>
      <c r="AK77" s="28">
        <f t="shared" si="43"/>
        <v>1.9216130361117416</v>
      </c>
      <c r="AL77" s="28" t="e">
        <f t="shared" si="44"/>
        <v>#N/A</v>
      </c>
      <c r="AM77" s="28" t="e">
        <f t="shared" si="45"/>
        <v>#N/A</v>
      </c>
      <c r="AN77" s="28" t="e">
        <f t="shared" si="46"/>
        <v>#N/A</v>
      </c>
      <c r="AO77" s="28">
        <f t="shared" si="47"/>
        <v>386.93</v>
      </c>
      <c r="AP77" s="28" t="e">
        <f t="shared" si="48"/>
        <v>#N/A</v>
      </c>
      <c r="AQ77" t="e">
        <f t="shared" si="49"/>
        <v>#N/A</v>
      </c>
      <c r="AR77" t="e">
        <f t="shared" si="50"/>
        <v>#N/A</v>
      </c>
      <c r="AT77" s="16">
        <f t="shared" si="51"/>
        <v>39202</v>
      </c>
      <c r="AU77">
        <f t="shared" si="52"/>
        <v>4</v>
      </c>
      <c r="AV77">
        <f t="shared" si="53"/>
        <v>4</v>
      </c>
      <c r="BG77" cm="1">
        <f t="array" ref="BG77">_xll.BDH($BG$3,"PX_LAST",$A77,$A77,"Days=A","Fill=P")</f>
        <v>386.93</v>
      </c>
      <c r="BH77">
        <f t="shared" si="42"/>
        <v>3.396397840842269E-2</v>
      </c>
      <c r="BI77" t="str">
        <f t="shared" si="28"/>
        <v>E</v>
      </c>
      <c r="BJ77">
        <f t="shared" si="29"/>
        <v>1</v>
      </c>
      <c r="BK77">
        <f t="shared" si="31"/>
        <v>2.5353423099785388E-2</v>
      </c>
      <c r="BL77">
        <f t="shared" si="34"/>
        <v>123.22756094296739</v>
      </c>
      <c r="BM77">
        <f t="shared" si="32"/>
        <v>173.92457409987855</v>
      </c>
      <c r="BN77">
        <f t="shared" si="33"/>
        <v>0.70851150034843424</v>
      </c>
    </row>
    <row r="78" spans="1:66" x14ac:dyDescent="0.25">
      <c r="A78" s="54">
        <v>39233</v>
      </c>
      <c r="B78" s="75">
        <f>_xll.BDH(B$2,"PX_LAST",$A78,$A78,"Days=A","Fill=P")</f>
        <v>102.69929999999999</v>
      </c>
      <c r="C78" s="8">
        <f t="shared" si="38"/>
        <v>101.01025438187898</v>
      </c>
      <c r="D78" s="55">
        <f t="shared" si="21"/>
        <v>2.1098244916409294</v>
      </c>
      <c r="E78" s="8">
        <v>53.1</v>
      </c>
      <c r="F78" s="8">
        <f t="shared" si="39"/>
        <v>2.6336468251435625</v>
      </c>
      <c r="G78" s="1">
        <v>0.04</v>
      </c>
      <c r="H78" s="8">
        <f t="shared" si="40"/>
        <v>3.8897582985281717E-2</v>
      </c>
      <c r="I78" s="8" cm="1">
        <f t="array" ref="I78">_xll.BDH(I$2,"PX_LAST",$A78,$A78,"Days=A","Fill=P")</f>
        <v>1.452</v>
      </c>
      <c r="J78" s="10">
        <f t="shared" si="41"/>
        <v>0.85259839467663279</v>
      </c>
      <c r="K78" s="44">
        <f t="shared" si="22"/>
        <v>2.9422938696669476</v>
      </c>
      <c r="L78" s="59"/>
      <c r="M78" s="10"/>
      <c r="O78" s="59" cm="1">
        <f t="array" ref="O78">_xll.BDH(O$3,"PX_LAST",$A78,$A78,"Days=A","Fill=P")</f>
        <v>106</v>
      </c>
      <c r="P78" s="10">
        <f t="shared" si="35"/>
        <v>51.269780248934495</v>
      </c>
      <c r="Q78" s="55">
        <f t="shared" si="37"/>
        <v>1.7598592036922209</v>
      </c>
      <c r="T78" t="s">
        <v>26</v>
      </c>
      <c r="U78" s="26">
        <f t="shared" si="23"/>
        <v>2.2808190904827503</v>
      </c>
      <c r="V78" s="1" t="str">
        <f t="shared" si="18"/>
        <v>E</v>
      </c>
      <c r="W78" s="26">
        <f t="shared" si="24"/>
        <v>0.35920605437100872</v>
      </c>
      <c r="X78" s="49">
        <f t="shared" si="19"/>
        <v>1</v>
      </c>
      <c r="Y78" s="26">
        <f t="shared" si="25"/>
        <v>0.35920605437100872</v>
      </c>
      <c r="Z78" s="82" t="str">
        <f t="shared" si="26"/>
        <v>E</v>
      </c>
      <c r="AA78" s="35">
        <f t="shared" si="20"/>
        <v>1.2511817061873669</v>
      </c>
      <c r="AB78" s="34" t="str">
        <f t="shared" si="27"/>
        <v>E</v>
      </c>
      <c r="AC78" t="s">
        <v>57</v>
      </c>
      <c r="AD78" s="1">
        <f t="shared" si="30"/>
        <v>0.35920605437100872</v>
      </c>
      <c r="AE78" s="1">
        <f t="shared" si="36"/>
        <v>0.16721352553963409</v>
      </c>
      <c r="AF78" s="1"/>
      <c r="AG78" s="1"/>
      <c r="AH78" s="1"/>
      <c r="AI78" s="1">
        <v>0</v>
      </c>
      <c r="AK78" s="28">
        <f t="shared" si="43"/>
        <v>2.2808190904827503</v>
      </c>
      <c r="AL78" s="28">
        <f t="shared" si="44"/>
        <v>2.2808190904827503</v>
      </c>
      <c r="AM78" s="28" t="e">
        <f t="shared" si="45"/>
        <v>#N/A</v>
      </c>
      <c r="AN78" s="28" t="e">
        <f t="shared" si="46"/>
        <v>#N/A</v>
      </c>
      <c r="AO78" s="28">
        <f t="shared" si="47"/>
        <v>396.74</v>
      </c>
      <c r="AP78" s="28">
        <f t="shared" si="48"/>
        <v>396.74</v>
      </c>
      <c r="AQ78" t="e">
        <f t="shared" si="49"/>
        <v>#N/A</v>
      </c>
      <c r="AR78" t="e">
        <f t="shared" si="50"/>
        <v>#N/A</v>
      </c>
      <c r="AT78" s="16">
        <f t="shared" si="51"/>
        <v>39233</v>
      </c>
      <c r="AU78">
        <f t="shared" si="52"/>
        <v>4</v>
      </c>
      <c r="AV78">
        <f t="shared" si="53"/>
        <v>4</v>
      </c>
      <c r="BG78" cm="1">
        <f t="array" ref="BG78">_xll.BDH($BG$3,"PX_LAST",$A78,$A78,"Days=A","Fill=P")</f>
        <v>396.74</v>
      </c>
      <c r="BH78">
        <f t="shared" si="42"/>
        <v>2.5353423099785388E-2</v>
      </c>
      <c r="BI78" t="str">
        <f t="shared" si="28"/>
        <v>E</v>
      </c>
      <c r="BJ78">
        <f t="shared" si="29"/>
        <v>1</v>
      </c>
      <c r="BK78">
        <f t="shared" si="31"/>
        <v>-7.6372435348087686E-3</v>
      </c>
      <c r="BL78">
        <f t="shared" si="34"/>
        <v>126.35180143310903</v>
      </c>
      <c r="BM78">
        <f t="shared" si="32"/>
        <v>178.33415741448275</v>
      </c>
      <c r="BN78">
        <f t="shared" si="33"/>
        <v>0.70851150034843435</v>
      </c>
    </row>
    <row r="79" spans="1:66" x14ac:dyDescent="0.25">
      <c r="A79" s="54">
        <v>39262</v>
      </c>
      <c r="B79" s="75">
        <f>_xll.BDH(B$2,"PX_LAST",$A79,$A79,"Days=A","Fill=P")</f>
        <v>102.69929999999999</v>
      </c>
      <c r="C79" s="8">
        <f t="shared" si="38"/>
        <v>101.09470666278503</v>
      </c>
      <c r="D79" s="55">
        <f t="shared" si="21"/>
        <v>2.0676565162690821</v>
      </c>
      <c r="E79" s="8">
        <v>54</v>
      </c>
      <c r="F79" s="8">
        <f t="shared" si="39"/>
        <v>2.9069174601148497</v>
      </c>
      <c r="G79" s="1">
        <v>-0.05</v>
      </c>
      <c r="H79" s="8">
        <f t="shared" si="40"/>
        <v>2.1118066388225377E-2</v>
      </c>
      <c r="I79" s="8" cm="1">
        <f t="array" ref="I79">_xll.BDH(I$2,"PX_LAST",$A79,$A79,"Days=A","Fill=P")</f>
        <v>1.085</v>
      </c>
      <c r="J79" s="10">
        <f t="shared" si="41"/>
        <v>0.86421847494280113</v>
      </c>
      <c r="K79" s="44">
        <f t="shared" si="22"/>
        <v>2.7914826058664919</v>
      </c>
      <c r="L79" s="59"/>
      <c r="M79" s="10"/>
      <c r="O79" s="59" cm="1">
        <f t="array" ref="O79">_xll.BDH(O$3,"PX_LAST",$A79,$A79,"Days=A","Fill=P")</f>
        <v>-3.1</v>
      </c>
      <c r="P79" s="10">
        <f t="shared" si="35"/>
        <v>45.832802224041046</v>
      </c>
      <c r="Q79" s="55">
        <f t="shared" si="37"/>
        <v>0.61909159486619136</v>
      </c>
      <c r="T79" t="s">
        <v>26</v>
      </c>
      <c r="U79" s="26">
        <f t="shared" si="23"/>
        <v>1.840132897457871</v>
      </c>
      <c r="V79" s="1" t="str">
        <f t="shared" si="18"/>
        <v>SD</v>
      </c>
      <c r="W79" s="26">
        <f t="shared" si="24"/>
        <v>-0.44068619302487932</v>
      </c>
      <c r="X79" s="49">
        <f t="shared" si="19"/>
        <v>1</v>
      </c>
      <c r="Y79" s="26">
        <f t="shared" si="25"/>
        <v>-0.44068619302487932</v>
      </c>
      <c r="Z79" s="82" t="str">
        <f t="shared" si="26"/>
        <v>SD</v>
      </c>
      <c r="AA79" s="35">
        <f t="shared" si="20"/>
        <v>1.840132897457871</v>
      </c>
      <c r="AB79" s="34" t="str">
        <f t="shared" si="27"/>
        <v>SD</v>
      </c>
      <c r="AC79" t="s">
        <v>57</v>
      </c>
      <c r="AD79" s="1">
        <f t="shared" si="30"/>
        <v>0.44068619302487932</v>
      </c>
      <c r="AE79" s="1">
        <f t="shared" si="36"/>
        <v>0.16721352553963409</v>
      </c>
      <c r="AF79" s="1"/>
      <c r="AG79" s="1"/>
      <c r="AH79" s="1"/>
      <c r="AI79" s="1">
        <v>0</v>
      </c>
      <c r="AK79" s="28" t="e">
        <f t="shared" si="43"/>
        <v>#N/A</v>
      </c>
      <c r="AL79" s="28">
        <f t="shared" si="44"/>
        <v>1.840132897457871</v>
      </c>
      <c r="AM79" s="28" t="e">
        <f t="shared" si="45"/>
        <v>#N/A</v>
      </c>
      <c r="AN79" s="28" t="e">
        <f t="shared" si="46"/>
        <v>#N/A</v>
      </c>
      <c r="AO79" s="28" t="e">
        <f t="shared" si="47"/>
        <v>#N/A</v>
      </c>
      <c r="AP79" s="28">
        <f t="shared" si="48"/>
        <v>393.71</v>
      </c>
      <c r="AQ79" t="e">
        <f t="shared" si="49"/>
        <v>#N/A</v>
      </c>
      <c r="AR79" t="e">
        <f t="shared" si="50"/>
        <v>#N/A</v>
      </c>
      <c r="AT79" s="16">
        <f t="shared" si="51"/>
        <v>39262</v>
      </c>
      <c r="AU79">
        <f t="shared" si="52"/>
        <v>3</v>
      </c>
      <c r="AV79">
        <f t="shared" si="53"/>
        <v>3</v>
      </c>
      <c r="BG79" cm="1">
        <f t="array" ref="BG79">_xll.BDH($BG$3,"PX_LAST",$A79,$A79,"Days=A","Fill=P")</f>
        <v>393.71</v>
      </c>
      <c r="BH79">
        <f t="shared" si="42"/>
        <v>-7.6372435348087686E-3</v>
      </c>
      <c r="BI79" t="str">
        <f t="shared" si="28"/>
        <v>SD</v>
      </c>
      <c r="BJ79">
        <f t="shared" si="29"/>
        <v>0</v>
      </c>
      <c r="BK79">
        <f t="shared" si="31"/>
        <v>0</v>
      </c>
      <c r="BL79">
        <f t="shared" si="34"/>
        <v>125.38682195450258</v>
      </c>
      <c r="BM79">
        <f t="shared" si="32"/>
        <v>176.97217602373343</v>
      </c>
      <c r="BN79">
        <f t="shared" si="33"/>
        <v>0.70851150034843424</v>
      </c>
    </row>
    <row r="80" spans="1:66" x14ac:dyDescent="0.25">
      <c r="A80" s="54">
        <v>39294</v>
      </c>
      <c r="B80" s="75">
        <f>_xll.BDH(B$2,"PX_LAST",$A80,$A80,"Days=A","Fill=P")</f>
        <v>102.6228</v>
      </c>
      <c r="C80" s="8">
        <f t="shared" si="38"/>
        <v>101.17111132964577</v>
      </c>
      <c r="D80" s="55">
        <f t="shared" si="21"/>
        <v>2.0132778172846972</v>
      </c>
      <c r="E80" s="8">
        <v>51.8</v>
      </c>
      <c r="F80" s="8">
        <f t="shared" si="39"/>
        <v>2.6855339680918795</v>
      </c>
      <c r="G80" s="1">
        <v>-0.4</v>
      </c>
      <c r="H80" s="8">
        <f t="shared" si="40"/>
        <v>-6.3105546889419689E-2</v>
      </c>
      <c r="I80" s="8" cm="1">
        <f t="array" ref="I80">_xll.BDH(I$2,"PX_LAST",$A80,$A80,"Days=A","Fill=P")</f>
        <v>0.48199999999999998</v>
      </c>
      <c r="J80" s="10">
        <f t="shared" si="41"/>
        <v>0.84510755119566106</v>
      </c>
      <c r="K80" s="44">
        <f t="shared" si="22"/>
        <v>2.3267401747172993</v>
      </c>
      <c r="L80" s="59"/>
      <c r="M80" s="10"/>
      <c r="O80" s="59" cm="1">
        <f t="array" ref="O80">_xll.BDH(O$3,"PX_LAST",$A80,$A80,"Days=A","Fill=P")</f>
        <v>-61.1</v>
      </c>
      <c r="P80" s="10">
        <f t="shared" si="35"/>
        <v>35.139522001636941</v>
      </c>
      <c r="Q80" s="55">
        <f t="shared" si="37"/>
        <v>-0.79420636202803163</v>
      </c>
      <c r="T80" t="s">
        <v>23</v>
      </c>
      <c r="U80" s="26">
        <f t="shared" si="23"/>
        <v>1.2000634429861166</v>
      </c>
      <c r="V80" s="1" t="str">
        <f t="shared" si="18"/>
        <v>SD</v>
      </c>
      <c r="W80" s="26">
        <f t="shared" si="24"/>
        <v>-0.64006945447175445</v>
      </c>
      <c r="X80" s="49">
        <f t="shared" si="19"/>
        <v>1</v>
      </c>
      <c r="Y80" s="26">
        <f t="shared" si="25"/>
        <v>-0.64006945447175445</v>
      </c>
      <c r="Z80" s="82" t="str">
        <f t="shared" si="26"/>
        <v>SD</v>
      </c>
      <c r="AA80" s="35">
        <f t="shared" si="20"/>
        <v>1.840132897457871</v>
      </c>
      <c r="AB80" s="34" t="str">
        <f t="shared" si="27"/>
        <v>SD</v>
      </c>
      <c r="AC80" t="s">
        <v>57</v>
      </c>
      <c r="AD80" s="1">
        <f t="shared" si="30"/>
        <v>0.64006945447175445</v>
      </c>
      <c r="AE80" s="1">
        <f t="shared" si="36"/>
        <v>0.16721352553963409</v>
      </c>
      <c r="AF80" s="1"/>
      <c r="AG80" s="1"/>
      <c r="AH80" s="1"/>
      <c r="AI80" s="1">
        <v>0</v>
      </c>
      <c r="AK80" s="28" t="e">
        <f t="shared" si="43"/>
        <v>#N/A</v>
      </c>
      <c r="AL80" s="28">
        <f t="shared" si="44"/>
        <v>1.2000634429861166</v>
      </c>
      <c r="AM80" s="28" t="e">
        <f t="shared" si="45"/>
        <v>#N/A</v>
      </c>
      <c r="AN80" s="28" t="e">
        <f t="shared" si="46"/>
        <v>#N/A</v>
      </c>
      <c r="AO80" s="28" t="e">
        <f t="shared" si="47"/>
        <v>#N/A</v>
      </c>
      <c r="AP80" s="28">
        <f t="shared" si="48"/>
        <v>380.07</v>
      </c>
      <c r="AQ80" t="e">
        <f t="shared" si="49"/>
        <v>#N/A</v>
      </c>
      <c r="AR80" t="e">
        <f t="shared" si="50"/>
        <v>#N/A</v>
      </c>
      <c r="AT80" s="16">
        <f t="shared" si="51"/>
        <v>39294</v>
      </c>
      <c r="AU80">
        <f t="shared" si="52"/>
        <v>3</v>
      </c>
      <c r="AV80">
        <f t="shared" si="53"/>
        <v>3</v>
      </c>
      <c r="BG80" cm="1">
        <f t="array" ref="BG80">_xll.BDH($BG$3,"PX_LAST",$A80,$A80,"Days=A","Fill=P")</f>
        <v>380.07</v>
      </c>
      <c r="BH80">
        <f t="shared" si="42"/>
        <v>-3.4644789311930047E-2</v>
      </c>
      <c r="BI80" t="str">
        <f t="shared" si="28"/>
        <v>SD</v>
      </c>
      <c r="BJ80">
        <f t="shared" si="29"/>
        <v>0</v>
      </c>
      <c r="BK80">
        <f t="shared" si="31"/>
        <v>0</v>
      </c>
      <c r="BL80">
        <f t="shared" si="34"/>
        <v>125.38682195450258</v>
      </c>
      <c r="BM80">
        <f t="shared" si="32"/>
        <v>170.8410122713174</v>
      </c>
      <c r="BN80">
        <f t="shared" si="33"/>
        <v>0.73393865025437954</v>
      </c>
    </row>
    <row r="81" spans="1:66" x14ac:dyDescent="0.25">
      <c r="A81" s="54">
        <v>39325</v>
      </c>
      <c r="B81" s="75">
        <f>_xll.BDH(B$2,"PX_LAST",$A81,$A81,"Days=A","Fill=P")</f>
        <v>102.5196</v>
      </c>
      <c r="C81" s="8">
        <f t="shared" si="38"/>
        <v>101.23853576316347</v>
      </c>
      <c r="D81" s="55">
        <f t="shared" si="21"/>
        <v>1.9491368172336176</v>
      </c>
      <c r="E81" s="8">
        <v>52.2</v>
      </c>
      <c r="F81" s="8">
        <f t="shared" si="39"/>
        <v>2.5884271744735039</v>
      </c>
      <c r="G81" s="1">
        <v>-7.0000000000000007E-2</v>
      </c>
      <c r="H81" s="8">
        <f t="shared" si="40"/>
        <v>-6.448443751153575E-2</v>
      </c>
      <c r="I81" s="8" cm="1">
        <f t="array" ref="I81">_xll.BDH(I$2,"PX_LAST",$A81,$A81,"Days=A","Fill=P")</f>
        <v>-1.07</v>
      </c>
      <c r="J81" s="10">
        <f t="shared" si="41"/>
        <v>0.74935217363587792</v>
      </c>
      <c r="K81" s="44">
        <f t="shared" si="22"/>
        <v>0.90172662254583713</v>
      </c>
      <c r="L81" s="59"/>
      <c r="M81" s="10"/>
      <c r="O81" s="59" cm="1">
        <f t="array" ref="O81">_xll.BDH(O$3,"PX_LAST",$A81,$A81,"Days=A","Fill=P")</f>
        <v>-8.1999999999999993</v>
      </c>
      <c r="P81" s="10">
        <f t="shared" si="35"/>
        <v>30.805569801473247</v>
      </c>
      <c r="Q81" s="55">
        <f t="shared" si="37"/>
        <v>-1.3588639408798489</v>
      </c>
      <c r="T81" t="s">
        <v>23</v>
      </c>
      <c r="U81" s="26">
        <f t="shared" si="23"/>
        <v>0.5187134996502285</v>
      </c>
      <c r="V81" s="1" t="str">
        <f t="shared" si="18"/>
        <v>SD</v>
      </c>
      <c r="W81" s="26">
        <f t="shared" si="24"/>
        <v>-0.68134994333588805</v>
      </c>
      <c r="X81" s="49">
        <f t="shared" si="19"/>
        <v>1</v>
      </c>
      <c r="Y81" s="26">
        <f t="shared" si="25"/>
        <v>-0.68134994333588805</v>
      </c>
      <c r="Z81" s="82" t="str">
        <f t="shared" si="26"/>
        <v>SD</v>
      </c>
      <c r="AA81" s="35">
        <f t="shared" si="20"/>
        <v>1.840132897457871</v>
      </c>
      <c r="AB81" s="34" t="str">
        <f t="shared" si="27"/>
        <v>SD</v>
      </c>
      <c r="AC81" t="s">
        <v>57</v>
      </c>
      <c r="AD81" s="1">
        <f t="shared" si="30"/>
        <v>0.68134994333588805</v>
      </c>
      <c r="AE81" s="1">
        <f t="shared" si="36"/>
        <v>0.18591691667805388</v>
      </c>
      <c r="AF81" s="1"/>
      <c r="AG81" s="1"/>
      <c r="AH81" s="1"/>
      <c r="AI81" s="1">
        <v>0</v>
      </c>
      <c r="AK81" s="28" t="e">
        <f t="shared" si="43"/>
        <v>#N/A</v>
      </c>
      <c r="AL81" s="28">
        <f t="shared" si="44"/>
        <v>0.5187134996502285</v>
      </c>
      <c r="AM81" s="28">
        <f t="shared" si="45"/>
        <v>0.5187134996502285</v>
      </c>
      <c r="AN81" s="28" t="e">
        <f t="shared" si="46"/>
        <v>#N/A</v>
      </c>
      <c r="AO81" s="28" t="e">
        <f t="shared" si="47"/>
        <v>#N/A</v>
      </c>
      <c r="AP81" s="28">
        <f t="shared" si="48"/>
        <v>375.94</v>
      </c>
      <c r="AQ81">
        <f t="shared" si="49"/>
        <v>375.94</v>
      </c>
      <c r="AR81" t="e">
        <f t="shared" si="50"/>
        <v>#N/A</v>
      </c>
      <c r="AT81" s="16">
        <f t="shared" si="51"/>
        <v>39325</v>
      </c>
      <c r="AU81">
        <f t="shared" si="52"/>
        <v>3</v>
      </c>
      <c r="AV81">
        <f t="shared" si="53"/>
        <v>3</v>
      </c>
      <c r="BG81" cm="1">
        <f t="array" ref="BG81">_xll.BDH($BG$3,"PX_LAST",$A81,$A81,"Days=A","Fill=P")</f>
        <v>375.94</v>
      </c>
      <c r="BH81">
        <f t="shared" si="42"/>
        <v>-1.0866419343805056E-2</v>
      </c>
      <c r="BI81" t="str">
        <f t="shared" si="28"/>
        <v>SD</v>
      </c>
      <c r="BJ81">
        <f t="shared" si="29"/>
        <v>0</v>
      </c>
      <c r="BK81">
        <f t="shared" si="31"/>
        <v>0</v>
      </c>
      <c r="BL81">
        <f t="shared" si="34"/>
        <v>125.38682195450258</v>
      </c>
      <c r="BM81">
        <f t="shared" si="32"/>
        <v>168.98458219085711</v>
      </c>
      <c r="BN81">
        <f t="shared" si="33"/>
        <v>0.74200155025318404</v>
      </c>
    </row>
    <row r="82" spans="1:66" x14ac:dyDescent="0.25">
      <c r="A82" s="54">
        <v>39353</v>
      </c>
      <c r="B82" s="75">
        <f>_xll.BDH(B$2,"PX_LAST",$A82,$A82,"Days=A","Fill=P")</f>
        <v>102.5196</v>
      </c>
      <c r="C82" s="8">
        <f t="shared" si="38"/>
        <v>101.30258897500529</v>
      </c>
      <c r="D82" s="55">
        <f t="shared" si="21"/>
        <v>1.8870469837406885</v>
      </c>
      <c r="E82" s="8">
        <v>53.8</v>
      </c>
      <c r="F82" s="8">
        <f t="shared" si="39"/>
        <v>2.8307417395788024</v>
      </c>
      <c r="G82" s="1">
        <v>-0.08</v>
      </c>
      <c r="H82" s="8">
        <f t="shared" si="40"/>
        <v>-6.75875500092286E-2</v>
      </c>
      <c r="I82" s="8" cm="1">
        <f t="array" ref="I82">_xll.BDH(I$2,"PX_LAST",$A82,$A82,"Days=A","Fill=P")</f>
        <v>-1.143</v>
      </c>
      <c r="J82" s="10">
        <f t="shared" si="41"/>
        <v>0.654734564954084</v>
      </c>
      <c r="K82" s="44">
        <f t="shared" si="22"/>
        <v>-0.46218805603614049</v>
      </c>
      <c r="L82" s="59"/>
      <c r="M82" s="10"/>
      <c r="O82" s="59" cm="1">
        <f t="array" ref="O82">_xll.BDH(O$3,"PX_LAST",$A82,$A82,"Days=A","Fill=P")</f>
        <v>-20.399999999999999</v>
      </c>
      <c r="P82" s="10">
        <f t="shared" si="35"/>
        <v>25.685012821325923</v>
      </c>
      <c r="Q82" s="55">
        <f t="shared" si="37"/>
        <v>-1.9140950979103719</v>
      </c>
      <c r="T82" t="s">
        <v>23</v>
      </c>
      <c r="U82" s="26">
        <f t="shared" si="23"/>
        <v>-0.14238211223763156</v>
      </c>
      <c r="V82" s="1" t="str">
        <f t="shared" si="18"/>
        <v>C</v>
      </c>
      <c r="W82" s="26">
        <f t="shared" si="24"/>
        <v>-0.66109561188786004</v>
      </c>
      <c r="X82" s="49">
        <f t="shared" si="19"/>
        <v>1</v>
      </c>
      <c r="Y82" s="26">
        <f t="shared" si="25"/>
        <v>-0.66109561188786004</v>
      </c>
      <c r="Z82" s="82" t="str">
        <f t="shared" si="26"/>
        <v>C</v>
      </c>
      <c r="AA82" s="35">
        <f t="shared" si="20"/>
        <v>-0.14238211223763156</v>
      </c>
      <c r="AB82" s="34" t="str">
        <f t="shared" si="27"/>
        <v>C</v>
      </c>
      <c r="AC82" t="s">
        <v>57</v>
      </c>
      <c r="AD82" s="1">
        <f t="shared" si="30"/>
        <v>0.66109561188786004</v>
      </c>
      <c r="AE82" s="1">
        <f t="shared" si="36"/>
        <v>0.19476211985871217</v>
      </c>
      <c r="AF82" s="1"/>
      <c r="AG82" s="1"/>
      <c r="AH82" s="1"/>
      <c r="AI82" s="1">
        <v>0</v>
      </c>
      <c r="AK82" s="28" t="e">
        <f t="shared" si="43"/>
        <v>#N/A</v>
      </c>
      <c r="AL82" s="28" t="e">
        <f t="shared" si="44"/>
        <v>#N/A</v>
      </c>
      <c r="AM82" s="28">
        <f t="shared" si="45"/>
        <v>-0.14238211223763156</v>
      </c>
      <c r="AN82" s="28" t="e">
        <f t="shared" si="46"/>
        <v>#N/A</v>
      </c>
      <c r="AO82" s="28" t="e">
        <f t="shared" si="47"/>
        <v>#N/A</v>
      </c>
      <c r="AP82" s="28" t="e">
        <f t="shared" si="48"/>
        <v>#N/A</v>
      </c>
      <c r="AQ82">
        <f t="shared" si="49"/>
        <v>377.86</v>
      </c>
      <c r="AR82" t="e">
        <f t="shared" si="50"/>
        <v>#N/A</v>
      </c>
      <c r="AT82" s="16">
        <f t="shared" si="51"/>
        <v>39353</v>
      </c>
      <c r="AU82">
        <f t="shared" si="52"/>
        <v>1</v>
      </c>
      <c r="AV82">
        <f t="shared" si="53"/>
        <v>1</v>
      </c>
      <c r="BG82" cm="1">
        <f t="array" ref="BG82">_xll.BDH($BG$3,"PX_LAST",$A82,$A82,"Days=A","Fill=P")</f>
        <v>377.86</v>
      </c>
      <c r="BH82">
        <f t="shared" si="42"/>
        <v>5.1071979571208903E-3</v>
      </c>
      <c r="BI82" t="str">
        <f t="shared" si="28"/>
        <v>C</v>
      </c>
      <c r="BJ82">
        <f t="shared" si="29"/>
        <v>0</v>
      </c>
      <c r="BK82">
        <f t="shared" si="31"/>
        <v>0</v>
      </c>
      <c r="BL82">
        <f t="shared" si="34"/>
        <v>125.38682195450258</v>
      </c>
      <c r="BM82">
        <f t="shared" si="32"/>
        <v>169.84761990380719</v>
      </c>
      <c r="BN82">
        <f t="shared" si="33"/>
        <v>0.73823125708511617</v>
      </c>
    </row>
    <row r="83" spans="1:66" x14ac:dyDescent="0.25">
      <c r="A83" s="54">
        <v>39386</v>
      </c>
      <c r="B83" s="75">
        <f>_xll.BDH(B$2,"PX_LAST",$A83,$A83,"Days=A","Fill=P")</f>
        <v>102.258</v>
      </c>
      <c r="C83" s="8">
        <f t="shared" si="38"/>
        <v>101.35035952625503</v>
      </c>
      <c r="D83" s="55">
        <f t="shared" si="21"/>
        <v>1.7992934877324775</v>
      </c>
      <c r="E83" s="8">
        <v>52.8</v>
      </c>
      <c r="F83" s="8">
        <f t="shared" si="39"/>
        <v>2.8245933916630412</v>
      </c>
      <c r="G83" s="1">
        <v>-0.27</v>
      </c>
      <c r="H83" s="8">
        <f t="shared" si="40"/>
        <v>-0.10807004000738288</v>
      </c>
      <c r="I83" s="8" cm="1">
        <f t="array" ref="I83">_xll.BDH(I$2,"PX_LAST",$A83,$A83,"Days=A","Fill=P")</f>
        <v>-0.69499999999999995</v>
      </c>
      <c r="J83" s="10">
        <f t="shared" si="41"/>
        <v>0.5872478367063797</v>
      </c>
      <c r="K83" s="44">
        <f t="shared" si="22"/>
        <v>-1.4197770501588063</v>
      </c>
      <c r="L83" s="59"/>
      <c r="M83" s="10"/>
      <c r="O83" s="59" cm="1">
        <f t="array" ref="O83">_xll.BDH(O$3,"PX_LAST",$A83,$A83,"Days=A","Fill=P")</f>
        <v>-4.2</v>
      </c>
      <c r="P83" s="10">
        <f t="shared" si="35"/>
        <v>22.696511539193331</v>
      </c>
      <c r="Q83" s="55">
        <f t="shared" si="37"/>
        <v>-1.5470165114508958</v>
      </c>
      <c r="T83" t="s">
        <v>23</v>
      </c>
      <c r="U83" s="26">
        <f t="shared" si="23"/>
        <v>-0.35991552595633786</v>
      </c>
      <c r="V83" s="1" t="str">
        <f t="shared" si="18"/>
        <v>C</v>
      </c>
      <c r="W83" s="26">
        <f t="shared" si="24"/>
        <v>-0.2175334137187063</v>
      </c>
      <c r="X83" s="49">
        <f t="shared" si="19"/>
        <v>0</v>
      </c>
      <c r="Y83" s="26">
        <f t="shared" si="25"/>
        <v>-0.2175334137187063</v>
      </c>
      <c r="Z83" s="82" t="str">
        <f t="shared" si="26"/>
        <v>C</v>
      </c>
      <c r="AA83" s="35">
        <f t="shared" si="20"/>
        <v>-0.14238211223763156</v>
      </c>
      <c r="AB83" s="34" t="str">
        <f t="shared" si="27"/>
        <v>C</v>
      </c>
      <c r="AC83" t="s">
        <v>57</v>
      </c>
      <c r="AD83" s="1">
        <f t="shared" si="30"/>
        <v>0.2175334137187063</v>
      </c>
      <c r="AE83" s="1">
        <f t="shared" si="36"/>
        <v>0.19545427077615019</v>
      </c>
      <c r="AF83" s="1"/>
      <c r="AG83" s="1"/>
      <c r="AH83" s="1"/>
      <c r="AI83" s="1">
        <v>0</v>
      </c>
      <c r="AK83" s="28" t="e">
        <f t="shared" si="43"/>
        <v>#N/A</v>
      </c>
      <c r="AL83" s="28" t="e">
        <f t="shared" si="44"/>
        <v>#N/A</v>
      </c>
      <c r="AM83" s="28">
        <f t="shared" si="45"/>
        <v>-0.35991552595633786</v>
      </c>
      <c r="AN83" s="28" t="e">
        <f t="shared" si="46"/>
        <v>#N/A</v>
      </c>
      <c r="AO83" s="28" t="e">
        <f t="shared" si="47"/>
        <v>#N/A</v>
      </c>
      <c r="AP83" s="28" t="e">
        <f t="shared" si="48"/>
        <v>#N/A</v>
      </c>
      <c r="AQ83">
        <f t="shared" si="49"/>
        <v>388.43</v>
      </c>
      <c r="AR83" t="e">
        <f t="shared" si="50"/>
        <v>#N/A</v>
      </c>
      <c r="AT83" s="16">
        <f t="shared" si="51"/>
        <v>39386</v>
      </c>
      <c r="AU83">
        <f t="shared" si="52"/>
        <v>1</v>
      </c>
      <c r="AV83">
        <f t="shared" si="53"/>
        <v>1</v>
      </c>
      <c r="BG83" cm="1">
        <f t="array" ref="BG83">_xll.BDH($BG$3,"PX_LAST",$A83,$A83,"Days=A","Fill=P")</f>
        <v>388.43</v>
      </c>
      <c r="BH83">
        <f t="shared" si="42"/>
        <v>2.797332345313075E-2</v>
      </c>
      <c r="BI83" t="str">
        <f t="shared" si="28"/>
        <v>C</v>
      </c>
      <c r="BJ83">
        <f t="shared" si="29"/>
        <v>0</v>
      </c>
      <c r="BK83">
        <f t="shared" si="31"/>
        <v>0</v>
      </c>
      <c r="BL83">
        <f t="shared" si="34"/>
        <v>125.38682195450258</v>
      </c>
      <c r="BM83">
        <f t="shared" si="32"/>
        <v>174.59882231312079</v>
      </c>
      <c r="BN83">
        <f t="shared" si="33"/>
        <v>0.71814242669768558</v>
      </c>
    </row>
    <row r="84" spans="1:66" x14ac:dyDescent="0.25">
      <c r="A84" s="54">
        <v>39416</v>
      </c>
      <c r="B84" s="75">
        <f>_xll.BDH(B$2,"PX_LAST",$A84,$A84,"Days=A","Fill=P")</f>
        <v>102.0886</v>
      </c>
      <c r="C84" s="8">
        <f t="shared" si="38"/>
        <v>101.38727154994228</v>
      </c>
      <c r="D84" s="55">
        <f t="shared" si="21"/>
        <v>1.7065459936175589</v>
      </c>
      <c r="E84" s="8">
        <v>51.5</v>
      </c>
      <c r="F84" s="8">
        <f t="shared" si="39"/>
        <v>2.5596747133304327</v>
      </c>
      <c r="G84" s="1">
        <v>-7.0000000000000007E-2</v>
      </c>
      <c r="H84" s="8">
        <f t="shared" si="40"/>
        <v>-0.1004560320059063</v>
      </c>
      <c r="I84" s="8" cm="1">
        <f t="array" ref="I84">_xll.BDH(I$2,"PX_LAST",$A84,$A84,"Days=A","Fill=P")</f>
        <v>-1.58</v>
      </c>
      <c r="J84" s="10">
        <f t="shared" si="41"/>
        <v>0.47888544487106066</v>
      </c>
      <c r="K84" s="44">
        <f t="shared" si="22"/>
        <v>-2.7144812866814316</v>
      </c>
      <c r="L84" s="59"/>
      <c r="M84" s="10"/>
      <c r="O84" s="59" cm="1">
        <f t="array" ref="O84">_xll.BDH(O$3,"PX_LAST",$A84,$A84,"Days=A","Fill=P")</f>
        <v>0.2</v>
      </c>
      <c r="P84" s="10">
        <f t="shared" si="35"/>
        <v>20.446860385273997</v>
      </c>
      <c r="Q84" s="55">
        <f t="shared" si="37"/>
        <v>-1.6171260852776859</v>
      </c>
      <c r="T84" t="s">
        <v>23</v>
      </c>
      <c r="U84" s="26">
        <f t="shared" si="23"/>
        <v>-0.84410462807554654</v>
      </c>
      <c r="V84" s="1" t="str">
        <f t="shared" si="18"/>
        <v>C</v>
      </c>
      <c r="W84" s="26">
        <f t="shared" si="24"/>
        <v>-0.48418910211920868</v>
      </c>
      <c r="X84" s="49">
        <f t="shared" si="19"/>
        <v>1</v>
      </c>
      <c r="Y84" s="26">
        <f t="shared" si="25"/>
        <v>-0.48418910211920868</v>
      </c>
      <c r="Z84" s="82" t="str">
        <f t="shared" si="26"/>
        <v>C</v>
      </c>
      <c r="AA84" s="35">
        <f t="shared" si="20"/>
        <v>-0.14238211223763156</v>
      </c>
      <c r="AB84" s="34" t="str">
        <f t="shared" si="27"/>
        <v>C</v>
      </c>
      <c r="AC84" t="s">
        <v>57</v>
      </c>
      <c r="AD84" s="1">
        <f t="shared" si="30"/>
        <v>0.48418910211920868</v>
      </c>
      <c r="AE84" s="1">
        <f t="shared" si="36"/>
        <v>0.19545427077615019</v>
      </c>
      <c r="AF84" s="1"/>
      <c r="AG84" s="1"/>
      <c r="AH84" s="1"/>
      <c r="AI84" s="1">
        <v>0</v>
      </c>
      <c r="AK84" s="28" t="e">
        <f t="shared" si="43"/>
        <v>#N/A</v>
      </c>
      <c r="AL84" s="28" t="e">
        <f t="shared" si="44"/>
        <v>#N/A</v>
      </c>
      <c r="AM84" s="28">
        <f t="shared" si="45"/>
        <v>-0.84410462807554654</v>
      </c>
      <c r="AN84" s="28" t="e">
        <f t="shared" si="46"/>
        <v>#N/A</v>
      </c>
      <c r="AO84" s="28" t="e">
        <f t="shared" si="47"/>
        <v>#N/A</v>
      </c>
      <c r="AP84" s="28" t="e">
        <f t="shared" si="48"/>
        <v>#N/A</v>
      </c>
      <c r="AQ84">
        <f t="shared" si="49"/>
        <v>370.36</v>
      </c>
      <c r="AR84" t="e">
        <f t="shared" si="50"/>
        <v>#N/A</v>
      </c>
      <c r="AT84" s="16">
        <f t="shared" si="51"/>
        <v>39416</v>
      </c>
      <c r="AU84">
        <f t="shared" si="52"/>
        <v>1</v>
      </c>
      <c r="AV84">
        <f t="shared" si="53"/>
        <v>1</v>
      </c>
      <c r="BG84" cm="1">
        <f t="array" ref="BG84">_xll.BDH($BG$3,"PX_LAST",$A84,$A84,"Days=A","Fill=P")</f>
        <v>370.36</v>
      </c>
      <c r="BH84">
        <f t="shared" si="42"/>
        <v>-4.6520608603866864E-2</v>
      </c>
      <c r="BI84" t="str">
        <f t="shared" si="28"/>
        <v>C</v>
      </c>
      <c r="BJ84">
        <f t="shared" si="29"/>
        <v>0</v>
      </c>
      <c r="BK84">
        <f t="shared" si="31"/>
        <v>0</v>
      </c>
      <c r="BL84">
        <f t="shared" si="34"/>
        <v>125.38682195450258</v>
      </c>
      <c r="BM84">
        <f t="shared" si="32"/>
        <v>166.476378837596</v>
      </c>
      <c r="BN84">
        <f t="shared" si="33"/>
        <v>0.75318085862993311</v>
      </c>
    </row>
    <row r="85" spans="1:66" x14ac:dyDescent="0.25">
      <c r="A85" s="54">
        <v>39447</v>
      </c>
      <c r="B85" s="75">
        <f>_xll.BDH(B$2,"PX_LAST",$A85,$A85,"Days=A","Fill=P")</f>
        <v>101.8921</v>
      </c>
      <c r="C85" s="8">
        <f t="shared" si="38"/>
        <v>101.41251297244517</v>
      </c>
      <c r="D85" s="55">
        <f t="shared" si="21"/>
        <v>1.6088667477774772</v>
      </c>
      <c r="E85" s="8">
        <v>50.1</v>
      </c>
      <c r="F85" s="8">
        <f t="shared" si="39"/>
        <v>2.0677397706643466</v>
      </c>
      <c r="G85" s="1">
        <v>-0.46</v>
      </c>
      <c r="H85" s="8">
        <f t="shared" si="40"/>
        <v>-0.17236482560472505</v>
      </c>
      <c r="I85" s="8" cm="1">
        <f t="array" ref="I85">_xll.BDH(I$2,"PX_LAST",$A85,$A85,"Days=A","Fill=P")</f>
        <v>-1.2030000000000001</v>
      </c>
      <c r="J85" s="10">
        <f t="shared" si="41"/>
        <v>0.39479117262750757</v>
      </c>
      <c r="K85" s="44">
        <f t="shared" si="22"/>
        <v>-3.3165477746916268</v>
      </c>
      <c r="L85" s="59"/>
      <c r="M85" s="10"/>
      <c r="O85" s="59" cm="1">
        <f t="array" ref="O85">_xll.BDH(O$3,"PX_LAST",$A85,$A85,"Days=A","Fill=P")</f>
        <v>18.100000000000001</v>
      </c>
      <c r="P85" s="10">
        <f t="shared" si="35"/>
        <v>20.212174346746597</v>
      </c>
      <c r="Q85" s="55">
        <f t="shared" si="37"/>
        <v>-1.6127676242700539</v>
      </c>
      <c r="T85" t="s">
        <v>23</v>
      </c>
      <c r="U85" s="26">
        <f t="shared" si="23"/>
        <v>-1.0742564684480407</v>
      </c>
      <c r="V85" s="1" t="str">
        <f t="shared" si="18"/>
        <v>C</v>
      </c>
      <c r="W85" s="26">
        <f t="shared" si="24"/>
        <v>-0.23015184037249414</v>
      </c>
      <c r="X85" s="49">
        <f t="shared" si="19"/>
        <v>0</v>
      </c>
      <c r="Y85" s="26">
        <f t="shared" si="25"/>
        <v>-0.23015184037249414</v>
      </c>
      <c r="Z85" s="82" t="str">
        <f t="shared" si="26"/>
        <v>C</v>
      </c>
      <c r="AA85" s="35">
        <f t="shared" si="20"/>
        <v>-0.14238211223763156</v>
      </c>
      <c r="AB85" s="34" t="str">
        <f t="shared" si="27"/>
        <v>C</v>
      </c>
      <c r="AC85" t="s">
        <v>57</v>
      </c>
      <c r="AD85" s="1">
        <f t="shared" si="30"/>
        <v>0.23015184037249414</v>
      </c>
      <c r="AE85" s="1">
        <f t="shared" si="36"/>
        <v>0.19545427077615019</v>
      </c>
      <c r="AF85" s="1"/>
      <c r="AG85" s="1"/>
      <c r="AH85" s="1"/>
      <c r="AI85" s="1">
        <v>0</v>
      </c>
      <c r="AK85" s="28" t="e">
        <f t="shared" si="43"/>
        <v>#N/A</v>
      </c>
      <c r="AL85" s="28" t="e">
        <f t="shared" si="44"/>
        <v>#N/A</v>
      </c>
      <c r="AM85" s="28">
        <f t="shared" si="45"/>
        <v>-1.0742564684480407</v>
      </c>
      <c r="AN85" s="28" t="e">
        <f t="shared" si="46"/>
        <v>#N/A</v>
      </c>
      <c r="AO85" s="28" t="e">
        <f t="shared" si="47"/>
        <v>#N/A</v>
      </c>
      <c r="AP85" s="28" t="e">
        <f t="shared" si="48"/>
        <v>#N/A</v>
      </c>
      <c r="AQ85">
        <f t="shared" si="49"/>
        <v>364.64</v>
      </c>
      <c r="AR85" t="e">
        <f t="shared" si="50"/>
        <v>#N/A</v>
      </c>
      <c r="AT85" s="16">
        <f t="shared" si="51"/>
        <v>39447</v>
      </c>
      <c r="AU85">
        <f t="shared" si="52"/>
        <v>1</v>
      </c>
      <c r="AV85">
        <f t="shared" si="53"/>
        <v>1</v>
      </c>
      <c r="BG85" cm="1">
        <f t="array" ref="BG85">_xll.BDH($BG$3,"PX_LAST",$A85,$A85,"Days=A","Fill=P")</f>
        <v>364.64</v>
      </c>
      <c r="BH85">
        <f t="shared" si="42"/>
        <v>-1.5444432444108536E-2</v>
      </c>
      <c r="BI85" t="str">
        <f t="shared" si="28"/>
        <v>C</v>
      </c>
      <c r="BJ85">
        <f t="shared" si="29"/>
        <v>0</v>
      </c>
      <c r="BK85">
        <f t="shared" si="31"/>
        <v>0</v>
      </c>
      <c r="BL85">
        <f t="shared" si="34"/>
        <v>125.38682195450258</v>
      </c>
      <c r="BM85">
        <f t="shared" si="32"/>
        <v>163.90524565109894</v>
      </c>
      <c r="BN85">
        <f t="shared" si="33"/>
        <v>0.76499578434121884</v>
      </c>
    </row>
    <row r="86" spans="1:66" x14ac:dyDescent="0.25">
      <c r="A86" s="54">
        <v>39478</v>
      </c>
      <c r="B86" s="75">
        <f>_xll.BDH(B$2,"PX_LAST",$A86,$A86,"Days=A","Fill=P")</f>
        <v>101.67</v>
      </c>
      <c r="C86" s="8">
        <f t="shared" si="38"/>
        <v>101.4253873238229</v>
      </c>
      <c r="D86" s="55">
        <f t="shared" si="21"/>
        <v>1.5021536464626211</v>
      </c>
      <c r="E86" s="8">
        <v>50.9</v>
      </c>
      <c r="F86" s="8">
        <f t="shared" si="39"/>
        <v>1.834191816531477</v>
      </c>
      <c r="G86" s="1">
        <v>-0.24</v>
      </c>
      <c r="H86" s="8">
        <f t="shared" si="40"/>
        <v>-0.18589186048378004</v>
      </c>
      <c r="I86" s="8" cm="1">
        <f t="array" ref="I86">_xll.BDH(I$2,"PX_LAST",$A86,$A86,"Days=A","Fill=P")</f>
        <v>-1.03</v>
      </c>
      <c r="J86" s="10">
        <f t="shared" si="41"/>
        <v>0.32355161399613214</v>
      </c>
      <c r="K86" s="44">
        <f t="shared" si="22"/>
        <v>-3.4941304565833615</v>
      </c>
      <c r="L86" s="59"/>
      <c r="M86" s="10"/>
      <c r="O86" s="59" cm="1">
        <f t="array" ref="O86">_xll.BDH(O$3,"PX_LAST",$A86,$A86,"Days=A","Fill=P")</f>
        <v>34.700000000000003</v>
      </c>
      <c r="P86" s="10">
        <f t="shared" si="35"/>
        <v>21.660956912071935</v>
      </c>
      <c r="Q86" s="55">
        <f t="shared" si="37"/>
        <v>-1.5494445569810993</v>
      </c>
      <c r="T86" t="s">
        <v>23</v>
      </c>
      <c r="U86" s="26">
        <f t="shared" si="23"/>
        <v>-1.1449027552623279</v>
      </c>
      <c r="V86" s="1" t="str">
        <f t="shared" si="18"/>
        <v>C</v>
      </c>
      <c r="W86" s="26">
        <f t="shared" si="24"/>
        <v>-7.0646286814287196E-2</v>
      </c>
      <c r="X86" s="49">
        <f t="shared" si="19"/>
        <v>0</v>
      </c>
      <c r="Y86" s="26">
        <f t="shared" si="25"/>
        <v>-7.0646286814287196E-2</v>
      </c>
      <c r="Z86" s="82" t="str">
        <f t="shared" si="26"/>
        <v>C</v>
      </c>
      <c r="AA86" s="35">
        <f t="shared" si="20"/>
        <v>-0.14238211223763156</v>
      </c>
      <c r="AB86" s="34" t="str">
        <f t="shared" si="27"/>
        <v>C</v>
      </c>
      <c r="AC86" t="s">
        <v>57</v>
      </c>
      <c r="AD86" s="1">
        <f t="shared" si="30"/>
        <v>7.0646286814287196E-2</v>
      </c>
      <c r="AE86" s="1">
        <f t="shared" si="36"/>
        <v>0.19545427077615019</v>
      </c>
      <c r="AF86" s="1"/>
      <c r="AG86" s="1"/>
      <c r="AH86" s="1"/>
      <c r="AI86" s="1">
        <v>0</v>
      </c>
      <c r="AK86" s="28" t="e">
        <f t="shared" si="43"/>
        <v>#N/A</v>
      </c>
      <c r="AL86" s="28" t="e">
        <f t="shared" si="44"/>
        <v>#N/A</v>
      </c>
      <c r="AM86" s="28">
        <f t="shared" si="45"/>
        <v>-1.1449027552623279</v>
      </c>
      <c r="AN86" s="28" t="e">
        <f t="shared" si="46"/>
        <v>#N/A</v>
      </c>
      <c r="AO86" s="28" t="e">
        <f t="shared" si="47"/>
        <v>#N/A</v>
      </c>
      <c r="AP86" s="28" t="e">
        <f t="shared" si="48"/>
        <v>#N/A</v>
      </c>
      <c r="AQ86">
        <f t="shared" si="49"/>
        <v>322.16000000000003</v>
      </c>
      <c r="AR86" t="e">
        <f t="shared" si="50"/>
        <v>#N/A</v>
      </c>
      <c r="AT86" s="16">
        <f t="shared" si="51"/>
        <v>39478</v>
      </c>
      <c r="AU86">
        <f t="shared" si="52"/>
        <v>1</v>
      </c>
      <c r="AV86">
        <f t="shared" si="53"/>
        <v>1</v>
      </c>
      <c r="BG86" cm="1">
        <f t="array" ref="BG86">_xll.BDH($BG$3,"PX_LAST",$A86,$A86,"Days=A","Fill=P")</f>
        <v>322.16000000000003</v>
      </c>
      <c r="BH86">
        <f t="shared" si="42"/>
        <v>-0.11649846423870114</v>
      </c>
      <c r="BI86" t="str">
        <f t="shared" si="28"/>
        <v>C</v>
      </c>
      <c r="BJ86">
        <f t="shared" si="29"/>
        <v>0</v>
      </c>
      <c r="BK86">
        <f t="shared" si="31"/>
        <v>0</v>
      </c>
      <c r="BL86">
        <f t="shared" si="34"/>
        <v>125.38682195450258</v>
      </c>
      <c r="BM86">
        <f t="shared" si="32"/>
        <v>144.81053625207886</v>
      </c>
      <c r="BN86">
        <f t="shared" si="33"/>
        <v>0.86586808667178428</v>
      </c>
    </row>
    <row r="87" spans="1:66" x14ac:dyDescent="0.25">
      <c r="A87" s="54">
        <v>39507</v>
      </c>
      <c r="B87" s="75">
        <f>_xll.BDH(B$2,"PX_LAST",$A87,$A87,"Days=A","Fill=P")</f>
        <v>101.41459999999999</v>
      </c>
      <c r="C87" s="8">
        <f t="shared" si="38"/>
        <v>101.42484795763175</v>
      </c>
      <c r="D87" s="55">
        <f t="shared" si="21"/>
        <v>1.3809722136099263</v>
      </c>
      <c r="E87" s="8">
        <v>48.8</v>
      </c>
      <c r="F87" s="8">
        <f t="shared" si="39"/>
        <v>1.2273534532251813</v>
      </c>
      <c r="G87" s="1">
        <v>-0.77</v>
      </c>
      <c r="H87" s="8">
        <f t="shared" si="40"/>
        <v>-0.302713488387024</v>
      </c>
      <c r="I87" s="8" cm="1">
        <f t="array" ref="I87">_xll.BDH(I$2,"PX_LAST",$A87,$A87,"Days=A","Fill=P")</f>
        <v>-1.101</v>
      </c>
      <c r="J87" s="10">
        <f t="shared" si="41"/>
        <v>0.25232403329632547</v>
      </c>
      <c r="K87" s="44">
        <f t="shared" si="22"/>
        <v>-3.4025346689864491</v>
      </c>
      <c r="L87" s="59"/>
      <c r="M87" s="10"/>
      <c r="O87" s="59" cm="1">
        <f t="array" ref="O87">_xll.BDH(O$3,"PX_LAST",$A87,$A87,"Days=A","Fill=P")</f>
        <v>29.5</v>
      </c>
      <c r="P87" s="10">
        <f t="shared" si="35"/>
        <v>22.444861220864741</v>
      </c>
      <c r="Q87" s="55">
        <f t="shared" si="37"/>
        <v>-1.5373716231696675</v>
      </c>
      <c r="T87" t="s">
        <v>27</v>
      </c>
      <c r="U87" s="26">
        <f t="shared" ref="U87:U150" si="54">AVERAGE(D86,K87,N87,Q87)</f>
        <v>-1.1459175485644986</v>
      </c>
      <c r="V87" s="1" t="str">
        <f t="shared" ref="V87:V150" si="55">IF(U87-U86&gt;0,IF(U87&gt;=0,"E","R"),IF(U87&gt;=0,"SD","C"))</f>
        <v>C</v>
      </c>
      <c r="W87" s="26">
        <f t="shared" si="24"/>
        <v>-1.0147933021706912E-3</v>
      </c>
      <c r="X87" s="49">
        <f t="shared" ref="X87:X150" si="56">IF(OR(ABS($U87-$U86)&gt;$W$1),1,0)</f>
        <v>0</v>
      </c>
      <c r="Y87" s="26">
        <f t="shared" si="25"/>
        <v>-1.0147933021706912E-3</v>
      </c>
      <c r="Z87" s="82" t="str">
        <f t="shared" si="26"/>
        <v>C</v>
      </c>
      <c r="AA87" s="35">
        <f t="shared" ref="AA87:AA150" si="57">IF(Z87&lt;&gt;V86,U87,AA86)</f>
        <v>-0.14238211223763156</v>
      </c>
      <c r="AB87" s="34" t="str">
        <f t="shared" si="27"/>
        <v>C</v>
      </c>
      <c r="AC87" t="s">
        <v>57</v>
      </c>
      <c r="AD87" s="1">
        <f t="shared" si="30"/>
        <v>1.0147933021706912E-3</v>
      </c>
      <c r="AE87" s="1">
        <f t="shared" si="36"/>
        <v>0.19476211985871217</v>
      </c>
      <c r="AF87" s="1"/>
      <c r="AG87" s="1"/>
      <c r="AH87" s="1"/>
      <c r="AI87" s="1">
        <v>0</v>
      </c>
      <c r="AK87" s="28" t="e">
        <f t="shared" si="43"/>
        <v>#N/A</v>
      </c>
      <c r="AL87" s="28" t="e">
        <f t="shared" si="44"/>
        <v>#N/A</v>
      </c>
      <c r="AM87" s="28">
        <f t="shared" si="45"/>
        <v>-1.1459175485644986</v>
      </c>
      <c r="AN87" s="28" t="e">
        <f t="shared" si="46"/>
        <v>#N/A</v>
      </c>
      <c r="AO87" s="28" t="e">
        <f t="shared" si="47"/>
        <v>#N/A</v>
      </c>
      <c r="AP87" s="28" t="e">
        <f t="shared" si="48"/>
        <v>#N/A</v>
      </c>
      <c r="AQ87">
        <f t="shared" si="49"/>
        <v>318.95</v>
      </c>
      <c r="AR87" t="e">
        <f t="shared" si="50"/>
        <v>#N/A</v>
      </c>
      <c r="AT87" s="16">
        <f t="shared" si="51"/>
        <v>39507</v>
      </c>
      <c r="AU87">
        <f t="shared" si="52"/>
        <v>1</v>
      </c>
      <c r="AV87">
        <f t="shared" si="53"/>
        <v>1</v>
      </c>
      <c r="BG87" cm="1">
        <f t="array" ref="BG87">_xll.BDH($BG$3,"PX_LAST",$A87,$A87,"Days=A","Fill=P")</f>
        <v>318.95</v>
      </c>
      <c r="BH87">
        <f t="shared" si="42"/>
        <v>-9.9639930469332949E-3</v>
      </c>
      <c r="BI87" t="str">
        <f t="shared" si="28"/>
        <v>C</v>
      </c>
      <c r="BJ87">
        <f t="shared" si="29"/>
        <v>0</v>
      </c>
      <c r="BK87">
        <f t="shared" si="31"/>
        <v>0</v>
      </c>
      <c r="BL87">
        <f t="shared" si="34"/>
        <v>125.38682195450258</v>
      </c>
      <c r="BM87">
        <f t="shared" si="32"/>
        <v>143.36764507574046</v>
      </c>
      <c r="BN87">
        <f t="shared" si="33"/>
        <v>0.87458241982185947</v>
      </c>
    </row>
    <row r="88" spans="1:66" x14ac:dyDescent="0.25">
      <c r="A88" s="54">
        <v>39538</v>
      </c>
      <c r="B88" s="75">
        <f>_xll.BDH(B$2,"PX_LAST",$A88,$A88,"Days=A","Fill=P")</f>
        <v>101.1078</v>
      </c>
      <c r="C88" s="8">
        <f t="shared" si="38"/>
        <v>101.40899555975017</v>
      </c>
      <c r="D88" s="55">
        <f t="shared" ref="D88:D151" si="58">(C88-AVERAGE(C69:C88))/AVEDEV(C69:C88)</f>
        <v>1.2354231517511627</v>
      </c>
      <c r="E88" s="8">
        <v>49.7</v>
      </c>
      <c r="F88" s="8">
        <f t="shared" si="39"/>
        <v>0.92188276258014568</v>
      </c>
      <c r="G88" s="1">
        <v>-0.79</v>
      </c>
      <c r="H88" s="8">
        <f t="shared" si="40"/>
        <v>-0.4001707907096192</v>
      </c>
      <c r="I88" s="8" cm="1">
        <f t="array" ref="I88">_xll.BDH(I$2,"PX_LAST",$A88,$A88,"Days=A","Fill=P")</f>
        <v>-2.6880000000000002</v>
      </c>
      <c r="J88" s="10">
        <f t="shared" si="41"/>
        <v>0.10530783163150906</v>
      </c>
      <c r="K88" s="44">
        <f t="shared" ref="K88:K151" si="59">(J88-MEDIAN(J69:J88))/AVEDEV(J69:J88)</f>
        <v>-3.5099559203115951</v>
      </c>
      <c r="L88" s="59"/>
      <c r="M88" s="10"/>
      <c r="O88" s="59" cm="1">
        <f t="array" ref="O88">_xll.BDH(O$3,"PX_LAST",$A88,$A88,"Days=A","Fill=P")</f>
        <v>69.599999999999994</v>
      </c>
      <c r="P88" s="10">
        <f t="shared" si="35"/>
        <v>27.160375098778264</v>
      </c>
      <c r="Q88" s="55">
        <f t="shared" si="37"/>
        <v>-1.0103227512973223</v>
      </c>
      <c r="T88" t="s">
        <v>27</v>
      </c>
      <c r="U88" s="26">
        <f t="shared" si="54"/>
        <v>-1.0464354859996636</v>
      </c>
      <c r="V88" s="1" t="str">
        <f t="shared" si="55"/>
        <v>R</v>
      </c>
      <c r="W88" s="26">
        <f t="shared" ref="W88:W151" si="60">U88-U87</f>
        <v>9.9482062564834939E-2</v>
      </c>
      <c r="X88" s="49">
        <f t="shared" si="56"/>
        <v>0</v>
      </c>
      <c r="Y88" s="26">
        <f t="shared" ref="Y88:Y151" si="61">$U88-$U87</f>
        <v>9.9482062564834939E-2</v>
      </c>
      <c r="Z88" s="82" t="str">
        <f t="shared" ref="Z88:Z151" si="62">IF(ABS($U88-$U87)&gt;AE88,V88,Z87)</f>
        <v>C</v>
      </c>
      <c r="AA88" s="35">
        <f t="shared" si="57"/>
        <v>-0.14238211223763156</v>
      </c>
      <c r="AB88" s="34" t="str">
        <f t="shared" si="27"/>
        <v>C</v>
      </c>
      <c r="AC88" t="s">
        <v>57</v>
      </c>
      <c r="AD88" s="1">
        <f t="shared" si="30"/>
        <v>9.9482062564834939E-2</v>
      </c>
      <c r="AE88" s="1">
        <f t="shared" si="36"/>
        <v>0.19476211985871217</v>
      </c>
      <c r="AF88" s="1"/>
      <c r="AG88" s="1"/>
      <c r="AH88" s="1"/>
      <c r="AI88" s="1">
        <v>0</v>
      </c>
      <c r="AK88" s="28" t="e">
        <f t="shared" si="43"/>
        <v>#N/A</v>
      </c>
      <c r="AL88" s="28" t="e">
        <f t="shared" si="44"/>
        <v>#N/A</v>
      </c>
      <c r="AM88" s="28">
        <f t="shared" si="45"/>
        <v>-1.0464354859996636</v>
      </c>
      <c r="AN88" s="28" t="e">
        <f t="shared" si="46"/>
        <v>#N/A</v>
      </c>
      <c r="AO88" s="28" t="e">
        <f t="shared" si="47"/>
        <v>#N/A</v>
      </c>
      <c r="AP88" s="28" t="e">
        <f t="shared" si="48"/>
        <v>#N/A</v>
      </c>
      <c r="AQ88">
        <f t="shared" si="49"/>
        <v>305.95999999999998</v>
      </c>
      <c r="AR88" t="e">
        <f t="shared" si="50"/>
        <v>#N/A</v>
      </c>
      <c r="AT88" s="16">
        <f t="shared" si="51"/>
        <v>39538</v>
      </c>
      <c r="AU88">
        <f t="shared" si="52"/>
        <v>2</v>
      </c>
      <c r="AV88">
        <f t="shared" si="53"/>
        <v>1</v>
      </c>
      <c r="BG88" cm="1">
        <f t="array" ref="BG88">_xll.BDH($BG$3,"PX_LAST",$A88,$A88,"Days=A","Fill=P")</f>
        <v>305.95999999999998</v>
      </c>
      <c r="BH88">
        <f t="shared" si="42"/>
        <v>-4.072738673773324E-2</v>
      </c>
      <c r="BI88" t="str">
        <f t="shared" ref="BI88:BI151" si="63">AB88</f>
        <v>C</v>
      </c>
      <c r="BJ88">
        <f t="shared" ref="BJ88:BJ151" si="64">_xlfn.XLOOKUP(BI88,$BP$23:$BP$26,$BQ$23:$BQ$26)</f>
        <v>0</v>
      </c>
      <c r="BK88">
        <f t="shared" ref="BK88:BK151" si="65">BJ88*BH89</f>
        <v>0</v>
      </c>
      <c r="BL88">
        <f t="shared" si="34"/>
        <v>125.38682195450258</v>
      </c>
      <c r="BM88">
        <f t="shared" si="32"/>
        <v>137.52865554906271</v>
      </c>
      <c r="BN88">
        <f t="shared" si="33"/>
        <v>0.91171415479860785</v>
      </c>
    </row>
    <row r="89" spans="1:66" x14ac:dyDescent="0.25">
      <c r="A89" s="54">
        <v>39568</v>
      </c>
      <c r="B89" s="75">
        <f>_xll.BDH(B$2,"PX_LAST",$A89,$A89,"Days=A","Fill=P")</f>
        <v>100.7244</v>
      </c>
      <c r="C89" s="8">
        <f t="shared" si="38"/>
        <v>101.37476578176265</v>
      </c>
      <c r="D89" s="55">
        <f t="shared" si="58"/>
        <v>1.055606242220257</v>
      </c>
      <c r="E89" s="8">
        <v>48.5</v>
      </c>
      <c r="F89" s="8">
        <f t="shared" si="39"/>
        <v>0.43750621006411661</v>
      </c>
      <c r="G89" s="1">
        <v>-0.66</v>
      </c>
      <c r="H89" s="8">
        <f t="shared" si="40"/>
        <v>-0.45213663256769532</v>
      </c>
      <c r="I89" s="8" cm="1">
        <f t="array" ref="I89">_xll.BDH(I$2,"PX_LAST",$A89,$A89,"Days=A","Fill=P")</f>
        <v>-2.1930000000000001</v>
      </c>
      <c r="J89" s="10">
        <f t="shared" si="41"/>
        <v>-9.6075599500664993E-3</v>
      </c>
      <c r="K89" s="44">
        <f t="shared" si="59"/>
        <v>-3.376296132854804</v>
      </c>
      <c r="L89" s="59"/>
      <c r="M89" s="10"/>
      <c r="O89" s="59" cm="1">
        <f t="array" ref="O89">_xll.BDH(O$3,"PX_LAST",$A89,$A89,"Days=A","Fill=P")</f>
        <v>-18.8</v>
      </c>
      <c r="P89" s="10">
        <f t="shared" si="35"/>
        <v>22.56433758890044</v>
      </c>
      <c r="Q89" s="55">
        <f t="shared" si="37"/>
        <v>-1.6349794199126393</v>
      </c>
      <c r="T89" t="s">
        <v>27</v>
      </c>
      <c r="U89" s="26">
        <f t="shared" si="54"/>
        <v>-1.2586174670054269</v>
      </c>
      <c r="V89" s="1" t="str">
        <f t="shared" si="55"/>
        <v>C</v>
      </c>
      <c r="W89" s="26">
        <f t="shared" si="60"/>
        <v>-0.21218198100576324</v>
      </c>
      <c r="X89" s="49">
        <f t="shared" si="56"/>
        <v>0</v>
      </c>
      <c r="Y89" s="26">
        <f t="shared" si="61"/>
        <v>-0.21218198100576324</v>
      </c>
      <c r="Z89" s="82" t="str">
        <f t="shared" si="62"/>
        <v>C</v>
      </c>
      <c r="AA89" s="35">
        <f t="shared" si="57"/>
        <v>-1.2586174670054269</v>
      </c>
      <c r="AB89" s="34" t="str">
        <f t="shared" ref="AB89:AB152" si="66">Z89</f>
        <v>C</v>
      </c>
      <c r="AC89" t="s">
        <v>57</v>
      </c>
      <c r="AD89" s="1">
        <f t="shared" ref="AD89:AD152" si="67">ABS(W89)</f>
        <v>0.21218198100576324</v>
      </c>
      <c r="AE89" s="1">
        <f t="shared" si="36"/>
        <v>0.19476211985871217</v>
      </c>
      <c r="AF89" s="1"/>
      <c r="AG89" s="1"/>
      <c r="AH89" s="1"/>
      <c r="AI89" s="1">
        <v>0</v>
      </c>
      <c r="AK89" s="28" t="e">
        <f t="shared" si="43"/>
        <v>#N/A</v>
      </c>
      <c r="AL89" s="28" t="e">
        <f t="shared" si="44"/>
        <v>#N/A</v>
      </c>
      <c r="AM89" s="28">
        <f t="shared" si="45"/>
        <v>-1.2586174670054269</v>
      </c>
      <c r="AN89" s="28" t="e">
        <f t="shared" si="46"/>
        <v>#N/A</v>
      </c>
      <c r="AO89" s="28" t="e">
        <f t="shared" si="47"/>
        <v>#N/A</v>
      </c>
      <c r="AP89" s="28" t="e">
        <f t="shared" si="48"/>
        <v>#N/A</v>
      </c>
      <c r="AQ89">
        <f t="shared" si="49"/>
        <v>323.08999999999997</v>
      </c>
      <c r="AR89" t="e">
        <f t="shared" si="50"/>
        <v>#N/A</v>
      </c>
      <c r="AT89" s="16">
        <f t="shared" si="51"/>
        <v>39568</v>
      </c>
      <c r="AU89">
        <f t="shared" si="52"/>
        <v>1</v>
      </c>
      <c r="AV89">
        <f t="shared" si="53"/>
        <v>1</v>
      </c>
      <c r="BG89" cm="1">
        <f t="array" ref="BG89">_xll.BDH($BG$3,"PX_LAST",$A89,$A89,"Days=A","Fill=P")</f>
        <v>323.08999999999997</v>
      </c>
      <c r="BH89">
        <f t="shared" si="42"/>
        <v>5.5987710811870928E-2</v>
      </c>
      <c r="BI89" t="str">
        <f t="shared" si="63"/>
        <v>C</v>
      </c>
      <c r="BJ89">
        <f t="shared" si="64"/>
        <v>0</v>
      </c>
      <c r="BK89">
        <f t="shared" si="65"/>
        <v>0</v>
      </c>
      <c r="BL89">
        <f t="shared" ref="BL89:BL152" si="68">BL88*(1+BK88)</f>
        <v>125.38682195450258</v>
      </c>
      <c r="BM89">
        <f t="shared" ref="BM89:BM152" si="69">BM88*(1+BH89)</f>
        <v>145.22857014428902</v>
      </c>
      <c r="BN89">
        <f t="shared" ref="BN89:BN152" si="70">BL89/BM89</f>
        <v>0.86337572441790855</v>
      </c>
    </row>
    <row r="90" spans="1:66" x14ac:dyDescent="0.25">
      <c r="A90" s="54">
        <v>39598</v>
      </c>
      <c r="B90" s="75">
        <f>_xll.BDH(B$2,"PX_LAST",$A90,$A90,"Days=A","Fill=P")</f>
        <v>100.7244</v>
      </c>
      <c r="C90" s="8">
        <f t="shared" si="38"/>
        <v>101.34224749267452</v>
      </c>
      <c r="D90" s="55">
        <f t="shared" si="58"/>
        <v>0.88150247036173957</v>
      </c>
      <c r="E90" s="8">
        <v>48.9</v>
      </c>
      <c r="F90" s="8">
        <f t="shared" si="39"/>
        <v>0.13000496805129311</v>
      </c>
      <c r="G90" s="1">
        <v>-0.8</v>
      </c>
      <c r="H90" s="8">
        <f t="shared" si="40"/>
        <v>-0.52170930605415622</v>
      </c>
      <c r="I90" s="8" cm="1">
        <f t="array" ref="I90">_xll.BDH(I$2,"PX_LAST",$A90,$A90,"Days=A","Fill=P")</f>
        <v>-1.6120000000000001</v>
      </c>
      <c r="J90" s="10">
        <f t="shared" si="41"/>
        <v>-8.9727181952563254E-2</v>
      </c>
      <c r="K90" s="44">
        <f t="shared" si="59"/>
        <v>-3.1404126161416346</v>
      </c>
      <c r="L90" s="59"/>
      <c r="M90" s="10"/>
      <c r="O90" s="59" cm="1">
        <f t="array" ref="O90">_xll.BDH(O$3,"PX_LAST",$A90,$A90,"Days=A","Fill=P")</f>
        <v>-27.1</v>
      </c>
      <c r="P90" s="10">
        <f t="shared" si="35"/>
        <v>17.597903830010395</v>
      </c>
      <c r="Q90" s="55">
        <f t="shared" si="37"/>
        <v>-2.2039404244984371</v>
      </c>
      <c r="T90" t="s">
        <v>27</v>
      </c>
      <c r="U90" s="26">
        <f t="shared" si="54"/>
        <v>-1.4295822661399384</v>
      </c>
      <c r="V90" s="1" t="str">
        <f t="shared" si="55"/>
        <v>C</v>
      </c>
      <c r="W90" s="26">
        <f t="shared" si="60"/>
        <v>-0.17096479913451157</v>
      </c>
      <c r="X90" s="49">
        <f t="shared" si="56"/>
        <v>0</v>
      </c>
      <c r="Y90" s="26">
        <f t="shared" si="61"/>
        <v>-0.17096479913451157</v>
      </c>
      <c r="Z90" s="82" t="str">
        <f t="shared" si="62"/>
        <v>C</v>
      </c>
      <c r="AA90" s="35">
        <f t="shared" si="57"/>
        <v>-1.2586174670054269</v>
      </c>
      <c r="AB90" s="34" t="str">
        <f t="shared" si="66"/>
        <v>C</v>
      </c>
      <c r="AC90" t="s">
        <v>57</v>
      </c>
      <c r="AD90" s="1">
        <f t="shared" si="67"/>
        <v>0.17096479913451157</v>
      </c>
      <c r="AE90" s="1">
        <f t="shared" si="36"/>
        <v>0.17096479913451157</v>
      </c>
      <c r="AF90" s="1"/>
      <c r="AG90" s="1"/>
      <c r="AH90" s="1"/>
      <c r="AI90" s="1">
        <v>0</v>
      </c>
      <c r="AK90" s="28" t="e">
        <f t="shared" si="43"/>
        <v>#N/A</v>
      </c>
      <c r="AL90" s="28" t="e">
        <f t="shared" si="44"/>
        <v>#N/A</v>
      </c>
      <c r="AM90" s="28">
        <f t="shared" si="45"/>
        <v>-1.4295822661399384</v>
      </c>
      <c r="AN90" s="28" t="e">
        <f t="shared" si="46"/>
        <v>#N/A</v>
      </c>
      <c r="AO90" s="28" t="e">
        <f t="shared" si="47"/>
        <v>#N/A</v>
      </c>
      <c r="AP90" s="28" t="e">
        <f t="shared" si="48"/>
        <v>#N/A</v>
      </c>
      <c r="AQ90">
        <f t="shared" si="49"/>
        <v>322.12</v>
      </c>
      <c r="AR90" t="e">
        <f t="shared" si="50"/>
        <v>#N/A</v>
      </c>
      <c r="AT90" s="16">
        <f t="shared" si="51"/>
        <v>39598</v>
      </c>
      <c r="AU90">
        <f t="shared" si="52"/>
        <v>1</v>
      </c>
      <c r="AV90">
        <f t="shared" si="53"/>
        <v>1</v>
      </c>
      <c r="BG90" cm="1">
        <f t="array" ref="BG90">_xll.BDH($BG$3,"PX_LAST",$A90,$A90,"Days=A","Fill=P")</f>
        <v>322.12</v>
      </c>
      <c r="BH90">
        <f t="shared" si="42"/>
        <v>-3.0022594323562135E-3</v>
      </c>
      <c r="BI90" t="str">
        <f t="shared" si="63"/>
        <v>C</v>
      </c>
      <c r="BJ90">
        <f t="shared" si="64"/>
        <v>0</v>
      </c>
      <c r="BK90">
        <f t="shared" si="65"/>
        <v>0</v>
      </c>
      <c r="BL90">
        <f t="shared" si="68"/>
        <v>125.38682195450258</v>
      </c>
      <c r="BM90">
        <f t="shared" si="69"/>
        <v>144.79255629972573</v>
      </c>
      <c r="BN90">
        <f t="shared" si="70"/>
        <v>0.86597560785478089</v>
      </c>
    </row>
    <row r="91" spans="1:66" x14ac:dyDescent="0.25">
      <c r="A91" s="54">
        <v>39629</v>
      </c>
      <c r="B91" s="75">
        <f>_xll.BDH(B$2,"PX_LAST",$A91,$A91,"Days=A","Fill=P")</f>
        <v>99.648700000000005</v>
      </c>
      <c r="C91" s="8">
        <f t="shared" si="38"/>
        <v>101.25757011804079</v>
      </c>
      <c r="D91" s="55">
        <f t="shared" si="58"/>
        <v>0.5178605713073412</v>
      </c>
      <c r="E91" s="8">
        <v>49.9</v>
      </c>
      <c r="F91" s="8">
        <f t="shared" si="39"/>
        <v>8.4003974441034204E-2</v>
      </c>
      <c r="G91" s="1">
        <v>-0.69</v>
      </c>
      <c r="H91" s="8">
        <f t="shared" si="40"/>
        <v>-0.55536744484332501</v>
      </c>
      <c r="I91" s="8" cm="1">
        <f t="array" ref="I91">_xll.BDH(I$2,"PX_LAST",$A91,$A91,"Days=A","Fill=P")</f>
        <v>-1.4890000000000001</v>
      </c>
      <c r="J91" s="10">
        <f t="shared" si="41"/>
        <v>-0.15969082285493516</v>
      </c>
      <c r="K91" s="44">
        <f t="shared" si="59"/>
        <v>-2.9205448433110783</v>
      </c>
      <c r="L91" s="59"/>
      <c r="M91" s="10"/>
      <c r="O91" s="59" cm="1">
        <f t="array" ref="O91">_xll.BDH(O$3,"PX_LAST",$A91,$A91,"Days=A","Fill=P")</f>
        <v>-93.9</v>
      </c>
      <c r="P91" s="10">
        <f t="shared" ref="P91:P154" si="71">$BQ$5*P90+(1-$BQ$5)*O91</f>
        <v>6.4481134470093568</v>
      </c>
      <c r="Q91" s="55">
        <f t="shared" si="37"/>
        <v>-2.7671763695808362</v>
      </c>
      <c r="T91" t="s">
        <v>27</v>
      </c>
      <c r="U91" s="26">
        <f t="shared" si="54"/>
        <v>-1.6020729141767251</v>
      </c>
      <c r="V91" s="1" t="str">
        <f t="shared" si="55"/>
        <v>C</v>
      </c>
      <c r="W91" s="26">
        <f t="shared" si="60"/>
        <v>-0.17249064803678671</v>
      </c>
      <c r="X91" s="49">
        <f t="shared" si="56"/>
        <v>0</v>
      </c>
      <c r="Y91" s="26">
        <f t="shared" si="61"/>
        <v>-0.17249064803678671</v>
      </c>
      <c r="Z91" s="82" t="str">
        <f t="shared" si="62"/>
        <v>C</v>
      </c>
      <c r="AA91" s="35">
        <f t="shared" si="57"/>
        <v>-1.2586174670054269</v>
      </c>
      <c r="AB91" s="34" t="str">
        <f t="shared" si="66"/>
        <v>C</v>
      </c>
      <c r="AC91" t="s">
        <v>57</v>
      </c>
      <c r="AD91" s="1">
        <f t="shared" si="67"/>
        <v>0.17249064803678671</v>
      </c>
      <c r="AE91" s="1">
        <f t="shared" si="36"/>
        <v>0.17096479913451157</v>
      </c>
      <c r="AF91" s="1"/>
      <c r="AG91" s="1"/>
      <c r="AH91" s="1"/>
      <c r="AI91" s="1">
        <v>0</v>
      </c>
      <c r="AK91" s="28" t="e">
        <f t="shared" si="43"/>
        <v>#N/A</v>
      </c>
      <c r="AL91" s="28" t="e">
        <f t="shared" si="44"/>
        <v>#N/A</v>
      </c>
      <c r="AM91" s="28">
        <f t="shared" si="45"/>
        <v>-1.6020729141767251</v>
      </c>
      <c r="AN91" s="28" t="e">
        <f t="shared" si="46"/>
        <v>#N/A</v>
      </c>
      <c r="AO91" s="28" t="e">
        <f t="shared" si="47"/>
        <v>#N/A</v>
      </c>
      <c r="AP91" s="28" t="e">
        <f t="shared" si="48"/>
        <v>#N/A</v>
      </c>
      <c r="AQ91">
        <f t="shared" si="49"/>
        <v>289.39</v>
      </c>
      <c r="AR91" t="e">
        <f t="shared" si="50"/>
        <v>#N/A</v>
      </c>
      <c r="AT91" s="16">
        <f t="shared" si="51"/>
        <v>39629</v>
      </c>
      <c r="AU91">
        <f t="shared" si="52"/>
        <v>1</v>
      </c>
      <c r="AV91">
        <f t="shared" si="53"/>
        <v>1</v>
      </c>
      <c r="BG91" cm="1">
        <f t="array" ref="BG91">_xll.BDH($BG$3,"PX_LAST",$A91,$A91,"Days=A","Fill=P")</f>
        <v>289.39</v>
      </c>
      <c r="BH91">
        <f t="shared" si="42"/>
        <v>-0.10160809636160439</v>
      </c>
      <c r="BI91" t="str">
        <f t="shared" si="63"/>
        <v>C</v>
      </c>
      <c r="BJ91">
        <f t="shared" si="64"/>
        <v>0</v>
      </c>
      <c r="BK91">
        <f t="shared" si="65"/>
        <v>0</v>
      </c>
      <c r="BL91">
        <f t="shared" si="68"/>
        <v>125.38682195450258</v>
      </c>
      <c r="BM91">
        <f t="shared" si="69"/>
        <v>130.08046028678018</v>
      </c>
      <c r="BN91">
        <f t="shared" si="70"/>
        <v>0.96391742217140197</v>
      </c>
    </row>
    <row r="92" spans="1:66" x14ac:dyDescent="0.25">
      <c r="A92" s="54">
        <v>39660</v>
      </c>
      <c r="B92" s="75">
        <f>_xll.BDH(B$2,"PX_LAST",$A92,$A92,"Days=A","Fill=P")</f>
        <v>98.964100000000002</v>
      </c>
      <c r="C92" s="8">
        <f t="shared" si="38"/>
        <v>101.14289661213874</v>
      </c>
      <c r="D92" s="55">
        <f t="shared" si="58"/>
        <v>-4.3931123189570813E-2</v>
      </c>
      <c r="E92" s="8">
        <v>50.8</v>
      </c>
      <c r="F92" s="8">
        <f t="shared" si="39"/>
        <v>0.22720317955282676</v>
      </c>
      <c r="G92" s="1">
        <v>-1.22</v>
      </c>
      <c r="H92" s="8">
        <f t="shared" si="40"/>
        <v>-0.68829395587465991</v>
      </c>
      <c r="I92" s="8" cm="1">
        <f t="array" ref="I92">_xll.BDH(I$2,"PX_LAST",$A92,$A92,"Days=A","Fill=P")</f>
        <v>-1.694</v>
      </c>
      <c r="J92" s="10">
        <f t="shared" si="41"/>
        <v>-0.23640628171218847</v>
      </c>
      <c r="K92" s="44">
        <f t="shared" si="59"/>
        <v>-2.6799561806748291</v>
      </c>
      <c r="L92" s="59"/>
      <c r="M92" s="10"/>
      <c r="O92" s="59" cm="1">
        <f t="array" ref="O92">_xll.BDH(O$3,"PX_LAST",$A92,$A92,"Days=A","Fill=P")</f>
        <v>-155.19999999999999</v>
      </c>
      <c r="P92" s="10">
        <f t="shared" si="71"/>
        <v>-9.7166978976915743</v>
      </c>
      <c r="Q92" s="55">
        <f t="shared" si="37"/>
        <v>-3.5590467234636778</v>
      </c>
      <c r="T92" t="s">
        <v>27</v>
      </c>
      <c r="U92" s="26">
        <f t="shared" si="54"/>
        <v>-1.9070474442770553</v>
      </c>
      <c r="V92" s="1" t="str">
        <f t="shared" si="55"/>
        <v>C</v>
      </c>
      <c r="W92" s="26">
        <f t="shared" si="60"/>
        <v>-0.30497453010033015</v>
      </c>
      <c r="X92" s="49">
        <f t="shared" si="56"/>
        <v>1</v>
      </c>
      <c r="Y92" s="26">
        <f t="shared" si="61"/>
        <v>-0.30497453010033015</v>
      </c>
      <c r="Z92" s="82" t="str">
        <f t="shared" si="62"/>
        <v>C</v>
      </c>
      <c r="AA92" s="35">
        <f t="shared" si="57"/>
        <v>-1.2586174670054269</v>
      </c>
      <c r="AB92" s="34" t="str">
        <f t="shared" si="66"/>
        <v>C</v>
      </c>
      <c r="AC92" t="s">
        <v>57</v>
      </c>
      <c r="AD92" s="1">
        <f t="shared" si="67"/>
        <v>0.30497453010033015</v>
      </c>
      <c r="AE92" s="1">
        <f t="shared" si="36"/>
        <v>0.17249064803678671</v>
      </c>
      <c r="AF92" s="1"/>
      <c r="AG92" s="1"/>
      <c r="AH92" s="1"/>
      <c r="AI92" s="1">
        <v>0</v>
      </c>
      <c r="AK92" s="28" t="e">
        <f t="shared" si="43"/>
        <v>#N/A</v>
      </c>
      <c r="AL92" s="28" t="e">
        <f t="shared" si="44"/>
        <v>#N/A</v>
      </c>
      <c r="AM92" s="28">
        <f t="shared" si="45"/>
        <v>-1.9070474442770553</v>
      </c>
      <c r="AN92" s="28" t="e">
        <f t="shared" si="46"/>
        <v>#N/A</v>
      </c>
      <c r="AO92" s="28" t="e">
        <f t="shared" si="47"/>
        <v>#N/A</v>
      </c>
      <c r="AP92" s="28" t="e">
        <f t="shared" si="48"/>
        <v>#N/A</v>
      </c>
      <c r="AQ92">
        <f t="shared" si="49"/>
        <v>283.76</v>
      </c>
      <c r="AR92" t="e">
        <f t="shared" si="50"/>
        <v>#N/A</v>
      </c>
      <c r="AT92" s="16">
        <f t="shared" si="51"/>
        <v>39660</v>
      </c>
      <c r="AU92">
        <f t="shared" si="52"/>
        <v>1</v>
      </c>
      <c r="AV92">
        <f t="shared" si="53"/>
        <v>1</v>
      </c>
      <c r="BG92" cm="1">
        <f t="array" ref="BG92">_xll.BDH($BG$3,"PX_LAST",$A92,$A92,"Days=A","Fill=P")</f>
        <v>283.76</v>
      </c>
      <c r="BH92">
        <f t="shared" si="42"/>
        <v>-1.9454715090362451E-2</v>
      </c>
      <c r="BI92" t="str">
        <f t="shared" si="63"/>
        <v>C</v>
      </c>
      <c r="BJ92">
        <f t="shared" si="64"/>
        <v>0</v>
      </c>
      <c r="BK92">
        <f t="shared" si="65"/>
        <v>0</v>
      </c>
      <c r="BL92">
        <f t="shared" si="68"/>
        <v>125.38682195450258</v>
      </c>
      <c r="BM92">
        <f t="shared" si="69"/>
        <v>127.54978199307766</v>
      </c>
      <c r="BN92">
        <f t="shared" si="70"/>
        <v>0.98304222865161406</v>
      </c>
    </row>
    <row r="93" spans="1:66" x14ac:dyDescent="0.25">
      <c r="A93" s="54">
        <v>39689</v>
      </c>
      <c r="B93" s="75">
        <f>_xll.BDH(B$2,"PX_LAST",$A93,$A93,"Days=A","Fill=P")</f>
        <v>98.964100000000002</v>
      </c>
      <c r="C93" s="8">
        <f t="shared" si="38"/>
        <v>101.0339567815318</v>
      </c>
      <c r="D93" s="55">
        <f t="shared" si="58"/>
        <v>-0.71690960254619429</v>
      </c>
      <c r="E93" s="8">
        <v>50.1</v>
      </c>
      <c r="F93" s="8">
        <f t="shared" si="39"/>
        <v>0.2017625436422617</v>
      </c>
      <c r="G93" s="1">
        <v>-1.21</v>
      </c>
      <c r="H93" s="8">
        <f t="shared" si="40"/>
        <v>-0.79263516469972783</v>
      </c>
      <c r="I93" s="8" cm="1">
        <f t="array" ref="I93">_xll.BDH(I$2,"PX_LAST",$A93,$A93,"Days=A","Fill=P")</f>
        <v>-1.615</v>
      </c>
      <c r="J93" s="10">
        <f t="shared" si="41"/>
        <v>-0.30533596762657911</v>
      </c>
      <c r="K93" s="44">
        <f t="shared" si="59"/>
        <v>-2.3811632783229522</v>
      </c>
      <c r="L93" s="59"/>
      <c r="M93" s="10"/>
      <c r="O93" s="59" cm="1">
        <f t="array" ref="O93">_xll.BDH(O$3,"PX_LAST",$A93,$A93,"Days=A","Fill=P")</f>
        <v>-162</v>
      </c>
      <c r="P93" s="10">
        <f t="shared" si="71"/>
        <v>-24.945028107922411</v>
      </c>
      <c r="Q93" s="55">
        <f t="shared" si="37"/>
        <v>-4.0943571126758487</v>
      </c>
      <c r="T93" t="s">
        <v>27</v>
      </c>
      <c r="U93" s="26">
        <f t="shared" si="54"/>
        <v>-2.1731505047294575</v>
      </c>
      <c r="V93" s="1" t="str">
        <f t="shared" si="55"/>
        <v>C</v>
      </c>
      <c r="W93" s="26">
        <f t="shared" si="60"/>
        <v>-0.26610306045240217</v>
      </c>
      <c r="X93" s="49">
        <f t="shared" si="56"/>
        <v>0</v>
      </c>
      <c r="Y93" s="26">
        <f t="shared" si="61"/>
        <v>-0.26610306045240217</v>
      </c>
      <c r="Z93" s="82" t="str">
        <f t="shared" si="62"/>
        <v>C</v>
      </c>
      <c r="AA93" s="35">
        <f t="shared" si="57"/>
        <v>-1.2586174670054269</v>
      </c>
      <c r="AB93" s="34" t="str">
        <f t="shared" si="66"/>
        <v>C</v>
      </c>
      <c r="AC93" t="s">
        <v>57</v>
      </c>
      <c r="AD93" s="1">
        <f t="shared" si="67"/>
        <v>0.26610306045240217</v>
      </c>
      <c r="AE93" s="1">
        <f t="shared" si="36"/>
        <v>0.19476211985871217</v>
      </c>
      <c r="AF93" s="1"/>
      <c r="AG93" s="1"/>
      <c r="AH93" s="1"/>
      <c r="AI93" s="1">
        <v>0</v>
      </c>
      <c r="AK93" s="28" t="e">
        <f t="shared" si="43"/>
        <v>#N/A</v>
      </c>
      <c r="AL93" s="28" t="e">
        <f t="shared" si="44"/>
        <v>#N/A</v>
      </c>
      <c r="AM93" s="28">
        <f t="shared" si="45"/>
        <v>-2.1731505047294575</v>
      </c>
      <c r="AN93" s="28" t="e">
        <f t="shared" si="46"/>
        <v>#N/A</v>
      </c>
      <c r="AO93" s="28" t="e">
        <f t="shared" si="47"/>
        <v>#N/A</v>
      </c>
      <c r="AP93" s="28" t="e">
        <f t="shared" si="48"/>
        <v>#N/A</v>
      </c>
      <c r="AQ93">
        <f t="shared" si="49"/>
        <v>288.18</v>
      </c>
      <c r="AR93" t="e">
        <f t="shared" si="50"/>
        <v>#N/A</v>
      </c>
      <c r="AT93" s="16">
        <f t="shared" si="51"/>
        <v>39689</v>
      </c>
      <c r="AU93">
        <f t="shared" si="52"/>
        <v>1</v>
      </c>
      <c r="AV93">
        <f t="shared" si="53"/>
        <v>1</v>
      </c>
      <c r="BG93" cm="1">
        <f t="array" ref="BG93">_xll.BDH($BG$3,"PX_LAST",$A93,$A93,"Days=A","Fill=P")</f>
        <v>288.18</v>
      </c>
      <c r="BH93">
        <f t="shared" si="42"/>
        <v>1.5576543557936251E-2</v>
      </c>
      <c r="BI93" t="str">
        <f t="shared" si="63"/>
        <v>C</v>
      </c>
      <c r="BJ93">
        <f t="shared" si="64"/>
        <v>0</v>
      </c>
      <c r="BK93">
        <f t="shared" si="65"/>
        <v>0</v>
      </c>
      <c r="BL93">
        <f t="shared" si="68"/>
        <v>125.38682195450258</v>
      </c>
      <c r="BM93">
        <f t="shared" si="69"/>
        <v>129.53656672809811</v>
      </c>
      <c r="BN93">
        <f t="shared" si="70"/>
        <v>0.96796468457971419</v>
      </c>
    </row>
    <row r="94" spans="1:66" x14ac:dyDescent="0.25">
      <c r="A94" s="54">
        <v>39721</v>
      </c>
      <c r="B94" s="75">
        <f>_xll.BDH(B$2,"PX_LAST",$A94,$A94,"Days=A","Fill=P")</f>
        <v>97.400700000000001</v>
      </c>
      <c r="C94" s="8">
        <f t="shared" si="38"/>
        <v>100.8522939424552</v>
      </c>
      <c r="D94" s="55">
        <f t="shared" si="58"/>
        <v>-1.7801740420555072</v>
      </c>
      <c r="E94" s="8">
        <v>47.2</v>
      </c>
      <c r="F94" s="8">
        <f t="shared" si="39"/>
        <v>-0.39858996508618993</v>
      </c>
      <c r="G94" s="1">
        <v>-2.4500000000000002</v>
      </c>
      <c r="H94" s="8">
        <f t="shared" si="40"/>
        <v>-1.1241081317597823</v>
      </c>
      <c r="I94" s="8" cm="1">
        <f t="array" ref="I94">_xll.BDH(I$2,"PX_LAST",$A94,$A94,"Days=A","Fill=P")</f>
        <v>-6.4610000000000003</v>
      </c>
      <c r="J94" s="10">
        <f t="shared" si="41"/>
        <v>-0.61311916924525045</v>
      </c>
      <c r="K94" s="44">
        <f t="shared" si="59"/>
        <v>-2.6791582885594307</v>
      </c>
      <c r="L94" s="59"/>
      <c r="M94" s="10"/>
      <c r="O94" s="59" cm="1">
        <f t="array" ref="O94">_xll.BDH(O$3,"PX_LAST",$A94,$A94,"Days=A","Fill=P")</f>
        <v>-135</v>
      </c>
      <c r="P94" s="10">
        <f t="shared" si="71"/>
        <v>-35.95052529713017</v>
      </c>
      <c r="Q94" s="55">
        <f t="shared" si="37"/>
        <v>-3.940862467186006</v>
      </c>
      <c r="T94" t="s">
        <v>27</v>
      </c>
      <c r="U94" s="26">
        <f t="shared" si="54"/>
        <v>-2.4456434527638771</v>
      </c>
      <c r="V94" s="1" t="str">
        <f t="shared" si="55"/>
        <v>C</v>
      </c>
      <c r="W94" s="26">
        <f t="shared" si="60"/>
        <v>-0.27249294803441959</v>
      </c>
      <c r="X94" s="49">
        <f t="shared" si="56"/>
        <v>0</v>
      </c>
      <c r="Y94" s="26">
        <f t="shared" si="61"/>
        <v>-0.27249294803441959</v>
      </c>
      <c r="Z94" s="82" t="str">
        <f t="shared" si="62"/>
        <v>C</v>
      </c>
      <c r="AA94" s="35">
        <f t="shared" si="57"/>
        <v>-1.2586174670054269</v>
      </c>
      <c r="AB94" s="34" t="str">
        <f t="shared" si="66"/>
        <v>C</v>
      </c>
      <c r="AC94" t="s">
        <v>57</v>
      </c>
      <c r="AD94" s="1">
        <f t="shared" si="67"/>
        <v>0.27249294803441959</v>
      </c>
      <c r="AE94" s="1">
        <f t="shared" si="36"/>
        <v>0.21218198100576324</v>
      </c>
      <c r="AF94" s="1"/>
      <c r="AG94" s="1"/>
      <c r="AH94" s="1"/>
      <c r="AI94" s="1">
        <v>0</v>
      </c>
      <c r="AK94" s="28" t="e">
        <f t="shared" si="43"/>
        <v>#N/A</v>
      </c>
      <c r="AL94" s="28" t="e">
        <f t="shared" si="44"/>
        <v>#N/A</v>
      </c>
      <c r="AM94" s="28">
        <f t="shared" si="45"/>
        <v>-2.4456434527638771</v>
      </c>
      <c r="AN94" s="28" t="e">
        <f t="shared" si="46"/>
        <v>#N/A</v>
      </c>
      <c r="AO94" s="28" t="e">
        <f t="shared" si="47"/>
        <v>#N/A</v>
      </c>
      <c r="AP94" s="28" t="e">
        <f t="shared" si="48"/>
        <v>#N/A</v>
      </c>
      <c r="AQ94">
        <f t="shared" si="49"/>
        <v>256.05</v>
      </c>
      <c r="AR94" t="e">
        <f t="shared" si="50"/>
        <v>#N/A</v>
      </c>
      <c r="AT94" s="16">
        <f t="shared" si="51"/>
        <v>39721</v>
      </c>
      <c r="AU94">
        <f t="shared" si="52"/>
        <v>1</v>
      </c>
      <c r="AV94">
        <f t="shared" si="53"/>
        <v>1</v>
      </c>
      <c r="BG94" cm="1">
        <f t="array" ref="BG94">_xll.BDH($BG$3,"PX_LAST",$A94,$A94,"Days=A","Fill=P")</f>
        <v>256.05</v>
      </c>
      <c r="BH94">
        <f t="shared" si="42"/>
        <v>-0.11149281698938163</v>
      </c>
      <c r="BI94" t="str">
        <f t="shared" si="63"/>
        <v>C</v>
      </c>
      <c r="BJ94">
        <f t="shared" si="64"/>
        <v>0</v>
      </c>
      <c r="BK94">
        <f t="shared" si="65"/>
        <v>0</v>
      </c>
      <c r="BL94">
        <f t="shared" si="68"/>
        <v>125.38682195450258</v>
      </c>
      <c r="BM94">
        <f t="shared" si="69"/>
        <v>115.09417000044944</v>
      </c>
      <c r="BN94">
        <f t="shared" si="70"/>
        <v>1.0894280913969225</v>
      </c>
    </row>
    <row r="95" spans="1:66" x14ac:dyDescent="0.25">
      <c r="A95" s="54">
        <v>39752</v>
      </c>
      <c r="B95" s="75">
        <f>_xll.BDH(B$2,"PX_LAST",$A95,$A95,"Days=A","Fill=P")</f>
        <v>96.584500000000006</v>
      </c>
      <c r="C95" s="8">
        <f t="shared" si="38"/>
        <v>100.63890424533245</v>
      </c>
      <c r="D95" s="55">
        <f t="shared" si="58"/>
        <v>-2.8034270771901464</v>
      </c>
      <c r="E95" s="8">
        <v>38.200000000000003</v>
      </c>
      <c r="F95" s="8">
        <f t="shared" si="39"/>
        <v>-2.6788719720689511</v>
      </c>
      <c r="G95" s="1">
        <v>-1.1100000000000001</v>
      </c>
      <c r="H95" s="8">
        <f t="shared" si="40"/>
        <v>-1.1212865054078258</v>
      </c>
      <c r="I95" s="8" cm="1">
        <f t="array" ref="I95">_xll.BDH(I$2,"PX_LAST",$A95,$A95,"Days=A","Fill=P")</f>
        <v>-8.8249999999999993</v>
      </c>
      <c r="J95" s="10">
        <f t="shared" si="41"/>
        <v>-1.0237132107829883</v>
      </c>
      <c r="K95" s="44">
        <f t="shared" si="59"/>
        <v>-3.1009572651369584</v>
      </c>
      <c r="L95" s="59"/>
      <c r="M95" s="10"/>
      <c r="O95" s="59" cm="1">
        <f t="array" ref="O95">_xll.BDH(O$3,"PX_LAST",$A95,$A95,"Days=A","Fill=P")</f>
        <v>-80.2</v>
      </c>
      <c r="P95" s="10">
        <f t="shared" si="71"/>
        <v>-40.375472767417151</v>
      </c>
      <c r="Q95" s="55">
        <f t="shared" si="37"/>
        <v>-3.4058092375708422</v>
      </c>
      <c r="T95" t="s">
        <v>27</v>
      </c>
      <c r="U95" s="26">
        <f t="shared" si="54"/>
        <v>-2.7623135149211024</v>
      </c>
      <c r="V95" s="1" t="str">
        <f t="shared" si="55"/>
        <v>C</v>
      </c>
      <c r="W95" s="26">
        <f t="shared" si="60"/>
        <v>-0.31667006215722537</v>
      </c>
      <c r="X95" s="49">
        <f t="shared" si="56"/>
        <v>1</v>
      </c>
      <c r="Y95" s="26">
        <f t="shared" si="61"/>
        <v>-0.31667006215722537</v>
      </c>
      <c r="Z95" s="82" t="str">
        <f t="shared" si="62"/>
        <v>C</v>
      </c>
      <c r="AA95" s="35">
        <f t="shared" si="57"/>
        <v>-1.2586174670054269</v>
      </c>
      <c r="AB95" s="34" t="str">
        <f t="shared" si="66"/>
        <v>C</v>
      </c>
      <c r="AC95" t="s">
        <v>57</v>
      </c>
      <c r="AD95" s="1">
        <f t="shared" si="67"/>
        <v>0.31667006215722537</v>
      </c>
      <c r="AE95" s="1">
        <f t="shared" si="36"/>
        <v>0.2175334137187063</v>
      </c>
      <c r="AF95" s="1"/>
      <c r="AG95" s="1"/>
      <c r="AH95" s="1"/>
      <c r="AI95" s="1">
        <v>0</v>
      </c>
      <c r="AK95" s="28" t="e">
        <f t="shared" si="43"/>
        <v>#N/A</v>
      </c>
      <c r="AL95" s="28" t="e">
        <f t="shared" si="44"/>
        <v>#N/A</v>
      </c>
      <c r="AM95" s="28">
        <f t="shared" si="45"/>
        <v>-2.7623135149211024</v>
      </c>
      <c r="AN95" s="28" t="e">
        <f t="shared" si="46"/>
        <v>#N/A</v>
      </c>
      <c r="AO95" s="28" t="e">
        <f t="shared" si="47"/>
        <v>#N/A</v>
      </c>
      <c r="AP95" s="28" t="e">
        <f t="shared" si="48"/>
        <v>#N/A</v>
      </c>
      <c r="AQ95">
        <f t="shared" si="49"/>
        <v>222.07</v>
      </c>
      <c r="AR95" t="e">
        <f t="shared" si="50"/>
        <v>#N/A</v>
      </c>
      <c r="AT95" s="16">
        <f t="shared" si="51"/>
        <v>39752</v>
      </c>
      <c r="AU95">
        <f t="shared" si="52"/>
        <v>1</v>
      </c>
      <c r="AV95">
        <f t="shared" si="53"/>
        <v>1</v>
      </c>
      <c r="BG95" cm="1">
        <f t="array" ref="BG95">_xll.BDH($BG$3,"PX_LAST",$A95,$A95,"Days=A","Fill=P")</f>
        <v>222.07</v>
      </c>
      <c r="BH95">
        <f t="shared" si="42"/>
        <v>-0.13270845537980869</v>
      </c>
      <c r="BI95" t="str">
        <f t="shared" si="63"/>
        <v>C</v>
      </c>
      <c r="BJ95">
        <f t="shared" si="64"/>
        <v>0</v>
      </c>
      <c r="BK95">
        <f t="shared" si="65"/>
        <v>0</v>
      </c>
      <c r="BL95">
        <f t="shared" si="68"/>
        <v>125.38682195450258</v>
      </c>
      <c r="BM95">
        <f t="shared" si="69"/>
        <v>99.820200476468685</v>
      </c>
      <c r="BN95">
        <f t="shared" si="70"/>
        <v>1.2561267294194716</v>
      </c>
    </row>
    <row r="96" spans="1:66" x14ac:dyDescent="0.25">
      <c r="A96" s="54">
        <v>39780</v>
      </c>
      <c r="B96" s="75">
        <f>_xll.BDH(B$2,"PX_LAST",$A96,$A96,"Days=A","Fill=P")</f>
        <v>96.584500000000006</v>
      </c>
      <c r="C96" s="8">
        <f t="shared" si="38"/>
        <v>100.43618403306584</v>
      </c>
      <c r="D96" s="55">
        <f t="shared" si="58"/>
        <v>-3.3569656016894038</v>
      </c>
      <c r="E96" s="8">
        <v>39</v>
      </c>
      <c r="F96" s="8">
        <f t="shared" si="39"/>
        <v>-4.3430975776551604</v>
      </c>
      <c r="G96" s="1">
        <v>-2.2799999999999998</v>
      </c>
      <c r="H96" s="8">
        <f t="shared" si="40"/>
        <v>-1.3530292043262606</v>
      </c>
      <c r="I96" s="8" cm="1">
        <f t="array" ref="I96">_xll.BDH(I$2,"PX_LAST",$A96,$A96,"Days=A","Fill=P")</f>
        <v>-7.7759999999999998</v>
      </c>
      <c r="J96" s="10">
        <f t="shared" si="41"/>
        <v>-1.3613275502438391</v>
      </c>
      <c r="K96" s="44">
        <f t="shared" si="59"/>
        <v>-3.2324409434553463</v>
      </c>
      <c r="L96" s="59"/>
      <c r="M96" s="10"/>
      <c r="O96" s="59" cm="1">
        <f t="array" ref="O96">_xll.BDH(O$3,"PX_LAST",$A96,$A96,"Days=A","Fill=P")</f>
        <v>-143.4</v>
      </c>
      <c r="P96" s="10">
        <f t="shared" si="71"/>
        <v>-50.677925490675435</v>
      </c>
      <c r="Q96" s="55">
        <f t="shared" si="37"/>
        <v>-3.2278442569511427</v>
      </c>
      <c r="T96" t="s">
        <v>27</v>
      </c>
      <c r="U96" s="26">
        <f t="shared" si="54"/>
        <v>-3.0879040925322117</v>
      </c>
      <c r="V96" s="1" t="str">
        <f t="shared" si="55"/>
        <v>C</v>
      </c>
      <c r="W96" s="26">
        <f t="shared" si="60"/>
        <v>-0.32559057761110921</v>
      </c>
      <c r="X96" s="49">
        <f t="shared" si="56"/>
        <v>1</v>
      </c>
      <c r="Y96" s="26">
        <f t="shared" si="61"/>
        <v>-0.32559057761110921</v>
      </c>
      <c r="Z96" s="82" t="str">
        <f t="shared" si="62"/>
        <v>C</v>
      </c>
      <c r="AA96" s="35">
        <f t="shared" si="57"/>
        <v>-1.2586174670054269</v>
      </c>
      <c r="AB96" s="34" t="str">
        <f t="shared" si="66"/>
        <v>C</v>
      </c>
      <c r="AC96" t="s">
        <v>57</v>
      </c>
      <c r="AD96" s="1">
        <f t="shared" si="67"/>
        <v>0.32559057761110921</v>
      </c>
      <c r="AE96" s="1">
        <f t="shared" si="36"/>
        <v>0.23015184037249414</v>
      </c>
      <c r="AF96" s="1"/>
      <c r="AG96" s="1"/>
      <c r="AH96" s="1"/>
      <c r="AI96" s="1">
        <v>0</v>
      </c>
      <c r="AK96" s="28" t="e">
        <f t="shared" si="43"/>
        <v>#N/A</v>
      </c>
      <c r="AL96" s="28" t="e">
        <f t="shared" si="44"/>
        <v>#N/A</v>
      </c>
      <c r="AM96" s="28">
        <f t="shared" si="45"/>
        <v>-3.0879040925322117</v>
      </c>
      <c r="AN96" s="28" t="e">
        <f t="shared" si="46"/>
        <v>#N/A</v>
      </c>
      <c r="AO96" s="28" t="e">
        <f t="shared" si="47"/>
        <v>#N/A</v>
      </c>
      <c r="AP96" s="28" t="e">
        <f t="shared" si="48"/>
        <v>#N/A</v>
      </c>
      <c r="AQ96">
        <f t="shared" si="49"/>
        <v>206.25</v>
      </c>
      <c r="AR96" t="e">
        <f t="shared" si="50"/>
        <v>#N/A</v>
      </c>
      <c r="AT96" s="16">
        <f t="shared" si="51"/>
        <v>39780</v>
      </c>
      <c r="AU96">
        <f t="shared" si="52"/>
        <v>1</v>
      </c>
      <c r="AV96">
        <f t="shared" si="53"/>
        <v>1</v>
      </c>
      <c r="BG96" cm="1">
        <f t="array" ref="BG96">_xll.BDH($BG$3,"PX_LAST",$A96,$A96,"Days=A","Fill=P")</f>
        <v>206.25</v>
      </c>
      <c r="BH96">
        <f t="shared" si="42"/>
        <v>-7.1238798577025197E-2</v>
      </c>
      <c r="BI96" t="str">
        <f t="shared" si="63"/>
        <v>C</v>
      </c>
      <c r="BJ96">
        <f t="shared" si="64"/>
        <v>0</v>
      </c>
      <c r="BK96">
        <f t="shared" si="65"/>
        <v>0</v>
      </c>
      <c r="BL96">
        <f t="shared" si="68"/>
        <v>125.38682195450258</v>
      </c>
      <c r="BM96">
        <f t="shared" si="69"/>
        <v>92.709129320807264</v>
      </c>
      <c r="BN96">
        <f t="shared" si="70"/>
        <v>1.3524754560105794</v>
      </c>
    </row>
    <row r="97" spans="1:66" x14ac:dyDescent="0.25">
      <c r="A97" s="54">
        <v>39813</v>
      </c>
      <c r="B97" s="75">
        <f>_xll.BDH(B$2,"PX_LAST",$A97,$A97,"Days=A","Fill=P")</f>
        <v>95.297300000000007</v>
      </c>
      <c r="C97" s="8">
        <f t="shared" si="38"/>
        <v>100.17923983141254</v>
      </c>
      <c r="D97" s="55">
        <f t="shared" si="58"/>
        <v>-3.6012293101767132</v>
      </c>
      <c r="E97" s="8">
        <v>34.5</v>
      </c>
      <c r="F97" s="8">
        <f t="shared" si="39"/>
        <v>-6.5744780621241272</v>
      </c>
      <c r="G97" s="1">
        <v>-2.58</v>
      </c>
      <c r="H97" s="8">
        <f t="shared" si="40"/>
        <v>-1.5984233634610083</v>
      </c>
      <c r="I97" s="8" cm="1">
        <f t="array" ref="I97">_xll.BDH(I$2,"PX_LAST",$A97,$A97,"Days=A","Fill=P")</f>
        <v>-6.6150000000000002</v>
      </c>
      <c r="J97" s="10">
        <f t="shared" si="41"/>
        <v>-1.6240111727316475</v>
      </c>
      <c r="K97" s="44">
        <f t="shared" si="59"/>
        <v>-3.1455979328134056</v>
      </c>
      <c r="L97" s="59"/>
      <c r="M97" s="10"/>
      <c r="O97" s="59" cm="1">
        <f t="array" ref="O97">_xll.BDH(O$3,"PX_LAST",$A97,$A97,"Days=A","Fill=P")</f>
        <v>-162.80000000000001</v>
      </c>
      <c r="P97" s="10">
        <f t="shared" si="71"/>
        <v>-61.890132941607888</v>
      </c>
      <c r="Q97" s="55">
        <f t="shared" si="37"/>
        <v>-3.1223097070089927</v>
      </c>
      <c r="T97" t="s">
        <v>27</v>
      </c>
      <c r="U97" s="26">
        <f t="shared" si="54"/>
        <v>-3.2082910805039337</v>
      </c>
      <c r="V97" s="1" t="str">
        <f t="shared" si="55"/>
        <v>C</v>
      </c>
      <c r="W97" s="26">
        <f t="shared" si="60"/>
        <v>-0.12038698797172209</v>
      </c>
      <c r="X97" s="49">
        <f t="shared" si="56"/>
        <v>0</v>
      </c>
      <c r="Y97" s="26">
        <f t="shared" si="61"/>
        <v>-0.12038698797172209</v>
      </c>
      <c r="Z97" s="82" t="str">
        <f t="shared" si="62"/>
        <v>C</v>
      </c>
      <c r="AA97" s="35">
        <f t="shared" si="57"/>
        <v>-1.2586174670054269</v>
      </c>
      <c r="AB97" s="34" t="str">
        <f t="shared" si="66"/>
        <v>C</v>
      </c>
      <c r="AC97" t="s">
        <v>57</v>
      </c>
      <c r="AD97" s="1">
        <f t="shared" si="67"/>
        <v>0.12038698797172209</v>
      </c>
      <c r="AE97" s="1">
        <f t="shared" si="36"/>
        <v>0.23015184037249414</v>
      </c>
      <c r="AF97" s="1"/>
      <c r="AG97" s="1"/>
      <c r="AH97" s="1"/>
      <c r="AI97" s="1">
        <v>0</v>
      </c>
      <c r="AK97" s="28" t="e">
        <f t="shared" si="43"/>
        <v>#N/A</v>
      </c>
      <c r="AL97" s="28" t="e">
        <f t="shared" si="44"/>
        <v>#N/A</v>
      </c>
      <c r="AM97" s="28">
        <f t="shared" si="45"/>
        <v>-3.2082910805039337</v>
      </c>
      <c r="AN97" s="28" t="e">
        <f t="shared" si="46"/>
        <v>#N/A</v>
      </c>
      <c r="AO97" s="28" t="e">
        <f t="shared" si="47"/>
        <v>#N/A</v>
      </c>
      <c r="AP97" s="28" t="e">
        <f t="shared" si="48"/>
        <v>#N/A</v>
      </c>
      <c r="AQ97">
        <f t="shared" si="49"/>
        <v>198.36</v>
      </c>
      <c r="AR97" t="e">
        <f t="shared" si="50"/>
        <v>#N/A</v>
      </c>
      <c r="AT97" s="16">
        <f t="shared" si="51"/>
        <v>39813</v>
      </c>
      <c r="AU97">
        <f t="shared" si="52"/>
        <v>1</v>
      </c>
      <c r="AV97">
        <f t="shared" si="53"/>
        <v>1</v>
      </c>
      <c r="BG97" cm="1">
        <f t="array" ref="BG97">_xll.BDH($BG$3,"PX_LAST",$A97,$A97,"Days=A","Fill=P")</f>
        <v>198.36</v>
      </c>
      <c r="BH97">
        <f t="shared" si="42"/>
        <v>-3.825454545454543E-2</v>
      </c>
      <c r="BI97" t="str">
        <f t="shared" si="63"/>
        <v>C</v>
      </c>
      <c r="BJ97">
        <f t="shared" si="64"/>
        <v>0</v>
      </c>
      <c r="BK97">
        <f t="shared" si="65"/>
        <v>0</v>
      </c>
      <c r="BL97">
        <f t="shared" si="68"/>
        <v>125.38682195450258</v>
      </c>
      <c r="BM97">
        <f t="shared" si="69"/>
        <v>89.162583719153119</v>
      </c>
      <c r="BN97">
        <f t="shared" si="70"/>
        <v>1.4062717422977513</v>
      </c>
    </row>
    <row r="98" spans="1:66" x14ac:dyDescent="0.25">
      <c r="A98" s="54">
        <v>39843</v>
      </c>
      <c r="B98" s="75">
        <f>_xll.BDH(B$2,"PX_LAST",$A98,$A98,"Days=A","Fill=P")</f>
        <v>95.297300000000007</v>
      </c>
      <c r="C98" s="8">
        <f t="shared" si="38"/>
        <v>99.935142839841916</v>
      </c>
      <c r="D98" s="55">
        <f t="shared" si="58"/>
        <v>-3.3919558815280775</v>
      </c>
      <c r="E98" s="8">
        <v>36.4</v>
      </c>
      <c r="F98" s="8">
        <f t="shared" si="39"/>
        <v>-7.9795824496993015</v>
      </c>
      <c r="G98" s="1">
        <v>-2.93</v>
      </c>
      <c r="H98" s="8">
        <f t="shared" si="40"/>
        <v>-1.8647386907688066</v>
      </c>
      <c r="I98" s="8" cm="1">
        <f t="array" ref="I98">_xll.BDH(I$2,"PX_LAST",$A98,$A98,"Days=A","Fill=P")</f>
        <v>-3.988</v>
      </c>
      <c r="J98" s="10">
        <f t="shared" si="41"/>
        <v>-1.7422106140950653</v>
      </c>
      <c r="K98" s="44">
        <f t="shared" si="59"/>
        <v>-2.8404810964957696</v>
      </c>
      <c r="L98" s="59"/>
      <c r="M98" s="10"/>
      <c r="O98" s="59" cm="1">
        <f t="array" ref="O98">_xll.BDH(O$3,"PX_LAST",$A98,$A98,"Days=A","Fill=P")</f>
        <v>-95.6</v>
      </c>
      <c r="P98" s="10">
        <f t="shared" si="71"/>
        <v>-65.261119647447103</v>
      </c>
      <c r="Q98" s="55">
        <f t="shared" si="37"/>
        <v>-2.849098143016096</v>
      </c>
      <c r="T98" t="s">
        <v>27</v>
      </c>
      <c r="U98" s="26">
        <f t="shared" si="54"/>
        <v>-3.0969361832295266</v>
      </c>
      <c r="V98" s="1" t="str">
        <f t="shared" si="55"/>
        <v>R</v>
      </c>
      <c r="W98" s="26">
        <f t="shared" si="60"/>
        <v>0.11135489727440717</v>
      </c>
      <c r="X98" s="49">
        <f t="shared" si="56"/>
        <v>0</v>
      </c>
      <c r="Y98" s="26">
        <f t="shared" si="61"/>
        <v>0.11135489727440717</v>
      </c>
      <c r="Z98" s="82" t="str">
        <f t="shared" si="62"/>
        <v>C</v>
      </c>
      <c r="AA98" s="35">
        <f t="shared" si="57"/>
        <v>-1.2586174670054269</v>
      </c>
      <c r="AB98" s="34" t="str">
        <f t="shared" si="66"/>
        <v>C</v>
      </c>
      <c r="AC98" t="s">
        <v>57</v>
      </c>
      <c r="AD98" s="1">
        <f t="shared" si="67"/>
        <v>0.11135489727440717</v>
      </c>
      <c r="AE98" s="1">
        <f t="shared" si="36"/>
        <v>0.2175334137187063</v>
      </c>
      <c r="AF98" s="1"/>
      <c r="AG98" s="1"/>
      <c r="AH98" s="1"/>
      <c r="AI98" s="1">
        <v>0</v>
      </c>
      <c r="AK98" s="28" t="e">
        <f t="shared" si="43"/>
        <v>#N/A</v>
      </c>
      <c r="AL98" s="28" t="e">
        <f t="shared" si="44"/>
        <v>#N/A</v>
      </c>
      <c r="AM98" s="28">
        <f t="shared" si="45"/>
        <v>-3.0969361832295266</v>
      </c>
      <c r="AN98" s="28" t="e">
        <f t="shared" si="46"/>
        <v>#N/A</v>
      </c>
      <c r="AO98" s="28" t="e">
        <f t="shared" si="47"/>
        <v>#N/A</v>
      </c>
      <c r="AP98" s="28" t="e">
        <f t="shared" si="48"/>
        <v>#N/A</v>
      </c>
      <c r="AQ98">
        <f t="shared" si="49"/>
        <v>191.23</v>
      </c>
      <c r="AR98" t="e">
        <f t="shared" si="50"/>
        <v>#N/A</v>
      </c>
      <c r="AT98" s="16">
        <f t="shared" si="51"/>
        <v>39843</v>
      </c>
      <c r="AU98">
        <f t="shared" si="52"/>
        <v>2</v>
      </c>
      <c r="AV98">
        <f t="shared" si="53"/>
        <v>1</v>
      </c>
      <c r="BG98" cm="1">
        <f t="array" ref="BG98">_xll.BDH($BG$3,"PX_LAST",$A98,$A98,"Days=A","Fill=P")</f>
        <v>191.23</v>
      </c>
      <c r="BH98">
        <f t="shared" si="42"/>
        <v>-3.5944746924783333E-2</v>
      </c>
      <c r="BI98" t="str">
        <f t="shared" si="63"/>
        <v>C</v>
      </c>
      <c r="BJ98">
        <f t="shared" si="64"/>
        <v>0</v>
      </c>
      <c r="BK98">
        <f t="shared" si="65"/>
        <v>0</v>
      </c>
      <c r="BL98">
        <f t="shared" si="68"/>
        <v>125.38682195450258</v>
      </c>
      <c r="BM98">
        <f t="shared" si="69"/>
        <v>85.95765721220836</v>
      </c>
      <c r="BN98">
        <f t="shared" si="70"/>
        <v>1.458704506626481</v>
      </c>
    </row>
    <row r="99" spans="1:66" x14ac:dyDescent="0.25">
      <c r="A99" s="54">
        <v>39871</v>
      </c>
      <c r="B99" s="75">
        <f>_xll.BDH(B$2,"PX_LAST",$A99,$A99,"Days=A","Fill=P")</f>
        <v>94.975099999999998</v>
      </c>
      <c r="C99" s="8">
        <f t="shared" si="38"/>
        <v>99.687140697849813</v>
      </c>
      <c r="D99" s="55">
        <f t="shared" si="58"/>
        <v>-3.0736310837109673</v>
      </c>
      <c r="E99" s="8">
        <v>36.6</v>
      </c>
      <c r="F99" s="8">
        <f t="shared" si="39"/>
        <v>-9.0636659597594402</v>
      </c>
      <c r="G99" s="1">
        <v>-1.2</v>
      </c>
      <c r="H99" s="8">
        <f t="shared" si="40"/>
        <v>-1.7317909526150455</v>
      </c>
      <c r="I99" s="8" cm="1">
        <f t="array" ref="I99">_xll.BDH(I$2,"PX_LAST",$A99,$A99,"Days=A","Fill=P")</f>
        <v>-3.9750000000000001</v>
      </c>
      <c r="J99" s="10">
        <f t="shared" si="41"/>
        <v>-1.8538500833903122</v>
      </c>
      <c r="K99" s="44">
        <f t="shared" si="59"/>
        <v>-2.6113910952640111</v>
      </c>
      <c r="L99" s="59"/>
      <c r="M99" s="10"/>
      <c r="O99" s="59" cm="1">
        <f t="array" ref="O99">_xll.BDH(O$3,"PX_LAST",$A99,$A99,"Days=A","Fill=P")</f>
        <v>-92.4</v>
      </c>
      <c r="P99" s="10">
        <f t="shared" si="71"/>
        <v>-67.975007682702397</v>
      </c>
      <c r="Q99" s="55">
        <f t="shared" si="37"/>
        <v>-2.7052958187018854</v>
      </c>
      <c r="T99" t="s">
        <v>27</v>
      </c>
      <c r="U99" s="26">
        <f t="shared" si="54"/>
        <v>-2.9028809318313247</v>
      </c>
      <c r="V99" s="1" t="str">
        <f t="shared" si="55"/>
        <v>R</v>
      </c>
      <c r="W99" s="26">
        <f t="shared" si="60"/>
        <v>0.1940552513982019</v>
      </c>
      <c r="X99" s="49">
        <f t="shared" si="56"/>
        <v>0</v>
      </c>
      <c r="Y99" s="26">
        <f t="shared" si="61"/>
        <v>0.1940552513982019</v>
      </c>
      <c r="Z99" s="82" t="str">
        <f t="shared" si="62"/>
        <v>C</v>
      </c>
      <c r="AA99" s="35">
        <f t="shared" si="57"/>
        <v>-2.9028809318313247</v>
      </c>
      <c r="AB99" s="34" t="str">
        <f t="shared" si="66"/>
        <v>C</v>
      </c>
      <c r="AC99" t="s">
        <v>57</v>
      </c>
      <c r="AD99" s="1">
        <f t="shared" si="67"/>
        <v>0.1940552513982019</v>
      </c>
      <c r="AE99" s="1">
        <f t="shared" si="36"/>
        <v>0.21218198100576324</v>
      </c>
      <c r="AF99" s="1"/>
      <c r="AG99" s="1"/>
      <c r="AH99" s="1"/>
      <c r="AI99" s="1">
        <v>0</v>
      </c>
      <c r="AK99" s="28" t="e">
        <f t="shared" si="43"/>
        <v>#N/A</v>
      </c>
      <c r="AL99" s="28" t="e">
        <f t="shared" si="44"/>
        <v>#N/A</v>
      </c>
      <c r="AM99" s="28">
        <f t="shared" si="45"/>
        <v>-2.9028809318313247</v>
      </c>
      <c r="AN99" s="28">
        <f t="shared" si="46"/>
        <v>-2.9028809318313247</v>
      </c>
      <c r="AO99" s="28" t="e">
        <f t="shared" si="47"/>
        <v>#N/A</v>
      </c>
      <c r="AP99" s="28" t="e">
        <f t="shared" si="48"/>
        <v>#N/A</v>
      </c>
      <c r="AQ99">
        <f t="shared" si="49"/>
        <v>172.92</v>
      </c>
      <c r="AR99" t="e">
        <f t="shared" si="50"/>
        <v>#N/A</v>
      </c>
      <c r="AT99" s="16">
        <f t="shared" si="51"/>
        <v>39871</v>
      </c>
      <c r="AU99">
        <f t="shared" si="52"/>
        <v>2</v>
      </c>
      <c r="AV99">
        <f t="shared" si="53"/>
        <v>1</v>
      </c>
      <c r="BG99" cm="1">
        <f t="array" ref="BG99">_xll.BDH($BG$3,"PX_LAST",$A99,$A99,"Days=A","Fill=P")</f>
        <v>172.92</v>
      </c>
      <c r="BH99">
        <f t="shared" si="42"/>
        <v>-9.574857501438061E-2</v>
      </c>
      <c r="BI99" t="str">
        <f t="shared" si="63"/>
        <v>C</v>
      </c>
      <c r="BJ99">
        <f t="shared" si="64"/>
        <v>0</v>
      </c>
      <c r="BK99">
        <f t="shared" si="65"/>
        <v>0</v>
      </c>
      <c r="BL99">
        <f t="shared" si="68"/>
        <v>125.38682195450258</v>
      </c>
      <c r="BM99">
        <f t="shared" si="69"/>
        <v>77.727334022564818</v>
      </c>
      <c r="BN99">
        <f t="shared" si="70"/>
        <v>1.6131625190965879</v>
      </c>
    </row>
    <row r="100" spans="1:66" x14ac:dyDescent="0.25">
      <c r="A100" s="54">
        <v>39903</v>
      </c>
      <c r="B100" s="75">
        <f>_xll.BDH(B$2,"PX_LAST",$A100,$A100,"Days=A","Fill=P")</f>
        <v>95.099900000000005</v>
      </c>
      <c r="C100" s="8">
        <f t="shared" si="38"/>
        <v>99.457778662957324</v>
      </c>
      <c r="D100" s="55">
        <f t="shared" si="58"/>
        <v>-2.793554565515028</v>
      </c>
      <c r="E100" s="8">
        <v>37.200000000000003</v>
      </c>
      <c r="F100" s="8">
        <f t="shared" si="39"/>
        <v>-9.8109327678075502</v>
      </c>
      <c r="G100" s="1">
        <v>-2.2599999999999998</v>
      </c>
      <c r="H100" s="8">
        <f t="shared" si="40"/>
        <v>-1.8374327620920363</v>
      </c>
      <c r="I100" s="8" cm="1">
        <f t="array" ref="I100">_xll.BDH(I$2,"PX_LAST",$A100,$A100,"Days=A","Fill=P")</f>
        <v>-3.819</v>
      </c>
      <c r="J100" s="10">
        <f t="shared" si="41"/>
        <v>-1.9521075792207967</v>
      </c>
      <c r="K100" s="44">
        <f t="shared" si="59"/>
        <v>-2.4134842709302409</v>
      </c>
      <c r="L100" s="59"/>
      <c r="M100" s="10"/>
      <c r="O100" s="59" cm="1">
        <f t="array" ref="O100">_xll.BDH(O$3,"PX_LAST",$A100,$A100,"Days=A","Fill=P")</f>
        <v>-81.5</v>
      </c>
      <c r="P100" s="10">
        <f t="shared" si="71"/>
        <v>-69.327506914432149</v>
      </c>
      <c r="Q100" s="55">
        <f t="shared" si="37"/>
        <v>-2.5322453260340962</v>
      </c>
      <c r="T100" t="s">
        <v>27</v>
      </c>
      <c r="U100" s="26">
        <f t="shared" si="54"/>
        <v>-2.6731202268917684</v>
      </c>
      <c r="V100" s="1" t="str">
        <f t="shared" si="55"/>
        <v>R</v>
      </c>
      <c r="W100" s="26">
        <f t="shared" si="60"/>
        <v>0.22976070493955625</v>
      </c>
      <c r="X100" s="49">
        <f t="shared" si="56"/>
        <v>0</v>
      </c>
      <c r="Y100" s="26">
        <f t="shared" si="61"/>
        <v>0.22976070493955625</v>
      </c>
      <c r="Z100" s="82" t="str">
        <f t="shared" si="62"/>
        <v>R</v>
      </c>
      <c r="AA100" s="35">
        <f t="shared" si="57"/>
        <v>-2.9028809318313247</v>
      </c>
      <c r="AB100" s="34" t="str">
        <f t="shared" si="66"/>
        <v>R</v>
      </c>
      <c r="AC100" t="s">
        <v>57</v>
      </c>
      <c r="AD100" s="1">
        <f t="shared" si="67"/>
        <v>0.22976070493955625</v>
      </c>
      <c r="AE100" s="1">
        <f t="shared" si="36"/>
        <v>0.21218198100576324</v>
      </c>
      <c r="AF100" s="1"/>
      <c r="AG100" s="1"/>
      <c r="AH100" s="1"/>
      <c r="AI100" s="1">
        <v>0</v>
      </c>
      <c r="AK100" s="28" t="e">
        <f t="shared" si="43"/>
        <v>#N/A</v>
      </c>
      <c r="AL100" s="28" t="e">
        <f t="shared" si="44"/>
        <v>#N/A</v>
      </c>
      <c r="AM100" s="28" t="e">
        <f t="shared" si="45"/>
        <v>#N/A</v>
      </c>
      <c r="AN100" s="28">
        <f t="shared" si="46"/>
        <v>-2.6731202268917684</v>
      </c>
      <c r="AO100" s="28" t="e">
        <f t="shared" si="47"/>
        <v>#N/A</v>
      </c>
      <c r="AP100" s="28" t="e">
        <f t="shared" si="48"/>
        <v>#N/A</v>
      </c>
      <c r="AQ100" t="e">
        <f t="shared" si="49"/>
        <v>#N/A</v>
      </c>
      <c r="AR100" t="e">
        <f t="shared" si="50"/>
        <v>#N/A</v>
      </c>
      <c r="AT100" s="16">
        <f t="shared" si="51"/>
        <v>39903</v>
      </c>
      <c r="AU100">
        <f t="shared" si="52"/>
        <v>2</v>
      </c>
      <c r="AV100">
        <f t="shared" si="53"/>
        <v>2</v>
      </c>
      <c r="BG100" cm="1">
        <f t="array" ref="BG100">_xll.BDH($BG$3,"PX_LAST",$A100,$A100,"Days=A","Fill=P")</f>
        <v>176.46</v>
      </c>
      <c r="BH100">
        <f t="shared" si="42"/>
        <v>2.0471894517696265E-2</v>
      </c>
      <c r="BI100" t="str">
        <f t="shared" si="63"/>
        <v>R</v>
      </c>
      <c r="BJ100">
        <f t="shared" si="64"/>
        <v>1</v>
      </c>
      <c r="BK100">
        <f t="shared" si="65"/>
        <v>0.13470474895160356</v>
      </c>
      <c r="BL100">
        <f t="shared" si="68"/>
        <v>125.38682195450258</v>
      </c>
      <c r="BM100">
        <f t="shared" si="69"/>
        <v>79.318559805816506</v>
      </c>
      <c r="BN100">
        <f t="shared" si="70"/>
        <v>1.5808005372445988</v>
      </c>
    </row>
    <row r="101" spans="1:66" x14ac:dyDescent="0.25">
      <c r="A101" s="54">
        <v>39933</v>
      </c>
      <c r="B101" s="75">
        <f>_xll.BDH(B$2,"PX_LAST",$A101,$A101,"Days=A","Fill=P")</f>
        <v>95.533000000000001</v>
      </c>
      <c r="C101" s="8">
        <f t="shared" si="38"/>
        <v>99.261539729809456</v>
      </c>
      <c r="D101" s="55">
        <f t="shared" si="58"/>
        <v>-2.5421336047754042</v>
      </c>
      <c r="E101" s="8">
        <v>39.9</v>
      </c>
      <c r="F101" s="8">
        <f t="shared" si="39"/>
        <v>-9.8687462142460411</v>
      </c>
      <c r="G101" s="1">
        <v>-1.56</v>
      </c>
      <c r="H101" s="8">
        <f t="shared" si="40"/>
        <v>-1.7819462096736292</v>
      </c>
      <c r="I101" s="8" cm="1">
        <f t="array" ref="I101">_xll.BDH(I$2,"PX_LAST",$A101,$A101,"Days=A","Fill=P")</f>
        <v>-2.4180000000000001</v>
      </c>
      <c r="J101" s="10">
        <f t="shared" si="41"/>
        <v>-1.9754022002597571</v>
      </c>
      <c r="K101" s="44">
        <f t="shared" si="59"/>
        <v>-2.1980969124496959</v>
      </c>
      <c r="L101" s="59"/>
      <c r="M101" s="10"/>
      <c r="O101" s="59" cm="1">
        <f t="array" ref="O101">_xll.BDH(O$3,"PX_LAST",$A101,$A101,"Days=A","Fill=P")</f>
        <v>-22.3</v>
      </c>
      <c r="P101" s="10">
        <f t="shared" si="71"/>
        <v>-64.624756222988935</v>
      </c>
      <c r="Q101" s="55">
        <f t="shared" si="37"/>
        <v>-2.0029140617622576</v>
      </c>
      <c r="T101" t="s">
        <v>28</v>
      </c>
      <c r="U101" s="26">
        <f t="shared" si="54"/>
        <v>-2.3315218465756602</v>
      </c>
      <c r="V101" s="1" t="str">
        <f t="shared" si="55"/>
        <v>R</v>
      </c>
      <c r="W101" s="26">
        <f t="shared" si="60"/>
        <v>0.34159838031610823</v>
      </c>
      <c r="X101" s="49">
        <f t="shared" si="56"/>
        <v>1</v>
      </c>
      <c r="Y101" s="26">
        <f t="shared" si="61"/>
        <v>0.34159838031610823</v>
      </c>
      <c r="Z101" s="82" t="str">
        <f t="shared" si="62"/>
        <v>R</v>
      </c>
      <c r="AA101" s="35">
        <f t="shared" si="57"/>
        <v>-2.9028809318313247</v>
      </c>
      <c r="AB101" s="34" t="str">
        <f t="shared" si="66"/>
        <v>R</v>
      </c>
      <c r="AC101" t="s">
        <v>57</v>
      </c>
      <c r="AD101" s="1">
        <f t="shared" si="67"/>
        <v>0.34159838031610823</v>
      </c>
      <c r="AE101" s="1">
        <f t="shared" si="36"/>
        <v>0.21218198100576324</v>
      </c>
      <c r="AF101" s="1"/>
      <c r="AG101" s="1"/>
      <c r="AH101" s="1"/>
      <c r="AI101" s="1">
        <v>0</v>
      </c>
      <c r="AK101" s="28" t="e">
        <f t="shared" si="43"/>
        <v>#N/A</v>
      </c>
      <c r="AL101" s="28" t="e">
        <f t="shared" si="44"/>
        <v>#N/A</v>
      </c>
      <c r="AM101" s="28" t="e">
        <f t="shared" si="45"/>
        <v>#N/A</v>
      </c>
      <c r="AN101" s="28">
        <f t="shared" si="46"/>
        <v>-2.3315218465756602</v>
      </c>
      <c r="AO101" s="28" t="e">
        <f t="shared" si="47"/>
        <v>#N/A</v>
      </c>
      <c r="AP101" s="28" t="e">
        <f t="shared" si="48"/>
        <v>#N/A</v>
      </c>
      <c r="AQ101" t="e">
        <f t="shared" si="49"/>
        <v>#N/A</v>
      </c>
      <c r="AR101" t="e">
        <f t="shared" si="50"/>
        <v>#N/A</v>
      </c>
      <c r="AT101" s="16">
        <f t="shared" si="51"/>
        <v>39933</v>
      </c>
      <c r="AU101">
        <f t="shared" si="52"/>
        <v>2</v>
      </c>
      <c r="AV101">
        <f t="shared" si="53"/>
        <v>2</v>
      </c>
      <c r="BG101" cm="1">
        <f t="array" ref="BG101">_xll.BDH($BG$3,"PX_LAST",$A101,$A101,"Days=A","Fill=P")</f>
        <v>200.23</v>
      </c>
      <c r="BH101">
        <f t="shared" si="42"/>
        <v>0.13470474895160356</v>
      </c>
      <c r="BI101" t="str">
        <f t="shared" si="63"/>
        <v>R</v>
      </c>
      <c r="BJ101">
        <f t="shared" si="64"/>
        <v>1</v>
      </c>
      <c r="BK101">
        <f t="shared" si="65"/>
        <v>3.98541677071369E-2</v>
      </c>
      <c r="BL101">
        <f t="shared" si="68"/>
        <v>142.27702232772327</v>
      </c>
      <c r="BM101">
        <f t="shared" si="69"/>
        <v>90.003146491661767</v>
      </c>
      <c r="BN101">
        <f t="shared" si="70"/>
        <v>1.580800537244599</v>
      </c>
    </row>
    <row r="102" spans="1:66" x14ac:dyDescent="0.25">
      <c r="A102" s="54">
        <v>39962</v>
      </c>
      <c r="B102" s="75">
        <f>_xll.BDH(B$2,"PX_LAST",$A102,$A102,"Days=A","Fill=P")</f>
        <v>95.533000000000001</v>
      </c>
      <c r="C102" s="8">
        <f t="shared" si="38"/>
        <v>99.075112743318982</v>
      </c>
      <c r="D102" s="55">
        <f t="shared" si="58"/>
        <v>-2.3397736450277256</v>
      </c>
      <c r="E102" s="8">
        <v>44.1</v>
      </c>
      <c r="F102" s="8">
        <f t="shared" si="39"/>
        <v>-9.0749969713968319</v>
      </c>
      <c r="G102" s="1">
        <v>-1.1299999999999999</v>
      </c>
      <c r="H102" s="8">
        <f t="shared" si="40"/>
        <v>-1.6515569677389035</v>
      </c>
      <c r="I102" s="8" cm="1">
        <f t="array" ref="I102">_xll.BDH(I$2,"PX_LAST",$A102,$A102,"Days=A","Fill=P")</f>
        <v>-1.385</v>
      </c>
      <c r="J102" s="10">
        <f t="shared" si="41"/>
        <v>-1.9458820902467693</v>
      </c>
      <c r="K102" s="44">
        <f t="shared" si="59"/>
        <v>-1.9992036054228892</v>
      </c>
      <c r="L102" s="59"/>
      <c r="M102" s="10"/>
      <c r="O102" s="59" cm="1">
        <f t="array" ref="O102">_xll.BDH(O$3,"PX_LAST",$A102,$A102,"Days=A","Fill=P")</f>
        <v>68.599999999999994</v>
      </c>
      <c r="P102" s="10">
        <f t="shared" si="71"/>
        <v>-51.302280600690047</v>
      </c>
      <c r="Q102" s="55">
        <f t="shared" si="37"/>
        <v>-1.1714426128662287</v>
      </c>
      <c r="T102" t="s">
        <v>28</v>
      </c>
      <c r="U102" s="26">
        <f t="shared" si="54"/>
        <v>-1.9042599410215073</v>
      </c>
      <c r="V102" s="1" t="str">
        <f t="shared" si="55"/>
        <v>R</v>
      </c>
      <c r="W102" s="26">
        <f t="shared" si="60"/>
        <v>0.42726190555415289</v>
      </c>
      <c r="X102" s="49">
        <f t="shared" si="56"/>
        <v>1</v>
      </c>
      <c r="Y102" s="26">
        <f t="shared" si="61"/>
        <v>0.42726190555415289</v>
      </c>
      <c r="Z102" s="82" t="str">
        <f t="shared" si="62"/>
        <v>R</v>
      </c>
      <c r="AA102" s="35">
        <f t="shared" si="57"/>
        <v>-2.9028809318313247</v>
      </c>
      <c r="AB102" s="34" t="str">
        <f t="shared" si="66"/>
        <v>R</v>
      </c>
      <c r="AC102" t="s">
        <v>57</v>
      </c>
      <c r="AD102" s="1">
        <f t="shared" si="67"/>
        <v>0.42726190555415289</v>
      </c>
      <c r="AE102" s="1">
        <f t="shared" si="36"/>
        <v>0.21218198100576324</v>
      </c>
      <c r="AF102" s="1"/>
      <c r="AG102" s="1"/>
      <c r="AH102" s="1"/>
      <c r="AI102" s="1">
        <v>0</v>
      </c>
      <c r="AK102" s="28" t="e">
        <f t="shared" si="43"/>
        <v>#N/A</v>
      </c>
      <c r="AL102" s="28" t="e">
        <f t="shared" si="44"/>
        <v>#N/A</v>
      </c>
      <c r="AM102" s="28" t="e">
        <f t="shared" si="45"/>
        <v>#N/A</v>
      </c>
      <c r="AN102" s="28">
        <f t="shared" si="46"/>
        <v>-1.9042599410215073</v>
      </c>
      <c r="AO102" s="28" t="e">
        <f t="shared" si="47"/>
        <v>#N/A</v>
      </c>
      <c r="AP102" s="28" t="e">
        <f t="shared" si="48"/>
        <v>#N/A</v>
      </c>
      <c r="AQ102" t="e">
        <f t="shared" si="49"/>
        <v>#N/A</v>
      </c>
      <c r="AR102" t="e">
        <f t="shared" si="50"/>
        <v>#N/A</v>
      </c>
      <c r="AT102" s="16">
        <f t="shared" si="51"/>
        <v>39962</v>
      </c>
      <c r="AU102">
        <f t="shared" si="52"/>
        <v>2</v>
      </c>
      <c r="AV102">
        <f t="shared" si="53"/>
        <v>2</v>
      </c>
      <c r="BG102" cm="1">
        <f t="array" ref="BG102">_xll.BDH($BG$3,"PX_LAST",$A102,$A102,"Days=A","Fill=P")</f>
        <v>208.21</v>
      </c>
      <c r="BH102">
        <f t="shared" si="42"/>
        <v>3.98541677071369E-2</v>
      </c>
      <c r="BI102" t="str">
        <f t="shared" si="63"/>
        <v>R</v>
      </c>
      <c r="BJ102">
        <f t="shared" si="64"/>
        <v>1</v>
      </c>
      <c r="BK102">
        <f t="shared" si="65"/>
        <v>-1.1430767014072307E-2</v>
      </c>
      <c r="BL102">
        <f t="shared" si="68"/>
        <v>147.94735463644443</v>
      </c>
      <c r="BM102">
        <f t="shared" si="69"/>
        <v>93.590146986110469</v>
      </c>
      <c r="BN102">
        <f t="shared" si="70"/>
        <v>1.5808005372445992</v>
      </c>
    </row>
    <row r="103" spans="1:66" x14ac:dyDescent="0.25">
      <c r="A103" s="54">
        <v>39994</v>
      </c>
      <c r="B103" s="75">
        <f>_xll.BDH(B$2,"PX_LAST",$A103,$A103,"Days=A","Fill=P")</f>
        <v>96.875399999999999</v>
      </c>
      <c r="C103" s="8">
        <f t="shared" si="38"/>
        <v>98.965127106153034</v>
      </c>
      <c r="D103" s="55">
        <f t="shared" si="58"/>
        <v>-2.1085072636453916</v>
      </c>
      <c r="E103" s="8">
        <v>46.3</v>
      </c>
      <c r="F103" s="8">
        <f t="shared" si="39"/>
        <v>-7.9999975771174663</v>
      </c>
      <c r="G103" s="1">
        <v>-0.88</v>
      </c>
      <c r="H103" s="8">
        <f t="shared" si="40"/>
        <v>-1.4972455741911228</v>
      </c>
      <c r="I103" s="8" cm="1">
        <f t="array" ref="I103">_xll.BDH(I$2,"PX_LAST",$A103,$A103,"Days=A","Fill=P")</f>
        <v>-1.5389999999999999</v>
      </c>
      <c r="J103" s="10">
        <f t="shared" si="41"/>
        <v>-1.9255379857344308</v>
      </c>
      <c r="K103" s="44">
        <f t="shared" si="59"/>
        <v>-1.7178638785690654</v>
      </c>
      <c r="L103" s="59"/>
      <c r="M103" s="10"/>
      <c r="O103" s="59" cm="1">
        <f t="array" ref="O103">_xll.BDH(O$3,"PX_LAST",$A103,$A103,"Days=A","Fill=P")</f>
        <v>78.099999999999994</v>
      </c>
      <c r="P103" s="10">
        <f t="shared" si="71"/>
        <v>-38.36205254062105</v>
      </c>
      <c r="Q103" s="55">
        <f t="shared" si="37"/>
        <v>-0.38959897538454374</v>
      </c>
      <c r="T103" t="s">
        <v>28</v>
      </c>
      <c r="U103" s="26">
        <f t="shared" si="54"/>
        <v>-1.4824121663271115</v>
      </c>
      <c r="V103" s="1" t="str">
        <f t="shared" si="55"/>
        <v>R</v>
      </c>
      <c r="W103" s="26">
        <f t="shared" si="60"/>
        <v>0.42184777469439583</v>
      </c>
      <c r="X103" s="49">
        <f t="shared" si="56"/>
        <v>1</v>
      </c>
      <c r="Y103" s="26">
        <f t="shared" si="61"/>
        <v>0.42184777469439583</v>
      </c>
      <c r="Z103" s="82" t="str">
        <f t="shared" si="62"/>
        <v>R</v>
      </c>
      <c r="AA103" s="35">
        <f t="shared" si="57"/>
        <v>-2.9028809318313247</v>
      </c>
      <c r="AB103" s="34" t="str">
        <f t="shared" si="66"/>
        <v>R</v>
      </c>
      <c r="AC103" t="s">
        <v>57</v>
      </c>
      <c r="AD103" s="1">
        <f t="shared" si="67"/>
        <v>0.42184777469439583</v>
      </c>
      <c r="AE103" s="1">
        <f t="shared" si="36"/>
        <v>0.21218198100576324</v>
      </c>
      <c r="AF103" s="1"/>
      <c r="AG103" s="1"/>
      <c r="AH103" s="1"/>
      <c r="AI103" s="1">
        <v>0</v>
      </c>
      <c r="AK103" s="28" t="e">
        <f t="shared" si="43"/>
        <v>#N/A</v>
      </c>
      <c r="AL103" s="28" t="e">
        <f t="shared" si="44"/>
        <v>#N/A</v>
      </c>
      <c r="AM103" s="28" t="e">
        <f t="shared" si="45"/>
        <v>#N/A</v>
      </c>
      <c r="AN103" s="28">
        <f t="shared" si="46"/>
        <v>-1.4824121663271115</v>
      </c>
      <c r="AO103" s="28" t="e">
        <f t="shared" si="47"/>
        <v>#N/A</v>
      </c>
      <c r="AP103" s="28" t="e">
        <f t="shared" si="48"/>
        <v>#N/A</v>
      </c>
      <c r="AQ103" t="e">
        <f t="shared" si="49"/>
        <v>#N/A</v>
      </c>
      <c r="AR103" t="e">
        <f t="shared" si="50"/>
        <v>#N/A</v>
      </c>
      <c r="AT103" s="16">
        <f t="shared" si="51"/>
        <v>39994</v>
      </c>
      <c r="AU103">
        <f t="shared" si="52"/>
        <v>2</v>
      </c>
      <c r="AV103">
        <f t="shared" si="53"/>
        <v>2</v>
      </c>
      <c r="BG103" cm="1">
        <f t="array" ref="BG103">_xll.BDH($BG$3,"PX_LAST",$A103,$A103,"Days=A","Fill=P")</f>
        <v>205.83</v>
      </c>
      <c r="BH103">
        <f t="shared" si="42"/>
        <v>-1.1430767014072307E-2</v>
      </c>
      <c r="BI103" t="str">
        <f t="shared" si="63"/>
        <v>R</v>
      </c>
      <c r="BJ103">
        <f t="shared" si="64"/>
        <v>1</v>
      </c>
      <c r="BK103">
        <f t="shared" si="65"/>
        <v>9.2697857455181332E-2</v>
      </c>
      <c r="BL103">
        <f t="shared" si="68"/>
        <v>146.2562028952469</v>
      </c>
      <c r="BM103">
        <f t="shared" si="69"/>
        <v>92.520339821099455</v>
      </c>
      <c r="BN103">
        <f t="shared" si="70"/>
        <v>1.5808005372445992</v>
      </c>
    </row>
    <row r="104" spans="1:66" x14ac:dyDescent="0.25">
      <c r="A104" s="54">
        <v>40025</v>
      </c>
      <c r="B104" s="75">
        <f>_xll.BDH(B$2,"PX_LAST",$A104,$A104,"Days=A","Fill=P")</f>
        <v>97.648099999999999</v>
      </c>
      <c r="C104" s="8">
        <f t="shared" si="38"/>
        <v>98.899275750845376</v>
      </c>
      <c r="D104" s="55">
        <f t="shared" si="58"/>
        <v>-1.8928221572150892</v>
      </c>
      <c r="E104" s="8">
        <v>49.7</v>
      </c>
      <c r="F104" s="8">
        <f t="shared" si="39"/>
        <v>-6.4599980616939732</v>
      </c>
      <c r="G104" s="1">
        <v>0.14000000000000001</v>
      </c>
      <c r="H104" s="8">
        <f t="shared" si="40"/>
        <v>-1.1697964593528982</v>
      </c>
      <c r="I104" s="8" cm="1">
        <f t="array" ref="I104">_xll.BDH(I$2,"PX_LAST",$A104,$A104,"Days=A","Fill=P")</f>
        <v>-1.2210000000000001</v>
      </c>
      <c r="J104" s="10">
        <f t="shared" si="41"/>
        <v>-1.8903110864477093</v>
      </c>
      <c r="K104" s="44">
        <f t="shared" si="59"/>
        <v>-1.2642922900812825</v>
      </c>
      <c r="L104" s="59"/>
      <c r="M104" s="10"/>
      <c r="O104" s="59" cm="1">
        <f t="array" ref="O104">_xll.BDH(O$3,"PX_LAST",$A104,$A104,"Days=A","Fill=P")</f>
        <v>48.7</v>
      </c>
      <c r="P104" s="10">
        <f t="shared" si="71"/>
        <v>-29.655847286558952</v>
      </c>
      <c r="Q104" s="55">
        <f t="shared" si="37"/>
        <v>0</v>
      </c>
      <c r="T104" t="s">
        <v>28</v>
      </c>
      <c r="U104" s="26">
        <f t="shared" si="54"/>
        <v>-1.1242665179088913</v>
      </c>
      <c r="V104" s="1" t="str">
        <f t="shared" si="55"/>
        <v>R</v>
      </c>
      <c r="W104" s="26">
        <f t="shared" si="60"/>
        <v>0.35814564841822016</v>
      </c>
      <c r="X104" s="49">
        <f t="shared" si="56"/>
        <v>1</v>
      </c>
      <c r="Y104" s="26">
        <f t="shared" si="61"/>
        <v>0.35814564841822016</v>
      </c>
      <c r="Z104" s="82" t="str">
        <f t="shared" si="62"/>
        <v>R</v>
      </c>
      <c r="AA104" s="35">
        <f t="shared" si="57"/>
        <v>-2.9028809318313247</v>
      </c>
      <c r="AB104" s="34" t="str">
        <f t="shared" si="66"/>
        <v>R</v>
      </c>
      <c r="AC104" t="s">
        <v>57</v>
      </c>
      <c r="AD104" s="1">
        <f t="shared" si="67"/>
        <v>0.35814564841822016</v>
      </c>
      <c r="AE104" s="1">
        <f t="shared" si="36"/>
        <v>0.21218198100576324</v>
      </c>
      <c r="AF104" s="1"/>
      <c r="AG104" s="1"/>
      <c r="AH104" s="1"/>
      <c r="AI104" s="1">
        <v>0</v>
      </c>
      <c r="AK104" s="28" t="e">
        <f t="shared" si="43"/>
        <v>#N/A</v>
      </c>
      <c r="AL104" s="28" t="e">
        <f t="shared" si="44"/>
        <v>#N/A</v>
      </c>
      <c r="AM104" s="28" t="e">
        <f t="shared" si="45"/>
        <v>#N/A</v>
      </c>
      <c r="AN104" s="28">
        <f t="shared" si="46"/>
        <v>-1.1242665179088913</v>
      </c>
      <c r="AO104" s="28" t="e">
        <f t="shared" si="47"/>
        <v>#N/A</v>
      </c>
      <c r="AP104" s="28" t="e">
        <f t="shared" si="48"/>
        <v>#N/A</v>
      </c>
      <c r="AQ104" t="e">
        <f t="shared" si="49"/>
        <v>#N/A</v>
      </c>
      <c r="AR104" t="e">
        <f t="shared" si="50"/>
        <v>#N/A</v>
      </c>
      <c r="AT104" s="16">
        <f t="shared" si="51"/>
        <v>40025</v>
      </c>
      <c r="AU104">
        <f t="shared" si="52"/>
        <v>2</v>
      </c>
      <c r="AV104">
        <f t="shared" si="53"/>
        <v>2</v>
      </c>
      <c r="BG104" cm="1">
        <f t="array" ref="BG104">_xll.BDH($BG$3,"PX_LAST",$A104,$A104,"Days=A","Fill=P")</f>
        <v>224.91</v>
      </c>
      <c r="BH104">
        <f t="shared" si="42"/>
        <v>9.2697857455181332E-2</v>
      </c>
      <c r="BI104" t="str">
        <f t="shared" si="63"/>
        <v>R</v>
      </c>
      <c r="BJ104">
        <f t="shared" si="64"/>
        <v>1</v>
      </c>
      <c r="BK104">
        <f t="shared" si="65"/>
        <v>4.9308612333822444E-2</v>
      </c>
      <c r="BL104">
        <f t="shared" si="68"/>
        <v>159.81383954316658</v>
      </c>
      <c r="BM104">
        <f t="shared" si="69"/>
        <v>101.09677709354067</v>
      </c>
      <c r="BN104">
        <f t="shared" si="70"/>
        <v>1.5808005372445992</v>
      </c>
    </row>
    <row r="105" spans="1:66" x14ac:dyDescent="0.25">
      <c r="A105" s="54">
        <v>40056</v>
      </c>
      <c r="B105" s="75">
        <f>_xll.BDH(B$2,"PX_LAST",$A105,$A105,"Days=A","Fill=P")</f>
        <v>98.402600000000007</v>
      </c>
      <c r="C105" s="8">
        <f t="shared" si="38"/>
        <v>98.874441963303099</v>
      </c>
      <c r="D105" s="55">
        <f t="shared" si="58"/>
        <v>-1.6834372294000013</v>
      </c>
      <c r="E105" s="8">
        <v>53.4</v>
      </c>
      <c r="F105" s="8">
        <f t="shared" si="39"/>
        <v>-4.487998449355179</v>
      </c>
      <c r="G105" s="1">
        <v>0</v>
      </c>
      <c r="H105" s="8">
        <f t="shared" si="40"/>
        <v>-0.9358371674823186</v>
      </c>
      <c r="I105" s="8" cm="1">
        <f t="array" ref="I105">_xll.BDH(I$2,"PX_LAST",$A105,$A105,"Days=A","Fill=P")</f>
        <v>-1.0569999999999999</v>
      </c>
      <c r="J105" s="10">
        <f t="shared" si="41"/>
        <v>-1.8486455321253239</v>
      </c>
      <c r="K105" s="44">
        <f t="shared" si="59"/>
        <v>-0.79904539354154369</v>
      </c>
      <c r="L105" s="59"/>
      <c r="M105" s="10"/>
      <c r="O105" s="59" cm="1">
        <f t="array" ref="O105">_xll.BDH(O$3,"PX_LAST",$A105,$A105,"Days=A","Fill=P")</f>
        <v>84.3</v>
      </c>
      <c r="P105" s="10">
        <f t="shared" si="71"/>
        <v>-18.260262557903062</v>
      </c>
      <c r="Q105" s="55">
        <f t="shared" si="37"/>
        <v>0.3736690648428273</v>
      </c>
      <c r="T105" t="s">
        <v>28</v>
      </c>
      <c r="U105" s="26">
        <f t="shared" si="54"/>
        <v>-0.77273282863793524</v>
      </c>
      <c r="V105" s="1" t="str">
        <f t="shared" si="55"/>
        <v>R</v>
      </c>
      <c r="W105" s="26">
        <f t="shared" si="60"/>
        <v>0.35153368927095607</v>
      </c>
      <c r="X105" s="49">
        <f t="shared" si="56"/>
        <v>1</v>
      </c>
      <c r="Y105" s="26">
        <f t="shared" si="61"/>
        <v>0.35153368927095607</v>
      </c>
      <c r="Z105" s="82" t="str">
        <f t="shared" si="62"/>
        <v>R</v>
      </c>
      <c r="AA105" s="35">
        <f t="shared" si="57"/>
        <v>-2.9028809318313247</v>
      </c>
      <c r="AB105" s="34" t="str">
        <f t="shared" si="66"/>
        <v>R</v>
      </c>
      <c r="AC105" t="s">
        <v>57</v>
      </c>
      <c r="AD105" s="1">
        <f t="shared" si="67"/>
        <v>0.35153368927095607</v>
      </c>
      <c r="AE105" s="1">
        <f t="shared" si="36"/>
        <v>0.21218198100576324</v>
      </c>
      <c r="AF105" s="1"/>
      <c r="AG105" s="1"/>
      <c r="AH105" s="1"/>
      <c r="AI105" s="1">
        <v>0</v>
      </c>
      <c r="AK105" s="28" t="e">
        <f t="shared" si="43"/>
        <v>#N/A</v>
      </c>
      <c r="AL105" s="28" t="e">
        <f t="shared" si="44"/>
        <v>#N/A</v>
      </c>
      <c r="AM105" s="28" t="e">
        <f t="shared" si="45"/>
        <v>#N/A</v>
      </c>
      <c r="AN105" s="28">
        <f t="shared" si="46"/>
        <v>-0.77273282863793524</v>
      </c>
      <c r="AO105" s="28" t="e">
        <f t="shared" si="47"/>
        <v>#N/A</v>
      </c>
      <c r="AP105" s="28" t="e">
        <f t="shared" si="48"/>
        <v>#N/A</v>
      </c>
      <c r="AQ105" t="e">
        <f t="shared" si="49"/>
        <v>#N/A</v>
      </c>
      <c r="AR105" t="e">
        <f t="shared" si="50"/>
        <v>#N/A</v>
      </c>
      <c r="AT105" s="16">
        <f t="shared" si="51"/>
        <v>40056</v>
      </c>
      <c r="AU105">
        <f t="shared" si="52"/>
        <v>2</v>
      </c>
      <c r="AV105">
        <f t="shared" si="53"/>
        <v>2</v>
      </c>
      <c r="BG105" cm="1">
        <f t="array" ref="BG105">_xll.BDH($BG$3,"PX_LAST",$A105,$A105,"Days=A","Fill=P")</f>
        <v>236</v>
      </c>
      <c r="BH105">
        <f t="shared" si="42"/>
        <v>4.9308612333822444E-2</v>
      </c>
      <c r="BI105" t="str">
        <f t="shared" si="63"/>
        <v>R</v>
      </c>
      <c r="BJ105">
        <f t="shared" si="64"/>
        <v>1</v>
      </c>
      <c r="BK105">
        <f t="shared" si="65"/>
        <v>2.7415254237288078E-2</v>
      </c>
      <c r="BL105">
        <f t="shared" si="68"/>
        <v>167.69403820278029</v>
      </c>
      <c r="BM105">
        <f t="shared" si="69"/>
        <v>106.08171888344492</v>
      </c>
      <c r="BN105">
        <f t="shared" si="70"/>
        <v>1.5808005372445995</v>
      </c>
    </row>
    <row r="106" spans="1:66" x14ac:dyDescent="0.25">
      <c r="A106" s="54">
        <v>40086</v>
      </c>
      <c r="B106" s="75">
        <f>_xll.BDH(B$2,"PX_LAST",$A106,$A106,"Days=A","Fill=P")</f>
        <v>99.089200000000005</v>
      </c>
      <c r="C106" s="8">
        <f t="shared" si="38"/>
        <v>98.885179865137957</v>
      </c>
      <c r="D106" s="55">
        <f t="shared" si="58"/>
        <v>-1.4937838378553046</v>
      </c>
      <c r="E106" s="8">
        <v>54.9</v>
      </c>
      <c r="F106" s="8">
        <f t="shared" si="39"/>
        <v>-2.610398759484144</v>
      </c>
      <c r="G106" s="1">
        <v>-0.24</v>
      </c>
      <c r="H106" s="8">
        <f t="shared" si="40"/>
        <v>-0.79666973398585483</v>
      </c>
      <c r="I106" s="8" cm="1">
        <f t="array" ref="I106">_xll.BDH(I$2,"PX_LAST",$A106,$A106,"Days=A","Fill=P")</f>
        <v>-0.72399999999999998</v>
      </c>
      <c r="J106" s="10">
        <f t="shared" si="41"/>
        <v>-1.7924132555190577</v>
      </c>
      <c r="K106" s="44">
        <f t="shared" si="59"/>
        <v>-0.3834865382717344</v>
      </c>
      <c r="L106" s="59"/>
      <c r="M106" s="10"/>
      <c r="O106" s="59" cm="1">
        <f t="array" ref="O106">_xll.BDH(O$3,"PX_LAST",$A106,$A106,"Days=A","Fill=P")</f>
        <v>61.3</v>
      </c>
      <c r="P106" s="10">
        <f t="shared" si="71"/>
        <v>-10.304236302112756</v>
      </c>
      <c r="Q106" s="55">
        <f t="shared" si="37"/>
        <v>0.67109892017914063</v>
      </c>
      <c r="T106" t="s">
        <v>28</v>
      </c>
      <c r="U106" s="26">
        <f t="shared" si="54"/>
        <v>-0.46527494916419831</v>
      </c>
      <c r="V106" s="1" t="str">
        <f t="shared" si="55"/>
        <v>R</v>
      </c>
      <c r="W106" s="26">
        <f t="shared" si="60"/>
        <v>0.30745787947373693</v>
      </c>
      <c r="X106" s="49">
        <f t="shared" si="56"/>
        <v>1</v>
      </c>
      <c r="Y106" s="26">
        <f t="shared" si="61"/>
        <v>0.30745787947373693</v>
      </c>
      <c r="Z106" s="82" t="str">
        <f t="shared" si="62"/>
        <v>R</v>
      </c>
      <c r="AA106" s="35">
        <f t="shared" si="57"/>
        <v>-2.9028809318313247</v>
      </c>
      <c r="AB106" s="34" t="str">
        <f t="shared" si="66"/>
        <v>R</v>
      </c>
      <c r="AC106" t="s">
        <v>57</v>
      </c>
      <c r="AD106" s="1">
        <f t="shared" si="67"/>
        <v>0.30745787947373693</v>
      </c>
      <c r="AE106" s="1">
        <f t="shared" si="36"/>
        <v>0.21218198100576324</v>
      </c>
      <c r="AF106" s="1"/>
      <c r="AG106" s="1"/>
      <c r="AH106" s="1"/>
      <c r="AI106" s="1">
        <v>0</v>
      </c>
      <c r="AK106" s="28" t="e">
        <f t="shared" si="43"/>
        <v>#N/A</v>
      </c>
      <c r="AL106" s="28" t="e">
        <f t="shared" si="44"/>
        <v>#N/A</v>
      </c>
      <c r="AM106" s="28" t="e">
        <f t="shared" si="45"/>
        <v>#N/A</v>
      </c>
      <c r="AN106" s="28">
        <f t="shared" si="46"/>
        <v>-0.46527494916419831</v>
      </c>
      <c r="AO106" s="28" t="e">
        <f t="shared" si="47"/>
        <v>#N/A</v>
      </c>
      <c r="AP106" s="28" t="e">
        <f t="shared" si="48"/>
        <v>#N/A</v>
      </c>
      <c r="AQ106" t="e">
        <f t="shared" si="49"/>
        <v>#N/A</v>
      </c>
      <c r="AR106" t="e">
        <f t="shared" si="50"/>
        <v>#N/A</v>
      </c>
      <c r="AT106" s="16">
        <f t="shared" si="51"/>
        <v>40086</v>
      </c>
      <c r="AU106">
        <f t="shared" si="52"/>
        <v>2</v>
      </c>
      <c r="AV106">
        <f t="shared" si="53"/>
        <v>2</v>
      </c>
      <c r="BG106" cm="1">
        <f t="array" ref="BG106">_xll.BDH($BG$3,"PX_LAST",$A106,$A106,"Days=A","Fill=P")</f>
        <v>242.47</v>
      </c>
      <c r="BH106">
        <f t="shared" si="42"/>
        <v>2.7415254237288078E-2</v>
      </c>
      <c r="BI106" t="str">
        <f t="shared" si="63"/>
        <v>R</v>
      </c>
      <c r="BJ106">
        <f t="shared" si="64"/>
        <v>1</v>
      </c>
      <c r="BK106">
        <f t="shared" si="65"/>
        <v>-2.2848187404627351E-2</v>
      </c>
      <c r="BL106">
        <f t="shared" si="68"/>
        <v>172.291412894187</v>
      </c>
      <c r="BM106">
        <f t="shared" si="69"/>
        <v>108.98997617656309</v>
      </c>
      <c r="BN106">
        <f t="shared" si="70"/>
        <v>1.5808005372445992</v>
      </c>
    </row>
    <row r="107" spans="1:66" x14ac:dyDescent="0.25">
      <c r="A107" s="54">
        <v>40116</v>
      </c>
      <c r="B107" s="75">
        <f>_xll.BDH(B$2,"PX_LAST",$A107,$A107,"Days=A","Fill=P")</f>
        <v>99.089200000000005</v>
      </c>
      <c r="C107" s="8">
        <f t="shared" si="38"/>
        <v>98.895380871881059</v>
      </c>
      <c r="D107" s="55">
        <f t="shared" si="58"/>
        <v>-1.3363964339596748</v>
      </c>
      <c r="E107" s="8">
        <v>57.6</v>
      </c>
      <c r="F107" s="8">
        <f t="shared" si="39"/>
        <v>-0.56831900758731546</v>
      </c>
      <c r="G107" s="1">
        <v>-0.28999999999999998</v>
      </c>
      <c r="H107" s="8">
        <f t="shared" si="40"/>
        <v>-0.69533578718868383</v>
      </c>
      <c r="I107" s="8" cm="1">
        <f t="array" ref="I107">_xll.BDH(I$2,"PX_LAST",$A107,$A107,"Days=A","Fill=P")</f>
        <v>-0.76700000000000002</v>
      </c>
      <c r="J107" s="10">
        <f t="shared" si="41"/>
        <v>-1.7411425927431048</v>
      </c>
      <c r="K107" s="44">
        <f t="shared" si="59"/>
        <v>-8.0649456448251416E-2</v>
      </c>
      <c r="L107" s="59"/>
      <c r="M107" s="10"/>
      <c r="O107" s="59" cm="1">
        <f t="array" ref="O107">_xll.BDH(O$3,"PX_LAST",$A107,$A107,"Days=A","Fill=P")</f>
        <v>43.2</v>
      </c>
      <c r="P107" s="10">
        <f t="shared" si="71"/>
        <v>-4.9538126719014803</v>
      </c>
      <c r="Q107" s="55">
        <f t="shared" si="37"/>
        <v>0.89845325807332432</v>
      </c>
      <c r="T107" t="s">
        <v>28</v>
      </c>
      <c r="U107" s="26">
        <f t="shared" si="54"/>
        <v>-0.22532667874341053</v>
      </c>
      <c r="V107" s="1" t="str">
        <f t="shared" si="55"/>
        <v>R</v>
      </c>
      <c r="W107" s="26">
        <f t="shared" si="60"/>
        <v>0.23994827042078778</v>
      </c>
      <c r="X107" s="49">
        <f t="shared" si="56"/>
        <v>0</v>
      </c>
      <c r="Y107" s="26">
        <f t="shared" si="61"/>
        <v>0.23994827042078778</v>
      </c>
      <c r="Z107" s="82" t="str">
        <f t="shared" si="62"/>
        <v>R</v>
      </c>
      <c r="AA107" s="35">
        <f t="shared" si="57"/>
        <v>-2.9028809318313247</v>
      </c>
      <c r="AB107" s="34" t="str">
        <f t="shared" si="66"/>
        <v>R</v>
      </c>
      <c r="AC107" t="s">
        <v>57</v>
      </c>
      <c r="AD107" s="1">
        <f t="shared" si="67"/>
        <v>0.23994827042078778</v>
      </c>
      <c r="AE107" s="1">
        <f t="shared" si="36"/>
        <v>0.22976070493955625</v>
      </c>
      <c r="AF107" s="1"/>
      <c r="AG107" s="1"/>
      <c r="AH107" s="1"/>
      <c r="AI107" s="1">
        <v>0</v>
      </c>
      <c r="AK107" s="28" t="e">
        <f t="shared" si="43"/>
        <v>#N/A</v>
      </c>
      <c r="AL107" s="28" t="e">
        <f t="shared" si="44"/>
        <v>#N/A</v>
      </c>
      <c r="AM107" s="28" t="e">
        <f t="shared" si="45"/>
        <v>#N/A</v>
      </c>
      <c r="AN107" s="28">
        <f t="shared" si="46"/>
        <v>-0.22532667874341053</v>
      </c>
      <c r="AO107" s="28" t="e">
        <f t="shared" si="47"/>
        <v>#N/A</v>
      </c>
      <c r="AP107" s="28" t="e">
        <f t="shared" si="48"/>
        <v>#N/A</v>
      </c>
      <c r="AQ107" t="e">
        <f t="shared" si="49"/>
        <v>#N/A</v>
      </c>
      <c r="AR107" t="e">
        <f t="shared" si="50"/>
        <v>#N/A</v>
      </c>
      <c r="AT107" s="16">
        <f t="shared" si="51"/>
        <v>40116</v>
      </c>
      <c r="AU107">
        <f t="shared" si="52"/>
        <v>2</v>
      </c>
      <c r="AV107">
        <f t="shared" si="53"/>
        <v>2</v>
      </c>
      <c r="BG107" cm="1">
        <f t="array" ref="BG107">_xll.BDH($BG$3,"PX_LAST",$A107,$A107,"Days=A","Fill=P")</f>
        <v>236.93</v>
      </c>
      <c r="BH107">
        <f t="shared" si="42"/>
        <v>-2.2848187404627351E-2</v>
      </c>
      <c r="BI107" t="str">
        <f t="shared" si="63"/>
        <v>R</v>
      </c>
      <c r="BJ107">
        <f t="shared" si="64"/>
        <v>1</v>
      </c>
      <c r="BK107">
        <f t="shared" si="65"/>
        <v>9.4542691934325074E-3</v>
      </c>
      <c r="BL107">
        <f t="shared" si="68"/>
        <v>168.35486640417258</v>
      </c>
      <c r="BM107">
        <f t="shared" si="69"/>
        <v>106.49975277565511</v>
      </c>
      <c r="BN107">
        <f t="shared" si="70"/>
        <v>1.580800537244599</v>
      </c>
    </row>
    <row r="108" spans="1:66" x14ac:dyDescent="0.25">
      <c r="A108" s="54">
        <v>40147</v>
      </c>
      <c r="B108" s="75">
        <f>_xll.BDH(B$2,"PX_LAST",$A108,$A108,"Days=A","Fill=P")</f>
        <v>100.0874</v>
      </c>
      <c r="C108" s="8">
        <f t="shared" si="38"/>
        <v>98.954981828287004</v>
      </c>
      <c r="D108" s="55">
        <f t="shared" si="58"/>
        <v>-1.1601476578528305</v>
      </c>
      <c r="E108" s="8">
        <v>55.4</v>
      </c>
      <c r="F108" s="8">
        <f t="shared" si="39"/>
        <v>0.62534479393014708</v>
      </c>
      <c r="G108" s="1">
        <v>0.05</v>
      </c>
      <c r="H108" s="8">
        <f t="shared" si="40"/>
        <v>-0.54626862975094703</v>
      </c>
      <c r="I108" s="8" cm="1">
        <f t="array" ref="I108">_xll.BDH(I$2,"PX_LAST",$A108,$A108,"Days=A","Fill=P")</f>
        <v>-0.72099999999999997</v>
      </c>
      <c r="J108" s="10">
        <f t="shared" si="41"/>
        <v>-1.6901354631059495</v>
      </c>
      <c r="K108" s="44">
        <f t="shared" si="59"/>
        <v>3.8726247383046718E-2</v>
      </c>
      <c r="L108" s="59"/>
      <c r="M108" s="10"/>
      <c r="O108" s="59" cm="1">
        <f t="array" ref="O108">_xll.BDH(O$3,"PX_LAST",$A108,$A108,"Days=A","Fill=P")</f>
        <v>25.3</v>
      </c>
      <c r="P108" s="10">
        <f t="shared" si="71"/>
        <v>-1.9284314047113327</v>
      </c>
      <c r="Q108" s="55">
        <f t="shared" si="37"/>
        <v>1.0551547973125479</v>
      </c>
      <c r="T108" t="s">
        <v>28</v>
      </c>
      <c r="U108" s="26">
        <f t="shared" si="54"/>
        <v>-8.083846308802671E-2</v>
      </c>
      <c r="V108" s="1" t="str">
        <f t="shared" si="55"/>
        <v>R</v>
      </c>
      <c r="W108" s="26">
        <f t="shared" si="60"/>
        <v>0.14448821565538383</v>
      </c>
      <c r="X108" s="49">
        <f t="shared" si="56"/>
        <v>0</v>
      </c>
      <c r="Y108" s="26">
        <f t="shared" si="61"/>
        <v>0.14448821565538383</v>
      </c>
      <c r="Z108" s="82" t="str">
        <f t="shared" si="62"/>
        <v>R</v>
      </c>
      <c r="AA108" s="35">
        <f t="shared" si="57"/>
        <v>-2.9028809318313247</v>
      </c>
      <c r="AB108" s="34" t="str">
        <f t="shared" si="66"/>
        <v>R</v>
      </c>
      <c r="AC108" t="s">
        <v>57</v>
      </c>
      <c r="AD108" s="1">
        <f t="shared" si="67"/>
        <v>0.14448821565538383</v>
      </c>
      <c r="AE108" s="1">
        <f t="shared" ref="AE108:AE171" si="72">PERCENTILE(AD88:AD108,$Z$1)</f>
        <v>0.22976070493955625</v>
      </c>
      <c r="AF108" s="1"/>
      <c r="AG108" s="1"/>
      <c r="AH108" s="1"/>
      <c r="AI108" s="1">
        <v>0</v>
      </c>
      <c r="AK108" s="28" t="e">
        <f t="shared" si="43"/>
        <v>#N/A</v>
      </c>
      <c r="AL108" s="28" t="e">
        <f t="shared" si="44"/>
        <v>#N/A</v>
      </c>
      <c r="AM108" s="28" t="e">
        <f t="shared" si="45"/>
        <v>#N/A</v>
      </c>
      <c r="AN108" s="28">
        <f t="shared" si="46"/>
        <v>-8.083846308802671E-2</v>
      </c>
      <c r="AO108" s="28" t="e">
        <f t="shared" si="47"/>
        <v>#N/A</v>
      </c>
      <c r="AP108" s="28" t="e">
        <f t="shared" si="48"/>
        <v>#N/A</v>
      </c>
      <c r="AQ108" t="e">
        <f t="shared" si="49"/>
        <v>#N/A</v>
      </c>
      <c r="AR108" t="e">
        <f t="shared" si="50"/>
        <v>#N/A</v>
      </c>
      <c r="AT108" s="16">
        <f t="shared" si="51"/>
        <v>40147</v>
      </c>
      <c r="AU108">
        <f t="shared" si="52"/>
        <v>2</v>
      </c>
      <c r="AV108">
        <f t="shared" si="53"/>
        <v>2</v>
      </c>
      <c r="BG108" cm="1">
        <f t="array" ref="BG108">_xll.BDH($BG$3,"PX_LAST",$A108,$A108,"Days=A","Fill=P")</f>
        <v>239.17</v>
      </c>
      <c r="BH108">
        <f t="shared" si="42"/>
        <v>9.4542691934325074E-3</v>
      </c>
      <c r="BI108" t="str">
        <f t="shared" si="63"/>
        <v>R</v>
      </c>
      <c r="BJ108">
        <f t="shared" si="64"/>
        <v>1</v>
      </c>
      <c r="BK108">
        <f t="shared" si="65"/>
        <v>6.1546180541037776E-2</v>
      </c>
      <c r="BL108">
        <f t="shared" si="68"/>
        <v>169.94653863118199</v>
      </c>
      <c r="BM108">
        <f t="shared" si="69"/>
        <v>107.50663010743017</v>
      </c>
      <c r="BN108">
        <f t="shared" si="70"/>
        <v>1.580800537244599</v>
      </c>
    </row>
    <row r="109" spans="1:66" x14ac:dyDescent="0.25">
      <c r="A109" s="54">
        <v>40178</v>
      </c>
      <c r="B109" s="75">
        <f>_xll.BDH(B$2,"PX_LAST",$A109,$A109,"Days=A","Fill=P")</f>
        <v>100.3801</v>
      </c>
      <c r="C109" s="8">
        <f t="shared" si="38"/>
        <v>99.026237736872659</v>
      </c>
      <c r="D109" s="55">
        <f t="shared" si="58"/>
        <v>-0.98544322411688468</v>
      </c>
      <c r="E109" s="8">
        <v>55.8</v>
      </c>
      <c r="F109" s="8">
        <f t="shared" si="39"/>
        <v>1.6602758351441169</v>
      </c>
      <c r="G109" s="1">
        <v>-0.32</v>
      </c>
      <c r="H109" s="8">
        <f t="shared" si="40"/>
        <v>-0.50101490380075764</v>
      </c>
      <c r="I109" s="8" cm="1">
        <f t="array" ref="I109">_xll.BDH(I$2,"PX_LAST",$A109,$A109,"Days=A","Fill=P")</f>
        <v>-0.32500000000000001</v>
      </c>
      <c r="J109" s="10">
        <f t="shared" si="41"/>
        <v>-1.6218786899506521</v>
      </c>
      <c r="K109" s="44">
        <f t="shared" si="59"/>
        <v>0.16170658672644572</v>
      </c>
      <c r="L109" s="59"/>
      <c r="M109" s="10"/>
      <c r="O109" s="59" cm="1">
        <f t="array" ref="O109">_xll.BDH(O$3,"PX_LAST",$A109,$A109,"Days=A","Fill=P")</f>
        <v>-15.5</v>
      </c>
      <c r="P109" s="10">
        <f t="shared" si="71"/>
        <v>-3.2855882642401992</v>
      </c>
      <c r="Q109" s="55">
        <f t="shared" si="37"/>
        <v>1.0650687264593144</v>
      </c>
      <c r="T109" t="s">
        <v>28</v>
      </c>
      <c r="U109" s="26">
        <f t="shared" si="54"/>
        <v>2.2209218444309897E-2</v>
      </c>
      <c r="V109" s="1" t="str">
        <f t="shared" si="55"/>
        <v>E</v>
      </c>
      <c r="W109" s="26">
        <f t="shared" si="60"/>
        <v>0.10304768153233661</v>
      </c>
      <c r="X109" s="49">
        <f t="shared" si="56"/>
        <v>0</v>
      </c>
      <c r="Y109" s="26">
        <f t="shared" si="61"/>
        <v>0.10304768153233661</v>
      </c>
      <c r="Z109" s="82" t="str">
        <f t="shared" si="62"/>
        <v>R</v>
      </c>
      <c r="AA109" s="35">
        <f t="shared" si="57"/>
        <v>-2.9028809318313247</v>
      </c>
      <c r="AB109" s="34" t="str">
        <f t="shared" si="66"/>
        <v>R</v>
      </c>
      <c r="AC109" t="s">
        <v>57</v>
      </c>
      <c r="AD109" s="1">
        <f t="shared" si="67"/>
        <v>0.10304768153233661</v>
      </c>
      <c r="AE109" s="1">
        <f t="shared" si="72"/>
        <v>0.22976070493955625</v>
      </c>
      <c r="AF109" s="1"/>
      <c r="AG109" s="1"/>
      <c r="AH109" s="1"/>
      <c r="AI109" s="1">
        <v>0</v>
      </c>
      <c r="AK109" s="28" t="e">
        <f t="shared" si="43"/>
        <v>#N/A</v>
      </c>
      <c r="AL109" s="28" t="e">
        <f t="shared" si="44"/>
        <v>#N/A</v>
      </c>
      <c r="AM109" s="28" t="e">
        <f t="shared" si="45"/>
        <v>#N/A</v>
      </c>
      <c r="AN109" s="28">
        <f t="shared" si="46"/>
        <v>2.2209218444309897E-2</v>
      </c>
      <c r="AO109" s="28" t="e">
        <f t="shared" si="47"/>
        <v>#N/A</v>
      </c>
      <c r="AP109" s="28" t="e">
        <f t="shared" si="48"/>
        <v>#N/A</v>
      </c>
      <c r="AQ109" t="e">
        <f t="shared" si="49"/>
        <v>#N/A</v>
      </c>
      <c r="AR109" t="e">
        <f t="shared" si="50"/>
        <v>#N/A</v>
      </c>
      <c r="AT109" s="16">
        <f t="shared" si="51"/>
        <v>40178</v>
      </c>
      <c r="AU109">
        <f t="shared" si="52"/>
        <v>4</v>
      </c>
      <c r="AV109">
        <f t="shared" si="53"/>
        <v>2</v>
      </c>
      <c r="BG109" cm="1">
        <f t="array" ref="BG109">_xll.BDH($BG$3,"PX_LAST",$A109,$A109,"Days=A","Fill=P")</f>
        <v>253.89</v>
      </c>
      <c r="BH109">
        <f t="shared" si="42"/>
        <v>6.1546180541037776E-2</v>
      </c>
      <c r="BI109" t="str">
        <f t="shared" si="63"/>
        <v>R</v>
      </c>
      <c r="BJ109">
        <f t="shared" si="64"/>
        <v>1</v>
      </c>
      <c r="BK109">
        <f t="shared" si="65"/>
        <v>-2.7295285359801413E-2</v>
      </c>
      <c r="BL109">
        <f t="shared" si="68"/>
        <v>180.40609898010118</v>
      </c>
      <c r="BM109">
        <f t="shared" si="69"/>
        <v>114.12325257338064</v>
      </c>
      <c r="BN109">
        <f t="shared" si="70"/>
        <v>1.580800537244599</v>
      </c>
    </row>
    <row r="110" spans="1:66" x14ac:dyDescent="0.25">
      <c r="A110" s="54">
        <v>40207</v>
      </c>
      <c r="B110" s="75">
        <f>_xll.BDH(B$2,"PX_LAST",$A110,$A110,"Days=A","Fill=P")</f>
        <v>100.3801</v>
      </c>
      <c r="C110" s="8">
        <f t="shared" si="38"/>
        <v>99.093930850029025</v>
      </c>
      <c r="D110" s="55">
        <f t="shared" si="58"/>
        <v>-0.82777698154562662</v>
      </c>
      <c r="E110" s="8">
        <v>56.3</v>
      </c>
      <c r="F110" s="8">
        <f t="shared" si="39"/>
        <v>2.5882206681152926</v>
      </c>
      <c r="G110" s="1">
        <v>0.16</v>
      </c>
      <c r="H110" s="8">
        <f t="shared" si="40"/>
        <v>-0.36881192304060617</v>
      </c>
      <c r="I110" s="8" cm="1">
        <f t="array" ref="I110">_xll.BDH(I$2,"PX_LAST",$A110,$A110,"Days=A","Fill=P")</f>
        <v>-0.48</v>
      </c>
      <c r="J110" s="10">
        <f t="shared" si="41"/>
        <v>-1.5647847554531193</v>
      </c>
      <c r="K110" s="44">
        <f t="shared" si="59"/>
        <v>0.30409392896590143</v>
      </c>
      <c r="L110" s="59"/>
      <c r="M110" s="10"/>
      <c r="O110" s="59" cm="1">
        <f t="array" ref="O110">_xll.BDH(O$3,"PX_LAST",$A110,$A110,"Days=A","Fill=P")</f>
        <v>10.3</v>
      </c>
      <c r="P110" s="10">
        <f t="shared" si="71"/>
        <v>-1.9270294378161794</v>
      </c>
      <c r="Q110" s="55">
        <f t="shared" si="37"/>
        <v>1.1771882326605418</v>
      </c>
      <c r="T110" t="s">
        <v>28</v>
      </c>
      <c r="U110" s="26">
        <f t="shared" si="54"/>
        <v>0.16527964583651955</v>
      </c>
      <c r="V110" s="1" t="str">
        <f t="shared" si="55"/>
        <v>E</v>
      </c>
      <c r="W110" s="26">
        <f t="shared" si="60"/>
        <v>0.14307042739220965</v>
      </c>
      <c r="X110" s="49">
        <f t="shared" si="56"/>
        <v>0</v>
      </c>
      <c r="Y110" s="26">
        <f t="shared" si="61"/>
        <v>0.14307042739220965</v>
      </c>
      <c r="Z110" s="82" t="str">
        <f t="shared" si="62"/>
        <v>R</v>
      </c>
      <c r="AA110" s="35">
        <f t="shared" si="57"/>
        <v>0.16527964583651955</v>
      </c>
      <c r="AB110" s="34" t="str">
        <f t="shared" si="66"/>
        <v>R</v>
      </c>
      <c r="AC110" t="s">
        <v>57</v>
      </c>
      <c r="AD110" s="1">
        <f t="shared" si="67"/>
        <v>0.14307042739220965</v>
      </c>
      <c r="AE110" s="1">
        <f t="shared" si="72"/>
        <v>0.22976070493955625</v>
      </c>
      <c r="AF110" s="1"/>
      <c r="AG110" s="1"/>
      <c r="AH110" s="1"/>
      <c r="AI110" s="1">
        <v>0</v>
      </c>
      <c r="AK110" s="28" t="e">
        <f t="shared" si="43"/>
        <v>#N/A</v>
      </c>
      <c r="AL110" s="28" t="e">
        <f t="shared" si="44"/>
        <v>#N/A</v>
      </c>
      <c r="AM110" s="28" t="e">
        <f t="shared" si="45"/>
        <v>#N/A</v>
      </c>
      <c r="AN110" s="28">
        <f t="shared" si="46"/>
        <v>0.16527964583651955</v>
      </c>
      <c r="AO110" s="28" t="e">
        <f t="shared" si="47"/>
        <v>#N/A</v>
      </c>
      <c r="AP110" s="28" t="e">
        <f t="shared" si="48"/>
        <v>#N/A</v>
      </c>
      <c r="AQ110" t="e">
        <f t="shared" si="49"/>
        <v>#N/A</v>
      </c>
      <c r="AR110" t="e">
        <f t="shared" si="50"/>
        <v>#N/A</v>
      </c>
      <c r="AT110" s="16">
        <f t="shared" si="51"/>
        <v>40207</v>
      </c>
      <c r="AU110">
        <f t="shared" si="52"/>
        <v>4</v>
      </c>
      <c r="AV110">
        <f t="shared" si="53"/>
        <v>2</v>
      </c>
      <c r="BG110" cm="1">
        <f t="array" ref="BG110">_xll.BDH($BG$3,"PX_LAST",$A110,$A110,"Days=A","Fill=P")</f>
        <v>246.96</v>
      </c>
      <c r="BH110">
        <f t="shared" si="42"/>
        <v>-2.7295285359801413E-2</v>
      </c>
      <c r="BI110" t="str">
        <f t="shared" si="63"/>
        <v>R</v>
      </c>
      <c r="BJ110">
        <f t="shared" si="64"/>
        <v>1</v>
      </c>
      <c r="BK110">
        <f t="shared" si="65"/>
        <v>-4.6971169420149117E-3</v>
      </c>
      <c r="BL110">
        <f t="shared" si="68"/>
        <v>175.48186302779072</v>
      </c>
      <c r="BM110">
        <f t="shared" si="69"/>
        <v>111.00822582820152</v>
      </c>
      <c r="BN110">
        <f t="shared" si="70"/>
        <v>1.580800537244599</v>
      </c>
    </row>
    <row r="111" spans="1:66" x14ac:dyDescent="0.25">
      <c r="A111" s="54">
        <v>40235</v>
      </c>
      <c r="B111" s="75">
        <f>_xll.BDH(B$2,"PX_LAST",$A111,$A111,"Days=A","Fill=P")</f>
        <v>100.5716</v>
      </c>
      <c r="C111" s="8">
        <f t="shared" si="38"/>
        <v>99.167814307527578</v>
      </c>
      <c r="D111" s="55">
        <f t="shared" si="58"/>
        <v>-0.65789793144350794</v>
      </c>
      <c r="E111" s="8">
        <v>55.5</v>
      </c>
      <c r="F111" s="8">
        <f t="shared" si="39"/>
        <v>3.1705765344922336</v>
      </c>
      <c r="G111" s="1">
        <v>-0.36</v>
      </c>
      <c r="H111" s="8">
        <f t="shared" si="40"/>
        <v>-0.36704953843248489</v>
      </c>
      <c r="I111" s="8" cm="1">
        <f t="array" ref="I111">_xll.BDH(I$2,"PX_LAST",$A111,$A111,"Days=A","Fill=P")</f>
        <v>-0.40799999999999997</v>
      </c>
      <c r="J111" s="10">
        <f t="shared" si="41"/>
        <v>-1.5069455176804634</v>
      </c>
      <c r="K111" s="44">
        <f t="shared" si="59"/>
        <v>0.51943520442074098</v>
      </c>
      <c r="L111" s="59"/>
      <c r="M111" s="10"/>
      <c r="O111" s="59" cm="1">
        <f t="array" ref="O111">_xll.BDH(O$3,"PX_LAST",$A111,$A111,"Days=A","Fill=P")</f>
        <v>-45</v>
      </c>
      <c r="P111" s="10">
        <f t="shared" si="71"/>
        <v>-6.2343264940345602</v>
      </c>
      <c r="Q111" s="55">
        <f t="shared" ref="Q111:Q174" si="73">(P111-MEDIAN(P91:P111))/AVEDEV(P91:P111)</f>
        <v>1.042146851071436</v>
      </c>
      <c r="T111" t="s">
        <v>28</v>
      </c>
      <c r="U111" s="26">
        <f t="shared" si="54"/>
        <v>0.24460169131551679</v>
      </c>
      <c r="V111" s="1" t="str">
        <f t="shared" si="55"/>
        <v>E</v>
      </c>
      <c r="W111" s="26">
        <f t="shared" si="60"/>
        <v>7.9322045478997238E-2</v>
      </c>
      <c r="X111" s="49">
        <f t="shared" si="56"/>
        <v>0</v>
      </c>
      <c r="Y111" s="26">
        <f t="shared" si="61"/>
        <v>7.9322045478997238E-2</v>
      </c>
      <c r="Z111" s="82" t="str">
        <f t="shared" si="62"/>
        <v>R</v>
      </c>
      <c r="AA111" s="35">
        <f t="shared" si="57"/>
        <v>0.24460169131551679</v>
      </c>
      <c r="AB111" s="34" t="str">
        <f t="shared" si="66"/>
        <v>R</v>
      </c>
      <c r="AC111" t="s">
        <v>57</v>
      </c>
      <c r="AD111" s="1">
        <f t="shared" si="67"/>
        <v>7.9322045478997238E-2</v>
      </c>
      <c r="AE111" s="1">
        <f t="shared" si="72"/>
        <v>0.22976070493955625</v>
      </c>
      <c r="AF111" s="1"/>
      <c r="AG111" s="1"/>
      <c r="AH111" s="1"/>
      <c r="AI111" s="1">
        <v>0</v>
      </c>
      <c r="AK111" s="28" t="e">
        <f t="shared" si="43"/>
        <v>#N/A</v>
      </c>
      <c r="AL111" s="28" t="e">
        <f t="shared" si="44"/>
        <v>#N/A</v>
      </c>
      <c r="AM111" s="28" t="e">
        <f t="shared" si="45"/>
        <v>#N/A</v>
      </c>
      <c r="AN111" s="28">
        <f t="shared" si="46"/>
        <v>0.24460169131551679</v>
      </c>
      <c r="AO111" s="28" t="e">
        <f t="shared" si="47"/>
        <v>#N/A</v>
      </c>
      <c r="AP111" s="28" t="e">
        <f t="shared" si="48"/>
        <v>#N/A</v>
      </c>
      <c r="AQ111" t="e">
        <f t="shared" si="49"/>
        <v>#N/A</v>
      </c>
      <c r="AR111" t="e">
        <f t="shared" si="50"/>
        <v>#N/A</v>
      </c>
      <c r="AT111" s="16">
        <f t="shared" si="51"/>
        <v>40235</v>
      </c>
      <c r="AU111">
        <f t="shared" si="52"/>
        <v>4</v>
      </c>
      <c r="AV111">
        <f t="shared" si="53"/>
        <v>2</v>
      </c>
      <c r="BG111" cm="1">
        <f t="array" ref="BG111">_xll.BDH($BG$3,"PX_LAST",$A111,$A111,"Days=A","Fill=P")</f>
        <v>245.8</v>
      </c>
      <c r="BH111">
        <f t="shared" si="42"/>
        <v>-4.6971169420149117E-3</v>
      </c>
      <c r="BI111" t="str">
        <f t="shared" si="63"/>
        <v>R</v>
      </c>
      <c r="BJ111">
        <f t="shared" si="64"/>
        <v>1</v>
      </c>
      <c r="BK111">
        <f t="shared" si="65"/>
        <v>7.2294548413344151E-2</v>
      </c>
      <c r="BL111">
        <f t="shared" si="68"/>
        <v>174.65760419594656</v>
      </c>
      <c r="BM111">
        <f t="shared" si="69"/>
        <v>110.48680720996086</v>
      </c>
      <c r="BN111">
        <f t="shared" si="70"/>
        <v>1.580800537244599</v>
      </c>
    </row>
    <row r="112" spans="1:66" x14ac:dyDescent="0.25">
      <c r="A112" s="54">
        <v>40268</v>
      </c>
      <c r="B112" s="75">
        <f>_xll.BDH(B$2,"PX_LAST",$A112,$A112,"Days=A","Fill=P")</f>
        <v>100.794</v>
      </c>
      <c r="C112" s="8">
        <f t="shared" si="38"/>
        <v>99.249123592151207</v>
      </c>
      <c r="D112" s="55">
        <f t="shared" si="58"/>
        <v>-0.46062928426728639</v>
      </c>
      <c r="E112" s="8">
        <v>58.8</v>
      </c>
      <c r="F112" s="8">
        <f t="shared" si="39"/>
        <v>4.2964612275937863</v>
      </c>
      <c r="G112" s="1">
        <v>0.47</v>
      </c>
      <c r="H112" s="8">
        <f t="shared" si="40"/>
        <v>-0.19963963074598795</v>
      </c>
      <c r="I112" s="8" cm="1">
        <f t="array" ref="I112">_xll.BDH(I$2,"PX_LAST",$A112,$A112,"Days=A","Fill=P")</f>
        <v>5.0999999999999997E-2</v>
      </c>
      <c r="J112" s="10">
        <f t="shared" si="41"/>
        <v>-1.4290482417964401</v>
      </c>
      <c r="K112" s="44">
        <f t="shared" si="59"/>
        <v>0.89883861172075508</v>
      </c>
      <c r="L112" s="59"/>
      <c r="M112" s="10"/>
      <c r="O112" s="59" cm="1">
        <f t="array" ref="O112">_xll.BDH(O$3,"PX_LAST",$A112,$A112,"Days=A","Fill=P")</f>
        <v>7.7</v>
      </c>
      <c r="P112" s="10">
        <f t="shared" si="71"/>
        <v>-4.8408938446311049</v>
      </c>
      <c r="Q112" s="55">
        <f t="shared" si="73"/>
        <v>1.1298872735647378</v>
      </c>
      <c r="T112" t="s">
        <v>28</v>
      </c>
      <c r="U112" s="26">
        <f t="shared" si="54"/>
        <v>0.45694265128066164</v>
      </c>
      <c r="V112" s="1" t="str">
        <f t="shared" si="55"/>
        <v>E</v>
      </c>
      <c r="W112" s="26">
        <f t="shared" si="60"/>
        <v>0.21234095996514485</v>
      </c>
      <c r="X112" s="49">
        <f t="shared" si="56"/>
        <v>0</v>
      </c>
      <c r="Y112" s="26">
        <f t="shared" si="61"/>
        <v>0.21234095996514485</v>
      </c>
      <c r="Z112" s="82" t="str">
        <f t="shared" si="62"/>
        <v>R</v>
      </c>
      <c r="AA112" s="35">
        <f t="shared" si="57"/>
        <v>0.45694265128066164</v>
      </c>
      <c r="AB112" s="34" t="str">
        <f t="shared" si="66"/>
        <v>R</v>
      </c>
      <c r="AC112" t="s">
        <v>57</v>
      </c>
      <c r="AD112" s="1">
        <f t="shared" si="67"/>
        <v>0.21234095996514485</v>
      </c>
      <c r="AE112" s="1">
        <f t="shared" si="72"/>
        <v>0.22976070493955625</v>
      </c>
      <c r="AF112" s="1"/>
      <c r="AG112" s="1"/>
      <c r="AH112" s="1"/>
      <c r="AI112" s="1">
        <v>0</v>
      </c>
      <c r="AK112" s="28">
        <f t="shared" si="43"/>
        <v>0.45694265128066164</v>
      </c>
      <c r="AL112" s="28" t="e">
        <f t="shared" si="44"/>
        <v>#N/A</v>
      </c>
      <c r="AM112" s="28" t="e">
        <f t="shared" si="45"/>
        <v>#N/A</v>
      </c>
      <c r="AN112" s="28">
        <f t="shared" si="46"/>
        <v>0.45694265128066164</v>
      </c>
      <c r="AO112" s="28">
        <f t="shared" si="47"/>
        <v>263.57</v>
      </c>
      <c r="AP112" s="28" t="e">
        <f t="shared" si="48"/>
        <v>#N/A</v>
      </c>
      <c r="AQ112" t="e">
        <f t="shared" si="49"/>
        <v>#N/A</v>
      </c>
      <c r="AR112" t="e">
        <f t="shared" si="50"/>
        <v>#N/A</v>
      </c>
      <c r="AT112" s="16">
        <f t="shared" si="51"/>
        <v>40268</v>
      </c>
      <c r="AU112">
        <f t="shared" si="52"/>
        <v>4</v>
      </c>
      <c r="AV112">
        <f t="shared" si="53"/>
        <v>2</v>
      </c>
      <c r="BG112" cm="1">
        <f t="array" ref="BG112">_xll.BDH($BG$3,"PX_LAST",$A112,$A112,"Days=A","Fill=P")</f>
        <v>263.57</v>
      </c>
      <c r="BH112">
        <f t="shared" si="42"/>
        <v>7.2294548413344151E-2</v>
      </c>
      <c r="BI112" t="str">
        <f t="shared" si="63"/>
        <v>R</v>
      </c>
      <c r="BJ112">
        <f t="shared" si="64"/>
        <v>1</v>
      </c>
      <c r="BK112">
        <f t="shared" si="65"/>
        <v>-1.38862541260385E-2</v>
      </c>
      <c r="BL112">
        <f t="shared" si="68"/>
        <v>187.28439681824912</v>
      </c>
      <c r="BM112">
        <f t="shared" si="69"/>
        <v>118.4744010428372</v>
      </c>
      <c r="BN112">
        <f t="shared" si="70"/>
        <v>1.580800537244599</v>
      </c>
    </row>
    <row r="113" spans="1:66" x14ac:dyDescent="0.25">
      <c r="A113" s="54">
        <v>40298</v>
      </c>
      <c r="B113" s="75">
        <f>_xll.BDH(B$2,"PX_LAST",$A113,$A113,"Days=A","Fill=P")</f>
        <v>100.8719</v>
      </c>
      <c r="C113" s="8">
        <f t="shared" si="38"/>
        <v>99.330262412543647</v>
      </c>
      <c r="D113" s="55">
        <f t="shared" si="58"/>
        <v>-0.22225496219592861</v>
      </c>
      <c r="E113" s="8">
        <v>58.1</v>
      </c>
      <c r="F113" s="8">
        <f t="shared" si="39"/>
        <v>5.0571689820750292</v>
      </c>
      <c r="G113" s="1">
        <v>0.37</v>
      </c>
      <c r="H113" s="8">
        <f t="shared" si="40"/>
        <v>-8.5711704596790395E-2</v>
      </c>
      <c r="I113" s="8" cm="1">
        <f t="array" ref="I113">_xll.BDH(I$2,"PX_LAST",$A113,$A113,"Days=A","Fill=P")</f>
        <v>-0.21299999999999999</v>
      </c>
      <c r="J113" s="10">
        <f t="shared" si="41"/>
        <v>-1.368245829706618</v>
      </c>
      <c r="K113" s="44">
        <f t="shared" si="59"/>
        <v>1.3900053161930732</v>
      </c>
      <c r="L113" s="59"/>
      <c r="M113" s="10"/>
      <c r="O113" s="59" cm="1">
        <f t="array" ref="O113">_xll.BDH(O$3,"PX_LAST",$A113,$A113,"Days=A","Fill=P")</f>
        <v>64.2</v>
      </c>
      <c r="P113" s="10">
        <f t="shared" si="71"/>
        <v>2.0631955398320043</v>
      </c>
      <c r="Q113" s="55">
        <f t="shared" si="73"/>
        <v>1.4099506624563587</v>
      </c>
      <c r="T113" t="s">
        <v>26</v>
      </c>
      <c r="U113" s="26">
        <f t="shared" si="54"/>
        <v>0.77977556479404841</v>
      </c>
      <c r="V113" s="1" t="str">
        <f t="shared" si="55"/>
        <v>E</v>
      </c>
      <c r="W113" s="26">
        <f t="shared" si="60"/>
        <v>0.32283291351338678</v>
      </c>
      <c r="X113" s="49">
        <f t="shared" si="56"/>
        <v>1</v>
      </c>
      <c r="Y113" s="26">
        <f t="shared" si="61"/>
        <v>0.32283291351338678</v>
      </c>
      <c r="Z113" s="82" t="str">
        <f t="shared" si="62"/>
        <v>E</v>
      </c>
      <c r="AA113" s="35">
        <f t="shared" si="57"/>
        <v>0.45694265128066164</v>
      </c>
      <c r="AB113" s="34" t="str">
        <f t="shared" si="66"/>
        <v>E</v>
      </c>
      <c r="AC113" t="s">
        <v>57</v>
      </c>
      <c r="AD113" s="1">
        <f t="shared" si="67"/>
        <v>0.32283291351338678</v>
      </c>
      <c r="AE113" s="1">
        <f t="shared" si="72"/>
        <v>0.22976070493955625</v>
      </c>
      <c r="AF113" s="1"/>
      <c r="AG113" s="1"/>
      <c r="AH113" s="1"/>
      <c r="AI113" s="1">
        <v>0</v>
      </c>
      <c r="AK113" s="28">
        <f t="shared" si="43"/>
        <v>0.77977556479404841</v>
      </c>
      <c r="AL113" s="28" t="e">
        <f t="shared" si="44"/>
        <v>#N/A</v>
      </c>
      <c r="AM113" s="28" t="e">
        <f t="shared" si="45"/>
        <v>#N/A</v>
      </c>
      <c r="AN113" s="28" t="e">
        <f t="shared" si="46"/>
        <v>#N/A</v>
      </c>
      <c r="AO113" s="28">
        <f t="shared" si="47"/>
        <v>259.91000000000003</v>
      </c>
      <c r="AP113" s="28" t="e">
        <f t="shared" si="48"/>
        <v>#N/A</v>
      </c>
      <c r="AQ113" t="e">
        <f t="shared" si="49"/>
        <v>#N/A</v>
      </c>
      <c r="AR113" t="e">
        <f t="shared" si="50"/>
        <v>#N/A</v>
      </c>
      <c r="AT113" s="16">
        <f t="shared" si="51"/>
        <v>40298</v>
      </c>
      <c r="AU113">
        <f t="shared" si="52"/>
        <v>4</v>
      </c>
      <c r="AV113">
        <f t="shared" si="53"/>
        <v>4</v>
      </c>
      <c r="BG113" cm="1">
        <f t="array" ref="BG113">_xll.BDH($BG$3,"PX_LAST",$A113,$A113,"Days=A","Fill=P")</f>
        <v>259.91000000000003</v>
      </c>
      <c r="BH113">
        <f t="shared" si="42"/>
        <v>-1.38862541260385E-2</v>
      </c>
      <c r="BI113" t="str">
        <f t="shared" si="63"/>
        <v>E</v>
      </c>
      <c r="BJ113">
        <f t="shared" si="64"/>
        <v>1</v>
      </c>
      <c r="BK113">
        <f t="shared" si="65"/>
        <v>-5.7442961024970263E-2</v>
      </c>
      <c r="BL113">
        <f t="shared" si="68"/>
        <v>184.68371809018907</v>
      </c>
      <c r="BM113">
        <f t="shared" si="69"/>
        <v>116.82923540252617</v>
      </c>
      <c r="BN113">
        <f t="shared" si="70"/>
        <v>1.5808005372445988</v>
      </c>
    </row>
    <row r="114" spans="1:66" x14ac:dyDescent="0.25">
      <c r="A114" s="54">
        <v>40329</v>
      </c>
      <c r="B114" s="75">
        <f>_xll.BDH(B$2,"PX_LAST",$A114,$A114,"Days=A","Fill=P")</f>
        <v>100.94070000000001</v>
      </c>
      <c r="C114" s="8">
        <f t="shared" si="38"/>
        <v>99.410784291916471</v>
      </c>
      <c r="D114" s="55">
        <f t="shared" si="58"/>
        <v>9.550490444314573E-2</v>
      </c>
      <c r="E114" s="8">
        <v>57.4</v>
      </c>
      <c r="F114" s="8">
        <f t="shared" si="39"/>
        <v>5.5257351856600234</v>
      </c>
      <c r="G114" s="1">
        <v>0.3</v>
      </c>
      <c r="H114" s="8">
        <f t="shared" si="40"/>
        <v>-8.569363677432329E-3</v>
      </c>
      <c r="I114" s="8" cm="1">
        <f t="array" ref="I114">_xll.BDH(I$2,"PX_LAST",$A114,$A114,"Days=A","Fill=P")</f>
        <v>-0.98</v>
      </c>
      <c r="J114" s="10">
        <f t="shared" si="41"/>
        <v>-1.348833538221287</v>
      </c>
      <c r="K114" s="44">
        <f t="shared" si="59"/>
        <v>1.7516109657928802</v>
      </c>
      <c r="L114" s="59"/>
      <c r="M114" s="10"/>
      <c r="O114" s="59" cm="1">
        <f t="array" ref="O114">_xll.BDH(O$3,"PX_LAST",$A114,$A114,"Days=A","Fill=P")</f>
        <v>130.19999999999999</v>
      </c>
      <c r="P114" s="10">
        <f t="shared" si="71"/>
        <v>14.8768759858488</v>
      </c>
      <c r="Q114" s="55">
        <f t="shared" si="73"/>
        <v>1.8281402734457615</v>
      </c>
      <c r="T114" t="s">
        <v>26</v>
      </c>
      <c r="U114" s="26">
        <f t="shared" si="54"/>
        <v>1.1191654256809043</v>
      </c>
      <c r="V114" s="1" t="str">
        <f t="shared" si="55"/>
        <v>E</v>
      </c>
      <c r="W114" s="26">
        <f t="shared" si="60"/>
        <v>0.33938986088685585</v>
      </c>
      <c r="X114" s="49">
        <f t="shared" si="56"/>
        <v>1</v>
      </c>
      <c r="Y114" s="26">
        <f t="shared" si="61"/>
        <v>0.33938986088685585</v>
      </c>
      <c r="Z114" s="82" t="str">
        <f t="shared" si="62"/>
        <v>E</v>
      </c>
      <c r="AA114" s="35">
        <f t="shared" si="57"/>
        <v>0.45694265128066164</v>
      </c>
      <c r="AB114" s="34" t="str">
        <f t="shared" si="66"/>
        <v>E</v>
      </c>
      <c r="AC114" t="s">
        <v>57</v>
      </c>
      <c r="AD114" s="1">
        <f t="shared" si="67"/>
        <v>0.33938986088685585</v>
      </c>
      <c r="AE114" s="1">
        <f t="shared" si="72"/>
        <v>0.22976070493955625</v>
      </c>
      <c r="AF114" s="1"/>
      <c r="AG114" s="1"/>
      <c r="AH114" s="1"/>
      <c r="AI114" s="1">
        <v>0</v>
      </c>
      <c r="AK114" s="28">
        <f t="shared" si="43"/>
        <v>1.1191654256809043</v>
      </c>
      <c r="AL114" s="28" t="e">
        <f t="shared" si="44"/>
        <v>#N/A</v>
      </c>
      <c r="AM114" s="28" t="e">
        <f t="shared" si="45"/>
        <v>#N/A</v>
      </c>
      <c r="AN114" s="28" t="e">
        <f t="shared" si="46"/>
        <v>#N/A</v>
      </c>
      <c r="AO114" s="28">
        <f t="shared" si="47"/>
        <v>244.98</v>
      </c>
      <c r="AP114" s="28" t="e">
        <f t="shared" si="48"/>
        <v>#N/A</v>
      </c>
      <c r="AQ114" t="e">
        <f t="shared" si="49"/>
        <v>#N/A</v>
      </c>
      <c r="AR114" t="e">
        <f t="shared" si="50"/>
        <v>#N/A</v>
      </c>
      <c r="AT114" s="16">
        <f t="shared" si="51"/>
        <v>40329</v>
      </c>
      <c r="AU114">
        <f t="shared" si="52"/>
        <v>4</v>
      </c>
      <c r="AV114">
        <f t="shared" si="53"/>
        <v>4</v>
      </c>
      <c r="BG114" cm="1">
        <f t="array" ref="BG114">_xll.BDH($BG$3,"PX_LAST",$A114,$A114,"Days=A","Fill=P")</f>
        <v>244.98</v>
      </c>
      <c r="BH114">
        <f t="shared" si="42"/>
        <v>-5.7442961024970263E-2</v>
      </c>
      <c r="BI114" t="str">
        <f t="shared" si="63"/>
        <v>E</v>
      </c>
      <c r="BJ114">
        <f t="shared" si="64"/>
        <v>1</v>
      </c>
      <c r="BK114">
        <f t="shared" si="65"/>
        <v>-6.7760633521103397E-3</v>
      </c>
      <c r="BL114">
        <f t="shared" si="68"/>
        <v>174.07493846998776</v>
      </c>
      <c r="BM114">
        <f t="shared" si="69"/>
        <v>110.11821818672178</v>
      </c>
      <c r="BN114">
        <f t="shared" si="70"/>
        <v>1.580800537244599</v>
      </c>
    </row>
    <row r="115" spans="1:66" x14ac:dyDescent="0.25">
      <c r="A115" s="54">
        <v>40359</v>
      </c>
      <c r="B115" s="75">
        <f>_xll.BDH(B$2,"PX_LAST",$A115,$A115,"Days=A","Fill=P")</f>
        <v>101.0283</v>
      </c>
      <c r="C115" s="8">
        <f t="shared" si="38"/>
        <v>99.491660077320645</v>
      </c>
      <c r="D115" s="55">
        <f t="shared" si="58"/>
        <v>0.5203655863132578</v>
      </c>
      <c r="E115" s="8">
        <v>56.5</v>
      </c>
      <c r="F115" s="8">
        <f t="shared" si="39"/>
        <v>5.7205881485280186</v>
      </c>
      <c r="G115" s="1">
        <v>-0.16</v>
      </c>
      <c r="H115" s="8">
        <f t="shared" si="40"/>
        <v>-3.8855490941945861E-2</v>
      </c>
      <c r="I115" s="8" cm="1">
        <f t="array" ref="I115">_xll.BDH(I$2,"PX_LAST",$A115,$A115,"Days=A","Fill=P")</f>
        <v>-1.147</v>
      </c>
      <c r="J115" s="10">
        <f t="shared" si="41"/>
        <v>-1.3387418613102227</v>
      </c>
      <c r="K115" s="44">
        <f t="shared" si="59"/>
        <v>1.962149801200973</v>
      </c>
      <c r="L115" s="59"/>
      <c r="M115" s="10"/>
      <c r="O115" s="59" cm="1">
        <f t="array" ref="O115">_xll.BDH(O$3,"PX_LAST",$A115,$A115,"Days=A","Fill=P")</f>
        <v>79.5</v>
      </c>
      <c r="P115" s="10">
        <f t="shared" si="71"/>
        <v>21.339188387263917</v>
      </c>
      <c r="Q115" s="55">
        <f t="shared" si="73"/>
        <v>1.5056124690567712</v>
      </c>
      <c r="T115" t="s">
        <v>26</v>
      </c>
      <c r="U115" s="26">
        <f t="shared" si="54"/>
        <v>1.1877557249002966</v>
      </c>
      <c r="V115" s="1" t="str">
        <f t="shared" si="55"/>
        <v>E</v>
      </c>
      <c r="W115" s="26">
        <f t="shared" si="60"/>
        <v>6.8590299219392303E-2</v>
      </c>
      <c r="X115" s="49">
        <f t="shared" si="56"/>
        <v>0</v>
      </c>
      <c r="Y115" s="26">
        <f t="shared" si="61"/>
        <v>6.8590299219392303E-2</v>
      </c>
      <c r="Z115" s="82" t="str">
        <f t="shared" si="62"/>
        <v>E</v>
      </c>
      <c r="AA115" s="35">
        <f t="shared" si="57"/>
        <v>0.45694265128066164</v>
      </c>
      <c r="AB115" s="34" t="str">
        <f t="shared" si="66"/>
        <v>E</v>
      </c>
      <c r="AC115" t="s">
        <v>57</v>
      </c>
      <c r="AD115" s="1">
        <f t="shared" si="67"/>
        <v>6.8590299219392303E-2</v>
      </c>
      <c r="AE115" s="1">
        <f t="shared" si="72"/>
        <v>0.21234095996514485</v>
      </c>
      <c r="AF115" s="1"/>
      <c r="AG115" s="1"/>
      <c r="AH115" s="1"/>
      <c r="AI115" s="1">
        <v>0</v>
      </c>
      <c r="AK115" s="28">
        <f t="shared" si="43"/>
        <v>1.1877557249002966</v>
      </c>
      <c r="AL115" s="28" t="e">
        <f t="shared" si="44"/>
        <v>#N/A</v>
      </c>
      <c r="AM115" s="28" t="e">
        <f t="shared" si="45"/>
        <v>#N/A</v>
      </c>
      <c r="AN115" s="28" t="e">
        <f t="shared" si="46"/>
        <v>#N/A</v>
      </c>
      <c r="AO115" s="28">
        <f t="shared" si="47"/>
        <v>243.32</v>
      </c>
      <c r="AP115" s="28" t="e">
        <f t="shared" si="48"/>
        <v>#N/A</v>
      </c>
      <c r="AQ115" t="e">
        <f t="shared" si="49"/>
        <v>#N/A</v>
      </c>
      <c r="AR115" t="e">
        <f t="shared" si="50"/>
        <v>#N/A</v>
      </c>
      <c r="AT115" s="16">
        <f t="shared" si="51"/>
        <v>40359</v>
      </c>
      <c r="AU115">
        <f t="shared" si="52"/>
        <v>4</v>
      </c>
      <c r="AV115">
        <f t="shared" si="53"/>
        <v>4</v>
      </c>
      <c r="BG115" cm="1">
        <f t="array" ref="BG115">_xll.BDH($BG$3,"PX_LAST",$A115,$A115,"Days=A","Fill=P")</f>
        <v>243.32</v>
      </c>
      <c r="BH115">
        <f t="shared" si="42"/>
        <v>-6.7760633521103397E-3</v>
      </c>
      <c r="BI115" t="str">
        <f t="shared" si="63"/>
        <v>E</v>
      </c>
      <c r="BJ115">
        <f t="shared" si="64"/>
        <v>1</v>
      </c>
      <c r="BK115">
        <f t="shared" si="65"/>
        <v>4.944106526385017E-2</v>
      </c>
      <c r="BL115">
        <f t="shared" si="68"/>
        <v>172.89539565890041</v>
      </c>
      <c r="BM115">
        <f t="shared" si="69"/>
        <v>109.37205016406705</v>
      </c>
      <c r="BN115">
        <f t="shared" si="70"/>
        <v>1.580800537244599</v>
      </c>
    </row>
    <row r="116" spans="1:66" x14ac:dyDescent="0.25">
      <c r="A116" s="54">
        <v>40389</v>
      </c>
      <c r="B116" s="75">
        <f>_xll.BDH(B$2,"PX_LAST",$A116,$A116,"Days=A","Fill=P")</f>
        <v>101.0283</v>
      </c>
      <c r="C116" s="8">
        <f t="shared" si="38"/>
        <v>99.568492073454621</v>
      </c>
      <c r="D116" s="55">
        <f t="shared" si="58"/>
        <v>1.0288415301379423</v>
      </c>
      <c r="E116" s="8">
        <v>56.1</v>
      </c>
      <c r="F116" s="8">
        <f t="shared" si="39"/>
        <v>5.7964705188224146</v>
      </c>
      <c r="G116" s="1">
        <v>0.16</v>
      </c>
      <c r="H116" s="8">
        <f t="shared" si="40"/>
        <v>9.156072464433021E-4</v>
      </c>
      <c r="I116" s="8" cm="1">
        <f t="array" ref="I116">_xll.BDH(I$2,"PX_LAST",$A116,$A116,"Days=A","Fill=P")</f>
        <v>-0.873</v>
      </c>
      <c r="J116" s="10">
        <f t="shared" si="41"/>
        <v>-1.3154547682447115</v>
      </c>
      <c r="K116" s="44">
        <f t="shared" si="59"/>
        <v>2.0563735593107633</v>
      </c>
      <c r="L116" s="59"/>
      <c r="M116" s="10"/>
      <c r="O116" s="59" cm="1">
        <f t="array" ref="O116">_xll.BDH(O$3,"PX_LAST",$A116,$A116,"Days=A","Fill=P")</f>
        <v>89.8</v>
      </c>
      <c r="P116" s="10">
        <f t="shared" si="71"/>
        <v>28.185269548537523</v>
      </c>
      <c r="Q116" s="55">
        <f t="shared" si="73"/>
        <v>1.3864169187695696</v>
      </c>
      <c r="T116" t="s">
        <v>26</v>
      </c>
      <c r="U116" s="26">
        <f t="shared" si="54"/>
        <v>1.3210520214645303</v>
      </c>
      <c r="V116" s="1" t="str">
        <f t="shared" si="55"/>
        <v>E</v>
      </c>
      <c r="W116" s="26">
        <f t="shared" si="60"/>
        <v>0.1332962965642337</v>
      </c>
      <c r="X116" s="49">
        <f t="shared" si="56"/>
        <v>0</v>
      </c>
      <c r="Y116" s="26">
        <f t="shared" si="61"/>
        <v>0.1332962965642337</v>
      </c>
      <c r="Z116" s="82" t="str">
        <f t="shared" si="62"/>
        <v>E</v>
      </c>
      <c r="AA116" s="35">
        <f t="shared" si="57"/>
        <v>0.45694265128066164</v>
      </c>
      <c r="AB116" s="34" t="str">
        <f t="shared" si="66"/>
        <v>E</v>
      </c>
      <c r="AC116" t="s">
        <v>57</v>
      </c>
      <c r="AD116" s="1">
        <f t="shared" si="67"/>
        <v>0.1332962965642337</v>
      </c>
      <c r="AE116" s="1">
        <f t="shared" si="72"/>
        <v>0.1940552513982019</v>
      </c>
      <c r="AF116" s="1"/>
      <c r="AG116" s="1"/>
      <c r="AH116" s="1"/>
      <c r="AI116" s="1">
        <v>0</v>
      </c>
      <c r="AK116" s="28">
        <f t="shared" si="43"/>
        <v>1.3210520214645303</v>
      </c>
      <c r="AL116" s="28" t="e">
        <f t="shared" si="44"/>
        <v>#N/A</v>
      </c>
      <c r="AM116" s="28" t="e">
        <f t="shared" si="45"/>
        <v>#N/A</v>
      </c>
      <c r="AN116" s="28" t="e">
        <f t="shared" si="46"/>
        <v>#N/A</v>
      </c>
      <c r="AO116" s="28">
        <f t="shared" si="47"/>
        <v>255.35</v>
      </c>
      <c r="AP116" s="28" t="e">
        <f t="shared" si="48"/>
        <v>#N/A</v>
      </c>
      <c r="AQ116" t="e">
        <f t="shared" si="49"/>
        <v>#N/A</v>
      </c>
      <c r="AR116" t="e">
        <f t="shared" si="50"/>
        <v>#N/A</v>
      </c>
      <c r="AT116" s="16">
        <f t="shared" si="51"/>
        <v>40389</v>
      </c>
      <c r="AU116">
        <f t="shared" si="52"/>
        <v>4</v>
      </c>
      <c r="AV116">
        <f t="shared" si="53"/>
        <v>4</v>
      </c>
      <c r="BG116" cm="1">
        <f t="array" ref="BG116">_xll.BDH($BG$3,"PX_LAST",$A116,$A116,"Days=A","Fill=P")</f>
        <v>255.35</v>
      </c>
      <c r="BH116">
        <f t="shared" si="42"/>
        <v>4.944106526385017E-2</v>
      </c>
      <c r="BI116" t="str">
        <f t="shared" si="63"/>
        <v>E</v>
      </c>
      <c r="BJ116">
        <f t="shared" si="64"/>
        <v>1</v>
      </c>
      <c r="BK116">
        <f t="shared" si="65"/>
        <v>-1.5821421578225969E-2</v>
      </c>
      <c r="BL116">
        <f t="shared" si="68"/>
        <v>181.44352819949131</v>
      </c>
      <c r="BM116">
        <f t="shared" si="69"/>
        <v>114.77952083426977</v>
      </c>
      <c r="BN116">
        <f t="shared" si="70"/>
        <v>1.580800537244599</v>
      </c>
    </row>
    <row r="117" spans="1:66" x14ac:dyDescent="0.25">
      <c r="A117" s="54">
        <v>40421</v>
      </c>
      <c r="B117" s="75">
        <f>_xll.BDH(B$2,"PX_LAST",$A117,$A117,"Days=A","Fill=P")</f>
        <v>101.3249</v>
      </c>
      <c r="C117" s="8">
        <f t="shared" si="38"/>
        <v>99.656312469781895</v>
      </c>
      <c r="D117" s="55">
        <f t="shared" si="58"/>
        <v>1.5814467162643526</v>
      </c>
      <c r="E117" s="8">
        <v>56.4</v>
      </c>
      <c r="F117" s="8">
        <f t="shared" si="39"/>
        <v>5.9171764150579316</v>
      </c>
      <c r="G117" s="1">
        <v>-0.18</v>
      </c>
      <c r="H117" s="8">
        <f t="shared" si="40"/>
        <v>-3.5267514202845351E-2</v>
      </c>
      <c r="I117" s="8" cm="1">
        <f t="array" ref="I117">_xll.BDH(I$2,"PX_LAST",$A117,$A117,"Days=A","Fill=P")</f>
        <v>-0.94199999999999995</v>
      </c>
      <c r="J117" s="10">
        <f t="shared" si="41"/>
        <v>-1.2967820298324759</v>
      </c>
      <c r="K117" s="44">
        <f t="shared" si="59"/>
        <v>1.970123901448839</v>
      </c>
      <c r="L117" s="59"/>
      <c r="M117" s="10"/>
      <c r="O117" s="59" cm="1">
        <f t="array" ref="O117">_xll.BDH(O$3,"PX_LAST",$A117,$A117,"Days=A","Fill=P")</f>
        <v>117.2</v>
      </c>
      <c r="P117" s="10">
        <f t="shared" si="71"/>
        <v>37.086742593683766</v>
      </c>
      <c r="Q117" s="55">
        <f t="shared" si="73"/>
        <v>1.5299053793918136</v>
      </c>
      <c r="T117" t="s">
        <v>26</v>
      </c>
      <c r="U117" s="26">
        <f t="shared" si="54"/>
        <v>1.5096236036595316</v>
      </c>
      <c r="V117" s="1" t="str">
        <f t="shared" si="55"/>
        <v>E</v>
      </c>
      <c r="W117" s="26">
        <f t="shared" si="60"/>
        <v>0.18857158219500136</v>
      </c>
      <c r="X117" s="49">
        <f t="shared" si="56"/>
        <v>0</v>
      </c>
      <c r="Y117" s="26">
        <f t="shared" si="61"/>
        <v>0.18857158219500136</v>
      </c>
      <c r="Z117" s="82" t="str">
        <f t="shared" si="62"/>
        <v>E</v>
      </c>
      <c r="AA117" s="35">
        <f t="shared" si="57"/>
        <v>0.45694265128066164</v>
      </c>
      <c r="AB117" s="34" t="str">
        <f t="shared" si="66"/>
        <v>E</v>
      </c>
      <c r="AC117" t="s">
        <v>57</v>
      </c>
      <c r="AD117" s="1">
        <f t="shared" si="67"/>
        <v>0.18857158219500136</v>
      </c>
      <c r="AE117" s="1">
        <f t="shared" si="72"/>
        <v>0.18857158219500136</v>
      </c>
      <c r="AF117" s="1"/>
      <c r="AG117" s="1"/>
      <c r="AH117" s="1"/>
      <c r="AI117" s="1">
        <v>0</v>
      </c>
      <c r="AK117" s="28">
        <f t="shared" si="43"/>
        <v>1.5096236036595316</v>
      </c>
      <c r="AL117" s="28" t="e">
        <f t="shared" si="44"/>
        <v>#N/A</v>
      </c>
      <c r="AM117" s="28" t="e">
        <f t="shared" si="45"/>
        <v>#N/A</v>
      </c>
      <c r="AN117" s="28" t="e">
        <f t="shared" si="46"/>
        <v>#N/A</v>
      </c>
      <c r="AO117" s="28">
        <f t="shared" si="47"/>
        <v>251.31</v>
      </c>
      <c r="AP117" s="28" t="e">
        <f t="shared" si="48"/>
        <v>#N/A</v>
      </c>
      <c r="AQ117" t="e">
        <f t="shared" si="49"/>
        <v>#N/A</v>
      </c>
      <c r="AR117" t="e">
        <f t="shared" si="50"/>
        <v>#N/A</v>
      </c>
      <c r="AT117" s="16">
        <f t="shared" si="51"/>
        <v>40421</v>
      </c>
      <c r="AU117">
        <f t="shared" si="52"/>
        <v>4</v>
      </c>
      <c r="AV117">
        <f t="shared" si="53"/>
        <v>4</v>
      </c>
      <c r="BG117" cm="1">
        <f t="array" ref="BG117">_xll.BDH($BG$3,"PX_LAST",$A117,$A117,"Days=A","Fill=P")</f>
        <v>251.31</v>
      </c>
      <c r="BH117">
        <f t="shared" si="42"/>
        <v>-1.5821421578225969E-2</v>
      </c>
      <c r="BI117" t="str">
        <f t="shared" si="63"/>
        <v>E</v>
      </c>
      <c r="BJ117">
        <f t="shared" si="64"/>
        <v>1</v>
      </c>
      <c r="BK117">
        <f t="shared" si="65"/>
        <v>3.346464525884385E-2</v>
      </c>
      <c r="BL117">
        <f t="shared" si="68"/>
        <v>178.57283364720644</v>
      </c>
      <c r="BM117">
        <f t="shared" si="69"/>
        <v>112.96354564660402</v>
      </c>
      <c r="BN117">
        <f t="shared" si="70"/>
        <v>1.5808005372445992</v>
      </c>
    </row>
    <row r="118" spans="1:66" x14ac:dyDescent="0.25">
      <c r="A118" s="54">
        <v>40451</v>
      </c>
      <c r="B118" s="75">
        <f>_xll.BDH(B$2,"PX_LAST",$A118,$A118,"Days=A","Fill=P")</f>
        <v>101.51819999999999</v>
      </c>
      <c r="C118" s="8">
        <f t="shared" si="38"/>
        <v>99.7494068462928</v>
      </c>
      <c r="D118" s="55">
        <f t="shared" si="58"/>
        <v>2.0473863765263154</v>
      </c>
      <c r="E118" s="8">
        <v>55.3</v>
      </c>
      <c r="F118" s="8">
        <f t="shared" si="39"/>
        <v>5.7937411320463443</v>
      </c>
      <c r="G118" s="1">
        <v>-0.22</v>
      </c>
      <c r="H118" s="8">
        <f t="shared" si="40"/>
        <v>-7.2214011362276273E-2</v>
      </c>
      <c r="I118" s="8" cm="1">
        <f t="array" ref="I118">_xll.BDH(I$2,"PX_LAST",$A118,$A118,"Days=A","Fill=P")</f>
        <v>-0.502</v>
      </c>
      <c r="J118" s="10">
        <f t="shared" si="41"/>
        <v>-1.2570429283408522</v>
      </c>
      <c r="K118" s="44">
        <f t="shared" si="59"/>
        <v>1.7469045428845007</v>
      </c>
      <c r="L118" s="59"/>
      <c r="M118" s="10"/>
      <c r="O118" s="59" cm="1">
        <f t="array" ref="O118">_xll.BDH(O$3,"PX_LAST",$A118,$A118,"Days=A","Fill=P")</f>
        <v>88.1</v>
      </c>
      <c r="P118" s="10">
        <f t="shared" si="71"/>
        <v>42.188068334315389</v>
      </c>
      <c r="Q118" s="55">
        <f t="shared" si="73"/>
        <v>1.6874335534147247</v>
      </c>
      <c r="T118" t="s">
        <v>26</v>
      </c>
      <c r="U118" s="26">
        <f t="shared" si="54"/>
        <v>1.6719282708545258</v>
      </c>
      <c r="V118" s="1" t="str">
        <f t="shared" si="55"/>
        <v>E</v>
      </c>
      <c r="W118" s="26">
        <f t="shared" si="60"/>
        <v>0.16230466719499415</v>
      </c>
      <c r="X118" s="49">
        <f t="shared" si="56"/>
        <v>0</v>
      </c>
      <c r="Y118" s="26">
        <f t="shared" si="61"/>
        <v>0.16230466719499415</v>
      </c>
      <c r="Z118" s="82" t="str">
        <f t="shared" si="62"/>
        <v>E</v>
      </c>
      <c r="AA118" s="35">
        <f t="shared" si="57"/>
        <v>0.45694265128066164</v>
      </c>
      <c r="AB118" s="34" t="str">
        <f t="shared" si="66"/>
        <v>E</v>
      </c>
      <c r="AC118" t="s">
        <v>57</v>
      </c>
      <c r="AD118" s="1">
        <f t="shared" si="67"/>
        <v>0.16230466719499415</v>
      </c>
      <c r="AE118" s="1">
        <f t="shared" si="72"/>
        <v>0.18857158219500136</v>
      </c>
      <c r="AF118" s="1"/>
      <c r="AG118" s="1"/>
      <c r="AH118" s="1"/>
      <c r="AI118" s="1">
        <v>0</v>
      </c>
      <c r="AK118" s="28">
        <f t="shared" si="43"/>
        <v>1.6719282708545258</v>
      </c>
      <c r="AL118" s="28" t="e">
        <f t="shared" si="44"/>
        <v>#N/A</v>
      </c>
      <c r="AM118" s="28" t="e">
        <f t="shared" si="45"/>
        <v>#N/A</v>
      </c>
      <c r="AN118" s="28" t="e">
        <f t="shared" si="46"/>
        <v>#N/A</v>
      </c>
      <c r="AO118" s="28">
        <f t="shared" si="47"/>
        <v>259.72000000000003</v>
      </c>
      <c r="AP118" s="28" t="e">
        <f t="shared" si="48"/>
        <v>#N/A</v>
      </c>
      <c r="AQ118" t="e">
        <f t="shared" si="49"/>
        <v>#N/A</v>
      </c>
      <c r="AR118" t="e">
        <f t="shared" si="50"/>
        <v>#N/A</v>
      </c>
      <c r="AT118" s="16">
        <f t="shared" si="51"/>
        <v>40451</v>
      </c>
      <c r="AU118">
        <f t="shared" si="52"/>
        <v>4</v>
      </c>
      <c r="AV118">
        <f t="shared" si="53"/>
        <v>4</v>
      </c>
      <c r="BG118" cm="1">
        <f t="array" ref="BG118">_xll.BDH($BG$3,"PX_LAST",$A118,$A118,"Days=A","Fill=P")</f>
        <v>259.72000000000003</v>
      </c>
      <c r="BH118">
        <f t="shared" si="42"/>
        <v>3.346464525884385E-2</v>
      </c>
      <c r="BI118" t="str">
        <f t="shared" si="63"/>
        <v>E</v>
      </c>
      <c r="BJ118">
        <f t="shared" si="64"/>
        <v>1</v>
      </c>
      <c r="BK118">
        <f t="shared" si="65"/>
        <v>2.4025874018173132E-2</v>
      </c>
      <c r="BL118">
        <f t="shared" si="68"/>
        <v>184.54871017807673</v>
      </c>
      <c r="BM118">
        <f t="shared" si="69"/>
        <v>116.74383062884884</v>
      </c>
      <c r="BN118">
        <f t="shared" si="70"/>
        <v>1.580800537244599</v>
      </c>
    </row>
    <row r="119" spans="1:66" x14ac:dyDescent="0.25">
      <c r="A119" s="54">
        <v>40480</v>
      </c>
      <c r="B119" s="75">
        <f>_xll.BDH(B$2,"PX_LAST",$A119,$A119,"Days=A","Fill=P")</f>
        <v>101.51819999999999</v>
      </c>
      <c r="C119" s="8">
        <f t="shared" si="38"/>
        <v>99.837846503978156</v>
      </c>
      <c r="D119" s="55">
        <f t="shared" si="58"/>
        <v>2.3004011093696008</v>
      </c>
      <c r="E119" s="8">
        <v>56.9</v>
      </c>
      <c r="F119" s="8">
        <f t="shared" si="39"/>
        <v>6.0149929056370759</v>
      </c>
      <c r="G119" s="1">
        <v>-0.12</v>
      </c>
      <c r="H119" s="8">
        <f t="shared" si="40"/>
        <v>-8.1771209089821023E-2</v>
      </c>
      <c r="I119" s="8" cm="1">
        <f t="array" ref="I119">_xll.BDH(I$2,"PX_LAST",$A119,$A119,"Days=A","Fill=P")</f>
        <v>-0.32700000000000001</v>
      </c>
      <c r="J119" s="10">
        <f t="shared" si="41"/>
        <v>-1.2105407819238097</v>
      </c>
      <c r="K119" s="44">
        <f t="shared" si="59"/>
        <v>1.6127576146818534</v>
      </c>
      <c r="L119" s="59"/>
      <c r="M119" s="10"/>
      <c r="O119" s="59" cm="1">
        <f t="array" ref="O119">_xll.BDH(O$3,"PX_LAST",$A119,$A119,"Days=A","Fill=P")</f>
        <v>59.1</v>
      </c>
      <c r="P119" s="10">
        <f t="shared" si="71"/>
        <v>43.87926150088385</v>
      </c>
      <c r="Q119" s="55">
        <f t="shared" si="73"/>
        <v>1.8272719888816285</v>
      </c>
      <c r="T119" t="s">
        <v>26</v>
      </c>
      <c r="U119" s="26">
        <f t="shared" si="54"/>
        <v>1.8291386600299324</v>
      </c>
      <c r="V119" s="1" t="str">
        <f t="shared" si="55"/>
        <v>E</v>
      </c>
      <c r="W119" s="26">
        <f t="shared" si="60"/>
        <v>0.15721038917540664</v>
      </c>
      <c r="X119" s="49">
        <f t="shared" si="56"/>
        <v>0</v>
      </c>
      <c r="Y119" s="26">
        <f t="shared" si="61"/>
        <v>0.15721038917540664</v>
      </c>
      <c r="Z119" s="82" t="str">
        <f t="shared" si="62"/>
        <v>E</v>
      </c>
      <c r="AA119" s="35">
        <f t="shared" si="57"/>
        <v>0.45694265128066164</v>
      </c>
      <c r="AB119" s="34" t="str">
        <f t="shared" si="66"/>
        <v>E</v>
      </c>
      <c r="AC119" t="s">
        <v>57</v>
      </c>
      <c r="AD119" s="1">
        <f t="shared" si="67"/>
        <v>0.15721038917540664</v>
      </c>
      <c r="AE119" s="1">
        <f t="shared" si="72"/>
        <v>0.18857158219500136</v>
      </c>
      <c r="AF119" s="1"/>
      <c r="AG119" s="1"/>
      <c r="AH119" s="1"/>
      <c r="AI119" s="1">
        <v>0</v>
      </c>
      <c r="AK119" s="28">
        <f t="shared" si="43"/>
        <v>1.8291386600299324</v>
      </c>
      <c r="AL119" s="28" t="e">
        <f t="shared" si="44"/>
        <v>#N/A</v>
      </c>
      <c r="AM119" s="28" t="e">
        <f t="shared" si="45"/>
        <v>#N/A</v>
      </c>
      <c r="AN119" s="28" t="e">
        <f t="shared" si="46"/>
        <v>#N/A</v>
      </c>
      <c r="AO119" s="28">
        <f t="shared" si="47"/>
        <v>265.95999999999998</v>
      </c>
      <c r="AP119" s="28" t="e">
        <f t="shared" si="48"/>
        <v>#N/A</v>
      </c>
      <c r="AQ119" t="e">
        <f t="shared" si="49"/>
        <v>#N/A</v>
      </c>
      <c r="AR119" t="e">
        <f t="shared" si="50"/>
        <v>#N/A</v>
      </c>
      <c r="AT119" s="16">
        <f t="shared" si="51"/>
        <v>40480</v>
      </c>
      <c r="AU119">
        <f t="shared" si="52"/>
        <v>4</v>
      </c>
      <c r="AV119">
        <f t="shared" si="53"/>
        <v>4</v>
      </c>
      <c r="BG119" cm="1">
        <f t="array" ref="BG119">_xll.BDH($BG$3,"PX_LAST",$A119,$A119,"Days=A","Fill=P")</f>
        <v>265.95999999999998</v>
      </c>
      <c r="BH119">
        <f t="shared" si="42"/>
        <v>2.4025874018173132E-2</v>
      </c>
      <c r="BI119" t="str">
        <f t="shared" si="63"/>
        <v>E</v>
      </c>
      <c r="BJ119">
        <f t="shared" si="64"/>
        <v>1</v>
      </c>
      <c r="BK119">
        <f t="shared" si="65"/>
        <v>-1.5528650924951148E-2</v>
      </c>
      <c r="BL119">
        <f t="shared" si="68"/>
        <v>188.98265423903155</v>
      </c>
      <c r="BM119">
        <f t="shared" si="69"/>
        <v>119.54870319593651</v>
      </c>
      <c r="BN119">
        <f t="shared" si="70"/>
        <v>1.580800537244599</v>
      </c>
    </row>
    <row r="120" spans="1:66" x14ac:dyDescent="0.25">
      <c r="A120" s="54">
        <v>40512</v>
      </c>
      <c r="B120" s="75">
        <f>_xll.BDH(B$2,"PX_LAST",$A120,$A120,"Days=A","Fill=P")</f>
        <v>101.88200000000001</v>
      </c>
      <c r="C120" s="8">
        <f t="shared" si="38"/>
        <v>99.940054178779235</v>
      </c>
      <c r="D120" s="55">
        <f t="shared" si="58"/>
        <v>2.3614748886173476</v>
      </c>
      <c r="E120" s="8">
        <v>57.3</v>
      </c>
      <c r="F120" s="8">
        <f t="shared" si="39"/>
        <v>6.2719943245096603</v>
      </c>
      <c r="G120" s="1">
        <v>-0.2</v>
      </c>
      <c r="H120" s="8">
        <f t="shared" si="40"/>
        <v>-0.10541696727185682</v>
      </c>
      <c r="I120" s="8" cm="1">
        <f t="array" ref="I120">_xll.BDH(I$2,"PX_LAST",$A120,$A120,"Days=A","Fill=P")</f>
        <v>-1.1080000000000001</v>
      </c>
      <c r="J120" s="10">
        <f t="shared" si="41"/>
        <v>-1.2054137428276193</v>
      </c>
      <c r="K120" s="44">
        <f t="shared" si="59"/>
        <v>1.4004894378231068</v>
      </c>
      <c r="L120" s="59"/>
      <c r="M120" s="10"/>
      <c r="O120" s="59" cm="1">
        <f t="array" ref="O120">_xll.BDH(O$3,"PX_LAST",$A120,$A120,"Days=A","Fill=P")</f>
        <v>52.1</v>
      </c>
      <c r="P120" s="10">
        <f t="shared" si="71"/>
        <v>44.701335350795468</v>
      </c>
      <c r="Q120" s="55">
        <f t="shared" si="73"/>
        <v>1.9070866377824345</v>
      </c>
      <c r="T120" t="s">
        <v>26</v>
      </c>
      <c r="U120" s="26">
        <f t="shared" si="54"/>
        <v>1.8693257283250473</v>
      </c>
      <c r="V120" s="1" t="str">
        <f t="shared" si="55"/>
        <v>E</v>
      </c>
      <c r="W120" s="26">
        <f t="shared" si="60"/>
        <v>4.0187068295114869E-2</v>
      </c>
      <c r="X120" s="49">
        <f t="shared" si="56"/>
        <v>0</v>
      </c>
      <c r="Y120" s="26">
        <f t="shared" si="61"/>
        <v>4.0187068295114869E-2</v>
      </c>
      <c r="Z120" s="82" t="str">
        <f t="shared" si="62"/>
        <v>E</v>
      </c>
      <c r="AA120" s="35">
        <f t="shared" si="57"/>
        <v>0.45694265128066164</v>
      </c>
      <c r="AB120" s="34" t="str">
        <f t="shared" si="66"/>
        <v>E</v>
      </c>
      <c r="AC120" t="s">
        <v>57</v>
      </c>
      <c r="AD120" s="1">
        <f t="shared" si="67"/>
        <v>4.0187068295114869E-2</v>
      </c>
      <c r="AE120" s="1">
        <f t="shared" si="72"/>
        <v>0.16230466719499415</v>
      </c>
      <c r="AF120" s="1"/>
      <c r="AG120" s="1"/>
      <c r="AH120" s="1"/>
      <c r="AI120" s="1">
        <v>0</v>
      </c>
      <c r="AK120" s="28">
        <f t="shared" si="43"/>
        <v>1.8693257283250473</v>
      </c>
      <c r="AL120" s="28" t="e">
        <f t="shared" si="44"/>
        <v>#N/A</v>
      </c>
      <c r="AM120" s="28" t="e">
        <f t="shared" si="45"/>
        <v>#N/A</v>
      </c>
      <c r="AN120" s="28" t="e">
        <f t="shared" si="46"/>
        <v>#N/A</v>
      </c>
      <c r="AO120" s="28">
        <f t="shared" si="47"/>
        <v>261.83</v>
      </c>
      <c r="AP120" s="28" t="e">
        <f t="shared" si="48"/>
        <v>#N/A</v>
      </c>
      <c r="AQ120" t="e">
        <f t="shared" si="49"/>
        <v>#N/A</v>
      </c>
      <c r="AR120" t="e">
        <f t="shared" si="50"/>
        <v>#N/A</v>
      </c>
      <c r="AT120" s="16">
        <f t="shared" si="51"/>
        <v>40512</v>
      </c>
      <c r="AU120">
        <f t="shared" si="52"/>
        <v>4</v>
      </c>
      <c r="AV120">
        <f t="shared" si="53"/>
        <v>4</v>
      </c>
      <c r="BG120" cm="1">
        <f t="array" ref="BG120">_xll.BDH($BG$3,"PX_LAST",$A120,$A120,"Days=A","Fill=P")</f>
        <v>261.83</v>
      </c>
      <c r="BH120">
        <f t="shared" si="42"/>
        <v>-1.5528650924951148E-2</v>
      </c>
      <c r="BI120" t="str">
        <f t="shared" si="63"/>
        <v>E</v>
      </c>
      <c r="BJ120">
        <f t="shared" si="64"/>
        <v>1</v>
      </c>
      <c r="BK120">
        <f t="shared" si="65"/>
        <v>5.3393423213535574E-2</v>
      </c>
      <c r="BL120">
        <f t="shared" si="68"/>
        <v>186.04800857048289</v>
      </c>
      <c r="BM120">
        <f t="shared" si="69"/>
        <v>117.69227311547623</v>
      </c>
      <c r="BN120">
        <f t="shared" si="70"/>
        <v>1.580800537244599</v>
      </c>
    </row>
    <row r="121" spans="1:66" x14ac:dyDescent="0.25">
      <c r="A121" s="54">
        <v>40543</v>
      </c>
      <c r="B121" s="75">
        <f>_xll.BDH(B$2,"PX_LAST",$A121,$A121,"Days=A","Fill=P")</f>
        <v>102.01130000000001</v>
      </c>
      <c r="C121" s="8">
        <f t="shared" si="38"/>
        <v>100.04361646984027</v>
      </c>
      <c r="D121" s="55">
        <f t="shared" si="58"/>
        <v>2.2518751415964755</v>
      </c>
      <c r="E121" s="8">
        <v>56.6</v>
      </c>
      <c r="F121" s="8">
        <f t="shared" si="39"/>
        <v>6.3375954596077291</v>
      </c>
      <c r="G121" s="1">
        <v>0.06</v>
      </c>
      <c r="H121" s="8">
        <f t="shared" si="40"/>
        <v>-7.2333573817485466E-2</v>
      </c>
      <c r="I121" s="8" cm="1">
        <f t="array" ref="I121">_xll.BDH(I$2,"PX_LAST",$A121,$A121,"Days=A","Fill=P")</f>
        <v>-0.97899999999999998</v>
      </c>
      <c r="J121" s="10">
        <f t="shared" si="41"/>
        <v>-1.1940930556862384</v>
      </c>
      <c r="K121" s="44">
        <f t="shared" si="59"/>
        <v>1.1912030177543995</v>
      </c>
      <c r="L121" s="59"/>
      <c r="M121" s="10"/>
      <c r="O121" s="59" cm="1">
        <f t="array" ref="O121">_xll.BDH(O$3,"PX_LAST",$A121,$A121,"Days=A","Fill=P")</f>
        <v>68.099999999999994</v>
      </c>
      <c r="P121" s="10">
        <f t="shared" si="71"/>
        <v>47.041201815715915</v>
      </c>
      <c r="Q121" s="55">
        <f t="shared" si="73"/>
        <v>1.9633071350297684</v>
      </c>
      <c r="T121" t="s">
        <v>26</v>
      </c>
      <c r="U121" s="26">
        <f t="shared" si="54"/>
        <v>1.8386616804671718</v>
      </c>
      <c r="V121" s="1" t="str">
        <f t="shared" si="55"/>
        <v>SD</v>
      </c>
      <c r="W121" s="26">
        <f t="shared" si="60"/>
        <v>-3.0664047857875465E-2</v>
      </c>
      <c r="X121" s="49">
        <f t="shared" si="56"/>
        <v>0</v>
      </c>
      <c r="Y121" s="26">
        <f t="shared" si="61"/>
        <v>-3.0664047857875465E-2</v>
      </c>
      <c r="Z121" s="82" t="str">
        <f t="shared" si="62"/>
        <v>E</v>
      </c>
      <c r="AA121" s="35">
        <f t="shared" si="57"/>
        <v>0.45694265128066164</v>
      </c>
      <c r="AB121" s="34" t="str">
        <f t="shared" si="66"/>
        <v>E</v>
      </c>
      <c r="AC121" t="s">
        <v>57</v>
      </c>
      <c r="AD121" s="1">
        <f t="shared" si="67"/>
        <v>3.0664047857875465E-2</v>
      </c>
      <c r="AE121" s="1">
        <f t="shared" si="72"/>
        <v>0.15721038917540664</v>
      </c>
      <c r="AF121" s="1"/>
      <c r="AG121" s="1"/>
      <c r="AH121" s="1"/>
      <c r="AI121" s="1">
        <v>0</v>
      </c>
      <c r="AK121" s="28">
        <f t="shared" si="43"/>
        <v>1.8386616804671718</v>
      </c>
      <c r="AL121" s="28" t="e">
        <f t="shared" si="44"/>
        <v>#N/A</v>
      </c>
      <c r="AM121" s="28" t="e">
        <f t="shared" si="45"/>
        <v>#N/A</v>
      </c>
      <c r="AN121" s="28" t="e">
        <f t="shared" si="46"/>
        <v>#N/A</v>
      </c>
      <c r="AO121" s="28">
        <f t="shared" si="47"/>
        <v>275.81</v>
      </c>
      <c r="AP121" s="28" t="e">
        <f t="shared" si="48"/>
        <v>#N/A</v>
      </c>
      <c r="AQ121" t="e">
        <f t="shared" si="49"/>
        <v>#N/A</v>
      </c>
      <c r="AR121" t="e">
        <f t="shared" si="50"/>
        <v>#N/A</v>
      </c>
      <c r="AT121" s="16">
        <f t="shared" si="51"/>
        <v>40543</v>
      </c>
      <c r="AU121">
        <f t="shared" si="52"/>
        <v>3</v>
      </c>
      <c r="AV121">
        <f t="shared" si="53"/>
        <v>4</v>
      </c>
      <c r="BG121" cm="1">
        <f t="array" ref="BG121">_xll.BDH($BG$3,"PX_LAST",$A121,$A121,"Days=A","Fill=P")</f>
        <v>275.81</v>
      </c>
      <c r="BH121">
        <f t="shared" si="42"/>
        <v>5.3393423213535574E-2</v>
      </c>
      <c r="BI121" t="str">
        <f t="shared" si="63"/>
        <v>E</v>
      </c>
      <c r="BJ121">
        <f t="shared" si="64"/>
        <v>1</v>
      </c>
      <c r="BK121">
        <f t="shared" si="65"/>
        <v>1.5372901635183567E-2</v>
      </c>
      <c r="BL121">
        <f t="shared" si="68"/>
        <v>195.98174863012218</v>
      </c>
      <c r="BM121">
        <f t="shared" si="69"/>
        <v>123.97626646289386</v>
      </c>
      <c r="BN121">
        <f t="shared" si="70"/>
        <v>1.580800537244599</v>
      </c>
    </row>
    <row r="122" spans="1:66" x14ac:dyDescent="0.25">
      <c r="A122" s="54">
        <v>40574</v>
      </c>
      <c r="B122" s="75">
        <f>_xll.BDH(B$2,"PX_LAST",$A122,$A122,"Days=A","Fill=P")</f>
        <v>102.0801</v>
      </c>
      <c r="C122" s="8">
        <f t="shared" si="38"/>
        <v>100.14544064634826</v>
      </c>
      <c r="D122" s="55">
        <f t="shared" si="58"/>
        <v>2.1776432871082143</v>
      </c>
      <c r="E122" s="8">
        <v>59.1</v>
      </c>
      <c r="F122" s="8">
        <f t="shared" si="39"/>
        <v>6.8900763676861843</v>
      </c>
      <c r="G122" s="1">
        <v>0.03</v>
      </c>
      <c r="H122" s="8">
        <f t="shared" si="40"/>
        <v>-5.1866859053988378E-2</v>
      </c>
      <c r="I122" s="8" cm="1">
        <f t="array" ref="I122">_xll.BDH(I$2,"PX_LAST",$A122,$A122,"Days=A","Fill=P")</f>
        <v>-0.185</v>
      </c>
      <c r="J122" s="10">
        <f t="shared" si="41"/>
        <v>-1.1436384029019264</v>
      </c>
      <c r="K122" s="44">
        <f t="shared" si="59"/>
        <v>1.147931890079684</v>
      </c>
      <c r="L122" s="59"/>
      <c r="M122" s="10"/>
      <c r="O122" s="59" cm="1">
        <f t="array" ref="O122">_xll.BDH(O$3,"PX_LAST",$A122,$A122,"Days=A","Fill=P")</f>
        <v>66.5</v>
      </c>
      <c r="P122" s="10">
        <f t="shared" si="71"/>
        <v>48.987081634144324</v>
      </c>
      <c r="Q122" s="55">
        <f t="shared" si="73"/>
        <v>2.0560171080901233</v>
      </c>
      <c r="T122" t="s">
        <v>26</v>
      </c>
      <c r="U122" s="26">
        <f t="shared" si="54"/>
        <v>1.8186080465887609</v>
      </c>
      <c r="V122" s="1" t="str">
        <f t="shared" si="55"/>
        <v>SD</v>
      </c>
      <c r="W122" s="26">
        <f t="shared" si="60"/>
        <v>-2.005363387841097E-2</v>
      </c>
      <c r="X122" s="49">
        <f t="shared" si="56"/>
        <v>0</v>
      </c>
      <c r="Y122" s="26">
        <f t="shared" si="61"/>
        <v>-2.005363387841097E-2</v>
      </c>
      <c r="Z122" s="82" t="str">
        <f t="shared" si="62"/>
        <v>E</v>
      </c>
      <c r="AA122" s="35">
        <f t="shared" si="57"/>
        <v>1.8186080465887609</v>
      </c>
      <c r="AB122" s="34" t="str">
        <f t="shared" si="66"/>
        <v>E</v>
      </c>
      <c r="AC122" t="s">
        <v>57</v>
      </c>
      <c r="AD122" s="1">
        <f t="shared" si="67"/>
        <v>2.005363387841097E-2</v>
      </c>
      <c r="AE122" s="1">
        <f t="shared" si="72"/>
        <v>0.14448821565538383</v>
      </c>
      <c r="AF122" s="1"/>
      <c r="AG122" s="1"/>
      <c r="AH122" s="1"/>
      <c r="AI122" s="1">
        <v>0</v>
      </c>
      <c r="AK122" s="28">
        <f t="shared" si="43"/>
        <v>1.8186080465887609</v>
      </c>
      <c r="AL122" s="28" t="e">
        <f t="shared" si="44"/>
        <v>#N/A</v>
      </c>
      <c r="AM122" s="28" t="e">
        <f t="shared" si="45"/>
        <v>#N/A</v>
      </c>
      <c r="AN122" s="28" t="e">
        <f t="shared" si="46"/>
        <v>#N/A</v>
      </c>
      <c r="AO122" s="28">
        <f t="shared" si="47"/>
        <v>280.05</v>
      </c>
      <c r="AP122" s="28" t="e">
        <f t="shared" si="48"/>
        <v>#N/A</v>
      </c>
      <c r="AQ122" t="e">
        <f t="shared" si="49"/>
        <v>#N/A</v>
      </c>
      <c r="AR122" t="e">
        <f t="shared" si="50"/>
        <v>#N/A</v>
      </c>
      <c r="AT122" s="16">
        <f t="shared" si="51"/>
        <v>40574</v>
      </c>
      <c r="AU122">
        <f t="shared" si="52"/>
        <v>3</v>
      </c>
      <c r="AV122">
        <f t="shared" si="53"/>
        <v>4</v>
      </c>
      <c r="BG122" cm="1">
        <f t="array" ref="BG122">_xll.BDH($BG$3,"PX_LAST",$A122,$A122,"Days=A","Fill=P")</f>
        <v>280.05</v>
      </c>
      <c r="BH122">
        <f t="shared" si="42"/>
        <v>1.5372901635183567E-2</v>
      </c>
      <c r="BI122" t="str">
        <f t="shared" si="63"/>
        <v>E</v>
      </c>
      <c r="BJ122">
        <f t="shared" si="64"/>
        <v>1</v>
      </c>
      <c r="BK122">
        <f t="shared" si="65"/>
        <v>2.292447777182649E-2</v>
      </c>
      <c r="BL122">
        <f t="shared" si="68"/>
        <v>198.99455677410432</v>
      </c>
      <c r="BM122">
        <f t="shared" si="69"/>
        <v>125.88214141232524</v>
      </c>
      <c r="BN122">
        <f t="shared" si="70"/>
        <v>1.580800537244599</v>
      </c>
    </row>
    <row r="123" spans="1:66" x14ac:dyDescent="0.25">
      <c r="A123" s="54">
        <v>40602</v>
      </c>
      <c r="B123" s="75">
        <f>_xll.BDH(B$2,"PX_LAST",$A123,$A123,"Days=A","Fill=P")</f>
        <v>102.07599999999999</v>
      </c>
      <c r="C123" s="8">
        <f t="shared" si="38"/>
        <v>100.24196861403085</v>
      </c>
      <c r="D123" s="55">
        <f t="shared" si="58"/>
        <v>2.1176617861290752</v>
      </c>
      <c r="E123" s="8">
        <v>59.2</v>
      </c>
      <c r="F123" s="8">
        <f t="shared" si="39"/>
        <v>7.3520610941489473</v>
      </c>
      <c r="G123" s="1">
        <v>-0.39</v>
      </c>
      <c r="H123" s="8">
        <f t="shared" si="40"/>
        <v>-0.1194934872431907</v>
      </c>
      <c r="I123" s="8" cm="1">
        <f t="array" ref="I123">_xll.BDH(I$2,"PX_LAST",$A123,$A123,"Days=A","Fill=P")</f>
        <v>-0.29299999999999998</v>
      </c>
      <c r="J123" s="10">
        <f t="shared" si="41"/>
        <v>-1.1011064827568302</v>
      </c>
      <c r="K123" s="44">
        <f t="shared" si="59"/>
        <v>1.2199599551162814</v>
      </c>
      <c r="L123" s="59"/>
      <c r="M123" s="10"/>
      <c r="O123" s="59" cm="1">
        <f t="array" ref="O123">_xll.BDH(O$3,"PX_LAST",$A123,$A123,"Days=A","Fill=P")</f>
        <v>6</v>
      </c>
      <c r="P123" s="10">
        <f t="shared" si="71"/>
        <v>44.688373470729893</v>
      </c>
      <c r="Q123" s="55">
        <f t="shared" si="73"/>
        <v>1.7802203407420734</v>
      </c>
      <c r="T123" t="s">
        <v>26</v>
      </c>
      <c r="U123" s="26">
        <f t="shared" si="54"/>
        <v>1.7259411943221898</v>
      </c>
      <c r="V123" s="1" t="str">
        <f t="shared" si="55"/>
        <v>SD</v>
      </c>
      <c r="W123" s="26">
        <f t="shared" si="60"/>
        <v>-9.2666852266571009E-2</v>
      </c>
      <c r="X123" s="49">
        <f t="shared" si="56"/>
        <v>0</v>
      </c>
      <c r="Y123" s="26">
        <f t="shared" si="61"/>
        <v>-9.2666852266571009E-2</v>
      </c>
      <c r="Z123" s="82" t="str">
        <f t="shared" si="62"/>
        <v>E</v>
      </c>
      <c r="AA123" s="35">
        <f t="shared" si="57"/>
        <v>1.7259411943221898</v>
      </c>
      <c r="AB123" s="34" t="str">
        <f t="shared" si="66"/>
        <v>E</v>
      </c>
      <c r="AC123" t="s">
        <v>57</v>
      </c>
      <c r="AD123" s="1">
        <f t="shared" si="67"/>
        <v>9.2666852266571009E-2</v>
      </c>
      <c r="AE123" s="1">
        <f t="shared" si="72"/>
        <v>0.14307042739220965</v>
      </c>
      <c r="AF123" s="1"/>
      <c r="AG123" s="1"/>
      <c r="AH123" s="1"/>
      <c r="AI123" s="1">
        <v>0</v>
      </c>
      <c r="AK123" s="28">
        <f t="shared" si="43"/>
        <v>1.7259411943221898</v>
      </c>
      <c r="AL123" s="28">
        <f t="shared" si="44"/>
        <v>1.7259411943221898</v>
      </c>
      <c r="AM123" s="28" t="e">
        <f t="shared" si="45"/>
        <v>#N/A</v>
      </c>
      <c r="AN123" s="28" t="e">
        <f t="shared" si="46"/>
        <v>#N/A</v>
      </c>
      <c r="AO123" s="28">
        <f t="shared" si="47"/>
        <v>286.47000000000003</v>
      </c>
      <c r="AP123" s="28">
        <f t="shared" si="48"/>
        <v>286.47000000000003</v>
      </c>
      <c r="AQ123" t="e">
        <f t="shared" si="49"/>
        <v>#N/A</v>
      </c>
      <c r="AR123" t="e">
        <f t="shared" si="50"/>
        <v>#N/A</v>
      </c>
      <c r="AT123" s="16">
        <f t="shared" si="51"/>
        <v>40602</v>
      </c>
      <c r="AU123">
        <f t="shared" si="52"/>
        <v>3</v>
      </c>
      <c r="AV123">
        <f t="shared" si="53"/>
        <v>4</v>
      </c>
      <c r="BG123" cm="1">
        <f t="array" ref="BG123">_xll.BDH($BG$3,"PX_LAST",$A123,$A123,"Days=A","Fill=P")</f>
        <v>286.47000000000003</v>
      </c>
      <c r="BH123">
        <f t="shared" si="42"/>
        <v>2.292447777182649E-2</v>
      </c>
      <c r="BI123" t="str">
        <f t="shared" si="63"/>
        <v>E</v>
      </c>
      <c r="BJ123">
        <f t="shared" si="64"/>
        <v>1</v>
      </c>
      <c r="BK123">
        <f t="shared" si="65"/>
        <v>-3.6897406360177465E-2</v>
      </c>
      <c r="BL123">
        <f t="shared" si="68"/>
        <v>203.55640306758676</v>
      </c>
      <c r="BM123">
        <f t="shared" si="69"/>
        <v>128.767923765002</v>
      </c>
      <c r="BN123">
        <f t="shared" si="70"/>
        <v>1.5808005372445992</v>
      </c>
    </row>
    <row r="124" spans="1:66" x14ac:dyDescent="0.25">
      <c r="A124" s="54">
        <v>40633</v>
      </c>
      <c r="B124" s="75">
        <f>_xll.BDH(B$2,"PX_LAST",$A124,$A124,"Days=A","Fill=P")</f>
        <v>101.9928</v>
      </c>
      <c r="C124" s="8">
        <f t="shared" si="38"/>
        <v>100.32951018332932</v>
      </c>
      <c r="D124" s="55">
        <f t="shared" si="58"/>
        <v>2.0558437647543251</v>
      </c>
      <c r="E124" s="8">
        <v>58.4</v>
      </c>
      <c r="F124" s="8">
        <f t="shared" si="39"/>
        <v>7.5616488753191575</v>
      </c>
      <c r="G124" s="1">
        <v>0.38</v>
      </c>
      <c r="H124" s="8">
        <f t="shared" si="40"/>
        <v>-1.9594789794552578E-2</v>
      </c>
      <c r="I124" s="8" cm="1">
        <f t="array" ref="I124">_xll.BDH(I$2,"PX_LAST",$A124,$A124,"Days=A","Fill=P")</f>
        <v>-0.17599999999999999</v>
      </c>
      <c r="J124" s="10">
        <f t="shared" si="41"/>
        <v>-1.0548511586189886</v>
      </c>
      <c r="K124" s="44">
        <f t="shared" si="59"/>
        <v>1.4569953385169845</v>
      </c>
      <c r="L124" s="59"/>
      <c r="M124" s="10"/>
      <c r="O124" s="59" cm="1">
        <f t="array" ref="O124">_xll.BDH(O$3,"PX_LAST",$A124,$A124,"Days=A","Fill=P")</f>
        <v>0.6</v>
      </c>
      <c r="P124" s="10">
        <f t="shared" si="71"/>
        <v>40.279536123656904</v>
      </c>
      <c r="Q124" s="55">
        <f t="shared" si="73"/>
        <v>1.1143201665949205</v>
      </c>
      <c r="T124" t="s">
        <v>26</v>
      </c>
      <c r="U124" s="26">
        <f t="shared" si="54"/>
        <v>1.56299243041366</v>
      </c>
      <c r="V124" s="1" t="str">
        <f t="shared" si="55"/>
        <v>SD</v>
      </c>
      <c r="W124" s="26">
        <f t="shared" si="60"/>
        <v>-0.16294876390852986</v>
      </c>
      <c r="X124" s="49">
        <f t="shared" si="56"/>
        <v>0</v>
      </c>
      <c r="Y124" s="26">
        <f t="shared" si="61"/>
        <v>-0.16294876390852986</v>
      </c>
      <c r="Z124" s="82" t="str">
        <f t="shared" si="62"/>
        <v>SD</v>
      </c>
      <c r="AA124" s="35">
        <f t="shared" si="57"/>
        <v>1.7259411943221898</v>
      </c>
      <c r="AB124" s="34" t="str">
        <f t="shared" si="66"/>
        <v>SD</v>
      </c>
      <c r="AC124" t="s">
        <v>57</v>
      </c>
      <c r="AD124" s="1">
        <f t="shared" si="67"/>
        <v>0.16294876390852986</v>
      </c>
      <c r="AE124" s="1">
        <f t="shared" si="72"/>
        <v>0.14307042739220965</v>
      </c>
      <c r="AF124" s="1"/>
      <c r="AG124" s="1"/>
      <c r="AH124" s="1"/>
      <c r="AI124" s="1">
        <v>0</v>
      </c>
      <c r="AK124" s="28" t="e">
        <f t="shared" si="43"/>
        <v>#N/A</v>
      </c>
      <c r="AL124" s="28">
        <f t="shared" si="44"/>
        <v>1.56299243041366</v>
      </c>
      <c r="AM124" s="28" t="e">
        <f t="shared" si="45"/>
        <v>#N/A</v>
      </c>
      <c r="AN124" s="28" t="e">
        <f t="shared" si="46"/>
        <v>#N/A</v>
      </c>
      <c r="AO124" s="28" t="e">
        <f t="shared" si="47"/>
        <v>#N/A</v>
      </c>
      <c r="AP124" s="28">
        <f t="shared" si="48"/>
        <v>275.89999999999998</v>
      </c>
      <c r="AQ124" t="e">
        <f t="shared" si="49"/>
        <v>#N/A</v>
      </c>
      <c r="AR124" t="e">
        <f t="shared" si="50"/>
        <v>#N/A</v>
      </c>
      <c r="AT124" s="16">
        <f t="shared" si="51"/>
        <v>40633</v>
      </c>
      <c r="AU124">
        <f t="shared" si="52"/>
        <v>3</v>
      </c>
      <c r="AV124">
        <f t="shared" si="53"/>
        <v>3</v>
      </c>
      <c r="BG124" cm="1">
        <f t="array" ref="BG124">_xll.BDH($BG$3,"PX_LAST",$A124,$A124,"Days=A","Fill=P")</f>
        <v>275.89999999999998</v>
      </c>
      <c r="BH124">
        <f t="shared" si="42"/>
        <v>-3.6897406360177465E-2</v>
      </c>
      <c r="BI124" t="str">
        <f t="shared" si="63"/>
        <v>SD</v>
      </c>
      <c r="BJ124">
        <f t="shared" si="64"/>
        <v>0</v>
      </c>
      <c r="BK124">
        <f t="shared" si="65"/>
        <v>0</v>
      </c>
      <c r="BL124">
        <f t="shared" si="68"/>
        <v>196.04569974638594</v>
      </c>
      <c r="BM124">
        <f t="shared" si="69"/>
        <v>124.01672135568836</v>
      </c>
      <c r="BN124">
        <f t="shared" si="70"/>
        <v>1.5808005372445992</v>
      </c>
    </row>
    <row r="125" spans="1:66" x14ac:dyDescent="0.25">
      <c r="A125" s="54">
        <v>40662</v>
      </c>
      <c r="B125" s="75">
        <f>_xll.BDH(B$2,"PX_LAST",$A125,$A125,"Days=A","Fill=P")</f>
        <v>101.9928</v>
      </c>
      <c r="C125" s="8">
        <f t="shared" si="38"/>
        <v>100.41267467416286</v>
      </c>
      <c r="D125" s="55">
        <f t="shared" si="58"/>
        <v>1.9965243422306342</v>
      </c>
      <c r="E125" s="8">
        <v>57.9</v>
      </c>
      <c r="F125" s="8">
        <f t="shared" si="39"/>
        <v>7.6293191002553256</v>
      </c>
      <c r="G125" s="1">
        <v>-0.48</v>
      </c>
      <c r="H125" s="8">
        <f t="shared" si="40"/>
        <v>-0.11167583183564203</v>
      </c>
      <c r="I125" s="8" cm="1">
        <f t="array" ref="I125">_xll.BDH(I$2,"PX_LAST",$A125,$A125,"Days=A","Fill=P")</f>
        <v>-0.124</v>
      </c>
      <c r="J125" s="10">
        <f t="shared" si="41"/>
        <v>-1.0083086006880391</v>
      </c>
      <c r="K125" s="44">
        <f t="shared" si="59"/>
        <v>1.733651715241697</v>
      </c>
      <c r="L125" s="59"/>
      <c r="M125" s="10"/>
      <c r="O125" s="59" cm="1">
        <f t="array" ref="O125">_xll.BDH(O$3,"PX_LAST",$A125,$A125,"Days=A","Fill=P")</f>
        <v>-8.9</v>
      </c>
      <c r="P125" s="10">
        <f t="shared" si="71"/>
        <v>35.361582511291211</v>
      </c>
      <c r="Q125" s="55">
        <f t="shared" si="73"/>
        <v>0.65505548876820885</v>
      </c>
      <c r="T125" t="s">
        <v>26</v>
      </c>
      <c r="U125" s="26">
        <f t="shared" si="54"/>
        <v>1.4815169895880771</v>
      </c>
      <c r="V125" s="1" t="str">
        <f t="shared" si="55"/>
        <v>SD</v>
      </c>
      <c r="W125" s="26">
        <f t="shared" si="60"/>
        <v>-8.147544082558289E-2</v>
      </c>
      <c r="X125" s="49">
        <f t="shared" si="56"/>
        <v>0</v>
      </c>
      <c r="Y125" s="26">
        <f t="shared" si="61"/>
        <v>-8.147544082558289E-2</v>
      </c>
      <c r="Z125" s="82" t="str">
        <f t="shared" si="62"/>
        <v>SD</v>
      </c>
      <c r="AA125" s="35">
        <f t="shared" si="57"/>
        <v>1.7259411943221898</v>
      </c>
      <c r="AB125" s="34" t="str">
        <f t="shared" si="66"/>
        <v>SD</v>
      </c>
      <c r="AC125" t="s">
        <v>57</v>
      </c>
      <c r="AD125" s="1">
        <f t="shared" si="67"/>
        <v>8.147544082558289E-2</v>
      </c>
      <c r="AE125" s="1">
        <f t="shared" si="72"/>
        <v>0.1332962965642337</v>
      </c>
      <c r="AF125" s="1"/>
      <c r="AG125" s="1"/>
      <c r="AH125" s="1"/>
      <c r="AI125" s="1">
        <v>0</v>
      </c>
      <c r="AK125" s="28" t="e">
        <f t="shared" si="43"/>
        <v>#N/A</v>
      </c>
      <c r="AL125" s="28">
        <f t="shared" si="44"/>
        <v>1.4815169895880771</v>
      </c>
      <c r="AM125" s="28" t="e">
        <f t="shared" si="45"/>
        <v>#N/A</v>
      </c>
      <c r="AN125" s="28" t="e">
        <f t="shared" si="46"/>
        <v>#N/A</v>
      </c>
      <c r="AO125" s="28" t="e">
        <f t="shared" si="47"/>
        <v>#N/A</v>
      </c>
      <c r="AP125" s="28">
        <f t="shared" si="48"/>
        <v>283.77999999999997</v>
      </c>
      <c r="AQ125" t="e">
        <f t="shared" si="49"/>
        <v>#N/A</v>
      </c>
      <c r="AR125" t="e">
        <f t="shared" si="50"/>
        <v>#N/A</v>
      </c>
      <c r="AT125" s="16">
        <f t="shared" si="51"/>
        <v>40662</v>
      </c>
      <c r="AU125">
        <f t="shared" si="52"/>
        <v>3</v>
      </c>
      <c r="AV125">
        <f t="shared" si="53"/>
        <v>3</v>
      </c>
      <c r="BG125" cm="1">
        <f t="array" ref="BG125">_xll.BDH($BG$3,"PX_LAST",$A125,$A125,"Days=A","Fill=P")</f>
        <v>283.77999999999997</v>
      </c>
      <c r="BH125">
        <f t="shared" si="42"/>
        <v>2.8561072852482772E-2</v>
      </c>
      <c r="BI125" t="str">
        <f t="shared" si="63"/>
        <v>SD</v>
      </c>
      <c r="BJ125">
        <f t="shared" si="64"/>
        <v>0</v>
      </c>
      <c r="BK125">
        <f t="shared" si="65"/>
        <v>0</v>
      </c>
      <c r="BL125">
        <f t="shared" si="68"/>
        <v>196.04569974638594</v>
      </c>
      <c r="BM125">
        <f t="shared" si="69"/>
        <v>127.55877196925424</v>
      </c>
      <c r="BN125">
        <f t="shared" si="70"/>
        <v>1.5369048848607545</v>
      </c>
    </row>
    <row r="126" spans="1:66" x14ac:dyDescent="0.25">
      <c r="A126" s="54">
        <v>40694</v>
      </c>
      <c r="B126" s="75">
        <f>_xll.BDH(B$2,"PX_LAST",$A126,$A126,"Days=A","Fill=P")</f>
        <v>101.6096</v>
      </c>
      <c r="C126" s="8">
        <f t="shared" si="38"/>
        <v>100.47252094045471</v>
      </c>
      <c r="D126" s="55">
        <f t="shared" si="58"/>
        <v>1.901747618531616</v>
      </c>
      <c r="E126" s="8">
        <v>54.8</v>
      </c>
      <c r="F126" s="8">
        <f t="shared" si="39"/>
        <v>7.0634552802042601</v>
      </c>
      <c r="G126" s="1">
        <v>-0.33</v>
      </c>
      <c r="H126" s="8">
        <f t="shared" si="40"/>
        <v>-0.15534066546851361</v>
      </c>
      <c r="I126" s="8" cm="1">
        <f t="array" ref="I126">_xll.BDH(I$2,"PX_LAST",$A126,$A126,"Days=A","Fill=P")</f>
        <v>-0.46300000000000002</v>
      </c>
      <c r="J126" s="10">
        <f t="shared" si="41"/>
        <v>-0.98104317065363711</v>
      </c>
      <c r="K126" s="44">
        <f t="shared" si="59"/>
        <v>1.8686326208736848</v>
      </c>
      <c r="L126" s="59"/>
      <c r="M126" s="10"/>
      <c r="O126" s="59" cm="1">
        <f t="array" ref="O126">_xll.BDH(O$3,"PX_LAST",$A126,$A126,"Days=A","Fill=P")</f>
        <v>14.7</v>
      </c>
      <c r="P126" s="10">
        <f t="shared" si="71"/>
        <v>33.295424260162093</v>
      </c>
      <c r="Q126" s="55">
        <f t="shared" si="73"/>
        <v>0.25585093466254127</v>
      </c>
      <c r="T126" t="s">
        <v>26</v>
      </c>
      <c r="U126" s="26">
        <f t="shared" si="54"/>
        <v>1.3736692992556201</v>
      </c>
      <c r="V126" s="1" t="str">
        <f t="shared" si="55"/>
        <v>SD</v>
      </c>
      <c r="W126" s="26">
        <f t="shared" si="60"/>
        <v>-0.107847690332457</v>
      </c>
      <c r="X126" s="49">
        <f t="shared" si="56"/>
        <v>0</v>
      </c>
      <c r="Y126" s="26">
        <f t="shared" si="61"/>
        <v>-0.107847690332457</v>
      </c>
      <c r="Z126" s="82" t="str">
        <f t="shared" si="62"/>
        <v>SD</v>
      </c>
      <c r="AA126" s="35">
        <f t="shared" si="57"/>
        <v>1.7259411943221898</v>
      </c>
      <c r="AB126" s="34" t="str">
        <f t="shared" si="66"/>
        <v>SD</v>
      </c>
      <c r="AC126" t="s">
        <v>57</v>
      </c>
      <c r="AD126" s="1">
        <f t="shared" si="67"/>
        <v>0.107847690332457</v>
      </c>
      <c r="AE126" s="1">
        <f t="shared" si="72"/>
        <v>0.107847690332457</v>
      </c>
      <c r="AF126" s="1"/>
      <c r="AG126" s="1"/>
      <c r="AH126" s="1"/>
      <c r="AI126" s="1">
        <v>0</v>
      </c>
      <c r="AK126" s="28" t="e">
        <f t="shared" si="43"/>
        <v>#N/A</v>
      </c>
      <c r="AL126" s="28">
        <f t="shared" si="44"/>
        <v>1.3736692992556201</v>
      </c>
      <c r="AM126" s="28" t="e">
        <f t="shared" si="45"/>
        <v>#N/A</v>
      </c>
      <c r="AN126" s="28" t="e">
        <f t="shared" si="46"/>
        <v>#N/A</v>
      </c>
      <c r="AO126" s="28" t="e">
        <f t="shared" si="47"/>
        <v>#N/A</v>
      </c>
      <c r="AP126" s="28">
        <f t="shared" si="48"/>
        <v>281.06</v>
      </c>
      <c r="AQ126" t="e">
        <f t="shared" si="49"/>
        <v>#N/A</v>
      </c>
      <c r="AR126" t="e">
        <f t="shared" si="50"/>
        <v>#N/A</v>
      </c>
      <c r="AT126" s="16">
        <f t="shared" si="51"/>
        <v>40694</v>
      </c>
      <c r="AU126">
        <f t="shared" si="52"/>
        <v>3</v>
      </c>
      <c r="AV126">
        <f t="shared" si="53"/>
        <v>3</v>
      </c>
      <c r="BG126" cm="1">
        <f t="array" ref="BG126">_xll.BDH($BG$3,"PX_LAST",$A126,$A126,"Days=A","Fill=P")</f>
        <v>281.06</v>
      </c>
      <c r="BH126">
        <f t="shared" si="42"/>
        <v>-9.5848897032911884E-3</v>
      </c>
      <c r="BI126" t="str">
        <f t="shared" si="63"/>
        <v>SD</v>
      </c>
      <c r="BJ126">
        <f t="shared" si="64"/>
        <v>0</v>
      </c>
      <c r="BK126">
        <f t="shared" si="65"/>
        <v>0</v>
      </c>
      <c r="BL126">
        <f t="shared" si="68"/>
        <v>196.04569974638594</v>
      </c>
      <c r="BM126">
        <f t="shared" si="69"/>
        <v>126.33613520924166</v>
      </c>
      <c r="BN126">
        <f t="shared" si="70"/>
        <v>1.5517785107300395</v>
      </c>
    </row>
    <row r="127" spans="1:66" x14ac:dyDescent="0.25">
      <c r="A127" s="54">
        <v>40724</v>
      </c>
      <c r="B127" s="75">
        <f>_xll.BDH(B$2,"PX_LAST",$A127,$A127,"Days=A","Fill=P")</f>
        <v>101.31959999999999</v>
      </c>
      <c r="C127" s="8">
        <f t="shared" si="38"/>
        <v>100.51487489343198</v>
      </c>
      <c r="D127" s="55">
        <f t="shared" si="58"/>
        <v>1.7921058594581083</v>
      </c>
      <c r="E127" s="8">
        <v>55.8</v>
      </c>
      <c r="F127" s="8">
        <f t="shared" si="39"/>
        <v>6.8107642241634077</v>
      </c>
      <c r="G127" s="1">
        <v>-0.01</v>
      </c>
      <c r="H127" s="8">
        <f t="shared" si="40"/>
        <v>-0.1262725323748109</v>
      </c>
      <c r="I127" s="8" cm="1">
        <f t="array" ref="I127">_xll.BDH(I$2,"PX_LAST",$A127,$A127,"Days=A","Fill=P")</f>
        <v>-0.42199999999999999</v>
      </c>
      <c r="J127" s="10">
        <f t="shared" si="41"/>
        <v>-0.95309101212095526</v>
      </c>
      <c r="K127" s="44">
        <f t="shared" si="59"/>
        <v>1.9208079939475522</v>
      </c>
      <c r="L127" s="59"/>
      <c r="M127" s="10"/>
      <c r="O127" s="59" cm="1">
        <f t="array" ref="O127">_xll.BDH(O$3,"PX_LAST",$A127,$A127,"Days=A","Fill=P")</f>
        <v>-9.3000000000000007</v>
      </c>
      <c r="P127" s="10">
        <f t="shared" si="71"/>
        <v>29.035881834145886</v>
      </c>
      <c r="Q127" s="55">
        <f t="shared" si="73"/>
        <v>0</v>
      </c>
      <c r="T127" t="s">
        <v>26</v>
      </c>
      <c r="U127" s="26">
        <f t="shared" si="54"/>
        <v>1.2741852041597228</v>
      </c>
      <c r="V127" s="1" t="str">
        <f t="shared" si="55"/>
        <v>SD</v>
      </c>
      <c r="W127" s="26">
        <f t="shared" si="60"/>
        <v>-9.9484095095897285E-2</v>
      </c>
      <c r="X127" s="49">
        <f t="shared" si="56"/>
        <v>0</v>
      </c>
      <c r="Y127" s="26">
        <f t="shared" si="61"/>
        <v>-9.9484095095897285E-2</v>
      </c>
      <c r="Z127" s="82" t="str">
        <f t="shared" si="62"/>
        <v>SD</v>
      </c>
      <c r="AA127" s="35">
        <f t="shared" si="57"/>
        <v>1.7259411943221898</v>
      </c>
      <c r="AB127" s="34" t="str">
        <f t="shared" si="66"/>
        <v>SD</v>
      </c>
      <c r="AC127" t="s">
        <v>57</v>
      </c>
      <c r="AD127" s="1">
        <f t="shared" si="67"/>
        <v>9.9484095095897285E-2</v>
      </c>
      <c r="AE127" s="1">
        <f t="shared" si="72"/>
        <v>0.10304768153233661</v>
      </c>
      <c r="AF127" s="1"/>
      <c r="AG127" s="1"/>
      <c r="AH127" s="1"/>
      <c r="AI127" s="1">
        <v>0</v>
      </c>
      <c r="AK127" s="28" t="e">
        <f t="shared" si="43"/>
        <v>#N/A</v>
      </c>
      <c r="AL127" s="28">
        <f t="shared" si="44"/>
        <v>1.2741852041597228</v>
      </c>
      <c r="AM127" s="28" t="e">
        <f t="shared" si="45"/>
        <v>#N/A</v>
      </c>
      <c r="AN127" s="28" t="e">
        <f t="shared" si="46"/>
        <v>#N/A</v>
      </c>
      <c r="AO127" s="28" t="e">
        <f t="shared" si="47"/>
        <v>#N/A</v>
      </c>
      <c r="AP127" s="28">
        <f t="shared" si="48"/>
        <v>272.86</v>
      </c>
      <c r="AQ127" t="e">
        <f t="shared" si="49"/>
        <v>#N/A</v>
      </c>
      <c r="AR127" t="e">
        <f t="shared" si="50"/>
        <v>#N/A</v>
      </c>
      <c r="AT127" s="16">
        <f t="shared" si="51"/>
        <v>40724</v>
      </c>
      <c r="AU127">
        <f t="shared" si="52"/>
        <v>3</v>
      </c>
      <c r="AV127">
        <f t="shared" si="53"/>
        <v>3</v>
      </c>
      <c r="BG127" cm="1">
        <f t="array" ref="BG127">_xll.BDH($BG$3,"PX_LAST",$A127,$A127,"Days=A","Fill=P")</f>
        <v>272.86</v>
      </c>
      <c r="BH127">
        <f t="shared" si="42"/>
        <v>-2.9175265067956979E-2</v>
      </c>
      <c r="BI127" t="str">
        <f t="shared" si="63"/>
        <v>SD</v>
      </c>
      <c r="BJ127">
        <f t="shared" si="64"/>
        <v>0</v>
      </c>
      <c r="BK127">
        <f t="shared" si="65"/>
        <v>0</v>
      </c>
      <c r="BL127">
        <f t="shared" si="68"/>
        <v>196.04569974638594</v>
      </c>
      <c r="BM127">
        <f t="shared" si="69"/>
        <v>122.65024497685079</v>
      </c>
      <c r="BN127">
        <f t="shared" si="70"/>
        <v>1.5984126226848379</v>
      </c>
    </row>
    <row r="128" spans="1:66" x14ac:dyDescent="0.25">
      <c r="A128" s="54">
        <v>40753</v>
      </c>
      <c r="B128" s="75">
        <f>_xll.BDH(B$2,"PX_LAST",$A128,$A128,"Days=A","Fill=P")</f>
        <v>101.31959999999999</v>
      </c>
      <c r="C128" s="8">
        <f t="shared" si="38"/>
        <v>100.55511114876039</v>
      </c>
      <c r="D128" s="55">
        <f t="shared" si="58"/>
        <v>1.6988880571906801</v>
      </c>
      <c r="E128" s="8">
        <v>52.9</v>
      </c>
      <c r="F128" s="8">
        <f t="shared" si="39"/>
        <v>6.0286113793307265</v>
      </c>
      <c r="G128" s="1">
        <v>0.16</v>
      </c>
      <c r="H128" s="8">
        <f t="shared" si="40"/>
        <v>-6.9018025899848734E-2</v>
      </c>
      <c r="I128" s="8" cm="1">
        <f t="array" ref="I128">_xll.BDH(I$2,"PX_LAST",$A128,$A128,"Days=A","Fill=P")</f>
        <v>-1.782</v>
      </c>
      <c r="J128" s="10">
        <f t="shared" si="41"/>
        <v>-0.99453646151490749</v>
      </c>
      <c r="K128" s="44">
        <f t="shared" si="59"/>
        <v>1.4948158817389454</v>
      </c>
      <c r="L128" s="59"/>
      <c r="M128" s="10"/>
      <c r="O128" s="59" cm="1">
        <f t="array" ref="O128">_xll.BDH(O$3,"PX_LAST",$A128,$A128,"Days=A","Fill=P")</f>
        <v>-3</v>
      </c>
      <c r="P128" s="10">
        <f t="shared" si="71"/>
        <v>25.832293650731298</v>
      </c>
      <c r="Q128" s="55">
        <f t="shared" si="73"/>
        <v>-0.18868911276701358</v>
      </c>
      <c r="T128" t="s">
        <v>23</v>
      </c>
      <c r="U128" s="26">
        <f t="shared" si="54"/>
        <v>1.0327442094766799</v>
      </c>
      <c r="V128" s="1" t="str">
        <f t="shared" si="55"/>
        <v>SD</v>
      </c>
      <c r="W128" s="26">
        <f t="shared" si="60"/>
        <v>-0.24144099468304292</v>
      </c>
      <c r="X128" s="49">
        <f t="shared" si="56"/>
        <v>0</v>
      </c>
      <c r="Y128" s="26">
        <f t="shared" si="61"/>
        <v>-0.24144099468304292</v>
      </c>
      <c r="Z128" s="82" t="str">
        <f t="shared" si="62"/>
        <v>SD</v>
      </c>
      <c r="AA128" s="35">
        <f t="shared" si="57"/>
        <v>1.7259411943221898</v>
      </c>
      <c r="AB128" s="34" t="str">
        <f t="shared" si="66"/>
        <v>SD</v>
      </c>
      <c r="AC128" t="s">
        <v>57</v>
      </c>
      <c r="AD128" s="1">
        <f t="shared" si="67"/>
        <v>0.24144099468304292</v>
      </c>
      <c r="AE128" s="1">
        <f t="shared" si="72"/>
        <v>0.10304768153233661</v>
      </c>
      <c r="AF128" s="1"/>
      <c r="AG128" s="1"/>
      <c r="AH128" s="1"/>
      <c r="AI128" s="1">
        <v>0</v>
      </c>
      <c r="AK128" s="28" t="e">
        <f t="shared" si="43"/>
        <v>#N/A</v>
      </c>
      <c r="AL128" s="28">
        <f t="shared" si="44"/>
        <v>1.0327442094766799</v>
      </c>
      <c r="AM128" s="28" t="e">
        <f t="shared" si="45"/>
        <v>#N/A</v>
      </c>
      <c r="AN128" s="28" t="e">
        <f t="shared" si="46"/>
        <v>#N/A</v>
      </c>
      <c r="AO128" s="28" t="e">
        <f t="shared" si="47"/>
        <v>#N/A</v>
      </c>
      <c r="AP128" s="28">
        <f t="shared" si="48"/>
        <v>265.25</v>
      </c>
      <c r="AQ128" t="e">
        <f t="shared" si="49"/>
        <v>#N/A</v>
      </c>
      <c r="AR128" t="e">
        <f t="shared" si="50"/>
        <v>#N/A</v>
      </c>
      <c r="AT128" s="16">
        <f t="shared" si="51"/>
        <v>40753</v>
      </c>
      <c r="AU128">
        <f t="shared" si="52"/>
        <v>3</v>
      </c>
      <c r="AV128">
        <f t="shared" si="53"/>
        <v>3</v>
      </c>
      <c r="BG128" cm="1">
        <f t="array" ref="BG128">_xll.BDH($BG$3,"PX_LAST",$A128,$A128,"Days=A","Fill=P")</f>
        <v>265.25</v>
      </c>
      <c r="BH128">
        <f t="shared" si="42"/>
        <v>-2.7889760316645917E-2</v>
      </c>
      <c r="BI128" t="str">
        <f t="shared" si="63"/>
        <v>SD</v>
      </c>
      <c r="BJ128">
        <f t="shared" si="64"/>
        <v>0</v>
      </c>
      <c r="BK128">
        <f t="shared" si="65"/>
        <v>0</v>
      </c>
      <c r="BL128">
        <f t="shared" si="68"/>
        <v>196.04569974638594</v>
      </c>
      <c r="BM128">
        <f t="shared" si="69"/>
        <v>119.22955904166851</v>
      </c>
      <c r="BN128">
        <f t="shared" si="70"/>
        <v>1.6442709452432984</v>
      </c>
    </row>
    <row r="129" spans="1:66" x14ac:dyDescent="0.25">
      <c r="A129" s="54">
        <v>40786</v>
      </c>
      <c r="B129" s="75">
        <f>_xll.BDH(B$2,"PX_LAST",$A129,$A129,"Days=A","Fill=P")</f>
        <v>100.6024</v>
      </c>
      <c r="C129" s="8">
        <f t="shared" si="38"/>
        <v>100.55747559132237</v>
      </c>
      <c r="D129" s="55">
        <f t="shared" si="58"/>
        <v>1.5455333526816499</v>
      </c>
      <c r="E129" s="8">
        <v>52.6</v>
      </c>
      <c r="F129" s="8">
        <f t="shared" si="39"/>
        <v>5.3428891034645822</v>
      </c>
      <c r="G129" s="1">
        <v>-0.03</v>
      </c>
      <c r="H129" s="8">
        <f t="shared" si="40"/>
        <v>-6.1214420719878988E-2</v>
      </c>
      <c r="I129" s="8" cm="1">
        <f t="array" ref="I129">_xll.BDH(I$2,"PX_LAST",$A129,$A129,"Days=A","Fill=P")</f>
        <v>-2.6669999999999998</v>
      </c>
      <c r="J129" s="10">
        <f t="shared" si="41"/>
        <v>-1.0781596384391623</v>
      </c>
      <c r="K129" s="44">
        <f t="shared" si="59"/>
        <v>0.8842670985773341</v>
      </c>
      <c r="L129" s="59"/>
      <c r="M129" s="10"/>
      <c r="O129" s="59" cm="1">
        <f t="array" ref="O129">_xll.BDH(O$3,"PX_LAST",$A129,$A129,"Days=A","Fill=P")</f>
        <v>-103.3</v>
      </c>
      <c r="P129" s="10">
        <f t="shared" si="71"/>
        <v>12.91906428565817</v>
      </c>
      <c r="Q129" s="55">
        <f t="shared" si="73"/>
        <v>-1.0008725612634086</v>
      </c>
      <c r="T129" t="s">
        <v>23</v>
      </c>
      <c r="U129" s="26">
        <f t="shared" si="54"/>
        <v>0.52742753150153521</v>
      </c>
      <c r="V129" s="1" t="str">
        <f t="shared" si="55"/>
        <v>SD</v>
      </c>
      <c r="W129" s="26">
        <f t="shared" si="60"/>
        <v>-0.50531667797514468</v>
      </c>
      <c r="X129" s="49">
        <f t="shared" si="56"/>
        <v>1</v>
      </c>
      <c r="Y129" s="26">
        <f t="shared" si="61"/>
        <v>-0.50531667797514468</v>
      </c>
      <c r="Z129" s="82" t="str">
        <f t="shared" si="62"/>
        <v>SD</v>
      </c>
      <c r="AA129" s="35">
        <f t="shared" si="57"/>
        <v>1.7259411943221898</v>
      </c>
      <c r="AB129" s="34" t="str">
        <f t="shared" si="66"/>
        <v>SD</v>
      </c>
      <c r="AC129" t="s">
        <v>57</v>
      </c>
      <c r="AD129" s="1">
        <f t="shared" si="67"/>
        <v>0.50531667797514468</v>
      </c>
      <c r="AE129" s="1">
        <f t="shared" si="72"/>
        <v>0.10304768153233661</v>
      </c>
      <c r="AF129" s="1"/>
      <c r="AG129" s="1"/>
      <c r="AH129" s="1"/>
      <c r="AI129" s="1">
        <v>0</v>
      </c>
      <c r="AK129" s="28" t="e">
        <f t="shared" si="43"/>
        <v>#N/A</v>
      </c>
      <c r="AL129" s="28">
        <f t="shared" si="44"/>
        <v>0.52742753150153521</v>
      </c>
      <c r="AM129" s="28">
        <f t="shared" si="45"/>
        <v>0.52742753150153521</v>
      </c>
      <c r="AN129" s="28" t="e">
        <f t="shared" si="46"/>
        <v>#N/A</v>
      </c>
      <c r="AO129" s="28" t="e">
        <f t="shared" si="47"/>
        <v>#N/A</v>
      </c>
      <c r="AP129" s="28">
        <f t="shared" si="48"/>
        <v>237.43</v>
      </c>
      <c r="AQ129">
        <f t="shared" si="49"/>
        <v>237.43</v>
      </c>
      <c r="AR129" t="e">
        <f t="shared" si="50"/>
        <v>#N/A</v>
      </c>
      <c r="AT129" s="16">
        <f t="shared" si="51"/>
        <v>40786</v>
      </c>
      <c r="AU129">
        <f t="shared" si="52"/>
        <v>3</v>
      </c>
      <c r="AV129">
        <f t="shared" si="53"/>
        <v>3</v>
      </c>
      <c r="BG129" cm="1">
        <f t="array" ref="BG129">_xll.BDH($BG$3,"PX_LAST",$A129,$A129,"Days=A","Fill=P")</f>
        <v>237.43</v>
      </c>
      <c r="BH129">
        <f t="shared" si="42"/>
        <v>-0.10488218661639959</v>
      </c>
      <c r="BI129" t="str">
        <f t="shared" si="63"/>
        <v>SD</v>
      </c>
      <c r="BJ129">
        <f t="shared" si="64"/>
        <v>0</v>
      </c>
      <c r="BK129">
        <f t="shared" si="65"/>
        <v>0</v>
      </c>
      <c r="BL129">
        <f t="shared" si="68"/>
        <v>196.04569974638594</v>
      </c>
      <c r="BM129">
        <f t="shared" si="69"/>
        <v>106.72450218006919</v>
      </c>
      <c r="BN129">
        <f t="shared" si="70"/>
        <v>1.8369324357738488</v>
      </c>
    </row>
    <row r="130" spans="1:66" x14ac:dyDescent="0.25">
      <c r="A130" s="54">
        <v>40816</v>
      </c>
      <c r="B130" s="75">
        <f>_xll.BDH(B$2,"PX_LAST",$A130,$A130,"Days=A","Fill=P")</f>
        <v>100.2413</v>
      </c>
      <c r="C130" s="8">
        <f t="shared" si="38"/>
        <v>100.54166681175626</v>
      </c>
      <c r="D130" s="55">
        <f t="shared" si="58"/>
        <v>1.3807888961533759</v>
      </c>
      <c r="E130" s="8">
        <v>53.7</v>
      </c>
      <c r="F130" s="8">
        <f t="shared" si="39"/>
        <v>5.0143112827716658</v>
      </c>
      <c r="G130" s="1">
        <v>-0.27</v>
      </c>
      <c r="H130" s="8">
        <f t="shared" si="40"/>
        <v>-0.10297153657590319</v>
      </c>
      <c r="I130" s="8" cm="1">
        <f t="array" ref="I130">_xll.BDH(I$2,"PX_LAST",$A130,$A130,"Days=A","Fill=P")</f>
        <v>-4.2190000000000003</v>
      </c>
      <c r="J130" s="10">
        <f t="shared" si="41"/>
        <v>-1.2352016565172044</v>
      </c>
      <c r="K130" s="44">
        <f t="shared" si="59"/>
        <v>-0.2093125506092218</v>
      </c>
      <c r="L130" s="59"/>
      <c r="M130" s="10"/>
      <c r="O130" s="59" cm="1">
        <f t="array" ref="O130">_xll.BDH(O$3,"PX_LAST",$A130,$A130,"Days=A","Fill=P")</f>
        <v>-81.400000000000006</v>
      </c>
      <c r="P130" s="10">
        <f t="shared" si="71"/>
        <v>3.4871578570923543</v>
      </c>
      <c r="Q130" s="55">
        <f t="shared" si="73"/>
        <v>-1.626948017850802</v>
      </c>
      <c r="T130" t="s">
        <v>27</v>
      </c>
      <c r="U130" s="26">
        <f t="shared" si="54"/>
        <v>-9.6909071926124593E-2</v>
      </c>
      <c r="V130" s="1" t="str">
        <f t="shared" si="55"/>
        <v>C</v>
      </c>
      <c r="W130" s="26">
        <f t="shared" si="60"/>
        <v>-0.62433660342765984</v>
      </c>
      <c r="X130" s="49">
        <f t="shared" si="56"/>
        <v>1</v>
      </c>
      <c r="Y130" s="26">
        <f t="shared" si="61"/>
        <v>-0.62433660342765984</v>
      </c>
      <c r="Z130" s="82" t="str">
        <f t="shared" si="62"/>
        <v>C</v>
      </c>
      <c r="AA130" s="35">
        <f t="shared" si="57"/>
        <v>-9.6909071926124593E-2</v>
      </c>
      <c r="AB130" s="34" t="str">
        <f t="shared" si="66"/>
        <v>C</v>
      </c>
      <c r="AC130" t="s">
        <v>57</v>
      </c>
      <c r="AD130" s="1">
        <f t="shared" si="67"/>
        <v>0.62433660342765984</v>
      </c>
      <c r="AE130" s="1">
        <f t="shared" si="72"/>
        <v>0.107847690332457</v>
      </c>
      <c r="AF130" s="1"/>
      <c r="AG130" s="1"/>
      <c r="AH130" s="1"/>
      <c r="AI130" s="1">
        <v>0</v>
      </c>
      <c r="AK130" s="28" t="e">
        <f t="shared" si="43"/>
        <v>#N/A</v>
      </c>
      <c r="AL130" s="28" t="e">
        <f t="shared" si="44"/>
        <v>#N/A</v>
      </c>
      <c r="AM130" s="28">
        <f t="shared" si="45"/>
        <v>-9.6909071926124593E-2</v>
      </c>
      <c r="AN130" s="28" t="e">
        <f t="shared" si="46"/>
        <v>#N/A</v>
      </c>
      <c r="AO130" s="28" t="e">
        <f t="shared" si="47"/>
        <v>#N/A</v>
      </c>
      <c r="AP130" s="28" t="e">
        <f t="shared" si="48"/>
        <v>#N/A</v>
      </c>
      <c r="AQ130">
        <f t="shared" si="49"/>
        <v>226.18</v>
      </c>
      <c r="AR130" t="e">
        <f t="shared" si="50"/>
        <v>#N/A</v>
      </c>
      <c r="AT130" s="16">
        <f t="shared" si="51"/>
        <v>40816</v>
      </c>
      <c r="AU130">
        <f t="shared" si="52"/>
        <v>1</v>
      </c>
      <c r="AV130">
        <f t="shared" si="53"/>
        <v>1</v>
      </c>
      <c r="BG130" cm="1">
        <f t="array" ref="BG130">_xll.BDH($BG$3,"PX_LAST",$A130,$A130,"Days=A","Fill=P")</f>
        <v>226.18</v>
      </c>
      <c r="BH130">
        <f t="shared" si="42"/>
        <v>-4.7382386387566866E-2</v>
      </c>
      <c r="BI130" t="str">
        <f t="shared" si="63"/>
        <v>C</v>
      </c>
      <c r="BJ130">
        <f t="shared" si="64"/>
        <v>0</v>
      </c>
      <c r="BK130">
        <f t="shared" si="65"/>
        <v>0</v>
      </c>
      <c r="BL130">
        <f t="shared" si="68"/>
        <v>196.04569974638594</v>
      </c>
      <c r="BM130">
        <f t="shared" si="69"/>
        <v>101.66764058075243</v>
      </c>
      <c r="BN130">
        <f t="shared" si="70"/>
        <v>1.9282998860455607</v>
      </c>
    </row>
    <row r="131" spans="1:66" x14ac:dyDescent="0.25">
      <c r="A131" s="54">
        <v>40847</v>
      </c>
      <c r="B131" s="75">
        <f>_xll.BDH(B$2,"PX_LAST",$A131,$A131,"Days=A","Fill=P")</f>
        <v>99.930999999999997</v>
      </c>
      <c r="C131" s="8">
        <f t="shared" si="38"/>
        <v>100.51113347116843</v>
      </c>
      <c r="D131" s="55">
        <f t="shared" si="58"/>
        <v>1.2024221630567469</v>
      </c>
      <c r="E131" s="8">
        <v>51.4</v>
      </c>
      <c r="F131" s="8">
        <f t="shared" si="39"/>
        <v>4.2914490262173324</v>
      </c>
      <c r="G131" s="1">
        <v>0.15</v>
      </c>
      <c r="H131" s="8">
        <f t="shared" si="40"/>
        <v>-5.2377229260722559E-2</v>
      </c>
      <c r="I131" s="8" cm="1">
        <f t="array" ref="I131">_xll.BDH(I$2,"PX_LAST",$A131,$A131,"Days=A","Fill=P")</f>
        <v>-3.1280000000000001</v>
      </c>
      <c r="J131" s="10">
        <f t="shared" si="41"/>
        <v>-1.3298415736913443</v>
      </c>
      <c r="K131" s="44">
        <f t="shared" si="59"/>
        <v>-0.99655565598048867</v>
      </c>
      <c r="L131" s="59"/>
      <c r="M131" s="10"/>
      <c r="O131" s="59" cm="1">
        <f t="array" ref="O131">_xll.BDH(O$3,"PX_LAST",$A131,$A131,"Days=A","Fill=P")</f>
        <v>-50.1</v>
      </c>
      <c r="P131" s="10">
        <f t="shared" si="71"/>
        <v>-1.87155792861688</v>
      </c>
      <c r="Q131" s="55">
        <f t="shared" si="73"/>
        <v>-1.9686021297193659</v>
      </c>
      <c r="T131" t="s">
        <v>27</v>
      </c>
      <c r="U131" s="26">
        <f t="shared" si="54"/>
        <v>-0.52812296318215957</v>
      </c>
      <c r="V131" s="1" t="str">
        <f t="shared" si="55"/>
        <v>C</v>
      </c>
      <c r="W131" s="26">
        <f t="shared" si="60"/>
        <v>-0.43121389125603499</v>
      </c>
      <c r="X131" s="49">
        <f t="shared" si="56"/>
        <v>1</v>
      </c>
      <c r="Y131" s="26">
        <f t="shared" si="61"/>
        <v>-0.43121389125603499</v>
      </c>
      <c r="Z131" s="82" t="str">
        <f t="shared" si="62"/>
        <v>C</v>
      </c>
      <c r="AA131" s="35">
        <f t="shared" si="57"/>
        <v>-9.6909071926124593E-2</v>
      </c>
      <c r="AB131" s="34" t="str">
        <f t="shared" si="66"/>
        <v>C</v>
      </c>
      <c r="AC131" t="s">
        <v>57</v>
      </c>
      <c r="AD131" s="1">
        <f t="shared" si="67"/>
        <v>0.43121389125603499</v>
      </c>
      <c r="AE131" s="1">
        <f t="shared" si="72"/>
        <v>0.107847690332457</v>
      </c>
      <c r="AF131" s="1"/>
      <c r="AG131" s="1"/>
      <c r="AH131" s="1"/>
      <c r="AI131" s="1">
        <v>0</v>
      </c>
      <c r="AK131" s="28" t="e">
        <f t="shared" si="43"/>
        <v>#N/A</v>
      </c>
      <c r="AL131" s="28" t="e">
        <f t="shared" si="44"/>
        <v>#N/A</v>
      </c>
      <c r="AM131" s="28">
        <f t="shared" si="45"/>
        <v>-0.52812296318215957</v>
      </c>
      <c r="AN131" s="28" t="e">
        <f t="shared" si="46"/>
        <v>#N/A</v>
      </c>
      <c r="AO131" s="28" t="e">
        <f t="shared" si="47"/>
        <v>#N/A</v>
      </c>
      <c r="AP131" s="28" t="e">
        <f t="shared" si="48"/>
        <v>#N/A</v>
      </c>
      <c r="AQ131">
        <f t="shared" si="49"/>
        <v>243.48</v>
      </c>
      <c r="AR131" t="e">
        <f t="shared" si="50"/>
        <v>#N/A</v>
      </c>
      <c r="AT131" s="16">
        <f t="shared" si="51"/>
        <v>40847</v>
      </c>
      <c r="AU131">
        <f t="shared" si="52"/>
        <v>1</v>
      </c>
      <c r="AV131">
        <f t="shared" si="53"/>
        <v>1</v>
      </c>
      <c r="BG131" cm="1">
        <f t="array" ref="BG131">_xll.BDH($BG$3,"PX_LAST",$A131,$A131,"Days=A","Fill=P")</f>
        <v>243.48</v>
      </c>
      <c r="BH131">
        <f t="shared" si="42"/>
        <v>7.6487753116986301E-2</v>
      </c>
      <c r="BI131" t="str">
        <f t="shared" si="63"/>
        <v>C</v>
      </c>
      <c r="BJ131">
        <f t="shared" si="64"/>
        <v>0</v>
      </c>
      <c r="BK131">
        <f t="shared" si="65"/>
        <v>0</v>
      </c>
      <c r="BL131">
        <f t="shared" si="68"/>
        <v>196.04569974638594</v>
      </c>
      <c r="BM131">
        <f t="shared" si="69"/>
        <v>109.44396997347953</v>
      </c>
      <c r="BN131">
        <f t="shared" si="70"/>
        <v>1.7912882710111095</v>
      </c>
    </row>
    <row r="132" spans="1:66" x14ac:dyDescent="0.25">
      <c r="A132" s="54">
        <v>40877</v>
      </c>
      <c r="B132" s="75">
        <f>_xll.BDH(B$2,"PX_LAST",$A132,$A132,"Days=A","Fill=P")</f>
        <v>99.687100000000001</v>
      </c>
      <c r="C132" s="8">
        <f t="shared" si="38"/>
        <v>100.46993179761002</v>
      </c>
      <c r="D132" s="55">
        <f t="shared" si="58"/>
        <v>1.0095540335366247</v>
      </c>
      <c r="E132" s="8">
        <v>51.8</v>
      </c>
      <c r="F132" s="8">
        <f t="shared" si="39"/>
        <v>3.7931592209738656</v>
      </c>
      <c r="G132" s="1">
        <v>-0.34</v>
      </c>
      <c r="H132" s="8">
        <f t="shared" si="40"/>
        <v>-0.10990178340857804</v>
      </c>
      <c r="I132" s="8" cm="1">
        <f t="array" ref="I132">_xll.BDH(I$2,"PX_LAST",$A132,$A132,"Days=A","Fill=P")</f>
        <v>-3.6440000000000001</v>
      </c>
      <c r="J132" s="10">
        <f t="shared" si="41"/>
        <v>-1.4455494950067771</v>
      </c>
      <c r="K132" s="44">
        <f t="shared" si="59"/>
        <v>-1.932336903400057</v>
      </c>
      <c r="L132" s="59"/>
      <c r="M132" s="10"/>
      <c r="O132" s="59" cm="1">
        <f t="array" ref="O132">_xll.BDH(O$3,"PX_LAST",$A132,$A132,"Days=A","Fill=P")</f>
        <v>-22.2</v>
      </c>
      <c r="P132" s="10">
        <f t="shared" si="71"/>
        <v>-3.9044021357551912</v>
      </c>
      <c r="Q132" s="55">
        <f t="shared" si="73"/>
        <v>-2.1152728930723264</v>
      </c>
      <c r="T132" t="s">
        <v>27</v>
      </c>
      <c r="U132" s="26">
        <f t="shared" si="54"/>
        <v>-0.94839587780521217</v>
      </c>
      <c r="V132" s="1" t="str">
        <f t="shared" si="55"/>
        <v>C</v>
      </c>
      <c r="W132" s="26">
        <f t="shared" si="60"/>
        <v>-0.42027291462305261</v>
      </c>
      <c r="X132" s="49">
        <f t="shared" si="56"/>
        <v>1</v>
      </c>
      <c r="Y132" s="26">
        <f t="shared" si="61"/>
        <v>-0.42027291462305261</v>
      </c>
      <c r="Z132" s="82" t="str">
        <f t="shared" si="62"/>
        <v>C</v>
      </c>
      <c r="AA132" s="35">
        <f t="shared" si="57"/>
        <v>-9.6909071926124593E-2</v>
      </c>
      <c r="AB132" s="34" t="str">
        <f t="shared" si="66"/>
        <v>C</v>
      </c>
      <c r="AC132" t="s">
        <v>57</v>
      </c>
      <c r="AD132" s="1">
        <f t="shared" si="67"/>
        <v>0.42027291462305261</v>
      </c>
      <c r="AE132" s="1">
        <f t="shared" si="72"/>
        <v>0.1332962965642337</v>
      </c>
      <c r="AF132" s="1"/>
      <c r="AG132" s="1"/>
      <c r="AH132" s="1"/>
      <c r="AI132" s="1">
        <v>0</v>
      </c>
      <c r="AK132" s="28" t="e">
        <f t="shared" si="43"/>
        <v>#N/A</v>
      </c>
      <c r="AL132" s="28" t="e">
        <f t="shared" si="44"/>
        <v>#N/A</v>
      </c>
      <c r="AM132" s="28">
        <f t="shared" si="45"/>
        <v>-0.94839587780521217</v>
      </c>
      <c r="AN132" s="28" t="e">
        <f t="shared" si="46"/>
        <v>#N/A</v>
      </c>
      <c r="AO132" s="28" t="e">
        <f t="shared" si="47"/>
        <v>#N/A</v>
      </c>
      <c r="AP132" s="28" t="e">
        <f t="shared" si="48"/>
        <v>#N/A</v>
      </c>
      <c r="AQ132">
        <f t="shared" si="49"/>
        <v>240.08</v>
      </c>
      <c r="AR132" t="e">
        <f t="shared" si="50"/>
        <v>#N/A</v>
      </c>
      <c r="AT132" s="16">
        <f t="shared" si="51"/>
        <v>40877</v>
      </c>
      <c r="AU132">
        <f t="shared" si="52"/>
        <v>1</v>
      </c>
      <c r="AV132">
        <f t="shared" si="53"/>
        <v>1</v>
      </c>
      <c r="BG132" cm="1">
        <f t="array" ref="BG132">_xll.BDH($BG$3,"PX_LAST",$A132,$A132,"Days=A","Fill=P")</f>
        <v>240.08</v>
      </c>
      <c r="BH132">
        <f t="shared" si="42"/>
        <v>-1.3964185970100074E-2</v>
      </c>
      <c r="BI132" t="str">
        <f t="shared" si="63"/>
        <v>C</v>
      </c>
      <c r="BJ132">
        <f t="shared" si="64"/>
        <v>0</v>
      </c>
      <c r="BK132">
        <f t="shared" si="65"/>
        <v>0</v>
      </c>
      <c r="BL132">
        <f t="shared" si="68"/>
        <v>196.04569974638594</v>
      </c>
      <c r="BM132">
        <f t="shared" si="69"/>
        <v>107.91567402346381</v>
      </c>
      <c r="BN132">
        <f t="shared" si="70"/>
        <v>1.8166563988078346</v>
      </c>
    </row>
    <row r="133" spans="1:66" x14ac:dyDescent="0.25">
      <c r="A133" s="54">
        <v>40907</v>
      </c>
      <c r="B133" s="75">
        <f>_xll.BDH(B$2,"PX_LAST",$A133,$A133,"Days=A","Fill=P")</f>
        <v>99.687100000000001</v>
      </c>
      <c r="C133" s="8">
        <f t="shared" ref="C133:C196" si="74">$BQ$2*C132 + (1-$BQ$2)*B133</f>
        <v>100.43079020772952</v>
      </c>
      <c r="D133" s="55">
        <f t="shared" si="58"/>
        <v>0.83004845505260461</v>
      </c>
      <c r="E133" s="8">
        <v>53</v>
      </c>
      <c r="F133" s="8">
        <f t="shared" ref="F133:F196" si="75">$BQ$1*F132+(1-$BQ$1)*(E133-50)</f>
        <v>3.6345273767790927</v>
      </c>
      <c r="G133" s="1">
        <v>0.26</v>
      </c>
      <c r="H133" s="8">
        <f t="shared" ref="H133:H196" si="76">$BQ$1*H132+(1-$BQ$1) * MAX(AVERAGE($G$4:$G$256)-3*STDEVA($G$4:$G$256),MIN(G133,AVERAGE($G$4:$G$256)+3*STDEVA($G$4:$G$256)))</f>
        <v>-3.5921426726862438E-2</v>
      </c>
      <c r="I133" s="8" cm="1">
        <f t="array" ref="I133">_xll.BDH(I$2,"PX_LAST",$A133,$A133,"Days=A","Fill=P")</f>
        <v>-3.415</v>
      </c>
      <c r="J133" s="10">
        <f t="shared" ref="J133:J196" si="77">$BQ$3*J132+(1-$BQ$3)*I133</f>
        <v>-1.5440220202564383</v>
      </c>
      <c r="K133" s="44">
        <f t="shared" si="59"/>
        <v>-2.5701603223347749</v>
      </c>
      <c r="L133" s="59"/>
      <c r="M133" s="10"/>
      <c r="O133" s="59" cm="1">
        <f t="array" ref="O133">_xll.BDH(O$3,"PX_LAST",$A133,$A133,"Days=A","Fill=P")</f>
        <v>-8.8000000000000007</v>
      </c>
      <c r="P133" s="10">
        <f t="shared" si="71"/>
        <v>-4.3939619221796722</v>
      </c>
      <c r="Q133" s="55">
        <f t="shared" si="73"/>
        <v>-2.1500683521337804</v>
      </c>
      <c r="T133" t="s">
        <v>28</v>
      </c>
      <c r="U133" s="26">
        <f t="shared" si="54"/>
        <v>-1.2368915469773103</v>
      </c>
      <c r="V133" s="1" t="str">
        <f t="shared" si="55"/>
        <v>C</v>
      </c>
      <c r="W133" s="26">
        <f t="shared" si="60"/>
        <v>-0.28849566917209812</v>
      </c>
      <c r="X133" s="49">
        <f t="shared" si="56"/>
        <v>0</v>
      </c>
      <c r="Y133" s="26">
        <f t="shared" si="61"/>
        <v>-0.28849566917209812</v>
      </c>
      <c r="Z133" s="82" t="str">
        <f t="shared" si="62"/>
        <v>C</v>
      </c>
      <c r="AA133" s="35">
        <f t="shared" si="57"/>
        <v>-9.6909071926124593E-2</v>
      </c>
      <c r="AB133" s="34" t="str">
        <f t="shared" si="66"/>
        <v>C</v>
      </c>
      <c r="AC133" t="s">
        <v>57</v>
      </c>
      <c r="AD133" s="1">
        <f t="shared" si="67"/>
        <v>0.28849566917209812</v>
      </c>
      <c r="AE133" s="1">
        <f t="shared" si="72"/>
        <v>0.1332962965642337</v>
      </c>
      <c r="AF133" s="1"/>
      <c r="AG133" s="1"/>
      <c r="AH133" s="1"/>
      <c r="AI133" s="1">
        <v>0</v>
      </c>
      <c r="AK133" s="28" t="e">
        <f t="shared" si="43"/>
        <v>#N/A</v>
      </c>
      <c r="AL133" s="28" t="e">
        <f t="shared" si="44"/>
        <v>#N/A</v>
      </c>
      <c r="AM133" s="28">
        <f t="shared" si="45"/>
        <v>-1.2368915469773103</v>
      </c>
      <c r="AN133" s="28" t="e">
        <f t="shared" si="46"/>
        <v>#N/A</v>
      </c>
      <c r="AO133" s="28" t="e">
        <f t="shared" si="47"/>
        <v>#N/A</v>
      </c>
      <c r="AP133" s="28" t="e">
        <f t="shared" si="48"/>
        <v>#N/A</v>
      </c>
      <c r="AQ133">
        <f t="shared" si="49"/>
        <v>244.54</v>
      </c>
      <c r="AR133" t="e">
        <f t="shared" si="50"/>
        <v>#N/A</v>
      </c>
      <c r="AT133" s="16">
        <f t="shared" si="51"/>
        <v>40907</v>
      </c>
      <c r="AU133">
        <f t="shared" si="52"/>
        <v>1</v>
      </c>
      <c r="AV133">
        <f t="shared" si="53"/>
        <v>1</v>
      </c>
      <c r="BG133" cm="1">
        <f t="array" ref="BG133">_xll.BDH($BG$3,"PX_LAST",$A133,$A133,"Days=A","Fill=P")</f>
        <v>244.54</v>
      </c>
      <c r="BH133">
        <f t="shared" si="42"/>
        <v>1.8577140953015547E-2</v>
      </c>
      <c r="BI133" t="str">
        <f t="shared" si="63"/>
        <v>C</v>
      </c>
      <c r="BJ133">
        <f t="shared" si="64"/>
        <v>0</v>
      </c>
      <c r="BK133">
        <f t="shared" si="65"/>
        <v>0</v>
      </c>
      <c r="BL133">
        <f t="shared" si="68"/>
        <v>196.04569974638594</v>
      </c>
      <c r="BM133">
        <f t="shared" si="69"/>
        <v>109.92043871083737</v>
      </c>
      <c r="BN133">
        <f t="shared" si="70"/>
        <v>1.7835236289596179</v>
      </c>
    </row>
    <row r="134" spans="1:66" x14ac:dyDescent="0.25">
      <c r="A134" s="54">
        <v>40939</v>
      </c>
      <c r="B134" s="75">
        <f>_xll.BDH(B$2,"PX_LAST",$A134,$A134,"Days=A","Fill=P")</f>
        <v>99.384799999999998</v>
      </c>
      <c r="C134" s="8">
        <f t="shared" si="74"/>
        <v>100.37849069734304</v>
      </c>
      <c r="D134" s="55">
        <f t="shared" si="58"/>
        <v>0.59882855309390826</v>
      </c>
      <c r="E134" s="8">
        <v>54.2</v>
      </c>
      <c r="F134" s="8">
        <f t="shared" si="75"/>
        <v>3.7476219014232748</v>
      </c>
      <c r="G134" s="1">
        <v>0.32</v>
      </c>
      <c r="H134" s="8">
        <f t="shared" si="76"/>
        <v>3.5262858618510036E-2</v>
      </c>
      <c r="I134" s="8" cm="1">
        <f t="array" ref="I134">_xll.BDH(I$2,"PX_LAST",$A134,$A134,"Days=A","Fill=P")</f>
        <v>-2.5489999999999999</v>
      </c>
      <c r="J134" s="10">
        <f t="shared" si="77"/>
        <v>-1.5942709192436164</v>
      </c>
      <c r="K134" s="44">
        <f t="shared" si="59"/>
        <v>-2.7010768447797924</v>
      </c>
      <c r="L134" s="59"/>
      <c r="M134" s="10"/>
      <c r="O134" s="59" cm="1">
        <f t="array" ref="O134">_xll.BDH(O$3,"PX_LAST",$A134,$A134,"Days=A","Fill=P")</f>
        <v>13.2</v>
      </c>
      <c r="P134" s="10">
        <f t="shared" si="71"/>
        <v>-2.6345657299617056</v>
      </c>
      <c r="Q134" s="55">
        <f t="shared" si="73"/>
        <v>-2.0027542260762061</v>
      </c>
      <c r="T134" t="s">
        <v>28</v>
      </c>
      <c r="U134" s="26">
        <f t="shared" si="54"/>
        <v>-1.2912608719344647</v>
      </c>
      <c r="V134" s="1" t="str">
        <f t="shared" si="55"/>
        <v>C</v>
      </c>
      <c r="W134" s="26">
        <f t="shared" si="60"/>
        <v>-5.4369324957154408E-2</v>
      </c>
      <c r="X134" s="49">
        <f t="shared" si="56"/>
        <v>0</v>
      </c>
      <c r="Y134" s="26">
        <f t="shared" si="61"/>
        <v>-5.4369324957154408E-2</v>
      </c>
      <c r="Z134" s="82" t="str">
        <f t="shared" si="62"/>
        <v>C</v>
      </c>
      <c r="AA134" s="35">
        <f t="shared" si="57"/>
        <v>-9.6909071926124593E-2</v>
      </c>
      <c r="AB134" s="34" t="str">
        <f t="shared" si="66"/>
        <v>C</v>
      </c>
      <c r="AC134" t="s">
        <v>57</v>
      </c>
      <c r="AD134" s="1">
        <f t="shared" si="67"/>
        <v>5.4369324957154408E-2</v>
      </c>
      <c r="AE134" s="1">
        <f t="shared" si="72"/>
        <v>0.107847690332457</v>
      </c>
      <c r="AF134" s="1"/>
      <c r="AG134" s="1"/>
      <c r="AH134" s="1"/>
      <c r="AI134" s="1">
        <v>0</v>
      </c>
      <c r="AK134" s="28" t="e">
        <f t="shared" si="43"/>
        <v>#N/A</v>
      </c>
      <c r="AL134" s="28" t="e">
        <f t="shared" si="44"/>
        <v>#N/A</v>
      </c>
      <c r="AM134" s="28">
        <f t="shared" si="45"/>
        <v>-1.2912608719344647</v>
      </c>
      <c r="AN134" s="28" t="e">
        <f t="shared" si="46"/>
        <v>#N/A</v>
      </c>
      <c r="AO134" s="28" t="e">
        <f t="shared" si="47"/>
        <v>#N/A</v>
      </c>
      <c r="AP134" s="28" t="e">
        <f t="shared" si="48"/>
        <v>#N/A</v>
      </c>
      <c r="AQ134">
        <f t="shared" si="49"/>
        <v>254.41</v>
      </c>
      <c r="AR134" t="e">
        <f t="shared" si="50"/>
        <v>#N/A</v>
      </c>
      <c r="AT134" s="16">
        <f t="shared" si="51"/>
        <v>40939</v>
      </c>
      <c r="AU134">
        <f t="shared" si="52"/>
        <v>1</v>
      </c>
      <c r="AV134">
        <f t="shared" si="53"/>
        <v>1</v>
      </c>
      <c r="BG134" cm="1">
        <f t="array" ref="BG134">_xll.BDH($BG$3,"PX_LAST",$A134,$A134,"Days=A","Fill=P")</f>
        <v>254.41</v>
      </c>
      <c r="BH134">
        <f t="shared" ref="BH134:BH197" si="78">BG134/BG133-1</f>
        <v>4.0361495051934204E-2</v>
      </c>
      <c r="BI134" t="str">
        <f t="shared" si="63"/>
        <v>C</v>
      </c>
      <c r="BJ134">
        <f t="shared" si="64"/>
        <v>0</v>
      </c>
      <c r="BK134">
        <f t="shared" si="65"/>
        <v>0</v>
      </c>
      <c r="BL134">
        <f t="shared" si="68"/>
        <v>196.04569974638594</v>
      </c>
      <c r="BM134">
        <f t="shared" si="69"/>
        <v>114.35699195397127</v>
      </c>
      <c r="BN134">
        <f t="shared" si="70"/>
        <v>1.7143306797130025</v>
      </c>
    </row>
    <row r="135" spans="1:66" x14ac:dyDescent="0.25">
      <c r="A135" s="54">
        <v>40968</v>
      </c>
      <c r="B135" s="75">
        <f>_xll.BDH(B$2,"PX_LAST",$A135,$A135,"Days=A","Fill=P")</f>
        <v>99.298199999999994</v>
      </c>
      <c r="C135" s="8">
        <f t="shared" si="74"/>
        <v>100.32447616247589</v>
      </c>
      <c r="D135" s="55">
        <f t="shared" si="58"/>
        <v>0.3350799717769431</v>
      </c>
      <c r="E135" s="8">
        <v>53.3</v>
      </c>
      <c r="F135" s="8">
        <f t="shared" si="75"/>
        <v>3.6580975211386191</v>
      </c>
      <c r="G135" s="1">
        <v>-0.02</v>
      </c>
      <c r="H135" s="8">
        <f t="shared" si="76"/>
        <v>2.4210286894808031E-2</v>
      </c>
      <c r="I135" s="8" cm="1">
        <f t="array" ref="I135">_xll.BDH(I$2,"PX_LAST",$A135,$A135,"Days=A","Fill=P")</f>
        <v>-1.9379999999999999</v>
      </c>
      <c r="J135" s="10">
        <f t="shared" si="77"/>
        <v>-1.6114573732814355</v>
      </c>
      <c r="K135" s="44">
        <f t="shared" si="59"/>
        <v>-2.5534447002781078</v>
      </c>
      <c r="L135" s="59"/>
      <c r="M135" s="10"/>
      <c r="O135" s="59" cm="1">
        <f t="array" ref="O135">_xll.BDH(O$3,"PX_LAST",$A135,$A135,"Days=A","Fill=P")</f>
        <v>25.1</v>
      </c>
      <c r="P135" s="10">
        <f t="shared" si="71"/>
        <v>0.13889084303446486</v>
      </c>
      <c r="Q135" s="55">
        <f t="shared" si="73"/>
        <v>-1.7321891543811319</v>
      </c>
      <c r="T135" t="s">
        <v>27</v>
      </c>
      <c r="U135" s="26">
        <f t="shared" si="54"/>
        <v>-1.2289351005217772</v>
      </c>
      <c r="V135" s="1" t="str">
        <f t="shared" si="55"/>
        <v>R</v>
      </c>
      <c r="W135" s="26">
        <f t="shared" si="60"/>
        <v>6.232577141268747E-2</v>
      </c>
      <c r="X135" s="49">
        <f t="shared" si="56"/>
        <v>0</v>
      </c>
      <c r="Y135" s="26">
        <f t="shared" si="61"/>
        <v>6.232577141268747E-2</v>
      </c>
      <c r="Z135" s="82" t="str">
        <f t="shared" si="62"/>
        <v>C</v>
      </c>
      <c r="AA135" s="35">
        <f t="shared" si="57"/>
        <v>-9.6909071926124593E-2</v>
      </c>
      <c r="AB135" s="34" t="str">
        <f t="shared" si="66"/>
        <v>C</v>
      </c>
      <c r="AC135" t="s">
        <v>57</v>
      </c>
      <c r="AD135" s="1">
        <f t="shared" si="67"/>
        <v>6.232577141268747E-2</v>
      </c>
      <c r="AE135" s="1">
        <f t="shared" si="72"/>
        <v>9.9484095095897285E-2</v>
      </c>
      <c r="AF135" s="1"/>
      <c r="AG135" s="1"/>
      <c r="AH135" s="1"/>
      <c r="AI135" s="1">
        <v>0</v>
      </c>
      <c r="AK135" s="28" t="e">
        <f t="shared" ref="AK135:AK198" si="79">IF(OR($AB135=AK$4,$AB136=AK$4),$U135,NA())</f>
        <v>#N/A</v>
      </c>
      <c r="AL135" s="28" t="e">
        <f t="shared" ref="AL135:AL198" si="80">IF(OR($AB135=AL$4,$AB136=AL$4),$U135,NA())</f>
        <v>#N/A</v>
      </c>
      <c r="AM135" s="28">
        <f t="shared" ref="AM135:AM198" si="81">IF(OR($AB135=AM$4,$AB136=AM$4),$U135,NA())</f>
        <v>-1.2289351005217772</v>
      </c>
      <c r="AN135" s="28" t="e">
        <f t="shared" ref="AN135:AN198" si="82">IF(OR($AB135=AN$4,$AB136=AN$4),$U135,NA())</f>
        <v>#N/A</v>
      </c>
      <c r="AO135" s="28" t="e">
        <f t="shared" ref="AO135:AO198" si="83">IF(OR($AB135=AO$5,$AB136=AO$5),$BG135,NA())</f>
        <v>#N/A</v>
      </c>
      <c r="AP135" s="28" t="e">
        <f t="shared" ref="AP135:AP198" si="84">IF(OR($AB135=AP$5,$AB136=AP$5),$BG135,NA())</f>
        <v>#N/A</v>
      </c>
      <c r="AQ135">
        <f t="shared" ref="AQ135:AQ198" si="85">IF(OR($AB135=AQ$5,$AB136=AQ$5),$BG135,NA())</f>
        <v>264.32</v>
      </c>
      <c r="AR135" t="e">
        <f t="shared" ref="AR135:AR198" si="86">IF(OR($AB135=AN$5,$AB136=AN$5),$BG135,NA())</f>
        <v>#N/A</v>
      </c>
      <c r="AT135" s="16">
        <f t="shared" ref="AT135:AT198" si="87">A135</f>
        <v>40968</v>
      </c>
      <c r="AU135">
        <f t="shared" si="52"/>
        <v>2</v>
      </c>
      <c r="AV135">
        <f t="shared" si="53"/>
        <v>1</v>
      </c>
      <c r="BG135" cm="1">
        <f t="array" ref="BG135">_xll.BDH($BG$3,"PX_LAST",$A135,$A135,"Days=A","Fill=P")</f>
        <v>264.32</v>
      </c>
      <c r="BH135">
        <f t="shared" si="78"/>
        <v>3.8952871349396734E-2</v>
      </c>
      <c r="BI135" t="str">
        <f t="shared" si="63"/>
        <v>C</v>
      </c>
      <c r="BJ135">
        <f t="shared" si="64"/>
        <v>0</v>
      </c>
      <c r="BK135">
        <f t="shared" si="65"/>
        <v>0</v>
      </c>
      <c r="BL135">
        <f t="shared" si="68"/>
        <v>196.04569974638594</v>
      </c>
      <c r="BM135">
        <f t="shared" si="69"/>
        <v>118.81152514945832</v>
      </c>
      <c r="BN135">
        <f t="shared" si="70"/>
        <v>1.6500562508542105</v>
      </c>
    </row>
    <row r="136" spans="1:66" x14ac:dyDescent="0.25">
      <c r="A136" s="54">
        <v>40998</v>
      </c>
      <c r="B136" s="75">
        <f>_xll.BDH(B$2,"PX_LAST",$A136,$A136,"Days=A","Fill=P")</f>
        <v>99.298199999999994</v>
      </c>
      <c r="C136" s="8">
        <f t="shared" si="74"/>
        <v>100.2731623543521</v>
      </c>
      <c r="D136" s="55">
        <f t="shared" si="58"/>
        <v>1.6907833283713595E-2</v>
      </c>
      <c r="E136" s="8">
        <v>53.5</v>
      </c>
      <c r="F136" s="8">
        <f t="shared" si="75"/>
        <v>3.626478016910895</v>
      </c>
      <c r="G136" s="1">
        <v>-0.38</v>
      </c>
      <c r="H136" s="8">
        <f t="shared" si="76"/>
        <v>-5.6631770484153562E-2</v>
      </c>
      <c r="I136" s="8" cm="1">
        <f t="array" ref="I136">_xll.BDH(I$2,"PX_LAST",$A136,$A136,"Days=A","Fill=P")</f>
        <v>-1.4359999999999999</v>
      </c>
      <c r="J136" s="10">
        <f t="shared" si="77"/>
        <v>-1.6026845046173637</v>
      </c>
      <c r="K136" s="44">
        <f t="shared" si="59"/>
        <v>-2.2619367155000596</v>
      </c>
      <c r="L136" s="59"/>
      <c r="M136" s="10"/>
      <c r="O136" s="59" cm="1">
        <f t="array" ref="O136">_xll.BDH(O$3,"PX_LAST",$A136,$A136,"Days=A","Fill=P")</f>
        <v>13.9</v>
      </c>
      <c r="P136" s="10">
        <f t="shared" si="71"/>
        <v>1.5150017587310181</v>
      </c>
      <c r="Q136" s="55">
        <f t="shared" si="73"/>
        <v>-1.5416887522188309</v>
      </c>
      <c r="T136" t="s">
        <v>27</v>
      </c>
      <c r="U136" s="26">
        <f t="shared" si="54"/>
        <v>-1.1561818319806492</v>
      </c>
      <c r="V136" s="1" t="str">
        <f t="shared" si="55"/>
        <v>R</v>
      </c>
      <c r="W136" s="26">
        <f t="shared" si="60"/>
        <v>7.2753268541128069E-2</v>
      </c>
      <c r="X136" s="49">
        <f t="shared" si="56"/>
        <v>0</v>
      </c>
      <c r="Y136" s="26">
        <f t="shared" si="61"/>
        <v>7.2753268541128069E-2</v>
      </c>
      <c r="Z136" s="82" t="str">
        <f t="shared" si="62"/>
        <v>C</v>
      </c>
      <c r="AA136" s="35">
        <f t="shared" si="57"/>
        <v>-1.1561818319806492</v>
      </c>
      <c r="AB136" s="34" t="str">
        <f t="shared" si="66"/>
        <v>C</v>
      </c>
      <c r="AC136" t="s">
        <v>57</v>
      </c>
      <c r="AD136" s="1">
        <f t="shared" si="67"/>
        <v>7.2753268541128069E-2</v>
      </c>
      <c r="AE136" s="1">
        <f t="shared" si="72"/>
        <v>9.9484095095897285E-2</v>
      </c>
      <c r="AF136" s="1"/>
      <c r="AG136" s="1"/>
      <c r="AH136" s="1"/>
      <c r="AI136" s="1">
        <v>0</v>
      </c>
      <c r="AK136" s="28" t="e">
        <f t="shared" si="79"/>
        <v>#N/A</v>
      </c>
      <c r="AL136" s="28" t="e">
        <f t="shared" si="80"/>
        <v>#N/A</v>
      </c>
      <c r="AM136" s="28">
        <f t="shared" si="81"/>
        <v>-1.1561818319806492</v>
      </c>
      <c r="AN136" s="28" t="e">
        <f t="shared" si="82"/>
        <v>#N/A</v>
      </c>
      <c r="AO136" s="28" t="e">
        <f t="shared" si="83"/>
        <v>#N/A</v>
      </c>
      <c r="AP136" s="28" t="e">
        <f t="shared" si="84"/>
        <v>#N/A</v>
      </c>
      <c r="AQ136">
        <f t="shared" si="85"/>
        <v>263.32</v>
      </c>
      <c r="AR136" t="e">
        <f t="shared" si="86"/>
        <v>#N/A</v>
      </c>
      <c r="AT136" s="16">
        <f t="shared" si="87"/>
        <v>40998</v>
      </c>
      <c r="AU136">
        <f t="shared" ref="AU136:AU199" si="88">IF($V136="E",4,IF($V136="R",2,IF($V136="SD",3,1)))</f>
        <v>2</v>
      </c>
      <c r="AV136">
        <f t="shared" ref="AV136:AV199" si="89">IF($Z136="E",4,IF($Z136="R",2,IF($Z136="SD",3,1)))</f>
        <v>1</v>
      </c>
      <c r="BG136" cm="1">
        <f t="array" ref="BG136">_xll.BDH($BG$3,"PX_LAST",$A136,$A136,"Days=A","Fill=P")</f>
        <v>263.32</v>
      </c>
      <c r="BH136">
        <f t="shared" si="78"/>
        <v>-3.7832929782082303E-3</v>
      </c>
      <c r="BI136" t="str">
        <f t="shared" si="63"/>
        <v>C</v>
      </c>
      <c r="BJ136">
        <f t="shared" si="64"/>
        <v>0</v>
      </c>
      <c r="BK136">
        <f t="shared" si="65"/>
        <v>0</v>
      </c>
      <c r="BL136">
        <f t="shared" si="68"/>
        <v>196.04569974638594</v>
      </c>
      <c r="BM136">
        <f t="shared" si="69"/>
        <v>118.36202634063017</v>
      </c>
      <c r="BN136">
        <f t="shared" si="70"/>
        <v>1.6563226045335899</v>
      </c>
    </row>
    <row r="137" spans="1:66" x14ac:dyDescent="0.25">
      <c r="A137" s="54">
        <v>41029</v>
      </c>
      <c r="B137" s="75">
        <f>_xll.BDH(B$2,"PX_LAST",$A137,$A137,"Days=A","Fill=P")</f>
        <v>99.116500000000002</v>
      </c>
      <c r="C137" s="8">
        <f t="shared" si="74"/>
        <v>100.21532923663449</v>
      </c>
      <c r="D137" s="55">
        <f t="shared" si="58"/>
        <v>-0.42428396175614219</v>
      </c>
      <c r="E137" s="8">
        <v>55.2</v>
      </c>
      <c r="F137" s="8">
        <f t="shared" si="75"/>
        <v>3.9411824135287166</v>
      </c>
      <c r="G137" s="1">
        <v>7.0000000000000007E-2</v>
      </c>
      <c r="H137" s="8">
        <f t="shared" si="76"/>
        <v>-3.1305416387322857E-2</v>
      </c>
      <c r="I137" s="8" cm="1">
        <f t="array" ref="I137">_xll.BDH(I$2,"PX_LAST",$A137,$A137,"Days=A","Fill=P")</f>
        <v>-1.5349999999999999</v>
      </c>
      <c r="J137" s="10">
        <f t="shared" si="77"/>
        <v>-1.5993002793864954</v>
      </c>
      <c r="K137" s="44">
        <f t="shared" si="59"/>
        <v>-2.0310821477416705</v>
      </c>
      <c r="L137" s="59"/>
      <c r="M137" s="10"/>
      <c r="O137" s="59" cm="1">
        <f t="array" ref="O137">_xll.BDH(O$3,"PX_LAST",$A137,$A137,"Days=A","Fill=P")</f>
        <v>-9.3000000000000007</v>
      </c>
      <c r="P137" s="10">
        <f t="shared" si="71"/>
        <v>0.4335015828579164</v>
      </c>
      <c r="Q137" s="55">
        <f t="shared" si="73"/>
        <v>-1.5076838764514207</v>
      </c>
      <c r="T137" t="s">
        <v>27</v>
      </c>
      <c r="U137" s="26">
        <f t="shared" si="54"/>
        <v>-1.1739527303031256</v>
      </c>
      <c r="V137" s="1" t="str">
        <f t="shared" si="55"/>
        <v>C</v>
      </c>
      <c r="W137" s="26">
        <f t="shared" si="60"/>
        <v>-1.7770898322476469E-2</v>
      </c>
      <c r="X137" s="49">
        <f t="shared" si="56"/>
        <v>0</v>
      </c>
      <c r="Y137" s="26">
        <f t="shared" si="61"/>
        <v>-1.7770898322476469E-2</v>
      </c>
      <c r="Z137" s="82" t="str">
        <f t="shared" si="62"/>
        <v>C</v>
      </c>
      <c r="AA137" s="35">
        <f t="shared" si="57"/>
        <v>-1.1739527303031256</v>
      </c>
      <c r="AB137" s="34" t="str">
        <f t="shared" si="66"/>
        <v>C</v>
      </c>
      <c r="AC137" t="s">
        <v>57</v>
      </c>
      <c r="AD137" s="1">
        <f t="shared" si="67"/>
        <v>1.7770898322476469E-2</v>
      </c>
      <c r="AE137" s="1">
        <f t="shared" si="72"/>
        <v>9.2666852266571009E-2</v>
      </c>
      <c r="AF137" s="1"/>
      <c r="AG137" s="1"/>
      <c r="AH137" s="1"/>
      <c r="AI137" s="1">
        <v>0</v>
      </c>
      <c r="AK137" s="28" t="e">
        <f t="shared" si="79"/>
        <v>#N/A</v>
      </c>
      <c r="AL137" s="28" t="e">
        <f t="shared" si="80"/>
        <v>#N/A</v>
      </c>
      <c r="AM137" s="28">
        <f t="shared" si="81"/>
        <v>-1.1739527303031256</v>
      </c>
      <c r="AN137" s="28" t="e">
        <f t="shared" si="82"/>
        <v>#N/A</v>
      </c>
      <c r="AO137" s="28" t="e">
        <f t="shared" si="83"/>
        <v>#N/A</v>
      </c>
      <c r="AP137" s="28" t="e">
        <f t="shared" si="84"/>
        <v>#N/A</v>
      </c>
      <c r="AQ137">
        <f t="shared" si="85"/>
        <v>257.27999999999997</v>
      </c>
      <c r="AR137" t="e">
        <f t="shared" si="86"/>
        <v>#N/A</v>
      </c>
      <c r="AT137" s="16">
        <f t="shared" si="87"/>
        <v>41029</v>
      </c>
      <c r="AU137">
        <f t="shared" si="88"/>
        <v>1</v>
      </c>
      <c r="AV137">
        <f t="shared" si="89"/>
        <v>1</v>
      </c>
      <c r="BG137" cm="1">
        <f t="array" ref="BG137">_xll.BDH($BG$3,"PX_LAST",$A137,$A137,"Days=A","Fill=P")</f>
        <v>257.27999999999997</v>
      </c>
      <c r="BH137">
        <f t="shared" si="78"/>
        <v>-2.293787027191263E-2</v>
      </c>
      <c r="BI137" t="str">
        <f t="shared" si="63"/>
        <v>C</v>
      </c>
      <c r="BJ137">
        <f t="shared" si="64"/>
        <v>0</v>
      </c>
      <c r="BK137">
        <f t="shared" si="65"/>
        <v>0</v>
      </c>
      <c r="BL137">
        <f t="shared" si="68"/>
        <v>196.04569974638594</v>
      </c>
      <c r="BM137">
        <f t="shared" si="69"/>
        <v>115.64705353530809</v>
      </c>
      <c r="BN137">
        <f t="shared" si="70"/>
        <v>1.6952070437880322</v>
      </c>
    </row>
    <row r="138" spans="1:66" x14ac:dyDescent="0.25">
      <c r="A138" s="54">
        <v>41060</v>
      </c>
      <c r="B138" s="75">
        <f>_xll.BDH(B$2,"PX_LAST",$A138,$A138,"Days=A","Fill=P")</f>
        <v>99.004000000000005</v>
      </c>
      <c r="C138" s="8">
        <f t="shared" si="74"/>
        <v>100.15476277480276</v>
      </c>
      <c r="D138" s="55">
        <f t="shared" si="58"/>
        <v>-0.96424305629340201</v>
      </c>
      <c r="E138" s="8">
        <v>53.2</v>
      </c>
      <c r="F138" s="8">
        <f t="shared" si="75"/>
        <v>3.7929459308229738</v>
      </c>
      <c r="G138" s="1">
        <v>-0.19</v>
      </c>
      <c r="H138" s="8">
        <f t="shared" si="76"/>
        <v>-6.3044333109858283E-2</v>
      </c>
      <c r="I138" s="8" cm="1">
        <f t="array" ref="I138">_xll.BDH(I$2,"PX_LAST",$A138,$A138,"Days=A","Fill=P")</f>
        <v>-1.784</v>
      </c>
      <c r="J138" s="10">
        <f t="shared" si="77"/>
        <v>-1.6085352654171707</v>
      </c>
      <c r="K138" s="44">
        <f t="shared" si="59"/>
        <v>-1.8740404450275483</v>
      </c>
      <c r="L138" s="59"/>
      <c r="M138" s="10"/>
      <c r="O138" s="59" cm="1">
        <f t="array" ref="O138">_xll.BDH(O$3,"PX_LAST",$A138,$A138,"Days=A","Fill=P")</f>
        <v>-56.5</v>
      </c>
      <c r="P138" s="10">
        <f t="shared" si="71"/>
        <v>-5.2598485754278741</v>
      </c>
      <c r="Q138" s="55">
        <f t="shared" si="73"/>
        <v>-1.576710256402456</v>
      </c>
      <c r="T138" t="s">
        <v>27</v>
      </c>
      <c r="U138" s="26">
        <f t="shared" si="54"/>
        <v>-1.2916782210620488</v>
      </c>
      <c r="V138" s="1" t="str">
        <f t="shared" si="55"/>
        <v>C</v>
      </c>
      <c r="W138" s="26">
        <f t="shared" si="60"/>
        <v>-0.11772549075892313</v>
      </c>
      <c r="X138" s="49">
        <f t="shared" si="56"/>
        <v>0</v>
      </c>
      <c r="Y138" s="26">
        <f t="shared" si="61"/>
        <v>-0.11772549075892313</v>
      </c>
      <c r="Z138" s="82" t="str">
        <f t="shared" si="62"/>
        <v>C</v>
      </c>
      <c r="AA138" s="35">
        <f t="shared" si="57"/>
        <v>-1.1739527303031256</v>
      </c>
      <c r="AB138" s="34" t="str">
        <f t="shared" si="66"/>
        <v>C</v>
      </c>
      <c r="AC138" t="s">
        <v>57</v>
      </c>
      <c r="AD138" s="1">
        <f t="shared" si="67"/>
        <v>0.11772549075892313</v>
      </c>
      <c r="AE138" s="1">
        <f t="shared" si="72"/>
        <v>9.2666852266571009E-2</v>
      </c>
      <c r="AF138" s="1"/>
      <c r="AG138" s="1"/>
      <c r="AH138" s="1"/>
      <c r="AI138" s="1">
        <v>0</v>
      </c>
      <c r="AK138" s="28" t="e">
        <f t="shared" si="79"/>
        <v>#N/A</v>
      </c>
      <c r="AL138" s="28" t="e">
        <f t="shared" si="80"/>
        <v>#N/A</v>
      </c>
      <c r="AM138" s="28">
        <f t="shared" si="81"/>
        <v>-1.2916782210620488</v>
      </c>
      <c r="AN138" s="28" t="e">
        <f t="shared" si="82"/>
        <v>#N/A</v>
      </c>
      <c r="AO138" s="28" t="e">
        <f t="shared" si="83"/>
        <v>#N/A</v>
      </c>
      <c r="AP138" s="28" t="e">
        <f t="shared" si="84"/>
        <v>#N/A</v>
      </c>
      <c r="AQ138">
        <f t="shared" si="85"/>
        <v>239.73</v>
      </c>
      <c r="AR138" t="e">
        <f t="shared" si="86"/>
        <v>#N/A</v>
      </c>
      <c r="AT138" s="16">
        <f t="shared" si="87"/>
        <v>41060</v>
      </c>
      <c r="AU138">
        <f t="shared" si="88"/>
        <v>1</v>
      </c>
      <c r="AV138">
        <f t="shared" si="89"/>
        <v>1</v>
      </c>
      <c r="BG138" cm="1">
        <f t="array" ref="BG138">_xll.BDH($BG$3,"PX_LAST",$A138,$A138,"Days=A","Fill=P")</f>
        <v>239.73</v>
      </c>
      <c r="BH138">
        <f t="shared" si="78"/>
        <v>-6.8213619402984982E-2</v>
      </c>
      <c r="BI138" t="str">
        <f t="shared" si="63"/>
        <v>C</v>
      </c>
      <c r="BJ138">
        <f t="shared" si="64"/>
        <v>0</v>
      </c>
      <c r="BK138">
        <f t="shared" si="65"/>
        <v>0</v>
      </c>
      <c r="BL138">
        <f t="shared" si="68"/>
        <v>196.04569974638594</v>
      </c>
      <c r="BM138">
        <f t="shared" si="69"/>
        <v>107.75834944037395</v>
      </c>
      <c r="BN138">
        <f t="shared" si="70"/>
        <v>1.8193086731981185</v>
      </c>
    </row>
    <row r="139" spans="1:66" x14ac:dyDescent="0.25">
      <c r="A139" s="54">
        <v>41089</v>
      </c>
      <c r="B139" s="75">
        <f>_xll.BDH(B$2,"PX_LAST",$A139,$A139,"Days=A","Fill=P")</f>
        <v>99.004000000000005</v>
      </c>
      <c r="C139" s="8">
        <f t="shared" si="74"/>
        <v>100.09722463606263</v>
      </c>
      <c r="D139" s="55">
        <f t="shared" si="58"/>
        <v>-1.5152755421970889</v>
      </c>
      <c r="E139" s="8">
        <v>49.5</v>
      </c>
      <c r="F139" s="8">
        <f t="shared" si="75"/>
        <v>2.9343567446583791</v>
      </c>
      <c r="G139" s="1">
        <v>-0.34</v>
      </c>
      <c r="H139" s="8">
        <f t="shared" si="76"/>
        <v>-0.11843546648788662</v>
      </c>
      <c r="I139" s="8" cm="1">
        <f t="array" ref="I139">_xll.BDH(I$2,"PX_LAST",$A139,$A139,"Days=A","Fill=P")</f>
        <v>-1.3440000000000001</v>
      </c>
      <c r="J139" s="10">
        <f t="shared" si="77"/>
        <v>-1.5953085021463123</v>
      </c>
      <c r="K139" s="44">
        <f t="shared" si="59"/>
        <v>-1.6412965609259518</v>
      </c>
      <c r="L139" s="59"/>
      <c r="M139" s="10"/>
      <c r="O139" s="59" cm="1">
        <f t="array" ref="O139">_xll.BDH(O$3,"PX_LAST",$A139,$A139,"Days=A","Fill=P")</f>
        <v>-89.1</v>
      </c>
      <c r="P139" s="10">
        <f t="shared" si="71"/>
        <v>-13.643863717885083</v>
      </c>
      <c r="Q139" s="55">
        <f t="shared" si="73"/>
        <v>-1.3143568209705225</v>
      </c>
      <c r="T139" t="s">
        <v>27</v>
      </c>
      <c r="U139" s="26">
        <f t="shared" si="54"/>
        <v>-1.3066321460632919</v>
      </c>
      <c r="V139" s="1" t="str">
        <f t="shared" si="55"/>
        <v>C</v>
      </c>
      <c r="W139" s="26">
        <f t="shared" si="60"/>
        <v>-1.4953925001243151E-2</v>
      </c>
      <c r="X139" s="49">
        <f t="shared" si="56"/>
        <v>0</v>
      </c>
      <c r="Y139" s="26">
        <f t="shared" si="61"/>
        <v>-1.4953925001243151E-2</v>
      </c>
      <c r="Z139" s="82" t="str">
        <f t="shared" si="62"/>
        <v>C</v>
      </c>
      <c r="AA139" s="35">
        <f t="shared" si="57"/>
        <v>-1.1739527303031256</v>
      </c>
      <c r="AB139" s="34" t="str">
        <f t="shared" si="66"/>
        <v>C</v>
      </c>
      <c r="AC139" t="s">
        <v>57</v>
      </c>
      <c r="AD139" s="1">
        <f t="shared" si="67"/>
        <v>1.4953925001243151E-2</v>
      </c>
      <c r="AE139" s="1">
        <f t="shared" si="72"/>
        <v>8.147544082558289E-2</v>
      </c>
      <c r="AF139" s="1"/>
      <c r="AG139" s="1"/>
      <c r="AH139" s="1"/>
      <c r="AI139" s="1">
        <v>0</v>
      </c>
      <c r="AK139" s="28" t="e">
        <f t="shared" si="79"/>
        <v>#N/A</v>
      </c>
      <c r="AL139" s="28" t="e">
        <f t="shared" si="80"/>
        <v>#N/A</v>
      </c>
      <c r="AM139" s="28">
        <f t="shared" si="81"/>
        <v>-1.3066321460632919</v>
      </c>
      <c r="AN139" s="28" t="e">
        <f t="shared" si="82"/>
        <v>#N/A</v>
      </c>
      <c r="AO139" s="28" t="e">
        <f t="shared" si="83"/>
        <v>#N/A</v>
      </c>
      <c r="AP139" s="28" t="e">
        <f t="shared" si="84"/>
        <v>#N/A</v>
      </c>
      <c r="AQ139">
        <f t="shared" si="85"/>
        <v>251.17</v>
      </c>
      <c r="AR139" t="e">
        <f t="shared" si="86"/>
        <v>#N/A</v>
      </c>
      <c r="AT139" s="16">
        <f t="shared" si="87"/>
        <v>41089</v>
      </c>
      <c r="AU139">
        <f t="shared" si="88"/>
        <v>1</v>
      </c>
      <c r="AV139">
        <f t="shared" si="89"/>
        <v>1</v>
      </c>
      <c r="BG139" cm="1">
        <f t="array" ref="BG139">_xll.BDH($BG$3,"PX_LAST",$A139,$A139,"Days=A","Fill=P")</f>
        <v>251.17</v>
      </c>
      <c r="BH139">
        <f t="shared" si="78"/>
        <v>4.772035206273717E-2</v>
      </c>
      <c r="BI139" t="str">
        <f t="shared" si="63"/>
        <v>C</v>
      </c>
      <c r="BJ139">
        <f t="shared" si="64"/>
        <v>0</v>
      </c>
      <c r="BK139">
        <f t="shared" si="65"/>
        <v>0</v>
      </c>
      <c r="BL139">
        <f t="shared" si="68"/>
        <v>196.04569974638594</v>
      </c>
      <c r="BM139">
        <f t="shared" si="69"/>
        <v>112.90061581336805</v>
      </c>
      <c r="BN139">
        <f t="shared" si="70"/>
        <v>1.7364449107209659</v>
      </c>
    </row>
    <row r="140" spans="1:66" x14ac:dyDescent="0.25">
      <c r="A140" s="54">
        <v>41121</v>
      </c>
      <c r="B140" s="75">
        <f>_xll.BDH(B$2,"PX_LAST",$A140,$A140,"Days=A","Fill=P")</f>
        <v>98.801699999999997</v>
      </c>
      <c r="C140" s="8">
        <f t="shared" si="74"/>
        <v>100.03244840425951</v>
      </c>
      <c r="D140" s="55">
        <f t="shared" si="58"/>
        <v>-2.0268454488023102</v>
      </c>
      <c r="E140" s="8">
        <v>49.6</v>
      </c>
      <c r="F140" s="8">
        <f t="shared" si="75"/>
        <v>2.2674853957267036</v>
      </c>
      <c r="G140" s="1">
        <v>-0.28000000000000003</v>
      </c>
      <c r="H140" s="8">
        <f t="shared" si="76"/>
        <v>-0.15074837319030931</v>
      </c>
      <c r="I140" s="8" cm="1">
        <f t="array" ref="I140">_xll.BDH(I$2,"PX_LAST",$A140,$A140,"Days=A","Fill=P")</f>
        <v>-1.2010000000000001</v>
      </c>
      <c r="J140" s="10">
        <f t="shared" si="77"/>
        <v>-1.5755930770389968</v>
      </c>
      <c r="K140" s="44">
        <f t="shared" si="59"/>
        <v>-1.2307376732276831</v>
      </c>
      <c r="L140" s="59"/>
      <c r="M140" s="10"/>
      <c r="O140" s="59" cm="1">
        <f t="array" ref="O140">_xll.BDH(O$3,"PX_LAST",$A140,$A140,"Days=A","Fill=P")</f>
        <v>-71.7</v>
      </c>
      <c r="P140" s="10">
        <f t="shared" si="71"/>
        <v>-19.449477346096575</v>
      </c>
      <c r="Q140" s="55">
        <f t="shared" si="73"/>
        <v>-1.1277422102341148</v>
      </c>
      <c r="T140" t="s">
        <v>27</v>
      </c>
      <c r="U140" s="26">
        <f t="shared" si="54"/>
        <v>-1.2912518085529623</v>
      </c>
      <c r="V140" s="1" t="str">
        <f t="shared" si="55"/>
        <v>R</v>
      </c>
      <c r="W140" s="26">
        <f t="shared" si="60"/>
        <v>1.5380337510329634E-2</v>
      </c>
      <c r="X140" s="49">
        <f t="shared" si="56"/>
        <v>0</v>
      </c>
      <c r="Y140" s="26">
        <f t="shared" si="61"/>
        <v>1.5380337510329634E-2</v>
      </c>
      <c r="Z140" s="82" t="str">
        <f t="shared" si="62"/>
        <v>C</v>
      </c>
      <c r="AA140" s="35">
        <f t="shared" si="57"/>
        <v>-1.1739527303031256</v>
      </c>
      <c r="AB140" s="34" t="str">
        <f t="shared" si="66"/>
        <v>C</v>
      </c>
      <c r="AC140" t="s">
        <v>57</v>
      </c>
      <c r="AD140" s="1">
        <f t="shared" si="67"/>
        <v>1.5380337510329634E-2</v>
      </c>
      <c r="AE140" s="1">
        <f t="shared" si="72"/>
        <v>7.2753268541128069E-2</v>
      </c>
      <c r="AF140" s="1"/>
      <c r="AG140" s="1"/>
      <c r="AH140" s="1"/>
      <c r="AI140" s="1">
        <v>0</v>
      </c>
      <c r="AK140" s="28" t="e">
        <f t="shared" si="79"/>
        <v>#N/A</v>
      </c>
      <c r="AL140" s="28" t="e">
        <f t="shared" si="80"/>
        <v>#N/A</v>
      </c>
      <c r="AM140" s="28">
        <f t="shared" si="81"/>
        <v>-1.2912518085529623</v>
      </c>
      <c r="AN140" s="28" t="e">
        <f t="shared" si="82"/>
        <v>#N/A</v>
      </c>
      <c r="AO140" s="28" t="e">
        <f t="shared" si="83"/>
        <v>#N/A</v>
      </c>
      <c r="AP140" s="28" t="e">
        <f t="shared" si="84"/>
        <v>#N/A</v>
      </c>
      <c r="AQ140">
        <f t="shared" si="85"/>
        <v>261.38</v>
      </c>
      <c r="AR140" t="e">
        <f t="shared" si="86"/>
        <v>#N/A</v>
      </c>
      <c r="AT140" s="16">
        <f t="shared" si="87"/>
        <v>41121</v>
      </c>
      <c r="AU140">
        <f t="shared" si="88"/>
        <v>2</v>
      </c>
      <c r="AV140">
        <f t="shared" si="89"/>
        <v>1</v>
      </c>
      <c r="BG140" cm="1">
        <f t="array" ref="BG140">_xll.BDH($BG$3,"PX_LAST",$A140,$A140,"Days=A","Fill=P")</f>
        <v>261.38</v>
      </c>
      <c r="BH140">
        <f t="shared" si="78"/>
        <v>4.0649759127284302E-2</v>
      </c>
      <c r="BI140" t="str">
        <f t="shared" si="63"/>
        <v>C</v>
      </c>
      <c r="BJ140">
        <f t="shared" si="64"/>
        <v>0</v>
      </c>
      <c r="BK140">
        <f t="shared" si="65"/>
        <v>0</v>
      </c>
      <c r="BL140">
        <f t="shared" si="68"/>
        <v>196.04569974638594</v>
      </c>
      <c r="BM140">
        <f t="shared" si="69"/>
        <v>117.48999865150353</v>
      </c>
      <c r="BN140">
        <f t="shared" si="70"/>
        <v>1.6686160694230048</v>
      </c>
    </row>
    <row r="141" spans="1:66" x14ac:dyDescent="0.25">
      <c r="A141" s="54">
        <v>41152</v>
      </c>
      <c r="B141" s="75">
        <f>_xll.BDH(B$2,"PX_LAST",$A141,$A141,"Days=A","Fill=P")</f>
        <v>98.735699999999994</v>
      </c>
      <c r="C141" s="8">
        <f t="shared" si="74"/>
        <v>99.96761098404653</v>
      </c>
      <c r="D141" s="55">
        <f t="shared" si="58"/>
        <v>-2.3751260263055527</v>
      </c>
      <c r="E141" s="8">
        <v>49</v>
      </c>
      <c r="F141" s="8">
        <f t="shared" si="75"/>
        <v>1.6139883165813631</v>
      </c>
      <c r="G141" s="1">
        <v>-0.44</v>
      </c>
      <c r="H141" s="8">
        <f t="shared" si="76"/>
        <v>-0.20859869855224744</v>
      </c>
      <c r="I141" s="8" cm="1">
        <f t="array" ref="I141">_xll.BDH(I$2,"PX_LAST",$A141,$A141,"Days=A","Fill=P")</f>
        <v>-0.48199999999999998</v>
      </c>
      <c r="J141" s="10">
        <f t="shared" si="77"/>
        <v>-1.5209134231870469</v>
      </c>
      <c r="K141" s="44">
        <f t="shared" si="59"/>
        <v>-0.55279442711254989</v>
      </c>
      <c r="L141" s="59"/>
      <c r="M141" s="10"/>
      <c r="O141" s="59" cm="1">
        <f t="array" ref="O141">_xll.BDH(O$3,"PX_LAST",$A141,$A141,"Days=A","Fill=P")</f>
        <v>-30.7</v>
      </c>
      <c r="P141" s="10">
        <f t="shared" si="71"/>
        <v>-20.57452961148692</v>
      </c>
      <c r="Q141" s="55">
        <f t="shared" si="73"/>
        <v>-1.1058044944330623</v>
      </c>
      <c r="T141" t="s">
        <v>27</v>
      </c>
      <c r="U141" s="26">
        <f t="shared" si="54"/>
        <v>-1.2284814567826408</v>
      </c>
      <c r="V141" s="1" t="str">
        <f t="shared" si="55"/>
        <v>R</v>
      </c>
      <c r="W141" s="26">
        <f t="shared" si="60"/>
        <v>6.2770351770321531E-2</v>
      </c>
      <c r="X141" s="49">
        <f t="shared" si="56"/>
        <v>0</v>
      </c>
      <c r="Y141" s="26">
        <f t="shared" si="61"/>
        <v>6.2770351770321531E-2</v>
      </c>
      <c r="Z141" s="82" t="str">
        <f t="shared" si="62"/>
        <v>C</v>
      </c>
      <c r="AA141" s="35">
        <f t="shared" si="57"/>
        <v>-1.2284814567826408</v>
      </c>
      <c r="AB141" s="34" t="str">
        <f t="shared" si="66"/>
        <v>C</v>
      </c>
      <c r="AC141" t="s">
        <v>57</v>
      </c>
      <c r="AD141" s="1">
        <f t="shared" si="67"/>
        <v>6.2770351770321531E-2</v>
      </c>
      <c r="AE141" s="1">
        <f t="shared" si="72"/>
        <v>7.2753268541128069E-2</v>
      </c>
      <c r="AF141" s="1"/>
      <c r="AG141" s="1"/>
      <c r="AH141" s="1"/>
      <c r="AI141" s="1">
        <v>0</v>
      </c>
      <c r="AK141" s="28" t="e">
        <f t="shared" si="79"/>
        <v>#N/A</v>
      </c>
      <c r="AL141" s="28" t="e">
        <f t="shared" si="80"/>
        <v>#N/A</v>
      </c>
      <c r="AM141" s="28">
        <f t="shared" si="81"/>
        <v>-1.2284814567826408</v>
      </c>
      <c r="AN141" s="28">
        <f t="shared" si="82"/>
        <v>-1.2284814567826408</v>
      </c>
      <c r="AO141" s="28" t="e">
        <f t="shared" si="83"/>
        <v>#N/A</v>
      </c>
      <c r="AP141" s="28" t="e">
        <f t="shared" si="84"/>
        <v>#N/A</v>
      </c>
      <c r="AQ141">
        <f t="shared" si="85"/>
        <v>266.23</v>
      </c>
      <c r="AR141" t="e">
        <f t="shared" si="86"/>
        <v>#N/A</v>
      </c>
      <c r="AT141" s="16">
        <f t="shared" si="87"/>
        <v>41152</v>
      </c>
      <c r="AU141">
        <f t="shared" si="88"/>
        <v>2</v>
      </c>
      <c r="AV141">
        <f t="shared" si="89"/>
        <v>1</v>
      </c>
      <c r="BG141" cm="1">
        <f t="array" ref="BG141">_xll.BDH($BG$3,"PX_LAST",$A141,$A141,"Days=A","Fill=P")</f>
        <v>266.23</v>
      </c>
      <c r="BH141">
        <f t="shared" si="78"/>
        <v>1.8555360012242783E-2</v>
      </c>
      <c r="BI141" t="str">
        <f t="shared" si="63"/>
        <v>C</v>
      </c>
      <c r="BJ141">
        <f t="shared" si="64"/>
        <v>0</v>
      </c>
      <c r="BK141">
        <f t="shared" si="65"/>
        <v>0</v>
      </c>
      <c r="BL141">
        <f t="shared" si="68"/>
        <v>196.04569974638594</v>
      </c>
      <c r="BM141">
        <f t="shared" si="69"/>
        <v>119.6700678743201</v>
      </c>
      <c r="BN141">
        <f t="shared" si="70"/>
        <v>1.6382183383757838</v>
      </c>
    </row>
    <row r="142" spans="1:66" x14ac:dyDescent="0.25">
      <c r="A142" s="54">
        <v>41180</v>
      </c>
      <c r="B142" s="75">
        <f>_xll.BDH(B$2,"PX_LAST",$A142,$A142,"Days=A","Fill=P")</f>
        <v>98.735699999999994</v>
      </c>
      <c r="C142" s="8">
        <f t="shared" si="74"/>
        <v>99.906015434844193</v>
      </c>
      <c r="D142" s="55">
        <f t="shared" si="58"/>
        <v>-2.4805336355889684</v>
      </c>
      <c r="E142" s="8">
        <v>50.8</v>
      </c>
      <c r="F142" s="8">
        <f t="shared" si="75"/>
        <v>1.45119065326509</v>
      </c>
      <c r="G142" s="1">
        <v>-0.11</v>
      </c>
      <c r="H142" s="8">
        <f t="shared" si="76"/>
        <v>-0.18887895884179795</v>
      </c>
      <c r="I142" s="8" cm="1">
        <f t="array" ref="I142">_xll.BDH(I$2,"PX_LAST",$A142,$A142,"Days=A","Fill=P")</f>
        <v>0.01</v>
      </c>
      <c r="J142" s="10">
        <f t="shared" si="77"/>
        <v>-1.4443677520276945</v>
      </c>
      <c r="K142" s="44">
        <f t="shared" si="59"/>
        <v>2.5047282770388111E-3</v>
      </c>
      <c r="L142" s="59"/>
      <c r="M142" s="10"/>
      <c r="O142" s="59" cm="1">
        <f t="array" ref="O142">_xll.BDH(O$3,"PX_LAST",$A142,$A142,"Days=A","Fill=P")</f>
        <v>-6.9</v>
      </c>
      <c r="P142" s="10">
        <f t="shared" si="71"/>
        <v>-19.20707665033823</v>
      </c>
      <c r="Q142" s="55">
        <f t="shared" si="73"/>
        <v>-1.0315950801113041</v>
      </c>
      <c r="T142" t="s">
        <v>28</v>
      </c>
      <c r="U142" s="26">
        <f t="shared" si="54"/>
        <v>-1.1347387927132726</v>
      </c>
      <c r="V142" s="1" t="str">
        <f t="shared" si="55"/>
        <v>R</v>
      </c>
      <c r="W142" s="26">
        <f t="shared" si="60"/>
        <v>9.3742664069368153E-2</v>
      </c>
      <c r="X142" s="49">
        <f t="shared" si="56"/>
        <v>0</v>
      </c>
      <c r="Y142" s="26">
        <f t="shared" si="61"/>
        <v>9.3742664069368153E-2</v>
      </c>
      <c r="Z142" s="82" t="str">
        <f t="shared" si="62"/>
        <v>R</v>
      </c>
      <c r="AA142" s="35">
        <f t="shared" si="57"/>
        <v>-1.2284814567826408</v>
      </c>
      <c r="AB142" s="34" t="str">
        <f t="shared" si="66"/>
        <v>R</v>
      </c>
      <c r="AC142" t="s">
        <v>57</v>
      </c>
      <c r="AD142" s="1">
        <f t="shared" si="67"/>
        <v>9.3742664069368153E-2</v>
      </c>
      <c r="AE142" s="1">
        <f t="shared" si="72"/>
        <v>8.147544082558289E-2</v>
      </c>
      <c r="AF142" s="1"/>
      <c r="AG142" s="1"/>
      <c r="AH142" s="1"/>
      <c r="AI142" s="1">
        <v>0</v>
      </c>
      <c r="AK142" s="28" t="e">
        <f t="shared" si="79"/>
        <v>#N/A</v>
      </c>
      <c r="AL142" s="28" t="e">
        <f t="shared" si="80"/>
        <v>#N/A</v>
      </c>
      <c r="AM142" s="28" t="e">
        <f t="shared" si="81"/>
        <v>#N/A</v>
      </c>
      <c r="AN142" s="28">
        <f t="shared" si="82"/>
        <v>-1.1347387927132726</v>
      </c>
      <c r="AO142" s="28" t="e">
        <f t="shared" si="83"/>
        <v>#N/A</v>
      </c>
      <c r="AP142" s="28" t="e">
        <f t="shared" si="84"/>
        <v>#N/A</v>
      </c>
      <c r="AQ142" t="e">
        <f t="shared" si="85"/>
        <v>#N/A</v>
      </c>
      <c r="AR142" t="e">
        <f t="shared" si="86"/>
        <v>#N/A</v>
      </c>
      <c r="AT142" s="16">
        <f t="shared" si="87"/>
        <v>41180</v>
      </c>
      <c r="AU142">
        <f t="shared" si="88"/>
        <v>2</v>
      </c>
      <c r="AV142">
        <f t="shared" si="89"/>
        <v>2</v>
      </c>
      <c r="BG142" cm="1">
        <f t="array" ref="BG142">_xll.BDH($BG$3,"PX_LAST",$A142,$A142,"Days=A","Fill=P")</f>
        <v>268.48</v>
      </c>
      <c r="BH142">
        <f t="shared" si="78"/>
        <v>8.4513390677234401E-3</v>
      </c>
      <c r="BI142" t="str">
        <f t="shared" si="63"/>
        <v>R</v>
      </c>
      <c r="BJ142">
        <f t="shared" si="64"/>
        <v>1</v>
      </c>
      <c r="BK142">
        <f t="shared" si="65"/>
        <v>6.7789034564957884E-3</v>
      </c>
      <c r="BL142">
        <f t="shared" si="68"/>
        <v>196.04569974638594</v>
      </c>
      <c r="BM142">
        <f t="shared" si="69"/>
        <v>120.68144019418345</v>
      </c>
      <c r="BN142">
        <f t="shared" si="70"/>
        <v>1.624489229088889</v>
      </c>
    </row>
    <row r="143" spans="1:66" x14ac:dyDescent="0.25">
      <c r="A143" s="54">
        <v>41213</v>
      </c>
      <c r="B143" s="75">
        <f>_xll.BDH(B$2,"PX_LAST",$A143,$A143,"Days=A","Fill=P")</f>
        <v>98.6952</v>
      </c>
      <c r="C143" s="8">
        <f t="shared" si="74"/>
        <v>99.845474663101982</v>
      </c>
      <c r="D143" s="55">
        <f t="shared" si="58"/>
        <v>-2.3844592569167617</v>
      </c>
      <c r="E143" s="8">
        <v>50.5</v>
      </c>
      <c r="F143" s="8">
        <f t="shared" si="75"/>
        <v>1.2609525226120719</v>
      </c>
      <c r="G143" s="1">
        <v>-0.27</v>
      </c>
      <c r="H143" s="8">
        <f t="shared" si="76"/>
        <v>-0.20510316707343837</v>
      </c>
      <c r="I143" s="8" cm="1">
        <f t="array" ref="I143">_xll.BDH(I$2,"PX_LAST",$A143,$A143,"Days=A","Fill=P")</f>
        <v>0.13800000000000001</v>
      </c>
      <c r="J143" s="10">
        <f t="shared" si="77"/>
        <v>-1.3652493644263097</v>
      </c>
      <c r="K143" s="44">
        <f t="shared" si="59"/>
        <v>0.35874677939464761</v>
      </c>
      <c r="L143" s="59"/>
      <c r="M143" s="10"/>
      <c r="O143" s="59" cm="1">
        <f t="array" ref="O143">_xll.BDH(O$3,"PX_LAST",$A143,$A143,"Days=A","Fill=P")</f>
        <v>-19.2</v>
      </c>
      <c r="P143" s="10">
        <f t="shared" si="71"/>
        <v>-19.206368985304405</v>
      </c>
      <c r="Q143" s="55">
        <f t="shared" si="73"/>
        <v>-1.1132276053204202</v>
      </c>
      <c r="T143" t="s">
        <v>28</v>
      </c>
      <c r="U143" s="26">
        <f t="shared" si="54"/>
        <v>-1.078338153838247</v>
      </c>
      <c r="V143" s="1" t="str">
        <f t="shared" si="55"/>
        <v>R</v>
      </c>
      <c r="W143" s="26">
        <f t="shared" si="60"/>
        <v>5.6400638875025555E-2</v>
      </c>
      <c r="X143" s="49">
        <f t="shared" si="56"/>
        <v>0</v>
      </c>
      <c r="Y143" s="26">
        <f t="shared" si="61"/>
        <v>5.6400638875025555E-2</v>
      </c>
      <c r="Z143" s="82" t="str">
        <f t="shared" si="62"/>
        <v>R</v>
      </c>
      <c r="AA143" s="35">
        <f t="shared" si="57"/>
        <v>-1.2284814567826408</v>
      </c>
      <c r="AB143" s="34" t="str">
        <f t="shared" si="66"/>
        <v>R</v>
      </c>
      <c r="AC143" t="s">
        <v>57</v>
      </c>
      <c r="AD143" s="1">
        <f t="shared" si="67"/>
        <v>5.6400638875025555E-2</v>
      </c>
      <c r="AE143" s="1">
        <f t="shared" si="72"/>
        <v>8.147544082558289E-2</v>
      </c>
      <c r="AF143" s="1"/>
      <c r="AG143" s="1"/>
      <c r="AH143" s="1"/>
      <c r="AI143" s="1">
        <v>0</v>
      </c>
      <c r="AK143" s="28" t="e">
        <f t="shared" si="79"/>
        <v>#N/A</v>
      </c>
      <c r="AL143" s="28" t="e">
        <f t="shared" si="80"/>
        <v>#N/A</v>
      </c>
      <c r="AM143" s="28" t="e">
        <f t="shared" si="81"/>
        <v>#N/A</v>
      </c>
      <c r="AN143" s="28">
        <f t="shared" si="82"/>
        <v>-1.078338153838247</v>
      </c>
      <c r="AO143" s="28" t="e">
        <f t="shared" si="83"/>
        <v>#N/A</v>
      </c>
      <c r="AP143" s="28" t="e">
        <f t="shared" si="84"/>
        <v>#N/A</v>
      </c>
      <c r="AQ143" t="e">
        <f t="shared" si="85"/>
        <v>#N/A</v>
      </c>
      <c r="AR143" t="e">
        <f t="shared" si="86"/>
        <v>#N/A</v>
      </c>
      <c r="AT143" s="16">
        <f t="shared" si="87"/>
        <v>41213</v>
      </c>
      <c r="AU143">
        <f t="shared" si="88"/>
        <v>2</v>
      </c>
      <c r="AV143">
        <f t="shared" si="89"/>
        <v>2</v>
      </c>
      <c r="BG143" cm="1">
        <f t="array" ref="BG143">_xll.BDH($BG$3,"PX_LAST",$A143,$A143,"Days=A","Fill=P")</f>
        <v>270.3</v>
      </c>
      <c r="BH143">
        <f t="shared" si="78"/>
        <v>6.7789034564957884E-3</v>
      </c>
      <c r="BI143" t="str">
        <f t="shared" si="63"/>
        <v>R</v>
      </c>
      <c r="BJ143">
        <f t="shared" si="64"/>
        <v>1</v>
      </c>
      <c r="BK143">
        <f t="shared" si="65"/>
        <v>2.0273769885312376E-2</v>
      </c>
      <c r="BL143">
        <f t="shared" si="68"/>
        <v>197.37467461802785</v>
      </c>
      <c r="BM143">
        <f t="shared" si="69"/>
        <v>121.49952802625069</v>
      </c>
      <c r="BN143">
        <f t="shared" si="70"/>
        <v>1.624489229088889</v>
      </c>
    </row>
    <row r="144" spans="1:66" x14ac:dyDescent="0.25">
      <c r="A144" s="54">
        <v>41243</v>
      </c>
      <c r="B144" s="75">
        <f>_xll.BDH(B$2,"PX_LAST",$A144,$A144,"Days=A","Fill=P")</f>
        <v>98.732500000000002</v>
      </c>
      <c r="C144" s="8">
        <f t="shared" si="74"/>
        <v>99.789825929946886</v>
      </c>
      <c r="D144" s="55">
        <f t="shared" si="58"/>
        <v>-2.2227852571697948</v>
      </c>
      <c r="E144" s="8">
        <v>48</v>
      </c>
      <c r="F144" s="8">
        <f t="shared" si="75"/>
        <v>0.60876201808965758</v>
      </c>
      <c r="G144" s="1">
        <v>0.28000000000000003</v>
      </c>
      <c r="H144" s="8">
        <f t="shared" si="76"/>
        <v>-0.1080825336587507</v>
      </c>
      <c r="I144" s="8" cm="1">
        <f t="array" ref="I144">_xll.BDH(I$2,"PX_LAST",$A144,$A144,"Days=A","Fill=P")</f>
        <v>0.40799999999999997</v>
      </c>
      <c r="J144" s="10">
        <f t="shared" si="77"/>
        <v>-1.2765868962049942</v>
      </c>
      <c r="K144" s="44">
        <f t="shared" si="59"/>
        <v>0.80491656062905348</v>
      </c>
      <c r="L144" s="59"/>
      <c r="M144" s="10"/>
      <c r="O144" s="59" cm="1">
        <f t="array" ref="O144">_xll.BDH(O$3,"PX_LAST",$A144,$A144,"Days=A","Fill=P")</f>
        <v>-16.3</v>
      </c>
      <c r="P144" s="10">
        <f t="shared" si="71"/>
        <v>-18.915732086773964</v>
      </c>
      <c r="Q144" s="55">
        <f t="shared" si="73"/>
        <v>-1.1015511565040468</v>
      </c>
      <c r="T144" t="s">
        <v>28</v>
      </c>
      <c r="U144" s="26">
        <f t="shared" si="54"/>
        <v>-0.89369795093058502</v>
      </c>
      <c r="V144" s="1" t="str">
        <f t="shared" si="55"/>
        <v>R</v>
      </c>
      <c r="W144" s="26">
        <f t="shared" si="60"/>
        <v>0.18464020290766203</v>
      </c>
      <c r="X144" s="49">
        <f t="shared" si="56"/>
        <v>0</v>
      </c>
      <c r="Y144" s="26">
        <f t="shared" si="61"/>
        <v>0.18464020290766203</v>
      </c>
      <c r="Z144" s="82" t="str">
        <f t="shared" si="62"/>
        <v>R</v>
      </c>
      <c r="AA144" s="35">
        <f t="shared" si="57"/>
        <v>-1.2284814567826408</v>
      </c>
      <c r="AB144" s="34" t="str">
        <f t="shared" si="66"/>
        <v>R</v>
      </c>
      <c r="AC144" t="s">
        <v>57</v>
      </c>
      <c r="AD144" s="1">
        <f t="shared" si="67"/>
        <v>0.18464020290766203</v>
      </c>
      <c r="AE144" s="1">
        <f t="shared" si="72"/>
        <v>8.147544082558289E-2</v>
      </c>
      <c r="AF144" s="1"/>
      <c r="AG144" s="1"/>
      <c r="AH144" s="1"/>
      <c r="AI144" s="1">
        <v>0</v>
      </c>
      <c r="AK144" s="28" t="e">
        <f t="shared" si="79"/>
        <v>#N/A</v>
      </c>
      <c r="AL144" s="28" t="e">
        <f t="shared" si="80"/>
        <v>#N/A</v>
      </c>
      <c r="AM144" s="28" t="e">
        <f t="shared" si="81"/>
        <v>#N/A</v>
      </c>
      <c r="AN144" s="28">
        <f t="shared" si="82"/>
        <v>-0.89369795093058502</v>
      </c>
      <c r="AO144" s="28" t="e">
        <f t="shared" si="83"/>
        <v>#N/A</v>
      </c>
      <c r="AP144" s="28" t="e">
        <f t="shared" si="84"/>
        <v>#N/A</v>
      </c>
      <c r="AQ144" t="e">
        <f t="shared" si="85"/>
        <v>#N/A</v>
      </c>
      <c r="AR144" t="e">
        <f t="shared" si="86"/>
        <v>#N/A</v>
      </c>
      <c r="AT144" s="16">
        <f t="shared" si="87"/>
        <v>41243</v>
      </c>
      <c r="AU144">
        <f t="shared" si="88"/>
        <v>2</v>
      </c>
      <c r="AV144">
        <f t="shared" si="89"/>
        <v>2</v>
      </c>
      <c r="BG144" cm="1">
        <f t="array" ref="BG144">_xll.BDH($BG$3,"PX_LAST",$A144,$A144,"Days=A","Fill=P")</f>
        <v>275.77999999999997</v>
      </c>
      <c r="BH144">
        <f t="shared" si="78"/>
        <v>2.0273769885312376E-2</v>
      </c>
      <c r="BI144" t="str">
        <f t="shared" si="63"/>
        <v>R</v>
      </c>
      <c r="BJ144">
        <f t="shared" si="64"/>
        <v>1</v>
      </c>
      <c r="BK144">
        <f t="shared" si="65"/>
        <v>1.4141707157879546E-2</v>
      </c>
      <c r="BL144">
        <f t="shared" si="68"/>
        <v>201.37620335242215</v>
      </c>
      <c r="BM144">
        <f t="shared" si="69"/>
        <v>123.96278149862896</v>
      </c>
      <c r="BN144">
        <f t="shared" si="70"/>
        <v>1.624489229088889</v>
      </c>
    </row>
    <row r="145" spans="1:66" x14ac:dyDescent="0.25">
      <c r="A145" s="54">
        <v>41274</v>
      </c>
      <c r="B145" s="75">
        <f>_xll.BDH(B$2,"PX_LAST",$A145,$A145,"Days=A","Fill=P")</f>
        <v>98.802199999999999</v>
      </c>
      <c r="C145" s="8">
        <f t="shared" si="74"/>
        <v>99.740444633449542</v>
      </c>
      <c r="D145" s="55">
        <f t="shared" si="58"/>
        <v>-2.0759246989849749</v>
      </c>
      <c r="E145" s="8">
        <v>50.1</v>
      </c>
      <c r="F145" s="8">
        <f t="shared" si="75"/>
        <v>0.50700961447172632</v>
      </c>
      <c r="G145" s="1">
        <v>0.14000000000000001</v>
      </c>
      <c r="H145" s="8">
        <f t="shared" si="76"/>
        <v>-5.8466026927000564E-2</v>
      </c>
      <c r="I145" s="8" cm="1">
        <f t="array" ref="I145">_xll.BDH(I$2,"PX_LAST",$A145,$A145,"Days=A","Fill=P")</f>
        <v>0.60199999999999998</v>
      </c>
      <c r="J145" s="10">
        <f t="shared" si="77"/>
        <v>-1.1826575513947444</v>
      </c>
      <c r="K145" s="44">
        <f t="shared" si="59"/>
        <v>1.3142000315155982</v>
      </c>
      <c r="L145" s="59"/>
      <c r="M145" s="10"/>
      <c r="O145" s="59" cm="1">
        <f t="array" ref="O145">_xll.BDH(O$3,"PX_LAST",$A145,$A145,"Days=A","Fill=P")</f>
        <v>-7.1</v>
      </c>
      <c r="P145" s="10">
        <f t="shared" si="71"/>
        <v>-17.734158878096569</v>
      </c>
      <c r="Q145" s="55">
        <f t="shared" si="73"/>
        <v>-1.1005077919984203</v>
      </c>
      <c r="T145" t="s">
        <v>28</v>
      </c>
      <c r="U145" s="26">
        <f t="shared" si="54"/>
        <v>-0.66969767255087242</v>
      </c>
      <c r="V145" s="1" t="str">
        <f t="shared" si="55"/>
        <v>R</v>
      </c>
      <c r="W145" s="26">
        <f t="shared" si="60"/>
        <v>0.22400027837971259</v>
      </c>
      <c r="X145" s="49">
        <f t="shared" si="56"/>
        <v>0</v>
      </c>
      <c r="Y145" s="26">
        <f t="shared" si="61"/>
        <v>0.22400027837971259</v>
      </c>
      <c r="Z145" s="82" t="str">
        <f t="shared" si="62"/>
        <v>R</v>
      </c>
      <c r="AA145" s="35">
        <f t="shared" si="57"/>
        <v>-1.2284814567826408</v>
      </c>
      <c r="AB145" s="34" t="str">
        <f t="shared" si="66"/>
        <v>R</v>
      </c>
      <c r="AC145" t="s">
        <v>57</v>
      </c>
      <c r="AD145" s="1">
        <f t="shared" si="67"/>
        <v>0.22400027837971259</v>
      </c>
      <c r="AE145" s="1">
        <f t="shared" si="72"/>
        <v>8.147544082558289E-2</v>
      </c>
      <c r="AF145" s="1"/>
      <c r="AG145" s="1"/>
      <c r="AH145" s="1"/>
      <c r="AI145" s="1">
        <v>0</v>
      </c>
      <c r="AK145" s="28" t="e">
        <f t="shared" si="79"/>
        <v>#N/A</v>
      </c>
      <c r="AL145" s="28" t="e">
        <f t="shared" si="80"/>
        <v>#N/A</v>
      </c>
      <c r="AM145" s="28" t="e">
        <f t="shared" si="81"/>
        <v>#N/A</v>
      </c>
      <c r="AN145" s="28">
        <f t="shared" si="82"/>
        <v>-0.66969767255087242</v>
      </c>
      <c r="AO145" s="28" t="e">
        <f t="shared" si="83"/>
        <v>#N/A</v>
      </c>
      <c r="AP145" s="28" t="e">
        <f t="shared" si="84"/>
        <v>#N/A</v>
      </c>
      <c r="AQ145" t="e">
        <f t="shared" si="85"/>
        <v>#N/A</v>
      </c>
      <c r="AR145" t="e">
        <f t="shared" si="86"/>
        <v>#N/A</v>
      </c>
      <c r="AT145" s="16">
        <f t="shared" si="87"/>
        <v>41274</v>
      </c>
      <c r="AU145">
        <f t="shared" si="88"/>
        <v>2</v>
      </c>
      <c r="AV145">
        <f t="shared" si="89"/>
        <v>2</v>
      </c>
      <c r="BG145" cm="1">
        <f t="array" ref="BG145">_xll.BDH($BG$3,"PX_LAST",$A145,$A145,"Days=A","Fill=P")</f>
        <v>279.68</v>
      </c>
      <c r="BH145">
        <f t="shared" si="78"/>
        <v>1.4141707157879546E-2</v>
      </c>
      <c r="BI145" t="str">
        <f t="shared" si="63"/>
        <v>R</v>
      </c>
      <c r="BJ145">
        <f t="shared" si="64"/>
        <v>1</v>
      </c>
      <c r="BK145">
        <f t="shared" si="65"/>
        <v>2.6959382151029887E-2</v>
      </c>
      <c r="BL145">
        <f t="shared" si="68"/>
        <v>204.22400664879771</v>
      </c>
      <c r="BM145">
        <f t="shared" si="69"/>
        <v>125.71582685305877</v>
      </c>
      <c r="BN145">
        <f t="shared" si="70"/>
        <v>1.624489229088889</v>
      </c>
    </row>
    <row r="146" spans="1:66" x14ac:dyDescent="0.25">
      <c r="A146" s="54">
        <v>41305</v>
      </c>
      <c r="B146" s="75">
        <f>_xll.BDH(B$2,"PX_LAST",$A146,$A146,"Days=A","Fill=P")</f>
        <v>98.898200000000003</v>
      </c>
      <c r="C146" s="8">
        <f t="shared" si="74"/>
        <v>99.698332401777066</v>
      </c>
      <c r="D146" s="55">
        <f t="shared" si="58"/>
        <v>-1.9529646501357536</v>
      </c>
      <c r="E146" s="8">
        <v>53.3</v>
      </c>
      <c r="F146" s="8">
        <f t="shared" si="75"/>
        <v>1.0656076915773802</v>
      </c>
      <c r="G146" s="1">
        <v>-0.36</v>
      </c>
      <c r="H146" s="8">
        <f t="shared" si="76"/>
        <v>-0.11877282154160043</v>
      </c>
      <c r="I146" s="8" cm="1">
        <f t="array" ref="I146">_xll.BDH(I$2,"PX_LAST",$A146,$A146,"Days=A","Fill=P")</f>
        <v>0.70699999999999996</v>
      </c>
      <c r="J146" s="10">
        <f t="shared" si="77"/>
        <v>-1.0881746738250071</v>
      </c>
      <c r="K146" s="44">
        <f t="shared" si="59"/>
        <v>1.841962929315015</v>
      </c>
      <c r="L146" s="59"/>
      <c r="M146" s="10"/>
      <c r="O146" s="59" cm="1">
        <f t="array" ref="O146">_xll.BDH(O$3,"PX_LAST",$A146,$A146,"Days=A","Fill=P")</f>
        <v>61.6</v>
      </c>
      <c r="P146" s="10">
        <f t="shared" si="71"/>
        <v>-9.8007429902869134</v>
      </c>
      <c r="Q146" s="55">
        <f t="shared" si="73"/>
        <v>-0.49062923262539637</v>
      </c>
      <c r="T146" t="s">
        <v>28</v>
      </c>
      <c r="U146" s="26">
        <f t="shared" si="54"/>
        <v>-0.24153033409845207</v>
      </c>
      <c r="V146" s="1" t="str">
        <f t="shared" si="55"/>
        <v>R</v>
      </c>
      <c r="W146" s="26">
        <f t="shared" si="60"/>
        <v>0.42816733845242039</v>
      </c>
      <c r="X146" s="49">
        <f t="shared" si="56"/>
        <v>1</v>
      </c>
      <c r="Y146" s="26">
        <f t="shared" si="61"/>
        <v>0.42816733845242039</v>
      </c>
      <c r="Z146" s="82" t="str">
        <f t="shared" si="62"/>
        <v>R</v>
      </c>
      <c r="AA146" s="35">
        <f t="shared" si="57"/>
        <v>-1.2284814567826408</v>
      </c>
      <c r="AB146" s="34" t="str">
        <f t="shared" si="66"/>
        <v>R</v>
      </c>
      <c r="AC146" t="s">
        <v>57</v>
      </c>
      <c r="AD146" s="1">
        <f t="shared" si="67"/>
        <v>0.42816733845242039</v>
      </c>
      <c r="AE146" s="1">
        <f t="shared" si="72"/>
        <v>9.3742664069368153E-2</v>
      </c>
      <c r="AF146" s="1"/>
      <c r="AG146" s="1"/>
      <c r="AH146" s="1"/>
      <c r="AI146" s="1">
        <v>0</v>
      </c>
      <c r="AK146" s="28">
        <f t="shared" si="79"/>
        <v>-0.24153033409845207</v>
      </c>
      <c r="AL146" s="28" t="e">
        <f t="shared" si="80"/>
        <v>#N/A</v>
      </c>
      <c r="AM146" s="28" t="e">
        <f t="shared" si="81"/>
        <v>#N/A</v>
      </c>
      <c r="AN146" s="28">
        <f t="shared" si="82"/>
        <v>-0.24153033409845207</v>
      </c>
      <c r="AO146" s="28">
        <f t="shared" si="83"/>
        <v>287.22000000000003</v>
      </c>
      <c r="AP146" s="28" t="e">
        <f t="shared" si="84"/>
        <v>#N/A</v>
      </c>
      <c r="AQ146" t="e">
        <f t="shared" si="85"/>
        <v>#N/A</v>
      </c>
      <c r="AR146" t="e">
        <f t="shared" si="86"/>
        <v>#N/A</v>
      </c>
      <c r="AT146" s="16">
        <f t="shared" si="87"/>
        <v>41305</v>
      </c>
      <c r="AU146">
        <f t="shared" si="88"/>
        <v>2</v>
      </c>
      <c r="AV146">
        <f t="shared" si="89"/>
        <v>2</v>
      </c>
      <c r="BG146" cm="1">
        <f t="array" ref="BG146">_xll.BDH($BG$3,"PX_LAST",$A146,$A146,"Days=A","Fill=P")</f>
        <v>287.22000000000003</v>
      </c>
      <c r="BH146">
        <f t="shared" si="78"/>
        <v>2.6959382151029887E-2</v>
      </c>
      <c r="BI146" t="str">
        <f t="shared" si="63"/>
        <v>R</v>
      </c>
      <c r="BJ146">
        <f t="shared" si="64"/>
        <v>1</v>
      </c>
      <c r="BK146">
        <f t="shared" si="65"/>
        <v>9.4700926119350992E-3</v>
      </c>
      <c r="BL146">
        <f t="shared" si="68"/>
        <v>209.72975968845711</v>
      </c>
      <c r="BM146">
        <f t="shared" si="69"/>
        <v>129.1050478716231</v>
      </c>
      <c r="BN146">
        <f t="shared" si="70"/>
        <v>1.6244892290888888</v>
      </c>
    </row>
    <row r="147" spans="1:66" x14ac:dyDescent="0.25">
      <c r="A147" s="54">
        <v>41333</v>
      </c>
      <c r="B147" s="75">
        <f>_xll.BDH(B$2,"PX_LAST",$A147,$A147,"Days=A","Fill=P")</f>
        <v>99.013099999999994</v>
      </c>
      <c r="C147" s="8">
        <f t="shared" si="74"/>
        <v>99.66407078168821</v>
      </c>
      <c r="D147" s="55">
        <f t="shared" si="58"/>
        <v>-1.8413925416417047</v>
      </c>
      <c r="E147" s="8">
        <v>54.2</v>
      </c>
      <c r="F147" s="8">
        <f t="shared" si="75"/>
        <v>1.6924861532619047</v>
      </c>
      <c r="G147" s="1">
        <v>0.21</v>
      </c>
      <c r="H147" s="8">
        <f t="shared" si="76"/>
        <v>-5.3018257233280359E-2</v>
      </c>
      <c r="I147" s="8" cm="1">
        <f t="array" ref="I147">_xll.BDH(I$2,"PX_LAST",$A147,$A147,"Days=A","Fill=P")</f>
        <v>0.32400000000000001</v>
      </c>
      <c r="J147" s="10">
        <f t="shared" si="77"/>
        <v>-1.0175659401337567</v>
      </c>
      <c r="K147" s="44">
        <f t="shared" si="59"/>
        <v>2.2476422559114422</v>
      </c>
      <c r="L147" s="59"/>
      <c r="M147" s="10"/>
      <c r="O147" s="59" cm="1">
        <f t="array" ref="O147">_xll.BDH(O$3,"PX_LAST",$A147,$A147,"Days=A","Fill=P")</f>
        <v>67.8</v>
      </c>
      <c r="P147" s="10">
        <f t="shared" si="71"/>
        <v>-2.0406686912582233</v>
      </c>
      <c r="Q147" s="55">
        <f t="shared" si="73"/>
        <v>0.18190617899033548</v>
      </c>
      <c r="T147" t="s">
        <v>28</v>
      </c>
      <c r="U147" s="26">
        <f t="shared" si="54"/>
        <v>0.15886126158867467</v>
      </c>
      <c r="V147" s="1" t="str">
        <f t="shared" si="55"/>
        <v>E</v>
      </c>
      <c r="W147" s="26">
        <f t="shared" si="60"/>
        <v>0.40039159568712673</v>
      </c>
      <c r="X147" s="49">
        <f t="shared" si="56"/>
        <v>1</v>
      </c>
      <c r="Y147" s="26">
        <f t="shared" si="61"/>
        <v>0.40039159568712673</v>
      </c>
      <c r="Z147" s="82" t="str">
        <f t="shared" si="62"/>
        <v>E</v>
      </c>
      <c r="AA147" s="35">
        <f t="shared" si="57"/>
        <v>0.15886126158867467</v>
      </c>
      <c r="AB147" s="34" t="str">
        <f t="shared" si="66"/>
        <v>E</v>
      </c>
      <c r="AC147" t="s">
        <v>57</v>
      </c>
      <c r="AD147" s="1">
        <f t="shared" si="67"/>
        <v>0.40039159568712673</v>
      </c>
      <c r="AE147" s="1">
        <f t="shared" si="72"/>
        <v>9.3742664069368153E-2</v>
      </c>
      <c r="AF147" s="1"/>
      <c r="AG147" s="1"/>
      <c r="AH147" s="1"/>
      <c r="AI147" s="1">
        <v>0</v>
      </c>
      <c r="AK147" s="28">
        <f t="shared" si="79"/>
        <v>0.15886126158867467</v>
      </c>
      <c r="AL147" s="28" t="e">
        <f t="shared" si="80"/>
        <v>#N/A</v>
      </c>
      <c r="AM147" s="28" t="e">
        <f t="shared" si="81"/>
        <v>#N/A</v>
      </c>
      <c r="AN147" s="28" t="e">
        <f t="shared" si="82"/>
        <v>#N/A</v>
      </c>
      <c r="AO147" s="28">
        <f t="shared" si="83"/>
        <v>289.94</v>
      </c>
      <c r="AP147" s="28" t="e">
        <f t="shared" si="84"/>
        <v>#N/A</v>
      </c>
      <c r="AQ147" t="e">
        <f t="shared" si="85"/>
        <v>#N/A</v>
      </c>
      <c r="AR147" t="e">
        <f t="shared" si="86"/>
        <v>#N/A</v>
      </c>
      <c r="AT147" s="16">
        <f t="shared" si="87"/>
        <v>41333</v>
      </c>
      <c r="AU147">
        <f t="shared" si="88"/>
        <v>4</v>
      </c>
      <c r="AV147">
        <f t="shared" si="89"/>
        <v>4</v>
      </c>
      <c r="BG147" cm="1">
        <f t="array" ref="BG147">_xll.BDH($BG$3,"PX_LAST",$A147,$A147,"Days=A","Fill=P")</f>
        <v>289.94</v>
      </c>
      <c r="BH147">
        <f t="shared" si="78"/>
        <v>9.4700926119350992E-3</v>
      </c>
      <c r="BI147" t="str">
        <f t="shared" si="63"/>
        <v>E</v>
      </c>
      <c r="BJ147">
        <f t="shared" si="64"/>
        <v>1</v>
      </c>
      <c r="BK147">
        <f t="shared" si="65"/>
        <v>1.324411947299442E-2</v>
      </c>
      <c r="BL147">
        <f t="shared" si="68"/>
        <v>211.71591993618568</v>
      </c>
      <c r="BM147">
        <f t="shared" si="69"/>
        <v>130.32768463163569</v>
      </c>
      <c r="BN147">
        <f t="shared" si="70"/>
        <v>1.6244892290888888</v>
      </c>
    </row>
    <row r="148" spans="1:66" x14ac:dyDescent="0.25">
      <c r="A148" s="54">
        <v>41362</v>
      </c>
      <c r="B148" s="75">
        <f>_xll.BDH(B$2,"PX_LAST",$A148,$A148,"Days=A","Fill=P")</f>
        <v>99.013099999999994</v>
      </c>
      <c r="C148" s="8">
        <f t="shared" si="74"/>
        <v>99.631522242603793</v>
      </c>
      <c r="D148" s="55">
        <f t="shared" si="58"/>
        <v>-1.7504209558001875</v>
      </c>
      <c r="E148" s="8">
        <v>51.9</v>
      </c>
      <c r="F148" s="8">
        <f t="shared" si="75"/>
        <v>1.7339889226095235</v>
      </c>
      <c r="G148" s="1">
        <v>-0.26</v>
      </c>
      <c r="H148" s="8">
        <f t="shared" si="76"/>
        <v>-9.4414605786624278E-2</v>
      </c>
      <c r="I148" s="8" cm="1">
        <f t="array" ref="I148">_xll.BDH(I$2,"PX_LAST",$A148,$A148,"Days=A","Fill=P")</f>
        <v>0.222</v>
      </c>
      <c r="J148" s="10">
        <f t="shared" si="77"/>
        <v>-0.95558764312706879</v>
      </c>
      <c r="K148" s="44">
        <f t="shared" si="59"/>
        <v>2.5449136579226068</v>
      </c>
      <c r="L148" s="59"/>
      <c r="M148" s="10"/>
      <c r="O148" s="59" cm="1">
        <f t="array" ref="O148">_xll.BDH(O$3,"PX_LAST",$A148,$A148,"Days=A","Fill=P")</f>
        <v>-8.3000000000000007</v>
      </c>
      <c r="P148" s="10">
        <f t="shared" si="71"/>
        <v>-2.6666018221324008</v>
      </c>
      <c r="Q148" s="55">
        <f t="shared" si="73"/>
        <v>0.13831048711179661</v>
      </c>
      <c r="T148" t="s">
        <v>28</v>
      </c>
      <c r="U148" s="26">
        <f t="shared" si="54"/>
        <v>0.2806105344642329</v>
      </c>
      <c r="V148" s="1" t="str">
        <f t="shared" si="55"/>
        <v>E</v>
      </c>
      <c r="W148" s="26">
        <f t="shared" si="60"/>
        <v>0.12174927287555823</v>
      </c>
      <c r="X148" s="49">
        <f t="shared" si="56"/>
        <v>0</v>
      </c>
      <c r="Y148" s="26">
        <f t="shared" si="61"/>
        <v>0.12174927287555823</v>
      </c>
      <c r="Z148" s="82" t="str">
        <f t="shared" si="62"/>
        <v>E</v>
      </c>
      <c r="AA148" s="35">
        <f t="shared" si="57"/>
        <v>0.15886126158867467</v>
      </c>
      <c r="AB148" s="34" t="str">
        <f t="shared" si="66"/>
        <v>E</v>
      </c>
      <c r="AC148" t="s">
        <v>57</v>
      </c>
      <c r="AD148" s="1">
        <f t="shared" si="67"/>
        <v>0.12174927287555823</v>
      </c>
      <c r="AE148" s="1">
        <f t="shared" si="72"/>
        <v>9.3742664069368153E-2</v>
      </c>
      <c r="AF148" s="1"/>
      <c r="AG148" s="1"/>
      <c r="AH148" s="1"/>
      <c r="AI148" s="1">
        <v>0</v>
      </c>
      <c r="AK148" s="28">
        <f t="shared" si="79"/>
        <v>0.2806105344642329</v>
      </c>
      <c r="AL148" s="28">
        <f t="shared" si="80"/>
        <v>0.2806105344642329</v>
      </c>
      <c r="AM148" s="28" t="e">
        <f t="shared" si="81"/>
        <v>#N/A</v>
      </c>
      <c r="AN148" s="28" t="e">
        <f t="shared" si="82"/>
        <v>#N/A</v>
      </c>
      <c r="AO148" s="28">
        <f t="shared" si="83"/>
        <v>293.77999999999997</v>
      </c>
      <c r="AP148" s="28">
        <f t="shared" si="84"/>
        <v>293.77999999999997</v>
      </c>
      <c r="AQ148" t="e">
        <f t="shared" si="85"/>
        <v>#N/A</v>
      </c>
      <c r="AR148" t="e">
        <f t="shared" si="86"/>
        <v>#N/A</v>
      </c>
      <c r="AT148" s="16">
        <f t="shared" si="87"/>
        <v>41362</v>
      </c>
      <c r="AU148">
        <f t="shared" si="88"/>
        <v>4</v>
      </c>
      <c r="AV148">
        <f t="shared" si="89"/>
        <v>4</v>
      </c>
      <c r="BG148" cm="1">
        <f t="array" ref="BG148">_xll.BDH($BG$3,"PX_LAST",$A148,$A148,"Days=A","Fill=P")</f>
        <v>293.77999999999997</v>
      </c>
      <c r="BH148">
        <f t="shared" si="78"/>
        <v>1.324411947299442E-2</v>
      </c>
      <c r="BI148" t="str">
        <f t="shared" si="63"/>
        <v>E</v>
      </c>
      <c r="BJ148">
        <f t="shared" si="64"/>
        <v>1</v>
      </c>
      <c r="BK148">
        <f t="shared" si="65"/>
        <v>1.0007488596909475E-2</v>
      </c>
      <c r="BL148">
        <f t="shared" si="68"/>
        <v>214.51991087415544</v>
      </c>
      <c r="BM148">
        <f t="shared" si="69"/>
        <v>132.05376005753581</v>
      </c>
      <c r="BN148">
        <f t="shared" si="70"/>
        <v>1.6244892290888888</v>
      </c>
    </row>
    <row r="149" spans="1:66" x14ac:dyDescent="0.25">
      <c r="A149" s="54">
        <v>41394</v>
      </c>
      <c r="B149" s="75">
        <f>_xll.BDH(B$2,"PX_LAST",$A149,$A149,"Days=A","Fill=P")</f>
        <v>99.271199999999993</v>
      </c>
      <c r="C149" s="8">
        <f t="shared" si="74"/>
        <v>99.613506130473596</v>
      </c>
      <c r="D149" s="55">
        <f t="shared" si="58"/>
        <v>-1.6369936751547778</v>
      </c>
      <c r="E149" s="8">
        <v>51</v>
      </c>
      <c r="F149" s="8">
        <f t="shared" si="75"/>
        <v>1.5871911380876189</v>
      </c>
      <c r="G149" s="1">
        <v>-0.3</v>
      </c>
      <c r="H149" s="8">
        <f t="shared" si="76"/>
        <v>-0.13553168462929943</v>
      </c>
      <c r="I149" s="8" cm="1">
        <f t="array" ref="I149">_xll.BDH(I$2,"PX_LAST",$A149,$A149,"Days=A","Fill=P")</f>
        <v>0.46800000000000003</v>
      </c>
      <c r="J149" s="10">
        <f t="shared" si="77"/>
        <v>-0.88440826097071534</v>
      </c>
      <c r="K149" s="44">
        <f t="shared" si="59"/>
        <v>2.7620111578843174</v>
      </c>
      <c r="L149" s="59"/>
      <c r="M149" s="10"/>
      <c r="O149" s="59" cm="1">
        <f t="array" ref="O149">_xll.BDH(O$3,"PX_LAST",$A149,$A149,"Days=A","Fill=P")</f>
        <v>-79.3</v>
      </c>
      <c r="P149" s="10">
        <f t="shared" si="71"/>
        <v>-10.329941639919159</v>
      </c>
      <c r="Q149" s="55">
        <f t="shared" si="73"/>
        <v>-0.74885741099476932</v>
      </c>
      <c r="T149" t="s">
        <v>28</v>
      </c>
      <c r="U149" s="26">
        <f t="shared" si="54"/>
        <v>8.7577597029786847E-2</v>
      </c>
      <c r="V149" s="1" t="str">
        <f t="shared" si="55"/>
        <v>SD</v>
      </c>
      <c r="W149" s="26">
        <f t="shared" si="60"/>
        <v>-0.19303293743444605</v>
      </c>
      <c r="X149" s="49">
        <f t="shared" si="56"/>
        <v>0</v>
      </c>
      <c r="Y149" s="26">
        <f t="shared" si="61"/>
        <v>-0.19303293743444605</v>
      </c>
      <c r="Z149" s="82" t="str">
        <f t="shared" si="62"/>
        <v>SD</v>
      </c>
      <c r="AA149" s="35">
        <f t="shared" si="57"/>
        <v>8.7577597029786847E-2</v>
      </c>
      <c r="AB149" s="34" t="str">
        <f t="shared" si="66"/>
        <v>SD</v>
      </c>
      <c r="AC149" t="s">
        <v>57</v>
      </c>
      <c r="AD149" s="1">
        <f t="shared" si="67"/>
        <v>0.19303293743444605</v>
      </c>
      <c r="AE149" s="1">
        <f t="shared" si="72"/>
        <v>9.3742664069368153E-2</v>
      </c>
      <c r="AF149" s="1"/>
      <c r="AG149" s="1"/>
      <c r="AH149" s="1"/>
      <c r="AI149" s="1">
        <v>0</v>
      </c>
      <c r="AK149" s="28" t="e">
        <f t="shared" si="79"/>
        <v>#N/A</v>
      </c>
      <c r="AL149" s="28">
        <f t="shared" si="80"/>
        <v>8.7577597029786847E-2</v>
      </c>
      <c r="AM149" s="28">
        <f t="shared" si="81"/>
        <v>8.7577597029786847E-2</v>
      </c>
      <c r="AN149" s="28" t="e">
        <f t="shared" si="82"/>
        <v>#N/A</v>
      </c>
      <c r="AO149" s="28" t="e">
        <f t="shared" si="83"/>
        <v>#N/A</v>
      </c>
      <c r="AP149" s="28">
        <f t="shared" si="84"/>
        <v>296.72000000000003</v>
      </c>
      <c r="AQ149">
        <f t="shared" si="85"/>
        <v>296.72000000000003</v>
      </c>
      <c r="AR149" t="e">
        <f t="shared" si="86"/>
        <v>#N/A</v>
      </c>
      <c r="AT149" s="16">
        <f t="shared" si="87"/>
        <v>41394</v>
      </c>
      <c r="AU149">
        <f t="shared" si="88"/>
        <v>3</v>
      </c>
      <c r="AV149">
        <f t="shared" si="89"/>
        <v>3</v>
      </c>
      <c r="BG149" cm="1">
        <f t="array" ref="BG149">_xll.BDH($BG$3,"PX_LAST",$A149,$A149,"Days=A","Fill=P")</f>
        <v>296.72000000000003</v>
      </c>
      <c r="BH149">
        <f t="shared" si="78"/>
        <v>1.0007488596909475E-2</v>
      </c>
      <c r="BI149" t="str">
        <f t="shared" si="63"/>
        <v>SD</v>
      </c>
      <c r="BJ149">
        <f t="shared" si="64"/>
        <v>0</v>
      </c>
      <c r="BK149">
        <f t="shared" si="65"/>
        <v>0</v>
      </c>
      <c r="BL149">
        <f t="shared" si="68"/>
        <v>216.6667164360386</v>
      </c>
      <c r="BM149">
        <f t="shared" si="69"/>
        <v>133.37528655549062</v>
      </c>
      <c r="BN149">
        <f t="shared" si="70"/>
        <v>1.6244892290888888</v>
      </c>
    </row>
    <row r="150" spans="1:66" x14ac:dyDescent="0.25">
      <c r="A150" s="54">
        <v>41425</v>
      </c>
      <c r="B150" s="75">
        <f>_xll.BDH(B$2,"PX_LAST",$A150,$A150,"Days=A","Fill=P")</f>
        <v>99.435100000000006</v>
      </c>
      <c r="C150" s="8">
        <f t="shared" si="74"/>
        <v>99.604585823949918</v>
      </c>
      <c r="D150" s="55">
        <f t="shared" si="58"/>
        <v>-1.5217238072888781</v>
      </c>
      <c r="E150" s="8">
        <v>50.8</v>
      </c>
      <c r="F150" s="8">
        <f t="shared" si="75"/>
        <v>1.4297529104700948</v>
      </c>
      <c r="G150" s="1">
        <v>0.12</v>
      </c>
      <c r="H150" s="8">
        <f t="shared" si="76"/>
        <v>-8.4425347703439554E-2</v>
      </c>
      <c r="I150" s="8" cm="1">
        <f t="array" ref="I150">_xll.BDH(I$2,"PX_LAST",$A150,$A150,"Days=A","Fill=P")</f>
        <v>0.496</v>
      </c>
      <c r="J150" s="10">
        <f t="shared" si="77"/>
        <v>-0.81538784792217944</v>
      </c>
      <c r="K150" s="44">
        <f t="shared" si="59"/>
        <v>2.7700537801450862</v>
      </c>
      <c r="L150" s="59"/>
      <c r="M150" s="10"/>
      <c r="O150" s="59" cm="1">
        <f t="array" ref="O150">_xll.BDH(O$3,"PX_LAST",$A150,$A150,"Days=A","Fill=P")</f>
        <v>-63</v>
      </c>
      <c r="P150" s="10">
        <f t="shared" si="71"/>
        <v>-15.596947475927243</v>
      </c>
      <c r="Q150" s="55">
        <f t="shared" si="73"/>
        <v>-1.3923173713579109</v>
      </c>
      <c r="T150" t="s">
        <v>28</v>
      </c>
      <c r="U150" s="26">
        <f t="shared" si="54"/>
        <v>-8.6419088789200835E-2</v>
      </c>
      <c r="V150" s="1" t="str">
        <f t="shared" si="55"/>
        <v>C</v>
      </c>
      <c r="W150" s="26">
        <f t="shared" si="60"/>
        <v>-0.1739966858189877</v>
      </c>
      <c r="X150" s="49">
        <f t="shared" si="56"/>
        <v>0</v>
      </c>
      <c r="Y150" s="26">
        <f t="shared" si="61"/>
        <v>-0.1739966858189877</v>
      </c>
      <c r="Z150" s="82" t="str">
        <f t="shared" si="62"/>
        <v>C</v>
      </c>
      <c r="AA150" s="35">
        <f t="shared" si="57"/>
        <v>-8.6419088789200835E-2</v>
      </c>
      <c r="AB150" s="34" t="str">
        <f t="shared" si="66"/>
        <v>C</v>
      </c>
      <c r="AC150" t="s">
        <v>57</v>
      </c>
      <c r="AD150" s="1">
        <f t="shared" si="67"/>
        <v>0.1739966858189877</v>
      </c>
      <c r="AE150" s="1">
        <f t="shared" si="72"/>
        <v>9.3742664069368153E-2</v>
      </c>
      <c r="AF150" s="1"/>
      <c r="AG150" s="1"/>
      <c r="AH150" s="1"/>
      <c r="AI150" s="1">
        <v>0</v>
      </c>
      <c r="AK150" s="28">
        <f t="shared" si="79"/>
        <v>-8.6419088789200835E-2</v>
      </c>
      <c r="AL150" s="28" t="e">
        <f t="shared" si="80"/>
        <v>#N/A</v>
      </c>
      <c r="AM150" s="28">
        <f t="shared" si="81"/>
        <v>-8.6419088789200835E-2</v>
      </c>
      <c r="AN150" s="28" t="e">
        <f t="shared" si="82"/>
        <v>#N/A</v>
      </c>
      <c r="AO150" s="28">
        <f t="shared" si="83"/>
        <v>300.88</v>
      </c>
      <c r="AP150" s="28" t="e">
        <f t="shared" si="84"/>
        <v>#N/A</v>
      </c>
      <c r="AQ150">
        <f t="shared" si="85"/>
        <v>300.88</v>
      </c>
      <c r="AR150" t="e">
        <f t="shared" si="86"/>
        <v>#N/A</v>
      </c>
      <c r="AT150" s="16">
        <f t="shared" si="87"/>
        <v>41425</v>
      </c>
      <c r="AU150">
        <f t="shared" si="88"/>
        <v>1</v>
      </c>
      <c r="AV150">
        <f t="shared" si="89"/>
        <v>1</v>
      </c>
      <c r="BG150" cm="1">
        <f t="array" ref="BG150">_xll.BDH($BG$3,"PX_LAST",$A150,$A150,"Days=A","Fill=P")</f>
        <v>300.88</v>
      </c>
      <c r="BH150">
        <f t="shared" si="78"/>
        <v>1.4019951469398606E-2</v>
      </c>
      <c r="BI150" t="str">
        <f t="shared" si="63"/>
        <v>C</v>
      </c>
      <c r="BJ150">
        <f t="shared" si="64"/>
        <v>0</v>
      </c>
      <c r="BK150">
        <f t="shared" si="65"/>
        <v>0</v>
      </c>
      <c r="BL150">
        <f t="shared" si="68"/>
        <v>216.6667164360386</v>
      </c>
      <c r="BM150">
        <f t="shared" si="69"/>
        <v>135.24520160021572</v>
      </c>
      <c r="BN150">
        <f t="shared" si="70"/>
        <v>1.6020288621884313</v>
      </c>
    </row>
    <row r="151" spans="1:66" x14ac:dyDescent="0.25">
      <c r="A151" s="54">
        <v>41453</v>
      </c>
      <c r="B151" s="75">
        <f>_xll.BDH(B$2,"PX_LAST",$A151,$A151,"Days=A","Fill=P")</f>
        <v>99.435100000000006</v>
      </c>
      <c r="C151" s="8">
        <f t="shared" si="74"/>
        <v>99.596111532752417</v>
      </c>
      <c r="D151" s="55">
        <f t="shared" si="58"/>
        <v>-1.427429371882996</v>
      </c>
      <c r="E151" s="8">
        <v>51.1</v>
      </c>
      <c r="F151" s="8">
        <f t="shared" si="75"/>
        <v>1.3638023283760761</v>
      </c>
      <c r="G151" s="1">
        <v>-0.17</v>
      </c>
      <c r="H151" s="8">
        <f t="shared" si="76"/>
        <v>-0.10154027816275163</v>
      </c>
      <c r="I151" s="8" cm="1">
        <f t="array" ref="I151">_xll.BDH(I$2,"PX_LAST",$A151,$A151,"Days=A","Fill=P")</f>
        <v>0.27300000000000002</v>
      </c>
      <c r="J151" s="10">
        <f t="shared" si="77"/>
        <v>-0.7609684555260704</v>
      </c>
      <c r="K151" s="44">
        <f t="shared" si="59"/>
        <v>2.6165432809104252</v>
      </c>
      <c r="L151" s="59"/>
      <c r="M151" s="10"/>
      <c r="O151" s="59" cm="1">
        <f t="array" ref="O151">_xll.BDH(O$3,"PX_LAST",$A151,$A151,"Days=A","Fill=P")</f>
        <v>2.7</v>
      </c>
      <c r="P151" s="10">
        <f t="shared" si="71"/>
        <v>-13.767252728334519</v>
      </c>
      <c r="Q151" s="55">
        <f t="shared" si="73"/>
        <v>-0.56254965137440982</v>
      </c>
      <c r="T151" t="s">
        <v>28</v>
      </c>
      <c r="U151" s="26">
        <f t="shared" ref="U151:U214" si="90">AVERAGE(D150,K151,N151,Q151)</f>
        <v>0.1774232740823791</v>
      </c>
      <c r="V151" s="1" t="str">
        <f t="shared" ref="V151:V214" si="91">IF(U151-U150&gt;0,IF(U151&gt;=0,"E","R"),IF(U151&gt;=0,"SD","C"))</f>
        <v>E</v>
      </c>
      <c r="W151" s="26">
        <f t="shared" si="60"/>
        <v>0.26384236287157992</v>
      </c>
      <c r="X151" s="49">
        <f t="shared" ref="X151:X214" si="92">IF(OR(ABS($U151-$U150)&gt;$W$1),1,0)</f>
        <v>0</v>
      </c>
      <c r="Y151" s="26">
        <f t="shared" si="61"/>
        <v>0.26384236287157992</v>
      </c>
      <c r="Z151" s="82" t="str">
        <f t="shared" si="62"/>
        <v>E</v>
      </c>
      <c r="AA151" s="35">
        <f t="shared" ref="AA151:AA214" si="93">IF(Z151&lt;&gt;V150,U151,AA150)</f>
        <v>0.1774232740823791</v>
      </c>
      <c r="AB151" s="34" t="str">
        <f t="shared" si="66"/>
        <v>E</v>
      </c>
      <c r="AC151" t="s">
        <v>57</v>
      </c>
      <c r="AD151" s="1">
        <f t="shared" si="67"/>
        <v>0.26384236287157992</v>
      </c>
      <c r="AE151" s="1">
        <f t="shared" si="72"/>
        <v>9.3742664069368153E-2</v>
      </c>
      <c r="AF151" s="1"/>
      <c r="AG151" s="1"/>
      <c r="AH151" s="1"/>
      <c r="AI151" s="1">
        <v>0</v>
      </c>
      <c r="AK151" s="28">
        <f t="shared" si="79"/>
        <v>0.1774232740823791</v>
      </c>
      <c r="AL151" s="28" t="e">
        <f t="shared" si="80"/>
        <v>#N/A</v>
      </c>
      <c r="AM151" s="28" t="e">
        <f t="shared" si="81"/>
        <v>#N/A</v>
      </c>
      <c r="AN151" s="28" t="e">
        <f t="shared" si="82"/>
        <v>#N/A</v>
      </c>
      <c r="AO151" s="28">
        <f t="shared" si="83"/>
        <v>285.02</v>
      </c>
      <c r="AP151" s="28" t="e">
        <f t="shared" si="84"/>
        <v>#N/A</v>
      </c>
      <c r="AQ151" t="e">
        <f t="shared" si="85"/>
        <v>#N/A</v>
      </c>
      <c r="AR151" t="e">
        <f t="shared" si="86"/>
        <v>#N/A</v>
      </c>
      <c r="AT151" s="16">
        <f t="shared" si="87"/>
        <v>41453</v>
      </c>
      <c r="AU151">
        <f t="shared" si="88"/>
        <v>4</v>
      </c>
      <c r="AV151">
        <f t="shared" si="89"/>
        <v>4</v>
      </c>
      <c r="BG151" cm="1">
        <f t="array" ref="BG151">_xll.BDH($BG$3,"PX_LAST",$A151,$A151,"Days=A","Fill=P")</f>
        <v>285.02</v>
      </c>
      <c r="BH151">
        <f t="shared" si="78"/>
        <v>-5.2712044668971059E-2</v>
      </c>
      <c r="BI151" t="str">
        <f t="shared" si="63"/>
        <v>E</v>
      </c>
      <c r="BJ151">
        <f t="shared" si="64"/>
        <v>1</v>
      </c>
      <c r="BK151">
        <f t="shared" si="65"/>
        <v>5.1084134446705454E-2</v>
      </c>
      <c r="BL151">
        <f t="shared" si="68"/>
        <v>216.6667164360386</v>
      </c>
      <c r="BM151">
        <f t="shared" si="69"/>
        <v>128.11615049220114</v>
      </c>
      <c r="BN151">
        <f t="shared" si="70"/>
        <v>1.6911741072740694</v>
      </c>
    </row>
    <row r="152" spans="1:66" x14ac:dyDescent="0.25">
      <c r="A152" s="54">
        <v>41486</v>
      </c>
      <c r="B152" s="75">
        <f>_xll.BDH(B$2,"PX_LAST",$A152,$A152,"Days=A","Fill=P")</f>
        <v>99.8386</v>
      </c>
      <c r="C152" s="8">
        <f t="shared" si="74"/>
        <v>99.608235956114797</v>
      </c>
      <c r="D152" s="55">
        <f t="shared" ref="D152:D215" si="94">(C152-AVERAGE(C133:C152))/AVEDEV(C133:C152)</f>
        <v>-1.2730334479298389</v>
      </c>
      <c r="E152" s="8">
        <v>53.8</v>
      </c>
      <c r="F152" s="8">
        <f t="shared" si="75"/>
        <v>1.85104186270086</v>
      </c>
      <c r="G152" s="1">
        <v>-0.5</v>
      </c>
      <c r="H152" s="8">
        <f t="shared" si="76"/>
        <v>-0.18123222253020127</v>
      </c>
      <c r="I152" s="8" cm="1">
        <f t="array" ref="I152">_xll.BDH(I$2,"PX_LAST",$A152,$A152,"Days=A","Fill=P")</f>
        <v>0.38</v>
      </c>
      <c r="J152" s="10">
        <f t="shared" si="77"/>
        <v>-0.70392003274976678</v>
      </c>
      <c r="K152" s="44">
        <f t="shared" ref="K152:K215" si="95">(J152-MEDIAN(J133:J152))/AVEDEV(J133:J152)</f>
        <v>2.4161283130617552</v>
      </c>
      <c r="L152" s="59"/>
      <c r="M152" s="10"/>
      <c r="O152" s="59" cm="1">
        <f t="array" ref="O152">_xll.BDH(O$3,"PX_LAST",$A152,$A152,"Days=A","Fill=P")</f>
        <v>33.4</v>
      </c>
      <c r="P152" s="10">
        <f t="shared" si="71"/>
        <v>-9.0505274555010686</v>
      </c>
      <c r="Q152" s="55">
        <f t="shared" si="73"/>
        <v>0.11207187575418594</v>
      </c>
      <c r="T152" t="s">
        <v>28</v>
      </c>
      <c r="U152" s="26">
        <f t="shared" si="90"/>
        <v>0.36692360564431503</v>
      </c>
      <c r="V152" s="1" t="str">
        <f t="shared" si="91"/>
        <v>E</v>
      </c>
      <c r="W152" s="26">
        <f t="shared" ref="W152:W215" si="96">U152-U151</f>
        <v>0.18950033156193594</v>
      </c>
      <c r="X152" s="49">
        <f t="shared" si="92"/>
        <v>0</v>
      </c>
      <c r="Y152" s="26">
        <f t="shared" ref="Y152:Y215" si="97">$U152-$U151</f>
        <v>0.18950033156193594</v>
      </c>
      <c r="Z152" s="82" t="str">
        <f t="shared" ref="Z152:Z215" si="98">IF(ABS($U152-$U151)&gt;AE152,V152,Z151)</f>
        <v>E</v>
      </c>
      <c r="AA152" s="35">
        <f t="shared" si="93"/>
        <v>0.1774232740823791</v>
      </c>
      <c r="AB152" s="34" t="str">
        <f t="shared" si="66"/>
        <v>E</v>
      </c>
      <c r="AC152" t="s">
        <v>57</v>
      </c>
      <c r="AD152" s="1">
        <f t="shared" si="67"/>
        <v>0.18950033156193594</v>
      </c>
      <c r="AE152" s="1">
        <f t="shared" si="72"/>
        <v>9.3742664069368153E-2</v>
      </c>
      <c r="AF152" s="1"/>
      <c r="AG152" s="1"/>
      <c r="AH152" s="1"/>
      <c r="AI152" s="1">
        <v>0</v>
      </c>
      <c r="AK152" s="28">
        <f t="shared" si="79"/>
        <v>0.36692360564431503</v>
      </c>
      <c r="AL152" s="28" t="e">
        <f t="shared" si="80"/>
        <v>#N/A</v>
      </c>
      <c r="AM152" s="28" t="e">
        <f t="shared" si="81"/>
        <v>#N/A</v>
      </c>
      <c r="AN152" s="28" t="e">
        <f t="shared" si="82"/>
        <v>#N/A</v>
      </c>
      <c r="AO152" s="28">
        <f t="shared" si="83"/>
        <v>299.58</v>
      </c>
      <c r="AP152" s="28" t="e">
        <f t="shared" si="84"/>
        <v>#N/A</v>
      </c>
      <c r="AQ152" t="e">
        <f t="shared" si="85"/>
        <v>#N/A</v>
      </c>
      <c r="AR152" t="e">
        <f t="shared" si="86"/>
        <v>#N/A</v>
      </c>
      <c r="AT152" s="16">
        <f t="shared" si="87"/>
        <v>41486</v>
      </c>
      <c r="AU152">
        <f t="shared" si="88"/>
        <v>4</v>
      </c>
      <c r="AV152">
        <f t="shared" si="89"/>
        <v>4</v>
      </c>
      <c r="BG152" cm="1">
        <f t="array" ref="BG152">_xll.BDH($BG$3,"PX_LAST",$A152,$A152,"Days=A","Fill=P")</f>
        <v>299.58</v>
      </c>
      <c r="BH152">
        <f t="shared" si="78"/>
        <v>5.1084134446705454E-2</v>
      </c>
      <c r="BI152" t="str">
        <f t="shared" ref="BI152:BI215" si="99">AB152</f>
        <v>E</v>
      </c>
      <c r="BJ152">
        <f t="shared" ref="BJ152:BJ215" si="100">_xlfn.XLOOKUP(BI152,$BP$23:$BP$26,$BQ$23:$BQ$26)</f>
        <v>1</v>
      </c>
      <c r="BK152">
        <f t="shared" ref="BK152:BK215" si="101">BJ152*BH153</f>
        <v>-7.543894786033789E-3</v>
      </c>
      <c r="BL152">
        <f t="shared" si="68"/>
        <v>227.73494810858341</v>
      </c>
      <c r="BM152">
        <f t="shared" si="69"/>
        <v>134.66085314873911</v>
      </c>
      <c r="BN152">
        <f t="shared" si="70"/>
        <v>1.6911741072740694</v>
      </c>
    </row>
    <row r="153" spans="1:66" x14ac:dyDescent="0.25">
      <c r="A153" s="54">
        <v>41516</v>
      </c>
      <c r="B153" s="75">
        <f>_xll.BDH(B$2,"PX_LAST",$A153,$A153,"Days=A","Fill=P")</f>
        <v>99.8386</v>
      </c>
      <c r="C153" s="8">
        <f t="shared" si="74"/>
        <v>99.619754158309064</v>
      </c>
      <c r="D153" s="55">
        <f t="shared" si="94"/>
        <v>-1.1384249545638025</v>
      </c>
      <c r="E153" s="8">
        <v>54</v>
      </c>
      <c r="F153" s="8">
        <f t="shared" si="75"/>
        <v>2.2808334901606879</v>
      </c>
      <c r="G153" s="1">
        <v>0.27</v>
      </c>
      <c r="H153" s="8">
        <f t="shared" si="76"/>
        <v>-9.0985778024161024E-2</v>
      </c>
      <c r="I153" s="8" cm="1">
        <f t="array" ref="I153">_xll.BDH(I$2,"PX_LAST",$A153,$A153,"Days=A","Fill=P")</f>
        <v>0.22</v>
      </c>
      <c r="J153" s="10">
        <f t="shared" si="77"/>
        <v>-0.6577240311122784</v>
      </c>
      <c r="K153" s="44">
        <f t="shared" si="95"/>
        <v>2.1250068345240578</v>
      </c>
      <c r="L153" s="59"/>
      <c r="M153" s="10"/>
      <c r="O153" s="59" cm="1">
        <f t="array" ref="O153">_xll.BDH(O$3,"PX_LAST",$A153,$A153,"Days=A","Fill=P")</f>
        <v>55.8</v>
      </c>
      <c r="P153" s="10">
        <f t="shared" si="71"/>
        <v>-2.5654747099509638</v>
      </c>
      <c r="Q153" s="55">
        <f t="shared" si="73"/>
        <v>1.0703676286277628</v>
      </c>
      <c r="T153" t="s">
        <v>26</v>
      </c>
      <c r="U153" s="26">
        <f t="shared" si="90"/>
        <v>0.64078033840732729</v>
      </c>
      <c r="V153" s="1" t="str">
        <f t="shared" si="91"/>
        <v>E</v>
      </c>
      <c r="W153" s="26">
        <f t="shared" si="96"/>
        <v>0.27385673276301226</v>
      </c>
      <c r="X153" s="49">
        <f t="shared" si="92"/>
        <v>0</v>
      </c>
      <c r="Y153" s="26">
        <f t="shared" si="97"/>
        <v>0.27385673276301226</v>
      </c>
      <c r="Z153" s="82" t="str">
        <f t="shared" si="98"/>
        <v>E</v>
      </c>
      <c r="AA153" s="35">
        <f t="shared" si="93"/>
        <v>0.1774232740823791</v>
      </c>
      <c r="AB153" s="34" t="str">
        <f t="shared" ref="AB153:AB216" si="102">Z153</f>
        <v>E</v>
      </c>
      <c r="AC153" t="s">
        <v>57</v>
      </c>
      <c r="AD153" s="1">
        <f t="shared" ref="AD153:AD216" si="103">ABS(W153)</f>
        <v>0.27385673276301226</v>
      </c>
      <c r="AE153" s="1">
        <f t="shared" si="72"/>
        <v>9.3742664069368153E-2</v>
      </c>
      <c r="AF153" s="1"/>
      <c r="AG153" s="1"/>
      <c r="AH153" s="1"/>
      <c r="AI153" s="1">
        <v>0</v>
      </c>
      <c r="AK153" s="28">
        <f t="shared" si="79"/>
        <v>0.64078033840732729</v>
      </c>
      <c r="AL153" s="28" t="e">
        <f t="shared" si="80"/>
        <v>#N/A</v>
      </c>
      <c r="AM153" s="28" t="e">
        <f t="shared" si="81"/>
        <v>#N/A</v>
      </c>
      <c r="AN153" s="28" t="e">
        <f t="shared" si="82"/>
        <v>#N/A</v>
      </c>
      <c r="AO153" s="28">
        <f t="shared" si="83"/>
        <v>297.32</v>
      </c>
      <c r="AP153" s="28" t="e">
        <f t="shared" si="84"/>
        <v>#N/A</v>
      </c>
      <c r="AQ153" t="e">
        <f t="shared" si="85"/>
        <v>#N/A</v>
      </c>
      <c r="AR153" t="e">
        <f t="shared" si="86"/>
        <v>#N/A</v>
      </c>
      <c r="AT153" s="16">
        <f t="shared" si="87"/>
        <v>41516</v>
      </c>
      <c r="AU153">
        <f t="shared" si="88"/>
        <v>4</v>
      </c>
      <c r="AV153">
        <f t="shared" si="89"/>
        <v>4</v>
      </c>
      <c r="BG153" cm="1">
        <f t="array" ref="BG153">_xll.BDH($BG$3,"PX_LAST",$A153,$A153,"Days=A","Fill=P")</f>
        <v>297.32</v>
      </c>
      <c r="BH153">
        <f t="shared" si="78"/>
        <v>-7.543894786033789E-3</v>
      </c>
      <c r="BI153" t="str">
        <f t="shared" si="99"/>
        <v>E</v>
      </c>
      <c r="BJ153">
        <f t="shared" si="100"/>
        <v>1</v>
      </c>
      <c r="BK153">
        <f t="shared" si="101"/>
        <v>4.4194806942015274E-2</v>
      </c>
      <c r="BL153">
        <f t="shared" ref="BL153:BL216" si="104">BL152*(1+BK152)</f>
        <v>226.01693962094939</v>
      </c>
      <c r="BM153">
        <f t="shared" ref="BM153:BM216" si="105">BM152*(1+BH153)</f>
        <v>133.64498584078748</v>
      </c>
      <c r="BN153">
        <f t="shared" ref="BN153:BN216" si="106">BL153/BM153</f>
        <v>1.6911741072740691</v>
      </c>
    </row>
    <row r="154" spans="1:66" x14ac:dyDescent="0.25">
      <c r="A154" s="54">
        <v>41547</v>
      </c>
      <c r="B154" s="75">
        <f>_xll.BDH(B$2,"PX_LAST",$A154,$A154,"Days=A","Fill=P")</f>
        <v>100.23520000000001</v>
      </c>
      <c r="C154" s="8">
        <f t="shared" si="74"/>
        <v>99.650526450393613</v>
      </c>
      <c r="D154" s="55">
        <f t="shared" si="94"/>
        <v>-0.93223410887050651</v>
      </c>
      <c r="E154" s="8">
        <v>54.6</v>
      </c>
      <c r="F154" s="8">
        <f t="shared" si="75"/>
        <v>2.7446667921285504</v>
      </c>
      <c r="G154" s="1">
        <v>0.1</v>
      </c>
      <c r="H154" s="8">
        <f t="shared" si="76"/>
        <v>-5.2788622419328822E-2</v>
      </c>
      <c r="I154" s="8" cm="1">
        <f t="array" ref="I154">_xll.BDH(I$2,"PX_LAST",$A154,$A154,"Days=A","Fill=P")</f>
        <v>0.51600000000000001</v>
      </c>
      <c r="J154" s="10">
        <f t="shared" si="77"/>
        <v>-0.5990378295566644</v>
      </c>
      <c r="K154" s="44">
        <f t="shared" si="95"/>
        <v>1.929996791527729</v>
      </c>
      <c r="L154" s="59"/>
      <c r="M154" s="10"/>
      <c r="O154" s="59" cm="1">
        <f t="array" ref="O154">_xll.BDH(O$3,"PX_LAST",$A154,$A154,"Days=A","Fill=P")</f>
        <v>47</v>
      </c>
      <c r="P154" s="10">
        <f t="shared" si="71"/>
        <v>2.3910727610441316</v>
      </c>
      <c r="Q154" s="55">
        <f t="shared" si="73"/>
        <v>1.717618492271743</v>
      </c>
      <c r="T154" t="s">
        <v>26</v>
      </c>
      <c r="U154" s="26">
        <f t="shared" si="90"/>
        <v>0.8363967764118897</v>
      </c>
      <c r="V154" s="1" t="str">
        <f t="shared" si="91"/>
        <v>E</v>
      </c>
      <c r="W154" s="26">
        <f t="shared" si="96"/>
        <v>0.19561643800456241</v>
      </c>
      <c r="X154" s="49">
        <f t="shared" si="92"/>
        <v>0</v>
      </c>
      <c r="Y154" s="26">
        <f t="shared" si="97"/>
        <v>0.19561643800456241</v>
      </c>
      <c r="Z154" s="82" t="str">
        <f t="shared" si="98"/>
        <v>E</v>
      </c>
      <c r="AA154" s="35">
        <f t="shared" si="93"/>
        <v>0.1774232740823791</v>
      </c>
      <c r="AB154" s="34" t="str">
        <f t="shared" si="102"/>
        <v>E</v>
      </c>
      <c r="AC154" t="s">
        <v>57</v>
      </c>
      <c r="AD154" s="1">
        <f t="shared" si="103"/>
        <v>0.19561643800456241</v>
      </c>
      <c r="AE154" s="1">
        <f t="shared" si="72"/>
        <v>9.3742664069368153E-2</v>
      </c>
      <c r="AF154" s="1"/>
      <c r="AG154" s="1"/>
      <c r="AH154" s="1"/>
      <c r="AI154" s="1">
        <v>0</v>
      </c>
      <c r="AK154" s="28">
        <f t="shared" si="79"/>
        <v>0.8363967764118897</v>
      </c>
      <c r="AL154" s="28" t="e">
        <f t="shared" si="80"/>
        <v>#N/A</v>
      </c>
      <c r="AM154" s="28" t="e">
        <f t="shared" si="81"/>
        <v>#N/A</v>
      </c>
      <c r="AN154" s="28" t="e">
        <f t="shared" si="82"/>
        <v>#N/A</v>
      </c>
      <c r="AO154" s="28">
        <f t="shared" si="83"/>
        <v>310.45999999999998</v>
      </c>
      <c r="AP154" s="28" t="e">
        <f t="shared" si="84"/>
        <v>#N/A</v>
      </c>
      <c r="AQ154" t="e">
        <f t="shared" si="85"/>
        <v>#N/A</v>
      </c>
      <c r="AR154" t="e">
        <f t="shared" si="86"/>
        <v>#N/A</v>
      </c>
      <c r="AT154" s="16">
        <f t="shared" si="87"/>
        <v>41547</v>
      </c>
      <c r="AU154">
        <f t="shared" si="88"/>
        <v>4</v>
      </c>
      <c r="AV154">
        <f t="shared" si="89"/>
        <v>4</v>
      </c>
      <c r="BG154" cm="1">
        <f t="array" ref="BG154">_xll.BDH($BG$3,"PX_LAST",$A154,$A154,"Days=A","Fill=P")</f>
        <v>310.45999999999998</v>
      </c>
      <c r="BH154">
        <f t="shared" si="78"/>
        <v>4.4194806942015274E-2</v>
      </c>
      <c r="BI154" t="str">
        <f t="shared" si="99"/>
        <v>E</v>
      </c>
      <c r="BJ154">
        <f t="shared" si="100"/>
        <v>1</v>
      </c>
      <c r="BK154">
        <f t="shared" si="101"/>
        <v>3.8362429942665699E-2</v>
      </c>
      <c r="BL154">
        <f t="shared" si="104"/>
        <v>236.00571463312238</v>
      </c>
      <c r="BM154">
        <f t="shared" si="105"/>
        <v>139.55140018878944</v>
      </c>
      <c r="BN154">
        <f t="shared" si="106"/>
        <v>1.6911741072740694</v>
      </c>
    </row>
    <row r="155" spans="1:66" x14ac:dyDescent="0.25">
      <c r="A155" s="54">
        <v>41578</v>
      </c>
      <c r="B155" s="75">
        <f>_xll.BDH(B$2,"PX_LAST",$A155,$A155,"Days=A","Fill=P")</f>
        <v>100.3753</v>
      </c>
      <c r="C155" s="8">
        <f t="shared" si="74"/>
        <v>99.686765127873926</v>
      </c>
      <c r="D155" s="55">
        <f t="shared" si="94"/>
        <v>-0.68788997921086137</v>
      </c>
      <c r="E155" s="8">
        <v>54.6</v>
      </c>
      <c r="F155" s="8">
        <f t="shared" si="75"/>
        <v>3.1157334337028404</v>
      </c>
      <c r="G155" s="1">
        <v>-0.02</v>
      </c>
      <c r="H155" s="8">
        <f t="shared" si="76"/>
        <v>-4.6230897935463054E-2</v>
      </c>
      <c r="I155" s="8" cm="1">
        <f t="array" ref="I155">_xll.BDH(I$2,"PX_LAST",$A155,$A155,"Days=A","Fill=P")</f>
        <v>0.67500000000000004</v>
      </c>
      <c r="J155" s="10">
        <f t="shared" si="77"/>
        <v>-0.53533593807883106</v>
      </c>
      <c r="K155" s="44">
        <f t="shared" si="95"/>
        <v>1.7772028309210399</v>
      </c>
      <c r="L155" s="59"/>
      <c r="M155" s="10"/>
      <c r="O155" s="59" cm="1">
        <f t="array" ref="O155">_xll.BDH(O$3,"PX_LAST",$A155,$A155,"Days=A","Fill=P")</f>
        <v>-3.1</v>
      </c>
      <c r="P155" s="10">
        <f t="shared" ref="P155:P218" si="107">$BQ$5*P154+(1-$BQ$5)*O155</f>
        <v>1.8419654849397182</v>
      </c>
      <c r="Q155" s="55">
        <f t="shared" si="73"/>
        <v>1.5902271978863773</v>
      </c>
      <c r="T155" t="s">
        <v>26</v>
      </c>
      <c r="U155" s="26">
        <f t="shared" si="90"/>
        <v>0.81173197331230362</v>
      </c>
      <c r="V155" s="1" t="str">
        <f t="shared" si="91"/>
        <v>SD</v>
      </c>
      <c r="W155" s="26">
        <f t="shared" si="96"/>
        <v>-2.4664803099586075E-2</v>
      </c>
      <c r="X155" s="49">
        <f t="shared" si="92"/>
        <v>0</v>
      </c>
      <c r="Y155" s="26">
        <f t="shared" si="97"/>
        <v>-2.4664803099586075E-2</v>
      </c>
      <c r="Z155" s="82" t="str">
        <f t="shared" si="98"/>
        <v>E</v>
      </c>
      <c r="AA155" s="35">
        <f t="shared" si="93"/>
        <v>0.1774232740823791</v>
      </c>
      <c r="AB155" s="34" t="str">
        <f t="shared" si="102"/>
        <v>E</v>
      </c>
      <c r="AC155" t="s">
        <v>57</v>
      </c>
      <c r="AD155" s="1">
        <f t="shared" si="103"/>
        <v>2.4664803099586075E-2</v>
      </c>
      <c r="AE155" s="1">
        <f t="shared" si="72"/>
        <v>9.3742664069368153E-2</v>
      </c>
      <c r="AF155" s="1"/>
      <c r="AG155" s="1"/>
      <c r="AH155" s="1"/>
      <c r="AI155" s="1">
        <v>0</v>
      </c>
      <c r="AK155" s="28">
        <f t="shared" si="79"/>
        <v>0.81173197331230362</v>
      </c>
      <c r="AL155" s="28" t="e">
        <f t="shared" si="80"/>
        <v>#N/A</v>
      </c>
      <c r="AM155" s="28" t="e">
        <f t="shared" si="81"/>
        <v>#N/A</v>
      </c>
      <c r="AN155" s="28" t="e">
        <f t="shared" si="82"/>
        <v>#N/A</v>
      </c>
      <c r="AO155" s="28">
        <f t="shared" si="83"/>
        <v>322.37</v>
      </c>
      <c r="AP155" s="28" t="e">
        <f t="shared" si="84"/>
        <v>#N/A</v>
      </c>
      <c r="AQ155" t="e">
        <f t="shared" si="85"/>
        <v>#N/A</v>
      </c>
      <c r="AR155" t="e">
        <f t="shared" si="86"/>
        <v>#N/A</v>
      </c>
      <c r="AT155" s="16">
        <f t="shared" si="87"/>
        <v>41578</v>
      </c>
      <c r="AU155">
        <f t="shared" si="88"/>
        <v>3</v>
      </c>
      <c r="AV155">
        <f t="shared" si="89"/>
        <v>4</v>
      </c>
      <c r="BG155" cm="1">
        <f t="array" ref="BG155">_xll.BDH($BG$3,"PX_LAST",$A155,$A155,"Days=A","Fill=P")</f>
        <v>322.37</v>
      </c>
      <c r="BH155">
        <f t="shared" si="78"/>
        <v>3.8362429942665699E-2</v>
      </c>
      <c r="BI155" t="str">
        <f t="shared" si="99"/>
        <v>E</v>
      </c>
      <c r="BJ155">
        <f t="shared" si="100"/>
        <v>1</v>
      </c>
      <c r="BK155">
        <f t="shared" si="101"/>
        <v>8.6546514874212832E-3</v>
      </c>
      <c r="BL155">
        <f t="shared" si="104"/>
        <v>245.05946732680428</v>
      </c>
      <c r="BM155">
        <f t="shared" si="105"/>
        <v>144.90493100193279</v>
      </c>
      <c r="BN155">
        <f t="shared" si="106"/>
        <v>1.6911741072740691</v>
      </c>
    </row>
    <row r="156" spans="1:66" x14ac:dyDescent="0.25">
      <c r="A156" s="54">
        <v>41607</v>
      </c>
      <c r="B156" s="75">
        <f>_xll.BDH(B$2,"PX_LAST",$A156,$A156,"Days=A","Fill=P")</f>
        <v>100.3753</v>
      </c>
      <c r="C156" s="8">
        <f t="shared" si="74"/>
        <v>99.721191871480229</v>
      </c>
      <c r="D156" s="55">
        <f t="shared" si="94"/>
        <v>-0.4242166195613607</v>
      </c>
      <c r="E156" s="8">
        <v>55.5</v>
      </c>
      <c r="F156" s="8">
        <f t="shared" si="75"/>
        <v>3.5925867469622723</v>
      </c>
      <c r="G156" s="1">
        <v>0.28000000000000003</v>
      </c>
      <c r="H156" s="8">
        <f t="shared" si="76"/>
        <v>1.9015281651629551E-2</v>
      </c>
      <c r="I156" s="8" cm="1">
        <f t="array" ref="I156">_xll.BDH(I$2,"PX_LAST",$A156,$A156,"Days=A","Fill=P")</f>
        <v>0.80400000000000005</v>
      </c>
      <c r="J156" s="10">
        <f t="shared" si="77"/>
        <v>-0.46836914117488948</v>
      </c>
      <c r="K156" s="44">
        <f t="shared" si="95"/>
        <v>1.704487135245607</v>
      </c>
      <c r="L156" s="59"/>
      <c r="M156" s="10"/>
      <c r="O156" s="59" cm="1">
        <f t="array" ref="O156">_xll.BDH(O$3,"PX_LAST",$A156,$A156,"Days=A","Fill=P")</f>
        <v>-0.7</v>
      </c>
      <c r="P156" s="10">
        <f t="shared" si="107"/>
        <v>1.5877689364457463</v>
      </c>
      <c r="Q156" s="55">
        <f t="shared" si="73"/>
        <v>1.5403011791710475</v>
      </c>
      <c r="T156" t="s">
        <v>26</v>
      </c>
      <c r="U156" s="26">
        <f t="shared" si="90"/>
        <v>0.85229944506859778</v>
      </c>
      <c r="V156" s="1" t="str">
        <f t="shared" si="91"/>
        <v>E</v>
      </c>
      <c r="W156" s="26">
        <f t="shared" si="96"/>
        <v>4.056747175629416E-2</v>
      </c>
      <c r="X156" s="49">
        <f t="shared" si="92"/>
        <v>0</v>
      </c>
      <c r="Y156" s="26">
        <f t="shared" si="97"/>
        <v>4.056747175629416E-2</v>
      </c>
      <c r="Z156" s="82" t="str">
        <f t="shared" si="98"/>
        <v>E</v>
      </c>
      <c r="AA156" s="35">
        <f t="shared" si="93"/>
        <v>0.85229944506859778</v>
      </c>
      <c r="AB156" s="34" t="str">
        <f t="shared" si="102"/>
        <v>E</v>
      </c>
      <c r="AC156" t="s">
        <v>57</v>
      </c>
      <c r="AD156" s="1">
        <f t="shared" si="103"/>
        <v>4.056747175629416E-2</v>
      </c>
      <c r="AE156" s="1">
        <f t="shared" si="72"/>
        <v>9.3742664069368153E-2</v>
      </c>
      <c r="AF156" s="1"/>
      <c r="AG156" s="1"/>
      <c r="AH156" s="1"/>
      <c r="AI156" s="1">
        <v>0</v>
      </c>
      <c r="AK156" s="28">
        <f t="shared" si="79"/>
        <v>0.85229944506859778</v>
      </c>
      <c r="AL156" s="28" t="e">
        <f t="shared" si="80"/>
        <v>#N/A</v>
      </c>
      <c r="AM156" s="28" t="e">
        <f t="shared" si="81"/>
        <v>#N/A</v>
      </c>
      <c r="AN156" s="28" t="e">
        <f t="shared" si="82"/>
        <v>#N/A</v>
      </c>
      <c r="AO156" s="28">
        <f t="shared" si="83"/>
        <v>325.16000000000003</v>
      </c>
      <c r="AP156" s="28" t="e">
        <f t="shared" si="84"/>
        <v>#N/A</v>
      </c>
      <c r="AQ156" t="e">
        <f t="shared" si="85"/>
        <v>#N/A</v>
      </c>
      <c r="AR156" t="e">
        <f t="shared" si="86"/>
        <v>#N/A</v>
      </c>
      <c r="AT156" s="16">
        <f t="shared" si="87"/>
        <v>41607</v>
      </c>
      <c r="AU156">
        <f t="shared" si="88"/>
        <v>4</v>
      </c>
      <c r="AV156">
        <f t="shared" si="89"/>
        <v>4</v>
      </c>
      <c r="BG156" cm="1">
        <f t="array" ref="BG156">_xll.BDH($BG$3,"PX_LAST",$A156,$A156,"Days=A","Fill=P")</f>
        <v>325.16000000000003</v>
      </c>
      <c r="BH156">
        <f t="shared" si="78"/>
        <v>8.6546514874212832E-3</v>
      </c>
      <c r="BI156" t="str">
        <f t="shared" si="99"/>
        <v>E</v>
      </c>
      <c r="BJ156">
        <f t="shared" si="100"/>
        <v>1</v>
      </c>
      <c r="BK156">
        <f t="shared" si="101"/>
        <v>9.5337679911426942E-3</v>
      </c>
      <c r="BL156">
        <f t="shared" si="104"/>
        <v>247.18037161021087</v>
      </c>
      <c r="BM156">
        <f t="shared" si="105"/>
        <v>146.15903267856336</v>
      </c>
      <c r="BN156">
        <f t="shared" si="106"/>
        <v>1.6911741072740689</v>
      </c>
    </row>
    <row r="157" spans="1:66" x14ac:dyDescent="0.25">
      <c r="A157" s="54">
        <v>41639</v>
      </c>
      <c r="B157" s="75">
        <f>_xll.BDH(B$2,"PX_LAST",$A157,$A157,"Days=A","Fill=P")</f>
        <v>100.5514</v>
      </c>
      <c r="C157" s="8">
        <f t="shared" si="74"/>
        <v>99.762702277906214</v>
      </c>
      <c r="D157" s="55">
        <f t="shared" si="94"/>
        <v>-4.8727065491035858E-2</v>
      </c>
      <c r="E157" s="8">
        <v>56.5</v>
      </c>
      <c r="F157" s="8">
        <f t="shared" si="75"/>
        <v>4.1740693975698182</v>
      </c>
      <c r="G157" s="1">
        <v>-0.15</v>
      </c>
      <c r="H157" s="8">
        <f t="shared" si="76"/>
        <v>-1.4787774678696351E-2</v>
      </c>
      <c r="I157" s="8" cm="1">
        <f t="array" ref="I157">_xll.BDH(I$2,"PX_LAST",$A157,$A157,"Days=A","Fill=P")</f>
        <v>0.92400000000000004</v>
      </c>
      <c r="J157" s="10">
        <f t="shared" si="77"/>
        <v>-0.39875068411614489</v>
      </c>
      <c r="K157" s="44">
        <f t="shared" si="95"/>
        <v>1.7024189559732614</v>
      </c>
      <c r="L157" s="59"/>
      <c r="M157" s="10"/>
      <c r="O157" s="59" cm="1">
        <f t="array" ref="O157">_xll.BDH(O$3,"PX_LAST",$A157,$A157,"Days=A","Fill=P")</f>
        <v>6.4</v>
      </c>
      <c r="P157" s="10">
        <f t="shared" si="107"/>
        <v>2.0689920428011717</v>
      </c>
      <c r="Q157" s="55">
        <f t="shared" si="73"/>
        <v>1.599408422509689</v>
      </c>
      <c r="T157" t="s">
        <v>26</v>
      </c>
      <c r="U157" s="26">
        <f t="shared" si="90"/>
        <v>0.9592035863071966</v>
      </c>
      <c r="V157" s="1" t="str">
        <f t="shared" si="91"/>
        <v>E</v>
      </c>
      <c r="W157" s="26">
        <f t="shared" si="96"/>
        <v>0.10690414123859882</v>
      </c>
      <c r="X157" s="49">
        <f t="shared" si="92"/>
        <v>0</v>
      </c>
      <c r="Y157" s="26">
        <f t="shared" si="97"/>
        <v>0.10690414123859882</v>
      </c>
      <c r="Z157" s="82" t="str">
        <f t="shared" si="98"/>
        <v>E</v>
      </c>
      <c r="AA157" s="35">
        <f t="shared" si="93"/>
        <v>0.85229944506859778</v>
      </c>
      <c r="AB157" s="34" t="str">
        <f t="shared" si="102"/>
        <v>E</v>
      </c>
      <c r="AC157" t="s">
        <v>57</v>
      </c>
      <c r="AD157" s="1">
        <f t="shared" si="103"/>
        <v>0.10690414123859882</v>
      </c>
      <c r="AE157" s="1">
        <f t="shared" si="72"/>
        <v>0.10690414123859882</v>
      </c>
      <c r="AF157" s="1"/>
      <c r="AG157" s="1"/>
      <c r="AH157" s="1"/>
      <c r="AI157" s="1">
        <v>0</v>
      </c>
      <c r="AK157" s="28">
        <f t="shared" si="79"/>
        <v>0.9592035863071966</v>
      </c>
      <c r="AL157" s="28" t="e">
        <f t="shared" si="80"/>
        <v>#N/A</v>
      </c>
      <c r="AM157" s="28" t="e">
        <f t="shared" si="81"/>
        <v>#N/A</v>
      </c>
      <c r="AN157" s="28" t="e">
        <f t="shared" si="82"/>
        <v>#N/A</v>
      </c>
      <c r="AO157" s="28">
        <f t="shared" si="83"/>
        <v>328.26</v>
      </c>
      <c r="AP157" s="28" t="e">
        <f t="shared" si="84"/>
        <v>#N/A</v>
      </c>
      <c r="AQ157" t="e">
        <f t="shared" si="85"/>
        <v>#N/A</v>
      </c>
      <c r="AR157" t="e">
        <f t="shared" si="86"/>
        <v>#N/A</v>
      </c>
      <c r="AT157" s="16">
        <f t="shared" si="87"/>
        <v>41639</v>
      </c>
      <c r="AU157">
        <f t="shared" si="88"/>
        <v>4</v>
      </c>
      <c r="AV157">
        <f t="shared" si="89"/>
        <v>4</v>
      </c>
      <c r="BG157" cm="1">
        <f t="array" ref="BG157">_xll.BDH($BG$3,"PX_LAST",$A157,$A157,"Days=A","Fill=P")</f>
        <v>328.26</v>
      </c>
      <c r="BH157">
        <f t="shared" si="78"/>
        <v>9.5337679911426942E-3</v>
      </c>
      <c r="BI157" t="str">
        <f t="shared" si="99"/>
        <v>E</v>
      </c>
      <c r="BJ157">
        <f t="shared" si="100"/>
        <v>1</v>
      </c>
      <c r="BK157">
        <f t="shared" si="101"/>
        <v>-1.7486139036129944E-2</v>
      </c>
      <c r="BL157">
        <f t="shared" si="104"/>
        <v>249.53693192510704</v>
      </c>
      <c r="BM157">
        <f t="shared" si="105"/>
        <v>147.55247898593063</v>
      </c>
      <c r="BN157">
        <f t="shared" si="106"/>
        <v>1.6911741072740689</v>
      </c>
    </row>
    <row r="158" spans="1:66" x14ac:dyDescent="0.25">
      <c r="A158" s="54">
        <v>41670</v>
      </c>
      <c r="B158" s="75">
        <f>_xll.BDH(B$2,"PX_LAST",$A158,$A158,"Days=A","Fill=P")</f>
        <v>100.6011</v>
      </c>
      <c r="C158" s="8">
        <f t="shared" si="74"/>
        <v>99.804622164010908</v>
      </c>
      <c r="D158" s="55">
        <f t="shared" si="94"/>
        <v>0.4419672064793661</v>
      </c>
      <c r="E158" s="8">
        <v>52.5</v>
      </c>
      <c r="F158" s="8">
        <f t="shared" si="75"/>
        <v>3.8392555180558547</v>
      </c>
      <c r="G158" s="1">
        <v>-0.69</v>
      </c>
      <c r="H158" s="8">
        <f t="shared" si="76"/>
        <v>-0.14983021974295704</v>
      </c>
      <c r="I158" s="8" cm="1">
        <f t="array" ref="I158">_xll.BDH(I$2,"PX_LAST",$A158,$A158,"Days=A","Fill=P")</f>
        <v>0.54100000000000004</v>
      </c>
      <c r="J158" s="10">
        <f t="shared" si="77"/>
        <v>-0.35176314991033764</v>
      </c>
      <c r="K158" s="44">
        <f t="shared" si="95"/>
        <v>1.6578862332914222</v>
      </c>
      <c r="L158" s="59"/>
      <c r="M158" s="10"/>
      <c r="O158" s="59" cm="1">
        <f t="array" ref="O158">_xll.BDH(O$3,"PX_LAST",$A158,$A158,"Days=A","Fill=P")</f>
        <v>18.3</v>
      </c>
      <c r="P158" s="10">
        <f t="shared" si="107"/>
        <v>3.6920928385210541</v>
      </c>
      <c r="Q158" s="55">
        <f t="shared" si="73"/>
        <v>1.7771959805415594</v>
      </c>
      <c r="T158" t="s">
        <v>26</v>
      </c>
      <c r="U158" s="26">
        <f t="shared" si="90"/>
        <v>1.1287850494473153</v>
      </c>
      <c r="V158" s="1" t="str">
        <f t="shared" si="91"/>
        <v>E</v>
      </c>
      <c r="W158" s="26">
        <f t="shared" si="96"/>
        <v>0.16958146314011868</v>
      </c>
      <c r="X158" s="49">
        <f t="shared" si="92"/>
        <v>0</v>
      </c>
      <c r="Y158" s="26">
        <f t="shared" si="97"/>
        <v>0.16958146314011868</v>
      </c>
      <c r="Z158" s="82" t="str">
        <f t="shared" si="98"/>
        <v>E</v>
      </c>
      <c r="AA158" s="35">
        <f t="shared" si="93"/>
        <v>0.85229944506859778</v>
      </c>
      <c r="AB158" s="34" t="str">
        <f t="shared" si="102"/>
        <v>E</v>
      </c>
      <c r="AC158" t="s">
        <v>57</v>
      </c>
      <c r="AD158" s="1">
        <f t="shared" si="103"/>
        <v>0.16958146314011868</v>
      </c>
      <c r="AE158" s="1">
        <f t="shared" si="72"/>
        <v>0.11772549075892313</v>
      </c>
      <c r="AF158" s="1"/>
      <c r="AG158" s="1"/>
      <c r="AH158" s="1"/>
      <c r="AI158" s="1">
        <v>0</v>
      </c>
      <c r="AK158" s="28">
        <f t="shared" si="79"/>
        <v>1.1287850494473153</v>
      </c>
      <c r="AL158" s="28" t="e">
        <f t="shared" si="80"/>
        <v>#N/A</v>
      </c>
      <c r="AM158" s="28" t="e">
        <f t="shared" si="81"/>
        <v>#N/A</v>
      </c>
      <c r="AN158" s="28" t="e">
        <f t="shared" si="82"/>
        <v>#N/A</v>
      </c>
      <c r="AO158" s="28">
        <f t="shared" si="83"/>
        <v>322.52</v>
      </c>
      <c r="AP158" s="28" t="e">
        <f t="shared" si="84"/>
        <v>#N/A</v>
      </c>
      <c r="AQ158" t="e">
        <f t="shared" si="85"/>
        <v>#N/A</v>
      </c>
      <c r="AR158" t="e">
        <f t="shared" si="86"/>
        <v>#N/A</v>
      </c>
      <c r="AT158" s="16">
        <f t="shared" si="87"/>
        <v>41670</v>
      </c>
      <c r="AU158">
        <f t="shared" si="88"/>
        <v>4</v>
      </c>
      <c r="AV158">
        <f t="shared" si="89"/>
        <v>4</v>
      </c>
      <c r="BG158" cm="1">
        <f t="array" ref="BG158">_xll.BDH($BG$3,"PX_LAST",$A158,$A158,"Days=A","Fill=P")</f>
        <v>322.52</v>
      </c>
      <c r="BH158">
        <f t="shared" si="78"/>
        <v>-1.7486139036129944E-2</v>
      </c>
      <c r="BI158" t="str">
        <f t="shared" si="99"/>
        <v>E</v>
      </c>
      <c r="BJ158">
        <f t="shared" si="100"/>
        <v>1</v>
      </c>
      <c r="BK158">
        <f t="shared" si="101"/>
        <v>4.8059035098598546E-2</v>
      </c>
      <c r="BL158">
        <f t="shared" si="104"/>
        <v>245.17349443881534</v>
      </c>
      <c r="BM158">
        <f t="shared" si="105"/>
        <v>144.972355823257</v>
      </c>
      <c r="BN158">
        <f t="shared" si="106"/>
        <v>1.6911741072740689</v>
      </c>
    </row>
    <row r="159" spans="1:66" x14ac:dyDescent="0.25">
      <c r="A159" s="54">
        <v>41698</v>
      </c>
      <c r="B159" s="75">
        <f>_xll.BDH(B$2,"PX_LAST",$A159,$A159,"Days=A","Fill=P")</f>
        <v>100.62430000000001</v>
      </c>
      <c r="C159" s="8">
        <f t="shared" si="74"/>
        <v>99.845606055810364</v>
      </c>
      <c r="D159" s="55">
        <f t="shared" si="94"/>
        <v>1.0210115282317265</v>
      </c>
      <c r="E159" s="8">
        <v>55</v>
      </c>
      <c r="F159" s="8">
        <f t="shared" si="75"/>
        <v>4.0714044144446841</v>
      </c>
      <c r="G159" s="1">
        <v>0.43</v>
      </c>
      <c r="H159" s="8">
        <f t="shared" si="76"/>
        <v>-3.3864175794365667E-2</v>
      </c>
      <c r="I159" s="8" cm="1">
        <f t="array" ref="I159">_xll.BDH(I$2,"PX_LAST",$A159,$A159,"Days=A","Fill=P")</f>
        <v>0.82</v>
      </c>
      <c r="J159" s="10">
        <f t="shared" si="77"/>
        <v>-0.2931749924148207</v>
      </c>
      <c r="K159" s="44">
        <f t="shared" si="95"/>
        <v>1.6501830861424469</v>
      </c>
      <c r="L159" s="59"/>
      <c r="M159" s="10"/>
      <c r="O159" s="59" cm="1">
        <f t="array" ref="O159">_xll.BDH(O$3,"PX_LAST",$A159,$A159,"Days=A","Fill=P")</f>
        <v>8.8000000000000007</v>
      </c>
      <c r="P159" s="10">
        <f t="shared" si="107"/>
        <v>4.2028835546689489</v>
      </c>
      <c r="Q159" s="55">
        <f t="shared" si="73"/>
        <v>1.727310934654394</v>
      </c>
      <c r="T159" t="s">
        <v>26</v>
      </c>
      <c r="U159" s="26">
        <f t="shared" si="90"/>
        <v>1.2731537424254025</v>
      </c>
      <c r="V159" s="1" t="str">
        <f t="shared" si="91"/>
        <v>E</v>
      </c>
      <c r="W159" s="26">
        <f t="shared" si="96"/>
        <v>0.14436869297808719</v>
      </c>
      <c r="X159" s="49">
        <f t="shared" si="92"/>
        <v>0</v>
      </c>
      <c r="Y159" s="26">
        <f t="shared" si="97"/>
        <v>0.14436869297808719</v>
      </c>
      <c r="Z159" s="82" t="str">
        <f t="shared" si="98"/>
        <v>E</v>
      </c>
      <c r="AA159" s="35">
        <f t="shared" si="93"/>
        <v>0.85229944506859778</v>
      </c>
      <c r="AB159" s="34" t="str">
        <f t="shared" si="102"/>
        <v>E</v>
      </c>
      <c r="AC159" t="s">
        <v>57</v>
      </c>
      <c r="AD159" s="1">
        <f t="shared" si="103"/>
        <v>0.14436869297808719</v>
      </c>
      <c r="AE159" s="1">
        <f t="shared" si="72"/>
        <v>0.12174927287555823</v>
      </c>
      <c r="AF159" s="1"/>
      <c r="AG159" s="1"/>
      <c r="AH159" s="1"/>
      <c r="AI159" s="1">
        <v>0</v>
      </c>
      <c r="AK159" s="28">
        <f t="shared" si="79"/>
        <v>1.2731537424254025</v>
      </c>
      <c r="AL159" s="28" t="e">
        <f t="shared" si="80"/>
        <v>#N/A</v>
      </c>
      <c r="AM159" s="28" t="e">
        <f t="shared" si="81"/>
        <v>#N/A</v>
      </c>
      <c r="AN159" s="28" t="e">
        <f t="shared" si="82"/>
        <v>#N/A</v>
      </c>
      <c r="AO159" s="28">
        <f t="shared" si="83"/>
        <v>338.02</v>
      </c>
      <c r="AP159" s="28" t="e">
        <f t="shared" si="84"/>
        <v>#N/A</v>
      </c>
      <c r="AQ159" t="e">
        <f t="shared" si="85"/>
        <v>#N/A</v>
      </c>
      <c r="AR159" t="e">
        <f t="shared" si="86"/>
        <v>#N/A</v>
      </c>
      <c r="AT159" s="16">
        <f t="shared" si="87"/>
        <v>41698</v>
      </c>
      <c r="AU159">
        <f t="shared" si="88"/>
        <v>4</v>
      </c>
      <c r="AV159">
        <f t="shared" si="89"/>
        <v>4</v>
      </c>
      <c r="BG159" cm="1">
        <f t="array" ref="BG159">_xll.BDH($BG$3,"PX_LAST",$A159,$A159,"Days=A","Fill=P")</f>
        <v>338.02</v>
      </c>
      <c r="BH159">
        <f t="shared" si="78"/>
        <v>4.8059035098598546E-2</v>
      </c>
      <c r="BI159" t="str">
        <f t="shared" si="99"/>
        <v>E</v>
      </c>
      <c r="BJ159">
        <f t="shared" si="100"/>
        <v>1</v>
      </c>
      <c r="BK159">
        <f t="shared" si="101"/>
        <v>-1.0975681912312796E-2</v>
      </c>
      <c r="BL159">
        <f t="shared" si="104"/>
        <v>256.95629601329642</v>
      </c>
      <c r="BM159">
        <f t="shared" si="105"/>
        <v>151.93958736009344</v>
      </c>
      <c r="BN159">
        <f t="shared" si="106"/>
        <v>1.6911741072740689</v>
      </c>
    </row>
    <row r="160" spans="1:66" x14ac:dyDescent="0.25">
      <c r="A160" s="54">
        <v>41729</v>
      </c>
      <c r="B160" s="75">
        <f>_xll.BDH(B$2,"PX_LAST",$A160,$A160,"Days=A","Fill=P")</f>
        <v>100.6181</v>
      </c>
      <c r="C160" s="8">
        <f t="shared" si="74"/>
        <v>99.88423075301985</v>
      </c>
      <c r="D160" s="55">
        <f t="shared" si="94"/>
        <v>1.588418510543089</v>
      </c>
      <c r="E160" s="8">
        <v>55.9</v>
      </c>
      <c r="F160" s="8">
        <f t="shared" si="75"/>
        <v>4.4371235315557467</v>
      </c>
      <c r="G160" s="1">
        <v>0.44</v>
      </c>
      <c r="H160" s="8">
        <f t="shared" si="76"/>
        <v>6.0908659364507442E-2</v>
      </c>
      <c r="I160" s="8" cm="1">
        <f t="array" ref="I160">_xll.BDH(I$2,"PX_LAST",$A160,$A160,"Days=A","Fill=P")</f>
        <v>0.71899999999999997</v>
      </c>
      <c r="J160" s="10">
        <f t="shared" si="77"/>
        <v>-0.24256624279407962</v>
      </c>
      <c r="K160" s="44">
        <f t="shared" si="95"/>
        <v>1.662243751270353</v>
      </c>
      <c r="L160" s="59"/>
      <c r="M160" s="10"/>
      <c r="O160" s="59" cm="1">
        <f t="array" ref="O160">_xll.BDH(O$3,"PX_LAST",$A160,$A160,"Days=A","Fill=P")</f>
        <v>-2.8</v>
      </c>
      <c r="P160" s="10">
        <f t="shared" si="107"/>
        <v>3.5025951992020543</v>
      </c>
      <c r="Q160" s="55">
        <f t="shared" si="73"/>
        <v>1.4813918491974964</v>
      </c>
      <c r="T160" t="s">
        <v>26</v>
      </c>
      <c r="U160" s="26">
        <f t="shared" si="90"/>
        <v>1.3882157095665253</v>
      </c>
      <c r="V160" s="1" t="str">
        <f t="shared" si="91"/>
        <v>E</v>
      </c>
      <c r="W160" s="26">
        <f t="shared" si="96"/>
        <v>0.11506196714112282</v>
      </c>
      <c r="X160" s="49">
        <f t="shared" si="92"/>
        <v>0</v>
      </c>
      <c r="Y160" s="26">
        <f t="shared" si="97"/>
        <v>0.11506196714112282</v>
      </c>
      <c r="Z160" s="82" t="str">
        <f t="shared" si="98"/>
        <v>E</v>
      </c>
      <c r="AA160" s="35">
        <f t="shared" si="93"/>
        <v>0.85229944506859778</v>
      </c>
      <c r="AB160" s="34" t="str">
        <f t="shared" si="102"/>
        <v>E</v>
      </c>
      <c r="AC160" t="s">
        <v>57</v>
      </c>
      <c r="AD160" s="1">
        <f t="shared" si="103"/>
        <v>0.11506196714112282</v>
      </c>
      <c r="AE160" s="1">
        <f t="shared" si="72"/>
        <v>0.12174927287555823</v>
      </c>
      <c r="AF160" s="1"/>
      <c r="AG160" s="1"/>
      <c r="AH160" s="1"/>
      <c r="AI160" s="1">
        <v>0</v>
      </c>
      <c r="AK160" s="28">
        <f t="shared" si="79"/>
        <v>1.3882157095665253</v>
      </c>
      <c r="AL160" s="28" t="e">
        <f t="shared" si="80"/>
        <v>#N/A</v>
      </c>
      <c r="AM160" s="28" t="e">
        <f t="shared" si="81"/>
        <v>#N/A</v>
      </c>
      <c r="AN160" s="28" t="e">
        <f t="shared" si="82"/>
        <v>#N/A</v>
      </c>
      <c r="AO160" s="28">
        <f t="shared" si="83"/>
        <v>334.31</v>
      </c>
      <c r="AP160" s="28" t="e">
        <f t="shared" si="84"/>
        <v>#N/A</v>
      </c>
      <c r="AQ160" t="e">
        <f t="shared" si="85"/>
        <v>#N/A</v>
      </c>
      <c r="AR160" t="e">
        <f t="shared" si="86"/>
        <v>#N/A</v>
      </c>
      <c r="AT160" s="16">
        <f t="shared" si="87"/>
        <v>41729</v>
      </c>
      <c r="AU160">
        <f t="shared" si="88"/>
        <v>4</v>
      </c>
      <c r="AV160">
        <f t="shared" si="89"/>
        <v>4</v>
      </c>
      <c r="BG160" cm="1">
        <f t="array" ref="BG160">_xll.BDH($BG$3,"PX_LAST",$A160,$A160,"Days=A","Fill=P")</f>
        <v>334.31</v>
      </c>
      <c r="BH160">
        <f t="shared" si="78"/>
        <v>-1.0975681912312796E-2</v>
      </c>
      <c r="BI160" t="str">
        <f t="shared" si="99"/>
        <v>E</v>
      </c>
      <c r="BJ160">
        <f t="shared" si="100"/>
        <v>1</v>
      </c>
      <c r="BK160">
        <f t="shared" si="101"/>
        <v>1.070862373246384E-2</v>
      </c>
      <c r="BL160">
        <f t="shared" si="104"/>
        <v>254.13602544288838</v>
      </c>
      <c r="BM160">
        <f t="shared" si="105"/>
        <v>150.27194677934099</v>
      </c>
      <c r="BN160">
        <f t="shared" si="106"/>
        <v>1.6911741072740687</v>
      </c>
    </row>
    <row r="161" spans="1:66" x14ac:dyDescent="0.25">
      <c r="A161" s="54">
        <v>41759</v>
      </c>
      <c r="B161" s="75">
        <f>_xll.BDH(B$2,"PX_LAST",$A161,$A161,"Days=A","Fill=P")</f>
        <v>100.5673</v>
      </c>
      <c r="C161" s="8">
        <f t="shared" si="74"/>
        <v>99.91838421536886</v>
      </c>
      <c r="D161" s="55">
        <f t="shared" si="94"/>
        <v>2.0279213892884735</v>
      </c>
      <c r="E161" s="8">
        <v>56.6</v>
      </c>
      <c r="F161" s="8">
        <f t="shared" si="75"/>
        <v>4.8696988252445976</v>
      </c>
      <c r="G161" s="1">
        <v>0.02</v>
      </c>
      <c r="H161" s="8">
        <f t="shared" si="76"/>
        <v>5.272692749160595E-2</v>
      </c>
      <c r="I161" s="8" cm="1">
        <f t="array" ref="I161">_xll.BDH(I$2,"PX_LAST",$A161,$A161,"Days=A","Fill=P")</f>
        <v>0.51800000000000002</v>
      </c>
      <c r="J161" s="10">
        <f t="shared" si="77"/>
        <v>-0.20453793065437559</v>
      </c>
      <c r="K161" s="44">
        <f t="shared" si="95"/>
        <v>1.665726590511132</v>
      </c>
      <c r="L161" s="59"/>
      <c r="M161" s="10"/>
      <c r="O161" s="59" cm="1">
        <f t="array" ref="O161">_xll.BDH(O$3,"PX_LAST",$A161,$A161,"Days=A","Fill=P")</f>
        <v>-11.3</v>
      </c>
      <c r="P161" s="10">
        <f t="shared" si="107"/>
        <v>2.022335679281849</v>
      </c>
      <c r="Q161" s="55">
        <f t="shared" si="73"/>
        <v>0.56301393134858257</v>
      </c>
      <c r="T161" t="s">
        <v>26</v>
      </c>
      <c r="U161" s="26">
        <f t="shared" si="90"/>
        <v>1.272386344134268</v>
      </c>
      <c r="V161" s="1" t="str">
        <f t="shared" si="91"/>
        <v>SD</v>
      </c>
      <c r="W161" s="26">
        <f t="shared" si="96"/>
        <v>-0.1158293654322573</v>
      </c>
      <c r="X161" s="49">
        <f t="shared" si="92"/>
        <v>0</v>
      </c>
      <c r="Y161" s="26">
        <f t="shared" si="97"/>
        <v>-0.1158293654322573</v>
      </c>
      <c r="Z161" s="82" t="str">
        <f t="shared" si="98"/>
        <v>E</v>
      </c>
      <c r="AA161" s="35">
        <f t="shared" si="93"/>
        <v>0.85229944506859778</v>
      </c>
      <c r="AB161" s="34" t="str">
        <f t="shared" si="102"/>
        <v>E</v>
      </c>
      <c r="AC161" t="s">
        <v>57</v>
      </c>
      <c r="AD161" s="1">
        <f t="shared" si="103"/>
        <v>0.1158293654322573</v>
      </c>
      <c r="AE161" s="1">
        <f t="shared" si="72"/>
        <v>0.12174927287555823</v>
      </c>
      <c r="AF161" s="1"/>
      <c r="AG161" s="1"/>
      <c r="AH161" s="1"/>
      <c r="AI161" s="1">
        <v>0</v>
      </c>
      <c r="AK161" s="28">
        <f t="shared" si="79"/>
        <v>1.272386344134268</v>
      </c>
      <c r="AL161" s="28" t="e">
        <f t="shared" si="80"/>
        <v>#N/A</v>
      </c>
      <c r="AM161" s="28" t="e">
        <f t="shared" si="81"/>
        <v>#N/A</v>
      </c>
      <c r="AN161" s="28" t="e">
        <f t="shared" si="82"/>
        <v>#N/A</v>
      </c>
      <c r="AO161" s="28">
        <f t="shared" si="83"/>
        <v>337.89</v>
      </c>
      <c r="AP161" s="28" t="e">
        <f t="shared" si="84"/>
        <v>#N/A</v>
      </c>
      <c r="AQ161" t="e">
        <f t="shared" si="85"/>
        <v>#N/A</v>
      </c>
      <c r="AR161" t="e">
        <f t="shared" si="86"/>
        <v>#N/A</v>
      </c>
      <c r="AT161" s="16">
        <f t="shared" si="87"/>
        <v>41759</v>
      </c>
      <c r="AU161">
        <f t="shared" si="88"/>
        <v>3</v>
      </c>
      <c r="AV161">
        <f t="shared" si="89"/>
        <v>4</v>
      </c>
      <c r="BG161" cm="1">
        <f t="array" ref="BG161">_xll.BDH($BG$3,"PX_LAST",$A161,$A161,"Days=A","Fill=P")</f>
        <v>337.89</v>
      </c>
      <c r="BH161">
        <f t="shared" si="78"/>
        <v>1.070862373246384E-2</v>
      </c>
      <c r="BI161" t="str">
        <f t="shared" si="99"/>
        <v>E</v>
      </c>
      <c r="BJ161">
        <f t="shared" si="100"/>
        <v>1</v>
      </c>
      <c r="BK161">
        <f t="shared" si="101"/>
        <v>1.8793098345615489E-2</v>
      </c>
      <c r="BL161">
        <f t="shared" si="104"/>
        <v>256.85747251622013</v>
      </c>
      <c r="BM161">
        <f t="shared" si="105"/>
        <v>151.8811525149458</v>
      </c>
      <c r="BN161">
        <f t="shared" si="106"/>
        <v>1.6911741072740687</v>
      </c>
    </row>
    <row r="162" spans="1:66" x14ac:dyDescent="0.25">
      <c r="A162" s="54">
        <v>41789</v>
      </c>
      <c r="B162" s="75">
        <f>_xll.BDH(B$2,"PX_LAST",$A162,$A162,"Days=A","Fill=P")</f>
        <v>100.5673</v>
      </c>
      <c r="C162" s="8">
        <f t="shared" si="74"/>
        <v>99.950830004600419</v>
      </c>
      <c r="D162" s="55">
        <f t="shared" si="94"/>
        <v>2.2917008178851868</v>
      </c>
      <c r="E162" s="8">
        <v>55.7</v>
      </c>
      <c r="F162" s="8">
        <f t="shared" si="75"/>
        <v>5.0357590601956783</v>
      </c>
      <c r="G162" s="1">
        <v>0.11</v>
      </c>
      <c r="H162" s="8">
        <f t="shared" si="76"/>
        <v>6.4181541993284755E-2</v>
      </c>
      <c r="I162" s="8" cm="1">
        <f t="array" ref="I162">_xll.BDH(I$2,"PX_LAST",$A162,$A162,"Days=A","Fill=P")</f>
        <v>0.751</v>
      </c>
      <c r="J162" s="10">
        <f t="shared" si="77"/>
        <v>-0.15676103412165676</v>
      </c>
      <c r="K162" s="44">
        <f t="shared" si="95"/>
        <v>1.7063482897887405</v>
      </c>
      <c r="L162" s="59"/>
      <c r="M162" s="10"/>
      <c r="O162" s="59" cm="1">
        <f t="array" ref="O162">_xll.BDH(O$3,"PX_LAST",$A162,$A162,"Days=A","Fill=P")</f>
        <v>-28.5</v>
      </c>
      <c r="P162" s="10">
        <f t="shared" si="107"/>
        <v>-1.029897888646335</v>
      </c>
      <c r="Q162" s="55">
        <f t="shared" si="73"/>
        <v>0.19681520432958097</v>
      </c>
      <c r="T162" t="s">
        <v>26</v>
      </c>
      <c r="U162" s="26">
        <f t="shared" si="90"/>
        <v>1.3103616278022649</v>
      </c>
      <c r="V162" s="1" t="str">
        <f t="shared" si="91"/>
        <v>E</v>
      </c>
      <c r="W162" s="26">
        <f t="shared" si="96"/>
        <v>3.7975283667996962E-2</v>
      </c>
      <c r="X162" s="49">
        <f t="shared" si="92"/>
        <v>0</v>
      </c>
      <c r="Y162" s="26">
        <f t="shared" si="97"/>
        <v>3.7975283667996962E-2</v>
      </c>
      <c r="Z162" s="82" t="str">
        <f t="shared" si="98"/>
        <v>E</v>
      </c>
      <c r="AA162" s="35">
        <f t="shared" si="93"/>
        <v>1.3103616278022649</v>
      </c>
      <c r="AB162" s="34" t="str">
        <f t="shared" si="102"/>
        <v>E</v>
      </c>
      <c r="AC162" t="s">
        <v>57</v>
      </c>
      <c r="AD162" s="1">
        <f t="shared" si="103"/>
        <v>3.7975283667996962E-2</v>
      </c>
      <c r="AE162" s="1">
        <f t="shared" si="72"/>
        <v>0.12174927287555823</v>
      </c>
      <c r="AF162" s="1"/>
      <c r="AG162" s="1"/>
      <c r="AH162" s="1"/>
      <c r="AI162" s="1">
        <v>0</v>
      </c>
      <c r="AK162" s="28">
        <f t="shared" si="79"/>
        <v>1.3103616278022649</v>
      </c>
      <c r="AL162" s="28" t="e">
        <f t="shared" si="80"/>
        <v>#N/A</v>
      </c>
      <c r="AM162" s="28" t="e">
        <f t="shared" si="81"/>
        <v>#N/A</v>
      </c>
      <c r="AN162" s="28" t="e">
        <f t="shared" si="82"/>
        <v>#N/A</v>
      </c>
      <c r="AO162" s="28">
        <f t="shared" si="83"/>
        <v>344.24</v>
      </c>
      <c r="AP162" s="28" t="e">
        <f t="shared" si="84"/>
        <v>#N/A</v>
      </c>
      <c r="AQ162" t="e">
        <f t="shared" si="85"/>
        <v>#N/A</v>
      </c>
      <c r="AR162" t="e">
        <f t="shared" si="86"/>
        <v>#N/A</v>
      </c>
      <c r="AT162" s="16">
        <f t="shared" si="87"/>
        <v>41789</v>
      </c>
      <c r="AU162">
        <f t="shared" si="88"/>
        <v>4</v>
      </c>
      <c r="AV162">
        <f t="shared" si="89"/>
        <v>4</v>
      </c>
      <c r="BG162" cm="1">
        <f t="array" ref="BG162">_xll.BDH($BG$3,"PX_LAST",$A162,$A162,"Days=A","Fill=P")</f>
        <v>344.24</v>
      </c>
      <c r="BH162">
        <f t="shared" si="78"/>
        <v>1.8793098345615489E-2</v>
      </c>
      <c r="BI162" t="str">
        <f t="shared" si="99"/>
        <v>E</v>
      </c>
      <c r="BJ162">
        <f t="shared" si="100"/>
        <v>1</v>
      </c>
      <c r="BK162">
        <f t="shared" si="101"/>
        <v>-6.9137810829653645E-3</v>
      </c>
      <c r="BL162">
        <f t="shared" si="104"/>
        <v>261.6846202580237</v>
      </c>
      <c r="BM162">
        <f t="shared" si="105"/>
        <v>154.7354699510046</v>
      </c>
      <c r="BN162">
        <f t="shared" si="106"/>
        <v>1.6911741072740687</v>
      </c>
    </row>
    <row r="163" spans="1:66" x14ac:dyDescent="0.25">
      <c r="A163" s="54">
        <v>41820</v>
      </c>
      <c r="B163" s="75">
        <f>_xll.BDH(B$2,"PX_LAST",$A163,$A163,"Days=A","Fill=P")</f>
        <v>100.32559999999999</v>
      </c>
      <c r="C163" s="8">
        <f t="shared" si="74"/>
        <v>99.9695685043704</v>
      </c>
      <c r="D163" s="55">
        <f t="shared" si="94"/>
        <v>2.2613503815627252</v>
      </c>
      <c r="E163" s="8">
        <v>55</v>
      </c>
      <c r="F163" s="8">
        <f t="shared" si="75"/>
        <v>5.0286072481565425</v>
      </c>
      <c r="G163" s="1">
        <v>0.13</v>
      </c>
      <c r="H163" s="8">
        <f t="shared" si="76"/>
        <v>7.7345233594627805E-2</v>
      </c>
      <c r="I163" s="8" cm="1">
        <f t="array" ref="I163">_xll.BDH(I$2,"PX_LAST",$A163,$A163,"Days=A","Fill=P")</f>
        <v>0.96299999999999997</v>
      </c>
      <c r="J163" s="10">
        <f t="shared" si="77"/>
        <v>-0.10077298241557388</v>
      </c>
      <c r="K163" s="44">
        <f t="shared" si="95"/>
        <v>1.7610672522237723</v>
      </c>
      <c r="L163" s="59"/>
      <c r="M163" s="10"/>
      <c r="O163" s="59" cm="1">
        <f t="array" ref="O163">_xll.BDH(O$3,"PX_LAST",$A163,$A163,"Days=A","Fill=P")</f>
        <v>-29.7</v>
      </c>
      <c r="P163" s="10">
        <f t="shared" si="107"/>
        <v>-3.8969080997817009</v>
      </c>
      <c r="Q163" s="55">
        <f t="shared" si="73"/>
        <v>-0.18818056625574134</v>
      </c>
      <c r="T163" t="s">
        <v>26</v>
      </c>
      <c r="U163" s="26">
        <f t="shared" si="90"/>
        <v>1.2881958346177391</v>
      </c>
      <c r="V163" s="1" t="str">
        <f t="shared" si="91"/>
        <v>SD</v>
      </c>
      <c r="W163" s="26">
        <f t="shared" si="96"/>
        <v>-2.2165793184525828E-2</v>
      </c>
      <c r="X163" s="49">
        <f t="shared" si="92"/>
        <v>0</v>
      </c>
      <c r="Y163" s="26">
        <f t="shared" si="97"/>
        <v>-2.2165793184525828E-2</v>
      </c>
      <c r="Z163" s="82" t="str">
        <f t="shared" si="98"/>
        <v>E</v>
      </c>
      <c r="AA163" s="35">
        <f t="shared" si="93"/>
        <v>1.3103616278022649</v>
      </c>
      <c r="AB163" s="34" t="str">
        <f t="shared" si="102"/>
        <v>E</v>
      </c>
      <c r="AC163" t="s">
        <v>57</v>
      </c>
      <c r="AD163" s="1">
        <f t="shared" si="103"/>
        <v>2.2165793184525828E-2</v>
      </c>
      <c r="AE163" s="1">
        <f t="shared" si="72"/>
        <v>0.12174927287555823</v>
      </c>
      <c r="AF163" s="1"/>
      <c r="AG163" s="1"/>
      <c r="AH163" s="1"/>
      <c r="AI163" s="1">
        <v>0</v>
      </c>
      <c r="AK163" s="28">
        <f t="shared" si="79"/>
        <v>1.2881958346177391</v>
      </c>
      <c r="AL163" s="28" t="e">
        <f t="shared" si="80"/>
        <v>#N/A</v>
      </c>
      <c r="AM163" s="28" t="e">
        <f t="shared" si="81"/>
        <v>#N/A</v>
      </c>
      <c r="AN163" s="28" t="e">
        <f t="shared" si="82"/>
        <v>#N/A</v>
      </c>
      <c r="AO163" s="28">
        <f t="shared" si="83"/>
        <v>341.86</v>
      </c>
      <c r="AP163" s="28" t="e">
        <f t="shared" si="84"/>
        <v>#N/A</v>
      </c>
      <c r="AQ163" t="e">
        <f t="shared" si="85"/>
        <v>#N/A</v>
      </c>
      <c r="AR163" t="e">
        <f t="shared" si="86"/>
        <v>#N/A</v>
      </c>
      <c r="AT163" s="16">
        <f t="shared" si="87"/>
        <v>41820</v>
      </c>
      <c r="AU163">
        <f t="shared" si="88"/>
        <v>3</v>
      </c>
      <c r="AV163">
        <f t="shared" si="89"/>
        <v>4</v>
      </c>
      <c r="BG163" cm="1">
        <f t="array" ref="BG163">_xll.BDH($BG$3,"PX_LAST",$A163,$A163,"Days=A","Fill=P")</f>
        <v>341.86</v>
      </c>
      <c r="BH163">
        <f t="shared" si="78"/>
        <v>-6.9137810829653645E-3</v>
      </c>
      <c r="BI163" t="str">
        <f t="shared" si="99"/>
        <v>E</v>
      </c>
      <c r="BJ163">
        <f t="shared" si="100"/>
        <v>1</v>
      </c>
      <c r="BK163">
        <f t="shared" si="101"/>
        <v>-1.7170771660913853E-2</v>
      </c>
      <c r="BL163">
        <f t="shared" si="104"/>
        <v>259.87539008078079</v>
      </c>
      <c r="BM163">
        <f t="shared" si="105"/>
        <v>153.66566278599359</v>
      </c>
      <c r="BN163">
        <f t="shared" si="106"/>
        <v>1.6911741072740687</v>
      </c>
    </row>
    <row r="164" spans="1:66" x14ac:dyDescent="0.25">
      <c r="A164" s="54">
        <v>41851</v>
      </c>
      <c r="B164" s="75">
        <f>_xll.BDH(B$2,"PX_LAST",$A164,$A164,"Days=A","Fill=P")</f>
        <v>100.1696</v>
      </c>
      <c r="C164" s="8">
        <f t="shared" si="74"/>
        <v>99.979570079151884</v>
      </c>
      <c r="D164" s="55">
        <f t="shared" si="94"/>
        <v>2.0439016028075181</v>
      </c>
      <c r="E164" s="8">
        <v>55.1</v>
      </c>
      <c r="F164" s="8">
        <f t="shared" si="75"/>
        <v>5.0428857985252336</v>
      </c>
      <c r="G164" s="1">
        <v>0.28999999999999998</v>
      </c>
      <c r="H164" s="8">
        <f t="shared" si="76"/>
        <v>0.11987618687570223</v>
      </c>
      <c r="I164" s="8" cm="1">
        <f t="array" ref="I164">_xll.BDH(I$2,"PX_LAST",$A164,$A164,"Days=A","Fill=P")</f>
        <v>0.70799999999999996</v>
      </c>
      <c r="J164" s="10">
        <f t="shared" si="77"/>
        <v>-6.0334333294795151E-2</v>
      </c>
      <c r="K164" s="44">
        <f t="shared" si="95"/>
        <v>1.7319215761736941</v>
      </c>
      <c r="L164" s="59"/>
      <c r="M164" s="10"/>
      <c r="O164" s="59" cm="1">
        <f t="array" ref="O164">_xll.BDH(O$3,"PX_LAST",$A164,$A164,"Days=A","Fill=P")</f>
        <v>-21.9</v>
      </c>
      <c r="P164" s="10">
        <f t="shared" si="107"/>
        <v>-5.6972172898035307</v>
      </c>
      <c r="Q164" s="55">
        <f t="shared" si="73"/>
        <v>-0.49877733089599985</v>
      </c>
      <c r="T164" t="s">
        <v>26</v>
      </c>
      <c r="U164" s="26">
        <f t="shared" si="90"/>
        <v>1.1648315422801396</v>
      </c>
      <c r="V164" s="1" t="str">
        <f t="shared" si="91"/>
        <v>SD</v>
      </c>
      <c r="W164" s="26">
        <f t="shared" si="96"/>
        <v>-0.12336429233759949</v>
      </c>
      <c r="X164" s="49">
        <f t="shared" si="92"/>
        <v>0</v>
      </c>
      <c r="Y164" s="26">
        <f t="shared" si="97"/>
        <v>-0.12336429233759949</v>
      </c>
      <c r="Z164" s="82" t="str">
        <f t="shared" si="98"/>
        <v>E</v>
      </c>
      <c r="AA164" s="35">
        <f t="shared" si="93"/>
        <v>1.1648315422801396</v>
      </c>
      <c r="AB164" s="34" t="str">
        <f t="shared" si="102"/>
        <v>E</v>
      </c>
      <c r="AC164" t="s">
        <v>57</v>
      </c>
      <c r="AD164" s="1">
        <f t="shared" si="103"/>
        <v>0.12336429233759949</v>
      </c>
      <c r="AE164" s="1">
        <f t="shared" si="72"/>
        <v>0.12336429233759949</v>
      </c>
      <c r="AF164" s="1"/>
      <c r="AG164" s="1"/>
      <c r="AH164" s="1"/>
      <c r="AI164" s="1">
        <v>0</v>
      </c>
      <c r="AK164" s="28">
        <f t="shared" si="79"/>
        <v>1.1648315422801396</v>
      </c>
      <c r="AL164" s="28">
        <f t="shared" si="80"/>
        <v>1.1648315422801396</v>
      </c>
      <c r="AM164" s="28" t="e">
        <f t="shared" si="81"/>
        <v>#N/A</v>
      </c>
      <c r="AN164" s="28" t="e">
        <f t="shared" si="82"/>
        <v>#N/A</v>
      </c>
      <c r="AO164" s="28">
        <f t="shared" si="83"/>
        <v>335.99</v>
      </c>
      <c r="AP164" s="28">
        <f t="shared" si="84"/>
        <v>335.99</v>
      </c>
      <c r="AQ164" t="e">
        <f t="shared" si="85"/>
        <v>#N/A</v>
      </c>
      <c r="AR164" t="e">
        <f t="shared" si="86"/>
        <v>#N/A</v>
      </c>
      <c r="AT164" s="16">
        <f t="shared" si="87"/>
        <v>41851</v>
      </c>
      <c r="AU164">
        <f t="shared" si="88"/>
        <v>3</v>
      </c>
      <c r="AV164">
        <f t="shared" si="89"/>
        <v>4</v>
      </c>
      <c r="BG164" cm="1">
        <f t="array" ref="BG164">_xll.BDH($BG$3,"PX_LAST",$A164,$A164,"Days=A","Fill=P")</f>
        <v>335.99</v>
      </c>
      <c r="BH164">
        <f t="shared" si="78"/>
        <v>-1.7170771660913853E-2</v>
      </c>
      <c r="BI164" t="str">
        <f t="shared" si="99"/>
        <v>E</v>
      </c>
      <c r="BJ164">
        <f t="shared" si="100"/>
        <v>1</v>
      </c>
      <c r="BK164">
        <f t="shared" si="101"/>
        <v>1.7887437126104855E-2</v>
      </c>
      <c r="BL164">
        <f t="shared" si="104"/>
        <v>255.41312909741279</v>
      </c>
      <c r="BM164">
        <f t="shared" si="105"/>
        <v>151.02710477817232</v>
      </c>
      <c r="BN164">
        <f t="shared" si="106"/>
        <v>1.6911741072740687</v>
      </c>
    </row>
    <row r="165" spans="1:66" x14ac:dyDescent="0.25">
      <c r="A165" s="54">
        <v>41880</v>
      </c>
      <c r="B165" s="75">
        <f>_xll.BDH(B$2,"PX_LAST",$A165,$A165,"Days=A","Fill=P")</f>
        <v>100.1696</v>
      </c>
      <c r="C165" s="8">
        <f t="shared" si="74"/>
        <v>99.989071575194288</v>
      </c>
      <c r="D165" s="55">
        <f t="shared" si="94"/>
        <v>1.8112335831950386</v>
      </c>
      <c r="E165" s="8">
        <v>56.3</v>
      </c>
      <c r="F165" s="8">
        <f t="shared" si="75"/>
        <v>5.2943086388201861</v>
      </c>
      <c r="G165" s="1">
        <v>-0.23</v>
      </c>
      <c r="H165" s="8">
        <f t="shared" si="76"/>
        <v>4.9900949500561793E-2</v>
      </c>
      <c r="I165" s="8" cm="1">
        <f t="array" ref="I165">_xll.BDH(I$2,"PX_LAST",$A165,$A165,"Days=A","Fill=P")</f>
        <v>0.755</v>
      </c>
      <c r="J165" s="10">
        <f t="shared" si="77"/>
        <v>-1.9567616630055358E-2</v>
      </c>
      <c r="K165" s="44">
        <f t="shared" si="95"/>
        <v>1.6858651245226426</v>
      </c>
      <c r="L165" s="59"/>
      <c r="M165" s="10"/>
      <c r="O165" s="59" cm="1">
        <f t="array" ref="O165">_xll.BDH(O$3,"PX_LAST",$A165,$A165,"Days=A","Fill=P")</f>
        <v>-45.1</v>
      </c>
      <c r="P165" s="10">
        <f t="shared" si="107"/>
        <v>-9.6374955608231758</v>
      </c>
      <c r="Q165" s="55">
        <f t="shared" si="73"/>
        <v>-1.2338170696779265</v>
      </c>
      <c r="T165" t="s">
        <v>26</v>
      </c>
      <c r="U165" s="26">
        <f t="shared" si="90"/>
        <v>0.83198321921741147</v>
      </c>
      <c r="V165" s="1" t="str">
        <f t="shared" si="91"/>
        <v>SD</v>
      </c>
      <c r="W165" s="26">
        <f t="shared" si="96"/>
        <v>-0.33284832306272816</v>
      </c>
      <c r="X165" s="49">
        <f t="shared" si="92"/>
        <v>1</v>
      </c>
      <c r="Y165" s="26">
        <f t="shared" si="97"/>
        <v>-0.33284832306272816</v>
      </c>
      <c r="Z165" s="82" t="str">
        <f t="shared" si="98"/>
        <v>SD</v>
      </c>
      <c r="AA165" s="35">
        <f t="shared" si="93"/>
        <v>1.1648315422801396</v>
      </c>
      <c r="AB165" s="34" t="str">
        <f t="shared" si="102"/>
        <v>SD</v>
      </c>
      <c r="AC165" t="s">
        <v>57</v>
      </c>
      <c r="AD165" s="1">
        <f t="shared" si="103"/>
        <v>0.33284832306272816</v>
      </c>
      <c r="AE165" s="1">
        <f t="shared" si="72"/>
        <v>0.12336429233759949</v>
      </c>
      <c r="AF165" s="1"/>
      <c r="AG165" s="1"/>
      <c r="AH165" s="1"/>
      <c r="AI165" s="1">
        <v>0</v>
      </c>
      <c r="AK165" s="28" t="e">
        <f t="shared" si="79"/>
        <v>#N/A</v>
      </c>
      <c r="AL165" s="28">
        <f t="shared" si="80"/>
        <v>0.83198321921741147</v>
      </c>
      <c r="AM165" s="28" t="e">
        <f t="shared" si="81"/>
        <v>#N/A</v>
      </c>
      <c r="AN165" s="28" t="e">
        <f t="shared" si="82"/>
        <v>#N/A</v>
      </c>
      <c r="AO165" s="28" t="e">
        <f t="shared" si="83"/>
        <v>#N/A</v>
      </c>
      <c r="AP165" s="28">
        <f t="shared" si="84"/>
        <v>342</v>
      </c>
      <c r="AQ165" t="e">
        <f t="shared" si="85"/>
        <v>#N/A</v>
      </c>
      <c r="AR165" t="e">
        <f t="shared" si="86"/>
        <v>#N/A</v>
      </c>
      <c r="AT165" s="16">
        <f t="shared" si="87"/>
        <v>41880</v>
      </c>
      <c r="AU165">
        <f t="shared" si="88"/>
        <v>3</v>
      </c>
      <c r="AV165">
        <f t="shared" si="89"/>
        <v>3</v>
      </c>
      <c r="BG165" cm="1">
        <f t="array" ref="BG165">_xll.BDH($BG$3,"PX_LAST",$A165,$A165,"Days=A","Fill=P")</f>
        <v>342</v>
      </c>
      <c r="BH165">
        <f t="shared" si="78"/>
        <v>1.7887437126104855E-2</v>
      </c>
      <c r="BI165" t="str">
        <f t="shared" si="99"/>
        <v>SD</v>
      </c>
      <c r="BJ165">
        <f t="shared" si="100"/>
        <v>0</v>
      </c>
      <c r="BK165">
        <f t="shared" si="101"/>
        <v>0</v>
      </c>
      <c r="BL165">
        <f t="shared" si="104"/>
        <v>259.98181538532447</v>
      </c>
      <c r="BM165">
        <f t="shared" si="105"/>
        <v>153.72859261922952</v>
      </c>
      <c r="BN165">
        <f t="shared" si="106"/>
        <v>1.6911741072740687</v>
      </c>
    </row>
    <row r="166" spans="1:66" x14ac:dyDescent="0.25">
      <c r="A166" s="54">
        <v>41912</v>
      </c>
      <c r="B166" s="75">
        <f>_xll.BDH(B$2,"PX_LAST",$A166,$A166,"Days=A","Fill=P")</f>
        <v>99.905500000000004</v>
      </c>
      <c r="C166" s="8">
        <f t="shared" si="74"/>
        <v>99.984892996434581</v>
      </c>
      <c r="D166" s="55">
        <f t="shared" si="94"/>
        <v>1.5506346637167314</v>
      </c>
      <c r="E166" s="8">
        <v>55.7</v>
      </c>
      <c r="F166" s="8">
        <f t="shared" si="75"/>
        <v>5.3754469110561498</v>
      </c>
      <c r="G166" s="1">
        <v>0.04</v>
      </c>
      <c r="H166" s="8">
        <f t="shared" si="76"/>
        <v>4.792075960044944E-2</v>
      </c>
      <c r="I166" s="8" cm="1">
        <f t="array" ref="I166">_xll.BDH(I$2,"PX_LAST",$A166,$A166,"Days=A","Fill=P")</f>
        <v>0.876</v>
      </c>
      <c r="J166" s="10">
        <f t="shared" si="77"/>
        <v>2.5210764201447453E-2</v>
      </c>
      <c r="K166" s="44">
        <f t="shared" si="95"/>
        <v>1.6398468337863217</v>
      </c>
      <c r="L166" s="59"/>
      <c r="M166" s="10"/>
      <c r="O166" s="59" cm="1">
        <f t="array" ref="O166">_xll.BDH(O$3,"PX_LAST",$A166,$A166,"Days=A","Fill=P")</f>
        <v>-43</v>
      </c>
      <c r="P166" s="10">
        <f t="shared" si="107"/>
        <v>-12.973746004740857</v>
      </c>
      <c r="Q166" s="55">
        <f t="shared" si="73"/>
        <v>-1.9028897670850102</v>
      </c>
      <c r="T166" t="s">
        <v>26</v>
      </c>
      <c r="U166" s="26">
        <f t="shared" si="90"/>
        <v>0.51606354996545001</v>
      </c>
      <c r="V166" s="1" t="str">
        <f t="shared" si="91"/>
        <v>SD</v>
      </c>
      <c r="W166" s="26">
        <f t="shared" si="96"/>
        <v>-0.31591966925196147</v>
      </c>
      <c r="X166" s="49">
        <f t="shared" si="92"/>
        <v>1</v>
      </c>
      <c r="Y166" s="26">
        <f t="shared" si="97"/>
        <v>-0.31591966925196147</v>
      </c>
      <c r="Z166" s="82" t="str">
        <f t="shared" si="98"/>
        <v>SD</v>
      </c>
      <c r="AA166" s="35">
        <f t="shared" si="93"/>
        <v>1.1648315422801396</v>
      </c>
      <c r="AB166" s="34" t="str">
        <f t="shared" si="102"/>
        <v>SD</v>
      </c>
      <c r="AC166" t="s">
        <v>57</v>
      </c>
      <c r="AD166" s="1">
        <f t="shared" si="103"/>
        <v>0.31591966925196147</v>
      </c>
      <c r="AE166" s="1">
        <f t="shared" si="72"/>
        <v>0.12336429233759949</v>
      </c>
      <c r="AF166" s="1"/>
      <c r="AG166" s="1"/>
      <c r="AH166" s="1"/>
      <c r="AI166" s="1">
        <v>0</v>
      </c>
      <c r="AK166" s="28" t="e">
        <f t="shared" si="79"/>
        <v>#N/A</v>
      </c>
      <c r="AL166" s="28">
        <f t="shared" si="80"/>
        <v>0.51606354996545001</v>
      </c>
      <c r="AM166" s="28" t="e">
        <f t="shared" si="81"/>
        <v>#N/A</v>
      </c>
      <c r="AN166" s="28" t="e">
        <f t="shared" si="82"/>
        <v>#N/A</v>
      </c>
      <c r="AO166" s="28" t="e">
        <f t="shared" si="83"/>
        <v>#N/A</v>
      </c>
      <c r="AP166" s="28">
        <f t="shared" si="84"/>
        <v>343.08</v>
      </c>
      <c r="AQ166" t="e">
        <f t="shared" si="85"/>
        <v>#N/A</v>
      </c>
      <c r="AR166" t="e">
        <f t="shared" si="86"/>
        <v>#N/A</v>
      </c>
      <c r="AT166" s="16">
        <f t="shared" si="87"/>
        <v>41912</v>
      </c>
      <c r="AU166">
        <f t="shared" si="88"/>
        <v>3</v>
      </c>
      <c r="AV166">
        <f t="shared" si="89"/>
        <v>3</v>
      </c>
      <c r="BG166" cm="1">
        <f t="array" ref="BG166">_xll.BDH($BG$3,"PX_LAST",$A166,$A166,"Days=A","Fill=P")</f>
        <v>343.08</v>
      </c>
      <c r="BH166">
        <f t="shared" si="78"/>
        <v>3.1578947368420263E-3</v>
      </c>
      <c r="BI166" t="str">
        <f t="shared" si="99"/>
        <v>SD</v>
      </c>
      <c r="BJ166">
        <f t="shared" si="100"/>
        <v>0</v>
      </c>
      <c r="BK166">
        <f t="shared" si="101"/>
        <v>0</v>
      </c>
      <c r="BL166">
        <f t="shared" si="104"/>
        <v>259.98181538532447</v>
      </c>
      <c r="BM166">
        <f t="shared" si="105"/>
        <v>154.21405133276392</v>
      </c>
      <c r="BN166">
        <f t="shared" si="106"/>
        <v>1.6858503692658608</v>
      </c>
    </row>
    <row r="167" spans="1:66" x14ac:dyDescent="0.25">
      <c r="A167" s="54">
        <v>41943</v>
      </c>
      <c r="B167" s="75">
        <f>_xll.BDH(B$2,"PX_LAST",$A167,$A167,"Days=A","Fill=P")</f>
        <v>99.8399</v>
      </c>
      <c r="C167" s="8">
        <f t="shared" si="74"/>
        <v>99.977643346612851</v>
      </c>
      <c r="D167" s="55">
        <f t="shared" si="94"/>
        <v>1.336010483603961</v>
      </c>
      <c r="E167" s="8">
        <v>56.2</v>
      </c>
      <c r="F167" s="8">
        <f t="shared" si="75"/>
        <v>5.5403575288449201</v>
      </c>
      <c r="G167" s="1">
        <v>0.01</v>
      </c>
      <c r="H167" s="8">
        <f t="shared" si="76"/>
        <v>4.0336607680359557E-2</v>
      </c>
      <c r="I167" s="8" cm="1">
        <f t="array" ref="I167">_xll.BDH(I$2,"PX_LAST",$A167,$A167,"Days=A","Fill=P")</f>
        <v>0.62</v>
      </c>
      <c r="J167" s="10">
        <f t="shared" si="77"/>
        <v>5.4950225991375105E-2</v>
      </c>
      <c r="K167" s="44">
        <f t="shared" si="95"/>
        <v>1.5800313700012927</v>
      </c>
      <c r="L167" s="59"/>
      <c r="M167" s="10"/>
      <c r="O167" s="59" cm="1">
        <f t="array" ref="O167">_xll.BDH(O$3,"PX_LAST",$A167,$A167,"Days=A","Fill=P")</f>
        <v>-32.4</v>
      </c>
      <c r="P167" s="10">
        <f t="shared" si="107"/>
        <v>-14.916371404266769</v>
      </c>
      <c r="Q167" s="55">
        <f t="shared" si="73"/>
        <v>-2.1469495395734159</v>
      </c>
      <c r="T167" t="s">
        <v>26</v>
      </c>
      <c r="U167" s="26">
        <f t="shared" si="90"/>
        <v>0.32790549804820274</v>
      </c>
      <c r="V167" s="1" t="str">
        <f t="shared" si="91"/>
        <v>SD</v>
      </c>
      <c r="W167" s="26">
        <f t="shared" si="96"/>
        <v>-0.18815805191724727</v>
      </c>
      <c r="X167" s="49">
        <f t="shared" si="92"/>
        <v>0</v>
      </c>
      <c r="Y167" s="26">
        <f t="shared" si="97"/>
        <v>-0.18815805191724727</v>
      </c>
      <c r="Z167" s="82" t="str">
        <f t="shared" si="98"/>
        <v>SD</v>
      </c>
      <c r="AA167" s="35">
        <f t="shared" si="93"/>
        <v>1.1648315422801396</v>
      </c>
      <c r="AB167" s="34" t="str">
        <f t="shared" si="102"/>
        <v>SD</v>
      </c>
      <c r="AC167" t="s">
        <v>57</v>
      </c>
      <c r="AD167" s="1">
        <f t="shared" si="103"/>
        <v>0.18815805191724727</v>
      </c>
      <c r="AE167" s="1">
        <f t="shared" si="72"/>
        <v>0.12336429233759949</v>
      </c>
      <c r="AF167" s="1"/>
      <c r="AG167" s="1"/>
      <c r="AH167" s="1"/>
      <c r="AI167" s="1">
        <v>0</v>
      </c>
      <c r="AK167" s="28" t="e">
        <f t="shared" si="79"/>
        <v>#N/A</v>
      </c>
      <c r="AL167" s="28">
        <f t="shared" si="80"/>
        <v>0.32790549804820274</v>
      </c>
      <c r="AM167" s="28" t="e">
        <f t="shared" si="81"/>
        <v>#N/A</v>
      </c>
      <c r="AN167" s="28" t="e">
        <f t="shared" si="82"/>
        <v>#N/A</v>
      </c>
      <c r="AO167" s="28" t="e">
        <f t="shared" si="83"/>
        <v>#N/A</v>
      </c>
      <c r="AP167" s="28">
        <f t="shared" si="84"/>
        <v>336.8</v>
      </c>
      <c r="AQ167" t="e">
        <f t="shared" si="85"/>
        <v>#N/A</v>
      </c>
      <c r="AR167" t="e">
        <f t="shared" si="86"/>
        <v>#N/A</v>
      </c>
      <c r="AT167" s="16">
        <f t="shared" si="87"/>
        <v>41943</v>
      </c>
      <c r="AU167">
        <f t="shared" si="88"/>
        <v>3</v>
      </c>
      <c r="AV167">
        <f t="shared" si="89"/>
        <v>3</v>
      </c>
      <c r="BG167" cm="1">
        <f t="array" ref="BG167">_xll.BDH($BG$3,"PX_LAST",$A167,$A167,"Days=A","Fill=P")</f>
        <v>336.8</v>
      </c>
      <c r="BH167">
        <f t="shared" si="78"/>
        <v>-1.8304768567097951E-2</v>
      </c>
      <c r="BI167" t="str">
        <f t="shared" si="99"/>
        <v>SD</v>
      </c>
      <c r="BJ167">
        <f t="shared" si="100"/>
        <v>0</v>
      </c>
      <c r="BK167">
        <f t="shared" si="101"/>
        <v>0</v>
      </c>
      <c r="BL167">
        <f t="shared" si="104"/>
        <v>259.98181538532447</v>
      </c>
      <c r="BM167">
        <f t="shared" si="105"/>
        <v>151.39119881332311</v>
      </c>
      <c r="BN167">
        <f t="shared" si="106"/>
        <v>1.7172848714006279</v>
      </c>
    </row>
    <row r="168" spans="1:66" x14ac:dyDescent="0.25">
      <c r="A168" s="54">
        <v>41971</v>
      </c>
      <c r="B168" s="75">
        <f>_xll.BDH(B$2,"PX_LAST",$A168,$A168,"Days=A","Fill=P")</f>
        <v>99.8399</v>
      </c>
      <c r="C168" s="8">
        <f t="shared" si="74"/>
        <v>99.970756179282205</v>
      </c>
      <c r="D168" s="55">
        <f t="shared" si="94"/>
        <v>1.1691373181730493</v>
      </c>
      <c r="E168" s="8">
        <v>56.3</v>
      </c>
      <c r="F168" s="8">
        <f t="shared" si="75"/>
        <v>5.6922860230759351</v>
      </c>
      <c r="G168" s="1">
        <v>0.25</v>
      </c>
      <c r="H168" s="8">
        <f t="shared" si="76"/>
        <v>8.2269286144287634E-2</v>
      </c>
      <c r="I168" s="8" cm="1">
        <f t="array" ref="I168">_xll.BDH(I$2,"PX_LAST",$A168,$A168,"Days=A","Fill=P")</f>
        <v>0.77900000000000003</v>
      </c>
      <c r="J168" s="10">
        <f t="shared" si="77"/>
        <v>9.1152714691806386E-2</v>
      </c>
      <c r="K168" s="44">
        <f t="shared" si="95"/>
        <v>1.5685481698951147</v>
      </c>
      <c r="L168" s="59"/>
      <c r="M168" s="10"/>
      <c r="O168" s="59" cm="1">
        <f t="array" ref="O168">_xll.BDH(O$3,"PX_LAST",$A168,$A168,"Days=A","Fill=P")</f>
        <v>-21.5</v>
      </c>
      <c r="P168" s="10">
        <f t="shared" si="107"/>
        <v>-15.574734263840092</v>
      </c>
      <c r="Q168" s="55">
        <f t="shared" si="73"/>
        <v>-2.0463493464546865</v>
      </c>
      <c r="T168" t="s">
        <v>26</v>
      </c>
      <c r="U168" s="26">
        <f t="shared" si="90"/>
        <v>0.28606976901479647</v>
      </c>
      <c r="V168" s="1" t="str">
        <f t="shared" si="91"/>
        <v>SD</v>
      </c>
      <c r="W168" s="26">
        <f t="shared" si="96"/>
        <v>-4.1835729033406266E-2</v>
      </c>
      <c r="X168" s="49">
        <f t="shared" si="92"/>
        <v>0</v>
      </c>
      <c r="Y168" s="26">
        <f t="shared" si="97"/>
        <v>-4.1835729033406266E-2</v>
      </c>
      <c r="Z168" s="82" t="str">
        <f t="shared" si="98"/>
        <v>SD</v>
      </c>
      <c r="AA168" s="35">
        <f t="shared" si="93"/>
        <v>1.1648315422801396</v>
      </c>
      <c r="AB168" s="34" t="str">
        <f t="shared" si="102"/>
        <v>SD</v>
      </c>
      <c r="AC168" t="s">
        <v>57</v>
      </c>
      <c r="AD168" s="1">
        <f t="shared" si="103"/>
        <v>4.1835729033406266E-2</v>
      </c>
      <c r="AE168" s="1">
        <f t="shared" si="72"/>
        <v>0.12174927287555823</v>
      </c>
      <c r="AF168" s="1"/>
      <c r="AG168" s="1"/>
      <c r="AH168" s="1"/>
      <c r="AI168" s="1">
        <v>0</v>
      </c>
      <c r="AK168" s="28">
        <f t="shared" si="79"/>
        <v>0.28606976901479647</v>
      </c>
      <c r="AL168" s="28">
        <f t="shared" si="80"/>
        <v>0.28606976901479647</v>
      </c>
      <c r="AM168" s="28" t="e">
        <f t="shared" si="81"/>
        <v>#N/A</v>
      </c>
      <c r="AN168" s="28" t="e">
        <f t="shared" si="82"/>
        <v>#N/A</v>
      </c>
      <c r="AO168" s="28">
        <f t="shared" si="83"/>
        <v>347.25</v>
      </c>
      <c r="AP168" s="28">
        <f t="shared" si="84"/>
        <v>347.25</v>
      </c>
      <c r="AQ168" t="e">
        <f t="shared" si="85"/>
        <v>#N/A</v>
      </c>
      <c r="AR168" t="e">
        <f t="shared" si="86"/>
        <v>#N/A</v>
      </c>
      <c r="AT168" s="16">
        <f t="shared" si="87"/>
        <v>41971</v>
      </c>
      <c r="AU168">
        <f t="shared" si="88"/>
        <v>3</v>
      </c>
      <c r="AV168">
        <f t="shared" si="89"/>
        <v>3</v>
      </c>
      <c r="BG168" cm="1">
        <f t="array" ref="BG168">_xll.BDH($BG$3,"PX_LAST",$A168,$A168,"Days=A","Fill=P")</f>
        <v>347.25</v>
      </c>
      <c r="BH168">
        <f t="shared" si="78"/>
        <v>3.1027315914489373E-2</v>
      </c>
      <c r="BI168" t="str">
        <f t="shared" si="99"/>
        <v>SD</v>
      </c>
      <c r="BJ168">
        <f t="shared" si="100"/>
        <v>0</v>
      </c>
      <c r="BK168">
        <f t="shared" si="101"/>
        <v>0</v>
      </c>
      <c r="BL168">
        <f t="shared" si="104"/>
        <v>259.98181538532447</v>
      </c>
      <c r="BM168">
        <f t="shared" si="105"/>
        <v>156.08846136557736</v>
      </c>
      <c r="BN168">
        <f t="shared" si="106"/>
        <v>1.6656056002526463</v>
      </c>
    </row>
    <row r="169" spans="1:66" x14ac:dyDescent="0.25">
      <c r="A169" s="54">
        <v>42004</v>
      </c>
      <c r="B169" s="75">
        <f>_xll.BDH(B$2,"PX_LAST",$A169,$A169,"Days=A","Fill=P")</f>
        <v>99.878699999999995</v>
      </c>
      <c r="C169" s="8">
        <f t="shared" si="74"/>
        <v>99.966153370318096</v>
      </c>
      <c r="D169" s="55">
        <f t="shared" si="94"/>
        <v>1.0361398406540006</v>
      </c>
      <c r="E169" s="8">
        <v>55.7</v>
      </c>
      <c r="F169" s="8">
        <f t="shared" si="75"/>
        <v>5.6938288184607488</v>
      </c>
      <c r="G169" s="1">
        <v>0.05</v>
      </c>
      <c r="H169" s="8">
        <f t="shared" si="76"/>
        <v>7.5815428915430111E-2</v>
      </c>
      <c r="I169" s="8" cm="1">
        <f t="array" ref="I169">_xll.BDH(I$2,"PX_LAST",$A169,$A169,"Days=A","Fill=P")</f>
        <v>0.42799999999999999</v>
      </c>
      <c r="J169" s="10">
        <f t="shared" si="77"/>
        <v>0.10799507895721608</v>
      </c>
      <c r="K169" s="44">
        <f t="shared" si="95"/>
        <v>1.4734581371298121</v>
      </c>
      <c r="L169" s="59"/>
      <c r="M169" s="10"/>
      <c r="O169" s="59" cm="1">
        <f t="array" ref="O169">_xll.BDH(O$3,"PX_LAST",$A169,$A169,"Days=A","Fill=P")</f>
        <v>10.199999999999999</v>
      </c>
      <c r="P169" s="10">
        <f t="shared" si="107"/>
        <v>-12.997260837456084</v>
      </c>
      <c r="Q169" s="55">
        <f t="shared" si="73"/>
        <v>-1.3705250355602556</v>
      </c>
      <c r="T169" t="s">
        <v>26</v>
      </c>
      <c r="U169" s="26">
        <f t="shared" si="90"/>
        <v>0.4240234732475352</v>
      </c>
      <c r="V169" s="1" t="str">
        <f t="shared" si="91"/>
        <v>E</v>
      </c>
      <c r="W169" s="26">
        <f t="shared" si="96"/>
        <v>0.13795370423273873</v>
      </c>
      <c r="X169" s="49">
        <f t="shared" si="92"/>
        <v>0</v>
      </c>
      <c r="Y169" s="26">
        <f t="shared" si="97"/>
        <v>0.13795370423273873</v>
      </c>
      <c r="Z169" s="82" t="str">
        <f t="shared" si="98"/>
        <v>E</v>
      </c>
      <c r="AA169" s="35">
        <f t="shared" si="93"/>
        <v>0.4240234732475352</v>
      </c>
      <c r="AB169" s="34" t="str">
        <f t="shared" si="102"/>
        <v>E</v>
      </c>
      <c r="AC169" t="s">
        <v>57</v>
      </c>
      <c r="AD169" s="1">
        <f t="shared" si="103"/>
        <v>0.13795370423273873</v>
      </c>
      <c r="AE169" s="1">
        <f t="shared" si="72"/>
        <v>0.12336429233759949</v>
      </c>
      <c r="AF169" s="1"/>
      <c r="AG169" s="1"/>
      <c r="AH169" s="1"/>
      <c r="AI169" s="1">
        <v>0</v>
      </c>
      <c r="AK169" s="28">
        <f t="shared" si="79"/>
        <v>0.4240234732475352</v>
      </c>
      <c r="AL169" s="28" t="e">
        <f t="shared" si="80"/>
        <v>#N/A</v>
      </c>
      <c r="AM169" s="28" t="e">
        <f t="shared" si="81"/>
        <v>#N/A</v>
      </c>
      <c r="AN169" s="28" t="e">
        <f t="shared" si="82"/>
        <v>#N/A</v>
      </c>
      <c r="AO169" s="28">
        <f t="shared" si="83"/>
        <v>342.54</v>
      </c>
      <c r="AP169" s="28" t="e">
        <f t="shared" si="84"/>
        <v>#N/A</v>
      </c>
      <c r="AQ169" t="e">
        <f t="shared" si="85"/>
        <v>#N/A</v>
      </c>
      <c r="AR169" t="e">
        <f t="shared" si="86"/>
        <v>#N/A</v>
      </c>
      <c r="AT169" s="16">
        <f t="shared" si="87"/>
        <v>42004</v>
      </c>
      <c r="AU169">
        <f t="shared" si="88"/>
        <v>4</v>
      </c>
      <c r="AV169">
        <f t="shared" si="89"/>
        <v>4</v>
      </c>
      <c r="BG169" cm="1">
        <f t="array" ref="BG169">_xll.BDH($BG$3,"PX_LAST",$A169,$A169,"Days=A","Fill=P")</f>
        <v>342.54</v>
      </c>
      <c r="BH169">
        <f t="shared" si="78"/>
        <v>-1.3563714902807722E-2</v>
      </c>
      <c r="BI169" t="str">
        <f t="shared" si="99"/>
        <v>E</v>
      </c>
      <c r="BJ169">
        <f t="shared" si="100"/>
        <v>1</v>
      </c>
      <c r="BK169">
        <f t="shared" si="101"/>
        <v>7.1553687160623491E-2</v>
      </c>
      <c r="BL169">
        <f t="shared" si="104"/>
        <v>259.98181538532447</v>
      </c>
      <c r="BM169">
        <f t="shared" si="105"/>
        <v>153.97132197599674</v>
      </c>
      <c r="BN169">
        <f t="shared" si="106"/>
        <v>1.6885080419446821</v>
      </c>
    </row>
    <row r="170" spans="1:66" x14ac:dyDescent="0.25">
      <c r="A170" s="54">
        <v>42034</v>
      </c>
      <c r="B170" s="75">
        <f>_xll.BDH(B$2,"PX_LAST",$A170,$A170,"Days=A","Fill=P")</f>
        <v>99.878699999999995</v>
      </c>
      <c r="C170" s="8">
        <f t="shared" si="74"/>
        <v>99.961780701802198</v>
      </c>
      <c r="D170" s="55">
        <f t="shared" si="94"/>
        <v>0.92567290143745118</v>
      </c>
      <c r="E170" s="8">
        <v>53.9</v>
      </c>
      <c r="F170" s="8">
        <f t="shared" si="75"/>
        <v>5.3350630547685984</v>
      </c>
      <c r="G170" s="1">
        <v>-0.27</v>
      </c>
      <c r="H170" s="8">
        <f t="shared" si="76"/>
        <v>6.652343132344099E-3</v>
      </c>
      <c r="I170" s="8" cm="1">
        <f t="array" ref="I170">_xll.BDH(I$2,"PX_LAST",$A170,$A170,"Days=A","Fill=P")</f>
        <v>2.5999999999999999E-2</v>
      </c>
      <c r="J170" s="10">
        <f t="shared" si="77"/>
        <v>0.10389532500935526</v>
      </c>
      <c r="K170" s="44">
        <f t="shared" si="95"/>
        <v>1.3406936402865663</v>
      </c>
      <c r="L170" s="59"/>
      <c r="M170" s="10"/>
      <c r="O170" s="59" cm="1">
        <f t="array" ref="O170">_xll.BDH(O$3,"PX_LAST",$A170,$A170,"Days=A","Fill=P")</f>
        <v>10</v>
      </c>
      <c r="P170" s="10">
        <f t="shared" si="107"/>
        <v>-10.697534753710476</v>
      </c>
      <c r="Q170" s="55">
        <f t="shared" si="73"/>
        <v>-1.0213625557413402</v>
      </c>
      <c r="T170" t="s">
        <v>23</v>
      </c>
      <c r="U170" s="26">
        <f t="shared" si="90"/>
        <v>0.4518236417330756</v>
      </c>
      <c r="V170" s="1" t="str">
        <f t="shared" si="91"/>
        <v>E</v>
      </c>
      <c r="W170" s="26">
        <f t="shared" si="96"/>
        <v>2.78001684855404E-2</v>
      </c>
      <c r="X170" s="49">
        <f t="shared" si="92"/>
        <v>0</v>
      </c>
      <c r="Y170" s="26">
        <f t="shared" si="97"/>
        <v>2.78001684855404E-2</v>
      </c>
      <c r="Z170" s="82" t="str">
        <f t="shared" si="98"/>
        <v>E</v>
      </c>
      <c r="AA170" s="35">
        <f t="shared" si="93"/>
        <v>0.4240234732475352</v>
      </c>
      <c r="AB170" s="34" t="str">
        <f t="shared" si="102"/>
        <v>E</v>
      </c>
      <c r="AC170" t="s">
        <v>57</v>
      </c>
      <c r="AD170" s="1">
        <f t="shared" si="103"/>
        <v>2.78001684855404E-2</v>
      </c>
      <c r="AE170" s="1">
        <f t="shared" si="72"/>
        <v>0.1158293654322573</v>
      </c>
      <c r="AF170" s="1"/>
      <c r="AG170" s="1"/>
      <c r="AH170" s="1"/>
      <c r="AI170" s="1">
        <v>0</v>
      </c>
      <c r="AK170" s="28">
        <f t="shared" si="79"/>
        <v>0.4518236417330756</v>
      </c>
      <c r="AL170" s="28" t="e">
        <f t="shared" si="80"/>
        <v>#N/A</v>
      </c>
      <c r="AM170" s="28" t="e">
        <f t="shared" si="81"/>
        <v>#N/A</v>
      </c>
      <c r="AN170" s="28" t="e">
        <f t="shared" si="82"/>
        <v>#N/A</v>
      </c>
      <c r="AO170" s="28">
        <f t="shared" si="83"/>
        <v>367.05</v>
      </c>
      <c r="AP170" s="28" t="e">
        <f t="shared" si="84"/>
        <v>#N/A</v>
      </c>
      <c r="AQ170" t="e">
        <f t="shared" si="85"/>
        <v>#N/A</v>
      </c>
      <c r="AR170" t="e">
        <f t="shared" si="86"/>
        <v>#N/A</v>
      </c>
      <c r="AT170" s="16">
        <f t="shared" si="87"/>
        <v>42034</v>
      </c>
      <c r="AU170">
        <f t="shared" si="88"/>
        <v>4</v>
      </c>
      <c r="AV170">
        <f t="shared" si="89"/>
        <v>4</v>
      </c>
      <c r="BG170" cm="1">
        <f t="array" ref="BG170">_xll.BDH($BG$3,"PX_LAST",$A170,$A170,"Days=A","Fill=P")</f>
        <v>367.05</v>
      </c>
      <c r="BH170">
        <f t="shared" si="78"/>
        <v>7.1553687160623491E-2</v>
      </c>
      <c r="BI170" t="str">
        <f t="shared" si="99"/>
        <v>E</v>
      </c>
      <c r="BJ170">
        <f t="shared" si="100"/>
        <v>1</v>
      </c>
      <c r="BK170">
        <f t="shared" si="101"/>
        <v>6.8546519547745488E-2</v>
      </c>
      <c r="BL170">
        <f t="shared" si="104"/>
        <v>278.58447287085693</v>
      </c>
      <c r="BM170">
        <f t="shared" si="105"/>
        <v>164.98853778037486</v>
      </c>
      <c r="BN170">
        <f t="shared" si="106"/>
        <v>1.6885080419446818</v>
      </c>
    </row>
    <row r="171" spans="1:66" x14ac:dyDescent="0.25">
      <c r="A171" s="54">
        <v>42062</v>
      </c>
      <c r="B171" s="75">
        <f>_xll.BDH(B$2,"PX_LAST",$A171,$A171,"Days=A","Fill=P")</f>
        <v>99.972300000000004</v>
      </c>
      <c r="C171" s="8">
        <f t="shared" si="74"/>
        <v>99.962306666712081</v>
      </c>
      <c r="D171" s="55">
        <f t="shared" si="94"/>
        <v>0.85615496890530274</v>
      </c>
      <c r="E171" s="8">
        <v>53</v>
      </c>
      <c r="F171" s="8">
        <f t="shared" si="75"/>
        <v>4.8680504438148784</v>
      </c>
      <c r="G171" s="1">
        <v>-0.44</v>
      </c>
      <c r="H171" s="8">
        <f t="shared" si="76"/>
        <v>-8.2678125494124705E-2</v>
      </c>
      <c r="I171" s="8" cm="1">
        <f t="array" ref="I171">_xll.BDH(I$2,"PX_LAST",$A171,$A171,"Days=A","Fill=P")</f>
        <v>0.41899999999999998</v>
      </c>
      <c r="J171" s="10">
        <f t="shared" si="77"/>
        <v>0.11965055875888753</v>
      </c>
      <c r="K171" s="44">
        <f t="shared" si="95"/>
        <v>1.29425755747069</v>
      </c>
      <c r="L171" s="59"/>
      <c r="M171" s="10"/>
      <c r="O171" s="59" cm="1">
        <f t="array" ref="O171">_xll.BDH(O$3,"PX_LAST",$A171,$A171,"Days=A","Fill=P")</f>
        <v>51</v>
      </c>
      <c r="P171" s="10">
        <f t="shared" si="107"/>
        <v>-4.5277812783394298</v>
      </c>
      <c r="Q171" s="55">
        <f t="shared" si="73"/>
        <v>-0.10324509547182825</v>
      </c>
      <c r="T171" t="s">
        <v>23</v>
      </c>
      <c r="U171" s="26">
        <f t="shared" si="90"/>
        <v>0.70556178781210444</v>
      </c>
      <c r="V171" s="1" t="str">
        <f t="shared" si="91"/>
        <v>E</v>
      </c>
      <c r="W171" s="26">
        <f t="shared" si="96"/>
        <v>0.25373814607902884</v>
      </c>
      <c r="X171" s="49">
        <f t="shared" si="92"/>
        <v>0</v>
      </c>
      <c r="Y171" s="26">
        <f t="shared" si="97"/>
        <v>0.25373814607902884</v>
      </c>
      <c r="Z171" s="82" t="str">
        <f t="shared" si="98"/>
        <v>E</v>
      </c>
      <c r="AA171" s="35">
        <f t="shared" si="93"/>
        <v>0.4240234732475352</v>
      </c>
      <c r="AB171" s="34" t="str">
        <f t="shared" si="102"/>
        <v>E</v>
      </c>
      <c r="AC171" t="s">
        <v>57</v>
      </c>
      <c r="AD171" s="1">
        <f t="shared" si="103"/>
        <v>0.25373814607902884</v>
      </c>
      <c r="AE171" s="1">
        <f t="shared" si="72"/>
        <v>0.1158293654322573</v>
      </c>
      <c r="AF171" s="1"/>
      <c r="AG171" s="1"/>
      <c r="AH171" s="1"/>
      <c r="AI171" s="1">
        <v>0</v>
      </c>
      <c r="AK171" s="28">
        <f t="shared" si="79"/>
        <v>0.70556178781210444</v>
      </c>
      <c r="AL171" s="28" t="e">
        <f t="shared" si="80"/>
        <v>#N/A</v>
      </c>
      <c r="AM171" s="28" t="e">
        <f t="shared" si="81"/>
        <v>#N/A</v>
      </c>
      <c r="AN171" s="28" t="e">
        <f t="shared" si="82"/>
        <v>#N/A</v>
      </c>
      <c r="AO171" s="28">
        <f t="shared" si="83"/>
        <v>392.21</v>
      </c>
      <c r="AP171" s="28" t="e">
        <f t="shared" si="84"/>
        <v>#N/A</v>
      </c>
      <c r="AQ171" t="e">
        <f t="shared" si="85"/>
        <v>#N/A</v>
      </c>
      <c r="AR171" t="e">
        <f t="shared" si="86"/>
        <v>#N/A</v>
      </c>
      <c r="AT171" s="16">
        <f t="shared" si="87"/>
        <v>42062</v>
      </c>
      <c r="AU171">
        <f t="shared" si="88"/>
        <v>4</v>
      </c>
      <c r="AV171">
        <f t="shared" si="89"/>
        <v>4</v>
      </c>
      <c r="BG171" cm="1">
        <f t="array" ref="BG171">_xll.BDH($BG$3,"PX_LAST",$A171,$A171,"Days=A","Fill=P")</f>
        <v>392.21</v>
      </c>
      <c r="BH171">
        <f t="shared" si="78"/>
        <v>6.8546519547745488E-2</v>
      </c>
      <c r="BI171" t="str">
        <f t="shared" si="99"/>
        <v>E</v>
      </c>
      <c r="BJ171">
        <f t="shared" si="100"/>
        <v>1</v>
      </c>
      <c r="BK171">
        <f t="shared" si="101"/>
        <v>1.2977741516024599E-2</v>
      </c>
      <c r="BL171">
        <f t="shared" si="104"/>
        <v>297.6804688861975</v>
      </c>
      <c r="BM171">
        <f t="shared" si="105"/>
        <v>176.29792781049127</v>
      </c>
      <c r="BN171">
        <f t="shared" si="106"/>
        <v>1.6885080419446818</v>
      </c>
    </row>
    <row r="172" spans="1:66" x14ac:dyDescent="0.25">
      <c r="A172" s="54">
        <v>42094</v>
      </c>
      <c r="B172" s="75">
        <f>_xll.BDH(B$2,"PX_LAST",$A172,$A172,"Days=A","Fill=P")</f>
        <v>100.20359999999999</v>
      </c>
      <c r="C172" s="8">
        <f t="shared" si="74"/>
        <v>99.974371333376482</v>
      </c>
      <c r="D172" s="55">
        <f t="shared" si="94"/>
        <v>0.89761925812053567</v>
      </c>
      <c r="E172" s="8">
        <v>52.1</v>
      </c>
      <c r="F172" s="8">
        <f t="shared" si="75"/>
        <v>4.3144403550519028</v>
      </c>
      <c r="G172" s="1">
        <v>-0.04</v>
      </c>
      <c r="H172" s="8">
        <f t="shared" si="76"/>
        <v>-7.4142500395299765E-2</v>
      </c>
      <c r="I172" s="8" cm="1">
        <f t="array" ref="I172">_xll.BDH(I$2,"PX_LAST",$A172,$A172,"Days=A","Fill=P")</f>
        <v>0.187</v>
      </c>
      <c r="J172" s="10">
        <f t="shared" si="77"/>
        <v>0.12301803082094316</v>
      </c>
      <c r="K172" s="44">
        <f t="shared" si="95"/>
        <v>1.148136092381367</v>
      </c>
      <c r="L172" s="59"/>
      <c r="M172" s="10"/>
      <c r="O172" s="59" cm="1">
        <f t="array" ref="O172">_xll.BDH(O$3,"PX_LAST",$A172,$A172,"Days=A","Fill=P")</f>
        <v>58.4</v>
      </c>
      <c r="P172" s="10">
        <f t="shared" si="107"/>
        <v>1.7649968494945121</v>
      </c>
      <c r="Q172" s="55">
        <f t="shared" si="73"/>
        <v>0.73765892481330486</v>
      </c>
      <c r="T172" t="s">
        <v>23</v>
      </c>
      <c r="U172" s="26">
        <f t="shared" si="90"/>
        <v>0.91398332869999155</v>
      </c>
      <c r="V172" s="1" t="str">
        <f t="shared" si="91"/>
        <v>E</v>
      </c>
      <c r="W172" s="26">
        <f t="shared" si="96"/>
        <v>0.20842154088788711</v>
      </c>
      <c r="X172" s="49">
        <f t="shared" si="92"/>
        <v>0</v>
      </c>
      <c r="Y172" s="26">
        <f t="shared" si="97"/>
        <v>0.20842154088788711</v>
      </c>
      <c r="Z172" s="82" t="str">
        <f t="shared" si="98"/>
        <v>E</v>
      </c>
      <c r="AA172" s="35">
        <f t="shared" si="93"/>
        <v>0.4240234732475352</v>
      </c>
      <c r="AB172" s="34" t="str">
        <f t="shared" si="102"/>
        <v>E</v>
      </c>
      <c r="AC172" t="s">
        <v>57</v>
      </c>
      <c r="AD172" s="1">
        <f t="shared" si="103"/>
        <v>0.20842154088788711</v>
      </c>
      <c r="AE172" s="1">
        <f t="shared" ref="AE172:AE235" si="108">PERCENTILE(AD152:AD172,$Z$1)</f>
        <v>0.1158293654322573</v>
      </c>
      <c r="AF172" s="1"/>
      <c r="AG172" s="1"/>
      <c r="AH172" s="1"/>
      <c r="AI172" s="1">
        <v>0</v>
      </c>
      <c r="AK172" s="28">
        <f t="shared" si="79"/>
        <v>0.91398332869999155</v>
      </c>
      <c r="AL172" s="28" t="e">
        <f t="shared" si="80"/>
        <v>#N/A</v>
      </c>
      <c r="AM172" s="28" t="e">
        <f t="shared" si="81"/>
        <v>#N/A</v>
      </c>
      <c r="AN172" s="28" t="e">
        <f t="shared" si="82"/>
        <v>#N/A</v>
      </c>
      <c r="AO172" s="28">
        <f t="shared" si="83"/>
        <v>397.3</v>
      </c>
      <c r="AP172" s="28" t="e">
        <f t="shared" si="84"/>
        <v>#N/A</v>
      </c>
      <c r="AQ172" t="e">
        <f t="shared" si="85"/>
        <v>#N/A</v>
      </c>
      <c r="AR172" t="e">
        <f t="shared" si="86"/>
        <v>#N/A</v>
      </c>
      <c r="AT172" s="16">
        <f t="shared" si="87"/>
        <v>42094</v>
      </c>
      <c r="AU172">
        <f t="shared" si="88"/>
        <v>4</v>
      </c>
      <c r="AV172">
        <f t="shared" si="89"/>
        <v>4</v>
      </c>
      <c r="BG172" cm="1">
        <f t="array" ref="BG172">_xll.BDH($BG$3,"PX_LAST",$A172,$A172,"Days=A","Fill=P")</f>
        <v>397.3</v>
      </c>
      <c r="BH172">
        <f t="shared" si="78"/>
        <v>1.2977741516024599E-2</v>
      </c>
      <c r="BI172" t="str">
        <f t="shared" si="99"/>
        <v>E</v>
      </c>
      <c r="BJ172">
        <f t="shared" si="100"/>
        <v>1</v>
      </c>
      <c r="BK172">
        <f t="shared" si="101"/>
        <v>-3.8006544173169177E-3</v>
      </c>
      <c r="BL172">
        <f t="shared" si="104"/>
        <v>301.54368906577156</v>
      </c>
      <c r="BM172">
        <f t="shared" si="105"/>
        <v>178.5858767474266</v>
      </c>
      <c r="BN172">
        <f t="shared" si="106"/>
        <v>1.6885080419446818</v>
      </c>
    </row>
    <row r="173" spans="1:66" x14ac:dyDescent="0.25">
      <c r="A173" s="54">
        <v>42124</v>
      </c>
      <c r="B173" s="75">
        <f>_xll.BDH(B$2,"PX_LAST",$A173,$A173,"Days=A","Fill=P")</f>
        <v>100.28830000000001</v>
      </c>
      <c r="C173" s="8">
        <f t="shared" si="74"/>
        <v>99.990067766707654</v>
      </c>
      <c r="D173" s="55">
        <f t="shared" si="94"/>
        <v>0.99777522354120596</v>
      </c>
      <c r="E173" s="8">
        <v>51.9</v>
      </c>
      <c r="F173" s="8">
        <f t="shared" si="75"/>
        <v>3.8315522840415217</v>
      </c>
      <c r="G173" s="1">
        <v>-0.02</v>
      </c>
      <c r="H173" s="8">
        <f t="shared" si="76"/>
        <v>-6.3314000316239821E-2</v>
      </c>
      <c r="I173" s="8" cm="1">
        <f t="array" ref="I173">_xll.BDH(I$2,"PX_LAST",$A173,$A173,"Days=A","Fill=P")</f>
        <v>0.22</v>
      </c>
      <c r="J173" s="10">
        <f t="shared" si="77"/>
        <v>0.12786712927989602</v>
      </c>
      <c r="K173" s="44">
        <f t="shared" si="95"/>
        <v>1.0189022469473414</v>
      </c>
      <c r="L173" s="59"/>
      <c r="M173" s="10"/>
      <c r="O173" s="59" cm="1">
        <f t="array" ref="O173">_xll.BDH(O$3,"PX_LAST",$A173,$A173,"Days=A","Fill=P")</f>
        <v>11.9</v>
      </c>
      <c r="P173" s="10">
        <f t="shared" si="107"/>
        <v>2.7784971645450609</v>
      </c>
      <c r="Q173" s="55">
        <f t="shared" si="73"/>
        <v>0.65028979763398709</v>
      </c>
      <c r="T173" t="s">
        <v>23</v>
      </c>
      <c r="U173" s="26">
        <f t="shared" si="90"/>
        <v>0.85560376756728818</v>
      </c>
      <c r="V173" s="1" t="str">
        <f t="shared" si="91"/>
        <v>SD</v>
      </c>
      <c r="W173" s="26">
        <f t="shared" si="96"/>
        <v>-5.8379561132703373E-2</v>
      </c>
      <c r="X173" s="49">
        <f t="shared" si="92"/>
        <v>0</v>
      </c>
      <c r="Y173" s="26">
        <f t="shared" si="97"/>
        <v>-5.8379561132703373E-2</v>
      </c>
      <c r="Z173" s="82" t="str">
        <f t="shared" si="98"/>
        <v>E</v>
      </c>
      <c r="AA173" s="35">
        <f t="shared" si="93"/>
        <v>0.4240234732475352</v>
      </c>
      <c r="AB173" s="34" t="str">
        <f t="shared" si="102"/>
        <v>E</v>
      </c>
      <c r="AC173" t="s">
        <v>57</v>
      </c>
      <c r="AD173" s="1">
        <f t="shared" si="103"/>
        <v>5.8379561132703373E-2</v>
      </c>
      <c r="AE173" s="1">
        <f t="shared" si="108"/>
        <v>0.11506196714112282</v>
      </c>
      <c r="AF173" s="1"/>
      <c r="AG173" s="1"/>
      <c r="AH173" s="1"/>
      <c r="AI173" s="1">
        <v>0</v>
      </c>
      <c r="AK173" s="28">
        <f t="shared" si="79"/>
        <v>0.85560376756728818</v>
      </c>
      <c r="AL173" s="28">
        <f t="shared" si="80"/>
        <v>0.85560376756728818</v>
      </c>
      <c r="AM173" s="28" t="e">
        <f t="shared" si="81"/>
        <v>#N/A</v>
      </c>
      <c r="AN173" s="28" t="e">
        <f t="shared" si="82"/>
        <v>#N/A</v>
      </c>
      <c r="AO173" s="28">
        <f t="shared" si="83"/>
        <v>395.79</v>
      </c>
      <c r="AP173" s="28">
        <f t="shared" si="84"/>
        <v>395.79</v>
      </c>
      <c r="AQ173" t="e">
        <f t="shared" si="85"/>
        <v>#N/A</v>
      </c>
      <c r="AR173" t="e">
        <f t="shared" si="86"/>
        <v>#N/A</v>
      </c>
      <c r="AT173" s="16">
        <f t="shared" si="87"/>
        <v>42124</v>
      </c>
      <c r="AU173">
        <f t="shared" si="88"/>
        <v>3</v>
      </c>
      <c r="AV173">
        <f t="shared" si="89"/>
        <v>4</v>
      </c>
      <c r="BG173" cm="1">
        <f t="array" ref="BG173">_xll.BDH($BG$3,"PX_LAST",$A173,$A173,"Days=A","Fill=P")</f>
        <v>395.79</v>
      </c>
      <c r="BH173">
        <f t="shared" si="78"/>
        <v>-3.8006544173169177E-3</v>
      </c>
      <c r="BI173" t="str">
        <f t="shared" si="99"/>
        <v>E</v>
      </c>
      <c r="BJ173">
        <f t="shared" si="100"/>
        <v>1</v>
      </c>
      <c r="BK173">
        <f t="shared" si="101"/>
        <v>1.0308496930190314E-2</v>
      </c>
      <c r="BL173">
        <f t="shared" si="104"/>
        <v>300.39762571190971</v>
      </c>
      <c r="BM173">
        <f t="shared" si="105"/>
        <v>177.90713354609608</v>
      </c>
      <c r="BN173">
        <f t="shared" si="106"/>
        <v>1.6885080419446818</v>
      </c>
    </row>
    <row r="174" spans="1:66" x14ac:dyDescent="0.25">
      <c r="A174" s="54">
        <v>42153</v>
      </c>
      <c r="B174" s="75">
        <f>_xll.BDH(B$2,"PX_LAST",$A174,$A174,"Days=A","Fill=P")</f>
        <v>100.28830000000001</v>
      </c>
      <c r="C174" s="8">
        <f t="shared" si="74"/>
        <v>100.00497937837227</v>
      </c>
      <c r="D174" s="55">
        <f t="shared" si="94"/>
        <v>1.1405115260826826</v>
      </c>
      <c r="E174" s="8">
        <v>52.9</v>
      </c>
      <c r="F174" s="8">
        <f t="shared" si="75"/>
        <v>3.645241827233217</v>
      </c>
      <c r="G174" s="1">
        <v>-0.34</v>
      </c>
      <c r="H174" s="8">
        <f t="shared" si="76"/>
        <v>-0.11865120025299185</v>
      </c>
      <c r="I174" s="8" cm="1">
        <f t="array" ref="I174">_xll.BDH(I$2,"PX_LAST",$A174,$A174,"Days=A","Fill=P")</f>
        <v>0.127</v>
      </c>
      <c r="J174" s="10">
        <f t="shared" si="77"/>
        <v>0.12782377281590121</v>
      </c>
      <c r="K174" s="44">
        <f t="shared" si="95"/>
        <v>0.89510160713858489</v>
      </c>
      <c r="L174" s="59"/>
      <c r="M174" s="10"/>
      <c r="O174" s="59" cm="1">
        <f t="array" ref="O174">_xll.BDH(O$3,"PX_LAST",$A174,$A174,"Days=A","Fill=P")</f>
        <v>-13.9</v>
      </c>
      <c r="P174" s="10">
        <f t="shared" si="107"/>
        <v>1.110647448090555</v>
      </c>
      <c r="Q174" s="55">
        <f t="shared" si="73"/>
        <v>0</v>
      </c>
      <c r="T174" t="s">
        <v>23</v>
      </c>
      <c r="U174" s="26">
        <f t="shared" si="90"/>
        <v>0.63095894355993032</v>
      </c>
      <c r="V174" s="1" t="str">
        <f t="shared" si="91"/>
        <v>SD</v>
      </c>
      <c r="W174" s="26">
        <f t="shared" si="96"/>
        <v>-0.22464482400735786</v>
      </c>
      <c r="X174" s="49">
        <f t="shared" si="92"/>
        <v>0</v>
      </c>
      <c r="Y174" s="26">
        <f t="shared" si="97"/>
        <v>-0.22464482400735786</v>
      </c>
      <c r="Z174" s="82" t="str">
        <f t="shared" si="98"/>
        <v>SD</v>
      </c>
      <c r="AA174" s="35">
        <f t="shared" si="93"/>
        <v>0.4240234732475352</v>
      </c>
      <c r="AB174" s="34" t="str">
        <f t="shared" si="102"/>
        <v>SD</v>
      </c>
      <c r="AC174" t="s">
        <v>57</v>
      </c>
      <c r="AD174" s="1">
        <f t="shared" si="103"/>
        <v>0.22464482400735786</v>
      </c>
      <c r="AE174" s="1">
        <f t="shared" si="108"/>
        <v>0.11506196714112282</v>
      </c>
      <c r="AF174" s="1"/>
      <c r="AG174" s="1"/>
      <c r="AH174" s="1"/>
      <c r="AI174" s="1">
        <v>0</v>
      </c>
      <c r="AK174" s="28" t="e">
        <f t="shared" si="79"/>
        <v>#N/A</v>
      </c>
      <c r="AL174" s="28">
        <f t="shared" si="80"/>
        <v>0.63095894355993032</v>
      </c>
      <c r="AM174" s="28" t="e">
        <f t="shared" si="81"/>
        <v>#N/A</v>
      </c>
      <c r="AN174" s="28" t="e">
        <f t="shared" si="82"/>
        <v>#N/A</v>
      </c>
      <c r="AO174" s="28" t="e">
        <f t="shared" si="83"/>
        <v>#N/A</v>
      </c>
      <c r="AP174" s="28">
        <f t="shared" si="84"/>
        <v>399.87</v>
      </c>
      <c r="AQ174" t="e">
        <f t="shared" si="85"/>
        <v>#N/A</v>
      </c>
      <c r="AR174" t="e">
        <f t="shared" si="86"/>
        <v>#N/A</v>
      </c>
      <c r="AT174" s="16">
        <f t="shared" si="87"/>
        <v>42153</v>
      </c>
      <c r="AU174">
        <f t="shared" si="88"/>
        <v>3</v>
      </c>
      <c r="AV174">
        <f t="shared" si="89"/>
        <v>3</v>
      </c>
      <c r="BG174" cm="1">
        <f t="array" ref="BG174">_xll.BDH($BG$3,"PX_LAST",$A174,$A174,"Days=A","Fill=P")</f>
        <v>399.87</v>
      </c>
      <c r="BH174">
        <f t="shared" si="78"/>
        <v>1.0308496930190314E-2</v>
      </c>
      <c r="BI174" t="str">
        <f t="shared" si="99"/>
        <v>SD</v>
      </c>
      <c r="BJ174">
        <f t="shared" si="100"/>
        <v>0</v>
      </c>
      <c r="BK174">
        <f t="shared" si="101"/>
        <v>0</v>
      </c>
      <c r="BL174">
        <f t="shared" si="104"/>
        <v>303.49427371439737</v>
      </c>
      <c r="BM174">
        <f t="shared" si="105"/>
        <v>179.74108868611498</v>
      </c>
      <c r="BN174">
        <f t="shared" si="106"/>
        <v>1.6885080419446816</v>
      </c>
    </row>
    <row r="175" spans="1:66" x14ac:dyDescent="0.25">
      <c r="A175" s="54">
        <v>42185</v>
      </c>
      <c r="B175" s="75">
        <f>_xll.BDH(B$2,"PX_LAST",$A175,$A175,"Days=A","Fill=P")</f>
        <v>100.3484</v>
      </c>
      <c r="C175" s="8">
        <f t="shared" si="74"/>
        <v>100.02215040945366</v>
      </c>
      <c r="D175" s="55">
        <f t="shared" si="94"/>
        <v>1.3745656211378419</v>
      </c>
      <c r="E175" s="8">
        <v>52.5</v>
      </c>
      <c r="F175" s="8">
        <f t="shared" si="75"/>
        <v>3.4161934617865737</v>
      </c>
      <c r="G175" s="1">
        <v>-0.11</v>
      </c>
      <c r="H175" s="8">
        <f t="shared" si="76"/>
        <v>-0.11692096020239348</v>
      </c>
      <c r="I175" s="8" cm="1">
        <f t="array" ref="I175">_xll.BDH(I$2,"PX_LAST",$A175,$A175,"Days=A","Fill=P")</f>
        <v>-0.16300000000000001</v>
      </c>
      <c r="J175" s="10">
        <f t="shared" si="77"/>
        <v>0.11328258417510614</v>
      </c>
      <c r="K175" s="44">
        <f t="shared" si="95"/>
        <v>0.65130489823402193</v>
      </c>
      <c r="L175" s="59"/>
      <c r="M175" s="10"/>
      <c r="O175" s="59" cm="1">
        <f t="array" ref="O175">_xll.BDH(O$3,"PX_LAST",$A175,$A175,"Days=A","Fill=P")</f>
        <v>-5</v>
      </c>
      <c r="P175" s="10">
        <f t="shared" si="107"/>
        <v>0.49958270328149967</v>
      </c>
      <c r="Q175" s="55">
        <f t="shared" ref="Q175:Q238" si="109">(P175-MEDIAN(P155:P175))/AVEDEV(P155:P175)</f>
        <v>0</v>
      </c>
      <c r="T175" t="s">
        <v>23</v>
      </c>
      <c r="U175" s="26">
        <f t="shared" si="90"/>
        <v>0.5972721414389015</v>
      </c>
      <c r="V175" s="1" t="str">
        <f t="shared" si="91"/>
        <v>SD</v>
      </c>
      <c r="W175" s="26">
        <f t="shared" si="96"/>
        <v>-3.3686802121028814E-2</v>
      </c>
      <c r="X175" s="49">
        <f t="shared" si="92"/>
        <v>0</v>
      </c>
      <c r="Y175" s="26">
        <f t="shared" si="97"/>
        <v>-3.3686802121028814E-2</v>
      </c>
      <c r="Z175" s="82" t="str">
        <f t="shared" si="98"/>
        <v>SD</v>
      </c>
      <c r="AA175" s="35">
        <f t="shared" si="93"/>
        <v>0.4240234732475352</v>
      </c>
      <c r="AB175" s="34" t="str">
        <f t="shared" si="102"/>
        <v>SD</v>
      </c>
      <c r="AC175" t="s">
        <v>57</v>
      </c>
      <c r="AD175" s="1">
        <f t="shared" si="103"/>
        <v>3.3686802121028814E-2</v>
      </c>
      <c r="AE175" s="1">
        <f t="shared" si="108"/>
        <v>0.10690414123859882</v>
      </c>
      <c r="AF175" s="1"/>
      <c r="AG175" s="1"/>
      <c r="AH175" s="1"/>
      <c r="AI175" s="1">
        <v>0</v>
      </c>
      <c r="AK175" s="28" t="e">
        <f t="shared" si="79"/>
        <v>#N/A</v>
      </c>
      <c r="AL175" s="28">
        <f t="shared" si="80"/>
        <v>0.5972721414389015</v>
      </c>
      <c r="AM175" s="28" t="e">
        <f t="shared" si="81"/>
        <v>#N/A</v>
      </c>
      <c r="AN175" s="28" t="e">
        <f t="shared" si="82"/>
        <v>#N/A</v>
      </c>
      <c r="AO175" s="28" t="e">
        <f t="shared" si="83"/>
        <v>#N/A</v>
      </c>
      <c r="AP175" s="28">
        <f t="shared" si="84"/>
        <v>381.31</v>
      </c>
      <c r="AQ175" t="e">
        <f t="shared" si="85"/>
        <v>#N/A</v>
      </c>
      <c r="AR175" t="e">
        <f t="shared" si="86"/>
        <v>#N/A</v>
      </c>
      <c r="AT175" s="16">
        <f t="shared" si="87"/>
        <v>42185</v>
      </c>
      <c r="AU175">
        <f t="shared" si="88"/>
        <v>3</v>
      </c>
      <c r="AV175">
        <f t="shared" si="89"/>
        <v>3</v>
      </c>
      <c r="BG175" cm="1">
        <f t="array" ref="BG175">_xll.BDH($BG$3,"PX_LAST",$A175,$A175,"Days=A","Fill=P")</f>
        <v>381.31</v>
      </c>
      <c r="BH175">
        <f t="shared" si="78"/>
        <v>-4.6415084902593384E-2</v>
      </c>
      <c r="BI175" t="str">
        <f t="shared" si="99"/>
        <v>SD</v>
      </c>
      <c r="BJ175">
        <f t="shared" si="100"/>
        <v>0</v>
      </c>
      <c r="BK175">
        <f t="shared" si="101"/>
        <v>0</v>
      </c>
      <c r="BL175">
        <f t="shared" si="104"/>
        <v>303.49427371439737</v>
      </c>
      <c r="BM175">
        <f t="shared" si="105"/>
        <v>171.39839079426437</v>
      </c>
      <c r="BN175">
        <f t="shared" si="106"/>
        <v>1.770695000740657</v>
      </c>
    </row>
    <row r="176" spans="1:66" x14ac:dyDescent="0.25">
      <c r="A176" s="54">
        <v>42216</v>
      </c>
      <c r="B176" s="75">
        <f>_xll.BDH(B$2,"PX_LAST",$A176,$A176,"Days=A","Fill=P")</f>
        <v>100.33799999999999</v>
      </c>
      <c r="C176" s="8">
        <f t="shared" si="74"/>
        <v>100.03794288898098</v>
      </c>
      <c r="D176" s="55">
        <f t="shared" si="94"/>
        <v>1.719180262992934</v>
      </c>
      <c r="E176" s="8">
        <v>52</v>
      </c>
      <c r="F176" s="8">
        <f t="shared" si="75"/>
        <v>3.1329547694292592</v>
      </c>
      <c r="G176" s="1">
        <v>0.32</v>
      </c>
      <c r="H176" s="8">
        <f t="shared" si="76"/>
        <v>-2.9536768161914806E-2</v>
      </c>
      <c r="I176" s="8" cm="1">
        <f t="array" ref="I176">_xll.BDH(I$2,"PX_LAST",$A176,$A176,"Days=A","Fill=P")</f>
        <v>0.38700000000000001</v>
      </c>
      <c r="J176" s="10">
        <f t="shared" si="77"/>
        <v>0.12696845496635084</v>
      </c>
      <c r="K176" s="44">
        <f t="shared" si="95"/>
        <v>0.56934807220088135</v>
      </c>
      <c r="L176" s="59"/>
      <c r="M176" s="10"/>
      <c r="O176" s="59" cm="1">
        <f t="array" ref="O176">_xll.BDH(O$3,"PX_LAST",$A176,$A176,"Days=A","Fill=P")</f>
        <v>7.1</v>
      </c>
      <c r="P176" s="10">
        <f t="shared" si="107"/>
        <v>1.1596244329533496</v>
      </c>
      <c r="Q176" s="55">
        <f t="shared" si="109"/>
        <v>0.11184399771739645</v>
      </c>
      <c r="T176" t="s">
        <v>26</v>
      </c>
      <c r="U176" s="26">
        <f t="shared" si="90"/>
        <v>0.68525256368537324</v>
      </c>
      <c r="V176" s="1" t="str">
        <f t="shared" si="91"/>
        <v>E</v>
      </c>
      <c r="W176" s="26">
        <f t="shared" si="96"/>
        <v>8.7980422246471734E-2</v>
      </c>
      <c r="X176" s="49">
        <f t="shared" si="92"/>
        <v>0</v>
      </c>
      <c r="Y176" s="26">
        <f t="shared" si="97"/>
        <v>8.7980422246471734E-2</v>
      </c>
      <c r="Z176" s="82" t="str">
        <f t="shared" si="98"/>
        <v>SD</v>
      </c>
      <c r="AA176" s="35">
        <f t="shared" si="93"/>
        <v>0.4240234732475352</v>
      </c>
      <c r="AB176" s="34" t="str">
        <f t="shared" si="102"/>
        <v>SD</v>
      </c>
      <c r="AC176" t="s">
        <v>57</v>
      </c>
      <c r="AD176" s="1">
        <f t="shared" si="103"/>
        <v>8.7980422246471734E-2</v>
      </c>
      <c r="AE176" s="1">
        <f t="shared" si="108"/>
        <v>0.10690414123859882</v>
      </c>
      <c r="AF176" s="1"/>
      <c r="AG176" s="1"/>
      <c r="AH176" s="1"/>
      <c r="AI176" s="1">
        <v>0</v>
      </c>
      <c r="AK176" s="28" t="e">
        <f t="shared" si="79"/>
        <v>#N/A</v>
      </c>
      <c r="AL176" s="28">
        <f t="shared" si="80"/>
        <v>0.68525256368537324</v>
      </c>
      <c r="AM176" s="28" t="e">
        <f t="shared" si="81"/>
        <v>#N/A</v>
      </c>
      <c r="AN176" s="28" t="e">
        <f t="shared" si="82"/>
        <v>#N/A</v>
      </c>
      <c r="AO176" s="28" t="e">
        <f t="shared" si="83"/>
        <v>#N/A</v>
      </c>
      <c r="AP176" s="28">
        <f t="shared" si="84"/>
        <v>396.37</v>
      </c>
      <c r="AQ176" t="e">
        <f t="shared" si="85"/>
        <v>#N/A</v>
      </c>
      <c r="AR176" t="e">
        <f t="shared" si="86"/>
        <v>#N/A</v>
      </c>
      <c r="AT176" s="16">
        <f t="shared" si="87"/>
        <v>42216</v>
      </c>
      <c r="AU176">
        <f t="shared" si="88"/>
        <v>4</v>
      </c>
      <c r="AV176">
        <f t="shared" si="89"/>
        <v>3</v>
      </c>
      <c r="BG176" cm="1">
        <f t="array" ref="BG176">_xll.BDH($BG$3,"PX_LAST",$A176,$A176,"Days=A","Fill=P")</f>
        <v>396.37</v>
      </c>
      <c r="BH176">
        <f t="shared" si="78"/>
        <v>3.9495423671028762E-2</v>
      </c>
      <c r="BI176" t="str">
        <f t="shared" si="99"/>
        <v>SD</v>
      </c>
      <c r="BJ176">
        <f t="shared" si="100"/>
        <v>0</v>
      </c>
      <c r="BK176">
        <f t="shared" si="101"/>
        <v>0</v>
      </c>
      <c r="BL176">
        <f t="shared" si="104"/>
        <v>303.49427371439737</v>
      </c>
      <c r="BM176">
        <f t="shared" si="105"/>
        <v>178.16784285521641</v>
      </c>
      <c r="BN176">
        <f t="shared" si="106"/>
        <v>1.7034177933052954</v>
      </c>
    </row>
    <row r="177" spans="1:66" x14ac:dyDescent="0.25">
      <c r="A177" s="54">
        <v>42247</v>
      </c>
      <c r="B177" s="75">
        <f>_xll.BDH(B$2,"PX_LAST",$A177,$A177,"Days=A","Fill=P")</f>
        <v>100.3138</v>
      </c>
      <c r="C177" s="8">
        <f t="shared" si="74"/>
        <v>100.05173574453192</v>
      </c>
      <c r="D177" s="55">
        <f t="shared" si="94"/>
        <v>2.1881715549728704</v>
      </c>
      <c r="E177" s="8">
        <v>50.2</v>
      </c>
      <c r="F177" s="8">
        <f t="shared" si="75"/>
        <v>2.5463638155434078</v>
      </c>
      <c r="G177" s="1">
        <v>-0.32</v>
      </c>
      <c r="H177" s="8">
        <f t="shared" si="76"/>
        <v>-8.7629414529531838E-2</v>
      </c>
      <c r="I177" s="8" cm="1">
        <f t="array" ref="I177">_xll.BDH(I$2,"PX_LAST",$A177,$A177,"Days=A","Fill=P")</f>
        <v>-0.10299999999999999</v>
      </c>
      <c r="J177" s="10">
        <f t="shared" si="77"/>
        <v>0.11547003221803329</v>
      </c>
      <c r="K177" s="44">
        <f t="shared" si="95"/>
        <v>0.31360739016068578</v>
      </c>
      <c r="L177" s="59"/>
      <c r="M177" s="10"/>
      <c r="O177" s="59" cm="1">
        <f t="array" ref="O177">_xll.BDH(O$3,"PX_LAST",$A177,$A177,"Days=A","Fill=P")</f>
        <v>16.2</v>
      </c>
      <c r="P177" s="10">
        <f t="shared" si="107"/>
        <v>2.6636619896580145</v>
      </c>
      <c r="Q177" s="55">
        <f t="shared" si="109"/>
        <v>0.3639944308473293</v>
      </c>
      <c r="T177" t="s">
        <v>23</v>
      </c>
      <c r="U177" s="26">
        <f t="shared" si="90"/>
        <v>0.79892736133364972</v>
      </c>
      <c r="V177" s="1" t="str">
        <f t="shared" si="91"/>
        <v>E</v>
      </c>
      <c r="W177" s="26">
        <f t="shared" si="96"/>
        <v>0.11367479764827648</v>
      </c>
      <c r="X177" s="49">
        <f t="shared" si="92"/>
        <v>0</v>
      </c>
      <c r="Y177" s="26">
        <f t="shared" si="97"/>
        <v>0.11367479764827648</v>
      </c>
      <c r="Z177" s="82" t="str">
        <f t="shared" si="98"/>
        <v>SD</v>
      </c>
      <c r="AA177" s="35">
        <f t="shared" si="93"/>
        <v>0.79892736133364972</v>
      </c>
      <c r="AB177" s="34" t="str">
        <f t="shared" si="102"/>
        <v>SD</v>
      </c>
      <c r="AC177" t="s">
        <v>57</v>
      </c>
      <c r="AD177" s="1">
        <f t="shared" si="103"/>
        <v>0.11367479764827648</v>
      </c>
      <c r="AE177" s="1">
        <f t="shared" si="108"/>
        <v>0.11367479764827648</v>
      </c>
      <c r="AF177" s="1"/>
      <c r="AG177" s="1"/>
      <c r="AH177" s="1"/>
      <c r="AI177" s="1">
        <v>0</v>
      </c>
      <c r="AK177" s="28">
        <f t="shared" si="79"/>
        <v>0.79892736133364972</v>
      </c>
      <c r="AL177" s="28">
        <f t="shared" si="80"/>
        <v>0.79892736133364972</v>
      </c>
      <c r="AM177" s="28" t="e">
        <f t="shared" si="81"/>
        <v>#N/A</v>
      </c>
      <c r="AN177" s="28" t="e">
        <f t="shared" si="82"/>
        <v>#N/A</v>
      </c>
      <c r="AO177" s="28">
        <f t="shared" si="83"/>
        <v>362.79</v>
      </c>
      <c r="AP177" s="28">
        <f t="shared" si="84"/>
        <v>362.79</v>
      </c>
      <c r="AQ177" t="e">
        <f t="shared" si="85"/>
        <v>#N/A</v>
      </c>
      <c r="AR177" t="e">
        <f t="shared" si="86"/>
        <v>#N/A</v>
      </c>
      <c r="AT177" s="16">
        <f t="shared" si="87"/>
        <v>42247</v>
      </c>
      <c r="AU177">
        <f t="shared" si="88"/>
        <v>4</v>
      </c>
      <c r="AV177">
        <f t="shared" si="89"/>
        <v>3</v>
      </c>
      <c r="BG177" cm="1">
        <f t="array" ref="BG177">_xll.BDH($BG$3,"PX_LAST",$A177,$A177,"Days=A","Fill=P")</f>
        <v>362.79</v>
      </c>
      <c r="BH177">
        <f t="shared" si="78"/>
        <v>-8.4718823321643932E-2</v>
      </c>
      <c r="BI177" t="str">
        <f t="shared" si="99"/>
        <v>SD</v>
      </c>
      <c r="BJ177">
        <f t="shared" si="100"/>
        <v>0</v>
      </c>
      <c r="BK177">
        <f t="shared" si="101"/>
        <v>0</v>
      </c>
      <c r="BL177">
        <f t="shared" si="104"/>
        <v>303.49427371439737</v>
      </c>
      <c r="BM177">
        <f t="shared" si="105"/>
        <v>163.0736728547669</v>
      </c>
      <c r="BN177">
        <f t="shared" si="106"/>
        <v>1.861086884237217</v>
      </c>
    </row>
    <row r="178" spans="1:66" x14ac:dyDescent="0.25">
      <c r="A178" s="54">
        <v>42277</v>
      </c>
      <c r="B178" s="75">
        <f>_xll.BDH(B$2,"PX_LAST",$A178,$A178,"Days=A","Fill=P")</f>
        <v>100.2852</v>
      </c>
      <c r="C178" s="8">
        <f t="shared" si="74"/>
        <v>100.06340895730533</v>
      </c>
      <c r="D178" s="55">
        <f t="shared" si="94"/>
        <v>2.5272982023932293</v>
      </c>
      <c r="E178" s="8">
        <v>50.1</v>
      </c>
      <c r="F178" s="8">
        <f t="shared" si="75"/>
        <v>2.057091052434727</v>
      </c>
      <c r="G178" s="1">
        <v>-0.14000000000000001</v>
      </c>
      <c r="H178" s="8">
        <f t="shared" si="76"/>
        <v>-9.8103531623625465E-2</v>
      </c>
      <c r="I178" s="8" cm="1">
        <f t="array" ref="I178">_xll.BDH(I$2,"PX_LAST",$A178,$A178,"Days=A","Fill=P")</f>
        <v>-0.432</v>
      </c>
      <c r="J178" s="10">
        <f t="shared" si="77"/>
        <v>8.8096530607131601E-2</v>
      </c>
      <c r="K178" s="44">
        <f t="shared" si="95"/>
        <v>-1.312344838463096E-2</v>
      </c>
      <c r="L178" s="59"/>
      <c r="M178" s="10"/>
      <c r="O178" s="59" cm="1">
        <f t="array" ref="O178">_xll.BDH(O$3,"PX_LAST",$A178,$A178,"Days=A","Fill=P")</f>
        <v>33</v>
      </c>
      <c r="P178" s="10">
        <f t="shared" si="107"/>
        <v>5.6972957906922126</v>
      </c>
      <c r="Q178" s="55">
        <f t="shared" si="109"/>
        <v>0.85299895286620731</v>
      </c>
      <c r="T178" t="s">
        <v>23</v>
      </c>
      <c r="U178" s="26">
        <f t="shared" si="90"/>
        <v>1.009349019818149</v>
      </c>
      <c r="V178" s="1" t="str">
        <f t="shared" si="91"/>
        <v>E</v>
      </c>
      <c r="W178" s="26">
        <f t="shared" si="96"/>
        <v>0.21042165848449923</v>
      </c>
      <c r="X178" s="49">
        <f t="shared" si="92"/>
        <v>0</v>
      </c>
      <c r="Y178" s="26">
        <f t="shared" si="97"/>
        <v>0.21042165848449923</v>
      </c>
      <c r="Z178" s="82" t="str">
        <f t="shared" si="98"/>
        <v>E</v>
      </c>
      <c r="AA178" s="35">
        <f t="shared" si="93"/>
        <v>0.79892736133364972</v>
      </c>
      <c r="AB178" s="34" t="str">
        <f t="shared" si="102"/>
        <v>E</v>
      </c>
      <c r="AC178" t="s">
        <v>57</v>
      </c>
      <c r="AD178" s="1">
        <f t="shared" si="103"/>
        <v>0.21042165848449923</v>
      </c>
      <c r="AE178" s="1">
        <f t="shared" si="108"/>
        <v>0.11506196714112282</v>
      </c>
      <c r="AF178" s="1"/>
      <c r="AG178" s="1"/>
      <c r="AH178" s="1"/>
      <c r="AI178" s="1">
        <v>0</v>
      </c>
      <c r="AK178" s="28">
        <f t="shared" si="79"/>
        <v>1.009349019818149</v>
      </c>
      <c r="AL178" s="28" t="e">
        <f t="shared" si="80"/>
        <v>#N/A</v>
      </c>
      <c r="AM178" s="28" t="e">
        <f t="shared" si="81"/>
        <v>#N/A</v>
      </c>
      <c r="AN178" s="28" t="e">
        <f t="shared" si="82"/>
        <v>#N/A</v>
      </c>
      <c r="AO178" s="28">
        <f t="shared" si="83"/>
        <v>347.77</v>
      </c>
      <c r="AP178" s="28" t="e">
        <f t="shared" si="84"/>
        <v>#N/A</v>
      </c>
      <c r="AQ178" t="e">
        <f t="shared" si="85"/>
        <v>#N/A</v>
      </c>
      <c r="AR178" t="e">
        <f t="shared" si="86"/>
        <v>#N/A</v>
      </c>
      <c r="AT178" s="16">
        <f t="shared" si="87"/>
        <v>42277</v>
      </c>
      <c r="AU178">
        <f t="shared" si="88"/>
        <v>4</v>
      </c>
      <c r="AV178">
        <f t="shared" si="89"/>
        <v>4</v>
      </c>
      <c r="BG178" cm="1">
        <f t="array" ref="BG178">_xll.BDH($BG$3,"PX_LAST",$A178,$A178,"Days=A","Fill=P")</f>
        <v>347.77</v>
      </c>
      <c r="BH178">
        <f t="shared" si="78"/>
        <v>-4.1401361669285319E-2</v>
      </c>
      <c r="BI178" t="str">
        <f t="shared" si="99"/>
        <v>E</v>
      </c>
      <c r="BJ178">
        <f t="shared" si="100"/>
        <v>1</v>
      </c>
      <c r="BK178">
        <f t="shared" si="101"/>
        <v>7.965034361790857E-2</v>
      </c>
      <c r="BL178">
        <f t="shared" si="104"/>
        <v>303.49427371439737</v>
      </c>
      <c r="BM178">
        <f t="shared" si="105"/>
        <v>156.32220074616797</v>
      </c>
      <c r="BN178">
        <f t="shared" si="106"/>
        <v>1.9414662297852605</v>
      </c>
    </row>
    <row r="179" spans="1:66" x14ac:dyDescent="0.25">
      <c r="A179" s="54">
        <v>42307</v>
      </c>
      <c r="B179" s="75">
        <f>_xll.BDH(B$2,"PX_LAST",$A179,$A179,"Days=A","Fill=P")</f>
        <v>100.2852</v>
      </c>
      <c r="C179" s="8">
        <f t="shared" si="74"/>
        <v>100.07449850944006</v>
      </c>
      <c r="D179" s="55">
        <f t="shared" si="94"/>
        <v>2.5809093310530362</v>
      </c>
      <c r="E179" s="8">
        <v>49.1</v>
      </c>
      <c r="F179" s="8">
        <f t="shared" si="75"/>
        <v>1.465672841947782</v>
      </c>
      <c r="G179" s="1">
        <v>-0.23</v>
      </c>
      <c r="H179" s="8">
        <f t="shared" si="76"/>
        <v>-0.12448282529890037</v>
      </c>
      <c r="I179" s="8" cm="1">
        <f t="array" ref="I179">_xll.BDH(I$2,"PX_LAST",$A179,$A179,"Days=A","Fill=P")</f>
        <v>6.3E-2</v>
      </c>
      <c r="J179" s="10">
        <f t="shared" si="77"/>
        <v>8.6841704076775023E-2</v>
      </c>
      <c r="K179" s="44">
        <f t="shared" si="95"/>
        <v>-2.8425601927029111E-2</v>
      </c>
      <c r="L179" s="59"/>
      <c r="M179" s="10"/>
      <c r="O179" s="59" cm="1">
        <f t="array" ref="O179">_xll.BDH(O$3,"PX_LAST",$A179,$A179,"Days=A","Fill=P")</f>
        <v>32.700000000000003</v>
      </c>
      <c r="P179" s="10">
        <f t="shared" si="107"/>
        <v>8.3975662116229906</v>
      </c>
      <c r="Q179" s="55">
        <f t="shared" si="109"/>
        <v>1.2565366352759664</v>
      </c>
      <c r="T179" t="s">
        <v>23</v>
      </c>
      <c r="U179" s="26">
        <f t="shared" si="90"/>
        <v>1.2518030785807222</v>
      </c>
      <c r="V179" s="1" t="str">
        <f t="shared" si="91"/>
        <v>E</v>
      </c>
      <c r="W179" s="26">
        <f t="shared" si="96"/>
        <v>0.2424540587625732</v>
      </c>
      <c r="X179" s="49">
        <f t="shared" si="92"/>
        <v>0</v>
      </c>
      <c r="Y179" s="26">
        <f t="shared" si="97"/>
        <v>0.2424540587625732</v>
      </c>
      <c r="Z179" s="82" t="str">
        <f t="shared" si="98"/>
        <v>E</v>
      </c>
      <c r="AA179" s="35">
        <f t="shared" si="93"/>
        <v>0.79892736133364972</v>
      </c>
      <c r="AB179" s="34" t="str">
        <f t="shared" si="102"/>
        <v>E</v>
      </c>
      <c r="AC179" t="s">
        <v>57</v>
      </c>
      <c r="AD179" s="1">
        <f t="shared" si="103"/>
        <v>0.2424540587625732</v>
      </c>
      <c r="AE179" s="1">
        <f t="shared" si="108"/>
        <v>0.11506196714112282</v>
      </c>
      <c r="AF179" s="1"/>
      <c r="AG179" s="1"/>
      <c r="AH179" s="1"/>
      <c r="AI179" s="1">
        <v>0</v>
      </c>
      <c r="AK179" s="28">
        <f t="shared" si="79"/>
        <v>1.2518030785807222</v>
      </c>
      <c r="AL179" s="28" t="e">
        <f t="shared" si="80"/>
        <v>#N/A</v>
      </c>
      <c r="AM179" s="28" t="e">
        <f t="shared" si="81"/>
        <v>#N/A</v>
      </c>
      <c r="AN179" s="28" t="e">
        <f t="shared" si="82"/>
        <v>#N/A</v>
      </c>
      <c r="AO179" s="28">
        <f t="shared" si="83"/>
        <v>375.47</v>
      </c>
      <c r="AP179" s="28" t="e">
        <f t="shared" si="84"/>
        <v>#N/A</v>
      </c>
      <c r="AQ179" t="e">
        <f t="shared" si="85"/>
        <v>#N/A</v>
      </c>
      <c r="AR179" t="e">
        <f t="shared" si="86"/>
        <v>#N/A</v>
      </c>
      <c r="AT179" s="16">
        <f t="shared" si="87"/>
        <v>42307</v>
      </c>
      <c r="AU179">
        <f t="shared" si="88"/>
        <v>4</v>
      </c>
      <c r="AV179">
        <f t="shared" si="89"/>
        <v>4</v>
      </c>
      <c r="BG179" cm="1">
        <f t="array" ref="BG179">_xll.BDH($BG$3,"PX_LAST",$A179,$A179,"Days=A","Fill=P")</f>
        <v>375.47</v>
      </c>
      <c r="BH179">
        <f t="shared" si="78"/>
        <v>7.965034361790857E-2</v>
      </c>
      <c r="BI179" t="str">
        <f t="shared" si="99"/>
        <v>E</v>
      </c>
      <c r="BJ179">
        <f t="shared" si="100"/>
        <v>1</v>
      </c>
      <c r="BK179">
        <f t="shared" si="101"/>
        <v>2.6526753136069336E-2</v>
      </c>
      <c r="BL179">
        <f t="shared" si="104"/>
        <v>327.66769690181673</v>
      </c>
      <c r="BM179">
        <f t="shared" si="105"/>
        <v>168.77331775070792</v>
      </c>
      <c r="BN179">
        <f t="shared" si="106"/>
        <v>1.9414662297852607</v>
      </c>
    </row>
    <row r="180" spans="1:66" x14ac:dyDescent="0.25">
      <c r="A180" s="54">
        <v>42338</v>
      </c>
      <c r="B180" s="75">
        <f>_xll.BDH(B$2,"PX_LAST",$A180,$A180,"Days=A","Fill=P")</f>
        <v>100.20310000000001</v>
      </c>
      <c r="C180" s="8">
        <f t="shared" si="74"/>
        <v>100.08092858396805</v>
      </c>
      <c r="D180" s="55">
        <f t="shared" si="94"/>
        <v>2.3452251972067812</v>
      </c>
      <c r="E180" s="8">
        <v>49.1</v>
      </c>
      <c r="F180" s="8">
        <f t="shared" si="75"/>
        <v>0.99253827355822599</v>
      </c>
      <c r="G180" s="1">
        <v>-0.34</v>
      </c>
      <c r="H180" s="8">
        <f t="shared" si="76"/>
        <v>-0.16758626023912029</v>
      </c>
      <c r="I180" s="8" cm="1">
        <f t="array" ref="I180">_xll.BDH(I$2,"PX_LAST",$A180,$A180,"Days=A","Fill=P")</f>
        <v>-3.7999999999999999E-2</v>
      </c>
      <c r="J180" s="10">
        <f t="shared" si="77"/>
        <v>8.0599618872936263E-2</v>
      </c>
      <c r="K180" s="44">
        <f t="shared" si="95"/>
        <v>-0.1125287326648118</v>
      </c>
      <c r="L180" s="59"/>
      <c r="M180" s="10"/>
      <c r="O180" s="59" cm="1">
        <f t="array" ref="O180">_xll.BDH(O$3,"PX_LAST",$A180,$A180,"Days=A","Fill=P")</f>
        <v>23.1</v>
      </c>
      <c r="P180" s="10">
        <f t="shared" si="107"/>
        <v>9.8678095904606913</v>
      </c>
      <c r="Q180" s="55">
        <f t="shared" si="109"/>
        <v>1.4375635359077523</v>
      </c>
      <c r="T180" t="s">
        <v>27</v>
      </c>
      <c r="U180" s="26">
        <f t="shared" si="90"/>
        <v>1.3019813780986589</v>
      </c>
      <c r="V180" s="1" t="str">
        <f t="shared" si="91"/>
        <v>E</v>
      </c>
      <c r="W180" s="26">
        <f t="shared" si="96"/>
        <v>5.0178299517936731E-2</v>
      </c>
      <c r="X180" s="49">
        <f t="shared" si="92"/>
        <v>0</v>
      </c>
      <c r="Y180" s="26">
        <f t="shared" si="97"/>
        <v>5.0178299517936731E-2</v>
      </c>
      <c r="Z180" s="82" t="str">
        <f t="shared" si="98"/>
        <v>E</v>
      </c>
      <c r="AA180" s="35">
        <f t="shared" si="93"/>
        <v>0.79892736133364972</v>
      </c>
      <c r="AB180" s="34" t="str">
        <f t="shared" si="102"/>
        <v>E</v>
      </c>
      <c r="AC180" t="s">
        <v>57</v>
      </c>
      <c r="AD180" s="1">
        <f t="shared" si="103"/>
        <v>5.0178299517936731E-2</v>
      </c>
      <c r="AE180" s="1">
        <f t="shared" si="108"/>
        <v>0.11367479764827648</v>
      </c>
      <c r="AF180" s="1"/>
      <c r="AG180" s="1"/>
      <c r="AH180" s="1"/>
      <c r="AI180" s="1">
        <v>0</v>
      </c>
      <c r="AK180" s="28">
        <f t="shared" si="79"/>
        <v>1.3019813780986589</v>
      </c>
      <c r="AL180" s="28">
        <f t="shared" si="80"/>
        <v>1.3019813780986589</v>
      </c>
      <c r="AM180" s="28" t="e">
        <f t="shared" si="81"/>
        <v>#N/A</v>
      </c>
      <c r="AN180" s="28" t="e">
        <f t="shared" si="82"/>
        <v>#N/A</v>
      </c>
      <c r="AO180" s="28">
        <f t="shared" si="83"/>
        <v>385.43</v>
      </c>
      <c r="AP180" s="28">
        <f t="shared" si="84"/>
        <v>385.43</v>
      </c>
      <c r="AQ180" t="e">
        <f t="shared" si="85"/>
        <v>#N/A</v>
      </c>
      <c r="AR180" t="e">
        <f t="shared" si="86"/>
        <v>#N/A</v>
      </c>
      <c r="AT180" s="16">
        <f t="shared" si="87"/>
        <v>42338</v>
      </c>
      <c r="AU180">
        <f t="shared" si="88"/>
        <v>4</v>
      </c>
      <c r="AV180">
        <f t="shared" si="89"/>
        <v>4</v>
      </c>
      <c r="BG180" cm="1">
        <f t="array" ref="BG180">_xll.BDH($BG$3,"PX_LAST",$A180,$A180,"Days=A","Fill=P")</f>
        <v>385.43</v>
      </c>
      <c r="BH180">
        <f t="shared" si="78"/>
        <v>2.6526753136069336E-2</v>
      </c>
      <c r="BI180" t="str">
        <f t="shared" si="99"/>
        <v>E</v>
      </c>
      <c r="BJ180">
        <f t="shared" si="100"/>
        <v>1</v>
      </c>
      <c r="BK180">
        <f t="shared" si="101"/>
        <v>-5.0904184936304886E-2</v>
      </c>
      <c r="BL180">
        <f t="shared" si="104"/>
        <v>336.3596570081956</v>
      </c>
      <c r="BM180">
        <f t="shared" si="105"/>
        <v>173.25032588663635</v>
      </c>
      <c r="BN180">
        <f t="shared" si="106"/>
        <v>1.9414662297852605</v>
      </c>
    </row>
    <row r="181" spans="1:66" x14ac:dyDescent="0.25">
      <c r="A181" s="54">
        <v>42369</v>
      </c>
      <c r="B181" s="75">
        <f>_xll.BDH(B$2,"PX_LAST",$A181,$A181,"Days=A","Fill=P")</f>
        <v>100.1434</v>
      </c>
      <c r="C181" s="8">
        <f t="shared" si="74"/>
        <v>100.08405215476964</v>
      </c>
      <c r="D181" s="55">
        <f t="shared" si="94"/>
        <v>2.0791076476043462</v>
      </c>
      <c r="E181" s="8">
        <v>48.7</v>
      </c>
      <c r="F181" s="8">
        <f t="shared" si="75"/>
        <v>0.53403061884658154</v>
      </c>
      <c r="G181" s="1">
        <v>-0.3</v>
      </c>
      <c r="H181" s="8">
        <f t="shared" si="76"/>
        <v>-0.19406900819129624</v>
      </c>
      <c r="I181" s="8" cm="1">
        <f t="array" ref="I181">_xll.BDH(I$2,"PX_LAST",$A181,$A181,"Days=A","Fill=P")</f>
        <v>-0.20300000000000001</v>
      </c>
      <c r="J181" s="10">
        <f t="shared" si="77"/>
        <v>6.6419637929289441E-2</v>
      </c>
      <c r="K181" s="44">
        <f t="shared" si="95"/>
        <v>-0.37198394473345608</v>
      </c>
      <c r="L181" s="59" t="str">
        <f>_xll.BDH($L$2, "PX_LAST", A181, A181,"Days=A","Fill=P")</f>
        <v>#N/A Invalid Security</v>
      </c>
      <c r="M181" s="10" t="str">
        <f>L181</f>
        <v>#N/A Invalid Security</v>
      </c>
      <c r="O181" s="59" cm="1">
        <f t="array" ref="O181">_xll.BDH(O$3,"PX_LAST",$A181,$A181,"Days=A","Fill=P")</f>
        <v>15.4</v>
      </c>
      <c r="P181" s="10">
        <f t="shared" si="107"/>
        <v>10.421028631414622</v>
      </c>
      <c r="Q181" s="55">
        <f t="shared" si="109"/>
        <v>1.4592240613507328</v>
      </c>
      <c r="T181" t="s">
        <v>27</v>
      </c>
      <c r="U181" s="26">
        <f t="shared" si="90"/>
        <v>1.1441551046080194</v>
      </c>
      <c r="V181" s="1" t="str">
        <f t="shared" si="91"/>
        <v>SD</v>
      </c>
      <c r="W181" s="26">
        <f t="shared" si="96"/>
        <v>-0.15782627349063949</v>
      </c>
      <c r="X181" s="49">
        <f t="shared" si="92"/>
        <v>0</v>
      </c>
      <c r="Y181" s="26">
        <f t="shared" si="97"/>
        <v>-0.15782627349063949</v>
      </c>
      <c r="Z181" s="82" t="str">
        <f t="shared" si="98"/>
        <v>SD</v>
      </c>
      <c r="AA181" s="35">
        <f t="shared" si="93"/>
        <v>1.1441551046080194</v>
      </c>
      <c r="AB181" s="34" t="str">
        <f t="shared" si="102"/>
        <v>SD</v>
      </c>
      <c r="AC181" t="s">
        <v>57</v>
      </c>
      <c r="AD181" s="1">
        <f t="shared" si="103"/>
        <v>0.15782627349063949</v>
      </c>
      <c r="AE181" s="1">
        <f t="shared" si="108"/>
        <v>0.11367479764827648</v>
      </c>
      <c r="AF181" s="1"/>
      <c r="AG181" s="1"/>
      <c r="AH181" s="1"/>
      <c r="AI181" s="1">
        <v>0</v>
      </c>
      <c r="AK181" s="28" t="e">
        <f t="shared" si="79"/>
        <v>#N/A</v>
      </c>
      <c r="AL181" s="28">
        <f t="shared" si="80"/>
        <v>1.1441551046080194</v>
      </c>
      <c r="AM181" s="28" t="e">
        <f t="shared" si="81"/>
        <v>#N/A</v>
      </c>
      <c r="AN181" s="28" t="e">
        <f t="shared" si="82"/>
        <v>#N/A</v>
      </c>
      <c r="AO181" s="28" t="e">
        <f t="shared" si="83"/>
        <v>#N/A</v>
      </c>
      <c r="AP181" s="28">
        <f t="shared" si="84"/>
        <v>365.81</v>
      </c>
      <c r="AQ181" t="e">
        <f t="shared" si="85"/>
        <v>#N/A</v>
      </c>
      <c r="AR181" t="e">
        <f t="shared" si="86"/>
        <v>#N/A</v>
      </c>
      <c r="AT181" s="16">
        <f t="shared" si="87"/>
        <v>42369</v>
      </c>
      <c r="AU181">
        <f t="shared" si="88"/>
        <v>3</v>
      </c>
      <c r="AV181">
        <f t="shared" si="89"/>
        <v>3</v>
      </c>
      <c r="BG181" cm="1">
        <f t="array" ref="BG181">_xll.BDH($BG$3,"PX_LAST",$A181,$A181,"Days=A","Fill=P")</f>
        <v>365.81</v>
      </c>
      <c r="BH181">
        <f t="shared" si="78"/>
        <v>-5.0904184936304886E-2</v>
      </c>
      <c r="BI181" t="str">
        <f t="shared" si="99"/>
        <v>SD</v>
      </c>
      <c r="BJ181">
        <f t="shared" si="100"/>
        <v>0</v>
      </c>
      <c r="BK181">
        <f t="shared" si="101"/>
        <v>0</v>
      </c>
      <c r="BL181">
        <f t="shared" si="104"/>
        <v>319.23754282273831</v>
      </c>
      <c r="BM181">
        <f t="shared" si="105"/>
        <v>164.43115925742791</v>
      </c>
      <c r="BN181">
        <f t="shared" si="106"/>
        <v>1.9414662297852605</v>
      </c>
    </row>
    <row r="182" spans="1:66" x14ac:dyDescent="0.25">
      <c r="A182" s="54">
        <v>42398</v>
      </c>
      <c r="B182" s="75">
        <f>_xll.BDH(B$2,"PX_LAST",$A182,$A182,"Days=A","Fill=P")</f>
        <v>100.1434</v>
      </c>
      <c r="C182" s="8">
        <f t="shared" si="74"/>
        <v>100.08701954703115</v>
      </c>
      <c r="D182" s="55">
        <f t="shared" si="94"/>
        <v>1.8448065770692439</v>
      </c>
      <c r="E182" s="8">
        <v>47.6</v>
      </c>
      <c r="F182" s="8">
        <f t="shared" si="75"/>
        <v>-5.2775504922734362E-2</v>
      </c>
      <c r="G182" s="1">
        <v>7.0000000000000007E-2</v>
      </c>
      <c r="H182" s="8">
        <f t="shared" si="76"/>
        <v>-0.14125520655303703</v>
      </c>
      <c r="I182" s="8" cm="1">
        <f t="array" ref="I182">_xll.BDH(I$2,"PX_LAST",$A182,$A182,"Days=A","Fill=P")</f>
        <v>-0.35799999999999998</v>
      </c>
      <c r="J182" s="10">
        <f t="shared" si="77"/>
        <v>4.5198656032824955E-2</v>
      </c>
      <c r="K182" s="44">
        <f t="shared" si="95"/>
        <v>-0.91183736884160549</v>
      </c>
      <c r="L182" s="59">
        <v>36.038800000000002</v>
      </c>
      <c r="M182" s="10">
        <f>L182</f>
        <v>36.038800000000002</v>
      </c>
      <c r="O182" s="59" cm="1">
        <f t="array" ref="O182">_xll.BDH(O$3,"PX_LAST",$A182,$A182,"Days=A","Fill=P")</f>
        <v>-25.1</v>
      </c>
      <c r="P182" s="10">
        <f t="shared" si="107"/>
        <v>6.8689257682731597</v>
      </c>
      <c r="Q182" s="55">
        <f t="shared" si="109"/>
        <v>0.91030351148479105</v>
      </c>
      <c r="T182" t="s">
        <v>28</v>
      </c>
      <c r="U182" s="26">
        <f t="shared" si="90"/>
        <v>0.69252459674917721</v>
      </c>
      <c r="V182" s="1" t="str">
        <f t="shared" si="91"/>
        <v>SD</v>
      </c>
      <c r="W182" s="26">
        <f t="shared" si="96"/>
        <v>-0.45163050785884218</v>
      </c>
      <c r="X182" s="49">
        <f t="shared" si="92"/>
        <v>1</v>
      </c>
      <c r="Y182" s="26">
        <f t="shared" si="97"/>
        <v>-0.45163050785884218</v>
      </c>
      <c r="Z182" s="82" t="str">
        <f t="shared" si="98"/>
        <v>SD</v>
      </c>
      <c r="AA182" s="35">
        <f t="shared" si="93"/>
        <v>1.1441551046080194</v>
      </c>
      <c r="AB182" s="34" t="str">
        <f t="shared" si="102"/>
        <v>SD</v>
      </c>
      <c r="AC182" t="s">
        <v>57</v>
      </c>
      <c r="AD182" s="1">
        <f t="shared" si="103"/>
        <v>0.45163050785884218</v>
      </c>
      <c r="AE182" s="1">
        <f t="shared" si="108"/>
        <v>0.11367479764827648</v>
      </c>
      <c r="AF182" s="1"/>
      <c r="AG182" s="1"/>
      <c r="AH182" s="1"/>
      <c r="AI182" s="1">
        <v>0</v>
      </c>
      <c r="AK182" s="28" t="e">
        <f t="shared" si="79"/>
        <v>#N/A</v>
      </c>
      <c r="AL182" s="28">
        <f t="shared" si="80"/>
        <v>0.69252459674917721</v>
      </c>
      <c r="AM182" s="28">
        <f t="shared" si="81"/>
        <v>0.69252459674917721</v>
      </c>
      <c r="AN182" s="28" t="e">
        <f t="shared" si="82"/>
        <v>#N/A</v>
      </c>
      <c r="AO182" s="28" t="e">
        <f t="shared" si="83"/>
        <v>#N/A</v>
      </c>
      <c r="AP182" s="28">
        <f t="shared" si="84"/>
        <v>342.27</v>
      </c>
      <c r="AQ182">
        <f t="shared" si="85"/>
        <v>342.27</v>
      </c>
      <c r="AR182" t="e">
        <f t="shared" si="86"/>
        <v>#N/A</v>
      </c>
      <c r="AT182" s="16">
        <f t="shared" si="87"/>
        <v>42398</v>
      </c>
      <c r="AU182">
        <f t="shared" si="88"/>
        <v>3</v>
      </c>
      <c r="AV182">
        <f t="shared" si="89"/>
        <v>3</v>
      </c>
      <c r="BG182" cm="1">
        <f t="array" ref="BG182">_xll.BDH($BG$3,"PX_LAST",$A182,$A182,"Days=A","Fill=P")</f>
        <v>342.27</v>
      </c>
      <c r="BH182">
        <f t="shared" si="78"/>
        <v>-6.4350345807933085E-2</v>
      </c>
      <c r="BI182" t="str">
        <f t="shared" si="99"/>
        <v>SD</v>
      </c>
      <c r="BJ182">
        <f t="shared" si="100"/>
        <v>0</v>
      </c>
      <c r="BK182">
        <f t="shared" si="101"/>
        <v>0</v>
      </c>
      <c r="BL182">
        <f t="shared" si="104"/>
        <v>319.23754282273831</v>
      </c>
      <c r="BM182">
        <f t="shared" si="105"/>
        <v>153.84995729761312</v>
      </c>
      <c r="BN182">
        <f t="shared" si="106"/>
        <v>2.0749927294759871</v>
      </c>
    </row>
    <row r="183" spans="1:66" x14ac:dyDescent="0.25">
      <c r="A183" s="54">
        <v>42429</v>
      </c>
      <c r="B183" s="75">
        <f>_xll.BDH(B$2,"PX_LAST",$A183,$A183,"Days=A","Fill=P")</f>
        <v>100.0103</v>
      </c>
      <c r="C183" s="8">
        <f t="shared" si="74"/>
        <v>100.08318356967959</v>
      </c>
      <c r="D183" s="55">
        <f t="shared" si="94"/>
        <v>1.535187500834486</v>
      </c>
      <c r="E183" s="8">
        <v>49.2</v>
      </c>
      <c r="F183" s="8">
        <f t="shared" si="75"/>
        <v>-0.20222040393818688</v>
      </c>
      <c r="G183" s="1">
        <v>-0.2</v>
      </c>
      <c r="H183" s="8">
        <f t="shared" si="76"/>
        <v>-0.1530041652424296</v>
      </c>
      <c r="I183" s="8" cm="1">
        <f t="array" ref="I183">_xll.BDH(I$2,"PX_LAST",$A183,$A183,"Days=A","Fill=P")</f>
        <v>-0.66600000000000004</v>
      </c>
      <c r="J183" s="10">
        <f t="shared" si="77"/>
        <v>9.6387232311836712E-3</v>
      </c>
      <c r="K183" s="44">
        <f t="shared" si="95"/>
        <v>-1.9253014872599725</v>
      </c>
      <c r="L183" s="59">
        <v>25.3385</v>
      </c>
      <c r="M183" s="10">
        <f t="shared" ref="M183:M214" si="110">$BQ$4*M182+(1-$BQ$4)*L183</f>
        <v>35.503785000000001</v>
      </c>
      <c r="O183" s="59" cm="1">
        <f t="array" ref="O183">_xll.BDH(O$3,"PX_LAST",$A183,$A183,"Days=A","Fill=P")</f>
        <v>-71.099999999999994</v>
      </c>
      <c r="P183" s="10">
        <f t="shared" si="107"/>
        <v>-0.92796680855415392</v>
      </c>
      <c r="Q183" s="55">
        <f t="shared" si="109"/>
        <v>-0.20390346097779596</v>
      </c>
      <c r="T183" t="s">
        <v>27</v>
      </c>
      <c r="U183" s="26">
        <f t="shared" si="90"/>
        <v>-9.4799457056174874E-2</v>
      </c>
      <c r="V183" s="1" t="str">
        <f t="shared" si="91"/>
        <v>C</v>
      </c>
      <c r="W183" s="26">
        <f t="shared" si="96"/>
        <v>-0.78732405380535209</v>
      </c>
      <c r="X183" s="49">
        <f t="shared" si="92"/>
        <v>1</v>
      </c>
      <c r="Y183" s="26">
        <f t="shared" si="97"/>
        <v>-0.78732405380535209</v>
      </c>
      <c r="Z183" s="82" t="str">
        <f t="shared" si="98"/>
        <v>C</v>
      </c>
      <c r="AA183" s="35">
        <f t="shared" si="93"/>
        <v>-9.4799457056174874E-2</v>
      </c>
      <c r="AB183" s="34" t="str">
        <f t="shared" si="102"/>
        <v>C</v>
      </c>
      <c r="AC183" t="s">
        <v>57</v>
      </c>
      <c r="AD183" s="1">
        <f t="shared" si="103"/>
        <v>0.78732405380535209</v>
      </c>
      <c r="AE183" s="1">
        <f t="shared" si="108"/>
        <v>0.12336429233759949</v>
      </c>
      <c r="AF183" s="1"/>
      <c r="AG183" s="1"/>
      <c r="AH183" s="1"/>
      <c r="AI183" s="1">
        <v>0</v>
      </c>
      <c r="AK183" s="28" t="e">
        <f t="shared" si="79"/>
        <v>#N/A</v>
      </c>
      <c r="AL183" s="28" t="e">
        <f t="shared" si="80"/>
        <v>#N/A</v>
      </c>
      <c r="AM183" s="28">
        <f t="shared" si="81"/>
        <v>-9.4799457056174874E-2</v>
      </c>
      <c r="AN183" s="28" t="e">
        <f t="shared" si="82"/>
        <v>#N/A</v>
      </c>
      <c r="AO183" s="28" t="e">
        <f t="shared" si="83"/>
        <v>#N/A</v>
      </c>
      <c r="AP183" s="28" t="e">
        <f t="shared" si="84"/>
        <v>#N/A</v>
      </c>
      <c r="AQ183">
        <f t="shared" si="85"/>
        <v>333.92</v>
      </c>
      <c r="AR183" t="e">
        <f t="shared" si="86"/>
        <v>#N/A</v>
      </c>
      <c r="AT183" s="16">
        <f t="shared" si="87"/>
        <v>42429</v>
      </c>
      <c r="AU183">
        <f t="shared" si="88"/>
        <v>1</v>
      </c>
      <c r="AV183">
        <f t="shared" si="89"/>
        <v>1</v>
      </c>
      <c r="BG183" cm="1">
        <f t="array" ref="BG183">_xll.BDH($BG$3,"PX_LAST",$A183,$A183,"Days=A","Fill=P")</f>
        <v>333.92</v>
      </c>
      <c r="BH183">
        <f t="shared" si="78"/>
        <v>-2.4395944722003016E-2</v>
      </c>
      <c r="BI183" t="str">
        <f t="shared" si="99"/>
        <v>C</v>
      </c>
      <c r="BJ183">
        <f t="shared" si="100"/>
        <v>0</v>
      </c>
      <c r="BK183">
        <f t="shared" si="101"/>
        <v>0</v>
      </c>
      <c r="BL183">
        <f t="shared" si="104"/>
        <v>319.23754282273831</v>
      </c>
      <c r="BM183">
        <f t="shared" si="105"/>
        <v>150.09664224389803</v>
      </c>
      <c r="BN183">
        <f t="shared" si="106"/>
        <v>2.1268799757958372</v>
      </c>
    </row>
    <row r="184" spans="1:66" x14ac:dyDescent="0.25">
      <c r="A184" s="54">
        <v>42460</v>
      </c>
      <c r="B184" s="75">
        <f>_xll.BDH(B$2,"PX_LAST",$A184,$A184,"Days=A","Fill=P")</f>
        <v>99.954800000000006</v>
      </c>
      <c r="C184" s="8">
        <f t="shared" si="74"/>
        <v>100.07676439119561</v>
      </c>
      <c r="D184" s="55">
        <f t="shared" si="94"/>
        <v>1.2408102243777164</v>
      </c>
      <c r="E184" s="8">
        <v>51</v>
      </c>
      <c r="F184" s="8">
        <f t="shared" si="75"/>
        <v>3.8223676849450439E-2</v>
      </c>
      <c r="G184" s="1">
        <v>-0.35</v>
      </c>
      <c r="H184" s="8">
        <f t="shared" si="76"/>
        <v>-0.19240333219394368</v>
      </c>
      <c r="I184" s="8" cm="1">
        <f t="array" ref="I184">_xll.BDH(I$2,"PX_LAST",$A184,$A184,"Days=A","Fill=P")</f>
        <v>-0.312</v>
      </c>
      <c r="J184" s="10">
        <f t="shared" si="77"/>
        <v>-6.4432129303755251E-3</v>
      </c>
      <c r="K184" s="44">
        <f t="shared" si="95"/>
        <v>-2.525330570583773</v>
      </c>
      <c r="L184" s="59">
        <v>22.623999999999999</v>
      </c>
      <c r="M184" s="10">
        <f t="shared" si="110"/>
        <v>34.859795749999996</v>
      </c>
      <c r="O184" s="59" cm="1">
        <f t="array" ref="O184">_xll.BDH(O$3,"PX_LAST",$A184,$A184,"Days=A","Fill=P")</f>
        <v>-22.3</v>
      </c>
      <c r="P184" s="10">
        <f t="shared" si="107"/>
        <v>-3.065170127698738</v>
      </c>
      <c r="Q184" s="55">
        <f t="shared" si="109"/>
        <v>-0.51248342739527031</v>
      </c>
      <c r="T184" t="s">
        <v>27</v>
      </c>
      <c r="U184" s="26">
        <f t="shared" si="90"/>
        <v>-0.50087549904818573</v>
      </c>
      <c r="V184" s="1" t="str">
        <f t="shared" si="91"/>
        <v>C</v>
      </c>
      <c r="W184" s="26">
        <f t="shared" si="96"/>
        <v>-0.40607604199201086</v>
      </c>
      <c r="X184" s="49">
        <f t="shared" si="92"/>
        <v>1</v>
      </c>
      <c r="Y184" s="26">
        <f t="shared" si="97"/>
        <v>-0.40607604199201086</v>
      </c>
      <c r="Z184" s="82" t="str">
        <f t="shared" si="98"/>
        <v>C</v>
      </c>
      <c r="AA184" s="35">
        <f t="shared" si="93"/>
        <v>-9.4799457056174874E-2</v>
      </c>
      <c r="AB184" s="34" t="str">
        <f t="shared" si="102"/>
        <v>C</v>
      </c>
      <c r="AC184" t="s">
        <v>57</v>
      </c>
      <c r="AD184" s="1">
        <f t="shared" si="103"/>
        <v>0.40607604199201086</v>
      </c>
      <c r="AE184" s="1">
        <f t="shared" si="108"/>
        <v>0.13795370423273873</v>
      </c>
      <c r="AF184" s="1"/>
      <c r="AG184" s="1"/>
      <c r="AH184" s="1"/>
      <c r="AI184" s="1">
        <v>0</v>
      </c>
      <c r="AK184" s="28" t="e">
        <f t="shared" si="79"/>
        <v>#N/A</v>
      </c>
      <c r="AL184" s="28" t="e">
        <f t="shared" si="80"/>
        <v>#N/A</v>
      </c>
      <c r="AM184" s="28">
        <f t="shared" si="81"/>
        <v>-0.50087549904818573</v>
      </c>
      <c r="AN184" s="28" t="e">
        <f t="shared" si="82"/>
        <v>#N/A</v>
      </c>
      <c r="AO184" s="28" t="e">
        <f t="shared" si="83"/>
        <v>#N/A</v>
      </c>
      <c r="AP184" s="28" t="e">
        <f t="shared" si="84"/>
        <v>#N/A</v>
      </c>
      <c r="AQ184">
        <f t="shared" si="85"/>
        <v>337.54</v>
      </c>
      <c r="AR184" t="e">
        <f t="shared" si="86"/>
        <v>#N/A</v>
      </c>
      <c r="AT184" s="16">
        <f t="shared" si="87"/>
        <v>42460</v>
      </c>
      <c r="AU184">
        <f t="shared" si="88"/>
        <v>1</v>
      </c>
      <c r="AV184">
        <f t="shared" si="89"/>
        <v>1</v>
      </c>
      <c r="BG184" cm="1">
        <f t="array" ref="BG184">_xll.BDH($BG$3,"PX_LAST",$A184,$A184,"Days=A","Fill=P")</f>
        <v>337.54</v>
      </c>
      <c r="BH184">
        <f t="shared" si="78"/>
        <v>1.0840919980833696E-2</v>
      </c>
      <c r="BI184" t="str">
        <f t="shared" si="99"/>
        <v>C</v>
      </c>
      <c r="BJ184">
        <f t="shared" si="100"/>
        <v>0</v>
      </c>
      <c r="BK184">
        <f t="shared" si="101"/>
        <v>0</v>
      </c>
      <c r="BL184">
        <f t="shared" si="104"/>
        <v>319.23754282273831</v>
      </c>
      <c r="BM184">
        <f t="shared" si="105"/>
        <v>151.72382793185596</v>
      </c>
      <c r="BN184">
        <f t="shared" si="106"/>
        <v>2.1040699221358832</v>
      </c>
    </row>
    <row r="185" spans="1:66" x14ac:dyDescent="0.25">
      <c r="A185" s="54">
        <v>42489</v>
      </c>
      <c r="B185" s="75">
        <f>_xll.BDH(B$2,"PX_LAST",$A185,$A185,"Days=A","Fill=P")</f>
        <v>99.954800000000006</v>
      </c>
      <c r="C185" s="8">
        <f t="shared" si="74"/>
        <v>100.07066617163584</v>
      </c>
      <c r="D185" s="55">
        <f t="shared" si="94"/>
        <v>0.99209293123456599</v>
      </c>
      <c r="E185" s="8">
        <v>51.3</v>
      </c>
      <c r="F185" s="8">
        <f t="shared" si="75"/>
        <v>0.29057894147955976</v>
      </c>
      <c r="G185" s="1">
        <v>-0.14000000000000001</v>
      </c>
      <c r="H185" s="8">
        <f t="shared" si="76"/>
        <v>-0.18192266575515495</v>
      </c>
      <c r="I185" s="8" cm="1">
        <f t="array" ref="I185">_xll.BDH(I$2,"PX_LAST",$A185,$A185,"Days=A","Fill=P")</f>
        <v>-0.23400000000000001</v>
      </c>
      <c r="J185" s="10">
        <f t="shared" si="77"/>
        <v>-1.7821052283856761E-2</v>
      </c>
      <c r="K185" s="44">
        <f t="shared" si="95"/>
        <v>-2.8328733462916005</v>
      </c>
      <c r="L185" s="59">
        <v>29.670300000000001</v>
      </c>
      <c r="M185" s="10">
        <f t="shared" si="110"/>
        <v>34.6003209625</v>
      </c>
      <c r="O185" s="59" cm="1">
        <f t="array" ref="O185">_xll.BDH(O$3,"PX_LAST",$A185,$A185,"Days=A","Fill=P")</f>
        <v>-13</v>
      </c>
      <c r="P185" s="10">
        <f t="shared" si="107"/>
        <v>-4.0586531149288643</v>
      </c>
      <c r="Q185" s="55">
        <f t="shared" si="109"/>
        <v>-0.66382075193596646</v>
      </c>
      <c r="T185" t="s">
        <v>27</v>
      </c>
      <c r="U185" s="26">
        <f t="shared" si="90"/>
        <v>-0.75196129128328348</v>
      </c>
      <c r="V185" s="1" t="str">
        <f t="shared" si="91"/>
        <v>C</v>
      </c>
      <c r="W185" s="26">
        <f t="shared" si="96"/>
        <v>-0.25108579223509775</v>
      </c>
      <c r="X185" s="49">
        <f t="shared" si="92"/>
        <v>0</v>
      </c>
      <c r="Y185" s="26">
        <f t="shared" si="97"/>
        <v>-0.25108579223509775</v>
      </c>
      <c r="Z185" s="82" t="str">
        <f t="shared" si="98"/>
        <v>C</v>
      </c>
      <c r="AA185" s="35">
        <f t="shared" si="93"/>
        <v>-9.4799457056174874E-2</v>
      </c>
      <c r="AB185" s="34" t="str">
        <f t="shared" si="102"/>
        <v>C</v>
      </c>
      <c r="AC185" t="s">
        <v>57</v>
      </c>
      <c r="AD185" s="1">
        <f t="shared" si="103"/>
        <v>0.25108579223509775</v>
      </c>
      <c r="AE185" s="1">
        <f t="shared" si="108"/>
        <v>0.15782627349063949</v>
      </c>
      <c r="AF185" s="1"/>
      <c r="AG185" s="1"/>
      <c r="AH185" s="1"/>
      <c r="AI185" s="1">
        <v>0</v>
      </c>
      <c r="AK185" s="28" t="e">
        <f t="shared" si="79"/>
        <v>#N/A</v>
      </c>
      <c r="AL185" s="28" t="e">
        <f t="shared" si="80"/>
        <v>#N/A</v>
      </c>
      <c r="AM185" s="28">
        <f t="shared" si="81"/>
        <v>-0.75196129128328348</v>
      </c>
      <c r="AN185" s="28" t="e">
        <f t="shared" si="82"/>
        <v>#N/A</v>
      </c>
      <c r="AO185" s="28" t="e">
        <f t="shared" si="83"/>
        <v>#N/A</v>
      </c>
      <c r="AP185" s="28" t="e">
        <f t="shared" si="84"/>
        <v>#N/A</v>
      </c>
      <c r="AQ185">
        <f t="shared" si="85"/>
        <v>341.48</v>
      </c>
      <c r="AR185" t="e">
        <f t="shared" si="86"/>
        <v>#N/A</v>
      </c>
      <c r="AT185" s="16">
        <f t="shared" si="87"/>
        <v>42489</v>
      </c>
      <c r="AU185">
        <f t="shared" si="88"/>
        <v>1</v>
      </c>
      <c r="AV185">
        <f t="shared" si="89"/>
        <v>1</v>
      </c>
      <c r="BG185" cm="1">
        <f t="array" ref="BG185">_xll.BDH($BG$3,"PX_LAST",$A185,$A185,"Days=A","Fill=P")</f>
        <v>341.48</v>
      </c>
      <c r="BH185">
        <f t="shared" si="78"/>
        <v>1.1672690644071837E-2</v>
      </c>
      <c r="BI185" t="str">
        <f t="shared" si="99"/>
        <v>C</v>
      </c>
      <c r="BJ185">
        <f t="shared" si="100"/>
        <v>0</v>
      </c>
      <c r="BK185">
        <f t="shared" si="101"/>
        <v>0</v>
      </c>
      <c r="BL185">
        <f t="shared" si="104"/>
        <v>319.23754282273831</v>
      </c>
      <c r="BM185">
        <f t="shared" si="105"/>
        <v>153.49485323863891</v>
      </c>
      <c r="BN185">
        <f t="shared" si="106"/>
        <v>2.079793140206589</v>
      </c>
    </row>
    <row r="186" spans="1:66" x14ac:dyDescent="0.25">
      <c r="A186" s="54">
        <v>42521</v>
      </c>
      <c r="B186" s="75">
        <f>_xll.BDH(B$2,"PX_LAST",$A186,$A186,"Days=A","Fill=P")</f>
        <v>99.867400000000004</v>
      </c>
      <c r="C186" s="8">
        <f t="shared" si="74"/>
        <v>100.06050286305404</v>
      </c>
      <c r="D186" s="55">
        <f t="shared" si="94"/>
        <v>0.69189308053336207</v>
      </c>
      <c r="E186" s="8">
        <v>51.4</v>
      </c>
      <c r="F186" s="8">
        <f t="shared" si="75"/>
        <v>0.51246315318364744</v>
      </c>
      <c r="G186" s="1">
        <v>-0.31</v>
      </c>
      <c r="H186" s="8">
        <f t="shared" si="76"/>
        <v>-0.20753813260412396</v>
      </c>
      <c r="I186" s="8" cm="1">
        <f t="array" ref="I186">_xll.BDH(I$2,"PX_LAST",$A186,$A186,"Days=A","Fill=P")</f>
        <v>-8.6999999999999994E-2</v>
      </c>
      <c r="J186" s="10">
        <f t="shared" si="77"/>
        <v>-2.1279999669663926E-2</v>
      </c>
      <c r="K186" s="44">
        <f t="shared" si="95"/>
        <v>-2.7082896075992755</v>
      </c>
      <c r="L186" s="59">
        <v>27.854800000000001</v>
      </c>
      <c r="M186" s="10">
        <f t="shared" si="110"/>
        <v>34.263044914375001</v>
      </c>
      <c r="O186" s="59" cm="1">
        <f t="array" ref="O186">_xll.BDH(O$3,"PX_LAST",$A186,$A186,"Days=A","Fill=P")</f>
        <v>4.8</v>
      </c>
      <c r="P186" s="10">
        <f t="shared" si="107"/>
        <v>-3.1727878034359778</v>
      </c>
      <c r="Q186" s="55">
        <f t="shared" si="109"/>
        <v>-0.56369261974161289</v>
      </c>
      <c r="T186" t="s">
        <v>28</v>
      </c>
      <c r="U186" s="26">
        <f t="shared" si="90"/>
        <v>-0.75996309870210743</v>
      </c>
      <c r="V186" s="1" t="str">
        <f t="shared" si="91"/>
        <v>C</v>
      </c>
      <c r="W186" s="26">
        <f t="shared" si="96"/>
        <v>-8.0018074188239474E-3</v>
      </c>
      <c r="X186" s="49">
        <f t="shared" si="92"/>
        <v>0</v>
      </c>
      <c r="Y186" s="26">
        <f t="shared" si="97"/>
        <v>-8.0018074188239474E-3</v>
      </c>
      <c r="Z186" s="82" t="str">
        <f t="shared" si="98"/>
        <v>C</v>
      </c>
      <c r="AA186" s="35">
        <f t="shared" si="93"/>
        <v>-9.4799457056174874E-2</v>
      </c>
      <c r="AB186" s="34" t="str">
        <f t="shared" si="102"/>
        <v>C</v>
      </c>
      <c r="AC186" t="s">
        <v>57</v>
      </c>
      <c r="AD186" s="1">
        <f t="shared" si="103"/>
        <v>8.0018074188239474E-3</v>
      </c>
      <c r="AE186" s="1">
        <f t="shared" si="108"/>
        <v>0.13795370423273873</v>
      </c>
      <c r="AF186" s="1"/>
      <c r="AG186" s="1"/>
      <c r="AH186" s="1"/>
      <c r="AI186" s="1">
        <v>0</v>
      </c>
      <c r="AK186" s="28" t="e">
        <f t="shared" si="79"/>
        <v>#N/A</v>
      </c>
      <c r="AL186" s="28" t="e">
        <f t="shared" si="80"/>
        <v>#N/A</v>
      </c>
      <c r="AM186" s="28">
        <f t="shared" si="81"/>
        <v>-0.75996309870210743</v>
      </c>
      <c r="AN186" s="28" t="e">
        <f t="shared" si="82"/>
        <v>#N/A</v>
      </c>
      <c r="AO186" s="28" t="e">
        <f t="shared" si="83"/>
        <v>#N/A</v>
      </c>
      <c r="AP186" s="28" t="e">
        <f t="shared" si="84"/>
        <v>#N/A</v>
      </c>
      <c r="AQ186">
        <f t="shared" si="85"/>
        <v>347.45</v>
      </c>
      <c r="AR186" t="e">
        <f t="shared" si="86"/>
        <v>#N/A</v>
      </c>
      <c r="AT186" s="16">
        <f t="shared" si="87"/>
        <v>42521</v>
      </c>
      <c r="AU186">
        <f t="shared" si="88"/>
        <v>1</v>
      </c>
      <c r="AV186">
        <f t="shared" si="89"/>
        <v>1</v>
      </c>
      <c r="BG186" cm="1">
        <f t="array" ref="BG186">_xll.BDH($BG$3,"PX_LAST",$A186,$A186,"Days=A","Fill=P")</f>
        <v>347.45</v>
      </c>
      <c r="BH186">
        <f t="shared" si="78"/>
        <v>1.7482722267775586E-2</v>
      </c>
      <c r="BI186" t="str">
        <f t="shared" si="99"/>
        <v>C</v>
      </c>
      <c r="BJ186">
        <f t="shared" si="100"/>
        <v>0</v>
      </c>
      <c r="BK186">
        <f t="shared" si="101"/>
        <v>0</v>
      </c>
      <c r="BL186">
        <f t="shared" si="104"/>
        <v>319.23754282273831</v>
      </c>
      <c r="BM186">
        <f t="shared" si="105"/>
        <v>156.17836112734301</v>
      </c>
      <c r="BN186">
        <f t="shared" si="106"/>
        <v>2.0440574514829355</v>
      </c>
    </row>
    <row r="187" spans="1:66" x14ac:dyDescent="0.25">
      <c r="A187" s="54">
        <v>42551</v>
      </c>
      <c r="B187" s="75">
        <f>_xll.BDH(B$2,"PX_LAST",$A187,$A187,"Days=A","Fill=P")</f>
        <v>99.844700000000003</v>
      </c>
      <c r="C187" s="8">
        <f t="shared" si="74"/>
        <v>100.04971271990134</v>
      </c>
      <c r="D187" s="55">
        <f t="shared" si="94"/>
        <v>0.38556373408404182</v>
      </c>
      <c r="E187" s="8">
        <v>52.2</v>
      </c>
      <c r="F187" s="8">
        <f t="shared" si="75"/>
        <v>0.84997052254691841</v>
      </c>
      <c r="G187" s="1">
        <v>0.11</v>
      </c>
      <c r="H187" s="8">
        <f t="shared" si="76"/>
        <v>-0.14403050608329918</v>
      </c>
      <c r="I187" s="8" cm="1">
        <f t="array" ref="I187">_xll.BDH(I$2,"PX_LAST",$A187,$A187,"Days=A","Fill=P")</f>
        <v>-0.70799999999999996</v>
      </c>
      <c r="J187" s="10">
        <f t="shared" si="77"/>
        <v>-5.5615999686180757E-2</v>
      </c>
      <c r="K187" s="44">
        <f t="shared" si="95"/>
        <v>-3.0172430817651383</v>
      </c>
      <c r="L187" s="59">
        <v>8.0914999999999999</v>
      </c>
      <c r="M187" s="10">
        <f t="shared" si="110"/>
        <v>32.95446766865625</v>
      </c>
      <c r="O187" s="59" cm="1">
        <f t="array" ref="O187">_xll.BDH(O$3,"PX_LAST",$A187,$A187,"Days=A","Fill=P")</f>
        <v>5</v>
      </c>
      <c r="P187" s="10">
        <f t="shared" si="107"/>
        <v>-2.3555090230923801</v>
      </c>
      <c r="Q187" s="55">
        <f t="shared" si="109"/>
        <v>-0.48089946149637675</v>
      </c>
      <c r="T187" t="s">
        <v>28</v>
      </c>
      <c r="U187" s="26">
        <f t="shared" si="90"/>
        <v>-0.935416487576051</v>
      </c>
      <c r="V187" s="1" t="str">
        <f t="shared" si="91"/>
        <v>C</v>
      </c>
      <c r="W187" s="26">
        <f t="shared" si="96"/>
        <v>-0.17545338887394357</v>
      </c>
      <c r="X187" s="49">
        <f t="shared" si="92"/>
        <v>0</v>
      </c>
      <c r="Y187" s="26">
        <f t="shared" si="97"/>
        <v>-0.17545338887394357</v>
      </c>
      <c r="Z187" s="82" t="str">
        <f t="shared" si="98"/>
        <v>C</v>
      </c>
      <c r="AA187" s="35">
        <f t="shared" si="93"/>
        <v>-9.4799457056174874E-2</v>
      </c>
      <c r="AB187" s="34" t="str">
        <f t="shared" si="102"/>
        <v>C</v>
      </c>
      <c r="AC187" t="s">
        <v>57</v>
      </c>
      <c r="AD187" s="1">
        <f t="shared" si="103"/>
        <v>0.17545338887394357</v>
      </c>
      <c r="AE187" s="1">
        <f t="shared" si="108"/>
        <v>0.13795370423273873</v>
      </c>
      <c r="AF187" s="1"/>
      <c r="AG187" s="1"/>
      <c r="AH187" s="1"/>
      <c r="AI187" s="1">
        <v>0</v>
      </c>
      <c r="AK187" s="28" t="e">
        <f t="shared" si="79"/>
        <v>#N/A</v>
      </c>
      <c r="AL187" s="28" t="e">
        <f t="shared" si="80"/>
        <v>#N/A</v>
      </c>
      <c r="AM187" s="28">
        <f t="shared" si="81"/>
        <v>-0.935416487576051</v>
      </c>
      <c r="AN187" s="28">
        <f t="shared" si="82"/>
        <v>-0.935416487576051</v>
      </c>
      <c r="AO187" s="28" t="e">
        <f t="shared" si="83"/>
        <v>#N/A</v>
      </c>
      <c r="AP187" s="28" t="e">
        <f t="shared" si="84"/>
        <v>#N/A</v>
      </c>
      <c r="AQ187">
        <f t="shared" si="85"/>
        <v>329.88</v>
      </c>
      <c r="AR187" t="e">
        <f t="shared" si="86"/>
        <v>#N/A</v>
      </c>
      <c r="AT187" s="16">
        <f t="shared" si="87"/>
        <v>42551</v>
      </c>
      <c r="AU187">
        <f t="shared" si="88"/>
        <v>1</v>
      </c>
      <c r="AV187">
        <f t="shared" si="89"/>
        <v>1</v>
      </c>
      <c r="BG187" cm="1">
        <f t="array" ref="BG187">_xll.BDH($BG$3,"PX_LAST",$A187,$A187,"Days=A","Fill=P")</f>
        <v>329.88</v>
      </c>
      <c r="BH187">
        <f t="shared" si="78"/>
        <v>-5.056842711181464E-2</v>
      </c>
      <c r="BI187" t="str">
        <f t="shared" si="99"/>
        <v>C</v>
      </c>
      <c r="BJ187">
        <f t="shared" si="100"/>
        <v>0</v>
      </c>
      <c r="BK187">
        <f t="shared" si="101"/>
        <v>0</v>
      </c>
      <c r="BL187">
        <f t="shared" si="104"/>
        <v>319.23754282273831</v>
      </c>
      <c r="BM187">
        <f t="shared" si="105"/>
        <v>148.28066705623229</v>
      </c>
      <c r="BN187">
        <f t="shared" si="106"/>
        <v>2.1529276146409178</v>
      </c>
    </row>
    <row r="188" spans="1:66" x14ac:dyDescent="0.25">
      <c r="A188" s="54">
        <v>42580</v>
      </c>
      <c r="B188" s="75">
        <f>_xll.BDH(B$2,"PX_LAST",$A188,$A188,"Days=A","Fill=P")</f>
        <v>99.844700000000003</v>
      </c>
      <c r="C188" s="8">
        <f t="shared" si="74"/>
        <v>100.03946208390627</v>
      </c>
      <c r="D188" s="55">
        <f t="shared" si="94"/>
        <v>6.2938385533381505E-2</v>
      </c>
      <c r="E188" s="8">
        <v>52.7</v>
      </c>
      <c r="F188" s="8">
        <f t="shared" si="75"/>
        <v>1.2199764180375352</v>
      </c>
      <c r="G188" s="1">
        <v>0.04</v>
      </c>
      <c r="H188" s="8">
        <f t="shared" si="76"/>
        <v>-0.10722440486663935</v>
      </c>
      <c r="I188" s="8" cm="1">
        <f t="array" ref="I188">_xll.BDH(I$2,"PX_LAST",$A188,$A188,"Days=A","Fill=P")</f>
        <v>-0.124</v>
      </c>
      <c r="J188" s="10">
        <f t="shared" si="77"/>
        <v>-5.9035199701871724E-2</v>
      </c>
      <c r="K188" s="44">
        <f t="shared" si="95"/>
        <v>-2.643252640190163</v>
      </c>
      <c r="L188" s="59">
        <v>15.8508</v>
      </c>
      <c r="M188" s="10">
        <f t="shared" si="110"/>
        <v>32.099284285223433</v>
      </c>
      <c r="O188" s="59" cm="1">
        <f t="array" ref="O188">_xll.BDH(O$3,"PX_LAST",$A188,$A188,"Days=A","Fill=P")</f>
        <v>28.3</v>
      </c>
      <c r="P188" s="10">
        <f t="shared" si="107"/>
        <v>0.71004187921685746</v>
      </c>
      <c r="Q188" s="55">
        <f t="shared" si="109"/>
        <v>0</v>
      </c>
      <c r="T188" t="s">
        <v>28</v>
      </c>
      <c r="U188" s="26">
        <f t="shared" si="90"/>
        <v>-0.75256296870204042</v>
      </c>
      <c r="V188" s="1" t="str">
        <f t="shared" si="91"/>
        <v>R</v>
      </c>
      <c r="W188" s="26">
        <f t="shared" si="96"/>
        <v>0.18285351887401058</v>
      </c>
      <c r="X188" s="49">
        <f t="shared" si="92"/>
        <v>0</v>
      </c>
      <c r="Y188" s="26">
        <f t="shared" si="97"/>
        <v>0.18285351887401058</v>
      </c>
      <c r="Z188" s="82" t="str">
        <f t="shared" si="98"/>
        <v>R</v>
      </c>
      <c r="AA188" s="35">
        <f t="shared" si="93"/>
        <v>-0.75256296870204042</v>
      </c>
      <c r="AB188" s="34" t="str">
        <f t="shared" si="102"/>
        <v>R</v>
      </c>
      <c r="AC188" t="s">
        <v>57</v>
      </c>
      <c r="AD188" s="1">
        <f t="shared" si="103"/>
        <v>0.18285351887401058</v>
      </c>
      <c r="AE188" s="1">
        <f t="shared" si="108"/>
        <v>0.13795370423273873</v>
      </c>
      <c r="AF188" s="1"/>
      <c r="AG188" s="1"/>
      <c r="AH188" s="1"/>
      <c r="AI188" s="1">
        <v>0</v>
      </c>
      <c r="AK188" s="28" t="e">
        <f t="shared" si="79"/>
        <v>#N/A</v>
      </c>
      <c r="AL188" s="28" t="e">
        <f t="shared" si="80"/>
        <v>#N/A</v>
      </c>
      <c r="AM188" s="28" t="e">
        <f t="shared" si="81"/>
        <v>#N/A</v>
      </c>
      <c r="AN188" s="28">
        <f t="shared" si="82"/>
        <v>-0.75256296870204042</v>
      </c>
      <c r="AO188" s="28" t="e">
        <f t="shared" si="83"/>
        <v>#N/A</v>
      </c>
      <c r="AP188" s="28" t="e">
        <f t="shared" si="84"/>
        <v>#N/A</v>
      </c>
      <c r="AQ188" t="e">
        <f t="shared" si="85"/>
        <v>#N/A</v>
      </c>
      <c r="AR188" t="e">
        <f t="shared" si="86"/>
        <v>#N/A</v>
      </c>
      <c r="AT188" s="16">
        <f t="shared" si="87"/>
        <v>42580</v>
      </c>
      <c r="AU188">
        <f t="shared" si="88"/>
        <v>2</v>
      </c>
      <c r="AV188">
        <f t="shared" si="89"/>
        <v>2</v>
      </c>
      <c r="BG188" cm="1">
        <f t="array" ref="BG188">_xll.BDH($BG$3,"PX_LAST",$A188,$A188,"Days=A","Fill=P")</f>
        <v>341.89</v>
      </c>
      <c r="BH188">
        <f t="shared" si="78"/>
        <v>3.6407178367891424E-2</v>
      </c>
      <c r="BI188" t="str">
        <f t="shared" si="99"/>
        <v>R</v>
      </c>
      <c r="BJ188">
        <f t="shared" si="100"/>
        <v>1</v>
      </c>
      <c r="BK188">
        <f t="shared" si="101"/>
        <v>4.7968644885780787E-3</v>
      </c>
      <c r="BL188">
        <f t="shared" si="104"/>
        <v>319.23754282273831</v>
      </c>
      <c r="BM188">
        <f t="shared" si="105"/>
        <v>153.67914775025847</v>
      </c>
      <c r="BN188">
        <f t="shared" si="106"/>
        <v>2.0772990187421274</v>
      </c>
    </row>
    <row r="189" spans="1:66" x14ac:dyDescent="0.25">
      <c r="A189" s="54">
        <v>42613</v>
      </c>
      <c r="B189" s="75">
        <f>_xll.BDH(B$2,"PX_LAST",$A189,$A189,"Days=A","Fill=P")</f>
        <v>99.899000000000001</v>
      </c>
      <c r="C189" s="8">
        <f t="shared" si="74"/>
        <v>100.03243897971096</v>
      </c>
      <c r="D189" s="55">
        <f t="shared" si="94"/>
        <v>-0.23543264926394747</v>
      </c>
      <c r="E189" s="8">
        <v>49.8</v>
      </c>
      <c r="F189" s="8">
        <f t="shared" si="75"/>
        <v>0.93598113443002762</v>
      </c>
      <c r="G189" s="1">
        <v>-0.2</v>
      </c>
      <c r="H189" s="8">
        <f t="shared" si="76"/>
        <v>-0.12577952389331148</v>
      </c>
      <c r="I189" s="8" cm="1">
        <f t="array" ref="I189">_xll.BDH(I$2,"PX_LAST",$A189,$A189,"Days=A","Fill=P")</f>
        <v>-7.6999999999999999E-2</v>
      </c>
      <c r="J189" s="10">
        <f t="shared" si="77"/>
        <v>-5.9933439716778142E-2</v>
      </c>
      <c r="K189" s="44">
        <f t="shared" si="95"/>
        <v>-2.3505605600382302</v>
      </c>
      <c r="L189" s="59">
        <v>24.891500000000001</v>
      </c>
      <c r="M189" s="10">
        <f t="shared" si="110"/>
        <v>31.738895070962261</v>
      </c>
      <c r="O189" s="59" cm="1">
        <f t="array" ref="O189">_xll.BDH(O$3,"PX_LAST",$A189,$A189,"Days=A","Fill=P")</f>
        <v>-3.1</v>
      </c>
      <c r="P189" s="10">
        <f t="shared" si="107"/>
        <v>0.3290376912951718</v>
      </c>
      <c r="Q189" s="55">
        <f t="shared" si="109"/>
        <v>-8.7045785660183839E-2</v>
      </c>
      <c r="T189" t="s">
        <v>26</v>
      </c>
      <c r="U189" s="26">
        <f t="shared" si="90"/>
        <v>-0.79155598672167748</v>
      </c>
      <c r="V189" s="1" t="str">
        <f t="shared" si="91"/>
        <v>C</v>
      </c>
      <c r="W189" s="26">
        <f t="shared" si="96"/>
        <v>-3.899301801963706E-2</v>
      </c>
      <c r="X189" s="49">
        <f t="shared" si="92"/>
        <v>0</v>
      </c>
      <c r="Y189" s="26">
        <f t="shared" si="97"/>
        <v>-3.899301801963706E-2</v>
      </c>
      <c r="Z189" s="82" t="str">
        <f t="shared" si="98"/>
        <v>R</v>
      </c>
      <c r="AA189" s="35">
        <f t="shared" si="93"/>
        <v>-0.75256296870204042</v>
      </c>
      <c r="AB189" s="34" t="str">
        <f t="shared" si="102"/>
        <v>R</v>
      </c>
      <c r="AC189" t="s">
        <v>57</v>
      </c>
      <c r="AD189" s="1">
        <f t="shared" si="103"/>
        <v>3.899301801963706E-2</v>
      </c>
      <c r="AE189" s="1">
        <f t="shared" si="108"/>
        <v>0.13795370423273873</v>
      </c>
      <c r="AF189" s="1"/>
      <c r="AG189" s="1"/>
      <c r="AH189" s="1"/>
      <c r="AI189" s="1">
        <v>0</v>
      </c>
      <c r="AK189" s="28" t="e">
        <f t="shared" si="79"/>
        <v>#N/A</v>
      </c>
      <c r="AL189" s="28" t="e">
        <f t="shared" si="80"/>
        <v>#N/A</v>
      </c>
      <c r="AM189" s="28" t="e">
        <f t="shared" si="81"/>
        <v>#N/A</v>
      </c>
      <c r="AN189" s="28">
        <f t="shared" si="82"/>
        <v>-0.79155598672167748</v>
      </c>
      <c r="AO189" s="28" t="e">
        <f t="shared" si="83"/>
        <v>#N/A</v>
      </c>
      <c r="AP189" s="28" t="e">
        <f t="shared" si="84"/>
        <v>#N/A</v>
      </c>
      <c r="AQ189" t="e">
        <f t="shared" si="85"/>
        <v>#N/A</v>
      </c>
      <c r="AR189" t="e">
        <f t="shared" si="86"/>
        <v>#N/A</v>
      </c>
      <c r="AT189" s="16">
        <f t="shared" si="87"/>
        <v>42613</v>
      </c>
      <c r="AU189">
        <f t="shared" si="88"/>
        <v>1</v>
      </c>
      <c r="AV189">
        <f t="shared" si="89"/>
        <v>2</v>
      </c>
      <c r="BG189" cm="1">
        <f t="array" ref="BG189">_xll.BDH($BG$3,"PX_LAST",$A189,$A189,"Days=A","Fill=P")</f>
        <v>343.53</v>
      </c>
      <c r="BH189">
        <f t="shared" si="78"/>
        <v>4.7968644885780787E-3</v>
      </c>
      <c r="BI189" t="str">
        <f t="shared" si="99"/>
        <v>R</v>
      </c>
      <c r="BJ189">
        <f t="shared" si="100"/>
        <v>1</v>
      </c>
      <c r="BK189">
        <f t="shared" si="101"/>
        <v>-1.7756818909555605E-3</v>
      </c>
      <c r="BL189">
        <f t="shared" si="104"/>
        <v>320.76888205532561</v>
      </c>
      <c r="BM189">
        <f t="shared" si="105"/>
        <v>154.41632579673663</v>
      </c>
      <c r="BN189">
        <f t="shared" si="106"/>
        <v>2.077299018742127</v>
      </c>
    </row>
    <row r="190" spans="1:66" x14ac:dyDescent="0.25">
      <c r="A190" s="54">
        <v>42643</v>
      </c>
      <c r="B190" s="75">
        <f>_xll.BDH(B$2,"PX_LAST",$A190,$A190,"Days=A","Fill=P")</f>
        <v>99.994100000000003</v>
      </c>
      <c r="C190" s="8">
        <f t="shared" si="74"/>
        <v>100.03052203072541</v>
      </c>
      <c r="D190" s="55">
        <f t="shared" si="94"/>
        <v>-0.44337626130198349</v>
      </c>
      <c r="E190" s="8">
        <v>51.1</v>
      </c>
      <c r="F190" s="8">
        <f t="shared" si="75"/>
        <v>0.96878490754402236</v>
      </c>
      <c r="G190" s="1">
        <v>-0.14000000000000001</v>
      </c>
      <c r="H190" s="8">
        <f t="shared" si="76"/>
        <v>-0.1286236191146492</v>
      </c>
      <c r="I190" s="8" cm="1">
        <f t="array" ref="I190">_xll.BDH(I$2,"PX_LAST",$A190,$A190,"Days=A","Fill=P")</f>
        <v>-0.111</v>
      </c>
      <c r="J190" s="10">
        <f t="shared" si="77"/>
        <v>-6.2486767730939238E-2</v>
      </c>
      <c r="K190" s="44">
        <f t="shared" si="95"/>
        <v>-2.0778823002650113</v>
      </c>
      <c r="L190" s="59">
        <v>31.607700000000001</v>
      </c>
      <c r="M190" s="10">
        <f t="shared" si="110"/>
        <v>31.732335317414147</v>
      </c>
      <c r="O190" s="59" cm="1">
        <f t="array" ref="O190">_xll.BDH(O$3,"PX_LAST",$A190,$A190,"Days=A","Fill=P")</f>
        <v>2.6</v>
      </c>
      <c r="P190" s="10">
        <f t="shared" si="107"/>
        <v>0.5561339221656546</v>
      </c>
      <c r="Q190" s="55">
        <f t="shared" si="109"/>
        <v>-4.1093931392417501E-2</v>
      </c>
      <c r="T190" t="s">
        <v>26</v>
      </c>
      <c r="U190" s="26">
        <f t="shared" si="90"/>
        <v>-0.78480296030712537</v>
      </c>
      <c r="V190" s="1" t="str">
        <f t="shared" si="91"/>
        <v>R</v>
      </c>
      <c r="W190" s="26">
        <f t="shared" si="96"/>
        <v>6.7530264145521102E-3</v>
      </c>
      <c r="X190" s="49">
        <f t="shared" si="92"/>
        <v>0</v>
      </c>
      <c r="Y190" s="26">
        <f t="shared" si="97"/>
        <v>6.7530264145521102E-3</v>
      </c>
      <c r="Z190" s="82" t="str">
        <f t="shared" si="98"/>
        <v>R</v>
      </c>
      <c r="AA190" s="35">
        <f t="shared" si="93"/>
        <v>-0.78480296030712537</v>
      </c>
      <c r="AB190" s="34" t="str">
        <f t="shared" si="102"/>
        <v>R</v>
      </c>
      <c r="AC190" t="s">
        <v>57</v>
      </c>
      <c r="AD190" s="1">
        <f t="shared" si="103"/>
        <v>6.7530264145521102E-3</v>
      </c>
      <c r="AE190" s="1">
        <f t="shared" si="108"/>
        <v>0.11367479764827648</v>
      </c>
      <c r="AF190" s="1"/>
      <c r="AG190" s="1"/>
      <c r="AH190" s="1"/>
      <c r="AI190" s="1">
        <v>0</v>
      </c>
      <c r="AK190" s="28" t="e">
        <f t="shared" si="79"/>
        <v>#N/A</v>
      </c>
      <c r="AL190" s="28" t="e">
        <f t="shared" si="80"/>
        <v>#N/A</v>
      </c>
      <c r="AM190" s="28" t="e">
        <f t="shared" si="81"/>
        <v>#N/A</v>
      </c>
      <c r="AN190" s="28">
        <f t="shared" si="82"/>
        <v>-0.78480296030712537</v>
      </c>
      <c r="AO190" s="28" t="e">
        <f t="shared" si="83"/>
        <v>#N/A</v>
      </c>
      <c r="AP190" s="28" t="e">
        <f t="shared" si="84"/>
        <v>#N/A</v>
      </c>
      <c r="AQ190" t="e">
        <f t="shared" si="85"/>
        <v>#N/A</v>
      </c>
      <c r="AR190" t="e">
        <f t="shared" si="86"/>
        <v>#N/A</v>
      </c>
      <c r="AT190" s="16">
        <f t="shared" si="87"/>
        <v>42643</v>
      </c>
      <c r="AU190">
        <f t="shared" si="88"/>
        <v>2</v>
      </c>
      <c r="AV190">
        <f t="shared" si="89"/>
        <v>2</v>
      </c>
      <c r="BG190" cm="1">
        <f t="array" ref="BG190">_xll.BDH($BG$3,"PX_LAST",$A190,$A190,"Days=A","Fill=P")</f>
        <v>342.92</v>
      </c>
      <c r="BH190">
        <f t="shared" si="78"/>
        <v>-1.7756818909555605E-3</v>
      </c>
      <c r="BI190" t="str">
        <f t="shared" si="99"/>
        <v>R</v>
      </c>
      <c r="BJ190">
        <f t="shared" si="100"/>
        <v>1</v>
      </c>
      <c r="BK190">
        <f t="shared" si="101"/>
        <v>-1.1518721567712498E-2</v>
      </c>
      <c r="BL190">
        <f t="shared" si="104"/>
        <v>320.1992985602779</v>
      </c>
      <c r="BM190">
        <f t="shared" si="105"/>
        <v>154.14213152335148</v>
      </c>
      <c r="BN190">
        <f t="shared" si="106"/>
        <v>2.077299018742127</v>
      </c>
    </row>
    <row r="191" spans="1:66" x14ac:dyDescent="0.25">
      <c r="A191" s="54">
        <v>42674</v>
      </c>
      <c r="B191" s="75">
        <f>_xll.BDH(B$2,"PX_LAST",$A191,$A191,"Days=A","Fill=P")</f>
        <v>100.1144</v>
      </c>
      <c r="C191" s="8">
        <f t="shared" si="74"/>
        <v>100.03471592918915</v>
      </c>
      <c r="D191" s="55">
        <f t="shared" si="94"/>
        <v>-0.48915441030487899</v>
      </c>
      <c r="E191" s="8">
        <v>51.8</v>
      </c>
      <c r="F191" s="8">
        <f t="shared" si="75"/>
        <v>1.1350279260352174</v>
      </c>
      <c r="G191" s="1">
        <v>-0.03</v>
      </c>
      <c r="H191" s="8">
        <f t="shared" si="76"/>
        <v>-0.10889889529171937</v>
      </c>
      <c r="I191" s="8" cm="1">
        <f t="array" ref="I191">_xll.BDH(I$2,"PX_LAST",$A191,$A191,"Days=A","Fill=P")</f>
        <v>-7.9000000000000001E-2</v>
      </c>
      <c r="J191" s="10">
        <f t="shared" si="77"/>
        <v>-6.3312429344392282E-2</v>
      </c>
      <c r="K191" s="44">
        <f t="shared" si="95"/>
        <v>-1.7500560365341105</v>
      </c>
      <c r="L191" s="59">
        <v>48.585299999999997</v>
      </c>
      <c r="M191" s="10">
        <f t="shared" si="110"/>
        <v>32.57498355154344</v>
      </c>
      <c r="O191" s="59" cm="1">
        <f t="array" ref="O191">_xll.BDH(O$3,"PX_LAST",$A191,$A191,"Days=A","Fill=P")</f>
        <v>40.799999999999997</v>
      </c>
      <c r="P191" s="10">
        <f t="shared" si="107"/>
        <v>4.5805205299490881</v>
      </c>
      <c r="Q191" s="55">
        <f t="shared" si="109"/>
        <v>1.0035488063357303</v>
      </c>
      <c r="T191" t="s">
        <v>27</v>
      </c>
      <c r="U191" s="26">
        <f t="shared" si="90"/>
        <v>-0.39662783050012124</v>
      </c>
      <c r="V191" s="1" t="str">
        <f t="shared" si="91"/>
        <v>R</v>
      </c>
      <c r="W191" s="26">
        <f t="shared" si="96"/>
        <v>0.38817512980700414</v>
      </c>
      <c r="X191" s="49">
        <f t="shared" si="92"/>
        <v>1</v>
      </c>
      <c r="Y191" s="26">
        <f t="shared" si="97"/>
        <v>0.38817512980700414</v>
      </c>
      <c r="Z191" s="82" t="str">
        <f t="shared" si="98"/>
        <v>R</v>
      </c>
      <c r="AA191" s="35">
        <f t="shared" si="93"/>
        <v>-0.78480296030712537</v>
      </c>
      <c r="AB191" s="34" t="str">
        <f t="shared" si="102"/>
        <v>R</v>
      </c>
      <c r="AC191" t="s">
        <v>57</v>
      </c>
      <c r="AD191" s="1">
        <f t="shared" si="103"/>
        <v>0.38817512980700414</v>
      </c>
      <c r="AE191" s="1">
        <f t="shared" si="108"/>
        <v>0.15782627349063949</v>
      </c>
      <c r="AF191" s="1"/>
      <c r="AG191" s="1"/>
      <c r="AH191" s="1"/>
      <c r="AI191" s="1">
        <v>0</v>
      </c>
      <c r="AK191" s="28">
        <f t="shared" si="79"/>
        <v>-0.39662783050012124</v>
      </c>
      <c r="AL191" s="28" t="e">
        <f t="shared" si="80"/>
        <v>#N/A</v>
      </c>
      <c r="AM191" s="28" t="e">
        <f t="shared" si="81"/>
        <v>#N/A</v>
      </c>
      <c r="AN191" s="28">
        <f t="shared" si="82"/>
        <v>-0.39662783050012124</v>
      </c>
      <c r="AO191" s="28">
        <f t="shared" si="83"/>
        <v>338.97</v>
      </c>
      <c r="AP191" s="28" t="e">
        <f t="shared" si="84"/>
        <v>#N/A</v>
      </c>
      <c r="AQ191" t="e">
        <f t="shared" si="85"/>
        <v>#N/A</v>
      </c>
      <c r="AR191" t="e">
        <f t="shared" si="86"/>
        <v>#N/A</v>
      </c>
      <c r="AT191" s="16">
        <f t="shared" si="87"/>
        <v>42674</v>
      </c>
      <c r="AU191">
        <f t="shared" si="88"/>
        <v>2</v>
      </c>
      <c r="AV191">
        <f t="shared" si="89"/>
        <v>2</v>
      </c>
      <c r="BG191" cm="1">
        <f t="array" ref="BG191">_xll.BDH($BG$3,"PX_LAST",$A191,$A191,"Days=A","Fill=P")</f>
        <v>338.97</v>
      </c>
      <c r="BH191">
        <f t="shared" si="78"/>
        <v>-1.1518721567712498E-2</v>
      </c>
      <c r="BI191" t="str">
        <f t="shared" si="99"/>
        <v>R</v>
      </c>
      <c r="BJ191">
        <f t="shared" si="100"/>
        <v>1</v>
      </c>
      <c r="BK191">
        <f t="shared" si="101"/>
        <v>8.9093430097058057E-3</v>
      </c>
      <c r="BL191">
        <f t="shared" si="104"/>
        <v>316.51101199398522</v>
      </c>
      <c r="BM191">
        <f t="shared" si="105"/>
        <v>152.36661122848028</v>
      </c>
      <c r="BN191">
        <f t="shared" si="106"/>
        <v>2.077299018742127</v>
      </c>
    </row>
    <row r="192" spans="1:66" x14ac:dyDescent="0.25">
      <c r="A192" s="54">
        <v>42704</v>
      </c>
      <c r="B192" s="75">
        <f>_xll.BDH(B$2,"PX_LAST",$A192,$A192,"Days=A","Fill=P")</f>
        <v>100.24760000000001</v>
      </c>
      <c r="C192" s="8">
        <f t="shared" si="74"/>
        <v>100.0453601327297</v>
      </c>
      <c r="D192" s="55">
        <f t="shared" si="94"/>
        <v>-0.2534981721401503</v>
      </c>
      <c r="E192" s="8">
        <v>53.2</v>
      </c>
      <c r="F192" s="8">
        <f t="shared" si="75"/>
        <v>1.5480223408281746</v>
      </c>
      <c r="G192" s="1">
        <v>-0.21</v>
      </c>
      <c r="H192" s="8">
        <f t="shared" si="76"/>
        <v>-0.12911911623337549</v>
      </c>
      <c r="I192" s="8" cm="1">
        <f t="array" ref="I192">_xll.BDH(I$2,"PX_LAST",$A192,$A192,"Days=A","Fill=P")</f>
        <v>-0.11</v>
      </c>
      <c r="J192" s="10">
        <f t="shared" si="77"/>
        <v>-6.5646807877172669E-2</v>
      </c>
      <c r="K192" s="44">
        <f t="shared" si="95"/>
        <v>-1.3482826103266936</v>
      </c>
      <c r="L192" s="59">
        <v>49.701799999999999</v>
      </c>
      <c r="M192" s="10">
        <f t="shared" si="110"/>
        <v>33.43132437396627</v>
      </c>
      <c r="O192" s="59" cm="1">
        <f t="array" ref="O192">_xll.BDH(O$3,"PX_LAST",$A192,$A192,"Days=A","Fill=P")</f>
        <v>56.9</v>
      </c>
      <c r="P192" s="10">
        <f t="shared" si="107"/>
        <v>9.8124684769541783</v>
      </c>
      <c r="Q192" s="55">
        <f t="shared" si="109"/>
        <v>2.3846316654527735</v>
      </c>
      <c r="T192" t="s">
        <v>26</v>
      </c>
      <c r="U192" s="26">
        <f t="shared" si="90"/>
        <v>0.18239821494040029</v>
      </c>
      <c r="V192" s="1" t="str">
        <f t="shared" si="91"/>
        <v>E</v>
      </c>
      <c r="W192" s="26">
        <f t="shared" si="96"/>
        <v>0.5790260454405215</v>
      </c>
      <c r="X192" s="49">
        <f t="shared" si="92"/>
        <v>1</v>
      </c>
      <c r="Y192" s="26">
        <f t="shared" si="97"/>
        <v>0.5790260454405215</v>
      </c>
      <c r="Z192" s="82" t="str">
        <f t="shared" si="98"/>
        <v>E</v>
      </c>
      <c r="AA192" s="35">
        <f t="shared" si="93"/>
        <v>0.18239821494040029</v>
      </c>
      <c r="AB192" s="34" t="str">
        <f t="shared" si="102"/>
        <v>E</v>
      </c>
      <c r="AC192" t="s">
        <v>57</v>
      </c>
      <c r="AD192" s="1">
        <f t="shared" si="103"/>
        <v>0.5790260454405215</v>
      </c>
      <c r="AE192" s="1">
        <f t="shared" si="108"/>
        <v>0.15782627349063949</v>
      </c>
      <c r="AF192" s="1"/>
      <c r="AG192" s="1"/>
      <c r="AH192" s="1"/>
      <c r="AI192" s="1">
        <v>0</v>
      </c>
      <c r="AK192" s="28">
        <f t="shared" si="79"/>
        <v>0.18239821494040029</v>
      </c>
      <c r="AL192" s="28" t="e">
        <f t="shared" si="80"/>
        <v>#N/A</v>
      </c>
      <c r="AM192" s="28" t="e">
        <f t="shared" si="81"/>
        <v>#N/A</v>
      </c>
      <c r="AN192" s="28" t="e">
        <f t="shared" si="82"/>
        <v>#N/A</v>
      </c>
      <c r="AO192" s="28">
        <f t="shared" si="83"/>
        <v>341.99</v>
      </c>
      <c r="AP192" s="28" t="e">
        <f t="shared" si="84"/>
        <v>#N/A</v>
      </c>
      <c r="AQ192" t="e">
        <f t="shared" si="85"/>
        <v>#N/A</v>
      </c>
      <c r="AR192" t="e">
        <f t="shared" si="86"/>
        <v>#N/A</v>
      </c>
      <c r="AT192" s="16">
        <f t="shared" si="87"/>
        <v>42704</v>
      </c>
      <c r="AU192">
        <f t="shared" si="88"/>
        <v>4</v>
      </c>
      <c r="AV192">
        <f t="shared" si="89"/>
        <v>4</v>
      </c>
      <c r="BG192" cm="1">
        <f t="array" ref="BG192">_xll.BDH($BG$3,"PX_LAST",$A192,$A192,"Days=A","Fill=P")</f>
        <v>341.99</v>
      </c>
      <c r="BH192">
        <f t="shared" si="78"/>
        <v>8.9093430097058057E-3</v>
      </c>
      <c r="BI192" t="str">
        <f t="shared" si="99"/>
        <v>E</v>
      </c>
      <c r="BJ192">
        <f t="shared" si="100"/>
        <v>1</v>
      </c>
      <c r="BK192">
        <f t="shared" si="101"/>
        <v>5.6814526740547988E-2</v>
      </c>
      <c r="BL192">
        <f t="shared" si="104"/>
        <v>319.33091716618873</v>
      </c>
      <c r="BM192">
        <f t="shared" si="105"/>
        <v>153.72409763114129</v>
      </c>
      <c r="BN192">
        <f t="shared" si="106"/>
        <v>2.077299018742127</v>
      </c>
    </row>
    <row r="193" spans="1:66" x14ac:dyDescent="0.25">
      <c r="A193" s="54">
        <v>42734</v>
      </c>
      <c r="B193" s="75">
        <f>_xll.BDH(B$2,"PX_LAST",$A193,$A193,"Days=A","Fill=P")</f>
        <v>100.24760000000001</v>
      </c>
      <c r="C193" s="8">
        <f t="shared" si="74"/>
        <v>100.05547212609322</v>
      </c>
      <c r="D193" s="55">
        <f t="shared" si="94"/>
        <v>6.174657161282477E-2</v>
      </c>
      <c r="E193" s="8">
        <v>54.4</v>
      </c>
      <c r="F193" s="8">
        <f t="shared" si="75"/>
        <v>2.1184178726625391</v>
      </c>
      <c r="G193" s="1">
        <v>0.35</v>
      </c>
      <c r="H193" s="8">
        <f t="shared" si="76"/>
        <v>-3.329529298670042E-2</v>
      </c>
      <c r="I193" s="8" cm="1">
        <f t="array" ref="I193">_xll.BDH(I$2,"PX_LAST",$A193,$A193,"Days=A","Fill=P")</f>
        <v>-0.13600000000000001</v>
      </c>
      <c r="J193" s="10">
        <f t="shared" si="77"/>
        <v>-6.9164467483314035E-2</v>
      </c>
      <c r="K193" s="44">
        <f t="shared" si="95"/>
        <v>-1.0408033075237528</v>
      </c>
      <c r="L193" s="59">
        <v>70.730999999999995</v>
      </c>
      <c r="M193" s="10">
        <f t="shared" si="110"/>
        <v>35.296308155267958</v>
      </c>
      <c r="O193" s="59" cm="1">
        <f t="array" ref="O193">_xll.BDH(O$3,"PX_LAST",$A193,$A193,"Days=A","Fill=P")</f>
        <v>53.1</v>
      </c>
      <c r="P193" s="10">
        <f t="shared" si="107"/>
        <v>14.141221629258759</v>
      </c>
      <c r="Q193" s="55">
        <f t="shared" si="109"/>
        <v>3.0535590913744515</v>
      </c>
      <c r="T193" t="s">
        <v>26</v>
      </c>
      <c r="U193" s="26">
        <f t="shared" si="90"/>
        <v>0.5864192039035161</v>
      </c>
      <c r="V193" s="1" t="str">
        <f t="shared" si="91"/>
        <v>E</v>
      </c>
      <c r="W193" s="26">
        <f t="shared" si="96"/>
        <v>0.40402098896311578</v>
      </c>
      <c r="X193" s="49">
        <f t="shared" si="92"/>
        <v>1</v>
      </c>
      <c r="Y193" s="26">
        <f t="shared" si="97"/>
        <v>0.40402098896311578</v>
      </c>
      <c r="Z193" s="82" t="str">
        <f t="shared" si="98"/>
        <v>E</v>
      </c>
      <c r="AA193" s="35">
        <f t="shared" si="93"/>
        <v>0.18239821494040029</v>
      </c>
      <c r="AB193" s="34" t="str">
        <f t="shared" si="102"/>
        <v>E</v>
      </c>
      <c r="AC193" t="s">
        <v>57</v>
      </c>
      <c r="AD193" s="1">
        <f t="shared" si="103"/>
        <v>0.40402098896311578</v>
      </c>
      <c r="AE193" s="1">
        <f t="shared" si="108"/>
        <v>0.15782627349063949</v>
      </c>
      <c r="AF193" s="1"/>
      <c r="AG193" s="1"/>
      <c r="AH193" s="1"/>
      <c r="AI193" s="1">
        <v>0</v>
      </c>
      <c r="AK193" s="28">
        <f t="shared" si="79"/>
        <v>0.5864192039035161</v>
      </c>
      <c r="AL193" s="28" t="e">
        <f t="shared" si="80"/>
        <v>#N/A</v>
      </c>
      <c r="AM193" s="28" t="e">
        <f t="shared" si="81"/>
        <v>#N/A</v>
      </c>
      <c r="AN193" s="28" t="e">
        <f t="shared" si="82"/>
        <v>#N/A</v>
      </c>
      <c r="AO193" s="28">
        <f t="shared" si="83"/>
        <v>361.42</v>
      </c>
      <c r="AP193" s="28" t="e">
        <f t="shared" si="84"/>
        <v>#N/A</v>
      </c>
      <c r="AQ193" t="e">
        <f t="shared" si="85"/>
        <v>#N/A</v>
      </c>
      <c r="AR193" t="e">
        <f t="shared" si="86"/>
        <v>#N/A</v>
      </c>
      <c r="AT193" s="16">
        <f t="shared" si="87"/>
        <v>42734</v>
      </c>
      <c r="AU193">
        <f t="shared" si="88"/>
        <v>4</v>
      </c>
      <c r="AV193">
        <f t="shared" si="89"/>
        <v>4</v>
      </c>
      <c r="BG193" cm="1">
        <f t="array" ref="BG193">_xll.BDH($BG$3,"PX_LAST",$A193,$A193,"Days=A","Fill=P")</f>
        <v>361.42</v>
      </c>
      <c r="BH193">
        <f t="shared" si="78"/>
        <v>5.6814526740547988E-2</v>
      </c>
      <c r="BI193" t="str">
        <f t="shared" si="99"/>
        <v>E</v>
      </c>
      <c r="BJ193">
        <f t="shared" si="100"/>
        <v>1</v>
      </c>
      <c r="BK193">
        <f t="shared" si="101"/>
        <v>-3.5969232471916301E-3</v>
      </c>
      <c r="BL193">
        <f t="shared" si="104"/>
        <v>337.47355209861087</v>
      </c>
      <c r="BM193">
        <f t="shared" si="105"/>
        <v>162.45785948667239</v>
      </c>
      <c r="BN193">
        <f t="shared" si="106"/>
        <v>2.077299018742127</v>
      </c>
    </row>
    <row r="194" spans="1:66" x14ac:dyDescent="0.25">
      <c r="A194" s="54">
        <v>42766</v>
      </c>
      <c r="B194" s="75">
        <f>_xll.BDH(B$2,"PX_LAST",$A194,$A194,"Days=A","Fill=P")</f>
        <v>100.5304</v>
      </c>
      <c r="C194" s="8">
        <f t="shared" si="74"/>
        <v>100.07921851978855</v>
      </c>
      <c r="D194" s="55">
        <f t="shared" si="94"/>
        <v>1.1770959460134598</v>
      </c>
      <c r="E194" s="8">
        <v>55.7</v>
      </c>
      <c r="F194" s="8">
        <f t="shared" si="75"/>
        <v>2.8347342981300319</v>
      </c>
      <c r="G194" s="1">
        <v>-0.22</v>
      </c>
      <c r="H194" s="8">
        <f t="shared" si="76"/>
        <v>-7.0636234389360328E-2</v>
      </c>
      <c r="I194" s="8" cm="1">
        <f t="array" ref="I194">_xll.BDH(I$2,"PX_LAST",$A194,$A194,"Days=A","Fill=P")</f>
        <v>0.23200000000000001</v>
      </c>
      <c r="J194" s="10">
        <f t="shared" si="77"/>
        <v>-5.4106244109148313E-2</v>
      </c>
      <c r="K194" s="44">
        <f t="shared" si="95"/>
        <v>-0.65196518871547349</v>
      </c>
      <c r="L194" s="59">
        <v>61.963500000000003</v>
      </c>
      <c r="M194" s="10">
        <f t="shared" si="110"/>
        <v>36.629667747504563</v>
      </c>
      <c r="O194" s="59" cm="1">
        <f t="array" ref="O194">_xll.BDH(O$3,"PX_LAST",$A194,$A194,"Days=A","Fill=P")</f>
        <v>55.3</v>
      </c>
      <c r="P194" s="10">
        <f t="shared" si="107"/>
        <v>18.257099466332882</v>
      </c>
      <c r="Q194" s="55">
        <f t="shared" si="109"/>
        <v>3.3796763059074704</v>
      </c>
      <c r="T194" t="s">
        <v>26</v>
      </c>
      <c r="U194" s="26">
        <f t="shared" si="90"/>
        <v>0.92981922960160723</v>
      </c>
      <c r="V194" s="1" t="str">
        <f t="shared" si="91"/>
        <v>E</v>
      </c>
      <c r="W194" s="26">
        <f t="shared" si="96"/>
        <v>0.34340002569809114</v>
      </c>
      <c r="X194" s="49">
        <f t="shared" si="92"/>
        <v>1</v>
      </c>
      <c r="Y194" s="26">
        <f t="shared" si="97"/>
        <v>0.34340002569809114</v>
      </c>
      <c r="Z194" s="82" t="str">
        <f t="shared" si="98"/>
        <v>E</v>
      </c>
      <c r="AA194" s="35">
        <f t="shared" si="93"/>
        <v>0.18239821494040029</v>
      </c>
      <c r="AB194" s="34" t="str">
        <f t="shared" si="102"/>
        <v>E</v>
      </c>
      <c r="AC194" t="s">
        <v>57</v>
      </c>
      <c r="AD194" s="1">
        <f t="shared" si="103"/>
        <v>0.34340002569809114</v>
      </c>
      <c r="AE194" s="1">
        <f t="shared" si="108"/>
        <v>0.17545338887394357</v>
      </c>
      <c r="AF194" s="1"/>
      <c r="AG194" s="1"/>
      <c r="AH194" s="1"/>
      <c r="AI194" s="1">
        <v>0</v>
      </c>
      <c r="AK194" s="28">
        <f t="shared" si="79"/>
        <v>0.92981922960160723</v>
      </c>
      <c r="AL194" s="28" t="e">
        <f t="shared" si="80"/>
        <v>#N/A</v>
      </c>
      <c r="AM194" s="28" t="e">
        <f t="shared" si="81"/>
        <v>#N/A</v>
      </c>
      <c r="AN194" s="28" t="e">
        <f t="shared" si="82"/>
        <v>#N/A</v>
      </c>
      <c r="AO194" s="28">
        <f t="shared" si="83"/>
        <v>360.12</v>
      </c>
      <c r="AP194" s="28" t="e">
        <f t="shared" si="84"/>
        <v>#N/A</v>
      </c>
      <c r="AQ194" t="e">
        <f t="shared" si="85"/>
        <v>#N/A</v>
      </c>
      <c r="AR194" t="e">
        <f t="shared" si="86"/>
        <v>#N/A</v>
      </c>
      <c r="AT194" s="16">
        <f t="shared" si="87"/>
        <v>42766</v>
      </c>
      <c r="AU194">
        <f t="shared" si="88"/>
        <v>4</v>
      </c>
      <c r="AV194">
        <f t="shared" si="89"/>
        <v>4</v>
      </c>
      <c r="BG194" cm="1">
        <f t="array" ref="BG194">_xll.BDH($BG$3,"PX_LAST",$A194,$A194,"Days=A","Fill=P")</f>
        <v>360.12</v>
      </c>
      <c r="BH194">
        <f t="shared" si="78"/>
        <v>-3.5969232471916301E-3</v>
      </c>
      <c r="BI194" t="str">
        <f t="shared" si="99"/>
        <v>E</v>
      </c>
      <c r="BJ194">
        <f t="shared" si="100"/>
        <v>1</v>
      </c>
      <c r="BK194">
        <f t="shared" si="101"/>
        <v>2.8101743863156781E-2</v>
      </c>
      <c r="BL194">
        <f t="shared" si="104"/>
        <v>336.25968563375505</v>
      </c>
      <c r="BM194">
        <f t="shared" si="105"/>
        <v>161.87351103519578</v>
      </c>
      <c r="BN194">
        <f t="shared" si="106"/>
        <v>2.077299018742127</v>
      </c>
    </row>
    <row r="195" spans="1:66" x14ac:dyDescent="0.25">
      <c r="A195" s="54">
        <v>42794</v>
      </c>
      <c r="B195" s="75">
        <f>_xll.BDH(B$2,"PX_LAST",$A195,$A195,"Days=A","Fill=P")</f>
        <v>100.66240000000001</v>
      </c>
      <c r="C195" s="8">
        <f t="shared" si="74"/>
        <v>100.10837759379913</v>
      </c>
      <c r="D195" s="55">
        <f t="shared" si="94"/>
        <v>2.4890267562521764</v>
      </c>
      <c r="E195" s="8">
        <v>57.7</v>
      </c>
      <c r="F195" s="8">
        <f t="shared" si="75"/>
        <v>3.8077874385040262</v>
      </c>
      <c r="G195" s="1">
        <v>-0.12</v>
      </c>
      <c r="H195" s="8">
        <f t="shared" si="76"/>
        <v>-8.0508987511488259E-2</v>
      </c>
      <c r="I195" s="8" cm="1">
        <f t="array" ref="I195">_xll.BDH(I$2,"PX_LAST",$A195,$A195,"Days=A","Fill=P")</f>
        <v>-0.04</v>
      </c>
      <c r="J195" s="10">
        <f t="shared" si="77"/>
        <v>-5.3400931903690899E-2</v>
      </c>
      <c r="K195" s="44">
        <f t="shared" si="95"/>
        <v>-0.55781560259250473</v>
      </c>
      <c r="L195" s="59">
        <v>63.960900000000002</v>
      </c>
      <c r="M195" s="10">
        <f t="shared" si="110"/>
        <v>37.996229360129334</v>
      </c>
      <c r="O195" s="59" cm="1">
        <f t="array" ref="O195">_xll.BDH(O$3,"PX_LAST",$A195,$A195,"Days=A","Fill=P")</f>
        <v>71.099999999999994</v>
      </c>
      <c r="P195" s="10">
        <f t="shared" si="107"/>
        <v>23.541389519699592</v>
      </c>
      <c r="Q195" s="55">
        <f t="shared" si="109"/>
        <v>3.5093539056225529</v>
      </c>
      <c r="T195" t="s">
        <v>26</v>
      </c>
      <c r="U195" s="26">
        <f t="shared" si="90"/>
        <v>1.3762114163478358</v>
      </c>
      <c r="V195" s="1" t="str">
        <f t="shared" si="91"/>
        <v>E</v>
      </c>
      <c r="W195" s="26">
        <f t="shared" si="96"/>
        <v>0.4463921867462286</v>
      </c>
      <c r="X195" s="49">
        <f t="shared" si="92"/>
        <v>1</v>
      </c>
      <c r="Y195" s="26">
        <f t="shared" si="97"/>
        <v>0.4463921867462286</v>
      </c>
      <c r="Z195" s="82" t="str">
        <f t="shared" si="98"/>
        <v>E</v>
      </c>
      <c r="AA195" s="35">
        <f t="shared" si="93"/>
        <v>0.18239821494040029</v>
      </c>
      <c r="AB195" s="34" t="str">
        <f t="shared" si="102"/>
        <v>E</v>
      </c>
      <c r="AC195" t="s">
        <v>57</v>
      </c>
      <c r="AD195" s="1">
        <f t="shared" si="103"/>
        <v>0.4463921867462286</v>
      </c>
      <c r="AE195" s="1">
        <f t="shared" si="108"/>
        <v>0.17545338887394357</v>
      </c>
      <c r="AF195" s="1"/>
      <c r="AG195" s="1"/>
      <c r="AH195" s="1"/>
      <c r="AI195" s="1">
        <v>0</v>
      </c>
      <c r="AK195" s="28">
        <f t="shared" si="79"/>
        <v>1.3762114163478358</v>
      </c>
      <c r="AL195" s="28" t="e">
        <f t="shared" si="80"/>
        <v>#N/A</v>
      </c>
      <c r="AM195" s="28" t="e">
        <f t="shared" si="81"/>
        <v>#N/A</v>
      </c>
      <c r="AN195" s="28" t="e">
        <f t="shared" si="82"/>
        <v>#N/A</v>
      </c>
      <c r="AO195" s="28">
        <f t="shared" si="83"/>
        <v>370.24</v>
      </c>
      <c r="AP195" s="28" t="e">
        <f t="shared" si="84"/>
        <v>#N/A</v>
      </c>
      <c r="AQ195" t="e">
        <f t="shared" si="85"/>
        <v>#N/A</v>
      </c>
      <c r="AR195" t="e">
        <f t="shared" si="86"/>
        <v>#N/A</v>
      </c>
      <c r="AT195" s="16">
        <f t="shared" si="87"/>
        <v>42794</v>
      </c>
      <c r="AU195">
        <f t="shared" si="88"/>
        <v>4</v>
      </c>
      <c r="AV195">
        <f t="shared" si="89"/>
        <v>4</v>
      </c>
      <c r="BG195" cm="1">
        <f t="array" ref="BG195">_xll.BDH($BG$3,"PX_LAST",$A195,$A195,"Days=A","Fill=P")</f>
        <v>370.24</v>
      </c>
      <c r="BH195">
        <f t="shared" si="78"/>
        <v>2.8101743863156781E-2</v>
      </c>
      <c r="BI195" t="str">
        <f t="shared" si="99"/>
        <v>E</v>
      </c>
      <c r="BJ195">
        <f t="shared" si="100"/>
        <v>1</v>
      </c>
      <c r="BK195">
        <f t="shared" si="101"/>
        <v>2.9440363007778636E-2</v>
      </c>
      <c r="BL195">
        <f t="shared" si="104"/>
        <v>345.70916919094049</v>
      </c>
      <c r="BM195">
        <f t="shared" si="105"/>
        <v>166.42243898053673</v>
      </c>
      <c r="BN195">
        <f t="shared" si="106"/>
        <v>2.0772990187421274</v>
      </c>
    </row>
    <row r="196" spans="1:66" x14ac:dyDescent="0.25">
      <c r="A196" s="54">
        <v>42825</v>
      </c>
      <c r="B196" s="75">
        <f>_xll.BDH(B$2,"PX_LAST",$A196,$A196,"Days=A","Fill=P")</f>
        <v>100.7816</v>
      </c>
      <c r="C196" s="8">
        <f t="shared" si="74"/>
        <v>100.14203871410918</v>
      </c>
      <c r="D196" s="55">
        <f t="shared" si="94"/>
        <v>3.5206376159396839</v>
      </c>
      <c r="E196" s="8">
        <v>56.5</v>
      </c>
      <c r="F196" s="8">
        <f t="shared" si="75"/>
        <v>4.3462299508032212</v>
      </c>
      <c r="G196" s="1">
        <v>7.0000000000000007E-2</v>
      </c>
      <c r="H196" s="8">
        <f t="shared" si="76"/>
        <v>-5.0407190009190611E-2</v>
      </c>
      <c r="I196" s="8" cm="1">
        <f t="array" ref="I196">_xll.BDH(I$2,"PX_LAST",$A196,$A196,"Days=A","Fill=P")</f>
        <v>0.153</v>
      </c>
      <c r="J196" s="10">
        <f t="shared" si="77"/>
        <v>-4.3080885308506345E-2</v>
      </c>
      <c r="K196" s="44">
        <f t="shared" si="95"/>
        <v>-0.20132069767757332</v>
      </c>
      <c r="L196" s="59">
        <v>68.098699999999994</v>
      </c>
      <c r="M196" s="10">
        <f t="shared" si="110"/>
        <v>39.501352892122867</v>
      </c>
      <c r="O196" s="59" cm="1">
        <f t="array" ref="O196">_xll.BDH(O$3,"PX_LAST",$A196,$A196,"Days=A","Fill=P")</f>
        <v>54.1</v>
      </c>
      <c r="P196" s="10">
        <f t="shared" si="107"/>
        <v>26.597250567729635</v>
      </c>
      <c r="Q196" s="55">
        <f t="shared" si="109"/>
        <v>3.2027006005432996</v>
      </c>
      <c r="T196" t="s">
        <v>26</v>
      </c>
      <c r="U196" s="26">
        <f t="shared" si="90"/>
        <v>1.8301355530393009</v>
      </c>
      <c r="V196" s="1" t="str">
        <f t="shared" si="91"/>
        <v>E</v>
      </c>
      <c r="W196" s="26">
        <f t="shared" si="96"/>
        <v>0.45392413669146503</v>
      </c>
      <c r="X196" s="49">
        <f t="shared" si="92"/>
        <v>1</v>
      </c>
      <c r="Y196" s="26">
        <f t="shared" si="97"/>
        <v>0.45392413669146503</v>
      </c>
      <c r="Z196" s="82" t="str">
        <f t="shared" si="98"/>
        <v>E</v>
      </c>
      <c r="AA196" s="35">
        <f t="shared" si="93"/>
        <v>0.18239821494040029</v>
      </c>
      <c r="AB196" s="34" t="str">
        <f t="shared" si="102"/>
        <v>E</v>
      </c>
      <c r="AC196" t="s">
        <v>57</v>
      </c>
      <c r="AD196" s="1">
        <f t="shared" si="103"/>
        <v>0.45392413669146503</v>
      </c>
      <c r="AE196" s="1">
        <f t="shared" si="108"/>
        <v>0.18285351887401058</v>
      </c>
      <c r="AF196" s="1"/>
      <c r="AG196" s="1"/>
      <c r="AH196" s="1"/>
      <c r="AI196" s="1">
        <v>0</v>
      </c>
      <c r="AK196" s="28">
        <f t="shared" si="79"/>
        <v>1.8301355530393009</v>
      </c>
      <c r="AL196" s="28" t="e">
        <f t="shared" si="80"/>
        <v>#N/A</v>
      </c>
      <c r="AM196" s="28" t="e">
        <f t="shared" si="81"/>
        <v>#N/A</v>
      </c>
      <c r="AN196" s="28" t="e">
        <f t="shared" si="82"/>
        <v>#N/A</v>
      </c>
      <c r="AO196" s="28">
        <f t="shared" si="83"/>
        <v>381.14</v>
      </c>
      <c r="AP196" s="28" t="e">
        <f t="shared" si="84"/>
        <v>#N/A</v>
      </c>
      <c r="AQ196" t="e">
        <f t="shared" si="85"/>
        <v>#N/A</v>
      </c>
      <c r="AR196" t="e">
        <f t="shared" si="86"/>
        <v>#N/A</v>
      </c>
      <c r="AT196" s="16">
        <f t="shared" si="87"/>
        <v>42825</v>
      </c>
      <c r="AU196">
        <f t="shared" si="88"/>
        <v>4</v>
      </c>
      <c r="AV196">
        <f t="shared" si="89"/>
        <v>4</v>
      </c>
      <c r="BG196" cm="1">
        <f t="array" ref="BG196">_xll.BDH($BG$3,"PX_LAST",$A196,$A196,"Days=A","Fill=P")</f>
        <v>381.14</v>
      </c>
      <c r="BH196">
        <f t="shared" si="78"/>
        <v>2.9440363007778636E-2</v>
      </c>
      <c r="BI196" t="str">
        <f t="shared" si="99"/>
        <v>E</v>
      </c>
      <c r="BJ196">
        <f t="shared" si="100"/>
        <v>1</v>
      </c>
      <c r="BK196">
        <f t="shared" si="101"/>
        <v>1.5611061552185612E-2</v>
      </c>
      <c r="BL196">
        <f t="shared" si="104"/>
        <v>355.88697262703931</v>
      </c>
      <c r="BM196">
        <f t="shared" si="105"/>
        <v>171.32197599676363</v>
      </c>
      <c r="BN196">
        <f t="shared" si="106"/>
        <v>2.077299018742127</v>
      </c>
    </row>
    <row r="197" spans="1:66" x14ac:dyDescent="0.25">
      <c r="A197" s="54">
        <v>42853</v>
      </c>
      <c r="B197" s="75">
        <f>_xll.BDH(B$2,"PX_LAST",$A197,$A197,"Days=A","Fill=P")</f>
        <v>100.7816</v>
      </c>
      <c r="C197" s="8">
        <f t="shared" ref="C197:C260" si="111">$BQ$2*C196 + (1-$BQ$2)*B197</f>
        <v>100.17401677840371</v>
      </c>
      <c r="D197" s="55">
        <f t="shared" si="94"/>
        <v>3.9539807277078984</v>
      </c>
      <c r="E197" s="8">
        <v>55.8</v>
      </c>
      <c r="F197" s="8">
        <f t="shared" ref="F197:F257" si="112">$BQ$1*F196+(1-$BQ$1)*(E197-50)</f>
        <v>4.636983960642576</v>
      </c>
      <c r="G197" s="1">
        <v>0.32</v>
      </c>
      <c r="H197" s="8">
        <f t="shared" ref="H197:H257" si="113">$BQ$1*H196+(1-$BQ$1) * MAX(AVERAGE($G$4:$G$256)-3*STDEVA($G$4:$G$256),MIN(G197,AVERAGE($G$4:$G$256)+3*STDEVA($G$4:$G$256)))</f>
        <v>2.3674247992647494E-2</v>
      </c>
      <c r="I197" s="8" cm="1">
        <f t="array" ref="I197">_xll.BDH(I$2,"PX_LAST",$A197,$A197,"Days=A","Fill=P")</f>
        <v>5.0999999999999997E-2</v>
      </c>
      <c r="J197" s="10">
        <f t="shared" ref="J197:J260" si="114">$BQ$3*J196+(1-$BQ$3)*I197</f>
        <v>-3.837684104308102E-2</v>
      </c>
      <c r="K197" s="44">
        <f t="shared" si="95"/>
        <v>4.9739302096959065E-2</v>
      </c>
      <c r="L197" s="59">
        <v>72.133399999999995</v>
      </c>
      <c r="M197" s="10">
        <f t="shared" si="110"/>
        <v>41.132955247516726</v>
      </c>
      <c r="O197" s="59" cm="1">
        <f t="array" ref="O197">_xll.BDH(O$3,"PX_LAST",$A197,$A197,"Days=A","Fill=P")</f>
        <v>70.400000000000006</v>
      </c>
      <c r="P197" s="10">
        <f t="shared" si="107"/>
        <v>30.977525510956671</v>
      </c>
      <c r="Q197" s="55">
        <f t="shared" si="109"/>
        <v>3.1785331493747777</v>
      </c>
      <c r="T197" t="s">
        <v>26</v>
      </c>
      <c r="U197" s="26">
        <f t="shared" si="90"/>
        <v>2.2496366891371404</v>
      </c>
      <c r="V197" s="1" t="str">
        <f t="shared" si="91"/>
        <v>E</v>
      </c>
      <c r="W197" s="26">
        <f t="shared" si="96"/>
        <v>0.41950113609783957</v>
      </c>
      <c r="X197" s="49">
        <f t="shared" si="92"/>
        <v>1</v>
      </c>
      <c r="Y197" s="26">
        <f t="shared" si="97"/>
        <v>0.41950113609783957</v>
      </c>
      <c r="Z197" s="82" t="str">
        <f t="shared" si="98"/>
        <v>E</v>
      </c>
      <c r="AA197" s="35">
        <f t="shared" si="93"/>
        <v>0.18239821494040029</v>
      </c>
      <c r="AB197" s="34" t="str">
        <f t="shared" si="102"/>
        <v>E</v>
      </c>
      <c r="AC197" t="s">
        <v>57</v>
      </c>
      <c r="AD197" s="1">
        <f t="shared" si="103"/>
        <v>0.41950113609783957</v>
      </c>
      <c r="AE197" s="1">
        <f t="shared" si="108"/>
        <v>0.21042165848449923</v>
      </c>
      <c r="AF197" s="1"/>
      <c r="AG197" s="1"/>
      <c r="AH197" s="1"/>
      <c r="AI197" s="1">
        <v>0</v>
      </c>
      <c r="AK197" s="28">
        <f t="shared" si="79"/>
        <v>2.2496366891371404</v>
      </c>
      <c r="AL197" s="28" t="e">
        <f t="shared" si="80"/>
        <v>#N/A</v>
      </c>
      <c r="AM197" s="28" t="e">
        <f t="shared" si="81"/>
        <v>#N/A</v>
      </c>
      <c r="AN197" s="28" t="e">
        <f t="shared" si="82"/>
        <v>#N/A</v>
      </c>
      <c r="AO197" s="28">
        <f t="shared" si="83"/>
        <v>387.09</v>
      </c>
      <c r="AP197" s="28" t="e">
        <f t="shared" si="84"/>
        <v>#N/A</v>
      </c>
      <c r="AQ197" t="e">
        <f t="shared" si="85"/>
        <v>#N/A</v>
      </c>
      <c r="AR197" t="e">
        <f t="shared" si="86"/>
        <v>#N/A</v>
      </c>
      <c r="AT197" s="16">
        <f t="shared" si="87"/>
        <v>42853</v>
      </c>
      <c r="AU197">
        <f t="shared" si="88"/>
        <v>4</v>
      </c>
      <c r="AV197">
        <f t="shared" si="89"/>
        <v>4</v>
      </c>
      <c r="BG197" cm="1">
        <f t="array" ref="BG197">_xll.BDH($BG$3,"PX_LAST",$A197,$A197,"Days=A","Fill=P")</f>
        <v>387.09</v>
      </c>
      <c r="BH197">
        <f t="shared" si="78"/>
        <v>1.5611061552185612E-2</v>
      </c>
      <c r="BI197" t="str">
        <f t="shared" si="99"/>
        <v>E</v>
      </c>
      <c r="BJ197">
        <f t="shared" si="100"/>
        <v>1</v>
      </c>
      <c r="BK197">
        <f t="shared" si="101"/>
        <v>7.4917977731276952E-3</v>
      </c>
      <c r="BL197">
        <f t="shared" si="104"/>
        <v>361.44274606234103</v>
      </c>
      <c r="BM197">
        <f t="shared" si="105"/>
        <v>173.99649390929116</v>
      </c>
      <c r="BN197">
        <f t="shared" si="106"/>
        <v>2.077299018742127</v>
      </c>
    </row>
    <row r="198" spans="1:66" x14ac:dyDescent="0.25">
      <c r="A198" s="54">
        <v>42886</v>
      </c>
      <c r="B198" s="75">
        <f>_xll.BDH(B$2,"PX_LAST",$A198,$A198,"Days=A","Fill=P")</f>
        <v>100.98350000000001</v>
      </c>
      <c r="C198" s="8">
        <f t="shared" si="111"/>
        <v>100.21449093948353</v>
      </c>
      <c r="D198" s="55">
        <f t="shared" si="94"/>
        <v>4.1024397688426353</v>
      </c>
      <c r="E198" s="8">
        <v>56.4</v>
      </c>
      <c r="F198" s="8">
        <f t="shared" si="112"/>
        <v>4.9895871685140598</v>
      </c>
      <c r="G198" s="1">
        <v>0</v>
      </c>
      <c r="H198" s="8">
        <f t="shared" si="113"/>
        <v>1.8939398394117998E-2</v>
      </c>
      <c r="I198" s="8" cm="1">
        <f t="array" ref="I198">_xll.BDH(I$2,"PX_LAST",$A198,$A198,"Days=A","Fill=P")</f>
        <v>8.7999999999999995E-2</v>
      </c>
      <c r="J198" s="10">
        <f t="shared" si="114"/>
        <v>-3.2057998990926963E-2</v>
      </c>
      <c r="K198" s="44">
        <f t="shared" si="95"/>
        <v>0.21199822445615421</v>
      </c>
      <c r="L198" s="59">
        <v>78.389499999999998</v>
      </c>
      <c r="M198" s="10">
        <f t="shared" si="110"/>
        <v>42.995782485140893</v>
      </c>
      <c r="O198" s="59" cm="1">
        <f t="array" ref="O198">_xll.BDH(O$3,"PX_LAST",$A198,$A198,"Days=A","Fill=P")</f>
        <v>40.6</v>
      </c>
      <c r="P198" s="10">
        <f t="shared" si="107"/>
        <v>31.939772959861003</v>
      </c>
      <c r="Q198" s="55">
        <f t="shared" si="109"/>
        <v>2.7854645770353947</v>
      </c>
      <c r="T198" t="s">
        <v>26</v>
      </c>
      <c r="U198" s="26">
        <f t="shared" si="90"/>
        <v>2.3171478430664822</v>
      </c>
      <c r="V198" s="1" t="str">
        <f t="shared" si="91"/>
        <v>E</v>
      </c>
      <c r="W198" s="26">
        <f t="shared" si="96"/>
        <v>6.7511153929341816E-2</v>
      </c>
      <c r="X198" s="49">
        <f t="shared" si="92"/>
        <v>0</v>
      </c>
      <c r="Y198" s="26">
        <f t="shared" si="97"/>
        <v>6.7511153929341816E-2</v>
      </c>
      <c r="Z198" s="82" t="str">
        <f t="shared" si="98"/>
        <v>E</v>
      </c>
      <c r="AA198" s="35">
        <f t="shared" si="93"/>
        <v>0.18239821494040029</v>
      </c>
      <c r="AB198" s="34" t="str">
        <f t="shared" si="102"/>
        <v>E</v>
      </c>
      <c r="AC198" t="s">
        <v>57</v>
      </c>
      <c r="AD198" s="1">
        <f t="shared" si="103"/>
        <v>6.7511153929341816E-2</v>
      </c>
      <c r="AE198" s="1">
        <f t="shared" si="108"/>
        <v>0.21042165848449923</v>
      </c>
      <c r="AF198" s="1"/>
      <c r="AG198" s="1"/>
      <c r="AH198" s="1"/>
      <c r="AI198" s="1">
        <v>0</v>
      </c>
      <c r="AK198" s="28">
        <f t="shared" si="79"/>
        <v>2.3171478430664822</v>
      </c>
      <c r="AL198" s="28" t="e">
        <f t="shared" si="80"/>
        <v>#N/A</v>
      </c>
      <c r="AM198" s="28" t="e">
        <f t="shared" si="81"/>
        <v>#N/A</v>
      </c>
      <c r="AN198" s="28" t="e">
        <f t="shared" si="82"/>
        <v>#N/A</v>
      </c>
      <c r="AO198" s="28">
        <f t="shared" si="83"/>
        <v>389.99</v>
      </c>
      <c r="AP198" s="28" t="e">
        <f t="shared" si="84"/>
        <v>#N/A</v>
      </c>
      <c r="AQ198" t="e">
        <f t="shared" si="85"/>
        <v>#N/A</v>
      </c>
      <c r="AR198" t="e">
        <f t="shared" si="86"/>
        <v>#N/A</v>
      </c>
      <c r="AT198" s="16">
        <f t="shared" si="87"/>
        <v>42886</v>
      </c>
      <c r="AU198">
        <f t="shared" si="88"/>
        <v>4</v>
      </c>
      <c r="AV198">
        <f t="shared" si="89"/>
        <v>4</v>
      </c>
      <c r="BG198" cm="1">
        <f t="array" ref="BG198">_xll.BDH($BG$3,"PX_LAST",$A198,$A198,"Days=A","Fill=P")</f>
        <v>389.99</v>
      </c>
      <c r="BH198">
        <f t="shared" ref="BH198:BH261" si="115">BG198/BG197-1</f>
        <v>7.4917977731276952E-3</v>
      </c>
      <c r="BI198" t="str">
        <f t="shared" si="99"/>
        <v>E</v>
      </c>
      <c r="BJ198">
        <f t="shared" si="100"/>
        <v>1</v>
      </c>
      <c r="BK198">
        <f t="shared" si="101"/>
        <v>-2.7231467473525006E-2</v>
      </c>
      <c r="BL198">
        <f t="shared" si="104"/>
        <v>364.15060202240403</v>
      </c>
      <c r="BM198">
        <f t="shared" si="105"/>
        <v>175.30004045489281</v>
      </c>
      <c r="BN198">
        <f t="shared" si="106"/>
        <v>2.077299018742127</v>
      </c>
    </row>
    <row r="199" spans="1:66" x14ac:dyDescent="0.25">
      <c r="A199" s="54">
        <v>42916</v>
      </c>
      <c r="B199" s="75">
        <f>_xll.BDH(B$2,"PX_LAST",$A199,$A199,"Days=A","Fill=P")</f>
        <v>101.07680000000001</v>
      </c>
      <c r="C199" s="8">
        <f t="shared" si="111"/>
        <v>100.25760639250936</v>
      </c>
      <c r="D199" s="55">
        <f t="shared" si="94"/>
        <v>3.7599812310045664</v>
      </c>
      <c r="E199" s="8">
        <v>56.2</v>
      </c>
      <c r="F199" s="8">
        <f t="shared" si="112"/>
        <v>5.2316697348112484</v>
      </c>
      <c r="G199" s="1">
        <v>0.12</v>
      </c>
      <c r="H199" s="8">
        <f t="shared" si="113"/>
        <v>3.9151518715294389E-2</v>
      </c>
      <c r="I199" s="8" cm="1">
        <f t="array" ref="I199">_xll.BDH(I$2,"PX_LAST",$A199,$A199,"Days=A","Fill=P")</f>
        <v>6.3E-2</v>
      </c>
      <c r="J199" s="10">
        <f t="shared" si="114"/>
        <v>-2.730509904138061E-2</v>
      </c>
      <c r="K199" s="44">
        <f t="shared" si="95"/>
        <v>0.39384803825884501</v>
      </c>
      <c r="L199" s="59">
        <v>73.400499999999994</v>
      </c>
      <c r="M199" s="10">
        <f t="shared" si="110"/>
        <v>44.516018360883848</v>
      </c>
      <c r="O199" s="59" cm="1">
        <f t="array" ref="O199">_xll.BDH(O$3,"PX_LAST",$A199,$A199,"Days=A","Fill=P")</f>
        <v>30.3</v>
      </c>
      <c r="P199" s="10">
        <f t="shared" si="107"/>
        <v>31.775795663874902</v>
      </c>
      <c r="Q199" s="55">
        <f t="shared" si="109"/>
        <v>2.322942676112465</v>
      </c>
      <c r="T199" t="s">
        <v>26</v>
      </c>
      <c r="U199" s="26">
        <f t="shared" si="90"/>
        <v>2.2730768277379818</v>
      </c>
      <c r="V199" s="1" t="str">
        <f t="shared" si="91"/>
        <v>SD</v>
      </c>
      <c r="W199" s="26">
        <f t="shared" si="96"/>
        <v>-4.407101532850044E-2</v>
      </c>
      <c r="X199" s="49">
        <f t="shared" si="92"/>
        <v>0</v>
      </c>
      <c r="Y199" s="26">
        <f t="shared" si="97"/>
        <v>-4.407101532850044E-2</v>
      </c>
      <c r="Z199" s="82" t="str">
        <f t="shared" si="98"/>
        <v>E</v>
      </c>
      <c r="AA199" s="35">
        <f t="shared" si="93"/>
        <v>0.18239821494040029</v>
      </c>
      <c r="AB199" s="34" t="str">
        <f t="shared" si="102"/>
        <v>E</v>
      </c>
      <c r="AC199" t="s">
        <v>57</v>
      </c>
      <c r="AD199" s="1">
        <f t="shared" si="103"/>
        <v>4.407101532850044E-2</v>
      </c>
      <c r="AE199" s="1">
        <f t="shared" si="108"/>
        <v>0.18285351887401058</v>
      </c>
      <c r="AF199" s="1"/>
      <c r="AG199" s="1"/>
      <c r="AH199" s="1"/>
      <c r="AI199" s="1">
        <v>0</v>
      </c>
      <c r="AK199" s="28">
        <f t="shared" ref="AK199:AK262" si="116">IF(OR($AB199=AK$4,$AB200=AK$4),$U199,NA())</f>
        <v>2.2730768277379818</v>
      </c>
      <c r="AL199" s="28" t="e">
        <f t="shared" ref="AL199:AL262" si="117">IF(OR($AB199=AL$4,$AB200=AL$4),$U199,NA())</f>
        <v>#N/A</v>
      </c>
      <c r="AM199" s="28" t="e">
        <f t="shared" ref="AM199:AM262" si="118">IF(OR($AB199=AM$4,$AB200=AM$4),$U199,NA())</f>
        <v>#N/A</v>
      </c>
      <c r="AN199" s="28" t="e">
        <f t="shared" ref="AN199:AN262" si="119">IF(OR($AB199=AN$4,$AB200=AN$4),$U199,NA())</f>
        <v>#N/A</v>
      </c>
      <c r="AO199" s="28">
        <f t="shared" ref="AO199:AO262" si="120">IF(OR($AB199=AO$5,$AB200=AO$5),$BG199,NA())</f>
        <v>379.37</v>
      </c>
      <c r="AP199" s="28" t="e">
        <f t="shared" ref="AP199:AP262" si="121">IF(OR($AB199=AP$5,$AB200=AP$5),$BG199,NA())</f>
        <v>#N/A</v>
      </c>
      <c r="AQ199" t="e">
        <f t="shared" ref="AQ199:AQ262" si="122">IF(OR($AB199=AQ$5,$AB200=AQ$5),$BG199,NA())</f>
        <v>#N/A</v>
      </c>
      <c r="AR199" t="e">
        <f t="shared" ref="AR199:AR262" si="123">IF(OR($AB199=AN$5,$AB200=AN$5),$BG199,NA())</f>
        <v>#N/A</v>
      </c>
      <c r="AT199" s="16">
        <f t="shared" ref="AT199:AT262" si="124">A199</f>
        <v>42916</v>
      </c>
      <c r="AU199">
        <f t="shared" si="88"/>
        <v>3</v>
      </c>
      <c r="AV199">
        <f t="shared" si="89"/>
        <v>4</v>
      </c>
      <c r="BG199" cm="1">
        <f t="array" ref="BG199">_xll.BDH($BG$3,"PX_LAST",$A199,$A199,"Days=A","Fill=P")</f>
        <v>379.37</v>
      </c>
      <c r="BH199">
        <f t="shared" si="115"/>
        <v>-2.7231467473525006E-2</v>
      </c>
      <c r="BI199" t="str">
        <f t="shared" si="99"/>
        <v>E</v>
      </c>
      <c r="BJ199">
        <f t="shared" si="100"/>
        <v>1</v>
      </c>
      <c r="BK199">
        <f t="shared" si="101"/>
        <v>-4.006642591665055E-3</v>
      </c>
      <c r="BL199">
        <f t="shared" si="104"/>
        <v>354.23424674796638</v>
      </c>
      <c r="BM199">
        <f t="shared" si="105"/>
        <v>170.52636310513779</v>
      </c>
      <c r="BN199">
        <f t="shared" si="106"/>
        <v>2.077299018742127</v>
      </c>
    </row>
    <row r="200" spans="1:66" ht="15" customHeight="1" x14ac:dyDescent="0.25">
      <c r="A200" s="54">
        <v>42947</v>
      </c>
      <c r="B200" s="75">
        <f>_xll.BDH(B$2,"PX_LAST",$A200,$A200,"Days=A","Fill=P")</f>
        <v>101.1666</v>
      </c>
      <c r="C200" s="8">
        <f t="shared" si="111"/>
        <v>100.30305607288389</v>
      </c>
      <c r="D200" s="55">
        <f t="shared" si="94"/>
        <v>3.4116400408072272</v>
      </c>
      <c r="E200" s="8">
        <v>56.5</v>
      </c>
      <c r="F200" s="8">
        <f t="shared" si="112"/>
        <v>5.4853357878489986</v>
      </c>
      <c r="G200" s="1">
        <v>-0.1</v>
      </c>
      <c r="H200" s="8">
        <f t="shared" si="113"/>
        <v>1.1321214972235517E-2</v>
      </c>
      <c r="I200" s="8" cm="1">
        <f t="array" ref="I200">_xll.BDH(I$2,"PX_LAST",$A200,$A200,"Days=A","Fill=P")</f>
        <v>0.42699999999999999</v>
      </c>
      <c r="J200" s="10">
        <f t="shared" si="114"/>
        <v>-4.5898440893115608E-3</v>
      </c>
      <c r="K200" s="44">
        <f t="shared" si="95"/>
        <v>1.2514468820027211</v>
      </c>
      <c r="L200" s="59">
        <v>71.1965</v>
      </c>
      <c r="M200" s="10">
        <f t="shared" si="110"/>
        <v>45.850042442839658</v>
      </c>
      <c r="O200" s="59" cm="1">
        <f t="array" ref="O200">_xll.BDH(O$3,"PX_LAST",$A200,$A200,"Days=A","Fill=P")</f>
        <v>19.100000000000001</v>
      </c>
      <c r="P200" s="10">
        <f t="shared" si="107"/>
        <v>30.508216097487413</v>
      </c>
      <c r="Q200" s="55">
        <f t="shared" si="109"/>
        <v>1.8519812505635378</v>
      </c>
      <c r="T200" t="s">
        <v>26</v>
      </c>
      <c r="U200" s="26">
        <f t="shared" si="90"/>
        <v>2.2878031211902754</v>
      </c>
      <c r="V200" s="1" t="str">
        <f t="shared" si="91"/>
        <v>E</v>
      </c>
      <c r="W200" s="26">
        <f t="shared" si="96"/>
        <v>1.4726293452293593E-2</v>
      </c>
      <c r="X200" s="49">
        <f t="shared" si="92"/>
        <v>0</v>
      </c>
      <c r="Y200" s="26">
        <f t="shared" si="97"/>
        <v>1.4726293452293593E-2</v>
      </c>
      <c r="Z200" s="82" t="str">
        <f t="shared" si="98"/>
        <v>E</v>
      </c>
      <c r="AA200" s="35">
        <f t="shared" si="93"/>
        <v>2.2878031211902754</v>
      </c>
      <c r="AB200" s="34" t="str">
        <f t="shared" si="102"/>
        <v>E</v>
      </c>
      <c r="AC200" t="s">
        <v>57</v>
      </c>
      <c r="AD200" s="1">
        <f t="shared" si="103"/>
        <v>1.4726293452293593E-2</v>
      </c>
      <c r="AE200" s="1">
        <f t="shared" si="108"/>
        <v>0.17545338887394357</v>
      </c>
      <c r="AF200" s="1"/>
      <c r="AG200" s="1"/>
      <c r="AH200" s="1"/>
      <c r="AI200" s="1">
        <v>0</v>
      </c>
      <c r="AK200" s="28">
        <f t="shared" si="116"/>
        <v>2.2878031211902754</v>
      </c>
      <c r="AL200" s="28" t="e">
        <f t="shared" si="117"/>
        <v>#N/A</v>
      </c>
      <c r="AM200" s="28" t="e">
        <f t="shared" si="118"/>
        <v>#N/A</v>
      </c>
      <c r="AN200" s="28" t="e">
        <f t="shared" si="119"/>
        <v>#N/A</v>
      </c>
      <c r="AO200" s="28">
        <f t="shared" si="120"/>
        <v>377.85</v>
      </c>
      <c r="AP200" s="28" t="e">
        <f t="shared" si="121"/>
        <v>#N/A</v>
      </c>
      <c r="AQ200" t="e">
        <f t="shared" si="122"/>
        <v>#N/A</v>
      </c>
      <c r="AR200" t="e">
        <f t="shared" si="123"/>
        <v>#N/A</v>
      </c>
      <c r="AT200" s="16">
        <f t="shared" si="124"/>
        <v>42947</v>
      </c>
      <c r="AU200">
        <f t="shared" ref="AU200:AU257" si="125">IF($V200="E",4,IF($V200="R",2,IF($V200="SD",3,1)))</f>
        <v>4</v>
      </c>
      <c r="AV200">
        <f t="shared" ref="AV200:AV263" si="126">IF($Z200="E",4,IF($Z200="R",2,IF($Z200="SD",3,1)))</f>
        <v>4</v>
      </c>
      <c r="BG200" cm="1">
        <f t="array" ref="BG200">_xll.BDH($BG$3,"PX_LAST",$A200,$A200,"Days=A","Fill=P")</f>
        <v>377.85</v>
      </c>
      <c r="BH200">
        <f t="shared" si="115"/>
        <v>-4.006642591665055E-3</v>
      </c>
      <c r="BI200" t="str">
        <f t="shared" si="99"/>
        <v>E</v>
      </c>
      <c r="BJ200">
        <f t="shared" si="100"/>
        <v>1</v>
      </c>
      <c r="BK200">
        <f t="shared" si="101"/>
        <v>-1.0506814873627146E-2</v>
      </c>
      <c r="BL200">
        <v>100</v>
      </c>
      <c r="BM200">
        <v>100</v>
      </c>
      <c r="BN200">
        <f t="shared" si="106"/>
        <v>1</v>
      </c>
    </row>
    <row r="201" spans="1:66" x14ac:dyDescent="0.25">
      <c r="A201" s="54">
        <v>42978</v>
      </c>
      <c r="B201" s="75">
        <f>_xll.BDH(B$2,"PX_LAST",$A201,$A201,"Days=A","Fill=P")</f>
        <v>101.251</v>
      </c>
      <c r="C201" s="8">
        <f t="shared" si="111"/>
        <v>100.35045326923969</v>
      </c>
      <c r="D201" s="55">
        <f t="shared" si="94"/>
        <v>3.1295614552442519</v>
      </c>
      <c r="E201" s="8">
        <v>58.4</v>
      </c>
      <c r="F201" s="8">
        <f t="shared" si="112"/>
        <v>6.0682686302791975</v>
      </c>
      <c r="G201" s="1">
        <v>-0.04</v>
      </c>
      <c r="H201" s="8">
        <f t="shared" si="113"/>
        <v>1.0569719777884165E-3</v>
      </c>
      <c r="I201" s="8" cm="1">
        <f t="array" ref="I201">_xll.BDH(I$2,"PX_LAST",$A201,$A201,"Days=A","Fill=P")</f>
        <v>0.24299999999999999</v>
      </c>
      <c r="J201" s="10">
        <f t="shared" si="114"/>
        <v>7.7896481151540275E-3</v>
      </c>
      <c r="K201" s="44">
        <f t="shared" si="95"/>
        <v>1.901990011169733</v>
      </c>
      <c r="L201" s="59">
        <v>54.533200000000001</v>
      </c>
      <c r="M201" s="10">
        <f t="shared" si="110"/>
        <v>46.284200320697678</v>
      </c>
      <c r="O201" s="59" cm="1">
        <f t="array" ref="O201">_xll.BDH(O$3,"PX_LAST",$A201,$A201,"Days=A","Fill=P")</f>
        <v>28</v>
      </c>
      <c r="P201" s="10">
        <f t="shared" si="107"/>
        <v>30.257394487738672</v>
      </c>
      <c r="Q201" s="55">
        <f t="shared" si="109"/>
        <v>1.682967290956711</v>
      </c>
      <c r="T201" t="s">
        <v>26</v>
      </c>
      <c r="U201" s="26">
        <f t="shared" si="90"/>
        <v>2.3321991143112237</v>
      </c>
      <c r="V201" s="1" t="str">
        <f t="shared" si="91"/>
        <v>E</v>
      </c>
      <c r="W201" s="26">
        <f t="shared" si="96"/>
        <v>4.4395993120948329E-2</v>
      </c>
      <c r="X201" s="49">
        <f t="shared" si="92"/>
        <v>0</v>
      </c>
      <c r="Y201" s="26">
        <f t="shared" si="97"/>
        <v>4.4395993120948329E-2</v>
      </c>
      <c r="Z201" s="82" t="str">
        <f t="shared" si="98"/>
        <v>E</v>
      </c>
      <c r="AA201" s="35">
        <f t="shared" si="93"/>
        <v>2.2878031211902754</v>
      </c>
      <c r="AB201" s="34" t="str">
        <f t="shared" si="102"/>
        <v>E</v>
      </c>
      <c r="AC201" t="s">
        <v>57</v>
      </c>
      <c r="AD201" s="1">
        <f t="shared" si="103"/>
        <v>4.4395993120948329E-2</v>
      </c>
      <c r="AE201" s="1">
        <f t="shared" si="108"/>
        <v>0.17545338887394357</v>
      </c>
      <c r="AF201" s="1"/>
      <c r="AG201" s="1"/>
      <c r="AH201" s="1"/>
      <c r="AI201" s="1">
        <v>0</v>
      </c>
      <c r="AK201" s="28">
        <f t="shared" si="116"/>
        <v>2.3321991143112237</v>
      </c>
      <c r="AL201" s="28" t="e">
        <f t="shared" si="117"/>
        <v>#N/A</v>
      </c>
      <c r="AM201" s="28" t="e">
        <f t="shared" si="118"/>
        <v>#N/A</v>
      </c>
      <c r="AN201" s="28" t="e">
        <f t="shared" si="119"/>
        <v>#N/A</v>
      </c>
      <c r="AO201" s="28">
        <f t="shared" si="120"/>
        <v>373.88</v>
      </c>
      <c r="AP201" s="28" t="e">
        <f t="shared" si="121"/>
        <v>#N/A</v>
      </c>
      <c r="AQ201" t="e">
        <f t="shared" si="122"/>
        <v>#N/A</v>
      </c>
      <c r="AR201" t="e">
        <f t="shared" si="123"/>
        <v>#N/A</v>
      </c>
      <c r="AT201" s="16">
        <f t="shared" si="124"/>
        <v>42978</v>
      </c>
      <c r="AU201">
        <f t="shared" si="125"/>
        <v>4</v>
      </c>
      <c r="AV201">
        <f t="shared" si="126"/>
        <v>4</v>
      </c>
      <c r="BG201" cm="1">
        <f t="array" ref="BG201">_xll.BDH($BG$3,"PX_LAST",$A201,$A201,"Days=A","Fill=P")</f>
        <v>373.88</v>
      </c>
      <c r="BH201">
        <f t="shared" si="115"/>
        <v>-1.0506814873627146E-2</v>
      </c>
      <c r="BI201" t="str">
        <f t="shared" si="99"/>
        <v>E</v>
      </c>
      <c r="BJ201">
        <f t="shared" si="100"/>
        <v>1</v>
      </c>
      <c r="BK201">
        <f t="shared" si="101"/>
        <v>3.8194072964587544E-2</v>
      </c>
      <c r="BL201">
        <f t="shared" si="104"/>
        <v>98.949318512637291</v>
      </c>
      <c r="BM201">
        <f t="shared" si="105"/>
        <v>98.949318512637291</v>
      </c>
      <c r="BN201">
        <f t="shared" si="106"/>
        <v>1</v>
      </c>
    </row>
    <row r="202" spans="1:66" x14ac:dyDescent="0.25">
      <c r="A202" s="54">
        <v>43007</v>
      </c>
      <c r="B202" s="75">
        <f>_xll.BDH(B$2,"PX_LAST",$A202,$A202,"Days=A","Fill=P")</f>
        <v>101.251</v>
      </c>
      <c r="C202" s="8">
        <f t="shared" si="111"/>
        <v>100.39548060577771</v>
      </c>
      <c r="D202" s="55">
        <f t="shared" si="94"/>
        <v>2.865347435029971</v>
      </c>
      <c r="E202" s="8">
        <v>60</v>
      </c>
      <c r="F202" s="8">
        <f t="shared" si="112"/>
        <v>6.8546149042233573</v>
      </c>
      <c r="G202" s="1">
        <v>0.15</v>
      </c>
      <c r="H202" s="8">
        <f t="shared" si="113"/>
        <v>3.0845577582230724E-2</v>
      </c>
      <c r="I202" s="8" cm="1">
        <f t="array" ref="I202">_xll.BDH(I$2,"PX_LAST",$A202,$A202,"Days=A","Fill=P")</f>
        <v>0.45</v>
      </c>
      <c r="J202" s="10">
        <f t="shared" si="114"/>
        <v>2.9900165709396347E-2</v>
      </c>
      <c r="K202" s="44">
        <f t="shared" si="95"/>
        <v>2.8631930891069191</v>
      </c>
      <c r="L202" s="59">
        <v>62.305999999999997</v>
      </c>
      <c r="M202" s="10">
        <f t="shared" si="110"/>
        <v>47.085290304662799</v>
      </c>
      <c r="N202" s="55">
        <f>(M202-MEDIAN(M182:M202))/AVEDEV(M182:M202)</f>
        <v>2.6714801614325978</v>
      </c>
      <c r="O202" s="59" cm="1">
        <f t="array" ref="O202">_xll.BDH(O$3,"PX_LAST",$A202,$A202,"Days=A","Fill=P")</f>
        <v>50.2</v>
      </c>
      <c r="P202" s="10">
        <f t="shared" si="107"/>
        <v>32.251655038964806</v>
      </c>
      <c r="Q202" s="55">
        <f t="shared" si="109"/>
        <v>1.7180299785907456</v>
      </c>
      <c r="T202" t="s">
        <v>26</v>
      </c>
      <c r="U202" s="26">
        <f t="shared" si="90"/>
        <v>2.5955661710936289</v>
      </c>
      <c r="V202" s="1" t="str">
        <f t="shared" si="91"/>
        <v>E</v>
      </c>
      <c r="W202" s="26">
        <f t="shared" si="96"/>
        <v>0.26336705678240513</v>
      </c>
      <c r="X202" s="49">
        <f t="shared" si="92"/>
        <v>0</v>
      </c>
      <c r="Y202" s="26">
        <f t="shared" si="97"/>
        <v>0.26336705678240513</v>
      </c>
      <c r="Z202" s="82" t="str">
        <f t="shared" si="98"/>
        <v>E</v>
      </c>
      <c r="AA202" s="35">
        <f t="shared" si="93"/>
        <v>2.2878031211902754</v>
      </c>
      <c r="AB202" s="34" t="str">
        <f t="shared" si="102"/>
        <v>E</v>
      </c>
      <c r="AC202" t="s">
        <v>57</v>
      </c>
      <c r="AD202" s="1">
        <f t="shared" si="103"/>
        <v>0.26336705678240513</v>
      </c>
      <c r="AE202" s="1">
        <f t="shared" si="108"/>
        <v>0.18285351887401058</v>
      </c>
      <c r="AF202" s="1"/>
      <c r="AG202" s="1"/>
      <c r="AH202" s="1"/>
      <c r="AI202" s="1">
        <v>0</v>
      </c>
      <c r="AK202" s="28">
        <f t="shared" si="116"/>
        <v>2.5955661710936289</v>
      </c>
      <c r="AL202" s="28" t="e">
        <f t="shared" si="117"/>
        <v>#N/A</v>
      </c>
      <c r="AM202" s="28" t="e">
        <f t="shared" si="118"/>
        <v>#N/A</v>
      </c>
      <c r="AN202" s="28" t="e">
        <f t="shared" si="119"/>
        <v>#N/A</v>
      </c>
      <c r="AO202" s="28">
        <f t="shared" si="120"/>
        <v>388.16</v>
      </c>
      <c r="AP202" s="28" t="e">
        <f t="shared" si="121"/>
        <v>#N/A</v>
      </c>
      <c r="AQ202" t="e">
        <f t="shared" si="122"/>
        <v>#N/A</v>
      </c>
      <c r="AR202" t="e">
        <f t="shared" si="123"/>
        <v>#N/A</v>
      </c>
      <c r="AT202" s="16">
        <f t="shared" si="124"/>
        <v>43007</v>
      </c>
      <c r="AU202">
        <f t="shared" si="125"/>
        <v>4</v>
      </c>
      <c r="AV202">
        <f t="shared" si="126"/>
        <v>4</v>
      </c>
      <c r="BG202" cm="1">
        <f t="array" ref="BG202">_xll.BDH($BG$3,"PX_LAST",$A202,$A202,"Days=A","Fill=P")</f>
        <v>388.16</v>
      </c>
      <c r="BH202">
        <f t="shared" si="115"/>
        <v>3.8194072964587544E-2</v>
      </c>
      <c r="BI202" t="str">
        <f t="shared" si="99"/>
        <v>E</v>
      </c>
      <c r="BJ202">
        <f t="shared" si="100"/>
        <v>1</v>
      </c>
      <c r="BK202">
        <f t="shared" si="101"/>
        <v>1.8188375927452594E-2</v>
      </c>
      <c r="BL202">
        <f t="shared" si="104"/>
        <v>102.72859600370518</v>
      </c>
      <c r="BM202">
        <f t="shared" si="105"/>
        <v>102.72859600370518</v>
      </c>
      <c r="BN202">
        <f t="shared" si="106"/>
        <v>1</v>
      </c>
    </row>
    <row r="203" spans="1:66" x14ac:dyDescent="0.25">
      <c r="A203" s="54">
        <v>43039</v>
      </c>
      <c r="B203" s="75">
        <f>_xll.BDH(B$2,"PX_LAST",$A203,$A203,"Days=A","Fill=P")</f>
        <v>101.364</v>
      </c>
      <c r="C203" s="8">
        <f t="shared" si="111"/>
        <v>100.44390657548882</v>
      </c>
      <c r="D203" s="55">
        <f t="shared" si="94"/>
        <v>2.6844160869333469</v>
      </c>
      <c r="E203" s="8">
        <v>58.6</v>
      </c>
      <c r="F203" s="8">
        <f t="shared" si="112"/>
        <v>7.2036919233786856</v>
      </c>
      <c r="G203" s="1">
        <v>0.5</v>
      </c>
      <c r="H203" s="8">
        <f t="shared" si="113"/>
        <v>0.12467646206578456</v>
      </c>
      <c r="I203" s="8" cm="1">
        <f t="array" ref="I203">_xll.BDH(I$2,"PX_LAST",$A203,$A203,"Days=A","Fill=P")</f>
        <v>0.27900000000000003</v>
      </c>
      <c r="J203" s="10">
        <f t="shared" si="114"/>
        <v>4.2355157423926544E-2</v>
      </c>
      <c r="K203" s="44">
        <f t="shared" si="95"/>
        <v>3.1391163350479645</v>
      </c>
      <c r="L203" s="59">
        <v>59.680900000000001</v>
      </c>
      <c r="M203" s="10">
        <f t="shared" si="110"/>
        <v>47.71507078942966</v>
      </c>
      <c r="N203" s="55">
        <f t="shared" ref="N203:N266" si="127">(M203-MEDIAN(M183:M203))/AVEDEV(M183:M203)</f>
        <v>2.5244459518516806</v>
      </c>
      <c r="O203" s="59" cm="1">
        <f t="array" ref="O203">_xll.BDH(O$3,"PX_LAST",$A203,$A203,"Days=A","Fill=P")</f>
        <v>59</v>
      </c>
      <c r="P203" s="10">
        <f t="shared" si="107"/>
        <v>34.926489535068328</v>
      </c>
      <c r="Q203" s="55">
        <f t="shared" si="109"/>
        <v>1.5096690449006225</v>
      </c>
      <c r="T203" t="s">
        <v>26</v>
      </c>
      <c r="U203" s="26">
        <f t="shared" si="90"/>
        <v>2.5096446917075594</v>
      </c>
      <c r="V203" s="1" t="str">
        <f t="shared" si="91"/>
        <v>SD</v>
      </c>
      <c r="W203" s="26">
        <f t="shared" si="96"/>
        <v>-8.5921479386069421E-2</v>
      </c>
      <c r="X203" s="49">
        <f t="shared" si="92"/>
        <v>0</v>
      </c>
      <c r="Y203" s="26">
        <f t="shared" si="97"/>
        <v>-8.5921479386069421E-2</v>
      </c>
      <c r="Z203" s="82" t="str">
        <f t="shared" si="98"/>
        <v>E</v>
      </c>
      <c r="AA203" s="35">
        <f t="shared" si="93"/>
        <v>2.2878031211902754</v>
      </c>
      <c r="AB203" s="34" t="str">
        <f t="shared" si="102"/>
        <v>E</v>
      </c>
      <c r="AC203" t="s">
        <v>57</v>
      </c>
      <c r="AD203" s="1">
        <f t="shared" si="103"/>
        <v>8.5921479386069421E-2</v>
      </c>
      <c r="AE203" s="1">
        <f t="shared" si="108"/>
        <v>0.17545338887394357</v>
      </c>
      <c r="AF203" s="1"/>
      <c r="AG203" s="1"/>
      <c r="AH203" s="1"/>
      <c r="AI203" s="1">
        <v>0</v>
      </c>
      <c r="AK203" s="28">
        <f t="shared" si="116"/>
        <v>2.5096446917075594</v>
      </c>
      <c r="AL203" s="28">
        <f t="shared" si="117"/>
        <v>2.5096446917075594</v>
      </c>
      <c r="AM203" s="28" t="e">
        <f t="shared" si="118"/>
        <v>#N/A</v>
      </c>
      <c r="AN203" s="28" t="e">
        <f t="shared" si="119"/>
        <v>#N/A</v>
      </c>
      <c r="AO203" s="28">
        <f t="shared" si="120"/>
        <v>395.22</v>
      </c>
      <c r="AP203" s="28">
        <f t="shared" si="121"/>
        <v>395.22</v>
      </c>
      <c r="AQ203" t="e">
        <f t="shared" si="122"/>
        <v>#N/A</v>
      </c>
      <c r="AR203" t="e">
        <f t="shared" si="123"/>
        <v>#N/A</v>
      </c>
      <c r="AT203" s="16">
        <f t="shared" si="124"/>
        <v>43039</v>
      </c>
      <c r="AU203">
        <f t="shared" si="125"/>
        <v>3</v>
      </c>
      <c r="AV203">
        <f t="shared" si="126"/>
        <v>4</v>
      </c>
      <c r="BG203" cm="1">
        <f t="array" ref="BG203">_xll.BDH($BG$3,"PX_LAST",$A203,$A203,"Days=A","Fill=P")</f>
        <v>395.22</v>
      </c>
      <c r="BH203">
        <f t="shared" si="115"/>
        <v>1.8188375927452594E-2</v>
      </c>
      <c r="BI203" t="str">
        <f t="shared" si="99"/>
        <v>E</v>
      </c>
      <c r="BJ203">
        <f t="shared" si="100"/>
        <v>1</v>
      </c>
      <c r="BK203">
        <f t="shared" si="101"/>
        <v>-2.1582915844339912E-2</v>
      </c>
      <c r="BL203">
        <f t="shared" si="104"/>
        <v>104.59706232631997</v>
      </c>
      <c r="BM203">
        <f t="shared" si="105"/>
        <v>104.59706232631997</v>
      </c>
      <c r="BN203">
        <f t="shared" si="106"/>
        <v>1</v>
      </c>
    </row>
    <row r="204" spans="1:66" x14ac:dyDescent="0.25">
      <c r="A204" s="54">
        <v>43069</v>
      </c>
      <c r="B204" s="75">
        <f>_xll.BDH(B$2,"PX_LAST",$A204,$A204,"Days=A","Fill=P")</f>
        <v>101.3742</v>
      </c>
      <c r="C204" s="8">
        <f t="shared" si="111"/>
        <v>100.49042124671439</v>
      </c>
      <c r="D204" s="55">
        <f t="shared" si="94"/>
        <v>2.5153275369814727</v>
      </c>
      <c r="E204" s="8">
        <v>57.6</v>
      </c>
      <c r="F204" s="8">
        <f t="shared" si="112"/>
        <v>7.282953538702948</v>
      </c>
      <c r="G204" s="1">
        <v>0.24</v>
      </c>
      <c r="H204" s="8">
        <f t="shared" si="113"/>
        <v>0.14774116965262762</v>
      </c>
      <c r="I204" s="8" cm="1">
        <f t="array" ref="I204">_xll.BDH(I$2,"PX_LAST",$A204,$A204,"Days=A","Fill=P")</f>
        <v>-4.2000000000000003E-2</v>
      </c>
      <c r="J204" s="10">
        <f t="shared" si="114"/>
        <v>3.8137399552730211E-2</v>
      </c>
      <c r="K204" s="44">
        <f t="shared" si="95"/>
        <v>2.7120538389998443</v>
      </c>
      <c r="L204" s="59">
        <v>48.968800000000002</v>
      </c>
      <c r="M204" s="10">
        <f t="shared" si="110"/>
        <v>47.777757249958178</v>
      </c>
      <c r="N204" s="55">
        <f t="shared" si="127"/>
        <v>2.1177986564134539</v>
      </c>
      <c r="O204" s="59" cm="1">
        <f t="array" ref="O204">_xll.BDH(O$3,"PX_LAST",$A204,$A204,"Days=A","Fill=P")</f>
        <v>71.3</v>
      </c>
      <c r="P204" s="10">
        <f t="shared" si="107"/>
        <v>38.563840581561493</v>
      </c>
      <c r="Q204" s="55">
        <f t="shared" si="109"/>
        <v>1.4426704549988263</v>
      </c>
      <c r="T204" t="s">
        <v>26</v>
      </c>
      <c r="U204" s="26">
        <f t="shared" si="90"/>
        <v>2.2392347593363677</v>
      </c>
      <c r="V204" s="1" t="str">
        <f t="shared" si="91"/>
        <v>SD</v>
      </c>
      <c r="W204" s="26">
        <f t="shared" si="96"/>
        <v>-0.27040993237119171</v>
      </c>
      <c r="X204" s="49">
        <f t="shared" si="92"/>
        <v>0</v>
      </c>
      <c r="Y204" s="26">
        <f t="shared" si="97"/>
        <v>-0.27040993237119171</v>
      </c>
      <c r="Z204" s="82" t="str">
        <f t="shared" si="98"/>
        <v>SD</v>
      </c>
      <c r="AA204" s="35">
        <f t="shared" si="93"/>
        <v>2.2878031211902754</v>
      </c>
      <c r="AB204" s="34" t="str">
        <f t="shared" si="102"/>
        <v>SD</v>
      </c>
      <c r="AC204" t="s">
        <v>57</v>
      </c>
      <c r="AD204" s="1">
        <f t="shared" si="103"/>
        <v>0.27040993237119171</v>
      </c>
      <c r="AE204" s="1">
        <f t="shared" si="108"/>
        <v>0.17545338887394357</v>
      </c>
      <c r="AF204" s="1"/>
      <c r="AG204" s="1"/>
      <c r="AH204" s="1"/>
      <c r="AI204" s="1">
        <v>0</v>
      </c>
      <c r="AK204" s="28" t="e">
        <f t="shared" si="116"/>
        <v>#N/A</v>
      </c>
      <c r="AL204" s="28">
        <f t="shared" si="117"/>
        <v>2.2392347593363677</v>
      </c>
      <c r="AM204" s="28" t="e">
        <f t="shared" si="118"/>
        <v>#N/A</v>
      </c>
      <c r="AN204" s="28" t="e">
        <f t="shared" si="119"/>
        <v>#N/A</v>
      </c>
      <c r="AO204" s="28" t="e">
        <f t="shared" si="120"/>
        <v>#N/A</v>
      </c>
      <c r="AP204" s="28">
        <f t="shared" si="121"/>
        <v>386.69</v>
      </c>
      <c r="AQ204" t="e">
        <f t="shared" si="122"/>
        <v>#N/A</v>
      </c>
      <c r="AR204" t="e">
        <f t="shared" si="123"/>
        <v>#N/A</v>
      </c>
      <c r="AT204" s="16">
        <f t="shared" si="124"/>
        <v>43069</v>
      </c>
      <c r="AU204">
        <f t="shared" si="125"/>
        <v>3</v>
      </c>
      <c r="AV204">
        <f t="shared" si="126"/>
        <v>3</v>
      </c>
      <c r="BG204" cm="1">
        <f t="array" ref="BG204">_xll.BDH($BG$3,"PX_LAST",$A204,$A204,"Days=A","Fill=P")</f>
        <v>386.69</v>
      </c>
      <c r="BH204">
        <f t="shared" si="115"/>
        <v>-2.1582915844339912E-2</v>
      </c>
      <c r="BI204" t="str">
        <f t="shared" si="99"/>
        <v>SD</v>
      </c>
      <c r="BJ204">
        <f t="shared" si="100"/>
        <v>0</v>
      </c>
      <c r="BK204">
        <f t="shared" si="101"/>
        <v>0</v>
      </c>
      <c r="BL204">
        <f t="shared" si="104"/>
        <v>102.33955273256583</v>
      </c>
      <c r="BM204">
        <f t="shared" si="105"/>
        <v>102.33955273256583</v>
      </c>
      <c r="BN204">
        <f t="shared" si="106"/>
        <v>1</v>
      </c>
    </row>
    <row r="205" spans="1:66" x14ac:dyDescent="0.25">
      <c r="A205" s="54">
        <v>43098</v>
      </c>
      <c r="B205" s="75">
        <f>_xll.BDH(B$2,"PX_LAST",$A205,$A205,"Days=A","Fill=P")</f>
        <v>101.3742</v>
      </c>
      <c r="C205" s="8">
        <f t="shared" si="111"/>
        <v>100.53461018437868</v>
      </c>
      <c r="D205" s="55">
        <f t="shared" si="94"/>
        <v>2.3568551659167163</v>
      </c>
      <c r="E205" s="8">
        <v>59.7</v>
      </c>
      <c r="F205" s="8">
        <f t="shared" si="112"/>
        <v>7.7663628309623594</v>
      </c>
      <c r="G205" s="1">
        <v>0.15</v>
      </c>
      <c r="H205" s="8">
        <f t="shared" si="113"/>
        <v>0.1481929357221021</v>
      </c>
      <c r="I205" s="8" cm="1">
        <f t="array" ref="I205">_xll.BDH(I$2,"PX_LAST",$A205,$A205,"Days=A","Fill=P")</f>
        <v>0.3</v>
      </c>
      <c r="J205" s="10">
        <f t="shared" si="114"/>
        <v>5.1230529575093713E-2</v>
      </c>
      <c r="K205" s="44">
        <f t="shared" si="95"/>
        <v>2.7653959793703464</v>
      </c>
      <c r="L205" s="59">
        <v>37.733400000000003</v>
      </c>
      <c r="M205" s="10">
        <f t="shared" si="110"/>
        <v>47.27553938746027</v>
      </c>
      <c r="N205" s="55">
        <f t="shared" si="127"/>
        <v>1.6794538623229349</v>
      </c>
      <c r="O205" s="59" cm="1">
        <f t="array" ref="O205">_xll.BDH(O$3,"PX_LAST",$A205,$A205,"Days=A","Fill=P")</f>
        <v>49.3</v>
      </c>
      <c r="P205" s="10">
        <f t="shared" si="107"/>
        <v>39.637456523405348</v>
      </c>
      <c r="Q205" s="55">
        <f t="shared" si="109"/>
        <v>1.1512210087429784</v>
      </c>
      <c r="T205" t="s">
        <v>26</v>
      </c>
      <c r="U205" s="26">
        <f t="shared" si="90"/>
        <v>2.0278495968544332</v>
      </c>
      <c r="V205" s="1" t="str">
        <f t="shared" si="91"/>
        <v>SD</v>
      </c>
      <c r="W205" s="26">
        <f t="shared" si="96"/>
        <v>-0.21138516248193451</v>
      </c>
      <c r="X205" s="49">
        <f t="shared" si="92"/>
        <v>0</v>
      </c>
      <c r="Y205" s="26">
        <f t="shared" si="97"/>
        <v>-0.21138516248193451</v>
      </c>
      <c r="Z205" s="82" t="str">
        <f t="shared" si="98"/>
        <v>SD</v>
      </c>
      <c r="AA205" s="35">
        <f t="shared" si="93"/>
        <v>2.2878031211902754</v>
      </c>
      <c r="AB205" s="34" t="str">
        <f t="shared" si="102"/>
        <v>SD</v>
      </c>
      <c r="AC205" t="s">
        <v>57</v>
      </c>
      <c r="AD205" s="1">
        <f t="shared" si="103"/>
        <v>0.21138516248193451</v>
      </c>
      <c r="AE205" s="1">
        <f t="shared" si="108"/>
        <v>0.17545338887394357</v>
      </c>
      <c r="AF205" s="1"/>
      <c r="AG205" s="1"/>
      <c r="AH205" s="1"/>
      <c r="AI205" s="1">
        <v>0</v>
      </c>
      <c r="AK205" s="28" t="e">
        <f t="shared" si="116"/>
        <v>#N/A</v>
      </c>
      <c r="AL205" s="28">
        <f t="shared" si="117"/>
        <v>2.0278495968544332</v>
      </c>
      <c r="AM205" s="28" t="e">
        <f t="shared" si="118"/>
        <v>#N/A</v>
      </c>
      <c r="AN205" s="28" t="e">
        <f t="shared" si="119"/>
        <v>#N/A</v>
      </c>
      <c r="AO205" s="28" t="e">
        <f t="shared" si="120"/>
        <v>#N/A</v>
      </c>
      <c r="AP205" s="28">
        <f t="shared" si="121"/>
        <v>389.18</v>
      </c>
      <c r="AQ205" t="e">
        <f t="shared" si="122"/>
        <v>#N/A</v>
      </c>
      <c r="AR205" t="e">
        <f t="shared" si="123"/>
        <v>#N/A</v>
      </c>
      <c r="AT205" s="16">
        <f t="shared" si="124"/>
        <v>43098</v>
      </c>
      <c r="AU205">
        <f t="shared" si="125"/>
        <v>3</v>
      </c>
      <c r="AV205">
        <f t="shared" si="126"/>
        <v>3</v>
      </c>
      <c r="BG205" cm="1">
        <f t="array" ref="BG205">_xll.BDH($BG$3,"PX_LAST",$A205,$A205,"Days=A","Fill=P")</f>
        <v>389.18</v>
      </c>
      <c r="BH205">
        <f t="shared" si="115"/>
        <v>6.4392665959813744E-3</v>
      </c>
      <c r="BI205" t="str">
        <f t="shared" si="99"/>
        <v>SD</v>
      </c>
      <c r="BJ205">
        <f t="shared" si="100"/>
        <v>0</v>
      </c>
      <c r="BK205">
        <f t="shared" si="101"/>
        <v>0</v>
      </c>
      <c r="BL205">
        <f t="shared" si="104"/>
        <v>102.33955273256583</v>
      </c>
      <c r="BM205">
        <f t="shared" si="105"/>
        <v>102.99854439592433</v>
      </c>
      <c r="BN205">
        <f t="shared" si="106"/>
        <v>0.9936019322678451</v>
      </c>
    </row>
    <row r="206" spans="1:66" x14ac:dyDescent="0.25">
      <c r="A206" s="54">
        <v>43131</v>
      </c>
      <c r="B206" s="75">
        <f>_xll.BDH(B$2,"PX_LAST",$A206,$A206,"Days=A","Fill=P")</f>
        <v>101.2868</v>
      </c>
      <c r="C206" s="8">
        <f t="shared" si="111"/>
        <v>100.57221967515974</v>
      </c>
      <c r="D206" s="55">
        <f t="shared" si="94"/>
        <v>2.2071582913842192</v>
      </c>
      <c r="E206" s="8">
        <v>59.4</v>
      </c>
      <c r="F206" s="8">
        <f t="shared" si="112"/>
        <v>8.0930902647698879</v>
      </c>
      <c r="G206" s="1">
        <v>-0.23</v>
      </c>
      <c r="H206" s="8">
        <f t="shared" si="113"/>
        <v>7.2554348577681699E-2</v>
      </c>
      <c r="I206" s="8" cm="1">
        <f t="array" ref="I206">_xll.BDH(I$2,"PX_LAST",$A206,$A206,"Days=A","Fill=P")</f>
        <v>0.501</v>
      </c>
      <c r="J206" s="10">
        <f t="shared" si="114"/>
        <v>7.3719003096339053E-2</v>
      </c>
      <c r="K206" s="44">
        <f t="shared" si="95"/>
        <v>2.9026653842452013</v>
      </c>
      <c r="L206" s="59">
        <v>30.9984</v>
      </c>
      <c r="M206" s="10">
        <f t="shared" si="110"/>
        <v>46.461682418087257</v>
      </c>
      <c r="N206" s="55">
        <f t="shared" si="127"/>
        <v>1.2318833127558591</v>
      </c>
      <c r="O206" s="59" cm="1">
        <f t="array" ref="O206">_xll.BDH(O$3,"PX_LAST",$A206,$A206,"Days=A","Fill=P")</f>
        <v>35.6</v>
      </c>
      <c r="P206" s="10">
        <f t="shared" si="107"/>
        <v>39.233710871064815</v>
      </c>
      <c r="Q206" s="55">
        <f t="shared" si="109"/>
        <v>0.92952476738876677</v>
      </c>
      <c r="T206" t="s">
        <v>23</v>
      </c>
      <c r="U206" s="26">
        <f t="shared" si="90"/>
        <v>1.855232157576636</v>
      </c>
      <c r="V206" s="1" t="str">
        <f t="shared" si="91"/>
        <v>SD</v>
      </c>
      <c r="W206" s="26">
        <f t="shared" si="96"/>
        <v>-0.17261743927779727</v>
      </c>
      <c r="X206" s="49">
        <f t="shared" si="92"/>
        <v>0</v>
      </c>
      <c r="Y206" s="26">
        <f t="shared" si="97"/>
        <v>-0.17261743927779727</v>
      </c>
      <c r="Z206" s="82" t="str">
        <f t="shared" si="98"/>
        <v>SD</v>
      </c>
      <c r="AA206" s="35">
        <f t="shared" si="93"/>
        <v>2.2878031211902754</v>
      </c>
      <c r="AB206" s="34" t="str">
        <f t="shared" si="102"/>
        <v>SD</v>
      </c>
      <c r="AC206" t="s">
        <v>57</v>
      </c>
      <c r="AD206" s="1">
        <f t="shared" si="103"/>
        <v>0.17261743927779727</v>
      </c>
      <c r="AE206" s="1">
        <f t="shared" si="108"/>
        <v>0.17261743927779727</v>
      </c>
      <c r="AF206" s="1"/>
      <c r="AG206" s="1"/>
      <c r="AH206" s="1"/>
      <c r="AI206" s="1">
        <v>0</v>
      </c>
      <c r="AK206" s="28" t="e">
        <f t="shared" si="116"/>
        <v>#N/A</v>
      </c>
      <c r="AL206" s="28">
        <f t="shared" si="117"/>
        <v>1.855232157576636</v>
      </c>
      <c r="AM206" s="28" t="e">
        <f t="shared" si="118"/>
        <v>#N/A</v>
      </c>
      <c r="AN206" s="28" t="e">
        <f t="shared" si="119"/>
        <v>#N/A</v>
      </c>
      <c r="AO206" s="28" t="e">
        <f t="shared" si="120"/>
        <v>#N/A</v>
      </c>
      <c r="AP206" s="28">
        <f t="shared" si="121"/>
        <v>395.46</v>
      </c>
      <c r="AQ206" t="e">
        <f t="shared" si="122"/>
        <v>#N/A</v>
      </c>
      <c r="AR206" t="e">
        <f t="shared" si="123"/>
        <v>#N/A</v>
      </c>
      <c r="AT206" s="16">
        <f t="shared" si="124"/>
        <v>43131</v>
      </c>
      <c r="AU206">
        <f t="shared" si="125"/>
        <v>3</v>
      </c>
      <c r="AV206">
        <f t="shared" si="126"/>
        <v>3</v>
      </c>
      <c r="BG206" cm="1">
        <f t="array" ref="BG206">_xll.BDH($BG$3,"PX_LAST",$A206,$A206,"Days=A","Fill=P")</f>
        <v>395.46</v>
      </c>
      <c r="BH206">
        <f t="shared" si="115"/>
        <v>1.6136492111619161E-2</v>
      </c>
      <c r="BI206" t="str">
        <f t="shared" si="99"/>
        <v>SD</v>
      </c>
      <c r="BJ206">
        <f t="shared" si="100"/>
        <v>0</v>
      </c>
      <c r="BK206">
        <f t="shared" si="101"/>
        <v>0</v>
      </c>
      <c r="BL206">
        <f t="shared" si="104"/>
        <v>102.33955273256583</v>
      </c>
      <c r="BM206">
        <f t="shared" si="105"/>
        <v>104.66057959507742</v>
      </c>
      <c r="BN206">
        <f t="shared" si="106"/>
        <v>0.97782329439134164</v>
      </c>
    </row>
    <row r="207" spans="1:66" x14ac:dyDescent="0.25">
      <c r="A207" s="54">
        <v>43159</v>
      </c>
      <c r="B207" s="75">
        <f>_xll.BDH(B$2,"PX_LAST",$A207,$A207,"Days=A","Fill=P")</f>
        <v>101.19370000000001</v>
      </c>
      <c r="C207" s="8">
        <f t="shared" si="111"/>
        <v>100.60329369140176</v>
      </c>
      <c r="D207" s="55">
        <f t="shared" si="94"/>
        <v>2.0537667880811239</v>
      </c>
      <c r="E207" s="8">
        <v>60.9</v>
      </c>
      <c r="F207" s="8">
        <f t="shared" si="112"/>
        <v>8.6544722118159108</v>
      </c>
      <c r="G207" s="1">
        <v>0.42</v>
      </c>
      <c r="H207" s="8">
        <f t="shared" si="113"/>
        <v>0.14204347886214536</v>
      </c>
      <c r="I207" s="8" cm="1">
        <f t="array" ref="I207">_xll.BDH(I$2,"PX_LAST",$A207,$A207,"Days=A","Fill=P")</f>
        <v>0.158</v>
      </c>
      <c r="J207" s="10">
        <f t="shared" si="114"/>
        <v>7.7933052941522099E-2</v>
      </c>
      <c r="K207" s="44">
        <f t="shared" si="95"/>
        <v>2.5654916349030064</v>
      </c>
      <c r="L207" s="59">
        <v>12.8705</v>
      </c>
      <c r="M207" s="10">
        <f t="shared" si="110"/>
        <v>44.782123297182899</v>
      </c>
      <c r="N207" s="55">
        <f t="shared" si="127"/>
        <v>0.65139380729619856</v>
      </c>
      <c r="O207" s="59" cm="1">
        <f t="array" ref="O207">_xll.BDH(O$3,"PX_LAST",$A207,$A207,"Days=A","Fill=P")</f>
        <v>2.4</v>
      </c>
      <c r="P207" s="10">
        <f t="shared" si="107"/>
        <v>35.550339783958336</v>
      </c>
      <c r="Q207" s="55">
        <f t="shared" si="109"/>
        <v>0.41567877384264812</v>
      </c>
      <c r="T207" t="s">
        <v>23</v>
      </c>
      <c r="U207" s="26">
        <f t="shared" si="90"/>
        <v>1.4599306268565182</v>
      </c>
      <c r="V207" s="1" t="str">
        <f t="shared" si="91"/>
        <v>SD</v>
      </c>
      <c r="W207" s="26">
        <f t="shared" si="96"/>
        <v>-0.39530153072011776</v>
      </c>
      <c r="X207" s="49">
        <f t="shared" si="92"/>
        <v>1</v>
      </c>
      <c r="Y207" s="26">
        <f t="shared" si="97"/>
        <v>-0.39530153072011776</v>
      </c>
      <c r="Z207" s="82" t="str">
        <f t="shared" si="98"/>
        <v>SD</v>
      </c>
      <c r="AA207" s="35">
        <f t="shared" si="93"/>
        <v>2.2878031211902754</v>
      </c>
      <c r="AB207" s="34" t="str">
        <f t="shared" si="102"/>
        <v>SD</v>
      </c>
      <c r="AC207" t="s">
        <v>57</v>
      </c>
      <c r="AD207" s="1">
        <f t="shared" si="103"/>
        <v>0.39530153072011776</v>
      </c>
      <c r="AE207" s="1">
        <f t="shared" si="108"/>
        <v>0.17545338887394357</v>
      </c>
      <c r="AF207" s="1"/>
      <c r="AG207" s="1"/>
      <c r="AH207" s="1"/>
      <c r="AI207" s="1">
        <v>0</v>
      </c>
      <c r="AK207" s="28" t="e">
        <f t="shared" si="116"/>
        <v>#N/A</v>
      </c>
      <c r="AL207" s="28">
        <f t="shared" si="117"/>
        <v>1.4599306268565182</v>
      </c>
      <c r="AM207" s="28" t="e">
        <f t="shared" si="118"/>
        <v>#N/A</v>
      </c>
      <c r="AN207" s="28" t="e">
        <f t="shared" si="119"/>
        <v>#N/A</v>
      </c>
      <c r="AO207" s="28" t="e">
        <f t="shared" si="120"/>
        <v>#N/A</v>
      </c>
      <c r="AP207" s="28">
        <f t="shared" si="121"/>
        <v>379.63</v>
      </c>
      <c r="AQ207" t="e">
        <f t="shared" si="122"/>
        <v>#N/A</v>
      </c>
      <c r="AR207" t="e">
        <f t="shared" si="123"/>
        <v>#N/A</v>
      </c>
      <c r="AT207" s="16">
        <f t="shared" si="124"/>
        <v>43159</v>
      </c>
      <c r="AU207">
        <f t="shared" si="125"/>
        <v>3</v>
      </c>
      <c r="AV207">
        <f t="shared" si="126"/>
        <v>3</v>
      </c>
      <c r="BG207" cm="1">
        <f t="array" ref="BG207">_xll.BDH($BG$3,"PX_LAST",$A207,$A207,"Days=A","Fill=P")</f>
        <v>379.63</v>
      </c>
      <c r="BH207">
        <f t="shared" si="115"/>
        <v>-4.0029332928741224E-2</v>
      </c>
      <c r="BI207" t="str">
        <f t="shared" si="99"/>
        <v>SD</v>
      </c>
      <c r="BJ207">
        <f t="shared" si="100"/>
        <v>0</v>
      </c>
      <c r="BK207">
        <f t="shared" si="101"/>
        <v>0</v>
      </c>
      <c r="BL207">
        <f t="shared" si="104"/>
        <v>102.33955273256583</v>
      </c>
      <c r="BM207">
        <f t="shared" si="105"/>
        <v>100.47108640995104</v>
      </c>
      <c r="BN207">
        <f t="shared" si="106"/>
        <v>1.0185970550272634</v>
      </c>
    </row>
    <row r="208" spans="1:66" x14ac:dyDescent="0.25">
      <c r="A208" s="54">
        <v>43189</v>
      </c>
      <c r="B208" s="75">
        <f>_xll.BDH(B$2,"PX_LAST",$A208,$A208,"Days=A","Fill=P")</f>
        <v>101.19370000000001</v>
      </c>
      <c r="C208" s="8">
        <f t="shared" si="111"/>
        <v>100.63281400683167</v>
      </c>
      <c r="D208" s="55">
        <f t="shared" si="94"/>
        <v>1.9329208137593465</v>
      </c>
      <c r="E208" s="8">
        <v>58.8</v>
      </c>
      <c r="F208" s="8">
        <f t="shared" si="112"/>
        <v>8.6835777694527287</v>
      </c>
      <c r="G208" s="1">
        <v>0.17</v>
      </c>
      <c r="H208" s="8">
        <f t="shared" si="113"/>
        <v>0.14763478308971628</v>
      </c>
      <c r="I208" s="8" cm="1">
        <f t="array" ref="I208">_xll.BDH(I$2,"PX_LAST",$A208,$A208,"Days=A","Fill=P")</f>
        <v>-7.2999999999999995E-2</v>
      </c>
      <c r="J208" s="10">
        <f t="shared" si="114"/>
        <v>7.0386400294445997E-2</v>
      </c>
      <c r="K208" s="44">
        <f t="shared" si="95"/>
        <v>2.1347091768324251</v>
      </c>
      <c r="L208" s="59">
        <v>6.9545000000000003</v>
      </c>
      <c r="M208" s="10">
        <f t="shared" si="110"/>
        <v>42.890742132323751</v>
      </c>
      <c r="N208" s="55">
        <f t="shared" si="127"/>
        <v>0</v>
      </c>
      <c r="O208" s="59" cm="1">
        <f t="array" ref="O208">_xll.BDH(O$3,"PX_LAST",$A208,$A208,"Days=A","Fill=P")</f>
        <v>-56.8</v>
      </c>
      <c r="P208" s="10">
        <f t="shared" si="107"/>
        <v>26.315305805562502</v>
      </c>
      <c r="Q208" s="55">
        <f t="shared" si="109"/>
        <v>-0.34863840451382122</v>
      </c>
      <c r="T208" t="s">
        <v>23</v>
      </c>
      <c r="U208" s="26">
        <f t="shared" si="90"/>
        <v>0.95995939009993181</v>
      </c>
      <c r="V208" s="1" t="str">
        <f t="shared" si="91"/>
        <v>SD</v>
      </c>
      <c r="W208" s="26">
        <f t="shared" si="96"/>
        <v>-0.49997123675658639</v>
      </c>
      <c r="X208" s="49">
        <f t="shared" si="92"/>
        <v>1</v>
      </c>
      <c r="Y208" s="26">
        <f t="shared" si="97"/>
        <v>-0.49997123675658639</v>
      </c>
      <c r="Z208" s="82" t="str">
        <f t="shared" si="98"/>
        <v>SD</v>
      </c>
      <c r="AA208" s="35">
        <f t="shared" si="93"/>
        <v>2.2878031211902754</v>
      </c>
      <c r="AB208" s="34" t="str">
        <f t="shared" si="102"/>
        <v>SD</v>
      </c>
      <c r="AC208" t="s">
        <v>57</v>
      </c>
      <c r="AD208" s="1">
        <f t="shared" si="103"/>
        <v>0.49997123675658639</v>
      </c>
      <c r="AE208" s="1">
        <f t="shared" si="108"/>
        <v>0.18285351887401058</v>
      </c>
      <c r="AF208" s="1"/>
      <c r="AG208" s="1"/>
      <c r="AH208" s="1"/>
      <c r="AI208" s="1">
        <v>0</v>
      </c>
      <c r="AK208" s="28" t="e">
        <f t="shared" si="116"/>
        <v>#N/A</v>
      </c>
      <c r="AL208" s="28">
        <f t="shared" si="117"/>
        <v>0.95995939009993181</v>
      </c>
      <c r="AM208" s="28" t="e">
        <f t="shared" si="118"/>
        <v>#N/A</v>
      </c>
      <c r="AN208" s="28" t="e">
        <f t="shared" si="119"/>
        <v>#N/A</v>
      </c>
      <c r="AO208" s="28" t="e">
        <f t="shared" si="120"/>
        <v>#N/A</v>
      </c>
      <c r="AP208" s="28">
        <f t="shared" si="121"/>
        <v>370.87</v>
      </c>
      <c r="AQ208" t="e">
        <f t="shared" si="122"/>
        <v>#N/A</v>
      </c>
      <c r="AR208" t="e">
        <f t="shared" si="123"/>
        <v>#N/A</v>
      </c>
      <c r="AT208" s="16">
        <f t="shared" si="124"/>
        <v>43189</v>
      </c>
      <c r="AU208">
        <f t="shared" si="125"/>
        <v>3</v>
      </c>
      <c r="AV208">
        <f t="shared" si="126"/>
        <v>3</v>
      </c>
      <c r="BG208" cm="1">
        <f t="array" ref="BG208">_xll.BDH($BG$3,"PX_LAST",$A208,$A208,"Days=A","Fill=P")</f>
        <v>370.87</v>
      </c>
      <c r="BH208">
        <f t="shared" si="115"/>
        <v>-2.3075099438927382E-2</v>
      </c>
      <c r="BI208" t="str">
        <f t="shared" si="99"/>
        <v>SD</v>
      </c>
      <c r="BJ208">
        <f t="shared" si="100"/>
        <v>0</v>
      </c>
      <c r="BK208">
        <f t="shared" si="101"/>
        <v>0</v>
      </c>
      <c r="BL208">
        <f t="shared" si="104"/>
        <v>102.33955273256583</v>
      </c>
      <c r="BM208">
        <f t="shared" si="105"/>
        <v>98.152706100304357</v>
      </c>
      <c r="BN208">
        <f t="shared" si="106"/>
        <v>1.0426564564402621</v>
      </c>
    </row>
    <row r="209" spans="1:66" x14ac:dyDescent="0.25">
      <c r="A209" s="54">
        <v>43220</v>
      </c>
      <c r="B209" s="75">
        <f>_xll.BDH(B$2,"PX_LAST",$A209,$A209,"Days=A","Fill=P")</f>
        <v>100.9618</v>
      </c>
      <c r="C209" s="8">
        <f t="shared" si="111"/>
        <v>100.64926330649008</v>
      </c>
      <c r="D209" s="55">
        <f t="shared" si="94"/>
        <v>1.7888392609640795</v>
      </c>
      <c r="E209" s="8">
        <v>58.6</v>
      </c>
      <c r="F209" s="8">
        <f t="shared" si="112"/>
        <v>8.6668622155621833</v>
      </c>
      <c r="G209" s="1">
        <v>0.39</v>
      </c>
      <c r="H209" s="8">
        <f t="shared" si="113"/>
        <v>0.19610782647177302</v>
      </c>
      <c r="I209" s="8" cm="1">
        <f t="array" ref="I209">_xll.BDH(I$2,"PX_LAST",$A209,$A209,"Days=A","Fill=P")</f>
        <v>0.28999999999999998</v>
      </c>
      <c r="J209" s="10">
        <f t="shared" si="114"/>
        <v>8.1367080279723711E-2</v>
      </c>
      <c r="K209" s="44">
        <f t="shared" si="95"/>
        <v>1.9814100117646243</v>
      </c>
      <c r="L209" s="59">
        <v>16.302399999999999</v>
      </c>
      <c r="M209" s="10">
        <f t="shared" si="110"/>
        <v>41.561325025707561</v>
      </c>
      <c r="N209" s="55">
        <f t="shared" si="127"/>
        <v>-0.27489665368070093</v>
      </c>
      <c r="O209" s="59" cm="1">
        <f t="array" ref="O209">_xll.BDH(O$3,"PX_LAST",$A209,$A209,"Days=A","Fill=P")</f>
        <v>-77.5</v>
      </c>
      <c r="P209" s="10">
        <f t="shared" si="107"/>
        <v>15.933775225006256</v>
      </c>
      <c r="Q209" s="55">
        <f t="shared" si="109"/>
        <v>-1.376007028949273</v>
      </c>
      <c r="T209" t="s">
        <v>23</v>
      </c>
      <c r="U209" s="26">
        <f t="shared" si="90"/>
        <v>0.56585678572349929</v>
      </c>
      <c r="V209" s="1" t="str">
        <f t="shared" si="91"/>
        <v>SD</v>
      </c>
      <c r="W209" s="26">
        <f t="shared" si="96"/>
        <v>-0.39410260437643252</v>
      </c>
      <c r="X209" s="49">
        <f t="shared" si="92"/>
        <v>1</v>
      </c>
      <c r="Y209" s="26">
        <f t="shared" si="97"/>
        <v>-0.39410260437643252</v>
      </c>
      <c r="Z209" s="82" t="str">
        <f t="shared" si="98"/>
        <v>SD</v>
      </c>
      <c r="AA209" s="35">
        <f t="shared" si="93"/>
        <v>2.2878031211902754</v>
      </c>
      <c r="AB209" s="34" t="str">
        <f t="shared" si="102"/>
        <v>SD</v>
      </c>
      <c r="AC209" t="s">
        <v>57</v>
      </c>
      <c r="AD209" s="1">
        <f t="shared" si="103"/>
        <v>0.39410260437643252</v>
      </c>
      <c r="AE209" s="1">
        <f t="shared" si="108"/>
        <v>0.21138516248193451</v>
      </c>
      <c r="AF209" s="1"/>
      <c r="AG209" s="1"/>
      <c r="AH209" s="1"/>
      <c r="AI209" s="1">
        <v>0</v>
      </c>
      <c r="AK209" s="28" t="e">
        <f t="shared" si="116"/>
        <v>#N/A</v>
      </c>
      <c r="AL209" s="28">
        <f t="shared" si="117"/>
        <v>0.56585678572349929</v>
      </c>
      <c r="AM209" s="28" t="e">
        <f t="shared" si="118"/>
        <v>#N/A</v>
      </c>
      <c r="AN209" s="28" t="e">
        <f t="shared" si="119"/>
        <v>#N/A</v>
      </c>
      <c r="AO209" s="28" t="e">
        <f t="shared" si="120"/>
        <v>#N/A</v>
      </c>
      <c r="AP209" s="28">
        <f t="shared" si="121"/>
        <v>385.32</v>
      </c>
      <c r="AQ209" t="e">
        <f t="shared" si="122"/>
        <v>#N/A</v>
      </c>
      <c r="AR209" t="e">
        <f t="shared" si="123"/>
        <v>#N/A</v>
      </c>
      <c r="AT209" s="16">
        <f t="shared" si="124"/>
        <v>43220</v>
      </c>
      <c r="AU209">
        <f t="shared" si="125"/>
        <v>3</v>
      </c>
      <c r="AV209">
        <f t="shared" si="126"/>
        <v>3</v>
      </c>
      <c r="BG209" cm="1">
        <f t="array" ref="BG209">_xll.BDH($BG$3,"PX_LAST",$A209,$A209,"Days=A","Fill=P")</f>
        <v>385.32</v>
      </c>
      <c r="BH209">
        <f t="shared" si="115"/>
        <v>3.8962439668886573E-2</v>
      </c>
      <c r="BI209" t="str">
        <f t="shared" si="99"/>
        <v>SD</v>
      </c>
      <c r="BJ209">
        <f t="shared" si="100"/>
        <v>0</v>
      </c>
      <c r="BK209">
        <f t="shared" si="101"/>
        <v>0</v>
      </c>
      <c r="BL209">
        <f t="shared" si="104"/>
        <v>102.33955273256583</v>
      </c>
      <c r="BM209">
        <f t="shared" si="105"/>
        <v>101.97697499007542</v>
      </c>
      <c r="BN209">
        <f t="shared" si="106"/>
        <v>1.0035554863490088</v>
      </c>
    </row>
    <row r="210" spans="1:66" x14ac:dyDescent="0.25">
      <c r="A210" s="54">
        <v>43251</v>
      </c>
      <c r="B210" s="75">
        <f>_xll.BDH(B$2,"PX_LAST",$A210,$A210,"Days=A","Fill=P")</f>
        <v>100.8308</v>
      </c>
      <c r="C210" s="8">
        <f t="shared" si="111"/>
        <v>100.65834014116557</v>
      </c>
      <c r="D210" s="55">
        <f t="shared" si="94"/>
        <v>1.6396603392114193</v>
      </c>
      <c r="E210" s="8">
        <v>59</v>
      </c>
      <c r="F210" s="8">
        <f t="shared" si="112"/>
        <v>8.7334897724497456</v>
      </c>
      <c r="G210" s="1">
        <v>-0.19</v>
      </c>
      <c r="H210" s="8">
        <f t="shared" si="113"/>
        <v>0.11888626117741845</v>
      </c>
      <c r="I210" s="8" cm="1">
        <f t="array" ref="I210">_xll.BDH(I$2,"PX_LAST",$A210,$A210,"Days=A","Fill=P")</f>
        <v>-8.5000000000000006E-2</v>
      </c>
      <c r="J210" s="10">
        <f t="shared" si="114"/>
        <v>7.3048726265737524E-2</v>
      </c>
      <c r="K210" s="44">
        <f t="shared" si="95"/>
        <v>1.4334075600078298</v>
      </c>
      <c r="L210" s="59">
        <v>13.803699999999999</v>
      </c>
      <c r="M210" s="10">
        <f t="shared" si="110"/>
        <v>40.173443774422182</v>
      </c>
      <c r="N210" s="55">
        <f t="shared" si="127"/>
        <v>-0.62024433875143437</v>
      </c>
      <c r="O210" s="59" cm="1">
        <f t="array" ref="O210">_xll.BDH(O$3,"PX_LAST",$A210,$A210,"Days=A","Fill=P")</f>
        <v>-91.4</v>
      </c>
      <c r="P210" s="10">
        <f t="shared" si="107"/>
        <v>5.2003977025056312</v>
      </c>
      <c r="Q210" s="55">
        <f t="shared" si="109"/>
        <v>-2.4754121483851379</v>
      </c>
      <c r="T210" t="s">
        <v>23</v>
      </c>
      <c r="U210" s="26">
        <f t="shared" si="90"/>
        <v>3.1647583458834228E-2</v>
      </c>
      <c r="V210" s="1" t="str">
        <f t="shared" si="91"/>
        <v>SD</v>
      </c>
      <c r="W210" s="26">
        <f t="shared" si="96"/>
        <v>-0.53420920226466506</v>
      </c>
      <c r="X210" s="49">
        <f t="shared" si="92"/>
        <v>1</v>
      </c>
      <c r="Y210" s="26">
        <f t="shared" si="97"/>
        <v>-0.53420920226466506</v>
      </c>
      <c r="Z210" s="82" t="str">
        <f t="shared" si="98"/>
        <v>SD</v>
      </c>
      <c r="AA210" s="35">
        <f t="shared" si="93"/>
        <v>2.2878031211902754</v>
      </c>
      <c r="AB210" s="34" t="str">
        <f t="shared" si="102"/>
        <v>SD</v>
      </c>
      <c r="AC210" t="s">
        <v>57</v>
      </c>
      <c r="AD210" s="1">
        <f t="shared" si="103"/>
        <v>0.53420920226466506</v>
      </c>
      <c r="AE210" s="1">
        <f t="shared" si="108"/>
        <v>0.26336705678240513</v>
      </c>
      <c r="AF210" s="1"/>
      <c r="AG210" s="1"/>
      <c r="AH210" s="1"/>
      <c r="AI210" s="1">
        <v>0</v>
      </c>
      <c r="AK210" s="28" t="e">
        <f t="shared" si="116"/>
        <v>#N/A</v>
      </c>
      <c r="AL210" s="28">
        <f t="shared" si="117"/>
        <v>3.1647583458834228E-2</v>
      </c>
      <c r="AM210" s="28">
        <f t="shared" si="118"/>
        <v>3.1647583458834228E-2</v>
      </c>
      <c r="AN210" s="28" t="e">
        <f t="shared" si="119"/>
        <v>#N/A</v>
      </c>
      <c r="AO210" s="28" t="e">
        <f t="shared" si="120"/>
        <v>#N/A</v>
      </c>
      <c r="AP210" s="28">
        <f t="shared" si="121"/>
        <v>383.06</v>
      </c>
      <c r="AQ210">
        <f t="shared" si="122"/>
        <v>383.06</v>
      </c>
      <c r="AR210" t="e">
        <f t="shared" si="123"/>
        <v>#N/A</v>
      </c>
      <c r="AT210" s="16">
        <f t="shared" si="124"/>
        <v>43251</v>
      </c>
      <c r="AU210">
        <f t="shared" si="125"/>
        <v>3</v>
      </c>
      <c r="AV210">
        <f t="shared" si="126"/>
        <v>3</v>
      </c>
      <c r="BG210" cm="1">
        <f t="array" ref="BG210">_xll.BDH($BG$3,"PX_LAST",$A210,$A210,"Days=A","Fill=P")</f>
        <v>383.06</v>
      </c>
      <c r="BH210">
        <f t="shared" si="115"/>
        <v>-5.8652548531090698E-3</v>
      </c>
      <c r="BI210" t="str">
        <f t="shared" si="99"/>
        <v>SD</v>
      </c>
      <c r="BJ210">
        <f t="shared" si="100"/>
        <v>0</v>
      </c>
      <c r="BK210">
        <f t="shared" si="101"/>
        <v>0</v>
      </c>
      <c r="BL210">
        <f t="shared" si="104"/>
        <v>102.33955273256583</v>
      </c>
      <c r="BM210">
        <f t="shared" si="105"/>
        <v>101.3788540426095</v>
      </c>
      <c r="BN210">
        <f t="shared" si="106"/>
        <v>1.0094763222471674</v>
      </c>
    </row>
    <row r="211" spans="1:66" x14ac:dyDescent="0.25">
      <c r="A211" s="54">
        <v>43280</v>
      </c>
      <c r="B211" s="75">
        <f>_xll.BDH(B$2,"PX_LAST",$A211,$A211,"Days=A","Fill=P")</f>
        <v>100.8308</v>
      </c>
      <c r="C211" s="8">
        <f t="shared" si="111"/>
        <v>100.66696313410728</v>
      </c>
      <c r="D211" s="55">
        <f t="shared" si="94"/>
        <v>1.5219611071955139</v>
      </c>
      <c r="E211" s="8">
        <v>59.9</v>
      </c>
      <c r="F211" s="8">
        <f t="shared" si="112"/>
        <v>8.9667918179597965</v>
      </c>
      <c r="G211" s="1">
        <v>0.25</v>
      </c>
      <c r="H211" s="8">
        <f t="shared" si="113"/>
        <v>0.14510900894193474</v>
      </c>
      <c r="I211" s="8" cm="1">
        <f t="array" ref="I211">_xll.BDH(I$2,"PX_LAST",$A211,$A211,"Days=A","Fill=P")</f>
        <v>-0.108</v>
      </c>
      <c r="J211" s="10">
        <f t="shared" si="114"/>
        <v>6.3996289952450644E-2</v>
      </c>
      <c r="K211" s="44">
        <f t="shared" si="95"/>
        <v>0.91956766992520778</v>
      </c>
      <c r="L211" s="59">
        <v>29.1889</v>
      </c>
      <c r="M211" s="10">
        <f t="shared" si="110"/>
        <v>39.62421658570107</v>
      </c>
      <c r="N211" s="55">
        <f t="shared" si="127"/>
        <v>-0.81922968409822705</v>
      </c>
      <c r="O211" s="59" cm="1">
        <f t="array" ref="O211">_xll.BDH(O$3,"PX_LAST",$A211,$A211,"Days=A","Fill=P")</f>
        <v>-61</v>
      </c>
      <c r="P211" s="10">
        <f t="shared" si="107"/>
        <v>-1.4196420677449302</v>
      </c>
      <c r="Q211" s="55">
        <f t="shared" si="109"/>
        <v>-3.0938113306960524</v>
      </c>
      <c r="T211" t="s">
        <v>23</v>
      </c>
      <c r="U211" s="26">
        <f t="shared" si="90"/>
        <v>-0.33845325141441307</v>
      </c>
      <c r="V211" s="1" t="str">
        <f t="shared" si="91"/>
        <v>C</v>
      </c>
      <c r="W211" s="26">
        <f t="shared" si="96"/>
        <v>-0.3701008348732473</v>
      </c>
      <c r="X211" s="49">
        <f t="shared" si="92"/>
        <v>1</v>
      </c>
      <c r="Y211" s="26">
        <f t="shared" si="97"/>
        <v>-0.3701008348732473</v>
      </c>
      <c r="Z211" s="82" t="str">
        <f t="shared" si="98"/>
        <v>C</v>
      </c>
      <c r="AA211" s="35">
        <f t="shared" si="93"/>
        <v>-0.33845325141441307</v>
      </c>
      <c r="AB211" s="34" t="str">
        <f t="shared" si="102"/>
        <v>C</v>
      </c>
      <c r="AC211" t="s">
        <v>57</v>
      </c>
      <c r="AD211" s="1">
        <f t="shared" si="103"/>
        <v>0.3701008348732473</v>
      </c>
      <c r="AE211" s="1">
        <f t="shared" si="108"/>
        <v>0.27040993237119171</v>
      </c>
      <c r="AF211" s="1"/>
      <c r="AG211" s="1"/>
      <c r="AH211" s="1"/>
      <c r="AI211" s="1">
        <v>0</v>
      </c>
      <c r="AK211" s="28" t="e">
        <f t="shared" si="116"/>
        <v>#N/A</v>
      </c>
      <c r="AL211" s="28" t="e">
        <f t="shared" si="117"/>
        <v>#N/A</v>
      </c>
      <c r="AM211" s="28">
        <f t="shared" si="118"/>
        <v>-0.33845325141441307</v>
      </c>
      <c r="AN211" s="28" t="e">
        <f t="shared" si="119"/>
        <v>#N/A</v>
      </c>
      <c r="AO211" s="28" t="e">
        <f t="shared" si="120"/>
        <v>#N/A</v>
      </c>
      <c r="AP211" s="28" t="e">
        <f t="shared" si="121"/>
        <v>#N/A</v>
      </c>
      <c r="AQ211">
        <f t="shared" si="122"/>
        <v>379.93</v>
      </c>
      <c r="AR211" t="e">
        <f t="shared" si="123"/>
        <v>#N/A</v>
      </c>
      <c r="AT211" s="16">
        <f t="shared" si="124"/>
        <v>43280</v>
      </c>
      <c r="AU211">
        <f t="shared" si="125"/>
        <v>1</v>
      </c>
      <c r="AV211">
        <f t="shared" si="126"/>
        <v>1</v>
      </c>
      <c r="BG211" cm="1">
        <f t="array" ref="BG211">_xll.BDH($BG$3,"PX_LAST",$A211,$A211,"Days=A","Fill=P")</f>
        <v>379.93</v>
      </c>
      <c r="BH211">
        <f t="shared" si="115"/>
        <v>-8.1710437007257442E-3</v>
      </c>
      <c r="BI211" t="str">
        <f t="shared" si="99"/>
        <v>C</v>
      </c>
      <c r="BJ211">
        <f t="shared" si="100"/>
        <v>0</v>
      </c>
      <c r="BK211">
        <f t="shared" si="101"/>
        <v>0</v>
      </c>
      <c r="BL211">
        <f t="shared" si="104"/>
        <v>102.33955273256583</v>
      </c>
      <c r="BM211">
        <f t="shared" si="105"/>
        <v>100.55048299589785</v>
      </c>
      <c r="BN211">
        <f t="shared" si="106"/>
        <v>1.0177927512962914</v>
      </c>
    </row>
    <row r="212" spans="1:66" x14ac:dyDescent="0.25">
      <c r="A212" s="54">
        <v>43312</v>
      </c>
      <c r="B212" s="75">
        <f>_xll.BDH(B$2,"PX_LAST",$A212,$A212,"Days=A","Fill=P")</f>
        <v>100.5091</v>
      </c>
      <c r="C212" s="8">
        <f t="shared" si="111"/>
        <v>100.65906997740191</v>
      </c>
      <c r="D212" s="55">
        <f t="shared" si="94"/>
        <v>1.3549217871264461</v>
      </c>
      <c r="E212" s="8">
        <v>58.1</v>
      </c>
      <c r="F212" s="8">
        <f t="shared" si="112"/>
        <v>8.7934334543678379</v>
      </c>
      <c r="G212" s="1">
        <v>0.06</v>
      </c>
      <c r="H212" s="8">
        <f t="shared" si="113"/>
        <v>0.12808720715354779</v>
      </c>
      <c r="I212" s="8" cm="1">
        <f t="array" ref="I212">_xll.BDH(I$2,"PX_LAST",$A212,$A212,"Days=A","Fill=P")</f>
        <v>0.23200000000000001</v>
      </c>
      <c r="J212" s="10">
        <f t="shared" si="114"/>
        <v>7.2396475454828121E-2</v>
      </c>
      <c r="K212" s="44">
        <f t="shared" si="95"/>
        <v>0.8056234451639811</v>
      </c>
      <c r="L212" s="59">
        <v>40.4298</v>
      </c>
      <c r="M212" s="10">
        <f t="shared" si="110"/>
        <v>39.664495756416017</v>
      </c>
      <c r="N212" s="55">
        <f t="shared" si="127"/>
        <v>-0.88788237444588147</v>
      </c>
      <c r="O212" s="59" cm="1">
        <f t="array" ref="O212">_xll.BDH(O$3,"PX_LAST",$A212,$A212,"Days=A","Fill=P")</f>
        <v>-25.9</v>
      </c>
      <c r="P212" s="10">
        <f t="shared" si="107"/>
        <v>-3.8676778609704368</v>
      </c>
      <c r="Q212" s="55">
        <f t="shared" si="109"/>
        <v>-3.17829283899276</v>
      </c>
      <c r="T212" t="s">
        <v>23</v>
      </c>
      <c r="U212" s="26">
        <f t="shared" si="90"/>
        <v>-0.43464766526978665</v>
      </c>
      <c r="V212" s="1" t="str">
        <f t="shared" si="91"/>
        <v>C</v>
      </c>
      <c r="W212" s="26">
        <f t="shared" si="96"/>
        <v>-9.6194413855373584E-2</v>
      </c>
      <c r="X212" s="49">
        <f t="shared" si="92"/>
        <v>0</v>
      </c>
      <c r="Y212" s="26">
        <f t="shared" si="97"/>
        <v>-9.6194413855373584E-2</v>
      </c>
      <c r="Z212" s="82" t="str">
        <f t="shared" si="98"/>
        <v>C</v>
      </c>
      <c r="AA212" s="35">
        <f t="shared" si="93"/>
        <v>-0.33845325141441307</v>
      </c>
      <c r="AB212" s="34" t="str">
        <f t="shared" si="102"/>
        <v>C</v>
      </c>
      <c r="AC212" t="s">
        <v>57</v>
      </c>
      <c r="AD212" s="1">
        <f t="shared" si="103"/>
        <v>9.6194413855373584E-2</v>
      </c>
      <c r="AE212" s="1">
        <f t="shared" si="108"/>
        <v>0.26336705678240513</v>
      </c>
      <c r="AF212" s="1"/>
      <c r="AG212" s="1"/>
      <c r="AH212" s="1"/>
      <c r="AI212" s="1">
        <v>0</v>
      </c>
      <c r="AK212" s="28" t="e">
        <f t="shared" si="116"/>
        <v>#N/A</v>
      </c>
      <c r="AL212" s="28" t="e">
        <f t="shared" si="117"/>
        <v>#N/A</v>
      </c>
      <c r="AM212" s="28">
        <f t="shared" si="118"/>
        <v>-0.43464766526978665</v>
      </c>
      <c r="AN212" s="28" t="e">
        <f t="shared" si="119"/>
        <v>#N/A</v>
      </c>
      <c r="AO212" s="28" t="e">
        <f t="shared" si="120"/>
        <v>#N/A</v>
      </c>
      <c r="AP212" s="28" t="e">
        <f t="shared" si="121"/>
        <v>#N/A</v>
      </c>
      <c r="AQ212">
        <f t="shared" si="122"/>
        <v>391.61</v>
      </c>
      <c r="AR212" t="e">
        <f t="shared" si="123"/>
        <v>#N/A</v>
      </c>
      <c r="AT212" s="16">
        <f t="shared" si="124"/>
        <v>43312</v>
      </c>
      <c r="AU212">
        <f t="shared" si="125"/>
        <v>1</v>
      </c>
      <c r="AV212">
        <f t="shared" si="126"/>
        <v>1</v>
      </c>
      <c r="BG212" cm="1">
        <f t="array" ref="BG212">_xll.BDH($BG$3,"PX_LAST",$A212,$A212,"Days=A","Fill=P")</f>
        <v>391.61</v>
      </c>
      <c r="BH212">
        <f t="shared" si="115"/>
        <v>3.0742505198326109E-2</v>
      </c>
      <c r="BI212" t="str">
        <f t="shared" si="99"/>
        <v>C</v>
      </c>
      <c r="BJ212">
        <f t="shared" si="100"/>
        <v>0</v>
      </c>
      <c r="BK212">
        <f t="shared" si="101"/>
        <v>0</v>
      </c>
      <c r="BL212">
        <f t="shared" si="104"/>
        <v>102.33955273256583</v>
      </c>
      <c r="BM212">
        <f t="shared" si="105"/>
        <v>103.64165674209345</v>
      </c>
      <c r="BN212">
        <f t="shared" si="106"/>
        <v>0.98743648017159913</v>
      </c>
    </row>
    <row r="213" spans="1:66" x14ac:dyDescent="0.25">
      <c r="A213" s="54">
        <v>43343</v>
      </c>
      <c r="B213" s="75">
        <f>_xll.BDH(B$2,"PX_LAST",$A213,$A213,"Days=A","Fill=P")</f>
        <v>100.3107</v>
      </c>
      <c r="C213" s="8">
        <f t="shared" si="111"/>
        <v>100.64165147853181</v>
      </c>
      <c r="D213" s="55">
        <f t="shared" si="94"/>
        <v>1.1595744833097679</v>
      </c>
      <c r="E213" s="8">
        <v>60.5</v>
      </c>
      <c r="F213" s="8">
        <f t="shared" si="112"/>
        <v>9.1347467634942703</v>
      </c>
      <c r="G213" s="1">
        <v>0.26</v>
      </c>
      <c r="H213" s="8">
        <f t="shared" si="113"/>
        <v>0.15446976572283821</v>
      </c>
      <c r="I213" s="8" cm="1">
        <f t="array" ref="I213">_xll.BDH(I$2,"PX_LAST",$A213,$A213,"Days=A","Fill=P")</f>
        <v>-2.9000000000000001E-2</v>
      </c>
      <c r="J213" s="10">
        <f t="shared" si="114"/>
        <v>6.7326651682086708E-2</v>
      </c>
      <c r="K213" s="44">
        <f t="shared" si="95"/>
        <v>0.61019910198315441</v>
      </c>
      <c r="L213" s="59">
        <v>32.805399999999999</v>
      </c>
      <c r="M213" s="10">
        <f t="shared" si="110"/>
        <v>39.321540968595215</v>
      </c>
      <c r="N213" s="55">
        <f t="shared" si="127"/>
        <v>-1.0686875297077625</v>
      </c>
      <c r="O213" s="59" cm="1">
        <f t="array" ref="O213">_xll.BDH(O$3,"PX_LAST",$A213,$A213,"Days=A","Fill=P")</f>
        <v>1.4</v>
      </c>
      <c r="P213" s="10">
        <f t="shared" si="107"/>
        <v>-3.3409100748733929</v>
      </c>
      <c r="Q213" s="55">
        <f t="shared" si="109"/>
        <v>-2.9184444751950265</v>
      </c>
      <c r="T213" t="s">
        <v>23</v>
      </c>
      <c r="U213" s="26">
        <f t="shared" si="90"/>
        <v>-0.50550277894829709</v>
      </c>
      <c r="V213" s="1" t="str">
        <f t="shared" si="91"/>
        <v>C</v>
      </c>
      <c r="W213" s="26">
        <f t="shared" si="96"/>
        <v>-7.085511367851044E-2</v>
      </c>
      <c r="X213" s="49">
        <f t="shared" si="92"/>
        <v>0</v>
      </c>
      <c r="Y213" s="26">
        <f t="shared" si="97"/>
        <v>-7.085511367851044E-2</v>
      </c>
      <c r="Z213" s="82" t="str">
        <f t="shared" si="98"/>
        <v>C</v>
      </c>
      <c r="AA213" s="35">
        <f t="shared" si="93"/>
        <v>-0.33845325141441307</v>
      </c>
      <c r="AB213" s="34" t="str">
        <f t="shared" si="102"/>
        <v>C</v>
      </c>
      <c r="AC213" t="s">
        <v>57</v>
      </c>
      <c r="AD213" s="1">
        <f t="shared" si="103"/>
        <v>7.085511367851044E-2</v>
      </c>
      <c r="AE213" s="1">
        <f t="shared" si="108"/>
        <v>0.21138516248193451</v>
      </c>
      <c r="AF213" s="1"/>
      <c r="AG213" s="1"/>
      <c r="AH213" s="1"/>
      <c r="AI213" s="1">
        <v>0</v>
      </c>
      <c r="AK213" s="28" t="e">
        <f t="shared" si="116"/>
        <v>#N/A</v>
      </c>
      <c r="AL213" s="28" t="e">
        <f t="shared" si="117"/>
        <v>#N/A</v>
      </c>
      <c r="AM213" s="28">
        <f t="shared" si="118"/>
        <v>-0.50550277894829709</v>
      </c>
      <c r="AN213" s="28" t="e">
        <f t="shared" si="119"/>
        <v>#N/A</v>
      </c>
      <c r="AO213" s="28" t="e">
        <f t="shared" si="120"/>
        <v>#N/A</v>
      </c>
      <c r="AP213" s="28" t="e">
        <f t="shared" si="121"/>
        <v>#N/A</v>
      </c>
      <c r="AQ213">
        <f t="shared" si="122"/>
        <v>382.26</v>
      </c>
      <c r="AR213" t="e">
        <f t="shared" si="123"/>
        <v>#N/A</v>
      </c>
      <c r="AT213" s="16">
        <f t="shared" si="124"/>
        <v>43343</v>
      </c>
      <c r="AU213">
        <f t="shared" si="125"/>
        <v>1</v>
      </c>
      <c r="AV213">
        <f t="shared" si="126"/>
        <v>1</v>
      </c>
      <c r="BG213" cm="1">
        <f t="array" ref="BG213">_xll.BDH($BG$3,"PX_LAST",$A213,$A213,"Days=A","Fill=P")</f>
        <v>382.26</v>
      </c>
      <c r="BH213">
        <f t="shared" si="115"/>
        <v>-2.3875794795842897E-2</v>
      </c>
      <c r="BI213" t="str">
        <f t="shared" si="99"/>
        <v>C</v>
      </c>
      <c r="BJ213">
        <f t="shared" si="100"/>
        <v>0</v>
      </c>
      <c r="BK213">
        <f t="shared" si="101"/>
        <v>0</v>
      </c>
      <c r="BL213">
        <f t="shared" si="104"/>
        <v>102.33955273256583</v>
      </c>
      <c r="BM213">
        <f t="shared" si="105"/>
        <v>101.16712981341803</v>
      </c>
      <c r="BN213">
        <f t="shared" si="106"/>
        <v>1.0115889708575314</v>
      </c>
    </row>
    <row r="214" spans="1:66" x14ac:dyDescent="0.25">
      <c r="A214" s="54">
        <v>43371</v>
      </c>
      <c r="B214" s="75">
        <f>_xll.BDH(B$2,"PX_LAST",$A214,$A214,"Days=A","Fill=P")</f>
        <v>100.3107</v>
      </c>
      <c r="C214" s="8">
        <f t="shared" si="111"/>
        <v>100.62510390460521</v>
      </c>
      <c r="D214" s="55">
        <f t="shared" si="94"/>
        <v>0.98452635803577471</v>
      </c>
      <c r="E214" s="8">
        <v>59.3</v>
      </c>
      <c r="F214" s="8">
        <f t="shared" si="112"/>
        <v>9.1677974107954157</v>
      </c>
      <c r="G214" s="1">
        <v>-0.04</v>
      </c>
      <c r="H214" s="8">
        <f t="shared" si="113"/>
        <v>0.11557581257827058</v>
      </c>
      <c r="I214" s="8" cm="1">
        <f t="array" ref="I214">_xll.BDH(I$2,"PX_LAST",$A214,$A214,"Days=A","Fill=P")</f>
        <v>0.16</v>
      </c>
      <c r="J214" s="10">
        <f t="shared" si="114"/>
        <v>7.1960319097982381E-2</v>
      </c>
      <c r="K214" s="44">
        <f t="shared" si="95"/>
        <v>0.61351778952087088</v>
      </c>
      <c r="L214" s="59">
        <v>34.4422</v>
      </c>
      <c r="M214" s="10">
        <f t="shared" si="110"/>
        <v>39.077573920165456</v>
      </c>
      <c r="N214" s="55">
        <f t="shared" si="127"/>
        <v>-1.2100824093284492</v>
      </c>
      <c r="O214" s="59" cm="1">
        <f t="array" ref="O214">_xll.BDH(O$3,"PX_LAST",$A214,$A214,"Days=A","Fill=P")</f>
        <v>-31.9</v>
      </c>
      <c r="P214" s="10">
        <f t="shared" si="107"/>
        <v>-6.1968190673860528</v>
      </c>
      <c r="Q214" s="55">
        <f t="shared" si="109"/>
        <v>-2.8497969754267807</v>
      </c>
      <c r="T214" t="s">
        <v>23</v>
      </c>
      <c r="U214" s="26">
        <f t="shared" si="90"/>
        <v>-0.57169677798114782</v>
      </c>
      <c r="V214" s="1" t="str">
        <f t="shared" si="91"/>
        <v>C</v>
      </c>
      <c r="W214" s="26">
        <f t="shared" si="96"/>
        <v>-6.6193999032850726E-2</v>
      </c>
      <c r="X214" s="49">
        <f t="shared" si="92"/>
        <v>0</v>
      </c>
      <c r="Y214" s="26">
        <f t="shared" si="97"/>
        <v>-6.6193999032850726E-2</v>
      </c>
      <c r="Z214" s="82" t="str">
        <f t="shared" si="98"/>
        <v>C</v>
      </c>
      <c r="AA214" s="35">
        <f t="shared" si="93"/>
        <v>-0.33845325141441307</v>
      </c>
      <c r="AB214" s="34" t="str">
        <f t="shared" si="102"/>
        <v>C</v>
      </c>
      <c r="AC214" t="s">
        <v>57</v>
      </c>
      <c r="AD214" s="1">
        <f t="shared" si="103"/>
        <v>6.6193999032850726E-2</v>
      </c>
      <c r="AE214" s="1">
        <f t="shared" si="108"/>
        <v>0.17261743927779727</v>
      </c>
      <c r="AF214" s="1"/>
      <c r="AG214" s="1"/>
      <c r="AH214" s="1"/>
      <c r="AI214" s="1">
        <v>0</v>
      </c>
      <c r="AK214" s="28" t="e">
        <f t="shared" si="116"/>
        <v>#N/A</v>
      </c>
      <c r="AL214" s="28" t="e">
        <f t="shared" si="117"/>
        <v>#N/A</v>
      </c>
      <c r="AM214" s="28">
        <f t="shared" si="118"/>
        <v>-0.57169677798114782</v>
      </c>
      <c r="AN214" s="28" t="e">
        <f t="shared" si="119"/>
        <v>#N/A</v>
      </c>
      <c r="AO214" s="28" t="e">
        <f t="shared" si="120"/>
        <v>#N/A</v>
      </c>
      <c r="AP214" s="28" t="e">
        <f t="shared" si="121"/>
        <v>#N/A</v>
      </c>
      <c r="AQ214">
        <f t="shared" si="122"/>
        <v>383.18</v>
      </c>
      <c r="AR214" t="e">
        <f t="shared" si="123"/>
        <v>#N/A</v>
      </c>
      <c r="AT214" s="16">
        <f t="shared" si="124"/>
        <v>43371</v>
      </c>
      <c r="AU214">
        <f t="shared" si="125"/>
        <v>1</v>
      </c>
      <c r="AV214">
        <f t="shared" si="126"/>
        <v>1</v>
      </c>
      <c r="BG214" cm="1">
        <f t="array" ref="BG214">_xll.BDH($BG$3,"PX_LAST",$A214,$A214,"Days=A","Fill=P")</f>
        <v>383.18</v>
      </c>
      <c r="BH214">
        <f t="shared" si="115"/>
        <v>2.4067388688326918E-3</v>
      </c>
      <c r="BI214" t="str">
        <f t="shared" si="99"/>
        <v>C</v>
      </c>
      <c r="BJ214">
        <f t="shared" si="100"/>
        <v>0</v>
      </c>
      <c r="BK214">
        <f t="shared" si="101"/>
        <v>0</v>
      </c>
      <c r="BL214">
        <f t="shared" si="104"/>
        <v>102.33955273256583</v>
      </c>
      <c r="BM214">
        <f t="shared" si="105"/>
        <v>101.41061267698822</v>
      </c>
      <c r="BN214">
        <f t="shared" si="106"/>
        <v>1.0091601858134558</v>
      </c>
    </row>
    <row r="215" spans="1:66" x14ac:dyDescent="0.25">
      <c r="A215" s="54">
        <v>43404</v>
      </c>
      <c r="B215" s="75">
        <f>_xll.BDH(B$2,"PX_LAST",$A215,$A215,"Days=A","Fill=P")</f>
        <v>99.8703</v>
      </c>
      <c r="C215" s="8">
        <f t="shared" si="111"/>
        <v>100.58736370937496</v>
      </c>
      <c r="D215" s="55">
        <f t="shared" si="94"/>
        <v>0.68761640620552489</v>
      </c>
      <c r="E215" s="8">
        <v>58.1</v>
      </c>
      <c r="F215" s="8">
        <f t="shared" si="112"/>
        <v>8.9542379286363332</v>
      </c>
      <c r="G215" s="1">
        <v>-0.21</v>
      </c>
      <c r="H215" s="8">
        <f t="shared" si="113"/>
        <v>5.0460650062616484E-2</v>
      </c>
      <c r="I215" s="8" cm="1">
        <f t="array" ref="I215">_xll.BDH(I$2,"PX_LAST",$A215,$A215,"Days=A","Fill=P")</f>
        <v>-0.60699999999999998</v>
      </c>
      <c r="J215" s="10">
        <f t="shared" si="114"/>
        <v>3.8012303143083223E-2</v>
      </c>
      <c r="K215" s="44">
        <f t="shared" si="95"/>
        <v>-0.24549083227713242</v>
      </c>
      <c r="L215" s="59">
        <v>15.045999999999999</v>
      </c>
      <c r="M215" s="10">
        <f t="shared" ref="M215:M246" si="128">$BQ$4*M214+(1-$BQ$4)*L215</f>
        <v>37.87599522415718</v>
      </c>
      <c r="N215" s="55">
        <f t="shared" si="127"/>
        <v>-1.6234265969213326</v>
      </c>
      <c r="O215" s="59" cm="1">
        <f t="array" ref="O215">_xll.BDH(O$3,"PX_LAST",$A215,$A215,"Days=A","Fill=P")</f>
        <v>-57.6</v>
      </c>
      <c r="P215" s="10">
        <f t="shared" si="107"/>
        <v>-11.337137160647448</v>
      </c>
      <c r="Q215" s="55">
        <f t="shared" si="109"/>
        <v>-2.8351797023465828</v>
      </c>
      <c r="T215" t="s">
        <v>23</v>
      </c>
      <c r="U215" s="26">
        <f t="shared" ref="U215:U278" si="129">AVERAGE(D214,K215,N215,Q215)</f>
        <v>-0.92989269337731828</v>
      </c>
      <c r="V215" s="1" t="str">
        <f t="shared" ref="V215:V278" si="130">IF(U215-U214&gt;0,IF(U215&gt;=0,"E","R"),IF(U215&gt;=0,"SD","C"))</f>
        <v>C</v>
      </c>
      <c r="W215" s="26">
        <f t="shared" si="96"/>
        <v>-0.35819591539617046</v>
      </c>
      <c r="X215" s="49">
        <f t="shared" ref="X215:X278" si="131">IF(OR(ABS($U215-$U214)&gt;$W$1),1,0)</f>
        <v>1</v>
      </c>
      <c r="Y215" s="26">
        <f t="shared" si="97"/>
        <v>-0.35819591539617046</v>
      </c>
      <c r="Z215" s="82" t="str">
        <f t="shared" si="98"/>
        <v>C</v>
      </c>
      <c r="AA215" s="35">
        <f t="shared" ref="AA215:AA278" si="132">IF(Z215&lt;&gt;V214,U215,AA214)</f>
        <v>-0.33845325141441307</v>
      </c>
      <c r="AB215" s="34" t="str">
        <f t="shared" si="102"/>
        <v>C</v>
      </c>
      <c r="AC215" t="s">
        <v>57</v>
      </c>
      <c r="AD215" s="1">
        <f t="shared" si="103"/>
        <v>0.35819591539617046</v>
      </c>
      <c r="AE215" s="1">
        <f t="shared" si="108"/>
        <v>0.17261743927779727</v>
      </c>
      <c r="AF215" s="1"/>
      <c r="AG215" s="1"/>
      <c r="AH215" s="1"/>
      <c r="AI215" s="1">
        <v>0</v>
      </c>
      <c r="AK215" s="28" t="e">
        <f t="shared" si="116"/>
        <v>#N/A</v>
      </c>
      <c r="AL215" s="28" t="e">
        <f t="shared" si="117"/>
        <v>#N/A</v>
      </c>
      <c r="AM215" s="28">
        <f t="shared" si="118"/>
        <v>-0.92989269337731828</v>
      </c>
      <c r="AN215" s="28" t="e">
        <f t="shared" si="119"/>
        <v>#N/A</v>
      </c>
      <c r="AO215" s="28" t="e">
        <f t="shared" si="120"/>
        <v>#N/A</v>
      </c>
      <c r="AP215" s="28" t="e">
        <f t="shared" si="121"/>
        <v>#N/A</v>
      </c>
      <c r="AQ215">
        <f t="shared" si="122"/>
        <v>361.61</v>
      </c>
      <c r="AR215" t="e">
        <f t="shared" si="123"/>
        <v>#N/A</v>
      </c>
      <c r="AT215" s="16">
        <f t="shared" si="124"/>
        <v>43404</v>
      </c>
      <c r="AU215">
        <f t="shared" si="125"/>
        <v>1</v>
      </c>
      <c r="AV215">
        <f t="shared" si="126"/>
        <v>1</v>
      </c>
      <c r="BG215" cm="1">
        <f t="array" ref="BG215">_xll.BDH($BG$3,"PX_LAST",$A215,$A215,"Days=A","Fill=P")</f>
        <v>361.61</v>
      </c>
      <c r="BH215">
        <f t="shared" si="115"/>
        <v>-5.6292082050211412E-2</v>
      </c>
      <c r="BI215" t="str">
        <f t="shared" si="99"/>
        <v>C</v>
      </c>
      <c r="BJ215">
        <f t="shared" si="100"/>
        <v>0</v>
      </c>
      <c r="BK215">
        <f t="shared" si="101"/>
        <v>0</v>
      </c>
      <c r="BL215">
        <f t="shared" si="104"/>
        <v>102.33955273256583</v>
      </c>
      <c r="BM215">
        <f t="shared" si="105"/>
        <v>95.701998147412993</v>
      </c>
      <c r="BN215">
        <f t="shared" si="106"/>
        <v>1.0693564890351483</v>
      </c>
    </row>
    <row r="216" spans="1:66" x14ac:dyDescent="0.25">
      <c r="A216" s="54">
        <v>43434</v>
      </c>
      <c r="B216" s="75">
        <f>_xll.BDH(B$2,"PX_LAST",$A216,$A216,"Days=A","Fill=P")</f>
        <v>99.663399999999996</v>
      </c>
      <c r="C216" s="8">
        <f t="shared" si="111"/>
        <v>100.5411655239062</v>
      </c>
      <c r="D216" s="55">
        <f t="shared" ref="D216:D279" si="133">(C216-AVERAGE(C197:C216))/AVEDEV(C197:C216)</f>
        <v>0.2997699795967978</v>
      </c>
      <c r="E216" s="8">
        <v>58.6</v>
      </c>
      <c r="F216" s="8">
        <f t="shared" si="112"/>
        <v>8.8833903429090668</v>
      </c>
      <c r="G216" s="1">
        <v>-0.18</v>
      </c>
      <c r="H216" s="8">
        <f t="shared" si="113"/>
        <v>4.3685200500932012E-3</v>
      </c>
      <c r="I216" s="8" cm="1">
        <f t="array" ref="I216">_xll.BDH(I$2,"PX_LAST",$A216,$A216,"Days=A","Fill=P")</f>
        <v>-0.48899999999999999</v>
      </c>
      <c r="J216" s="10">
        <f t="shared" si="114"/>
        <v>1.1661687985929037E-2</v>
      </c>
      <c r="K216" s="44">
        <f t="shared" ref="K216:K279" si="134">(J216-MEDIAN(J197:J216))/AVEDEV(J197:J216)</f>
        <v>-1.0882260492062064</v>
      </c>
      <c r="L216" s="59">
        <v>13.6532</v>
      </c>
      <c r="M216" s="10">
        <f t="shared" si="128"/>
        <v>36.664855462949319</v>
      </c>
      <c r="N216" s="55">
        <f t="shared" si="127"/>
        <v>-1.9730852983346669</v>
      </c>
      <c r="O216" s="59" cm="1">
        <f t="array" ref="O216">_xll.BDH(O$3,"PX_LAST",$A216,$A216,"Days=A","Fill=P")</f>
        <v>-62.9</v>
      </c>
      <c r="P216" s="10">
        <f t="shared" si="107"/>
        <v>-16.493423444582703</v>
      </c>
      <c r="Q216" s="55">
        <f t="shared" si="109"/>
        <v>-2.7800425327253473</v>
      </c>
      <c r="T216" t="s">
        <v>23</v>
      </c>
      <c r="U216" s="26">
        <f t="shared" si="129"/>
        <v>-1.288434368515174</v>
      </c>
      <c r="V216" s="1" t="str">
        <f t="shared" si="130"/>
        <v>C</v>
      </c>
      <c r="W216" s="26">
        <f t="shared" ref="W216:W279" si="135">U216-U215</f>
        <v>-0.35854167513785573</v>
      </c>
      <c r="X216" s="49">
        <f t="shared" si="131"/>
        <v>1</v>
      </c>
      <c r="Y216" s="26">
        <f t="shared" ref="Y216:Y279" si="136">$U216-$U215</f>
        <v>-0.35854167513785573</v>
      </c>
      <c r="Z216" s="82" t="str">
        <f t="shared" ref="Z216:Z279" si="137">IF(ABS($U216-$U215)&gt;AE216,V216,Z215)</f>
        <v>C</v>
      </c>
      <c r="AA216" s="35">
        <f t="shared" si="132"/>
        <v>-0.33845325141441307</v>
      </c>
      <c r="AB216" s="34" t="str">
        <f t="shared" si="102"/>
        <v>C</v>
      </c>
      <c r="AC216" t="s">
        <v>57</v>
      </c>
      <c r="AD216" s="1">
        <f t="shared" si="103"/>
        <v>0.35854167513785573</v>
      </c>
      <c r="AE216" s="1">
        <f t="shared" si="108"/>
        <v>0.17261743927779727</v>
      </c>
      <c r="AF216" s="1"/>
      <c r="AG216" s="1"/>
      <c r="AH216" s="1"/>
      <c r="AI216" s="1">
        <v>0</v>
      </c>
      <c r="AK216" s="28" t="e">
        <f t="shared" si="116"/>
        <v>#N/A</v>
      </c>
      <c r="AL216" s="28" t="e">
        <f t="shared" si="117"/>
        <v>#N/A</v>
      </c>
      <c r="AM216" s="28">
        <f t="shared" si="118"/>
        <v>-1.288434368515174</v>
      </c>
      <c r="AN216" s="28" t="e">
        <f t="shared" si="119"/>
        <v>#N/A</v>
      </c>
      <c r="AO216" s="28" t="e">
        <f t="shared" si="120"/>
        <v>#N/A</v>
      </c>
      <c r="AP216" s="28" t="e">
        <f t="shared" si="121"/>
        <v>#N/A</v>
      </c>
      <c r="AQ216">
        <f t="shared" si="122"/>
        <v>357.49</v>
      </c>
      <c r="AR216" t="e">
        <f t="shared" si="123"/>
        <v>#N/A</v>
      </c>
      <c r="AT216" s="16">
        <f t="shared" si="124"/>
        <v>43434</v>
      </c>
      <c r="AU216">
        <f t="shared" si="125"/>
        <v>1</v>
      </c>
      <c r="AV216">
        <f t="shared" si="126"/>
        <v>1</v>
      </c>
      <c r="BG216" cm="1">
        <f t="array" ref="BG216">_xll.BDH($BG$3,"PX_LAST",$A216,$A216,"Days=A","Fill=P")</f>
        <v>357.49</v>
      </c>
      <c r="BH216">
        <f t="shared" si="115"/>
        <v>-1.1393490224274827E-2</v>
      </c>
      <c r="BI216" t="str">
        <f t="shared" ref="BI216:BI279" si="138">AB216</f>
        <v>C</v>
      </c>
      <c r="BJ216">
        <f t="shared" ref="BJ216:BJ279" si="139">_xlfn.XLOOKUP(BI216,$BP$23:$BP$26,$BQ$23:$BQ$26)</f>
        <v>0</v>
      </c>
      <c r="BK216">
        <f t="shared" ref="BK216:BK279" si="140">BJ216*BH217</f>
        <v>0</v>
      </c>
      <c r="BL216">
        <f t="shared" si="104"/>
        <v>102.33955273256583</v>
      </c>
      <c r="BM216">
        <f t="shared" si="105"/>
        <v>94.611618367076872</v>
      </c>
      <c r="BN216">
        <f t="shared" si="106"/>
        <v>1.0816806064505302</v>
      </c>
    </row>
    <row r="217" spans="1:66" x14ac:dyDescent="0.25">
      <c r="A217" s="54">
        <v>43465</v>
      </c>
      <c r="B217" s="75">
        <f>_xll.BDH(B$2,"PX_LAST",$A217,$A217,"Days=A","Fill=P")</f>
        <v>99.481700000000004</v>
      </c>
      <c r="C217" s="8">
        <f t="shared" si="111"/>
        <v>100.48819224771088</v>
      </c>
      <c r="D217" s="55">
        <f t="shared" si="133"/>
        <v>-0.23322800845291891</v>
      </c>
      <c r="E217" s="8">
        <v>54.9</v>
      </c>
      <c r="F217" s="8">
        <f t="shared" si="112"/>
        <v>8.0867122743272546</v>
      </c>
      <c r="G217" s="1">
        <v>-0.13</v>
      </c>
      <c r="H217" s="8">
        <f t="shared" si="113"/>
        <v>-2.2505183959925436E-2</v>
      </c>
      <c r="I217" s="8" cm="1">
        <f t="array" ref="I217">_xll.BDH(I$2,"PX_LAST",$A217,$A217,"Days=A","Fill=P")</f>
        <v>-0.82</v>
      </c>
      <c r="J217" s="10">
        <f t="shared" si="114"/>
        <v>-2.9921396413367454E-2</v>
      </c>
      <c r="K217" s="44">
        <f t="shared" si="134"/>
        <v>-2.4110396988848062</v>
      </c>
      <c r="L217" s="59">
        <v>9.1781000000000006</v>
      </c>
      <c r="M217" s="10">
        <f t="shared" si="128"/>
        <v>35.290517689801852</v>
      </c>
      <c r="N217" s="55">
        <f t="shared" si="127"/>
        <v>-2.258294377184078</v>
      </c>
      <c r="O217" s="59" cm="1">
        <f t="array" ref="O217">_xll.BDH(O$3,"PX_LAST",$A217,$A217,"Days=A","Fill=P")</f>
        <v>-71.8</v>
      </c>
      <c r="P217" s="10">
        <f t="shared" si="107"/>
        <v>-22.02408110012443</v>
      </c>
      <c r="Q217" s="55">
        <f t="shared" si="109"/>
        <v>-2.7845677885060542</v>
      </c>
      <c r="T217" t="s">
        <v>23</v>
      </c>
      <c r="U217" s="26">
        <f t="shared" si="129"/>
        <v>-1.788532971244535</v>
      </c>
      <c r="V217" s="1" t="str">
        <f t="shared" si="130"/>
        <v>C</v>
      </c>
      <c r="W217" s="26">
        <f t="shared" si="135"/>
        <v>-0.50009860272936102</v>
      </c>
      <c r="X217" s="49">
        <f t="shared" si="131"/>
        <v>1</v>
      </c>
      <c r="Y217" s="26">
        <f t="shared" si="136"/>
        <v>-0.50009860272936102</v>
      </c>
      <c r="Z217" s="82" t="str">
        <f t="shared" si="137"/>
        <v>C</v>
      </c>
      <c r="AA217" s="35">
        <f t="shared" si="132"/>
        <v>-0.33845325141441307</v>
      </c>
      <c r="AB217" s="34" t="str">
        <f t="shared" ref="AB217:AB280" si="141">Z217</f>
        <v>C</v>
      </c>
      <c r="AC217" t="s">
        <v>57</v>
      </c>
      <c r="AD217" s="1">
        <f t="shared" ref="AD217:AD280" si="142">ABS(W217)</f>
        <v>0.50009860272936102</v>
      </c>
      <c r="AE217" s="1">
        <f t="shared" si="108"/>
        <v>0.17261743927779727</v>
      </c>
      <c r="AF217" s="1"/>
      <c r="AG217" s="1"/>
      <c r="AH217" s="1"/>
      <c r="AI217" s="1">
        <v>0</v>
      </c>
      <c r="AK217" s="28" t="e">
        <f t="shared" si="116"/>
        <v>#N/A</v>
      </c>
      <c r="AL217" s="28" t="e">
        <f t="shared" si="117"/>
        <v>#N/A</v>
      </c>
      <c r="AM217" s="28">
        <f t="shared" si="118"/>
        <v>-1.788532971244535</v>
      </c>
      <c r="AN217" s="28" t="e">
        <f t="shared" si="119"/>
        <v>#N/A</v>
      </c>
      <c r="AO217" s="28" t="e">
        <f t="shared" si="120"/>
        <v>#N/A</v>
      </c>
      <c r="AP217" s="28" t="e">
        <f t="shared" si="121"/>
        <v>#N/A</v>
      </c>
      <c r="AQ217">
        <f t="shared" si="122"/>
        <v>337.65</v>
      </c>
      <c r="AR217" t="e">
        <f t="shared" si="123"/>
        <v>#N/A</v>
      </c>
      <c r="AT217" s="16">
        <f t="shared" si="124"/>
        <v>43465</v>
      </c>
      <c r="AU217">
        <f t="shared" si="125"/>
        <v>1</v>
      </c>
      <c r="AV217">
        <f t="shared" si="126"/>
        <v>1</v>
      </c>
      <c r="BG217" cm="1">
        <f t="array" ref="BG217">_xll.BDH($BG$3,"PX_LAST",$A217,$A217,"Days=A","Fill=P")</f>
        <v>337.65</v>
      </c>
      <c r="BH217">
        <f t="shared" si="115"/>
        <v>-5.5498055889675268E-2</v>
      </c>
      <c r="BI217" t="str">
        <f t="shared" si="138"/>
        <v>C</v>
      </c>
      <c r="BJ217">
        <f t="shared" si="139"/>
        <v>0</v>
      </c>
      <c r="BK217">
        <f t="shared" si="140"/>
        <v>0</v>
      </c>
      <c r="BL217">
        <f t="shared" ref="BL217:BL280" si="143">BL216*(1+BK216)</f>
        <v>102.33955273256583</v>
      </c>
      <c r="BM217">
        <f t="shared" ref="BM217:BM280" si="144">BM216*(1+BH217)</f>
        <v>89.360857483128214</v>
      </c>
      <c r="BN217">
        <f t="shared" ref="BN217:BN280" si="145">BL217/BM217</f>
        <v>1.1452391529690509</v>
      </c>
    </row>
    <row r="218" spans="1:66" x14ac:dyDescent="0.25">
      <c r="A218" s="54">
        <v>43496</v>
      </c>
      <c r="B218" s="75">
        <f>_xll.BDH(B$2,"PX_LAST",$A218,$A218,"Days=A","Fill=P")</f>
        <v>99.339699999999993</v>
      </c>
      <c r="C218" s="8">
        <f t="shared" si="111"/>
        <v>100.43076763532534</v>
      </c>
      <c r="D218" s="55">
        <f t="shared" si="133"/>
        <v>-0.91012836678932696</v>
      </c>
      <c r="E218" s="8">
        <v>55.7</v>
      </c>
      <c r="F218" s="8">
        <f t="shared" si="112"/>
        <v>7.6093698194618042</v>
      </c>
      <c r="G218" s="1">
        <v>-0.18</v>
      </c>
      <c r="H218" s="8">
        <f t="shared" si="113"/>
        <v>-5.4004147167940345E-2</v>
      </c>
      <c r="I218" s="8" cm="1">
        <f t="array" ref="I218">_xll.BDH(I$2,"PX_LAST",$A218,$A218,"Days=A","Fill=P")</f>
        <v>-3.7999999999999999E-2</v>
      </c>
      <c r="J218" s="10">
        <f t="shared" si="114"/>
        <v>-3.0325326592699084E-2</v>
      </c>
      <c r="K218" s="44">
        <f t="shared" si="134"/>
        <v>-2.4310158282342327</v>
      </c>
      <c r="L218" s="59">
        <v>21.458300000000001</v>
      </c>
      <c r="M218" s="10">
        <f t="shared" si="128"/>
        <v>34.598906805311763</v>
      </c>
      <c r="N218" s="55">
        <f t="shared" si="127"/>
        <v>-2.2462377129179742</v>
      </c>
      <c r="O218" s="59" cm="1">
        <f t="array" ref="O218">_xll.BDH(O$3,"PX_LAST",$A218,$A218,"Days=A","Fill=P")</f>
        <v>-82.6</v>
      </c>
      <c r="P218" s="10">
        <f t="shared" si="107"/>
        <v>-28.081672990111986</v>
      </c>
      <c r="Q218" s="55">
        <f t="shared" si="109"/>
        <v>-2.6461787439553284</v>
      </c>
      <c r="T218" t="s">
        <v>27</v>
      </c>
      <c r="U218" s="26">
        <f t="shared" si="129"/>
        <v>-1.8891650733901135</v>
      </c>
      <c r="V218" s="1" t="str">
        <f t="shared" si="130"/>
        <v>C</v>
      </c>
      <c r="W218" s="26">
        <f t="shared" si="135"/>
        <v>-0.10063210214557849</v>
      </c>
      <c r="X218" s="49">
        <f t="shared" si="131"/>
        <v>0</v>
      </c>
      <c r="Y218" s="26">
        <f t="shared" si="136"/>
        <v>-0.10063210214557849</v>
      </c>
      <c r="Z218" s="82" t="str">
        <f t="shared" si="137"/>
        <v>C</v>
      </c>
      <c r="AA218" s="35">
        <f t="shared" si="132"/>
        <v>-0.33845325141441307</v>
      </c>
      <c r="AB218" s="34" t="str">
        <f t="shared" si="141"/>
        <v>C</v>
      </c>
      <c r="AC218" t="s">
        <v>57</v>
      </c>
      <c r="AD218" s="1">
        <f t="shared" si="142"/>
        <v>0.10063210214557849</v>
      </c>
      <c r="AE218" s="1">
        <f t="shared" si="108"/>
        <v>0.10063210214557849</v>
      </c>
      <c r="AF218" s="1"/>
      <c r="AG218" s="1"/>
      <c r="AH218" s="1"/>
      <c r="AI218" s="1">
        <v>0</v>
      </c>
      <c r="AK218" s="28" t="e">
        <f t="shared" si="116"/>
        <v>#N/A</v>
      </c>
      <c r="AL218" s="28" t="e">
        <f t="shared" si="117"/>
        <v>#N/A</v>
      </c>
      <c r="AM218" s="28">
        <f t="shared" si="118"/>
        <v>-1.8891650733901135</v>
      </c>
      <c r="AN218" s="28" t="e">
        <f t="shared" si="119"/>
        <v>#N/A</v>
      </c>
      <c r="AO218" s="28" t="e">
        <f t="shared" si="120"/>
        <v>#N/A</v>
      </c>
      <c r="AP218" s="28" t="e">
        <f t="shared" si="121"/>
        <v>#N/A</v>
      </c>
      <c r="AQ218">
        <f t="shared" si="122"/>
        <v>358.67</v>
      </c>
      <c r="AR218" t="e">
        <f t="shared" si="123"/>
        <v>#N/A</v>
      </c>
      <c r="AT218" s="16">
        <f t="shared" si="124"/>
        <v>43496</v>
      </c>
      <c r="AU218">
        <f t="shared" si="125"/>
        <v>1</v>
      </c>
      <c r="AV218">
        <f t="shared" si="126"/>
        <v>1</v>
      </c>
      <c r="BG218" cm="1">
        <f t="array" ref="BG218">_xll.BDH($BG$3,"PX_LAST",$A218,$A218,"Days=A","Fill=P")</f>
        <v>358.67</v>
      </c>
      <c r="BH218">
        <f t="shared" si="115"/>
        <v>6.2253813120094925E-2</v>
      </c>
      <c r="BI218" t="str">
        <f t="shared" si="138"/>
        <v>C</v>
      </c>
      <c r="BJ218">
        <f t="shared" si="139"/>
        <v>0</v>
      </c>
      <c r="BK218">
        <f t="shared" si="140"/>
        <v>0</v>
      </c>
      <c r="BL218">
        <f t="shared" si="143"/>
        <v>102.33955273256583</v>
      </c>
      <c r="BM218">
        <f t="shared" si="144"/>
        <v>94.923911605134307</v>
      </c>
      <c r="BN218">
        <f t="shared" si="145"/>
        <v>1.0781219505394932</v>
      </c>
    </row>
    <row r="219" spans="1:66" x14ac:dyDescent="0.25">
      <c r="A219" s="54">
        <v>43524</v>
      </c>
      <c r="B219" s="75">
        <f>_xll.BDH(B$2,"PX_LAST",$A219,$A219,"Days=A","Fill=P")</f>
        <v>99.240899999999996</v>
      </c>
      <c r="C219" s="8">
        <f t="shared" si="111"/>
        <v>100.37127425355906</v>
      </c>
      <c r="D219" s="55">
        <f t="shared" si="133"/>
        <v>-1.6351234935709407</v>
      </c>
      <c r="E219" s="8">
        <v>54.4</v>
      </c>
      <c r="F219" s="8">
        <f t="shared" si="112"/>
        <v>6.9674958555694433</v>
      </c>
      <c r="G219" s="1">
        <v>-0.37</v>
      </c>
      <c r="H219" s="8">
        <f t="shared" si="113"/>
        <v>-0.11720331773435226</v>
      </c>
      <c r="I219" s="8" cm="1">
        <f t="array" ref="I219">_xll.BDH(I$2,"PX_LAST",$A219,$A219,"Days=A","Fill=P")</f>
        <v>9.8000000000000004E-2</v>
      </c>
      <c r="J219" s="10">
        <f t="shared" si="114"/>
        <v>-2.3909060263064122E-2</v>
      </c>
      <c r="K219" s="44">
        <f t="shared" si="134"/>
        <v>-2.2419548086613119</v>
      </c>
      <c r="L219" s="59">
        <v>33.381999999999998</v>
      </c>
      <c r="M219" s="10">
        <f t="shared" si="128"/>
        <v>34.538061465046177</v>
      </c>
      <c r="N219" s="55">
        <f t="shared" si="127"/>
        <v>-1.7536014078001039</v>
      </c>
      <c r="O219" s="59" cm="1">
        <f t="array" ref="O219">_xll.BDH(O$3,"PX_LAST",$A219,$A219,"Days=A","Fill=P")</f>
        <v>-58.8</v>
      </c>
      <c r="P219" s="10">
        <f t="shared" ref="P219:P282" si="146">$BQ$5*P218+(1-$BQ$5)*O219</f>
        <v>-31.153505691100786</v>
      </c>
      <c r="Q219" s="55">
        <f t="shared" si="109"/>
        <v>-2.1383918135526252</v>
      </c>
      <c r="T219" t="s">
        <v>27</v>
      </c>
      <c r="U219" s="26">
        <f t="shared" si="129"/>
        <v>-1.7610190992008419</v>
      </c>
      <c r="V219" s="1" t="str">
        <f t="shared" si="130"/>
        <v>R</v>
      </c>
      <c r="W219" s="26">
        <f t="shared" si="135"/>
        <v>0.12814597418927165</v>
      </c>
      <c r="X219" s="49">
        <f t="shared" si="131"/>
        <v>0</v>
      </c>
      <c r="Y219" s="26">
        <f t="shared" si="136"/>
        <v>0.12814597418927165</v>
      </c>
      <c r="Z219" s="82" t="str">
        <f t="shared" si="137"/>
        <v>C</v>
      </c>
      <c r="AA219" s="35">
        <f t="shared" si="132"/>
        <v>-0.33845325141441307</v>
      </c>
      <c r="AB219" s="34" t="str">
        <f t="shared" si="141"/>
        <v>C</v>
      </c>
      <c r="AC219" t="s">
        <v>57</v>
      </c>
      <c r="AD219" s="1">
        <f t="shared" si="142"/>
        <v>0.12814597418927165</v>
      </c>
      <c r="AE219" s="1">
        <f t="shared" si="108"/>
        <v>0.12814597418927165</v>
      </c>
      <c r="AF219" s="1"/>
      <c r="AG219" s="1"/>
      <c r="AH219" s="1"/>
      <c r="AI219" s="1">
        <v>0</v>
      </c>
      <c r="AK219" s="28" t="e">
        <f t="shared" si="116"/>
        <v>#N/A</v>
      </c>
      <c r="AL219" s="28" t="e">
        <f t="shared" si="117"/>
        <v>#N/A</v>
      </c>
      <c r="AM219" s="28">
        <f t="shared" si="118"/>
        <v>-1.7610190992008419</v>
      </c>
      <c r="AN219" s="28" t="e">
        <f t="shared" si="119"/>
        <v>#N/A</v>
      </c>
      <c r="AO219" s="28" t="e">
        <f t="shared" si="120"/>
        <v>#N/A</v>
      </c>
      <c r="AP219" s="28" t="e">
        <f t="shared" si="121"/>
        <v>#N/A</v>
      </c>
      <c r="AQ219">
        <f t="shared" si="122"/>
        <v>372.8</v>
      </c>
      <c r="AR219" t="e">
        <f t="shared" si="123"/>
        <v>#N/A</v>
      </c>
      <c r="AT219" s="16">
        <f t="shared" si="124"/>
        <v>43524</v>
      </c>
      <c r="AU219">
        <f t="shared" si="125"/>
        <v>2</v>
      </c>
      <c r="AV219">
        <f t="shared" si="126"/>
        <v>1</v>
      </c>
      <c r="BG219" cm="1">
        <f t="array" ref="BG219">_xll.BDH($BG$3,"PX_LAST",$A219,$A219,"Days=A","Fill=P")</f>
        <v>372.8</v>
      </c>
      <c r="BH219">
        <f t="shared" si="115"/>
        <v>3.939554465107209E-2</v>
      </c>
      <c r="BI219" t="str">
        <f t="shared" si="138"/>
        <v>C</v>
      </c>
      <c r="BJ219">
        <f t="shared" si="139"/>
        <v>0</v>
      </c>
      <c r="BK219">
        <f t="shared" si="140"/>
        <v>0</v>
      </c>
      <c r="BL219">
        <f t="shared" si="143"/>
        <v>102.33955273256583</v>
      </c>
      <c r="BM219">
        <f t="shared" si="144"/>
        <v>98.663490803228797</v>
      </c>
      <c r="BN219">
        <f t="shared" si="145"/>
        <v>1.0372585836909871</v>
      </c>
    </row>
    <row r="220" spans="1:66" x14ac:dyDescent="0.25">
      <c r="A220" s="54">
        <v>43553</v>
      </c>
      <c r="B220" s="75">
        <f>_xll.BDH(B$2,"PX_LAST",$A220,$A220,"Days=A","Fill=P")</f>
        <v>99.240899999999996</v>
      </c>
      <c r="C220" s="8">
        <f t="shared" si="111"/>
        <v>100.31475554088111</v>
      </c>
      <c r="D220" s="55">
        <f t="shared" si="133"/>
        <v>-2.2309901817373219</v>
      </c>
      <c r="E220" s="8">
        <v>54.9</v>
      </c>
      <c r="F220" s="8">
        <f t="shared" si="112"/>
        <v>6.5539966844555542</v>
      </c>
      <c r="G220" s="1">
        <v>-0.03</v>
      </c>
      <c r="H220" s="8">
        <f t="shared" si="113"/>
        <v>-9.9762654187481814E-2</v>
      </c>
      <c r="I220" s="8" cm="1">
        <f t="array" ref="I220">_xll.BDH(I$2,"PX_LAST",$A220,$A220,"Days=A","Fill=P")</f>
        <v>2.3E-2</v>
      </c>
      <c r="J220" s="10">
        <f t="shared" si="114"/>
        <v>-2.1563607249910913E-2</v>
      </c>
      <c r="K220" s="44">
        <f t="shared" si="134"/>
        <v>-2.105258489684497</v>
      </c>
      <c r="L220" s="59">
        <v>37.185099999999998</v>
      </c>
      <c r="M220" s="10">
        <f t="shared" si="128"/>
        <v>34.670413391793872</v>
      </c>
      <c r="N220" s="55">
        <f t="shared" si="127"/>
        <v>-1.3196194626980009</v>
      </c>
      <c r="O220" s="59" cm="1">
        <f t="array" ref="O220">_xll.BDH(O$3,"PX_LAST",$A220,$A220,"Days=A","Fill=P")</f>
        <v>-61</v>
      </c>
      <c r="P220" s="10">
        <f t="shared" si="146"/>
        <v>-34.138155121990707</v>
      </c>
      <c r="Q220" s="55">
        <f t="shared" si="109"/>
        <v>-1.7063389963458175</v>
      </c>
      <c r="T220" t="s">
        <v>28</v>
      </c>
      <c r="U220" s="26">
        <f t="shared" si="129"/>
        <v>-1.6915851105748141</v>
      </c>
      <c r="V220" s="1" t="str">
        <f t="shared" si="130"/>
        <v>R</v>
      </c>
      <c r="W220" s="26">
        <f t="shared" si="135"/>
        <v>6.9433988626027787E-2</v>
      </c>
      <c r="X220" s="49">
        <f t="shared" si="131"/>
        <v>0</v>
      </c>
      <c r="Y220" s="26">
        <f t="shared" si="136"/>
        <v>6.9433988626027787E-2</v>
      </c>
      <c r="Z220" s="82" t="str">
        <f t="shared" si="137"/>
        <v>C</v>
      </c>
      <c r="AA220" s="35">
        <f t="shared" si="132"/>
        <v>-1.6915851105748141</v>
      </c>
      <c r="AB220" s="34" t="str">
        <f t="shared" si="141"/>
        <v>C</v>
      </c>
      <c r="AC220" t="s">
        <v>57</v>
      </c>
      <c r="AD220" s="1">
        <f t="shared" si="142"/>
        <v>6.9433988626027787E-2</v>
      </c>
      <c r="AE220" s="1">
        <f t="shared" si="108"/>
        <v>0.12814597418927165</v>
      </c>
      <c r="AF220" s="1"/>
      <c r="AG220" s="1"/>
      <c r="AH220" s="1"/>
      <c r="AI220" s="1">
        <v>0</v>
      </c>
      <c r="AK220" s="28" t="e">
        <f t="shared" si="116"/>
        <v>#N/A</v>
      </c>
      <c r="AL220" s="28" t="e">
        <f t="shared" si="117"/>
        <v>#N/A</v>
      </c>
      <c r="AM220" s="28">
        <f t="shared" si="118"/>
        <v>-1.6915851105748141</v>
      </c>
      <c r="AN220" s="28" t="e">
        <f t="shared" si="119"/>
        <v>#N/A</v>
      </c>
      <c r="AO220" s="28" t="e">
        <f t="shared" si="120"/>
        <v>#N/A</v>
      </c>
      <c r="AP220" s="28" t="e">
        <f t="shared" si="121"/>
        <v>#N/A</v>
      </c>
      <c r="AQ220">
        <f t="shared" si="122"/>
        <v>379.09</v>
      </c>
      <c r="AR220" t="e">
        <f t="shared" si="123"/>
        <v>#N/A</v>
      </c>
      <c r="AT220" s="16">
        <f t="shared" si="124"/>
        <v>43553</v>
      </c>
      <c r="AU220">
        <f t="shared" si="125"/>
        <v>2</v>
      </c>
      <c r="AV220">
        <f t="shared" si="126"/>
        <v>1</v>
      </c>
      <c r="BG220" cm="1">
        <f t="array" ref="BG220">_xll.BDH($BG$3,"PX_LAST",$A220,$A220,"Days=A","Fill=P")</f>
        <v>379.09</v>
      </c>
      <c r="BH220">
        <f t="shared" si="115"/>
        <v>1.6872317596566377E-2</v>
      </c>
      <c r="BI220" t="str">
        <f t="shared" si="138"/>
        <v>C</v>
      </c>
      <c r="BJ220">
        <f t="shared" si="139"/>
        <v>0</v>
      </c>
      <c r="BK220">
        <f t="shared" si="140"/>
        <v>0</v>
      </c>
      <c r="BL220">
        <f t="shared" si="143"/>
        <v>102.33955273256583</v>
      </c>
      <c r="BM220">
        <f t="shared" si="144"/>
        <v>100.32817255524678</v>
      </c>
      <c r="BN220">
        <f t="shared" si="145"/>
        <v>1.0200480097074576</v>
      </c>
    </row>
    <row r="221" spans="1:66" x14ac:dyDescent="0.25">
      <c r="A221" s="54">
        <v>43585</v>
      </c>
      <c r="B221" s="75">
        <f>_xll.BDH(B$2,"PX_LAST",$A221,$A221,"Days=A","Fill=P")</f>
        <v>99.115499999999997</v>
      </c>
      <c r="C221" s="8">
        <f t="shared" si="111"/>
        <v>100.25479276383705</v>
      </c>
      <c r="D221" s="55">
        <f t="shared" si="133"/>
        <v>-2.6404118667013621</v>
      </c>
      <c r="E221" s="8">
        <v>53.6</v>
      </c>
      <c r="F221" s="8">
        <f t="shared" si="112"/>
        <v>5.9631973475644431</v>
      </c>
      <c r="G221" s="1">
        <v>-0.53</v>
      </c>
      <c r="H221" s="8">
        <f t="shared" si="113"/>
        <v>-0.18581012334998542</v>
      </c>
      <c r="I221" s="8" cm="1">
        <f t="array" ref="I221">_xll.BDH(I$2,"PX_LAST",$A221,$A221,"Days=A","Fill=P")</f>
        <v>0.20200000000000001</v>
      </c>
      <c r="J221" s="10">
        <f t="shared" si="114"/>
        <v>-1.0385426887415358E-2</v>
      </c>
      <c r="K221" s="44">
        <f t="shared" si="134"/>
        <v>-1.7011914134580208</v>
      </c>
      <c r="L221" s="59">
        <v>49.518099999999997</v>
      </c>
      <c r="M221" s="10">
        <f t="shared" si="128"/>
        <v>35.412797722204182</v>
      </c>
      <c r="N221" s="55">
        <f t="shared" si="127"/>
        <v>-1.0192544231257414</v>
      </c>
      <c r="O221" s="59" cm="1">
        <f t="array" ref="O221">_xll.BDH(O$3,"PX_LAST",$A221,$A221,"Days=A","Fill=P")</f>
        <v>-31.1</v>
      </c>
      <c r="P221" s="10">
        <f t="shared" si="146"/>
        <v>-33.834339609791641</v>
      </c>
      <c r="Q221" s="55">
        <f t="shared" si="109"/>
        <v>-1.3757122141615525</v>
      </c>
      <c r="T221" t="s">
        <v>27</v>
      </c>
      <c r="U221" s="26">
        <f t="shared" si="129"/>
        <v>-1.5817870581206592</v>
      </c>
      <c r="V221" s="1" t="str">
        <f t="shared" si="130"/>
        <v>R</v>
      </c>
      <c r="W221" s="26">
        <f t="shared" si="135"/>
        <v>0.10979805245415486</v>
      </c>
      <c r="X221" s="49">
        <f t="shared" si="131"/>
        <v>0</v>
      </c>
      <c r="Y221" s="26">
        <f t="shared" si="136"/>
        <v>0.10979805245415486</v>
      </c>
      <c r="Z221" s="82" t="str">
        <f t="shared" si="137"/>
        <v>C</v>
      </c>
      <c r="AA221" s="35">
        <f t="shared" si="132"/>
        <v>-1.5817870581206592</v>
      </c>
      <c r="AB221" s="34" t="str">
        <f t="shared" si="141"/>
        <v>C</v>
      </c>
      <c r="AC221" t="s">
        <v>57</v>
      </c>
      <c r="AD221" s="1">
        <f t="shared" si="142"/>
        <v>0.10979805245415486</v>
      </c>
      <c r="AE221" s="1">
        <f t="shared" si="108"/>
        <v>0.12814597418927165</v>
      </c>
      <c r="AF221" s="1"/>
      <c r="AG221" s="1"/>
      <c r="AH221" s="1"/>
      <c r="AI221" s="1">
        <v>0</v>
      </c>
      <c r="AK221" s="28" t="e">
        <f t="shared" si="116"/>
        <v>#N/A</v>
      </c>
      <c r="AL221" s="28" t="e">
        <f t="shared" si="117"/>
        <v>#N/A</v>
      </c>
      <c r="AM221" s="28">
        <f t="shared" si="118"/>
        <v>-1.5817870581206592</v>
      </c>
      <c r="AN221" s="28" t="e">
        <f t="shared" si="119"/>
        <v>#N/A</v>
      </c>
      <c r="AO221" s="28" t="e">
        <f t="shared" si="120"/>
        <v>#N/A</v>
      </c>
      <c r="AP221" s="28" t="e">
        <f t="shared" si="121"/>
        <v>#N/A</v>
      </c>
      <c r="AQ221">
        <f t="shared" si="122"/>
        <v>391.35</v>
      </c>
      <c r="AR221" t="e">
        <f t="shared" si="123"/>
        <v>#N/A</v>
      </c>
      <c r="AT221" s="16">
        <f t="shared" si="124"/>
        <v>43585</v>
      </c>
      <c r="AU221">
        <f t="shared" si="125"/>
        <v>2</v>
      </c>
      <c r="AV221">
        <f t="shared" si="126"/>
        <v>1</v>
      </c>
      <c r="BG221" cm="1">
        <f t="array" ref="BG221">_xll.BDH($BG$3,"PX_LAST",$A221,$A221,"Days=A","Fill=P")</f>
        <v>391.35</v>
      </c>
      <c r="BH221">
        <f t="shared" si="115"/>
        <v>3.234060513334569E-2</v>
      </c>
      <c r="BI221" t="str">
        <f t="shared" si="138"/>
        <v>C</v>
      </c>
      <c r="BJ221">
        <f t="shared" si="139"/>
        <v>0</v>
      </c>
      <c r="BK221">
        <f t="shared" si="140"/>
        <v>0</v>
      </c>
      <c r="BL221">
        <f t="shared" si="143"/>
        <v>102.33955273256583</v>
      </c>
      <c r="BM221">
        <f t="shared" si="144"/>
        <v>103.57284636760619</v>
      </c>
      <c r="BN221">
        <f t="shared" si="145"/>
        <v>0.98809250031940721</v>
      </c>
    </row>
    <row r="222" spans="1:66" x14ac:dyDescent="0.25">
      <c r="A222" s="54">
        <v>43616</v>
      </c>
      <c r="B222" s="75">
        <f>_xll.BDH(B$2,"PX_LAST",$A222,$A222,"Days=A","Fill=P")</f>
        <v>99.064499999999995</v>
      </c>
      <c r="C222" s="8">
        <f t="shared" si="111"/>
        <v>100.19527812564519</v>
      </c>
      <c r="D222" s="55">
        <f t="shared" si="133"/>
        <v>-2.794401416155555</v>
      </c>
      <c r="E222" s="8">
        <v>52.6</v>
      </c>
      <c r="F222" s="8">
        <f t="shared" si="112"/>
        <v>5.2905578780515548</v>
      </c>
      <c r="G222" s="1">
        <v>-0.03</v>
      </c>
      <c r="H222" s="8">
        <f t="shared" si="113"/>
        <v>-0.15464809867998836</v>
      </c>
      <c r="I222" s="8" cm="1">
        <f t="array" ref="I222">_xll.BDH(I$2,"PX_LAST",$A222,$A222,"Days=A","Fill=P")</f>
        <v>-0.113</v>
      </c>
      <c r="J222" s="10">
        <f t="shared" si="114"/>
        <v>-1.5516155543044596E-2</v>
      </c>
      <c r="K222" s="44">
        <f t="shared" si="134"/>
        <v>-1.7041646016521594</v>
      </c>
      <c r="L222" s="59">
        <v>33.069699999999997</v>
      </c>
      <c r="M222" s="10">
        <f t="shared" si="128"/>
        <v>35.295642836093975</v>
      </c>
      <c r="N222" s="55">
        <f t="shared" si="127"/>
        <v>-1.0670496391173427</v>
      </c>
      <c r="O222" s="59" cm="1">
        <f t="array" ref="O222">_xll.BDH(O$3,"PX_LAST",$A222,$A222,"Days=A","Fill=P")</f>
        <v>-20.3</v>
      </c>
      <c r="P222" s="10">
        <f t="shared" si="146"/>
        <v>-32.480905648812474</v>
      </c>
      <c r="Q222" s="55">
        <f t="shared" si="109"/>
        <v>-1.2284026566625257</v>
      </c>
      <c r="T222" t="s">
        <v>28</v>
      </c>
      <c r="U222" s="26">
        <f t="shared" si="129"/>
        <v>-1.6600071910333476</v>
      </c>
      <c r="V222" s="1" t="str">
        <f t="shared" si="130"/>
        <v>C</v>
      </c>
      <c r="W222" s="26">
        <f t="shared" si="135"/>
        <v>-7.8220132912688367E-2</v>
      </c>
      <c r="X222" s="49">
        <f t="shared" si="131"/>
        <v>0</v>
      </c>
      <c r="Y222" s="26">
        <f t="shared" si="136"/>
        <v>-7.8220132912688367E-2</v>
      </c>
      <c r="Z222" s="82" t="str">
        <f t="shared" si="137"/>
        <v>C</v>
      </c>
      <c r="AA222" s="35">
        <f t="shared" si="132"/>
        <v>-1.6600071910333476</v>
      </c>
      <c r="AB222" s="34" t="str">
        <f t="shared" si="141"/>
        <v>C</v>
      </c>
      <c r="AC222" t="s">
        <v>57</v>
      </c>
      <c r="AD222" s="1">
        <f t="shared" si="142"/>
        <v>7.8220132912688367E-2</v>
      </c>
      <c r="AE222" s="1">
        <f t="shared" si="108"/>
        <v>0.12814597418927165</v>
      </c>
      <c r="AF222" s="1"/>
      <c r="AG222" s="1"/>
      <c r="AH222" s="1"/>
      <c r="AI222" s="1">
        <v>0</v>
      </c>
      <c r="AK222" s="28" t="e">
        <f t="shared" si="116"/>
        <v>#N/A</v>
      </c>
      <c r="AL222" s="28" t="e">
        <f t="shared" si="117"/>
        <v>#N/A</v>
      </c>
      <c r="AM222" s="28">
        <f t="shared" si="118"/>
        <v>-1.6600071910333476</v>
      </c>
      <c r="AN222" s="28">
        <f t="shared" si="119"/>
        <v>-1.6600071910333476</v>
      </c>
      <c r="AO222" s="28" t="e">
        <f t="shared" si="120"/>
        <v>#N/A</v>
      </c>
      <c r="AP222" s="28" t="e">
        <f t="shared" si="121"/>
        <v>#N/A</v>
      </c>
      <c r="AQ222">
        <f t="shared" si="122"/>
        <v>369.06</v>
      </c>
      <c r="AR222" t="e">
        <f t="shared" si="123"/>
        <v>#N/A</v>
      </c>
      <c r="AT222" s="16">
        <f t="shared" si="124"/>
        <v>43616</v>
      </c>
      <c r="AU222">
        <f t="shared" si="125"/>
        <v>1</v>
      </c>
      <c r="AV222">
        <f t="shared" si="126"/>
        <v>1</v>
      </c>
      <c r="BG222" cm="1">
        <f t="array" ref="BG222">_xll.BDH($BG$3,"PX_LAST",$A222,$A222,"Days=A","Fill=P")</f>
        <v>369.06</v>
      </c>
      <c r="BH222">
        <f t="shared" si="115"/>
        <v>-5.6956688386354926E-2</v>
      </c>
      <c r="BI222" t="str">
        <f t="shared" si="138"/>
        <v>C</v>
      </c>
      <c r="BJ222">
        <f t="shared" si="139"/>
        <v>0</v>
      </c>
      <c r="BK222">
        <f t="shared" si="140"/>
        <v>0</v>
      </c>
      <c r="BL222">
        <f t="shared" si="143"/>
        <v>102.33955273256583</v>
      </c>
      <c r="BM222">
        <f t="shared" si="144"/>
        <v>97.673680031758636</v>
      </c>
      <c r="BN222">
        <f t="shared" si="145"/>
        <v>1.0477700102964287</v>
      </c>
    </row>
    <row r="223" spans="1:66" x14ac:dyDescent="0.25">
      <c r="A223" s="54">
        <v>43644</v>
      </c>
      <c r="B223" s="75">
        <f>_xll.BDH(B$2,"PX_LAST",$A223,$A223,"Days=A","Fill=P")</f>
        <v>99.064499999999995</v>
      </c>
      <c r="C223" s="8">
        <f t="shared" si="111"/>
        <v>100.13873921936293</v>
      </c>
      <c r="D223" s="55">
        <f t="shared" si="133"/>
        <v>-2.7205336330802465</v>
      </c>
      <c r="E223" s="8">
        <v>51.5</v>
      </c>
      <c r="F223" s="8">
        <f t="shared" si="112"/>
        <v>4.5324463024412438</v>
      </c>
      <c r="G223" s="1">
        <v>7.0000000000000007E-2</v>
      </c>
      <c r="H223" s="8">
        <f t="shared" si="113"/>
        <v>-0.10971847894399069</v>
      </c>
      <c r="I223" s="8" cm="1">
        <f t="array" ref="I223">_xll.BDH(I$2,"PX_LAST",$A223,$A223,"Days=A","Fill=P")</f>
        <v>0.161</v>
      </c>
      <c r="J223" s="10">
        <f t="shared" si="114"/>
        <v>-6.6903477658923592E-3</v>
      </c>
      <c r="K223" s="44">
        <f t="shared" si="134"/>
        <v>-1.3247785499415645</v>
      </c>
      <c r="L223" s="59">
        <v>50.274299999999997</v>
      </c>
      <c r="M223" s="10">
        <f t="shared" si="128"/>
        <v>36.044575694289279</v>
      </c>
      <c r="N223" s="55">
        <f t="shared" si="127"/>
        <v>-0.86261341878716669</v>
      </c>
      <c r="O223" s="59" cm="1">
        <f t="array" ref="O223">_xll.BDH(O$3,"PX_LAST",$A223,$A223,"Days=A","Fill=P")</f>
        <v>-4.4000000000000004</v>
      </c>
      <c r="P223" s="10">
        <f t="shared" si="146"/>
        <v>-29.67281508393123</v>
      </c>
      <c r="Q223" s="55">
        <f t="shared" si="109"/>
        <v>-1.1174398942283701</v>
      </c>
      <c r="T223" t="s">
        <v>28</v>
      </c>
      <c r="U223" s="26">
        <f t="shared" si="129"/>
        <v>-1.5248083197781641</v>
      </c>
      <c r="V223" s="1" t="str">
        <f t="shared" si="130"/>
        <v>R</v>
      </c>
      <c r="W223" s="26">
        <f t="shared" si="135"/>
        <v>0.13519887125518348</v>
      </c>
      <c r="X223" s="49">
        <f t="shared" si="131"/>
        <v>0</v>
      </c>
      <c r="Y223" s="26">
        <f t="shared" si="136"/>
        <v>0.13519887125518348</v>
      </c>
      <c r="Z223" s="82" t="str">
        <f t="shared" si="137"/>
        <v>R</v>
      </c>
      <c r="AA223" s="35">
        <f t="shared" si="132"/>
        <v>-1.5248083197781641</v>
      </c>
      <c r="AB223" s="34" t="str">
        <f t="shared" si="141"/>
        <v>R</v>
      </c>
      <c r="AC223" t="s">
        <v>57</v>
      </c>
      <c r="AD223" s="1">
        <f t="shared" si="142"/>
        <v>0.13519887125518348</v>
      </c>
      <c r="AE223" s="1">
        <f t="shared" si="108"/>
        <v>0.12814597418927165</v>
      </c>
      <c r="AF223" s="1"/>
      <c r="AG223" s="1"/>
      <c r="AH223" s="1"/>
      <c r="AI223" s="1">
        <v>0</v>
      </c>
      <c r="AK223" s="28" t="e">
        <f t="shared" si="116"/>
        <v>#N/A</v>
      </c>
      <c r="AL223" s="28" t="e">
        <f t="shared" si="117"/>
        <v>#N/A</v>
      </c>
      <c r="AM223" s="28" t="e">
        <f t="shared" si="118"/>
        <v>#N/A</v>
      </c>
      <c r="AN223" s="28">
        <f t="shared" si="119"/>
        <v>-1.5248083197781641</v>
      </c>
      <c r="AO223" s="28" t="e">
        <f t="shared" si="120"/>
        <v>#N/A</v>
      </c>
      <c r="AP223" s="28" t="e">
        <f t="shared" si="121"/>
        <v>#N/A</v>
      </c>
      <c r="AQ223" t="e">
        <f t="shared" si="122"/>
        <v>#N/A</v>
      </c>
      <c r="AR223" t="e">
        <f t="shared" si="123"/>
        <v>#N/A</v>
      </c>
      <c r="AT223" s="16">
        <f t="shared" si="124"/>
        <v>43644</v>
      </c>
      <c r="AU223">
        <f t="shared" si="125"/>
        <v>2</v>
      </c>
      <c r="AV223">
        <f t="shared" si="126"/>
        <v>2</v>
      </c>
      <c r="BG223" cm="1">
        <f t="array" ref="BG223">_xll.BDH($BG$3,"PX_LAST",$A223,$A223,"Days=A","Fill=P")</f>
        <v>384.87</v>
      </c>
      <c r="BH223">
        <f t="shared" si="115"/>
        <v>4.28385628353114E-2</v>
      </c>
      <c r="BI223" t="str">
        <f t="shared" si="138"/>
        <v>R</v>
      </c>
      <c r="BJ223">
        <f t="shared" si="139"/>
        <v>1</v>
      </c>
      <c r="BK223">
        <f t="shared" si="140"/>
        <v>2.3384519448124141E-3</v>
      </c>
      <c r="BL223">
        <f t="shared" si="143"/>
        <v>102.33955273256583</v>
      </c>
      <c r="BM223">
        <f t="shared" si="144"/>
        <v>101.85788011115523</v>
      </c>
      <c r="BN223">
        <f t="shared" si="145"/>
        <v>1.0047288694883987</v>
      </c>
    </row>
    <row r="224" spans="1:66" x14ac:dyDescent="0.25">
      <c r="A224" s="54">
        <v>43677</v>
      </c>
      <c r="B224" s="75">
        <f>_xll.BDH(B$2,"PX_LAST",$A224,$A224,"Days=A","Fill=P")</f>
        <v>98.969700000000003</v>
      </c>
      <c r="C224" s="8">
        <f t="shared" si="111"/>
        <v>100.08028725839479</v>
      </c>
      <c r="D224" s="55">
        <f t="shared" si="133"/>
        <v>-2.5280688771404396</v>
      </c>
      <c r="E224" s="8">
        <v>51</v>
      </c>
      <c r="F224" s="8">
        <f t="shared" si="112"/>
        <v>3.8259570419529956</v>
      </c>
      <c r="G224" s="1">
        <v>-0.31</v>
      </c>
      <c r="H224" s="8">
        <f t="shared" si="113"/>
        <v>-0.14977478315519255</v>
      </c>
      <c r="I224" s="8" cm="1">
        <f t="array" ref="I224">_xll.BDH(I$2,"PX_LAST",$A224,$A224,"Days=A","Fill=P")</f>
        <v>0.33100000000000002</v>
      </c>
      <c r="J224" s="10">
        <f t="shared" si="114"/>
        <v>1.0194169622402275E-2</v>
      </c>
      <c r="K224" s="44">
        <f t="shared" si="134"/>
        <v>-0.86572383877294878</v>
      </c>
      <c r="L224" s="59">
        <v>54.198300000000003</v>
      </c>
      <c r="M224" s="10">
        <f t="shared" si="128"/>
        <v>36.952261909574815</v>
      </c>
      <c r="N224" s="55">
        <f t="shared" si="127"/>
        <v>-0.61593318581897327</v>
      </c>
      <c r="O224" s="59" cm="1">
        <f t="array" ref="O224">_xll.BDH(O$3,"PX_LAST",$A224,$A224,"Days=A","Fill=P")</f>
        <v>-55</v>
      </c>
      <c r="P224" s="10">
        <f t="shared" si="146"/>
        <v>-32.205533575538105</v>
      </c>
      <c r="Q224" s="55">
        <f t="shared" si="109"/>
        <v>-1.1737321523089832</v>
      </c>
      <c r="T224" t="s">
        <v>26</v>
      </c>
      <c r="U224" s="26">
        <f t="shared" si="129"/>
        <v>-1.3439807024952881</v>
      </c>
      <c r="V224" s="1" t="str">
        <f t="shared" si="130"/>
        <v>R</v>
      </c>
      <c r="W224" s="26">
        <f t="shared" si="135"/>
        <v>0.180827617282876</v>
      </c>
      <c r="X224" s="49">
        <f t="shared" si="131"/>
        <v>0</v>
      </c>
      <c r="Y224" s="26">
        <f t="shared" si="136"/>
        <v>0.180827617282876</v>
      </c>
      <c r="Z224" s="82" t="str">
        <f t="shared" si="137"/>
        <v>R</v>
      </c>
      <c r="AA224" s="35">
        <f t="shared" si="132"/>
        <v>-1.5248083197781641</v>
      </c>
      <c r="AB224" s="34" t="str">
        <f t="shared" si="141"/>
        <v>R</v>
      </c>
      <c r="AC224" t="s">
        <v>57</v>
      </c>
      <c r="AD224" s="1">
        <f t="shared" si="142"/>
        <v>0.180827617282876</v>
      </c>
      <c r="AE224" s="1">
        <f t="shared" si="108"/>
        <v>0.13519887125518348</v>
      </c>
      <c r="AF224" s="1"/>
      <c r="AG224" s="1"/>
      <c r="AH224" s="1"/>
      <c r="AI224" s="1">
        <v>0</v>
      </c>
      <c r="AK224" s="28" t="e">
        <f t="shared" si="116"/>
        <v>#N/A</v>
      </c>
      <c r="AL224" s="28" t="e">
        <f t="shared" si="117"/>
        <v>#N/A</v>
      </c>
      <c r="AM224" s="28" t="e">
        <f t="shared" si="118"/>
        <v>#N/A</v>
      </c>
      <c r="AN224" s="28">
        <f t="shared" si="119"/>
        <v>-1.3439807024952881</v>
      </c>
      <c r="AO224" s="28" t="e">
        <f t="shared" si="120"/>
        <v>#N/A</v>
      </c>
      <c r="AP224" s="28" t="e">
        <f t="shared" si="121"/>
        <v>#N/A</v>
      </c>
      <c r="AQ224" t="e">
        <f t="shared" si="122"/>
        <v>#N/A</v>
      </c>
      <c r="AR224" t="e">
        <f t="shared" si="123"/>
        <v>#N/A</v>
      </c>
      <c r="AT224" s="16">
        <f t="shared" si="124"/>
        <v>43677</v>
      </c>
      <c r="AU224">
        <f t="shared" si="125"/>
        <v>2</v>
      </c>
      <c r="AV224">
        <f t="shared" si="126"/>
        <v>2</v>
      </c>
      <c r="BG224" cm="1">
        <f t="array" ref="BG224">_xll.BDH($BG$3,"PX_LAST",$A224,$A224,"Days=A","Fill=P")</f>
        <v>385.77</v>
      </c>
      <c r="BH224">
        <f t="shared" si="115"/>
        <v>2.3384519448124141E-3</v>
      </c>
      <c r="BI224" t="str">
        <f t="shared" si="138"/>
        <v>R</v>
      </c>
      <c r="BJ224">
        <f t="shared" si="139"/>
        <v>1</v>
      </c>
      <c r="BK224">
        <f t="shared" si="140"/>
        <v>-1.6305052233195894E-2</v>
      </c>
      <c r="BL224">
        <f t="shared" si="143"/>
        <v>102.57886885868453</v>
      </c>
      <c r="BM224">
        <f t="shared" si="144"/>
        <v>102.09606986899563</v>
      </c>
      <c r="BN224">
        <f t="shared" si="145"/>
        <v>1.0047288694883987</v>
      </c>
    </row>
    <row r="225" spans="1:66" x14ac:dyDescent="0.25">
      <c r="A225" s="54">
        <v>43707</v>
      </c>
      <c r="B225" s="75">
        <f>_xll.BDH(B$2,"PX_LAST",$A225,$A225,"Days=A","Fill=P")</f>
        <v>98.969700000000003</v>
      </c>
      <c r="C225" s="8">
        <f t="shared" si="111"/>
        <v>100.02475789547505</v>
      </c>
      <c r="D225" s="55">
        <f t="shared" si="133"/>
        <v>-2.3432604589713222</v>
      </c>
      <c r="E225" s="8">
        <v>48.5</v>
      </c>
      <c r="F225" s="8">
        <f t="shared" si="112"/>
        <v>2.7607656335623969</v>
      </c>
      <c r="G225" s="1">
        <v>0.1</v>
      </c>
      <c r="H225" s="8">
        <f t="shared" si="113"/>
        <v>-9.9819826524154054E-2</v>
      </c>
      <c r="I225" s="8" cm="1">
        <f t="array" ref="I225">_xll.BDH(I$2,"PX_LAST",$A225,$A225,"Days=A","Fill=P")</f>
        <v>0.11700000000000001</v>
      </c>
      <c r="J225" s="10">
        <f t="shared" si="114"/>
        <v>1.5534461141282166E-2</v>
      </c>
      <c r="K225" s="44">
        <f t="shared" si="134"/>
        <v>-0.2841457595731639</v>
      </c>
      <c r="L225" s="59">
        <v>31.5715</v>
      </c>
      <c r="M225" s="10">
        <f t="shared" si="128"/>
        <v>36.683223814096074</v>
      </c>
      <c r="N225" s="55">
        <f t="shared" si="127"/>
        <v>-0.38178409163199001</v>
      </c>
      <c r="O225" s="59" cm="1">
        <f t="array" ref="O225">_xll.BDH(O$3,"PX_LAST",$A225,$A225,"Days=A","Fill=P")</f>
        <v>-39.299999999999997</v>
      </c>
      <c r="P225" s="10">
        <f t="shared" si="146"/>
        <v>-32.914980217984294</v>
      </c>
      <c r="Q225" s="55">
        <f t="shared" si="109"/>
        <v>-1.0208209144985481</v>
      </c>
      <c r="T225" t="s">
        <v>26</v>
      </c>
      <c r="U225" s="26">
        <f t="shared" si="129"/>
        <v>-1.0537049107110354</v>
      </c>
      <c r="V225" s="1" t="str">
        <f t="shared" si="130"/>
        <v>R</v>
      </c>
      <c r="W225" s="26">
        <f t="shared" si="135"/>
        <v>0.29027579178425267</v>
      </c>
      <c r="X225" s="49">
        <f t="shared" si="131"/>
        <v>0</v>
      </c>
      <c r="Y225" s="26">
        <f t="shared" si="136"/>
        <v>0.29027579178425267</v>
      </c>
      <c r="Z225" s="82" t="str">
        <f t="shared" si="137"/>
        <v>R</v>
      </c>
      <c r="AA225" s="35">
        <f t="shared" si="132"/>
        <v>-1.5248083197781641</v>
      </c>
      <c r="AB225" s="34" t="str">
        <f t="shared" si="141"/>
        <v>R</v>
      </c>
      <c r="AC225" t="s">
        <v>57</v>
      </c>
      <c r="AD225" s="1">
        <f t="shared" si="142"/>
        <v>0.29027579178425267</v>
      </c>
      <c r="AE225" s="1">
        <f t="shared" si="108"/>
        <v>0.13519887125518348</v>
      </c>
      <c r="AF225" s="1"/>
      <c r="AG225" s="1"/>
      <c r="AH225" s="1"/>
      <c r="AI225" s="1">
        <v>0</v>
      </c>
      <c r="AK225" s="28" t="e">
        <f t="shared" si="116"/>
        <v>#N/A</v>
      </c>
      <c r="AL225" s="28" t="e">
        <f t="shared" si="117"/>
        <v>#N/A</v>
      </c>
      <c r="AM225" s="28" t="e">
        <f t="shared" si="118"/>
        <v>#N/A</v>
      </c>
      <c r="AN225" s="28">
        <f t="shared" si="119"/>
        <v>-1.0537049107110354</v>
      </c>
      <c r="AO225" s="28" t="e">
        <f t="shared" si="120"/>
        <v>#N/A</v>
      </c>
      <c r="AP225" s="28" t="e">
        <f t="shared" si="121"/>
        <v>#N/A</v>
      </c>
      <c r="AQ225" t="e">
        <f t="shared" si="122"/>
        <v>#N/A</v>
      </c>
      <c r="AR225" t="e">
        <f t="shared" si="123"/>
        <v>#N/A</v>
      </c>
      <c r="AT225" s="16">
        <f t="shared" si="124"/>
        <v>43707</v>
      </c>
      <c r="AU225">
        <f t="shared" si="125"/>
        <v>2</v>
      </c>
      <c r="AV225">
        <f t="shared" si="126"/>
        <v>2</v>
      </c>
      <c r="BG225" cm="1">
        <f t="array" ref="BG225">_xll.BDH($BG$3,"PX_LAST",$A225,$A225,"Days=A","Fill=P")</f>
        <v>379.48</v>
      </c>
      <c r="BH225">
        <f t="shared" si="115"/>
        <v>-1.6305052233195894E-2</v>
      </c>
      <c r="BI225" t="str">
        <f t="shared" si="138"/>
        <v>R</v>
      </c>
      <c r="BJ225">
        <f t="shared" si="139"/>
        <v>1</v>
      </c>
      <c r="BK225">
        <f t="shared" si="140"/>
        <v>3.6022978813112561E-2</v>
      </c>
      <c r="BL225">
        <f t="shared" si="143"/>
        <v>100.90631504392152</v>
      </c>
      <c r="BM225">
        <f t="shared" si="144"/>
        <v>100.43138811697763</v>
      </c>
      <c r="BN225">
        <f t="shared" si="145"/>
        <v>1.0047288694883987</v>
      </c>
    </row>
    <row r="226" spans="1:66" x14ac:dyDescent="0.25">
      <c r="A226" s="54">
        <v>43738</v>
      </c>
      <c r="B226" s="75">
        <f>_xll.BDH(B$2,"PX_LAST",$A226,$A226,"Days=A","Fill=P")</f>
        <v>98.958699999999993</v>
      </c>
      <c r="C226" s="8">
        <f t="shared" si="111"/>
        <v>99.971455000701297</v>
      </c>
      <c r="D226" s="55">
        <f t="shared" si="133"/>
        <v>-2.2072586933355867</v>
      </c>
      <c r="E226" s="8">
        <v>48.1</v>
      </c>
      <c r="F226" s="8">
        <f t="shared" si="112"/>
        <v>1.8286125068499179</v>
      </c>
      <c r="G226" s="1">
        <v>-0.36</v>
      </c>
      <c r="H226" s="8">
        <f t="shared" si="113"/>
        <v>-0.15185586121932323</v>
      </c>
      <c r="I226" s="8" cm="1">
        <f t="array" ref="I226">_xll.BDH(I$2,"PX_LAST",$A226,$A226,"Days=A","Fill=P")</f>
        <v>0.44900000000000001</v>
      </c>
      <c r="J226" s="10">
        <f t="shared" si="114"/>
        <v>3.7207738084218081E-2</v>
      </c>
      <c r="K226" s="44">
        <f t="shared" si="134"/>
        <v>0.2872321712116972</v>
      </c>
      <c r="L226" s="59">
        <v>48.603000000000002</v>
      </c>
      <c r="M226" s="10">
        <f t="shared" si="128"/>
        <v>37.279212623391274</v>
      </c>
      <c r="N226" s="55">
        <f t="shared" si="127"/>
        <v>0</v>
      </c>
      <c r="O226" s="59" cm="1">
        <f t="array" ref="O226">_xll.BDH(O$3,"PX_LAST",$A226,$A226,"Days=A","Fill=P")</f>
        <v>-72</v>
      </c>
      <c r="P226" s="10">
        <f t="shared" si="146"/>
        <v>-36.823482196185864</v>
      </c>
      <c r="Q226" s="55">
        <f t="shared" si="109"/>
        <v>-1.0283152601767636</v>
      </c>
      <c r="T226" t="s">
        <v>23</v>
      </c>
      <c r="U226" s="26">
        <f t="shared" si="129"/>
        <v>-0.77108588698409708</v>
      </c>
      <c r="V226" s="1" t="str">
        <f t="shared" si="130"/>
        <v>R</v>
      </c>
      <c r="W226" s="26">
        <f t="shared" si="135"/>
        <v>0.28261902372693837</v>
      </c>
      <c r="X226" s="49">
        <f t="shared" si="131"/>
        <v>0</v>
      </c>
      <c r="Y226" s="26">
        <f t="shared" si="136"/>
        <v>0.28261902372693837</v>
      </c>
      <c r="Z226" s="82" t="str">
        <f t="shared" si="137"/>
        <v>R</v>
      </c>
      <c r="AA226" s="35">
        <f t="shared" si="132"/>
        <v>-1.5248083197781641</v>
      </c>
      <c r="AB226" s="34" t="str">
        <f t="shared" si="141"/>
        <v>R</v>
      </c>
      <c r="AC226" t="s">
        <v>57</v>
      </c>
      <c r="AD226" s="1">
        <f t="shared" si="142"/>
        <v>0.28261902372693837</v>
      </c>
      <c r="AE226" s="1">
        <f t="shared" si="108"/>
        <v>0.13519887125518348</v>
      </c>
      <c r="AF226" s="1"/>
      <c r="AG226" s="1"/>
      <c r="AH226" s="1"/>
      <c r="AI226" s="1">
        <v>0</v>
      </c>
      <c r="AK226" s="28" t="e">
        <f t="shared" si="116"/>
        <v>#N/A</v>
      </c>
      <c r="AL226" s="28" t="e">
        <f t="shared" si="117"/>
        <v>#N/A</v>
      </c>
      <c r="AM226" s="28" t="e">
        <f t="shared" si="118"/>
        <v>#N/A</v>
      </c>
      <c r="AN226" s="28">
        <f t="shared" si="119"/>
        <v>-0.77108588698409708</v>
      </c>
      <c r="AO226" s="28" t="e">
        <f t="shared" si="120"/>
        <v>#N/A</v>
      </c>
      <c r="AP226" s="28" t="e">
        <f t="shared" si="121"/>
        <v>#N/A</v>
      </c>
      <c r="AQ226" t="e">
        <f t="shared" si="122"/>
        <v>#N/A</v>
      </c>
      <c r="AR226" t="e">
        <f t="shared" si="123"/>
        <v>#N/A</v>
      </c>
      <c r="AT226" s="16">
        <f t="shared" si="124"/>
        <v>43738</v>
      </c>
      <c r="AU226">
        <f t="shared" si="125"/>
        <v>2</v>
      </c>
      <c r="AV226">
        <f t="shared" si="126"/>
        <v>2</v>
      </c>
      <c r="BG226" cm="1">
        <f t="array" ref="BG226">_xll.BDH($BG$3,"PX_LAST",$A226,$A226,"Days=A","Fill=P")</f>
        <v>393.15</v>
      </c>
      <c r="BH226">
        <f t="shared" si="115"/>
        <v>3.6022978813112561E-2</v>
      </c>
      <c r="BI226" t="str">
        <f t="shared" si="138"/>
        <v>R</v>
      </c>
      <c r="BJ226">
        <f t="shared" si="139"/>
        <v>1</v>
      </c>
      <c r="BK226">
        <f t="shared" si="140"/>
        <v>9.1568103777184273E-3</v>
      </c>
      <c r="BL226">
        <f t="shared" si="143"/>
        <v>104.54126109285797</v>
      </c>
      <c r="BM226">
        <f t="shared" si="144"/>
        <v>104.04922588328699</v>
      </c>
      <c r="BN226">
        <f t="shared" si="145"/>
        <v>1.0047288694883987</v>
      </c>
    </row>
    <row r="227" spans="1:66" x14ac:dyDescent="0.25">
      <c r="A227" s="54">
        <v>43769</v>
      </c>
      <c r="B227" s="75">
        <f>_xll.BDH(B$2,"PX_LAST",$A227,$A227,"Days=A","Fill=P")</f>
        <v>98.996200000000002</v>
      </c>
      <c r="C227" s="8">
        <f t="shared" si="111"/>
        <v>99.922692250666231</v>
      </c>
      <c r="D227" s="55">
        <f t="shared" si="133"/>
        <v>-2.0792937965532476</v>
      </c>
      <c r="E227" s="8">
        <v>48.1</v>
      </c>
      <c r="F227" s="8">
        <f t="shared" si="112"/>
        <v>1.0828900054799349</v>
      </c>
      <c r="G227" s="1">
        <v>-0.63</v>
      </c>
      <c r="H227" s="8">
        <f t="shared" si="113"/>
        <v>-0.24748468897545856</v>
      </c>
      <c r="I227" s="8" cm="1">
        <f t="array" ref="I227">_xll.BDH(I$2,"PX_LAST",$A227,$A227,"Days=A","Fill=P")</f>
        <v>0.40200000000000002</v>
      </c>
      <c r="J227" s="10">
        <f t="shared" si="114"/>
        <v>5.5447351180007196E-2</v>
      </c>
      <c r="K227" s="44">
        <f t="shared" si="134"/>
        <v>0.79435677370865165</v>
      </c>
      <c r="L227" s="59">
        <v>54.191000000000003</v>
      </c>
      <c r="M227" s="10">
        <f t="shared" si="128"/>
        <v>38.124801992221705</v>
      </c>
      <c r="N227" s="55">
        <f t="shared" si="127"/>
        <v>0.37224605126824767</v>
      </c>
      <c r="O227" s="59" cm="1">
        <f t="array" ref="O227">_xll.BDH(O$3,"PX_LAST",$A227,$A227,"Days=A","Fill=P")</f>
        <v>-43.1</v>
      </c>
      <c r="P227" s="10">
        <f t="shared" si="146"/>
        <v>-37.451133976567284</v>
      </c>
      <c r="Q227" s="55">
        <f t="shared" si="109"/>
        <v>-0.85307835380220354</v>
      </c>
      <c r="T227" t="s">
        <v>27</v>
      </c>
      <c r="U227" s="26">
        <f t="shared" si="129"/>
        <v>-0.47343355554022271</v>
      </c>
      <c r="V227" s="1" t="str">
        <f t="shared" si="130"/>
        <v>R</v>
      </c>
      <c r="W227" s="26">
        <f t="shared" si="135"/>
        <v>0.29765233144387437</v>
      </c>
      <c r="X227" s="49">
        <f t="shared" si="131"/>
        <v>0</v>
      </c>
      <c r="Y227" s="26">
        <f t="shared" si="136"/>
        <v>0.29765233144387437</v>
      </c>
      <c r="Z227" s="82" t="str">
        <f t="shared" si="137"/>
        <v>R</v>
      </c>
      <c r="AA227" s="35">
        <f t="shared" si="132"/>
        <v>-1.5248083197781641</v>
      </c>
      <c r="AB227" s="34" t="str">
        <f t="shared" si="141"/>
        <v>R</v>
      </c>
      <c r="AC227" t="s">
        <v>57</v>
      </c>
      <c r="AD227" s="1">
        <f t="shared" si="142"/>
        <v>0.29765233144387437</v>
      </c>
      <c r="AE227" s="1">
        <f t="shared" si="108"/>
        <v>0.13519887125518348</v>
      </c>
      <c r="AF227" s="1"/>
      <c r="AG227" s="1"/>
      <c r="AH227" s="1"/>
      <c r="AI227" s="1">
        <v>0</v>
      </c>
      <c r="AK227" s="28">
        <f t="shared" si="116"/>
        <v>-0.47343355554022271</v>
      </c>
      <c r="AL227" s="28" t="e">
        <f t="shared" si="117"/>
        <v>#N/A</v>
      </c>
      <c r="AM227" s="28" t="e">
        <f t="shared" si="118"/>
        <v>#N/A</v>
      </c>
      <c r="AN227" s="28">
        <f t="shared" si="119"/>
        <v>-0.47343355554022271</v>
      </c>
      <c r="AO227" s="28">
        <f t="shared" si="120"/>
        <v>396.75</v>
      </c>
      <c r="AP227" s="28" t="e">
        <f t="shared" si="121"/>
        <v>#N/A</v>
      </c>
      <c r="AQ227" t="e">
        <f t="shared" si="122"/>
        <v>#N/A</v>
      </c>
      <c r="AR227" t="e">
        <f t="shared" si="123"/>
        <v>#N/A</v>
      </c>
      <c r="AT227" s="16">
        <f t="shared" si="124"/>
        <v>43769</v>
      </c>
      <c r="AU227">
        <f t="shared" si="125"/>
        <v>2</v>
      </c>
      <c r="AV227">
        <f t="shared" si="126"/>
        <v>2</v>
      </c>
      <c r="BG227" cm="1">
        <f t="array" ref="BG227">_xll.BDH($BG$3,"PX_LAST",$A227,$A227,"Days=A","Fill=P")</f>
        <v>396.75</v>
      </c>
      <c r="BH227">
        <f t="shared" si="115"/>
        <v>9.1568103777184273E-3</v>
      </c>
      <c r="BI227" t="str">
        <f t="shared" si="138"/>
        <v>R</v>
      </c>
      <c r="BJ227">
        <f t="shared" si="139"/>
        <v>1</v>
      </c>
      <c r="BK227">
        <f t="shared" si="140"/>
        <v>2.6918714555765666E-2</v>
      </c>
      <c r="BL227">
        <f t="shared" si="143"/>
        <v>105.49852559733282</v>
      </c>
      <c r="BM227">
        <f t="shared" si="144"/>
        <v>105.00198491464865</v>
      </c>
      <c r="BN227">
        <f t="shared" si="145"/>
        <v>1.0047288694883987</v>
      </c>
    </row>
    <row r="228" spans="1:66" x14ac:dyDescent="0.25">
      <c r="A228" s="54">
        <v>43798</v>
      </c>
      <c r="B228" s="75">
        <f>_xll.BDH(B$2,"PX_LAST",$A228,$A228,"Days=A","Fill=P")</f>
        <v>98.996200000000002</v>
      </c>
      <c r="C228" s="8">
        <f t="shared" si="111"/>
        <v>99.876367638132919</v>
      </c>
      <c r="D228" s="55">
        <f t="shared" si="133"/>
        <v>-1.9814759706921832</v>
      </c>
      <c r="E228" s="8">
        <v>48.1</v>
      </c>
      <c r="F228" s="8">
        <f t="shared" si="112"/>
        <v>0.48631200438394834</v>
      </c>
      <c r="G228" s="1">
        <v>0.15</v>
      </c>
      <c r="H228" s="8">
        <f t="shared" si="113"/>
        <v>-0.16798775118036685</v>
      </c>
      <c r="I228" s="8" cm="1">
        <f t="array" ref="I228">_xll.BDH(I$2,"PX_LAST",$A228,$A228,"Days=A","Fill=P")</f>
        <v>0.47299999999999998</v>
      </c>
      <c r="J228" s="10">
        <f t="shared" si="114"/>
        <v>7.6324983621006842E-2</v>
      </c>
      <c r="K228" s="44">
        <f t="shared" si="134"/>
        <v>1.3537474305609865</v>
      </c>
      <c r="L228" s="59">
        <v>71.607799999999997</v>
      </c>
      <c r="M228" s="10">
        <f t="shared" si="128"/>
        <v>39.798951892610617</v>
      </c>
      <c r="N228" s="55">
        <f t="shared" si="127"/>
        <v>1.2487153899565462</v>
      </c>
      <c r="O228" s="59" cm="1">
        <f t="array" ref="O228">_xll.BDH(O$3,"PX_LAST",$A228,$A228,"Days=A","Fill=P")</f>
        <v>-8.9</v>
      </c>
      <c r="P228" s="10">
        <f t="shared" si="146"/>
        <v>-34.596020578910554</v>
      </c>
      <c r="Q228" s="55">
        <f t="shared" si="109"/>
        <v>-0.4073873621947226</v>
      </c>
      <c r="T228" t="s">
        <v>26</v>
      </c>
      <c r="U228" s="26">
        <f t="shared" si="129"/>
        <v>2.8945415442390598E-2</v>
      </c>
      <c r="V228" s="1" t="str">
        <f t="shared" si="130"/>
        <v>E</v>
      </c>
      <c r="W228" s="26">
        <f t="shared" si="135"/>
        <v>0.5023789709826133</v>
      </c>
      <c r="X228" s="49">
        <f t="shared" si="131"/>
        <v>1</v>
      </c>
      <c r="Y228" s="26">
        <f t="shared" si="136"/>
        <v>0.5023789709826133</v>
      </c>
      <c r="Z228" s="82" t="str">
        <f t="shared" si="137"/>
        <v>E</v>
      </c>
      <c r="AA228" s="35">
        <f t="shared" si="132"/>
        <v>2.8945415442390598E-2</v>
      </c>
      <c r="AB228" s="34" t="str">
        <f t="shared" si="141"/>
        <v>E</v>
      </c>
      <c r="AC228" t="s">
        <v>57</v>
      </c>
      <c r="AD228" s="1">
        <f t="shared" si="142"/>
        <v>0.5023789709826133</v>
      </c>
      <c r="AE228" s="1">
        <f t="shared" si="108"/>
        <v>0.13519887125518348</v>
      </c>
      <c r="AF228" s="1"/>
      <c r="AG228" s="1"/>
      <c r="AH228" s="1"/>
      <c r="AI228" s="1">
        <v>0</v>
      </c>
      <c r="AK228" s="28">
        <f t="shared" si="116"/>
        <v>2.8945415442390598E-2</v>
      </c>
      <c r="AL228" s="28" t="e">
        <f t="shared" si="117"/>
        <v>#N/A</v>
      </c>
      <c r="AM228" s="28" t="e">
        <f t="shared" si="118"/>
        <v>#N/A</v>
      </c>
      <c r="AN228" s="28" t="e">
        <f t="shared" si="119"/>
        <v>#N/A</v>
      </c>
      <c r="AO228" s="28">
        <f t="shared" si="120"/>
        <v>407.43</v>
      </c>
      <c r="AP228" s="28" t="e">
        <f t="shared" si="121"/>
        <v>#N/A</v>
      </c>
      <c r="AQ228" t="e">
        <f t="shared" si="122"/>
        <v>#N/A</v>
      </c>
      <c r="AR228" t="e">
        <f t="shared" si="123"/>
        <v>#N/A</v>
      </c>
      <c r="AT228" s="16">
        <f t="shared" si="124"/>
        <v>43798</v>
      </c>
      <c r="AU228">
        <f t="shared" si="125"/>
        <v>4</v>
      </c>
      <c r="AV228">
        <f t="shared" si="126"/>
        <v>4</v>
      </c>
      <c r="BG228" cm="1">
        <f t="array" ref="BG228">_xll.BDH($BG$3,"PX_LAST",$A228,$A228,"Days=A","Fill=P")</f>
        <v>407.43</v>
      </c>
      <c r="BH228">
        <f t="shared" si="115"/>
        <v>2.6918714555765666E-2</v>
      </c>
      <c r="BI228" t="str">
        <f t="shared" si="138"/>
        <v>E</v>
      </c>
      <c r="BJ228">
        <f t="shared" si="139"/>
        <v>1</v>
      </c>
      <c r="BK228">
        <f t="shared" si="140"/>
        <v>2.0641582603146524E-2</v>
      </c>
      <c r="BL228">
        <f t="shared" si="143"/>
        <v>108.33841029394155</v>
      </c>
      <c r="BM228">
        <f t="shared" si="144"/>
        <v>107.82850337435488</v>
      </c>
      <c r="BN228">
        <f t="shared" si="145"/>
        <v>1.0047288694883987</v>
      </c>
    </row>
    <row r="229" spans="1:66" x14ac:dyDescent="0.25">
      <c r="A229" s="54">
        <v>43830</v>
      </c>
      <c r="B229" s="75">
        <f>_xll.BDH(B$2,"PX_LAST",$A229,$A229,"Days=A","Fill=P")</f>
        <v>99.144300000000001</v>
      </c>
      <c r="C229" s="8">
        <f t="shared" si="111"/>
        <v>99.839764256226275</v>
      </c>
      <c r="D229" s="55">
        <f t="shared" si="133"/>
        <v>-1.8792919397990417</v>
      </c>
      <c r="E229" s="8">
        <v>47.9</v>
      </c>
      <c r="F229" s="8">
        <f t="shared" si="112"/>
        <v>-3.0950396492841536E-2</v>
      </c>
      <c r="G229" s="1">
        <v>-0.34</v>
      </c>
      <c r="H229" s="8">
        <f t="shared" si="113"/>
        <v>-0.2023902009442935</v>
      </c>
      <c r="I229" s="8" cm="1">
        <f t="array" ref="I229">_xll.BDH(I$2,"PX_LAST",$A229,$A229,"Days=A","Fill=P")</f>
        <v>0.42799999999999999</v>
      </c>
      <c r="J229" s="10">
        <f t="shared" si="114"/>
        <v>9.3908734439956509E-2</v>
      </c>
      <c r="K229" s="44">
        <f t="shared" si="134"/>
        <v>1.7996824487773446</v>
      </c>
      <c r="L229" s="59">
        <v>79.056899999999999</v>
      </c>
      <c r="M229" s="10">
        <f t="shared" si="128"/>
        <v>41.761849297980085</v>
      </c>
      <c r="N229" s="55">
        <f t="shared" si="127"/>
        <v>2.2852540583181691</v>
      </c>
      <c r="O229" s="59" cm="1">
        <f t="array" ref="O229">_xll.BDH(O$3,"PX_LAST",$A229,$A229,"Days=A","Fill=P")</f>
        <v>30.4</v>
      </c>
      <c r="P229" s="10">
        <f t="shared" si="146"/>
        <v>-28.096418521019501</v>
      </c>
      <c r="Q229" s="55">
        <f t="shared" si="109"/>
        <v>0</v>
      </c>
      <c r="T229" t="s">
        <v>26</v>
      </c>
      <c r="U229" s="26">
        <f t="shared" si="129"/>
        <v>0.52586513410083269</v>
      </c>
      <c r="V229" s="1" t="str">
        <f t="shared" si="130"/>
        <v>E</v>
      </c>
      <c r="W229" s="26">
        <f t="shared" si="135"/>
        <v>0.49691971865844209</v>
      </c>
      <c r="X229" s="49">
        <f t="shared" si="131"/>
        <v>1</v>
      </c>
      <c r="Y229" s="26">
        <f t="shared" si="136"/>
        <v>0.49691971865844209</v>
      </c>
      <c r="Z229" s="82" t="str">
        <f t="shared" si="137"/>
        <v>E</v>
      </c>
      <c r="AA229" s="35">
        <f t="shared" si="132"/>
        <v>2.8945415442390598E-2</v>
      </c>
      <c r="AB229" s="34" t="str">
        <f t="shared" si="141"/>
        <v>E</v>
      </c>
      <c r="AC229" t="s">
        <v>57</v>
      </c>
      <c r="AD229" s="1">
        <f t="shared" si="142"/>
        <v>0.49691971865844209</v>
      </c>
      <c r="AE229" s="1">
        <f t="shared" si="108"/>
        <v>0.13519887125518348</v>
      </c>
      <c r="AF229" s="1"/>
      <c r="AG229" s="1"/>
      <c r="AH229" s="1"/>
      <c r="AI229" s="1">
        <v>0</v>
      </c>
      <c r="AK229" s="28">
        <f t="shared" si="116"/>
        <v>0.52586513410083269</v>
      </c>
      <c r="AL229" s="28" t="e">
        <f t="shared" si="117"/>
        <v>#N/A</v>
      </c>
      <c r="AM229" s="28" t="e">
        <f t="shared" si="118"/>
        <v>#N/A</v>
      </c>
      <c r="AN229" s="28" t="e">
        <f t="shared" si="119"/>
        <v>#N/A</v>
      </c>
      <c r="AO229" s="28">
        <f t="shared" si="120"/>
        <v>415.84</v>
      </c>
      <c r="AP229" s="28" t="e">
        <f t="shared" si="121"/>
        <v>#N/A</v>
      </c>
      <c r="AQ229" t="e">
        <f t="shared" si="122"/>
        <v>#N/A</v>
      </c>
      <c r="AR229" t="e">
        <f t="shared" si="123"/>
        <v>#N/A</v>
      </c>
      <c r="AT229" s="16">
        <f t="shared" si="124"/>
        <v>43830</v>
      </c>
      <c r="AU229">
        <f t="shared" si="125"/>
        <v>4</v>
      </c>
      <c r="AV229">
        <f t="shared" si="126"/>
        <v>4</v>
      </c>
      <c r="BG229" cm="1">
        <f t="array" ref="BG229">_xll.BDH($BG$3,"PX_LAST",$A229,$A229,"Days=A","Fill=P")</f>
        <v>415.84</v>
      </c>
      <c r="BH229">
        <f t="shared" si="115"/>
        <v>2.0641582603146524E-2</v>
      </c>
      <c r="BI229" t="str">
        <f t="shared" si="138"/>
        <v>E</v>
      </c>
      <c r="BJ229">
        <f t="shared" si="139"/>
        <v>1</v>
      </c>
      <c r="BK229">
        <f t="shared" si="140"/>
        <v>-1.2336475567525929E-2</v>
      </c>
      <c r="BL229">
        <f t="shared" si="143"/>
        <v>110.57468653911752</v>
      </c>
      <c r="BM229">
        <f t="shared" si="144"/>
        <v>110.05425433373028</v>
      </c>
      <c r="BN229">
        <f t="shared" si="145"/>
        <v>1.0047288694883987</v>
      </c>
    </row>
    <row r="230" spans="1:66" x14ac:dyDescent="0.25">
      <c r="A230" s="54">
        <v>43861</v>
      </c>
      <c r="B230" s="75">
        <f>_xll.BDH(B$2,"PX_LAST",$A230,$A230,"Days=A","Fill=P")</f>
        <v>99.230099999999993</v>
      </c>
      <c r="C230" s="8">
        <f t="shared" si="111"/>
        <v>99.809281043414956</v>
      </c>
      <c r="D230" s="55">
        <f t="shared" si="133"/>
        <v>-1.7752337994775713</v>
      </c>
      <c r="E230" s="8">
        <v>51.4</v>
      </c>
      <c r="F230" s="8">
        <f t="shared" si="112"/>
        <v>0.2552396828057264</v>
      </c>
      <c r="G230" s="1">
        <v>-0.15</v>
      </c>
      <c r="H230" s="8">
        <f t="shared" si="113"/>
        <v>-0.1919121607554348</v>
      </c>
      <c r="I230" s="8" cm="1">
        <f t="array" ref="I230">_xll.BDH(I$2,"PX_LAST",$A230,$A230,"Days=A","Fill=P")</f>
        <v>0.51</v>
      </c>
      <c r="J230" s="10">
        <f t="shared" si="114"/>
        <v>0.1147132977179587</v>
      </c>
      <c r="K230" s="44">
        <f t="shared" si="134"/>
        <v>2.230257740297374</v>
      </c>
      <c r="L230" s="59">
        <v>57.760399999999997</v>
      </c>
      <c r="M230" s="10">
        <f t="shared" si="128"/>
        <v>42.561776833081083</v>
      </c>
      <c r="N230" s="55">
        <f t="shared" si="127"/>
        <v>2.6262368373474705</v>
      </c>
      <c r="O230" s="59" cm="1">
        <f t="array" ref="O230">_xll.BDH(O$3,"PX_LAST",$A230,$A230,"Days=A","Fill=P")</f>
        <v>21.1</v>
      </c>
      <c r="P230" s="10">
        <f t="shared" si="146"/>
        <v>-23.176776668917551</v>
      </c>
      <c r="Q230" s="55">
        <f t="shared" si="109"/>
        <v>0.42644533493282943</v>
      </c>
      <c r="T230" t="s">
        <v>26</v>
      </c>
      <c r="U230" s="26">
        <f t="shared" si="129"/>
        <v>0.85091199319465805</v>
      </c>
      <c r="V230" s="1" t="str">
        <f t="shared" si="130"/>
        <v>E</v>
      </c>
      <c r="W230" s="26">
        <f t="shared" si="135"/>
        <v>0.32504685909382536</v>
      </c>
      <c r="X230" s="49">
        <f t="shared" si="131"/>
        <v>1</v>
      </c>
      <c r="Y230" s="26">
        <f t="shared" si="136"/>
        <v>0.32504685909382536</v>
      </c>
      <c r="Z230" s="82" t="str">
        <f t="shared" si="137"/>
        <v>E</v>
      </c>
      <c r="AA230" s="35">
        <f t="shared" si="132"/>
        <v>2.8945415442390598E-2</v>
      </c>
      <c r="AB230" s="34" t="str">
        <f t="shared" si="141"/>
        <v>E</v>
      </c>
      <c r="AC230" t="s">
        <v>57</v>
      </c>
      <c r="AD230" s="1">
        <f t="shared" si="142"/>
        <v>0.32504685909382536</v>
      </c>
      <c r="AE230" s="1">
        <f t="shared" si="108"/>
        <v>0.13519887125518348</v>
      </c>
      <c r="AF230" s="1"/>
      <c r="AG230" s="1"/>
      <c r="AH230" s="1"/>
      <c r="AI230" s="1">
        <v>0</v>
      </c>
      <c r="AK230" s="28">
        <f t="shared" si="116"/>
        <v>0.85091199319465805</v>
      </c>
      <c r="AL230" s="28">
        <f t="shared" si="117"/>
        <v>0.85091199319465805</v>
      </c>
      <c r="AM230" s="28" t="e">
        <f t="shared" si="118"/>
        <v>#N/A</v>
      </c>
      <c r="AN230" s="28" t="e">
        <f t="shared" si="119"/>
        <v>#N/A</v>
      </c>
      <c r="AO230" s="28">
        <f t="shared" si="120"/>
        <v>410.71</v>
      </c>
      <c r="AP230" s="28">
        <f t="shared" si="121"/>
        <v>410.71</v>
      </c>
      <c r="AQ230" t="e">
        <f t="shared" si="122"/>
        <v>#N/A</v>
      </c>
      <c r="AR230" t="e">
        <f t="shared" si="123"/>
        <v>#N/A</v>
      </c>
      <c r="AT230" s="16">
        <f t="shared" si="124"/>
        <v>43861</v>
      </c>
      <c r="AU230">
        <f t="shared" si="125"/>
        <v>4</v>
      </c>
      <c r="AV230">
        <f t="shared" si="126"/>
        <v>4</v>
      </c>
      <c r="BG230" cm="1">
        <f t="array" ref="BG230">_xll.BDH($BG$3,"PX_LAST",$A230,$A230,"Days=A","Fill=P")</f>
        <v>410.71</v>
      </c>
      <c r="BH230">
        <f t="shared" si="115"/>
        <v>-1.2336475567525929E-2</v>
      </c>
      <c r="BI230" t="str">
        <f t="shared" si="138"/>
        <v>E</v>
      </c>
      <c r="BJ230">
        <f t="shared" si="139"/>
        <v>1</v>
      </c>
      <c r="BK230">
        <f t="shared" si="140"/>
        <v>-8.5364369019502839E-2</v>
      </c>
      <c r="BL230">
        <f t="shared" si="143"/>
        <v>109.21058462024087</v>
      </c>
      <c r="BM230">
        <f t="shared" si="144"/>
        <v>108.69657271403993</v>
      </c>
      <c r="BN230">
        <f t="shared" si="145"/>
        <v>1.0047288694883987</v>
      </c>
    </row>
    <row r="231" spans="1:66" x14ac:dyDescent="0.25">
      <c r="A231" s="54">
        <v>43889</v>
      </c>
      <c r="B231" s="75">
        <f>_xll.BDH(B$2,"PX_LAST",$A231,$A231,"Days=A","Fill=P")</f>
        <v>99.230099999999993</v>
      </c>
      <c r="C231" s="8">
        <f t="shared" si="111"/>
        <v>99.780321991244207</v>
      </c>
      <c r="D231" s="55">
        <f t="shared" si="133"/>
        <v>-1.6959840108120798</v>
      </c>
      <c r="E231" s="8">
        <v>50.3</v>
      </c>
      <c r="F231" s="8">
        <f t="shared" si="112"/>
        <v>0.26419174624458053</v>
      </c>
      <c r="G231" s="1">
        <v>0.08</v>
      </c>
      <c r="H231" s="8">
        <f t="shared" si="113"/>
        <v>-0.13752972860434787</v>
      </c>
      <c r="I231" s="8" cm="1">
        <f t="array" ref="I231">_xll.BDH(I$2,"PX_LAST",$A231,$A231,"Days=A","Fill=P")</f>
        <v>-0.70399999999999996</v>
      </c>
      <c r="J231" s="10">
        <f t="shared" si="114"/>
        <v>7.3777632832060736E-2</v>
      </c>
      <c r="K231" s="44">
        <f t="shared" si="134"/>
        <v>1.1822129861310953</v>
      </c>
      <c r="L231" s="59">
        <v>31.739100000000001</v>
      </c>
      <c r="M231" s="10">
        <f t="shared" si="128"/>
        <v>42.020642991427032</v>
      </c>
      <c r="N231" s="55">
        <f t="shared" si="127"/>
        <v>2.253951277672027</v>
      </c>
      <c r="O231" s="59" cm="1">
        <f t="array" ref="O231">_xll.BDH(O$3,"PX_LAST",$A231,$A231,"Days=A","Fill=P")</f>
        <v>0.4</v>
      </c>
      <c r="P231" s="10">
        <f t="shared" si="146"/>
        <v>-20.819099002025798</v>
      </c>
      <c r="Q231" s="55">
        <f t="shared" si="109"/>
        <v>0.72316213408571661</v>
      </c>
      <c r="T231" t="s">
        <v>27</v>
      </c>
      <c r="U231" s="26">
        <f t="shared" si="129"/>
        <v>0.59602314960281688</v>
      </c>
      <c r="V231" s="1" t="str">
        <f t="shared" si="130"/>
        <v>SD</v>
      </c>
      <c r="W231" s="26">
        <f t="shared" si="135"/>
        <v>-0.25488884359184116</v>
      </c>
      <c r="X231" s="49">
        <f t="shared" si="131"/>
        <v>0</v>
      </c>
      <c r="Y231" s="26">
        <f t="shared" si="136"/>
        <v>-0.25488884359184116</v>
      </c>
      <c r="Z231" s="82" t="str">
        <f t="shared" si="137"/>
        <v>SD</v>
      </c>
      <c r="AA231" s="35">
        <f t="shared" si="132"/>
        <v>0.59602314960281688</v>
      </c>
      <c r="AB231" s="34" t="str">
        <f t="shared" si="141"/>
        <v>SD</v>
      </c>
      <c r="AC231" t="s">
        <v>57</v>
      </c>
      <c r="AD231" s="1">
        <f t="shared" si="142"/>
        <v>0.25488884359184116</v>
      </c>
      <c r="AE231" s="1">
        <f t="shared" si="108"/>
        <v>0.13519887125518348</v>
      </c>
      <c r="AF231" s="1"/>
      <c r="AG231" s="1"/>
      <c r="AH231" s="1"/>
      <c r="AI231" s="1">
        <v>0</v>
      </c>
      <c r="AK231" s="28" t="e">
        <f t="shared" si="116"/>
        <v>#N/A</v>
      </c>
      <c r="AL231" s="28">
        <f t="shared" si="117"/>
        <v>0.59602314960281688</v>
      </c>
      <c r="AM231" s="28">
        <f t="shared" si="118"/>
        <v>0.59602314960281688</v>
      </c>
      <c r="AN231" s="28" t="e">
        <f t="shared" si="119"/>
        <v>#N/A</v>
      </c>
      <c r="AO231" s="28" t="e">
        <f t="shared" si="120"/>
        <v>#N/A</v>
      </c>
      <c r="AP231" s="28">
        <f t="shared" si="121"/>
        <v>375.65</v>
      </c>
      <c r="AQ231">
        <f t="shared" si="122"/>
        <v>375.65</v>
      </c>
      <c r="AR231" t="e">
        <f t="shared" si="123"/>
        <v>#N/A</v>
      </c>
      <c r="AT231" s="16">
        <f t="shared" si="124"/>
        <v>43889</v>
      </c>
      <c r="AU231">
        <f t="shared" si="125"/>
        <v>3</v>
      </c>
      <c r="AV231">
        <f t="shared" si="126"/>
        <v>3</v>
      </c>
      <c r="BG231" cm="1">
        <f t="array" ref="BG231">_xll.BDH($BG$3,"PX_LAST",$A231,$A231,"Days=A","Fill=P")</f>
        <v>375.65</v>
      </c>
      <c r="BH231">
        <f t="shared" si="115"/>
        <v>-8.5364369019502839E-2</v>
      </c>
      <c r="BI231" t="str">
        <f t="shared" si="138"/>
        <v>SD</v>
      </c>
      <c r="BJ231">
        <f t="shared" si="139"/>
        <v>0</v>
      </c>
      <c r="BK231">
        <f t="shared" si="140"/>
        <v>0</v>
      </c>
      <c r="BL231">
        <f t="shared" si="143"/>
        <v>99.887891973882986</v>
      </c>
      <c r="BM231">
        <f t="shared" si="144"/>
        <v>99.417758369723401</v>
      </c>
      <c r="BN231">
        <f t="shared" si="145"/>
        <v>1.0047288694883987</v>
      </c>
    </row>
    <row r="232" spans="1:66" x14ac:dyDescent="0.25">
      <c r="A232" s="54">
        <v>43921</v>
      </c>
      <c r="B232" s="75">
        <f>_xll.BDH(B$2,"PX_LAST",$A232,$A232,"Days=A","Fill=P")</f>
        <v>95.534700000000001</v>
      </c>
      <c r="C232" s="8">
        <f t="shared" si="111"/>
        <v>99.568040891681989</v>
      </c>
      <c r="D232" s="55">
        <f t="shared" si="133"/>
        <v>-2.2250488776474602</v>
      </c>
      <c r="E232" s="8">
        <v>49.1</v>
      </c>
      <c r="F232" s="8">
        <f t="shared" si="112"/>
        <v>3.1353396995664751E-2</v>
      </c>
      <c r="G232" s="1">
        <v>-4.3</v>
      </c>
      <c r="H232" s="8">
        <f t="shared" si="113"/>
        <v>-0.96168318201921732</v>
      </c>
      <c r="I232" s="8" cm="1">
        <f t="array" ref="I232">_xll.BDH(I$2,"PX_LAST",$A232,$A232,"Days=A","Fill=P")</f>
        <v>-1.889</v>
      </c>
      <c r="J232" s="10">
        <f t="shared" si="114"/>
        <v>-2.4361248809542393E-2</v>
      </c>
      <c r="K232" s="44">
        <f t="shared" si="134"/>
        <v>-0.94390846877874757</v>
      </c>
      <c r="L232" s="59">
        <v>6.0109000000000004</v>
      </c>
      <c r="M232" s="10">
        <f t="shared" si="128"/>
        <v>40.220155841855679</v>
      </c>
      <c r="N232" s="55">
        <f t="shared" si="127"/>
        <v>1.3785643854411207</v>
      </c>
      <c r="O232" s="59" cm="1">
        <f t="array" ref="O232">_xll.BDH(O$3,"PX_LAST",$A232,$A232,"Days=A","Fill=P")</f>
        <v>-50.2</v>
      </c>
      <c r="P232" s="10">
        <f t="shared" si="146"/>
        <v>-23.757189101823219</v>
      </c>
      <c r="Q232" s="55">
        <f t="shared" si="109"/>
        <v>0.49044455064804715</v>
      </c>
      <c r="T232" t="s">
        <v>27</v>
      </c>
      <c r="U232" s="26">
        <f t="shared" si="129"/>
        <v>-0.19272088587541483</v>
      </c>
      <c r="V232" s="1" t="str">
        <f t="shared" si="130"/>
        <v>C</v>
      </c>
      <c r="W232" s="26">
        <f t="shared" si="135"/>
        <v>-0.78874403547823169</v>
      </c>
      <c r="X232" s="49">
        <f t="shared" si="131"/>
        <v>1</v>
      </c>
      <c r="Y232" s="26">
        <f t="shared" si="136"/>
        <v>-0.78874403547823169</v>
      </c>
      <c r="Z232" s="82" t="str">
        <f t="shared" si="137"/>
        <v>C</v>
      </c>
      <c r="AA232" s="35">
        <f t="shared" si="132"/>
        <v>-0.19272088587541483</v>
      </c>
      <c r="AB232" s="34" t="str">
        <f t="shared" si="141"/>
        <v>C</v>
      </c>
      <c r="AC232" t="s">
        <v>57</v>
      </c>
      <c r="AD232" s="1">
        <f t="shared" si="142"/>
        <v>0.78874403547823169</v>
      </c>
      <c r="AE232" s="1">
        <f t="shared" si="108"/>
        <v>0.13519887125518348</v>
      </c>
      <c r="AF232" s="1"/>
      <c r="AG232" s="1"/>
      <c r="AH232" s="1"/>
      <c r="AI232" s="1">
        <v>0</v>
      </c>
      <c r="AK232" s="28" t="e">
        <f t="shared" si="116"/>
        <v>#N/A</v>
      </c>
      <c r="AL232" s="28" t="e">
        <f t="shared" si="117"/>
        <v>#N/A</v>
      </c>
      <c r="AM232" s="28">
        <f t="shared" si="118"/>
        <v>-0.19272088587541483</v>
      </c>
      <c r="AN232" s="28" t="e">
        <f t="shared" si="119"/>
        <v>#N/A</v>
      </c>
      <c r="AO232" s="28" t="e">
        <f t="shared" si="120"/>
        <v>#N/A</v>
      </c>
      <c r="AP232" s="28" t="e">
        <f t="shared" si="121"/>
        <v>#N/A</v>
      </c>
      <c r="AQ232">
        <f t="shared" si="122"/>
        <v>320.06</v>
      </c>
      <c r="AR232" t="e">
        <f t="shared" si="123"/>
        <v>#N/A</v>
      </c>
      <c r="AT232" s="16">
        <f t="shared" si="124"/>
        <v>43921</v>
      </c>
      <c r="AU232">
        <f t="shared" si="125"/>
        <v>1</v>
      </c>
      <c r="AV232">
        <f t="shared" si="126"/>
        <v>1</v>
      </c>
      <c r="BG232" cm="1">
        <f t="array" ref="BG232">_xll.BDH($BG$3,"PX_LAST",$A232,$A232,"Days=A","Fill=P")</f>
        <v>320.06</v>
      </c>
      <c r="BH232">
        <f t="shared" si="115"/>
        <v>-0.14798349527485688</v>
      </c>
      <c r="BI232" t="str">
        <f t="shared" si="138"/>
        <v>C</v>
      </c>
      <c r="BJ232">
        <f t="shared" si="139"/>
        <v>0</v>
      </c>
      <c r="BK232">
        <f t="shared" si="140"/>
        <v>0</v>
      </c>
      <c r="BL232">
        <f t="shared" si="143"/>
        <v>99.887891973882986</v>
      </c>
      <c r="BM232">
        <f t="shared" si="144"/>
        <v>84.705570993780569</v>
      </c>
      <c r="BN232">
        <f t="shared" si="145"/>
        <v>1.1792363926242486</v>
      </c>
    </row>
    <row r="233" spans="1:66" x14ac:dyDescent="0.25">
      <c r="A233" s="54">
        <v>43951</v>
      </c>
      <c r="B233" s="75">
        <f>_xll.BDH(B$2,"PX_LAST",$A233,$A233,"Days=A","Fill=P")</f>
        <v>89.1845</v>
      </c>
      <c r="C233" s="8">
        <f t="shared" si="111"/>
        <v>99.048863847097891</v>
      </c>
      <c r="D233" s="55">
        <f t="shared" si="133"/>
        <v>-3.4672041131335205</v>
      </c>
      <c r="E233" s="8">
        <v>41.6</v>
      </c>
      <c r="F233" s="8">
        <f t="shared" si="112"/>
        <v>-1.6549172824034675</v>
      </c>
      <c r="G233" s="1">
        <v>-17.850000000000001</v>
      </c>
      <c r="H233" s="8">
        <f t="shared" si="113"/>
        <v>-1.6210059447511127</v>
      </c>
      <c r="I233" s="8" cm="1">
        <f t="array" ref="I233">_xll.BDH(I$2,"PX_LAST",$A233,$A233,"Days=A","Fill=P")</f>
        <v>-1.2569999999999999</v>
      </c>
      <c r="J233" s="10">
        <f t="shared" si="114"/>
        <v>-8.5993186369065319E-2</v>
      </c>
      <c r="K233" s="44">
        <f t="shared" si="134"/>
        <v>-2.3004070349175252</v>
      </c>
      <c r="L233" s="59">
        <v>10.4214</v>
      </c>
      <c r="M233" s="10">
        <f t="shared" si="128"/>
        <v>38.730218049762897</v>
      </c>
      <c r="N233" s="55">
        <f t="shared" si="127"/>
        <v>0.69534903174204954</v>
      </c>
      <c r="O233" s="59" cm="1">
        <f t="array" ref="O233">_xll.BDH(O$3,"PX_LAST",$A233,$A233,"Days=A","Fill=P")</f>
        <v>-268.5</v>
      </c>
      <c r="P233" s="10">
        <f t="shared" si="146"/>
        <v>-48.231470191640895</v>
      </c>
      <c r="Q233" s="55">
        <f t="shared" si="109"/>
        <v>-2.1947265006985703</v>
      </c>
      <c r="T233" t="s">
        <v>27</v>
      </c>
      <c r="U233" s="26">
        <f t="shared" si="129"/>
        <v>-1.5062083453803765</v>
      </c>
      <c r="V233" s="1" t="str">
        <f t="shared" si="130"/>
        <v>C</v>
      </c>
      <c r="W233" s="26">
        <f t="shared" si="135"/>
        <v>-1.3134874595049617</v>
      </c>
      <c r="X233" s="49">
        <f t="shared" si="131"/>
        <v>1</v>
      </c>
      <c r="Y233" s="26">
        <f t="shared" si="136"/>
        <v>-1.3134874595049617</v>
      </c>
      <c r="Z233" s="82" t="str">
        <f t="shared" si="137"/>
        <v>C</v>
      </c>
      <c r="AA233" s="35">
        <f t="shared" si="132"/>
        <v>-0.19272088587541483</v>
      </c>
      <c r="AB233" s="34" t="str">
        <f t="shared" si="141"/>
        <v>C</v>
      </c>
      <c r="AC233" t="s">
        <v>57</v>
      </c>
      <c r="AD233" s="1">
        <f t="shared" si="142"/>
        <v>1.3134874595049617</v>
      </c>
      <c r="AE233" s="1">
        <f t="shared" si="108"/>
        <v>0.180827617282876</v>
      </c>
      <c r="AF233" s="1"/>
      <c r="AG233" s="1"/>
      <c r="AH233" s="1"/>
      <c r="AI233" s="1">
        <v>0</v>
      </c>
      <c r="AK233" s="28" t="e">
        <f t="shared" si="116"/>
        <v>#N/A</v>
      </c>
      <c r="AL233" s="28" t="e">
        <f t="shared" si="117"/>
        <v>#N/A</v>
      </c>
      <c r="AM233" s="28">
        <f t="shared" si="118"/>
        <v>-1.5062083453803765</v>
      </c>
      <c r="AN233" s="28" t="e">
        <f t="shared" si="119"/>
        <v>#N/A</v>
      </c>
      <c r="AO233" s="28" t="e">
        <f t="shared" si="120"/>
        <v>#N/A</v>
      </c>
      <c r="AP233" s="28" t="e">
        <f t="shared" si="121"/>
        <v>#N/A</v>
      </c>
      <c r="AQ233">
        <f t="shared" si="122"/>
        <v>340.03</v>
      </c>
      <c r="AR233" t="e">
        <f t="shared" si="123"/>
        <v>#N/A</v>
      </c>
      <c r="AT233" s="16">
        <f t="shared" si="124"/>
        <v>43951</v>
      </c>
      <c r="AU233">
        <f t="shared" si="125"/>
        <v>1</v>
      </c>
      <c r="AV233">
        <f t="shared" si="126"/>
        <v>1</v>
      </c>
      <c r="BG233" cm="1">
        <f t="array" ref="BG233">_xll.BDH($BG$3,"PX_LAST",$A233,$A233,"Days=A","Fill=P")</f>
        <v>340.03</v>
      </c>
      <c r="BH233">
        <f t="shared" si="115"/>
        <v>6.2394551021683231E-2</v>
      </c>
      <c r="BI233" t="str">
        <f t="shared" si="138"/>
        <v>C</v>
      </c>
      <c r="BJ233">
        <f t="shared" si="139"/>
        <v>0</v>
      </c>
      <c r="BK233">
        <f t="shared" si="140"/>
        <v>0</v>
      </c>
      <c r="BL233">
        <f t="shared" si="143"/>
        <v>99.887891973882986</v>
      </c>
      <c r="BM233">
        <f t="shared" si="144"/>
        <v>89.990737064972819</v>
      </c>
      <c r="BN233">
        <f t="shared" si="145"/>
        <v>1.1099797071532427</v>
      </c>
    </row>
    <row r="234" spans="1:66" x14ac:dyDescent="0.25">
      <c r="A234" s="54">
        <v>43980</v>
      </c>
      <c r="B234" s="75">
        <f>_xll.BDH(B$2,"PX_LAST",$A234,$A234,"Days=A","Fill=P")</f>
        <v>89.1845</v>
      </c>
      <c r="C234" s="8">
        <f t="shared" si="111"/>
        <v>98.555645654742989</v>
      </c>
      <c r="D234" s="55">
        <f t="shared" si="133"/>
        <v>-4.054707009315158</v>
      </c>
      <c r="E234" s="8">
        <v>43.5</v>
      </c>
      <c r="F234" s="8">
        <f t="shared" si="112"/>
        <v>-2.6239338259227738</v>
      </c>
      <c r="G234" s="1">
        <v>4.63</v>
      </c>
      <c r="H234" s="8">
        <f t="shared" si="113"/>
        <v>-0.49780938828570453</v>
      </c>
      <c r="I234" s="8" cm="1">
        <f t="array" ref="I234">_xll.BDH(I$2,"PX_LAST",$A234,$A234,"Days=A","Fill=P")</f>
        <v>-0.61499999999999999</v>
      </c>
      <c r="J234" s="10">
        <f t="shared" si="114"/>
        <v>-0.11244352705061207</v>
      </c>
      <c r="K234" s="44">
        <f t="shared" si="134"/>
        <v>-2.5722832040630266</v>
      </c>
      <c r="L234" s="59">
        <v>14.069900000000001</v>
      </c>
      <c r="M234" s="10">
        <f t="shared" si="128"/>
        <v>37.497202147274756</v>
      </c>
      <c r="N234" s="55">
        <f t="shared" si="127"/>
        <v>0.10832795585098758</v>
      </c>
      <c r="O234" s="59" cm="1">
        <f t="array" ref="O234">_xll.BDH(O$3,"PX_LAST",$A234,$A234,"Days=A","Fill=P")</f>
        <v>-275.60000000000002</v>
      </c>
      <c r="P234" s="10">
        <f t="shared" si="146"/>
        <v>-70.968323172476801</v>
      </c>
      <c r="Q234" s="55">
        <f t="shared" si="109"/>
        <v>-4.5212218352653668</v>
      </c>
      <c r="T234" t="s">
        <v>27</v>
      </c>
      <c r="U234" s="26">
        <f t="shared" si="129"/>
        <v>-2.6130952991527314</v>
      </c>
      <c r="V234" s="1" t="str">
        <f t="shared" si="130"/>
        <v>C</v>
      </c>
      <c r="W234" s="26">
        <f t="shared" si="135"/>
        <v>-1.1068869537723549</v>
      </c>
      <c r="X234" s="49">
        <f t="shared" si="131"/>
        <v>1</v>
      </c>
      <c r="Y234" s="26">
        <f t="shared" si="136"/>
        <v>-1.1068869537723549</v>
      </c>
      <c r="Z234" s="82" t="str">
        <f t="shared" si="137"/>
        <v>C</v>
      </c>
      <c r="AA234" s="35">
        <f t="shared" si="132"/>
        <v>-0.19272088587541483</v>
      </c>
      <c r="AB234" s="34" t="str">
        <f t="shared" si="141"/>
        <v>C</v>
      </c>
      <c r="AC234" t="s">
        <v>57</v>
      </c>
      <c r="AD234" s="1">
        <f t="shared" si="142"/>
        <v>1.1068869537723549</v>
      </c>
      <c r="AE234" s="1">
        <f t="shared" si="108"/>
        <v>0.25488884359184116</v>
      </c>
      <c r="AF234" s="1"/>
      <c r="AG234" s="1"/>
      <c r="AH234" s="1"/>
      <c r="AI234" s="1">
        <v>0</v>
      </c>
      <c r="AK234" s="28" t="e">
        <f t="shared" si="116"/>
        <v>#N/A</v>
      </c>
      <c r="AL234" s="28" t="e">
        <f t="shared" si="117"/>
        <v>#N/A</v>
      </c>
      <c r="AM234" s="28">
        <f t="shared" si="118"/>
        <v>-2.6130952991527314</v>
      </c>
      <c r="AN234" s="28" t="e">
        <f t="shared" si="119"/>
        <v>#N/A</v>
      </c>
      <c r="AO234" s="28" t="e">
        <f t="shared" si="120"/>
        <v>#N/A</v>
      </c>
      <c r="AP234" s="28" t="e">
        <f t="shared" si="121"/>
        <v>#N/A</v>
      </c>
      <c r="AQ234">
        <f t="shared" si="122"/>
        <v>350.36</v>
      </c>
      <c r="AR234" t="e">
        <f t="shared" si="123"/>
        <v>#N/A</v>
      </c>
      <c r="AT234" s="16">
        <f t="shared" si="124"/>
        <v>43980</v>
      </c>
      <c r="AU234">
        <f t="shared" si="125"/>
        <v>1</v>
      </c>
      <c r="AV234">
        <f t="shared" si="126"/>
        <v>1</v>
      </c>
      <c r="BG234" cm="1">
        <f t="array" ref="BG234">_xll.BDH($BG$3,"PX_LAST",$A234,$A234,"Days=A","Fill=P")</f>
        <v>350.36</v>
      </c>
      <c r="BH234">
        <f t="shared" si="115"/>
        <v>3.0379672381848799E-2</v>
      </c>
      <c r="BI234" t="str">
        <f t="shared" si="138"/>
        <v>C</v>
      </c>
      <c r="BJ234">
        <f t="shared" si="139"/>
        <v>0</v>
      </c>
      <c r="BK234">
        <f t="shared" si="140"/>
        <v>0</v>
      </c>
      <c r="BL234">
        <f t="shared" si="143"/>
        <v>99.887891973882986</v>
      </c>
      <c r="BM234">
        <f t="shared" si="144"/>
        <v>92.724626174407788</v>
      </c>
      <c r="BN234">
        <f t="shared" si="145"/>
        <v>1.0772531105814507</v>
      </c>
    </row>
    <row r="235" spans="1:66" x14ac:dyDescent="0.25">
      <c r="A235" s="54">
        <v>44012</v>
      </c>
      <c r="B235" s="75">
        <f>_xll.BDH(B$2,"PX_LAST",$A235,$A235,"Days=A","Fill=P")</f>
        <v>96.678100000000001</v>
      </c>
      <c r="C235" s="8">
        <f t="shared" si="111"/>
        <v>98.461768372005835</v>
      </c>
      <c r="D235" s="55">
        <f t="shared" si="133"/>
        <v>-3.4432670702150219</v>
      </c>
      <c r="E235" s="8">
        <v>52.4</v>
      </c>
      <c r="F235" s="8">
        <f t="shared" si="112"/>
        <v>-1.6191470607382197</v>
      </c>
      <c r="G235" s="1">
        <v>5.97</v>
      </c>
      <c r="H235" s="8">
        <f t="shared" si="113"/>
        <v>0.40074785688662196</v>
      </c>
      <c r="I235" s="8" cm="1">
        <f t="array" ref="I235">_xll.BDH(I$2,"PX_LAST",$A235,$A235,"Days=A","Fill=P")</f>
        <v>-0.224</v>
      </c>
      <c r="J235" s="10">
        <f t="shared" si="114"/>
        <v>-0.11802135069808148</v>
      </c>
      <c r="K235" s="44">
        <f t="shared" si="134"/>
        <v>-2.2600363289450569</v>
      </c>
      <c r="L235" s="59">
        <v>33.946599999999997</v>
      </c>
      <c r="M235" s="10">
        <f t="shared" si="128"/>
        <v>37.319672039911019</v>
      </c>
      <c r="N235" s="55">
        <f t="shared" si="127"/>
        <v>2.0832074117475889E-2</v>
      </c>
      <c r="O235" s="59" cm="1">
        <f t="array" ref="O235">_xll.BDH(O$3,"PX_LAST",$A235,$A235,"Days=A","Fill=P")</f>
        <v>-90.2</v>
      </c>
      <c r="P235" s="10">
        <f t="shared" si="146"/>
        <v>-72.891490855229122</v>
      </c>
      <c r="Q235" s="55">
        <f t="shared" si="109"/>
        <v>-4.1952345458585043</v>
      </c>
      <c r="T235" t="s">
        <v>28</v>
      </c>
      <c r="U235" s="26">
        <f t="shared" si="129"/>
        <v>-2.6222864525003109</v>
      </c>
      <c r="V235" s="1" t="str">
        <f t="shared" si="130"/>
        <v>C</v>
      </c>
      <c r="W235" s="26">
        <f t="shared" si="135"/>
        <v>-9.1911533475794727E-3</v>
      </c>
      <c r="X235" s="49">
        <f t="shared" si="131"/>
        <v>0</v>
      </c>
      <c r="Y235" s="26">
        <f t="shared" si="136"/>
        <v>-9.1911533475794727E-3</v>
      </c>
      <c r="Z235" s="82" t="str">
        <f t="shared" si="137"/>
        <v>C</v>
      </c>
      <c r="AA235" s="35">
        <f t="shared" si="132"/>
        <v>-0.19272088587541483</v>
      </c>
      <c r="AB235" s="34" t="str">
        <f t="shared" si="141"/>
        <v>C</v>
      </c>
      <c r="AC235" t="s">
        <v>57</v>
      </c>
      <c r="AD235" s="1">
        <f t="shared" si="142"/>
        <v>9.1911533475794727E-3</v>
      </c>
      <c r="AE235" s="1">
        <f t="shared" si="108"/>
        <v>0.25488884359184116</v>
      </c>
      <c r="AF235" s="1"/>
      <c r="AG235" s="1"/>
      <c r="AH235" s="1"/>
      <c r="AI235" s="1">
        <v>0</v>
      </c>
      <c r="AK235" s="28" t="e">
        <f t="shared" si="116"/>
        <v>#N/A</v>
      </c>
      <c r="AL235" s="28" t="e">
        <f t="shared" si="117"/>
        <v>#N/A</v>
      </c>
      <c r="AM235" s="28">
        <f t="shared" si="118"/>
        <v>-2.6222864525003109</v>
      </c>
      <c r="AN235" s="28">
        <f t="shared" si="119"/>
        <v>-2.6222864525003109</v>
      </c>
      <c r="AO235" s="28" t="e">
        <f t="shared" si="120"/>
        <v>#N/A</v>
      </c>
      <c r="AP235" s="28" t="e">
        <f t="shared" si="121"/>
        <v>#N/A</v>
      </c>
      <c r="AQ235">
        <f t="shared" si="122"/>
        <v>360.34</v>
      </c>
      <c r="AR235" t="e">
        <f t="shared" si="123"/>
        <v>#N/A</v>
      </c>
      <c r="AT235" s="16">
        <f t="shared" si="124"/>
        <v>44012</v>
      </c>
      <c r="AU235">
        <f t="shared" si="125"/>
        <v>1</v>
      </c>
      <c r="AV235">
        <f t="shared" si="126"/>
        <v>1</v>
      </c>
      <c r="BG235" cm="1">
        <f t="array" ref="BG235">_xll.BDH($BG$3,"PX_LAST",$A235,$A235,"Days=A","Fill=P")</f>
        <v>360.34</v>
      </c>
      <c r="BH235">
        <f t="shared" si="115"/>
        <v>2.8484986870647155E-2</v>
      </c>
      <c r="BI235" t="str">
        <f t="shared" si="138"/>
        <v>C</v>
      </c>
      <c r="BJ235">
        <f t="shared" si="139"/>
        <v>0</v>
      </c>
      <c r="BK235">
        <f t="shared" si="140"/>
        <v>0</v>
      </c>
      <c r="BL235">
        <f t="shared" si="143"/>
        <v>99.887891973882986</v>
      </c>
      <c r="BM235">
        <f t="shared" si="144"/>
        <v>95.365885933571462</v>
      </c>
      <c r="BN235">
        <f t="shared" si="145"/>
        <v>1.0474174385949855</v>
      </c>
    </row>
    <row r="236" spans="1:66" x14ac:dyDescent="0.25">
      <c r="A236" s="54">
        <v>44043</v>
      </c>
      <c r="B236" s="75">
        <f>_xll.BDH(B$2,"PX_LAST",$A236,$A236,"Days=A","Fill=P")</f>
        <v>98.495999999999995</v>
      </c>
      <c r="C236" s="8">
        <f t="shared" si="111"/>
        <v>98.463479953405539</v>
      </c>
      <c r="D236" s="55">
        <f t="shared" si="133"/>
        <v>-2.7416269806606626</v>
      </c>
      <c r="E236" s="8">
        <v>53.9</v>
      </c>
      <c r="F236" s="8">
        <f t="shared" si="112"/>
        <v>-0.51531764859057616</v>
      </c>
      <c r="G236" s="1">
        <v>2.6</v>
      </c>
      <c r="H236" s="8">
        <f t="shared" si="113"/>
        <v>0.84059828550929749</v>
      </c>
      <c r="I236" s="8" cm="1">
        <f t="array" ref="I236">_xll.BDH(I$2,"PX_LAST",$A236,$A236,"Days=A","Fill=P")</f>
        <v>0.09</v>
      </c>
      <c r="J236" s="10">
        <f t="shared" si="114"/>
        <v>-0.1076202831631774</v>
      </c>
      <c r="K236" s="44">
        <f t="shared" si="134"/>
        <v>-1.8171935054750006</v>
      </c>
      <c r="L236" s="59">
        <v>44.0625</v>
      </c>
      <c r="M236" s="10">
        <f t="shared" si="128"/>
        <v>37.656813437915467</v>
      </c>
      <c r="N236" s="55">
        <f>(M236-MEDIAN(M216:M236))/AVEDEV(M216:M236)</f>
        <v>0.1957244432352386</v>
      </c>
      <c r="O236" s="59" cm="1">
        <f t="array" ref="O236">_xll.BDH(O$3,"PX_LAST",$A236,$A236,"Days=A","Fill=P")</f>
        <v>166.3</v>
      </c>
      <c r="P236" s="10">
        <f t="shared" si="146"/>
        <v>-48.972341769706219</v>
      </c>
      <c r="Q236" s="55">
        <f t="shared" si="109"/>
        <v>-1.6608910194833058</v>
      </c>
      <c r="T236" t="s">
        <v>28</v>
      </c>
      <c r="U236" s="26">
        <f t="shared" si="129"/>
        <v>-1.6814067879845223</v>
      </c>
      <c r="V236" s="1" t="str">
        <f t="shared" si="130"/>
        <v>R</v>
      </c>
      <c r="W236" s="26">
        <f t="shared" si="135"/>
        <v>0.94087966451578864</v>
      </c>
      <c r="X236" s="49">
        <f t="shared" si="131"/>
        <v>1</v>
      </c>
      <c r="Y236" s="26">
        <f t="shared" si="136"/>
        <v>0.94087966451578864</v>
      </c>
      <c r="Z236" s="82" t="str">
        <f t="shared" si="137"/>
        <v>R</v>
      </c>
      <c r="AA236" s="35">
        <f t="shared" si="132"/>
        <v>-1.6814067879845223</v>
      </c>
      <c r="AB236" s="34" t="str">
        <f t="shared" si="141"/>
        <v>R</v>
      </c>
      <c r="AC236" t="s">
        <v>57</v>
      </c>
      <c r="AD236" s="1">
        <f t="shared" si="142"/>
        <v>0.94087966451578864</v>
      </c>
      <c r="AE236" s="1">
        <f t="shared" ref="AE236:AE299" si="147">PERCENTILE(AD216:AD236,$Z$1)</f>
        <v>0.25488884359184116</v>
      </c>
      <c r="AF236" s="1"/>
      <c r="AG236" s="1"/>
      <c r="AH236" s="1"/>
      <c r="AI236" s="1">
        <v>0</v>
      </c>
      <c r="AK236" s="28" t="e">
        <f t="shared" si="116"/>
        <v>#N/A</v>
      </c>
      <c r="AL236" s="28" t="e">
        <f t="shared" si="117"/>
        <v>#N/A</v>
      </c>
      <c r="AM236" s="28" t="e">
        <f t="shared" si="118"/>
        <v>#N/A</v>
      </c>
      <c r="AN236" s="28">
        <f t="shared" si="119"/>
        <v>-1.6814067879845223</v>
      </c>
      <c r="AO236" s="28" t="e">
        <f t="shared" si="120"/>
        <v>#N/A</v>
      </c>
      <c r="AP236" s="28" t="e">
        <f t="shared" si="121"/>
        <v>#N/A</v>
      </c>
      <c r="AQ236" t="e">
        <f t="shared" si="122"/>
        <v>#N/A</v>
      </c>
      <c r="AR236" t="e">
        <f t="shared" si="123"/>
        <v>#N/A</v>
      </c>
      <c r="AT236" s="16">
        <f t="shared" si="124"/>
        <v>44043</v>
      </c>
      <c r="AU236">
        <f t="shared" si="125"/>
        <v>2</v>
      </c>
      <c r="AV236">
        <f t="shared" si="126"/>
        <v>2</v>
      </c>
      <c r="BG236" cm="1">
        <f t="array" ref="BG236">_xll.BDH($BG$3,"PX_LAST",$A236,$A236,"Days=A","Fill=P")</f>
        <v>356.33</v>
      </c>
      <c r="BH236">
        <f t="shared" si="115"/>
        <v>-1.1128378753399559E-2</v>
      </c>
      <c r="BI236" t="str">
        <f t="shared" si="138"/>
        <v>R</v>
      </c>
      <c r="BJ236">
        <f t="shared" si="139"/>
        <v>1</v>
      </c>
      <c r="BK236">
        <f t="shared" si="140"/>
        <v>2.8569023096567836E-2</v>
      </c>
      <c r="BL236">
        <f t="shared" si="143"/>
        <v>99.887891973882986</v>
      </c>
      <c r="BM236">
        <f t="shared" si="144"/>
        <v>94.304618234749185</v>
      </c>
      <c r="BN236">
        <f t="shared" si="145"/>
        <v>1.0592046693326891</v>
      </c>
    </row>
    <row r="237" spans="1:66" x14ac:dyDescent="0.25">
      <c r="A237" s="54">
        <v>44074</v>
      </c>
      <c r="B237" s="75">
        <f>_xll.BDH(B$2,"PX_LAST",$A237,$A237,"Days=A","Fill=P")</f>
        <v>98.912099999999995</v>
      </c>
      <c r="C237" s="8">
        <f t="shared" si="111"/>
        <v>98.485910955735264</v>
      </c>
      <c r="D237" s="55">
        <f t="shared" si="133"/>
        <v>-2.1726953022731088</v>
      </c>
      <c r="E237" s="8">
        <v>55.4</v>
      </c>
      <c r="F237" s="8">
        <f t="shared" si="112"/>
        <v>0.66774588112753852</v>
      </c>
      <c r="G237" s="1">
        <v>1.21</v>
      </c>
      <c r="H237" s="8">
        <f t="shared" si="113"/>
        <v>0.91447862840743799</v>
      </c>
      <c r="I237" s="8" cm="1">
        <f t="array" ref="I237">_xll.BDH(I$2,"PX_LAST",$A237,$A237,"Days=A","Fill=P")</f>
        <v>0.313</v>
      </c>
      <c r="J237" s="10">
        <f t="shared" si="114"/>
        <v>-8.658926900501851E-2</v>
      </c>
      <c r="K237" s="44">
        <f t="shared" si="134"/>
        <v>-1.3505261165556999</v>
      </c>
      <c r="L237" s="59">
        <v>45.767600000000002</v>
      </c>
      <c r="M237" s="10">
        <f t="shared" si="128"/>
        <v>38.062352766019693</v>
      </c>
      <c r="N237" s="55">
        <f t="shared" si="127"/>
        <v>0.38713442581626745</v>
      </c>
      <c r="O237" s="59" cm="1">
        <f t="array" ref="O237">_xll.BDH(O$3,"PX_LAST",$A237,$A237,"Days=A","Fill=P")</f>
        <v>132.6</v>
      </c>
      <c r="P237" s="10">
        <f t="shared" si="146"/>
        <v>-30.8151075927356</v>
      </c>
      <c r="Q237" s="55">
        <f t="shared" si="109"/>
        <v>0.17461992220081718</v>
      </c>
      <c r="T237" t="s">
        <v>26</v>
      </c>
      <c r="U237" s="26">
        <f t="shared" si="129"/>
        <v>-0.88259968729981952</v>
      </c>
      <c r="V237" s="1" t="str">
        <f t="shared" si="130"/>
        <v>R</v>
      </c>
      <c r="W237" s="26">
        <f t="shared" si="135"/>
        <v>0.79880710068470273</v>
      </c>
      <c r="X237" s="49">
        <f t="shared" si="131"/>
        <v>1</v>
      </c>
      <c r="Y237" s="26">
        <f t="shared" si="136"/>
        <v>0.79880710068470273</v>
      </c>
      <c r="Z237" s="82" t="str">
        <f t="shared" si="137"/>
        <v>R</v>
      </c>
      <c r="AA237" s="35">
        <f t="shared" si="132"/>
        <v>-1.6814067879845223</v>
      </c>
      <c r="AB237" s="34" t="str">
        <f t="shared" si="141"/>
        <v>R</v>
      </c>
      <c r="AC237" t="s">
        <v>57</v>
      </c>
      <c r="AD237" s="1">
        <f t="shared" si="142"/>
        <v>0.79880710068470273</v>
      </c>
      <c r="AE237" s="1">
        <f t="shared" si="147"/>
        <v>0.25488884359184116</v>
      </c>
      <c r="AF237" s="1"/>
      <c r="AG237" s="1"/>
      <c r="AH237" s="1"/>
      <c r="AI237" s="1">
        <v>0</v>
      </c>
      <c r="AK237" s="28" t="e">
        <f t="shared" si="116"/>
        <v>#N/A</v>
      </c>
      <c r="AL237" s="28" t="e">
        <f t="shared" si="117"/>
        <v>#N/A</v>
      </c>
      <c r="AM237" s="28" t="e">
        <f t="shared" si="118"/>
        <v>#N/A</v>
      </c>
      <c r="AN237" s="28">
        <f t="shared" si="119"/>
        <v>-0.88259968729981952</v>
      </c>
      <c r="AO237" s="28" t="e">
        <f t="shared" si="120"/>
        <v>#N/A</v>
      </c>
      <c r="AP237" s="28" t="e">
        <f t="shared" si="121"/>
        <v>#N/A</v>
      </c>
      <c r="AQ237" t="e">
        <f t="shared" si="122"/>
        <v>#N/A</v>
      </c>
      <c r="AR237" t="e">
        <f t="shared" si="123"/>
        <v>#N/A</v>
      </c>
      <c r="AT237" s="16">
        <f t="shared" si="124"/>
        <v>44074</v>
      </c>
      <c r="AU237">
        <f t="shared" si="125"/>
        <v>2</v>
      </c>
      <c r="AV237">
        <f t="shared" si="126"/>
        <v>2</v>
      </c>
      <c r="BG237" cm="1">
        <f t="array" ref="BG237">_xll.BDH($BG$3,"PX_LAST",$A237,$A237,"Days=A","Fill=P")</f>
        <v>366.51</v>
      </c>
      <c r="BH237">
        <f t="shared" si="115"/>
        <v>2.8569023096567836E-2</v>
      </c>
      <c r="BI237" t="str">
        <f t="shared" si="138"/>
        <v>R</v>
      </c>
      <c r="BJ237">
        <f t="shared" si="139"/>
        <v>1</v>
      </c>
      <c r="BK237">
        <f t="shared" si="140"/>
        <v>-1.4788136749338432E-2</v>
      </c>
      <c r="BL237">
        <f t="shared" si="143"/>
        <v>102.74159146675233</v>
      </c>
      <c r="BM237">
        <f t="shared" si="144"/>
        <v>96.998809051210742</v>
      </c>
      <c r="BN237">
        <f t="shared" si="145"/>
        <v>1.0592046693326891</v>
      </c>
    </row>
    <row r="238" spans="1:66" x14ac:dyDescent="0.25">
      <c r="A238" s="54">
        <v>44104</v>
      </c>
      <c r="B238" s="75">
        <f>_xll.BDH(B$2,"PX_LAST",$A238,$A238,"Days=A","Fill=P")</f>
        <v>98.911799999999999</v>
      </c>
      <c r="C238" s="8">
        <f t="shared" si="111"/>
        <v>98.507205407948504</v>
      </c>
      <c r="D238" s="55">
        <f t="shared" si="133"/>
        <v>-1.7957296654775128</v>
      </c>
      <c r="E238" s="8">
        <v>55.4</v>
      </c>
      <c r="F238" s="8">
        <f t="shared" si="112"/>
        <v>1.6141967049020303</v>
      </c>
      <c r="G238" s="1">
        <v>0.37</v>
      </c>
      <c r="H238" s="8">
        <f t="shared" si="113"/>
        <v>0.80558290272595034</v>
      </c>
      <c r="I238" s="8" cm="1">
        <f t="array" ref="I238">_xll.BDH(I$2,"PX_LAST",$A238,$A238,"Days=A","Fill=P")</f>
        <v>0.17299999999999999</v>
      </c>
      <c r="J238" s="10">
        <f t="shared" si="114"/>
        <v>-7.3609805554767579E-2</v>
      </c>
      <c r="K238" s="44">
        <f t="shared" si="134"/>
        <v>-1.0739339204853489</v>
      </c>
      <c r="L238" s="59">
        <v>39.243899999999996</v>
      </c>
      <c r="M238" s="10">
        <f t="shared" si="128"/>
        <v>38.12143012771871</v>
      </c>
      <c r="N238" s="55">
        <f t="shared" si="127"/>
        <v>0.33794900165725628</v>
      </c>
      <c r="O238" s="59" cm="1">
        <f t="array" ref="O238">_xll.BDH(O$3,"PX_LAST",$A238,$A238,"Days=A","Fill=P")</f>
        <v>47.8</v>
      </c>
      <c r="P238" s="10">
        <f t="shared" si="146"/>
        <v>-22.953596833462043</v>
      </c>
      <c r="Q238" s="55">
        <f t="shared" si="109"/>
        <v>1.0013702573937993</v>
      </c>
      <c r="T238" t="s">
        <v>26</v>
      </c>
      <c r="U238" s="26">
        <f t="shared" si="129"/>
        <v>-0.47682749092685051</v>
      </c>
      <c r="V238" s="1" t="str">
        <f t="shared" si="130"/>
        <v>R</v>
      </c>
      <c r="W238" s="26">
        <f t="shared" si="135"/>
        <v>0.40577219637296902</v>
      </c>
      <c r="X238" s="49">
        <f t="shared" si="131"/>
        <v>1</v>
      </c>
      <c r="Y238" s="26">
        <f t="shared" si="136"/>
        <v>0.40577219637296902</v>
      </c>
      <c r="Z238" s="82" t="str">
        <f t="shared" si="137"/>
        <v>R</v>
      </c>
      <c r="AA238" s="35">
        <f t="shared" si="132"/>
        <v>-1.6814067879845223</v>
      </c>
      <c r="AB238" s="34" t="str">
        <f t="shared" si="141"/>
        <v>R</v>
      </c>
      <c r="AC238" t="s">
        <v>57</v>
      </c>
      <c r="AD238" s="1">
        <f t="shared" si="142"/>
        <v>0.40577219637296902</v>
      </c>
      <c r="AE238" s="1">
        <f t="shared" si="147"/>
        <v>0.25488884359184116</v>
      </c>
      <c r="AF238" s="1"/>
      <c r="AG238" s="1"/>
      <c r="AH238" s="1"/>
      <c r="AI238" s="1">
        <v>0</v>
      </c>
      <c r="AK238" s="28" t="e">
        <f t="shared" si="116"/>
        <v>#N/A</v>
      </c>
      <c r="AL238" s="28" t="e">
        <f t="shared" si="117"/>
        <v>#N/A</v>
      </c>
      <c r="AM238" s="28" t="e">
        <f t="shared" si="118"/>
        <v>#N/A</v>
      </c>
      <c r="AN238" s="28">
        <f t="shared" si="119"/>
        <v>-0.47682749092685051</v>
      </c>
      <c r="AO238" s="28" t="e">
        <f t="shared" si="120"/>
        <v>#N/A</v>
      </c>
      <c r="AP238" s="28" t="e">
        <f t="shared" si="121"/>
        <v>#N/A</v>
      </c>
      <c r="AQ238" t="e">
        <f t="shared" si="122"/>
        <v>#N/A</v>
      </c>
      <c r="AR238" t="e">
        <f t="shared" si="123"/>
        <v>#N/A</v>
      </c>
      <c r="AT238" s="16">
        <f t="shared" si="124"/>
        <v>44104</v>
      </c>
      <c r="AU238">
        <f t="shared" si="125"/>
        <v>2</v>
      </c>
      <c r="AV238">
        <f t="shared" si="126"/>
        <v>2</v>
      </c>
      <c r="BG238" cm="1">
        <f t="array" ref="BG238">_xll.BDH($BG$3,"PX_LAST",$A238,$A238,"Days=A","Fill=P")</f>
        <v>361.09</v>
      </c>
      <c r="BH238">
        <f t="shared" si="115"/>
        <v>-1.4788136749338432E-2</v>
      </c>
      <c r="BI238" t="str">
        <f t="shared" si="138"/>
        <v>R</v>
      </c>
      <c r="BJ238">
        <f t="shared" si="139"/>
        <v>1</v>
      </c>
      <c r="BK238">
        <f t="shared" si="140"/>
        <v>-5.1870724750062158E-2</v>
      </c>
      <c r="BL238">
        <f t="shared" si="143"/>
        <v>101.22223476229733</v>
      </c>
      <c r="BM238">
        <f t="shared" si="144"/>
        <v>95.564377398438467</v>
      </c>
      <c r="BN238">
        <f t="shared" si="145"/>
        <v>1.0592046693326891</v>
      </c>
    </row>
    <row r="239" spans="1:66" x14ac:dyDescent="0.25">
      <c r="A239" s="54">
        <v>44134</v>
      </c>
      <c r="B239" s="75">
        <f>_xll.BDH(B$2,"PX_LAST",$A239,$A239,"Days=A","Fill=P")</f>
        <v>98.911799999999999</v>
      </c>
      <c r="C239" s="8">
        <f t="shared" si="111"/>
        <v>98.52743513755108</v>
      </c>
      <c r="D239" s="55">
        <f t="shared" si="133"/>
        <v>-1.5086775383697415</v>
      </c>
      <c r="E239" s="8">
        <v>58.8</v>
      </c>
      <c r="F239" s="8">
        <f t="shared" si="112"/>
        <v>3.0513573639216234</v>
      </c>
      <c r="G239" s="1">
        <v>1.07</v>
      </c>
      <c r="H239" s="8">
        <f t="shared" si="113"/>
        <v>0.85846632218076024</v>
      </c>
      <c r="I239" s="8" cm="1">
        <f t="array" ref="I239">_xll.BDH(I$2,"PX_LAST",$A239,$A239,"Days=A","Fill=P")</f>
        <v>-0.53800000000000003</v>
      </c>
      <c r="J239" s="10">
        <f t="shared" si="114"/>
        <v>-9.6829315277029218E-2</v>
      </c>
      <c r="K239" s="44">
        <f t="shared" si="134"/>
        <v>-1.3949758046613432</v>
      </c>
      <c r="L239" s="59">
        <v>28.250800000000002</v>
      </c>
      <c r="M239" s="10">
        <f t="shared" si="128"/>
        <v>37.627898621332776</v>
      </c>
      <c r="N239" s="55">
        <f t="shared" si="127"/>
        <v>0</v>
      </c>
      <c r="O239" s="59" cm="1">
        <f t="array" ref="O239">_xll.BDH(O$3,"PX_LAST",$A239,$A239,"Days=A","Fill=P")</f>
        <v>103.2</v>
      </c>
      <c r="P239" s="10">
        <f t="shared" si="146"/>
        <v>-10.338237150115843</v>
      </c>
      <c r="Q239" s="55">
        <f t="shared" ref="Q239:Q302" si="148">(P239-MEDIAN(P219:P239))/AVEDEV(P219:P239)</f>
        <v>2.2149121878518025</v>
      </c>
      <c r="T239" t="s">
        <v>26</v>
      </c>
      <c r="U239" s="26">
        <f t="shared" si="129"/>
        <v>-0.24394832057176341</v>
      </c>
      <c r="V239" s="1" t="str">
        <f t="shared" si="130"/>
        <v>R</v>
      </c>
      <c r="W239" s="26">
        <f t="shared" si="135"/>
        <v>0.2328791703550871</v>
      </c>
      <c r="X239" s="49">
        <f t="shared" si="131"/>
        <v>0</v>
      </c>
      <c r="Y239" s="26">
        <f t="shared" si="136"/>
        <v>0.2328791703550871</v>
      </c>
      <c r="Z239" s="82" t="str">
        <f t="shared" si="137"/>
        <v>R</v>
      </c>
      <c r="AA239" s="35">
        <f t="shared" si="132"/>
        <v>-1.6814067879845223</v>
      </c>
      <c r="AB239" s="34" t="str">
        <f t="shared" si="141"/>
        <v>R</v>
      </c>
      <c r="AC239" t="s">
        <v>57</v>
      </c>
      <c r="AD239" s="1">
        <f t="shared" si="142"/>
        <v>0.2328791703550871</v>
      </c>
      <c r="AE239" s="1">
        <f t="shared" si="147"/>
        <v>0.25488884359184116</v>
      </c>
      <c r="AF239" s="1"/>
      <c r="AG239" s="1"/>
      <c r="AH239" s="1"/>
      <c r="AI239" s="1">
        <v>0</v>
      </c>
      <c r="AK239" s="28">
        <f t="shared" si="116"/>
        <v>-0.24394832057176341</v>
      </c>
      <c r="AL239" s="28" t="e">
        <f t="shared" si="117"/>
        <v>#N/A</v>
      </c>
      <c r="AM239" s="28" t="e">
        <f t="shared" si="118"/>
        <v>#N/A</v>
      </c>
      <c r="AN239" s="28">
        <f t="shared" si="119"/>
        <v>-0.24394832057176341</v>
      </c>
      <c r="AO239" s="28">
        <f t="shared" si="120"/>
        <v>342.36</v>
      </c>
      <c r="AP239" s="28" t="e">
        <f t="shared" si="121"/>
        <v>#N/A</v>
      </c>
      <c r="AQ239" t="e">
        <f t="shared" si="122"/>
        <v>#N/A</v>
      </c>
      <c r="AR239" t="e">
        <f t="shared" si="123"/>
        <v>#N/A</v>
      </c>
      <c r="AT239" s="16">
        <f t="shared" si="124"/>
        <v>44134</v>
      </c>
      <c r="AU239">
        <f t="shared" si="125"/>
        <v>2</v>
      </c>
      <c r="AV239">
        <f t="shared" si="126"/>
        <v>2</v>
      </c>
      <c r="BG239" cm="1">
        <f t="array" ref="BG239">_xll.BDH($BG$3,"PX_LAST",$A239,$A239,"Days=A","Fill=P")</f>
        <v>342.36</v>
      </c>
      <c r="BH239">
        <f t="shared" si="115"/>
        <v>-5.1870724750062158E-2</v>
      </c>
      <c r="BI239" t="str">
        <f t="shared" si="138"/>
        <v>R</v>
      </c>
      <c r="BJ239">
        <f t="shared" si="139"/>
        <v>1</v>
      </c>
      <c r="BK239">
        <f t="shared" si="140"/>
        <v>0.13728239280289745</v>
      </c>
      <c r="BL239">
        <f t="shared" si="143"/>
        <v>95.971764084356039</v>
      </c>
      <c r="BM239">
        <f t="shared" si="144"/>
        <v>90.607383882493011</v>
      </c>
      <c r="BN239">
        <f t="shared" si="145"/>
        <v>1.0592046693326891</v>
      </c>
    </row>
    <row r="240" spans="1:66" x14ac:dyDescent="0.25">
      <c r="A240" s="54">
        <v>44165</v>
      </c>
      <c r="B240" s="75">
        <f>_xll.BDH(B$2,"PX_LAST",$A240,$A240,"Days=A","Fill=P")</f>
        <v>99.117000000000004</v>
      </c>
      <c r="C240" s="8">
        <f t="shared" si="111"/>
        <v>98.556913380673521</v>
      </c>
      <c r="D240" s="55">
        <f t="shared" si="133"/>
        <v>-1.2786833452831723</v>
      </c>
      <c r="E240" s="8">
        <v>57.3</v>
      </c>
      <c r="F240" s="8">
        <f t="shared" si="112"/>
        <v>3.9010858911372979</v>
      </c>
      <c r="G240" s="1">
        <v>0.24</v>
      </c>
      <c r="H240" s="8">
        <f t="shared" si="113"/>
        <v>0.73477305774460833</v>
      </c>
      <c r="I240" s="8" cm="1">
        <f t="array" ref="I240">_xll.BDH(I$2,"PX_LAST",$A240,$A240,"Days=A","Fill=P")</f>
        <v>0.29099999999999998</v>
      </c>
      <c r="J240" s="10">
        <f t="shared" si="114"/>
        <v>-7.7437849513177739E-2</v>
      </c>
      <c r="K240" s="44">
        <f t="shared" si="134"/>
        <v>-1.0225805345232561</v>
      </c>
      <c r="L240" s="59">
        <v>54.893799999999999</v>
      </c>
      <c r="M240" s="10">
        <f t="shared" si="128"/>
        <v>38.491193690266144</v>
      </c>
      <c r="N240" s="55">
        <f t="shared" si="127"/>
        <v>0.52052326507386948</v>
      </c>
      <c r="O240" s="59" cm="1">
        <f t="array" ref="O240">_xll.BDH(O$3,"PX_LAST",$A240,$A240,"Days=A","Fill=P")</f>
        <v>123.7</v>
      </c>
      <c r="P240" s="10">
        <f t="shared" si="146"/>
        <v>3.0655865648957388</v>
      </c>
      <c r="Q240" s="55">
        <f t="shared" si="148"/>
        <v>3.1895564808504409</v>
      </c>
      <c r="T240" t="s">
        <v>26</v>
      </c>
      <c r="U240" s="26">
        <f t="shared" si="129"/>
        <v>0.29470541825782814</v>
      </c>
      <c r="V240" s="1" t="str">
        <f t="shared" si="130"/>
        <v>E</v>
      </c>
      <c r="W240" s="26">
        <f t="shared" si="135"/>
        <v>0.53865373882959156</v>
      </c>
      <c r="X240" s="49">
        <f t="shared" si="131"/>
        <v>1</v>
      </c>
      <c r="Y240" s="26">
        <f t="shared" si="136"/>
        <v>0.53865373882959156</v>
      </c>
      <c r="Z240" s="82" t="str">
        <f t="shared" si="137"/>
        <v>E</v>
      </c>
      <c r="AA240" s="35">
        <f t="shared" si="132"/>
        <v>0.29470541825782814</v>
      </c>
      <c r="AB240" s="34" t="str">
        <f t="shared" si="141"/>
        <v>E</v>
      </c>
      <c r="AC240" t="s">
        <v>57</v>
      </c>
      <c r="AD240" s="1">
        <f t="shared" si="142"/>
        <v>0.53865373882959156</v>
      </c>
      <c r="AE240" s="1">
        <f t="shared" si="147"/>
        <v>0.28261902372693837</v>
      </c>
      <c r="AF240" s="1"/>
      <c r="AG240" s="1"/>
      <c r="AH240" s="1"/>
      <c r="AI240" s="1">
        <v>0</v>
      </c>
      <c r="AK240" s="28">
        <f t="shared" si="116"/>
        <v>0.29470541825782814</v>
      </c>
      <c r="AL240" s="28" t="e">
        <f t="shared" si="117"/>
        <v>#N/A</v>
      </c>
      <c r="AM240" s="28" t="e">
        <f t="shared" si="118"/>
        <v>#N/A</v>
      </c>
      <c r="AN240" s="28" t="e">
        <f t="shared" si="119"/>
        <v>#N/A</v>
      </c>
      <c r="AO240" s="28">
        <f t="shared" si="120"/>
        <v>389.36</v>
      </c>
      <c r="AP240" s="28" t="e">
        <f t="shared" si="121"/>
        <v>#N/A</v>
      </c>
      <c r="AQ240" t="e">
        <f t="shared" si="122"/>
        <v>#N/A</v>
      </c>
      <c r="AR240" t="e">
        <f t="shared" si="123"/>
        <v>#N/A</v>
      </c>
      <c r="AT240" s="16">
        <f t="shared" si="124"/>
        <v>44165</v>
      </c>
      <c r="AU240">
        <f t="shared" si="125"/>
        <v>4</v>
      </c>
      <c r="AV240">
        <f t="shared" si="126"/>
        <v>4</v>
      </c>
      <c r="BG240" cm="1">
        <f t="array" ref="BG240">_xll.BDH($BG$3,"PX_LAST",$A240,$A240,"Days=A","Fill=P")</f>
        <v>389.36</v>
      </c>
      <c r="BH240">
        <f t="shared" si="115"/>
        <v>0.13728239280289745</v>
      </c>
      <c r="BI240" t="str">
        <f t="shared" si="138"/>
        <v>E</v>
      </c>
      <c r="BJ240">
        <f t="shared" si="139"/>
        <v>1</v>
      </c>
      <c r="BK240">
        <f t="shared" si="140"/>
        <v>2.4835627696732976E-2</v>
      </c>
      <c r="BL240">
        <f t="shared" si="143"/>
        <v>109.14699749937161</v>
      </c>
      <c r="BM240">
        <f t="shared" si="144"/>
        <v>103.04618234749233</v>
      </c>
      <c r="BN240">
        <f t="shared" si="145"/>
        <v>1.0592046693326891</v>
      </c>
    </row>
    <row r="241" spans="1:66" x14ac:dyDescent="0.25">
      <c r="A241" s="54">
        <v>44196</v>
      </c>
      <c r="B241" s="75">
        <f>_xll.BDH(B$2,"PX_LAST",$A241,$A241,"Days=A","Fill=P")</f>
        <v>99.537999999999997</v>
      </c>
      <c r="C241" s="8">
        <f t="shared" si="111"/>
        <v>98.605967711639835</v>
      </c>
      <c r="D241" s="55">
        <f t="shared" si="133"/>
        <v>-1.0710799894887115</v>
      </c>
      <c r="E241" s="8">
        <v>60.5</v>
      </c>
      <c r="F241" s="8">
        <f t="shared" si="112"/>
        <v>5.2208687129098381</v>
      </c>
      <c r="G241" s="1">
        <v>0.36</v>
      </c>
      <c r="H241" s="8">
        <f t="shared" si="113"/>
        <v>0.65981844619568664</v>
      </c>
      <c r="I241" s="8" cm="1">
        <f t="array" ref="I241">_xll.BDH(I$2,"PX_LAST",$A241,$A241,"Days=A","Fill=P")</f>
        <v>0.36299999999999999</v>
      </c>
      <c r="J241" s="10">
        <f t="shared" si="114"/>
        <v>-5.5415957037518837E-2</v>
      </c>
      <c r="K241" s="44">
        <f t="shared" si="134"/>
        <v>-0.54866387027531471</v>
      </c>
      <c r="L241" s="59">
        <v>54.640500000000003</v>
      </c>
      <c r="M241" s="10">
        <f t="shared" si="128"/>
        <v>39.298659005752832</v>
      </c>
      <c r="N241" s="55">
        <f t="shared" si="127"/>
        <v>0.79975397495785749</v>
      </c>
      <c r="O241" s="59" cm="1">
        <f t="array" ref="O241">_xll.BDH(O$3,"PX_LAST",$A241,$A241,"Days=A","Fill=P")</f>
        <v>188.5</v>
      </c>
      <c r="P241" s="10">
        <f t="shared" si="146"/>
        <v>21.609027908406159</v>
      </c>
      <c r="Q241" s="55">
        <f t="shared" si="148"/>
        <v>3.9553808829201236</v>
      </c>
      <c r="T241" t="s">
        <v>26</v>
      </c>
      <c r="U241" s="26">
        <f t="shared" si="129"/>
        <v>0.73194691057987349</v>
      </c>
      <c r="V241" s="1" t="str">
        <f t="shared" si="130"/>
        <v>E</v>
      </c>
      <c r="W241" s="26">
        <f t="shared" si="135"/>
        <v>0.43724149232204534</v>
      </c>
      <c r="X241" s="49">
        <f t="shared" si="131"/>
        <v>1</v>
      </c>
      <c r="Y241" s="26">
        <f t="shared" si="136"/>
        <v>0.43724149232204534</v>
      </c>
      <c r="Z241" s="82" t="str">
        <f t="shared" si="137"/>
        <v>E</v>
      </c>
      <c r="AA241" s="35">
        <f t="shared" si="132"/>
        <v>0.29470541825782814</v>
      </c>
      <c r="AB241" s="34" t="str">
        <f t="shared" si="141"/>
        <v>E</v>
      </c>
      <c r="AC241" t="s">
        <v>57</v>
      </c>
      <c r="AD241" s="1">
        <f t="shared" si="142"/>
        <v>0.43724149232204534</v>
      </c>
      <c r="AE241" s="1">
        <f t="shared" si="147"/>
        <v>0.29027579178425267</v>
      </c>
      <c r="AF241" s="1"/>
      <c r="AG241" s="1"/>
      <c r="AH241" s="1"/>
      <c r="AI241" s="1">
        <v>0</v>
      </c>
      <c r="AK241" s="28">
        <f t="shared" si="116"/>
        <v>0.73194691057987349</v>
      </c>
      <c r="AL241" s="28" t="e">
        <f t="shared" si="117"/>
        <v>#N/A</v>
      </c>
      <c r="AM241" s="28" t="e">
        <f t="shared" si="118"/>
        <v>#N/A</v>
      </c>
      <c r="AN241" s="28" t="e">
        <f t="shared" si="119"/>
        <v>#N/A</v>
      </c>
      <c r="AO241" s="28">
        <f t="shared" si="120"/>
        <v>399.03</v>
      </c>
      <c r="AP241" s="28" t="e">
        <f t="shared" si="121"/>
        <v>#N/A</v>
      </c>
      <c r="AQ241" t="e">
        <f t="shared" si="122"/>
        <v>#N/A</v>
      </c>
      <c r="AR241" t="e">
        <f t="shared" si="123"/>
        <v>#N/A</v>
      </c>
      <c r="AT241" s="16">
        <f t="shared" si="124"/>
        <v>44196</v>
      </c>
      <c r="AU241">
        <f t="shared" si="125"/>
        <v>4</v>
      </c>
      <c r="AV241">
        <f t="shared" si="126"/>
        <v>4</v>
      </c>
      <c r="BG241" cm="1">
        <f t="array" ref="BG241">_xll.BDH($BG$3,"PX_LAST",$A241,$A241,"Days=A","Fill=P")</f>
        <v>399.03</v>
      </c>
      <c r="BH241">
        <f t="shared" si="115"/>
        <v>2.4835627696732976E-2</v>
      </c>
      <c r="BI241" t="str">
        <f t="shared" si="138"/>
        <v>E</v>
      </c>
      <c r="BJ241">
        <f t="shared" si="139"/>
        <v>1</v>
      </c>
      <c r="BK241">
        <f t="shared" si="140"/>
        <v>-7.9693256146152747E-3</v>
      </c>
      <c r="BL241">
        <f t="shared" si="143"/>
        <v>111.85773169348225</v>
      </c>
      <c r="BM241">
        <f t="shared" si="144"/>
        <v>105.60539896784431</v>
      </c>
      <c r="BN241">
        <f t="shared" si="145"/>
        <v>1.0592046693326893</v>
      </c>
    </row>
    <row r="242" spans="1:66" x14ac:dyDescent="0.25">
      <c r="A242" s="54">
        <v>44225</v>
      </c>
      <c r="B242" s="75">
        <f>_xll.BDH(B$2,"PX_LAST",$A242,$A242,"Days=A","Fill=P")</f>
        <v>99.537999999999997</v>
      </c>
      <c r="C242" s="8">
        <f t="shared" si="111"/>
        <v>98.652569326057844</v>
      </c>
      <c r="D242" s="55">
        <f t="shared" si="133"/>
        <v>-0.89959894427415943</v>
      </c>
      <c r="E242" s="8">
        <v>59.4</v>
      </c>
      <c r="F242" s="8">
        <f t="shared" si="112"/>
        <v>6.0566949703278699</v>
      </c>
      <c r="G242" s="1">
        <v>1.23</v>
      </c>
      <c r="H242" s="8">
        <f t="shared" si="113"/>
        <v>0.77385475695654926</v>
      </c>
      <c r="I242" s="8" cm="1">
        <f t="array" ref="I242">_xll.BDH(I$2,"PX_LAST",$A242,$A242,"Days=A","Fill=P")</f>
        <v>0.33800000000000002</v>
      </c>
      <c r="J242" s="10">
        <f t="shared" si="114"/>
        <v>-3.5745159185642875E-2</v>
      </c>
      <c r="K242" s="44">
        <f t="shared" si="134"/>
        <v>-8.7291887882252783E-2</v>
      </c>
      <c r="L242" s="59">
        <v>58.013399999999997</v>
      </c>
      <c r="M242" s="10">
        <f t="shared" si="128"/>
        <v>40.234396055465197</v>
      </c>
      <c r="N242" s="55">
        <f t="shared" si="127"/>
        <v>1.3747837614926006</v>
      </c>
      <c r="O242" s="59" cm="1">
        <f t="array" ref="O242">_xll.BDH(O$3,"PX_LAST",$A242,$A242,"Days=A","Fill=P")</f>
        <v>128.19999999999999</v>
      </c>
      <c r="P242" s="10">
        <f t="shared" si="146"/>
        <v>32.268125117565539</v>
      </c>
      <c r="Q242" s="55">
        <f t="shared" si="148"/>
        <v>3.7436033415769923</v>
      </c>
      <c r="T242" t="s">
        <v>26</v>
      </c>
      <c r="U242" s="26">
        <f t="shared" si="129"/>
        <v>0.99000380642465713</v>
      </c>
      <c r="V242" s="1" t="str">
        <f t="shared" si="130"/>
        <v>E</v>
      </c>
      <c r="W242" s="26">
        <f t="shared" si="135"/>
        <v>0.25805689584478364</v>
      </c>
      <c r="X242" s="49">
        <f t="shared" si="131"/>
        <v>0</v>
      </c>
      <c r="Y242" s="26">
        <f t="shared" si="136"/>
        <v>0.25805689584478364</v>
      </c>
      <c r="Z242" s="82" t="str">
        <f t="shared" si="137"/>
        <v>E</v>
      </c>
      <c r="AA242" s="35">
        <f t="shared" si="132"/>
        <v>0.29470541825782814</v>
      </c>
      <c r="AB242" s="34" t="str">
        <f t="shared" si="141"/>
        <v>E</v>
      </c>
      <c r="AC242" t="s">
        <v>57</v>
      </c>
      <c r="AD242" s="1">
        <f t="shared" si="142"/>
        <v>0.25805689584478364</v>
      </c>
      <c r="AE242" s="1">
        <f t="shared" si="147"/>
        <v>0.29027579178425267</v>
      </c>
      <c r="AF242" s="1"/>
      <c r="AG242" s="1"/>
      <c r="AH242" s="1"/>
      <c r="AI242" s="1">
        <v>0</v>
      </c>
      <c r="AK242" s="28">
        <f t="shared" si="116"/>
        <v>0.99000380642465713</v>
      </c>
      <c r="AL242" s="28" t="e">
        <f t="shared" si="117"/>
        <v>#N/A</v>
      </c>
      <c r="AM242" s="28" t="e">
        <f t="shared" si="118"/>
        <v>#N/A</v>
      </c>
      <c r="AN242" s="28" t="e">
        <f t="shared" si="119"/>
        <v>#N/A</v>
      </c>
      <c r="AO242" s="28">
        <f t="shared" si="120"/>
        <v>395.85</v>
      </c>
      <c r="AP242" s="28" t="e">
        <f t="shared" si="121"/>
        <v>#N/A</v>
      </c>
      <c r="AQ242" t="e">
        <f t="shared" si="122"/>
        <v>#N/A</v>
      </c>
      <c r="AR242" t="e">
        <f t="shared" si="123"/>
        <v>#N/A</v>
      </c>
      <c r="AT242" s="16">
        <f t="shared" si="124"/>
        <v>44225</v>
      </c>
      <c r="AU242">
        <f t="shared" si="125"/>
        <v>4</v>
      </c>
      <c r="AV242">
        <f t="shared" si="126"/>
        <v>4</v>
      </c>
      <c r="BG242" cm="1">
        <f t="array" ref="BG242">_xll.BDH($BG$3,"PX_LAST",$A242,$A242,"Days=A","Fill=P")</f>
        <v>395.85</v>
      </c>
      <c r="BH242">
        <f t="shared" si="115"/>
        <v>-7.9693256146152747E-3</v>
      </c>
      <c r="BI242" t="str">
        <f t="shared" si="138"/>
        <v>E</v>
      </c>
      <c r="BJ242">
        <f t="shared" si="139"/>
        <v>1</v>
      </c>
      <c r="BK242">
        <f t="shared" si="140"/>
        <v>2.3089554124036793E-2</v>
      </c>
      <c r="BL242">
        <f t="shared" si="143"/>
        <v>110.96630100710462</v>
      </c>
      <c r="BM242">
        <f t="shared" si="144"/>
        <v>104.7637951568082</v>
      </c>
      <c r="BN242">
        <f t="shared" si="145"/>
        <v>1.0592046693326893</v>
      </c>
    </row>
    <row r="243" spans="1:66" x14ac:dyDescent="0.25">
      <c r="A243" s="54">
        <v>44253</v>
      </c>
      <c r="B243" s="75">
        <f>_xll.BDH(B$2,"PX_LAST",$A243,$A243,"Days=A","Fill=P")</f>
        <v>99.687600000000003</v>
      </c>
      <c r="C243" s="8">
        <f t="shared" si="111"/>
        <v>98.704320859754944</v>
      </c>
      <c r="D243" s="55">
        <f t="shared" si="133"/>
        <v>-0.73981886774818761</v>
      </c>
      <c r="E243" s="8">
        <v>60.9</v>
      </c>
      <c r="F243" s="8">
        <f t="shared" si="112"/>
        <v>7.0253559762622952</v>
      </c>
      <c r="G243" s="1">
        <v>-1.59</v>
      </c>
      <c r="H243" s="8">
        <f t="shared" si="113"/>
        <v>0.3010838055652395</v>
      </c>
      <c r="I243" s="8" cm="1">
        <f t="array" ref="I243">_xll.BDH(I$2,"PX_LAST",$A243,$A243,"Days=A","Fill=P")</f>
        <v>0.52900000000000003</v>
      </c>
      <c r="J243" s="10">
        <f t="shared" si="114"/>
        <v>-7.5079012263607019E-3</v>
      </c>
      <c r="K243" s="44">
        <f t="shared" si="134"/>
        <v>0.34599360720699512</v>
      </c>
      <c r="L243" s="59">
        <v>72.986400000000003</v>
      </c>
      <c r="M243" s="10">
        <f t="shared" si="128"/>
        <v>41.871996252691936</v>
      </c>
      <c r="N243" s="55">
        <f t="shared" si="127"/>
        <v>2.3455685454096926</v>
      </c>
      <c r="O243" s="59" cm="1">
        <f t="array" ref="O243">_xll.BDH(O$3,"PX_LAST",$A243,$A243,"Days=A","Fill=P")</f>
        <v>157.30000000000001</v>
      </c>
      <c r="P243" s="10">
        <f t="shared" si="146"/>
        <v>44.771312605808987</v>
      </c>
      <c r="Q243" s="55">
        <f t="shared" si="148"/>
        <v>3.6150007892777056</v>
      </c>
      <c r="T243" t="s">
        <v>23</v>
      </c>
      <c r="U243" s="26">
        <f t="shared" si="129"/>
        <v>1.3517409994050584</v>
      </c>
      <c r="V243" s="1" t="str">
        <f t="shared" si="130"/>
        <v>E</v>
      </c>
      <c r="W243" s="26">
        <f t="shared" si="135"/>
        <v>0.3617371929804013</v>
      </c>
      <c r="X243" s="49">
        <f t="shared" si="131"/>
        <v>1</v>
      </c>
      <c r="Y243" s="26">
        <f t="shared" si="136"/>
        <v>0.3617371929804013</v>
      </c>
      <c r="Z243" s="82" t="str">
        <f t="shared" si="137"/>
        <v>E</v>
      </c>
      <c r="AA243" s="35">
        <f t="shared" si="132"/>
        <v>0.29470541825782814</v>
      </c>
      <c r="AB243" s="34" t="str">
        <f t="shared" si="141"/>
        <v>E</v>
      </c>
      <c r="AC243" t="s">
        <v>57</v>
      </c>
      <c r="AD243" s="1">
        <f t="shared" si="142"/>
        <v>0.3617371929804013</v>
      </c>
      <c r="AE243" s="1">
        <f t="shared" si="147"/>
        <v>0.29765233144387437</v>
      </c>
      <c r="AF243" s="1"/>
      <c r="AG243" s="1"/>
      <c r="AH243" s="1"/>
      <c r="AI243" s="1">
        <v>0</v>
      </c>
      <c r="AK243" s="28">
        <f t="shared" si="116"/>
        <v>1.3517409994050584</v>
      </c>
      <c r="AL243" s="28" t="e">
        <f t="shared" si="117"/>
        <v>#N/A</v>
      </c>
      <c r="AM243" s="28" t="e">
        <f t="shared" si="118"/>
        <v>#N/A</v>
      </c>
      <c r="AN243" s="28" t="e">
        <f t="shared" si="119"/>
        <v>#N/A</v>
      </c>
      <c r="AO243" s="28">
        <f t="shared" si="120"/>
        <v>404.99</v>
      </c>
      <c r="AP243" s="28" t="e">
        <f t="shared" si="121"/>
        <v>#N/A</v>
      </c>
      <c r="AQ243" t="e">
        <f t="shared" si="122"/>
        <v>#N/A</v>
      </c>
      <c r="AR243" t="e">
        <f t="shared" si="123"/>
        <v>#N/A</v>
      </c>
      <c r="AT243" s="16">
        <f t="shared" si="124"/>
        <v>44253</v>
      </c>
      <c r="AU243">
        <f t="shared" si="125"/>
        <v>4</v>
      </c>
      <c r="AV243">
        <f t="shared" si="126"/>
        <v>4</v>
      </c>
      <c r="BG243" cm="1">
        <f t="array" ref="BG243">_xll.BDH($BG$3,"PX_LAST",$A243,$A243,"Days=A","Fill=P")</f>
        <v>404.99</v>
      </c>
      <c r="BH243">
        <f t="shared" si="115"/>
        <v>2.3089554124036793E-2</v>
      </c>
      <c r="BI243" t="str">
        <f t="shared" si="138"/>
        <v>E</v>
      </c>
      <c r="BJ243">
        <f t="shared" si="139"/>
        <v>1</v>
      </c>
      <c r="BK243">
        <f t="shared" si="140"/>
        <v>6.0766932516852279E-2</v>
      </c>
      <c r="BL243">
        <f t="shared" si="143"/>
        <v>113.52846342015232</v>
      </c>
      <c r="BM243">
        <f t="shared" si="144"/>
        <v>107.18274447532083</v>
      </c>
      <c r="BN243">
        <f t="shared" si="145"/>
        <v>1.0592046693326891</v>
      </c>
    </row>
    <row r="244" spans="1:66" x14ac:dyDescent="0.25">
      <c r="A244" s="54">
        <v>44286</v>
      </c>
      <c r="B244" s="75">
        <f>_xll.BDH(B$2,"PX_LAST",$A244,$A244,"Days=A","Fill=P")</f>
        <v>100.82470000000001</v>
      </c>
      <c r="C244" s="8">
        <f t="shared" si="111"/>
        <v>98.810339816767197</v>
      </c>
      <c r="D244" s="55">
        <f t="shared" si="133"/>
        <v>-0.50361822196481421</v>
      </c>
      <c r="E244" s="8">
        <v>63.7</v>
      </c>
      <c r="F244" s="8">
        <f t="shared" si="112"/>
        <v>8.3602847810098364</v>
      </c>
      <c r="G244" s="1">
        <v>2.31</v>
      </c>
      <c r="H244" s="8">
        <f t="shared" si="113"/>
        <v>0.7028670444521915</v>
      </c>
      <c r="I244" s="8" cm="1">
        <f t="array" ref="I244">_xll.BDH(I$2,"PX_LAST",$A244,$A244,"Days=A","Fill=P")</f>
        <v>0.73599999999999999</v>
      </c>
      <c r="J244" s="10">
        <f t="shared" si="114"/>
        <v>2.9667493834957367E-2</v>
      </c>
      <c r="K244" s="44">
        <f t="shared" si="134"/>
        <v>0.9016885113575267</v>
      </c>
      <c r="L244" s="59">
        <v>79.780799999999999</v>
      </c>
      <c r="M244" s="10">
        <f t="shared" si="128"/>
        <v>43.767436440057338</v>
      </c>
      <c r="N244" s="55">
        <f t="shared" si="127"/>
        <v>3.0178203542167443</v>
      </c>
      <c r="O244" s="59" cm="1">
        <f t="array" ref="O244">_xll.BDH(O$3,"PX_LAST",$A244,$A244,"Days=A","Fill=P")</f>
        <v>173</v>
      </c>
      <c r="P244" s="10">
        <f t="shared" si="146"/>
        <v>57.594181345228087</v>
      </c>
      <c r="Q244" s="55">
        <f t="shared" si="148"/>
        <v>3.3605126630537416</v>
      </c>
      <c r="T244" t="s">
        <v>26</v>
      </c>
      <c r="U244" s="26">
        <f t="shared" si="129"/>
        <v>1.6350506652199561</v>
      </c>
      <c r="V244" s="1" t="str">
        <f t="shared" si="130"/>
        <v>E</v>
      </c>
      <c r="W244" s="26">
        <f t="shared" si="135"/>
        <v>0.28330966581489769</v>
      </c>
      <c r="X244" s="49">
        <f t="shared" si="131"/>
        <v>0</v>
      </c>
      <c r="Y244" s="26">
        <f t="shared" si="136"/>
        <v>0.28330966581489769</v>
      </c>
      <c r="Z244" s="82" t="str">
        <f t="shared" si="137"/>
        <v>E</v>
      </c>
      <c r="AA244" s="35">
        <f t="shared" si="132"/>
        <v>0.29470541825782814</v>
      </c>
      <c r="AB244" s="34" t="str">
        <f t="shared" si="141"/>
        <v>E</v>
      </c>
      <c r="AC244" t="s">
        <v>57</v>
      </c>
      <c r="AD244" s="1">
        <f t="shared" si="142"/>
        <v>0.28330966581489769</v>
      </c>
      <c r="AE244" s="1">
        <f t="shared" si="147"/>
        <v>0.29765233144387437</v>
      </c>
      <c r="AF244" s="1"/>
      <c r="AG244" s="1"/>
      <c r="AH244" s="1"/>
      <c r="AI244" s="1">
        <v>0</v>
      </c>
      <c r="AK244" s="28">
        <f t="shared" si="116"/>
        <v>1.6350506652199561</v>
      </c>
      <c r="AL244" s="28" t="e">
        <f t="shared" si="117"/>
        <v>#N/A</v>
      </c>
      <c r="AM244" s="28" t="e">
        <f t="shared" si="118"/>
        <v>#N/A</v>
      </c>
      <c r="AN244" s="28" t="e">
        <f t="shared" si="119"/>
        <v>#N/A</v>
      </c>
      <c r="AO244" s="28">
        <f t="shared" si="120"/>
        <v>429.6</v>
      </c>
      <c r="AP244" s="28" t="e">
        <f t="shared" si="121"/>
        <v>#N/A</v>
      </c>
      <c r="AQ244" t="e">
        <f t="shared" si="122"/>
        <v>#N/A</v>
      </c>
      <c r="AR244" t="e">
        <f t="shared" si="123"/>
        <v>#N/A</v>
      </c>
      <c r="AT244" s="16">
        <f t="shared" si="124"/>
        <v>44286</v>
      </c>
      <c r="AU244">
        <f t="shared" si="125"/>
        <v>4</v>
      </c>
      <c r="AV244">
        <f t="shared" si="126"/>
        <v>4</v>
      </c>
      <c r="BG244" cm="1">
        <f t="array" ref="BG244">_xll.BDH($BG$3,"PX_LAST",$A244,$A244,"Days=A","Fill=P")</f>
        <v>429.6</v>
      </c>
      <c r="BH244">
        <f t="shared" si="115"/>
        <v>6.0766932516852279E-2</v>
      </c>
      <c r="BI244" t="str">
        <f t="shared" si="138"/>
        <v>E</v>
      </c>
      <c r="BJ244">
        <f t="shared" si="139"/>
        <v>1</v>
      </c>
      <c r="BK244">
        <f t="shared" si="140"/>
        <v>1.8133147113593928E-2</v>
      </c>
      <c r="BL244">
        <f t="shared" si="143"/>
        <v>120.42723989554665</v>
      </c>
      <c r="BM244">
        <f t="shared" si="144"/>
        <v>113.69591107582367</v>
      </c>
      <c r="BN244">
        <f t="shared" si="145"/>
        <v>1.0592046693326891</v>
      </c>
    </row>
    <row r="245" spans="1:66" x14ac:dyDescent="0.25">
      <c r="A245" s="54">
        <v>44316</v>
      </c>
      <c r="B245" s="75">
        <f>_xll.BDH(B$2,"PX_LAST",$A245,$A245,"Days=A","Fill=P")</f>
        <v>101.3796</v>
      </c>
      <c r="C245" s="8">
        <f t="shared" si="111"/>
        <v>98.938802825928846</v>
      </c>
      <c r="D245" s="55">
        <f t="shared" si="133"/>
        <v>-0.21448940356212617</v>
      </c>
      <c r="E245" s="8">
        <v>60.6</v>
      </c>
      <c r="F245" s="8">
        <f t="shared" si="112"/>
        <v>8.8082278248078687</v>
      </c>
      <c r="G245" s="1">
        <v>-7.0000000000000007E-2</v>
      </c>
      <c r="H245" s="8">
        <f t="shared" si="113"/>
        <v>0.54829363556175326</v>
      </c>
      <c r="I245" s="8" cm="1">
        <f t="array" ref="I245">_xll.BDH(I$2,"PX_LAST",$A245,$A245,"Days=A","Fill=P")</f>
        <v>0.74099999999999999</v>
      </c>
      <c r="J245" s="10">
        <f t="shared" si="114"/>
        <v>6.5234119143209535E-2</v>
      </c>
      <c r="K245" s="44">
        <f t="shared" si="134"/>
        <v>1.381665478076314</v>
      </c>
      <c r="L245" s="59">
        <v>87.788700000000006</v>
      </c>
      <c r="M245" s="10">
        <f t="shared" si="128"/>
        <v>45.968499618054473</v>
      </c>
      <c r="N245" s="55">
        <f t="shared" si="127"/>
        <v>3.5911739442770503</v>
      </c>
      <c r="O245" s="59" cm="1">
        <f t="array" ref="O245">_xll.BDH(O$3,"PX_LAST",$A245,$A245,"Days=A","Fill=P")</f>
        <v>164.7</v>
      </c>
      <c r="P245" s="10">
        <f t="shared" si="146"/>
        <v>68.304763210705275</v>
      </c>
      <c r="Q245" s="55">
        <f t="shared" si="148"/>
        <v>2.9988631514613031</v>
      </c>
      <c r="T245" t="s">
        <v>26</v>
      </c>
      <c r="U245" s="26">
        <f t="shared" si="129"/>
        <v>1.8670210879624634</v>
      </c>
      <c r="V245" s="1" t="str">
        <f t="shared" si="130"/>
        <v>E</v>
      </c>
      <c r="W245" s="26">
        <f t="shared" si="135"/>
        <v>0.23197042274250723</v>
      </c>
      <c r="X245" s="49">
        <f t="shared" si="131"/>
        <v>0</v>
      </c>
      <c r="Y245" s="26">
        <f t="shared" si="136"/>
        <v>0.23197042274250723</v>
      </c>
      <c r="Z245" s="82" t="str">
        <f t="shared" si="137"/>
        <v>E</v>
      </c>
      <c r="AA245" s="35">
        <f t="shared" si="132"/>
        <v>0.29470541825782814</v>
      </c>
      <c r="AB245" s="34" t="str">
        <f t="shared" si="141"/>
        <v>E</v>
      </c>
      <c r="AC245" t="s">
        <v>57</v>
      </c>
      <c r="AD245" s="1">
        <f t="shared" si="142"/>
        <v>0.23197042274250723</v>
      </c>
      <c r="AE245" s="1">
        <f t="shared" si="147"/>
        <v>0.29765233144387437</v>
      </c>
      <c r="AF245" s="1"/>
      <c r="AG245" s="1"/>
      <c r="AH245" s="1"/>
      <c r="AI245" s="1">
        <v>0</v>
      </c>
      <c r="AK245" s="28">
        <f t="shared" si="116"/>
        <v>1.8670210879624634</v>
      </c>
      <c r="AL245" s="28" t="e">
        <f t="shared" si="117"/>
        <v>#N/A</v>
      </c>
      <c r="AM245" s="28" t="e">
        <f t="shared" si="118"/>
        <v>#N/A</v>
      </c>
      <c r="AN245" s="28" t="e">
        <f t="shared" si="119"/>
        <v>#N/A</v>
      </c>
      <c r="AO245" s="28">
        <f t="shared" si="120"/>
        <v>437.39</v>
      </c>
      <c r="AP245" s="28" t="e">
        <f t="shared" si="121"/>
        <v>#N/A</v>
      </c>
      <c r="AQ245" t="e">
        <f t="shared" si="122"/>
        <v>#N/A</v>
      </c>
      <c r="AR245" t="e">
        <f t="shared" si="123"/>
        <v>#N/A</v>
      </c>
      <c r="AT245" s="16">
        <f t="shared" si="124"/>
        <v>44316</v>
      </c>
      <c r="AU245">
        <f t="shared" si="125"/>
        <v>4</v>
      </c>
      <c r="AV245">
        <f t="shared" si="126"/>
        <v>4</v>
      </c>
      <c r="BG245" cm="1">
        <f t="array" ref="BG245">_xll.BDH($BG$3,"PX_LAST",$A245,$A245,"Days=A","Fill=P")</f>
        <v>437.39</v>
      </c>
      <c r="BH245">
        <f t="shared" si="115"/>
        <v>1.8133147113593928E-2</v>
      </c>
      <c r="BI245" t="str">
        <f t="shared" si="138"/>
        <v>E</v>
      </c>
      <c r="BJ245">
        <f t="shared" si="139"/>
        <v>1</v>
      </c>
      <c r="BK245">
        <f t="shared" si="140"/>
        <v>2.1422529093029219E-2</v>
      </c>
      <c r="BL245">
        <f t="shared" si="143"/>
        <v>122.61096475305666</v>
      </c>
      <c r="BM245">
        <f t="shared" si="144"/>
        <v>115.75757575757568</v>
      </c>
      <c r="BN245">
        <f t="shared" si="145"/>
        <v>1.0592046693326891</v>
      </c>
    </row>
    <row r="246" spans="1:66" x14ac:dyDescent="0.25">
      <c r="A246" s="54">
        <v>44347</v>
      </c>
      <c r="B246" s="75">
        <f>_xll.BDH(B$2,"PX_LAST",$A246,$A246,"Days=A","Fill=P")</f>
        <v>101.87869999999999</v>
      </c>
      <c r="C246" s="8">
        <f t="shared" si="111"/>
        <v>99.085797684632396</v>
      </c>
      <c r="D246" s="55">
        <f t="shared" si="133"/>
        <v>0.15611319156157127</v>
      </c>
      <c r="E246" s="8">
        <v>61.6</v>
      </c>
      <c r="F246" s="8">
        <f t="shared" si="112"/>
        <v>9.3665822598462949</v>
      </c>
      <c r="G246" s="1">
        <v>0.04</v>
      </c>
      <c r="H246" s="8">
        <f t="shared" si="113"/>
        <v>0.44663490844940262</v>
      </c>
      <c r="I246" s="8" cm="1">
        <f t="array" ref="I246">_xll.BDH(I$2,"PX_LAST",$A246,$A246,"Days=A","Fill=P")</f>
        <v>0.90200000000000002</v>
      </c>
      <c r="J246" s="10">
        <f t="shared" si="114"/>
        <v>0.1070724131860491</v>
      </c>
      <c r="K246" s="44">
        <f t="shared" si="134"/>
        <v>1.8833838397535918</v>
      </c>
      <c r="L246" s="59">
        <v>85.799400000000006</v>
      </c>
      <c r="M246" s="10">
        <f t="shared" si="128"/>
        <v>47.960044637151753</v>
      </c>
      <c r="N246" s="55">
        <f t="shared" si="127"/>
        <v>3.7132788075439103</v>
      </c>
      <c r="O246" s="59" cm="1">
        <f t="array" ref="O246">_xll.BDH(O$3,"PX_LAST",$A246,$A246,"Days=A","Fill=P")</f>
        <v>154.69999999999999</v>
      </c>
      <c r="P246" s="10">
        <f t="shared" si="146"/>
        <v>76.944286889634739</v>
      </c>
      <c r="Q246" s="55">
        <f t="shared" si="148"/>
        <v>2.8184081248031938</v>
      </c>
      <c r="T246" t="s">
        <v>26</v>
      </c>
      <c r="U246" s="26">
        <f t="shared" si="129"/>
        <v>2.0501453421346425</v>
      </c>
      <c r="V246" s="1" t="str">
        <f t="shared" si="130"/>
        <v>E</v>
      </c>
      <c r="W246" s="26">
        <f t="shared" si="135"/>
        <v>0.18312425417217915</v>
      </c>
      <c r="X246" s="49">
        <f t="shared" si="131"/>
        <v>0</v>
      </c>
      <c r="Y246" s="26">
        <f t="shared" si="136"/>
        <v>0.18312425417217915</v>
      </c>
      <c r="Z246" s="82" t="str">
        <f t="shared" si="137"/>
        <v>E</v>
      </c>
      <c r="AA246" s="35">
        <f t="shared" si="132"/>
        <v>0.29470541825782814</v>
      </c>
      <c r="AB246" s="34" t="str">
        <f t="shared" si="141"/>
        <v>E</v>
      </c>
      <c r="AC246" t="s">
        <v>57</v>
      </c>
      <c r="AD246" s="1">
        <f t="shared" si="142"/>
        <v>0.18312425417217915</v>
      </c>
      <c r="AE246" s="1">
        <f t="shared" si="147"/>
        <v>0.29765233144387437</v>
      </c>
      <c r="AF246" s="1"/>
      <c r="AG246" s="1"/>
      <c r="AH246" s="1"/>
      <c r="AI246" s="1">
        <v>0</v>
      </c>
      <c r="AK246" s="28">
        <f t="shared" si="116"/>
        <v>2.0501453421346425</v>
      </c>
      <c r="AL246" s="28" t="e">
        <f t="shared" si="117"/>
        <v>#N/A</v>
      </c>
      <c r="AM246" s="28" t="e">
        <f t="shared" si="118"/>
        <v>#N/A</v>
      </c>
      <c r="AN246" s="28" t="e">
        <f t="shared" si="119"/>
        <v>#N/A</v>
      </c>
      <c r="AO246" s="28">
        <f t="shared" si="120"/>
        <v>446.76</v>
      </c>
      <c r="AP246" s="28" t="e">
        <f t="shared" si="121"/>
        <v>#N/A</v>
      </c>
      <c r="AQ246" t="e">
        <f t="shared" si="122"/>
        <v>#N/A</v>
      </c>
      <c r="AR246" t="e">
        <f t="shared" si="123"/>
        <v>#N/A</v>
      </c>
      <c r="AT246" s="16">
        <f t="shared" si="124"/>
        <v>44347</v>
      </c>
      <c r="AU246">
        <f t="shared" si="125"/>
        <v>4</v>
      </c>
      <c r="AV246">
        <f t="shared" si="126"/>
        <v>4</v>
      </c>
      <c r="BG246" cm="1">
        <f t="array" ref="BG246">_xll.BDH($BG$3,"PX_LAST",$A246,$A246,"Days=A","Fill=P")</f>
        <v>446.76</v>
      </c>
      <c r="BH246">
        <f t="shared" si="115"/>
        <v>2.1422529093029219E-2</v>
      </c>
      <c r="BI246" t="str">
        <f t="shared" si="138"/>
        <v>E</v>
      </c>
      <c r="BJ246">
        <f t="shared" si="139"/>
        <v>1</v>
      </c>
      <c r="BK246">
        <f t="shared" si="140"/>
        <v>1.3609096606679083E-2</v>
      </c>
      <c r="BL246">
        <f t="shared" si="143"/>
        <v>125.23760171260339</v>
      </c>
      <c r="BM246">
        <f t="shared" si="144"/>
        <v>118.23739579198087</v>
      </c>
      <c r="BN246">
        <f t="shared" si="145"/>
        <v>1.0592046693326891</v>
      </c>
    </row>
    <row r="247" spans="1:66" x14ac:dyDescent="0.25">
      <c r="A247" s="54">
        <v>44377</v>
      </c>
      <c r="B247" s="75">
        <f>_xll.BDH(B$2,"PX_LAST",$A247,$A247,"Days=A","Fill=P")</f>
        <v>102.26730000000001</v>
      </c>
      <c r="C247" s="8">
        <f t="shared" si="111"/>
        <v>99.244872800400771</v>
      </c>
      <c r="D247" s="55">
        <f t="shared" si="133"/>
        <v>0.60463288894277079</v>
      </c>
      <c r="E247" s="8">
        <v>60.9</v>
      </c>
      <c r="F247" s="8">
        <f t="shared" si="112"/>
        <v>9.6732658078770353</v>
      </c>
      <c r="G247" s="1">
        <v>0.2</v>
      </c>
      <c r="H247" s="8">
        <f t="shared" si="113"/>
        <v>0.39730792675952209</v>
      </c>
      <c r="I247" s="8" cm="1">
        <f t="array" ref="I247">_xll.BDH(I$2,"PX_LAST",$A247,$A247,"Days=A","Fill=P")</f>
        <v>0.95</v>
      </c>
      <c r="J247" s="10">
        <f t="shared" si="114"/>
        <v>0.14921879252674669</v>
      </c>
      <c r="K247" s="44">
        <f t="shared" si="134"/>
        <v>2.299374812486914</v>
      </c>
      <c r="L247" s="59">
        <v>89.891900000000007</v>
      </c>
      <c r="M247" s="10">
        <f t="shared" ref="M247:M278" si="149">$BQ$4*M246+(1-$BQ$4)*L247</f>
        <v>50.056637405294168</v>
      </c>
      <c r="N247" s="55">
        <f t="shared" si="127"/>
        <v>3.6591591561098578</v>
      </c>
      <c r="O247" s="59" cm="1">
        <f t="array" ref="O247">_xll.BDH(O$3,"PX_LAST",$A247,$A247,"Days=A","Fill=P")</f>
        <v>105.2</v>
      </c>
      <c r="P247" s="10">
        <f t="shared" si="146"/>
        <v>79.769858200671266</v>
      </c>
      <c r="Q247" s="55">
        <f t="shared" si="148"/>
        <v>2.57955384174709</v>
      </c>
      <c r="T247" t="s">
        <v>26</v>
      </c>
      <c r="U247" s="26">
        <f t="shared" si="129"/>
        <v>2.1735502504763584</v>
      </c>
      <c r="V247" s="1" t="str">
        <f t="shared" si="130"/>
        <v>E</v>
      </c>
      <c r="W247" s="26">
        <f t="shared" si="135"/>
        <v>0.12340490834171591</v>
      </c>
      <c r="X247" s="49">
        <f t="shared" si="131"/>
        <v>0</v>
      </c>
      <c r="Y247" s="26">
        <f t="shared" si="136"/>
        <v>0.12340490834171591</v>
      </c>
      <c r="Z247" s="82" t="str">
        <f t="shared" si="137"/>
        <v>E</v>
      </c>
      <c r="AA247" s="35">
        <f t="shared" si="132"/>
        <v>0.29470541825782814</v>
      </c>
      <c r="AB247" s="34" t="str">
        <f t="shared" si="141"/>
        <v>E</v>
      </c>
      <c r="AC247" t="s">
        <v>57</v>
      </c>
      <c r="AD247" s="1">
        <f t="shared" si="142"/>
        <v>0.12340490834171591</v>
      </c>
      <c r="AE247" s="1">
        <f t="shared" si="147"/>
        <v>0.29765233144387437</v>
      </c>
      <c r="AF247" s="1"/>
      <c r="AG247" s="1"/>
      <c r="AH247" s="1"/>
      <c r="AI247" s="1">
        <v>0</v>
      </c>
      <c r="AK247" s="28">
        <f t="shared" si="116"/>
        <v>2.1735502504763584</v>
      </c>
      <c r="AL247" s="28" t="e">
        <f t="shared" si="117"/>
        <v>#N/A</v>
      </c>
      <c r="AM247" s="28" t="e">
        <f t="shared" si="118"/>
        <v>#N/A</v>
      </c>
      <c r="AN247" s="28" t="e">
        <f t="shared" si="119"/>
        <v>#N/A</v>
      </c>
      <c r="AO247" s="28">
        <f t="shared" si="120"/>
        <v>452.84</v>
      </c>
      <c r="AP247" s="28" t="e">
        <f t="shared" si="121"/>
        <v>#N/A</v>
      </c>
      <c r="AQ247" t="e">
        <f t="shared" si="122"/>
        <v>#N/A</v>
      </c>
      <c r="AR247" t="e">
        <f t="shared" si="123"/>
        <v>#N/A</v>
      </c>
      <c r="AT247" s="16">
        <f t="shared" si="124"/>
        <v>44377</v>
      </c>
      <c r="AU247">
        <f t="shared" si="125"/>
        <v>4</v>
      </c>
      <c r="AV247">
        <f t="shared" si="126"/>
        <v>4</v>
      </c>
      <c r="BG247" cm="1">
        <f t="array" ref="BG247">_xll.BDH($BG$3,"PX_LAST",$A247,$A247,"Days=A","Fill=P")</f>
        <v>452.84</v>
      </c>
      <c r="BH247">
        <f t="shared" si="115"/>
        <v>1.3609096606679083E-2</v>
      </c>
      <c r="BI247" t="str">
        <f t="shared" si="138"/>
        <v>E</v>
      </c>
      <c r="BJ247">
        <f t="shared" si="139"/>
        <v>1</v>
      </c>
      <c r="BK247">
        <f t="shared" si="140"/>
        <v>1.9653740835615219E-2</v>
      </c>
      <c r="BL247">
        <f t="shared" si="143"/>
        <v>126.94197233309902</v>
      </c>
      <c r="BM247">
        <f t="shared" si="144"/>
        <v>119.84649993383609</v>
      </c>
      <c r="BN247">
        <f t="shared" si="145"/>
        <v>1.0592046693326893</v>
      </c>
    </row>
    <row r="248" spans="1:66" x14ac:dyDescent="0.25">
      <c r="A248" s="54">
        <v>44407</v>
      </c>
      <c r="B248" s="75">
        <f>_xll.BDH(B$2,"PX_LAST",$A248,$A248,"Days=A","Fill=P")</f>
        <v>102.26730000000001</v>
      </c>
      <c r="C248" s="8">
        <f t="shared" si="111"/>
        <v>99.395994160380724</v>
      </c>
      <c r="D248" s="55">
        <f t="shared" si="133"/>
        <v>1.0680224468155004</v>
      </c>
      <c r="E248" s="8">
        <v>59.9</v>
      </c>
      <c r="F248" s="8">
        <f t="shared" si="112"/>
        <v>9.7186126463016276</v>
      </c>
      <c r="G248" s="1">
        <v>0.72</v>
      </c>
      <c r="H248" s="8">
        <f t="shared" si="113"/>
        <v>0.46184634140761766</v>
      </c>
      <c r="I248" s="8" cm="1">
        <f t="array" ref="I248">_xll.BDH(I$2,"PX_LAST",$A248,$A248,"Days=A","Fill=P")</f>
        <v>0.68799999999999994</v>
      </c>
      <c r="J248" s="10">
        <f t="shared" si="114"/>
        <v>0.17615785290040936</v>
      </c>
      <c r="K248" s="44">
        <f t="shared" si="134"/>
        <v>2.4593433558774991</v>
      </c>
      <c r="L248" s="59">
        <v>74.182699999999997</v>
      </c>
      <c r="M248" s="10">
        <f t="shared" si="149"/>
        <v>51.262940535029458</v>
      </c>
      <c r="N248" s="55">
        <f t="shared" si="127"/>
        <v>3.3853726827854023</v>
      </c>
      <c r="O248" s="59" cm="1">
        <f t="array" ref="O248">_xll.BDH(O$3,"PX_LAST",$A248,$A248,"Days=A","Fill=P")</f>
        <v>40.4</v>
      </c>
      <c r="P248" s="10">
        <f t="shared" si="146"/>
        <v>75.83287238060413</v>
      </c>
      <c r="Q248" s="55">
        <f t="shared" si="148"/>
        <v>2.257012349055147</v>
      </c>
      <c r="T248" t="s">
        <v>26</v>
      </c>
      <c r="U248" s="26">
        <f t="shared" si="129"/>
        <v>2.176590319165205</v>
      </c>
      <c r="V248" s="1" t="str">
        <f t="shared" si="130"/>
        <v>E</v>
      </c>
      <c r="W248" s="26">
        <f t="shared" si="135"/>
        <v>3.0400686888465422E-3</v>
      </c>
      <c r="X248" s="49">
        <f t="shared" si="131"/>
        <v>0</v>
      </c>
      <c r="Y248" s="26">
        <f t="shared" si="136"/>
        <v>3.0400686888465422E-3</v>
      </c>
      <c r="Z248" s="82" t="str">
        <f t="shared" si="137"/>
        <v>E</v>
      </c>
      <c r="AA248" s="35">
        <f t="shared" si="132"/>
        <v>0.29470541825782814</v>
      </c>
      <c r="AB248" s="34" t="str">
        <f t="shared" si="141"/>
        <v>E</v>
      </c>
      <c r="AC248" t="s">
        <v>57</v>
      </c>
      <c r="AD248" s="1">
        <f t="shared" si="142"/>
        <v>3.0400686888465422E-3</v>
      </c>
      <c r="AE248" s="1">
        <f t="shared" si="147"/>
        <v>0.28330966581489769</v>
      </c>
      <c r="AF248" s="1"/>
      <c r="AG248" s="1"/>
      <c r="AH248" s="1"/>
      <c r="AI248" s="1">
        <v>0</v>
      </c>
      <c r="AK248" s="28">
        <f t="shared" si="116"/>
        <v>2.176590319165205</v>
      </c>
      <c r="AL248" s="28" t="e">
        <f t="shared" si="117"/>
        <v>#N/A</v>
      </c>
      <c r="AM248" s="28" t="e">
        <f t="shared" si="118"/>
        <v>#N/A</v>
      </c>
      <c r="AN248" s="28" t="e">
        <f t="shared" si="119"/>
        <v>#N/A</v>
      </c>
      <c r="AO248" s="28">
        <f t="shared" si="120"/>
        <v>461.74</v>
      </c>
      <c r="AP248" s="28" t="e">
        <f t="shared" si="121"/>
        <v>#N/A</v>
      </c>
      <c r="AQ248" t="e">
        <f t="shared" si="122"/>
        <v>#N/A</v>
      </c>
      <c r="AR248" t="e">
        <f t="shared" si="123"/>
        <v>#N/A</v>
      </c>
      <c r="AT248" s="16">
        <f t="shared" si="124"/>
        <v>44407</v>
      </c>
      <c r="AU248">
        <f t="shared" si="125"/>
        <v>4</v>
      </c>
      <c r="AV248">
        <f t="shared" si="126"/>
        <v>4</v>
      </c>
      <c r="BG248" cm="1">
        <f t="array" ref="BG248">_xll.BDH($BG$3,"PX_LAST",$A248,$A248,"Days=A","Fill=P")</f>
        <v>461.74</v>
      </c>
      <c r="BH248">
        <f t="shared" si="115"/>
        <v>1.9653740835615219E-2</v>
      </c>
      <c r="BI248" t="str">
        <f t="shared" si="138"/>
        <v>E</v>
      </c>
      <c r="BJ248">
        <f t="shared" si="139"/>
        <v>1</v>
      </c>
      <c r="BK248">
        <f t="shared" si="140"/>
        <v>1.9794689652185227E-2</v>
      </c>
      <c r="BL248">
        <f t="shared" si="143"/>
        <v>129.43685695849558</v>
      </c>
      <c r="BM248">
        <f t="shared" si="144"/>
        <v>122.20193198359128</v>
      </c>
      <c r="BN248">
        <f t="shared" si="145"/>
        <v>1.0592046693326893</v>
      </c>
    </row>
    <row r="249" spans="1:66" x14ac:dyDescent="0.25">
      <c r="A249" s="54">
        <v>44439</v>
      </c>
      <c r="B249" s="75">
        <f>_xll.BDH(B$2,"PX_LAST",$A249,$A249,"Days=A","Fill=P")</f>
        <v>102.5681</v>
      </c>
      <c r="C249" s="8">
        <f t="shared" si="111"/>
        <v>99.554599452361686</v>
      </c>
      <c r="D249" s="55">
        <f t="shared" si="133"/>
        <v>1.547374093083131</v>
      </c>
      <c r="E249" s="8">
        <v>59.7</v>
      </c>
      <c r="F249" s="8">
        <f t="shared" si="112"/>
        <v>9.7148901170413016</v>
      </c>
      <c r="G249" s="1">
        <v>0.03</v>
      </c>
      <c r="H249" s="8">
        <f t="shared" si="113"/>
        <v>0.37547707312609413</v>
      </c>
      <c r="I249" s="8" cm="1">
        <f t="array" ref="I249">_xll.BDH(I$2,"PX_LAST",$A249,$A249,"Days=A","Fill=P")</f>
        <v>0.87</v>
      </c>
      <c r="J249" s="10">
        <f t="shared" si="114"/>
        <v>0.21084996025538894</v>
      </c>
      <c r="K249" s="44">
        <f t="shared" si="134"/>
        <v>2.6512355919039337</v>
      </c>
      <c r="L249" s="59">
        <v>88.431700000000006</v>
      </c>
      <c r="M249" s="10">
        <f t="shared" si="149"/>
        <v>53.121378508277985</v>
      </c>
      <c r="N249" s="55">
        <f t="shared" si="127"/>
        <v>3.3692730403245617</v>
      </c>
      <c r="O249" s="59" cm="1">
        <f t="array" ref="O249">_xll.BDH(O$3,"PX_LAST",$A249,$A249,"Days=A","Fill=P")</f>
        <v>-10.8</v>
      </c>
      <c r="P249" s="10">
        <f t="shared" si="146"/>
        <v>67.169585142543724</v>
      </c>
      <c r="Q249" s="55">
        <f t="shared" si="148"/>
        <v>1.7310739552575658</v>
      </c>
      <c r="T249" t="s">
        <v>26</v>
      </c>
      <c r="U249" s="26">
        <f t="shared" si="129"/>
        <v>2.2049012585753904</v>
      </c>
      <c r="V249" s="1" t="str">
        <f t="shared" si="130"/>
        <v>E</v>
      </c>
      <c r="W249" s="26">
        <f t="shared" si="135"/>
        <v>2.8310939410185476E-2</v>
      </c>
      <c r="X249" s="49">
        <f t="shared" si="131"/>
        <v>0</v>
      </c>
      <c r="Y249" s="26">
        <f t="shared" si="136"/>
        <v>2.8310939410185476E-2</v>
      </c>
      <c r="Z249" s="82" t="str">
        <f t="shared" si="137"/>
        <v>E</v>
      </c>
      <c r="AA249" s="35">
        <f t="shared" si="132"/>
        <v>0.29470541825782814</v>
      </c>
      <c r="AB249" s="34" t="str">
        <f t="shared" si="141"/>
        <v>E</v>
      </c>
      <c r="AC249" t="s">
        <v>57</v>
      </c>
      <c r="AD249" s="1">
        <f t="shared" si="142"/>
        <v>2.8310939410185476E-2</v>
      </c>
      <c r="AE249" s="1">
        <f t="shared" si="147"/>
        <v>0.25805689584478364</v>
      </c>
      <c r="AF249" s="1"/>
      <c r="AG249" s="1"/>
      <c r="AH249" s="1"/>
      <c r="AI249" s="1">
        <v>0</v>
      </c>
      <c r="AK249" s="28">
        <f t="shared" si="116"/>
        <v>2.2049012585753904</v>
      </c>
      <c r="AL249" s="28" t="e">
        <f t="shared" si="117"/>
        <v>#N/A</v>
      </c>
      <c r="AM249" s="28" t="e">
        <f t="shared" si="118"/>
        <v>#N/A</v>
      </c>
      <c r="AN249" s="28" t="e">
        <f t="shared" si="119"/>
        <v>#N/A</v>
      </c>
      <c r="AO249" s="28">
        <f t="shared" si="120"/>
        <v>470.88</v>
      </c>
      <c r="AP249" s="28" t="e">
        <f t="shared" si="121"/>
        <v>#N/A</v>
      </c>
      <c r="AQ249" t="e">
        <f t="shared" si="122"/>
        <v>#N/A</v>
      </c>
      <c r="AR249" t="e">
        <f t="shared" si="123"/>
        <v>#N/A</v>
      </c>
      <c r="AT249" s="16">
        <f t="shared" si="124"/>
        <v>44439</v>
      </c>
      <c r="AU249">
        <f t="shared" si="125"/>
        <v>4</v>
      </c>
      <c r="AV249">
        <f t="shared" si="126"/>
        <v>4</v>
      </c>
      <c r="BG249" cm="1">
        <f t="array" ref="BG249">_xll.BDH($BG$3,"PX_LAST",$A249,$A249,"Days=A","Fill=P")</f>
        <v>470.88</v>
      </c>
      <c r="BH249">
        <f t="shared" si="115"/>
        <v>1.9794689652185227E-2</v>
      </c>
      <c r="BI249" t="str">
        <f t="shared" si="138"/>
        <v>E</v>
      </c>
      <c r="BJ249">
        <f t="shared" si="139"/>
        <v>1</v>
      </c>
      <c r="BK249">
        <f t="shared" si="140"/>
        <v>-3.412759089364592E-2</v>
      </c>
      <c r="BL249">
        <f t="shared" si="143"/>
        <v>131.99901937154328</v>
      </c>
      <c r="BM249">
        <f t="shared" si="144"/>
        <v>124.62088130210391</v>
      </c>
      <c r="BN249">
        <f t="shared" si="145"/>
        <v>1.0592046693326893</v>
      </c>
    </row>
    <row r="250" spans="1:66" x14ac:dyDescent="0.25">
      <c r="A250" s="54">
        <v>44469</v>
      </c>
      <c r="B250" s="75">
        <f>_xll.BDH(B$2,"PX_LAST",$A250,$A250,"Days=A","Fill=P")</f>
        <v>102.533</v>
      </c>
      <c r="C250" s="8">
        <f t="shared" si="111"/>
        <v>99.703519479743591</v>
      </c>
      <c r="D250" s="55">
        <f t="shared" si="133"/>
        <v>1.96295532357761</v>
      </c>
      <c r="E250" s="8">
        <v>60.5</v>
      </c>
      <c r="F250" s="8">
        <f t="shared" si="112"/>
        <v>9.8719120936330409</v>
      </c>
      <c r="G250" s="1">
        <v>-0.06</v>
      </c>
      <c r="H250" s="8">
        <f t="shared" si="113"/>
        <v>0.28838165850087533</v>
      </c>
      <c r="I250" s="8" cm="1">
        <f t="array" ref="I250">_xll.BDH(I$2,"PX_LAST",$A250,$A250,"Days=A","Fill=P")</f>
        <v>0.63300000000000001</v>
      </c>
      <c r="J250" s="10">
        <f t="shared" si="114"/>
        <v>0.23195746224261948</v>
      </c>
      <c r="K250" s="44">
        <f t="shared" si="134"/>
        <v>2.6763327268565948</v>
      </c>
      <c r="L250" s="59">
        <v>65.433599999999998</v>
      </c>
      <c r="M250" s="10">
        <f t="shared" si="149"/>
        <v>53.736989582864084</v>
      </c>
      <c r="N250" s="55">
        <f t="shared" si="127"/>
        <v>2.9945883121917105</v>
      </c>
      <c r="O250" s="59" cm="1">
        <f t="array" ref="O250">_xll.BDH(O$3,"PX_LAST",$A250,$A250,"Days=A","Fill=P")</f>
        <v>-58.6</v>
      </c>
      <c r="P250" s="10">
        <f t="shared" si="146"/>
        <v>54.592626628289352</v>
      </c>
      <c r="Q250" s="55">
        <f t="shared" si="148"/>
        <v>1.1287212788691789</v>
      </c>
      <c r="T250" t="s">
        <v>23</v>
      </c>
      <c r="U250" s="26">
        <f t="shared" si="129"/>
        <v>2.0867541027501537</v>
      </c>
      <c r="V250" s="1" t="str">
        <f t="shared" si="130"/>
        <v>SD</v>
      </c>
      <c r="W250" s="26">
        <f t="shared" si="135"/>
        <v>-0.11814715582523672</v>
      </c>
      <c r="X250" s="49">
        <f t="shared" si="131"/>
        <v>0</v>
      </c>
      <c r="Y250" s="26">
        <f t="shared" si="136"/>
        <v>-0.11814715582523672</v>
      </c>
      <c r="Z250" s="82" t="str">
        <f t="shared" si="137"/>
        <v>E</v>
      </c>
      <c r="AA250" s="35">
        <f t="shared" si="132"/>
        <v>0.29470541825782814</v>
      </c>
      <c r="AB250" s="34" t="str">
        <f t="shared" si="141"/>
        <v>E</v>
      </c>
      <c r="AC250" t="s">
        <v>57</v>
      </c>
      <c r="AD250" s="1">
        <f t="shared" si="142"/>
        <v>0.11814715582523672</v>
      </c>
      <c r="AE250" s="1">
        <f t="shared" si="147"/>
        <v>0.25488884359184116</v>
      </c>
      <c r="AF250" s="1"/>
      <c r="AG250" s="1"/>
      <c r="AH250" s="1"/>
      <c r="AI250" s="1">
        <v>0</v>
      </c>
      <c r="AK250" s="28">
        <f t="shared" si="116"/>
        <v>2.0867541027501537</v>
      </c>
      <c r="AL250" s="28" t="e">
        <f t="shared" si="117"/>
        <v>#N/A</v>
      </c>
      <c r="AM250" s="28" t="e">
        <f t="shared" si="118"/>
        <v>#N/A</v>
      </c>
      <c r="AN250" s="28" t="e">
        <f t="shared" si="119"/>
        <v>#N/A</v>
      </c>
      <c r="AO250" s="28">
        <f t="shared" si="120"/>
        <v>454.81</v>
      </c>
      <c r="AP250" s="28" t="e">
        <f t="shared" si="121"/>
        <v>#N/A</v>
      </c>
      <c r="AQ250" t="e">
        <f t="shared" si="122"/>
        <v>#N/A</v>
      </c>
      <c r="AR250" t="e">
        <f t="shared" si="123"/>
        <v>#N/A</v>
      </c>
      <c r="AT250" s="16">
        <f t="shared" si="124"/>
        <v>44469</v>
      </c>
      <c r="AU250">
        <f t="shared" si="125"/>
        <v>3</v>
      </c>
      <c r="AV250">
        <f t="shared" si="126"/>
        <v>4</v>
      </c>
      <c r="BG250" cm="1">
        <f t="array" ref="BG250">_xll.BDH($BG$3,"PX_LAST",$A250,$A250,"Days=A","Fill=P")</f>
        <v>454.81</v>
      </c>
      <c r="BH250">
        <f t="shared" si="115"/>
        <v>-3.412759089364592E-2</v>
      </c>
      <c r="BI250" t="str">
        <f t="shared" si="138"/>
        <v>E</v>
      </c>
      <c r="BJ250">
        <f t="shared" si="139"/>
        <v>1</v>
      </c>
      <c r="BK250">
        <f t="shared" si="140"/>
        <v>4.5513511136518581E-2</v>
      </c>
      <c r="BL250">
        <f t="shared" si="143"/>
        <v>127.49421084006882</v>
      </c>
      <c r="BM250">
        <f t="shared" si="144"/>
        <v>120.36787084822009</v>
      </c>
      <c r="BN250">
        <f t="shared" si="145"/>
        <v>1.0592046693326893</v>
      </c>
    </row>
    <row r="251" spans="1:66" x14ac:dyDescent="0.25">
      <c r="A251" s="54">
        <v>44498</v>
      </c>
      <c r="B251" s="75">
        <f>_xll.BDH(B$2,"PX_LAST",$A251,$A251,"Days=A","Fill=P")</f>
        <v>102.533</v>
      </c>
      <c r="C251" s="8">
        <f t="shared" si="111"/>
        <v>99.844993505756406</v>
      </c>
      <c r="D251" s="55">
        <f t="shared" si="133"/>
        <v>2.2941802553405704</v>
      </c>
      <c r="E251" s="8">
        <v>60.8</v>
      </c>
      <c r="F251" s="8">
        <f t="shared" si="112"/>
        <v>10.057529674906432</v>
      </c>
      <c r="G251" s="1">
        <v>0.81</v>
      </c>
      <c r="H251" s="8">
        <f t="shared" si="113"/>
        <v>0.39270532680070025</v>
      </c>
      <c r="I251" s="8" cm="1">
        <f t="array" ref="I251">_xll.BDH(I$2,"PX_LAST",$A251,$A251,"Days=A","Fill=P")</f>
        <v>0.66</v>
      </c>
      <c r="J251" s="10">
        <f t="shared" si="114"/>
        <v>0.25335958913048851</v>
      </c>
      <c r="K251" s="44">
        <f t="shared" si="134"/>
        <v>2.6079158714042738</v>
      </c>
      <c r="L251" s="59">
        <v>78.464399999999998</v>
      </c>
      <c r="M251" s="10">
        <f t="shared" si="149"/>
        <v>54.973360103720879</v>
      </c>
      <c r="N251" s="55">
        <f t="shared" si="127"/>
        <v>2.8167441262253803</v>
      </c>
      <c r="O251" s="59" cm="1">
        <f t="array" ref="O251">_xll.BDH(O$3,"PX_LAST",$A251,$A251,"Days=A","Fill=P")</f>
        <v>-52.8</v>
      </c>
      <c r="P251" s="10">
        <f t="shared" si="146"/>
        <v>43.853363965460417</v>
      </c>
      <c r="Q251" s="55">
        <f t="shared" si="148"/>
        <v>0.48850457487517729</v>
      </c>
      <c r="T251" t="s">
        <v>26</v>
      </c>
      <c r="U251" s="26">
        <f t="shared" si="129"/>
        <v>1.9690299740206103</v>
      </c>
      <c r="V251" s="1" t="str">
        <f t="shared" si="130"/>
        <v>SD</v>
      </c>
      <c r="W251" s="26">
        <f t="shared" si="135"/>
        <v>-0.11772412872954341</v>
      </c>
      <c r="X251" s="49">
        <f t="shared" si="131"/>
        <v>0</v>
      </c>
      <c r="Y251" s="26">
        <f t="shared" si="136"/>
        <v>-0.11772412872954341</v>
      </c>
      <c r="Z251" s="82" t="str">
        <f t="shared" si="137"/>
        <v>E</v>
      </c>
      <c r="AA251" s="35">
        <f t="shared" si="132"/>
        <v>1.9690299740206103</v>
      </c>
      <c r="AB251" s="34" t="str">
        <f t="shared" si="141"/>
        <v>E</v>
      </c>
      <c r="AC251" t="s">
        <v>57</v>
      </c>
      <c r="AD251" s="1">
        <f t="shared" si="142"/>
        <v>0.11772412872954341</v>
      </c>
      <c r="AE251" s="1">
        <f t="shared" si="147"/>
        <v>0.2328791703550871</v>
      </c>
      <c r="AF251" s="1"/>
      <c r="AG251" s="1"/>
      <c r="AH251" s="1"/>
      <c r="AI251" s="1">
        <v>0</v>
      </c>
      <c r="AK251" s="28">
        <f t="shared" si="116"/>
        <v>1.9690299740206103</v>
      </c>
      <c r="AL251" s="28" t="e">
        <f t="shared" si="117"/>
        <v>#N/A</v>
      </c>
      <c r="AM251" s="28" t="e">
        <f t="shared" si="118"/>
        <v>#N/A</v>
      </c>
      <c r="AN251" s="28" t="e">
        <f t="shared" si="119"/>
        <v>#N/A</v>
      </c>
      <c r="AO251" s="28">
        <f t="shared" si="120"/>
        <v>475.51</v>
      </c>
      <c r="AP251" s="28" t="e">
        <f t="shared" si="121"/>
        <v>#N/A</v>
      </c>
      <c r="AQ251" t="e">
        <f t="shared" si="122"/>
        <v>#N/A</v>
      </c>
      <c r="AR251" t="e">
        <f t="shared" si="123"/>
        <v>#N/A</v>
      </c>
      <c r="AT251" s="16">
        <f t="shared" si="124"/>
        <v>44498</v>
      </c>
      <c r="AU251">
        <f t="shared" si="125"/>
        <v>3</v>
      </c>
      <c r="AV251">
        <f t="shared" si="126"/>
        <v>4</v>
      </c>
      <c r="BG251" cm="1">
        <f t="array" ref="BG251">_xll.BDH($BG$3,"PX_LAST",$A251,$A251,"Days=A","Fill=P")</f>
        <v>475.51</v>
      </c>
      <c r="BH251">
        <f t="shared" si="115"/>
        <v>4.5513511136518581E-2</v>
      </c>
      <c r="BI251" t="str">
        <f t="shared" si="138"/>
        <v>E</v>
      </c>
      <c r="BJ251">
        <f t="shared" si="139"/>
        <v>1</v>
      </c>
      <c r="BK251">
        <f t="shared" si="140"/>
        <v>-2.6392715190006522E-2</v>
      </c>
      <c r="BL251">
        <f t="shared" si="143"/>
        <v>133.29692002497993</v>
      </c>
      <c r="BM251">
        <f t="shared" si="144"/>
        <v>125.84623527854959</v>
      </c>
      <c r="BN251">
        <f t="shared" si="145"/>
        <v>1.0592046693326893</v>
      </c>
    </row>
    <row r="252" spans="1:66" x14ac:dyDescent="0.25">
      <c r="A252" s="54">
        <v>44530</v>
      </c>
      <c r="B252" s="75">
        <f>_xll.BDH(B$2,"PX_LAST",$A252,$A252,"Days=A","Fill=P")</f>
        <v>102.1961</v>
      </c>
      <c r="C252" s="8">
        <f t="shared" si="111"/>
        <v>99.962548830468592</v>
      </c>
      <c r="D252" s="55">
        <f t="shared" si="133"/>
        <v>2.3995104320232787</v>
      </c>
      <c r="E252" s="8">
        <v>60.6</v>
      </c>
      <c r="F252" s="8">
        <f t="shared" si="112"/>
        <v>10.166023739925144</v>
      </c>
      <c r="G252" s="1">
        <v>0.56000000000000005</v>
      </c>
      <c r="H252" s="8">
        <f t="shared" si="113"/>
        <v>0.42616426144056019</v>
      </c>
      <c r="I252" s="8" cm="1">
        <f t="array" ref="I252">_xll.BDH(I$2,"PX_LAST",$A252,$A252,"Days=A","Fill=P")</f>
        <v>-0.17899999999999999</v>
      </c>
      <c r="J252" s="10">
        <f t="shared" si="114"/>
        <v>0.23174160967396407</v>
      </c>
      <c r="K252" s="44">
        <f t="shared" si="134"/>
        <v>2.1356523460278192</v>
      </c>
      <c r="L252" s="59">
        <v>56.545200000000001</v>
      </c>
      <c r="M252" s="10">
        <f t="shared" si="149"/>
        <v>55.051952098534834</v>
      </c>
      <c r="N252" s="55">
        <f t="shared" si="127"/>
        <v>2.5396232424879024</v>
      </c>
      <c r="O252" s="59" cm="1">
        <f t="array" ref="O252">_xll.BDH(O$3,"PX_LAST",$A252,$A252,"Days=A","Fill=P")</f>
        <v>4</v>
      </c>
      <c r="P252" s="10">
        <f t="shared" si="146"/>
        <v>39.868027568914378</v>
      </c>
      <c r="Q252" s="55">
        <f t="shared" si="148"/>
        <v>0.16972403802841257</v>
      </c>
      <c r="T252" t="s">
        <v>23</v>
      </c>
      <c r="U252" s="26">
        <f t="shared" si="129"/>
        <v>1.7847949704711761</v>
      </c>
      <c r="V252" s="1" t="str">
        <f t="shared" si="130"/>
        <v>SD</v>
      </c>
      <c r="W252" s="26">
        <f t="shared" si="135"/>
        <v>-0.18423500354943423</v>
      </c>
      <c r="X252" s="49">
        <f t="shared" si="131"/>
        <v>0</v>
      </c>
      <c r="Y252" s="26">
        <f t="shared" si="136"/>
        <v>-0.18423500354943423</v>
      </c>
      <c r="Z252" s="82" t="str">
        <f t="shared" si="137"/>
        <v>E</v>
      </c>
      <c r="AA252" s="35">
        <f t="shared" si="132"/>
        <v>1.7847949704711761</v>
      </c>
      <c r="AB252" s="34" t="str">
        <f t="shared" si="141"/>
        <v>E</v>
      </c>
      <c r="AC252" t="s">
        <v>57</v>
      </c>
      <c r="AD252" s="1">
        <f t="shared" si="142"/>
        <v>0.18423500354943423</v>
      </c>
      <c r="AE252" s="1">
        <f t="shared" si="147"/>
        <v>0.23197042274250723</v>
      </c>
      <c r="AF252" s="1"/>
      <c r="AG252" s="1"/>
      <c r="AH252" s="1"/>
      <c r="AI252" s="1">
        <v>0</v>
      </c>
      <c r="AK252" s="28">
        <f t="shared" si="116"/>
        <v>1.7847949704711761</v>
      </c>
      <c r="AL252" s="28" t="e">
        <f t="shared" si="117"/>
        <v>#N/A</v>
      </c>
      <c r="AM252" s="28" t="e">
        <f t="shared" si="118"/>
        <v>#N/A</v>
      </c>
      <c r="AN252" s="28" t="e">
        <f t="shared" si="119"/>
        <v>#N/A</v>
      </c>
      <c r="AO252" s="28">
        <f t="shared" si="120"/>
        <v>462.96</v>
      </c>
      <c r="AP252" s="28" t="e">
        <f t="shared" si="121"/>
        <v>#N/A</v>
      </c>
      <c r="AQ252" t="e">
        <f t="shared" si="122"/>
        <v>#N/A</v>
      </c>
      <c r="AR252" t="e">
        <f t="shared" si="123"/>
        <v>#N/A</v>
      </c>
      <c r="AT252" s="16">
        <f t="shared" si="124"/>
        <v>44530</v>
      </c>
      <c r="AU252">
        <f t="shared" si="125"/>
        <v>3</v>
      </c>
      <c r="AV252">
        <f t="shared" si="126"/>
        <v>4</v>
      </c>
      <c r="BG252" cm="1">
        <f t="array" ref="BG252">_xll.BDH($BG$3,"PX_LAST",$A252,$A252,"Days=A","Fill=P")</f>
        <v>462.96</v>
      </c>
      <c r="BH252">
        <f t="shared" si="115"/>
        <v>-2.6392715190006522E-2</v>
      </c>
      <c r="BI252" t="str">
        <f t="shared" si="138"/>
        <v>E</v>
      </c>
      <c r="BJ252">
        <f t="shared" si="139"/>
        <v>1</v>
      </c>
      <c r="BK252">
        <f t="shared" si="140"/>
        <v>5.3654743390357806E-2</v>
      </c>
      <c r="BL252">
        <f t="shared" si="143"/>
        <v>129.77885237905556</v>
      </c>
      <c r="BM252">
        <f t="shared" si="144"/>
        <v>122.52481143310827</v>
      </c>
      <c r="BN252">
        <f t="shared" si="145"/>
        <v>1.0592046693326893</v>
      </c>
    </row>
    <row r="253" spans="1:66" x14ac:dyDescent="0.25">
      <c r="A253" s="54">
        <v>44561</v>
      </c>
      <c r="B253" s="75">
        <f>_xll.BDH(B$2,"PX_LAST",$A253,$A253,"Days=A","Fill=P")</f>
        <v>101.8951</v>
      </c>
      <c r="C253" s="8">
        <f t="shared" si="111"/>
        <v>100.05917638894516</v>
      </c>
      <c r="D253" s="55">
        <f t="shared" si="133"/>
        <v>2.1926638545216535</v>
      </c>
      <c r="E253" s="8">
        <v>58.8</v>
      </c>
      <c r="F253" s="8">
        <f t="shared" si="112"/>
        <v>9.8928189919401159</v>
      </c>
      <c r="G253" s="1">
        <v>0.01</v>
      </c>
      <c r="H253" s="8">
        <f t="shared" si="113"/>
        <v>0.34293140915244819</v>
      </c>
      <c r="I253" s="8" cm="1">
        <f t="array" ref="I253">_xll.BDH(I$2,"PX_LAST",$A253,$A253,"Days=A","Fill=P")</f>
        <v>0.59</v>
      </c>
      <c r="J253" s="10">
        <f t="shared" si="114"/>
        <v>0.24965452919026587</v>
      </c>
      <c r="K253" s="44">
        <f t="shared" si="134"/>
        <v>1.9008662094874396</v>
      </c>
      <c r="L253" s="59">
        <v>51.1235</v>
      </c>
      <c r="M253" s="10">
        <f t="shared" si="149"/>
        <v>54.855529493608095</v>
      </c>
      <c r="N253" s="55">
        <f t="shared" si="127"/>
        <v>2.0659577596556287</v>
      </c>
      <c r="O253" s="59" cm="1">
        <f t="array" ref="O253">_xll.BDH(O$3,"PX_LAST",$A253,$A253,"Days=A","Fill=P")</f>
        <v>29.8</v>
      </c>
      <c r="P253" s="10">
        <f t="shared" si="146"/>
        <v>38.86122481202294</v>
      </c>
      <c r="Q253" s="55">
        <f t="shared" si="148"/>
        <v>0</v>
      </c>
      <c r="T253" t="s">
        <v>23</v>
      </c>
      <c r="U253" s="26">
        <f t="shared" si="129"/>
        <v>1.5915836002915866</v>
      </c>
      <c r="V253" s="1" t="str">
        <f t="shared" si="130"/>
        <v>SD</v>
      </c>
      <c r="W253" s="26">
        <f t="shared" si="135"/>
        <v>-0.19321137017958945</v>
      </c>
      <c r="X253" s="49">
        <f t="shared" si="131"/>
        <v>0</v>
      </c>
      <c r="Y253" s="26">
        <f t="shared" si="136"/>
        <v>-0.19321137017958945</v>
      </c>
      <c r="Z253" s="82" t="str">
        <f t="shared" si="137"/>
        <v>E</v>
      </c>
      <c r="AA253" s="35">
        <f t="shared" si="132"/>
        <v>1.5915836002915866</v>
      </c>
      <c r="AB253" s="34" t="str">
        <f t="shared" si="141"/>
        <v>E</v>
      </c>
      <c r="AC253" t="s">
        <v>57</v>
      </c>
      <c r="AD253" s="1">
        <f t="shared" si="142"/>
        <v>0.19321137017958945</v>
      </c>
      <c r="AE253" s="1">
        <f t="shared" si="147"/>
        <v>0.19321137017958945</v>
      </c>
      <c r="AF253" s="1"/>
      <c r="AG253" s="1"/>
      <c r="AH253" s="1"/>
      <c r="AI253" s="1">
        <v>0</v>
      </c>
      <c r="AK253" s="28">
        <f t="shared" si="116"/>
        <v>1.5915836002915866</v>
      </c>
      <c r="AL253" s="28">
        <f t="shared" si="117"/>
        <v>1.5915836002915866</v>
      </c>
      <c r="AM253" s="28" t="e">
        <f t="shared" si="118"/>
        <v>#N/A</v>
      </c>
      <c r="AN253" s="28" t="e">
        <f t="shared" si="119"/>
        <v>#N/A</v>
      </c>
      <c r="AO253" s="28">
        <f t="shared" si="120"/>
        <v>487.8</v>
      </c>
      <c r="AP253" s="28">
        <f t="shared" si="121"/>
        <v>487.8</v>
      </c>
      <c r="AQ253" t="e">
        <f t="shared" si="122"/>
        <v>#N/A</v>
      </c>
      <c r="AR253" t="e">
        <f t="shared" si="123"/>
        <v>#N/A</v>
      </c>
      <c r="AT253" s="16">
        <f t="shared" si="124"/>
        <v>44561</v>
      </c>
      <c r="AU253">
        <f t="shared" si="125"/>
        <v>3</v>
      </c>
      <c r="AV253">
        <f t="shared" si="126"/>
        <v>4</v>
      </c>
      <c r="BG253" cm="1">
        <f t="array" ref="BG253">_xll.BDH($BG$3,"PX_LAST",$A253,$A253,"Days=A","Fill=P")</f>
        <v>487.8</v>
      </c>
      <c r="BH253">
        <f t="shared" si="115"/>
        <v>5.3654743390357806E-2</v>
      </c>
      <c r="BI253" t="str">
        <f t="shared" si="138"/>
        <v>E</v>
      </c>
      <c r="BJ253">
        <f t="shared" si="139"/>
        <v>1</v>
      </c>
      <c r="BK253">
        <f t="shared" si="140"/>
        <v>-3.8786387863878669E-2</v>
      </c>
      <c r="BL253">
        <f t="shared" si="143"/>
        <v>136.74210340094891</v>
      </c>
      <c r="BM253">
        <f t="shared" si="144"/>
        <v>129.09884874950367</v>
      </c>
      <c r="BN253">
        <f t="shared" si="145"/>
        <v>1.0592046693326893</v>
      </c>
    </row>
    <row r="254" spans="1:66" x14ac:dyDescent="0.25">
      <c r="A254" s="54">
        <v>44592</v>
      </c>
      <c r="B254" s="75">
        <f>_xll.BDH(B$2,"PX_LAST",$A254,$A254,"Days=A","Fill=P")</f>
        <v>101.4905</v>
      </c>
      <c r="C254" s="8">
        <f t="shared" si="111"/>
        <v>100.13074256949791</v>
      </c>
      <c r="D254" s="55">
        <f t="shared" si="133"/>
        <v>2.0041619097667462</v>
      </c>
      <c r="E254" s="8">
        <v>57.6</v>
      </c>
      <c r="F254" s="8">
        <f t="shared" si="112"/>
        <v>9.4342551935520937</v>
      </c>
      <c r="G254" s="1">
        <v>0.75</v>
      </c>
      <c r="H254" s="8">
        <f t="shared" si="113"/>
        <v>0.4243451273219585</v>
      </c>
      <c r="I254" s="8" cm="1">
        <f t="array" ref="I254">_xll.BDH(I$2,"PX_LAST",$A254,$A254,"Days=A","Fill=P")</f>
        <v>0.21299999999999999</v>
      </c>
      <c r="J254" s="10">
        <f t="shared" si="114"/>
        <v>0.24782180273075258</v>
      </c>
      <c r="K254" s="44">
        <f t="shared" si="134"/>
        <v>1.5701963837440598</v>
      </c>
      <c r="L254" s="59">
        <v>43.924500000000002</v>
      </c>
      <c r="M254" s="10">
        <f t="shared" si="149"/>
        <v>54.308978018927689</v>
      </c>
      <c r="N254" s="55">
        <f t="shared" si="127"/>
        <v>1.6200587504942183</v>
      </c>
      <c r="O254" s="59" cm="1">
        <f t="array" ref="O254">_xll.BDH(O$3,"PX_LAST",$A254,$A254,"Days=A","Fill=P")</f>
        <v>51.4</v>
      </c>
      <c r="P254" s="10">
        <f t="shared" si="146"/>
        <v>40.115102330820648</v>
      </c>
      <c r="Q254" s="55">
        <f t="shared" si="148"/>
        <v>6.2057158327223517E-3</v>
      </c>
      <c r="T254" t="s">
        <v>23</v>
      </c>
      <c r="U254" s="26">
        <f t="shared" si="129"/>
        <v>1.3472811761481636</v>
      </c>
      <c r="V254" s="1" t="str">
        <f t="shared" si="130"/>
        <v>SD</v>
      </c>
      <c r="W254" s="26">
        <f t="shared" si="135"/>
        <v>-0.24430242414342307</v>
      </c>
      <c r="X254" s="49">
        <f t="shared" si="131"/>
        <v>0</v>
      </c>
      <c r="Y254" s="26">
        <f t="shared" si="136"/>
        <v>-0.24430242414342307</v>
      </c>
      <c r="Z254" s="82" t="str">
        <f t="shared" si="137"/>
        <v>SD</v>
      </c>
      <c r="AA254" s="35">
        <f t="shared" si="132"/>
        <v>1.5915836002915866</v>
      </c>
      <c r="AB254" s="34" t="str">
        <f t="shared" si="141"/>
        <v>SD</v>
      </c>
      <c r="AC254" t="s">
        <v>57</v>
      </c>
      <c r="AD254" s="1">
        <f t="shared" si="142"/>
        <v>0.24430242414342307</v>
      </c>
      <c r="AE254" s="1">
        <f t="shared" si="147"/>
        <v>0.19321137017958945</v>
      </c>
      <c r="AF254" s="1"/>
      <c r="AG254" s="1"/>
      <c r="AH254" s="1"/>
      <c r="AI254" s="1">
        <v>0</v>
      </c>
      <c r="AK254" s="28" t="e">
        <f t="shared" si="116"/>
        <v>#N/A</v>
      </c>
      <c r="AL254" s="28">
        <f t="shared" si="117"/>
        <v>1.3472811761481636</v>
      </c>
      <c r="AM254" s="28" t="e">
        <f t="shared" si="118"/>
        <v>#N/A</v>
      </c>
      <c r="AN254" s="28" t="e">
        <f t="shared" si="119"/>
        <v>#N/A</v>
      </c>
      <c r="AO254" s="28" t="e">
        <f t="shared" si="120"/>
        <v>#N/A</v>
      </c>
      <c r="AP254" s="28">
        <f t="shared" si="121"/>
        <v>468.88</v>
      </c>
      <c r="AQ254" t="e">
        <f t="shared" si="122"/>
        <v>#N/A</v>
      </c>
      <c r="AR254" t="e">
        <f t="shared" si="123"/>
        <v>#N/A</v>
      </c>
      <c r="AT254" s="16">
        <f t="shared" si="124"/>
        <v>44592</v>
      </c>
      <c r="AU254">
        <f t="shared" si="125"/>
        <v>3</v>
      </c>
      <c r="AV254">
        <f t="shared" si="126"/>
        <v>3</v>
      </c>
      <c r="BG254" cm="1">
        <f t="array" ref="BG254">_xll.BDH($BG$3,"PX_LAST",$A254,$A254,"Days=A","Fill=P")</f>
        <v>468.88</v>
      </c>
      <c r="BH254">
        <f t="shared" si="115"/>
        <v>-3.8786387863878669E-2</v>
      </c>
      <c r="BI254" t="str">
        <f t="shared" si="138"/>
        <v>SD</v>
      </c>
      <c r="BJ254">
        <f t="shared" si="139"/>
        <v>0</v>
      </c>
      <c r="BK254">
        <f t="shared" si="140"/>
        <v>0</v>
      </c>
      <c r="BL254">
        <f t="shared" si="143"/>
        <v>131.4383711411171</v>
      </c>
      <c r="BM254">
        <f t="shared" si="144"/>
        <v>124.09157072912522</v>
      </c>
      <c r="BN254">
        <f t="shared" si="145"/>
        <v>1.0592046693326893</v>
      </c>
    </row>
    <row r="255" spans="1:66" x14ac:dyDescent="0.25">
      <c r="A255" s="54">
        <v>44620</v>
      </c>
      <c r="B255" s="75">
        <f>_xll.BDH(B$2,"PX_LAST",$A255,$A255,"Days=A","Fill=P")</f>
        <v>100.9927</v>
      </c>
      <c r="C255" s="8">
        <f t="shared" si="111"/>
        <v>100.17384044102302</v>
      </c>
      <c r="D255" s="55">
        <f t="shared" si="133"/>
        <v>1.812406686313291</v>
      </c>
      <c r="E255" s="8">
        <v>58.6</v>
      </c>
      <c r="F255" s="8">
        <f t="shared" si="112"/>
        <v>9.2674041548416763</v>
      </c>
      <c r="G255" s="1">
        <v>0.54</v>
      </c>
      <c r="H255" s="8">
        <f t="shared" si="113"/>
        <v>0.44747610185756681</v>
      </c>
      <c r="I255" s="8" cm="1">
        <f t="array" ref="I255">_xll.BDH(I$2,"PX_LAST",$A255,$A255,"Days=A","Fill=P")</f>
        <v>-0.94399999999999995</v>
      </c>
      <c r="J255" s="10">
        <f t="shared" si="114"/>
        <v>0.18823071259421489</v>
      </c>
      <c r="K255" s="44">
        <f t="shared" si="134"/>
        <v>0.8192678871888931</v>
      </c>
      <c r="L255" s="59">
        <v>26.471800000000002</v>
      </c>
      <c r="M255" s="10">
        <f t="shared" si="149"/>
        <v>52.917119117981308</v>
      </c>
      <c r="N255" s="55">
        <f t="shared" si="127"/>
        <v>1.0740838005557636</v>
      </c>
      <c r="O255" s="59" cm="1">
        <f t="array" ref="O255">_xll.BDH(O$3,"PX_LAST",$A255,$A255,"Days=A","Fill=P")</f>
        <v>67.8</v>
      </c>
      <c r="P255" s="10">
        <f t="shared" si="146"/>
        <v>42.883592097738585</v>
      </c>
      <c r="Q255" s="55">
        <f t="shared" si="148"/>
        <v>8.0344316384632075E-2</v>
      </c>
      <c r="T255" t="s">
        <v>23</v>
      </c>
      <c r="U255" s="26">
        <f t="shared" si="129"/>
        <v>0.99446447847400876</v>
      </c>
      <c r="V255" s="1" t="str">
        <f t="shared" si="130"/>
        <v>SD</v>
      </c>
      <c r="W255" s="26">
        <f t="shared" si="135"/>
        <v>-0.3528166976741548</v>
      </c>
      <c r="X255" s="49">
        <f t="shared" si="131"/>
        <v>1</v>
      </c>
      <c r="Y255" s="26">
        <f t="shared" si="136"/>
        <v>-0.3528166976741548</v>
      </c>
      <c r="Z255" s="82" t="str">
        <f t="shared" si="137"/>
        <v>SD</v>
      </c>
      <c r="AA255" s="35">
        <f t="shared" si="132"/>
        <v>1.5915836002915866</v>
      </c>
      <c r="AB255" s="34" t="str">
        <f t="shared" si="141"/>
        <v>SD</v>
      </c>
      <c r="AC255" t="s">
        <v>57</v>
      </c>
      <c r="AD255" s="1">
        <f t="shared" si="142"/>
        <v>0.3528166976741548</v>
      </c>
      <c r="AE255" s="1">
        <f t="shared" si="147"/>
        <v>0.19321137017958945</v>
      </c>
      <c r="AF255" s="1"/>
      <c r="AG255" s="1"/>
      <c r="AH255" s="1"/>
      <c r="AI255" s="1">
        <v>0</v>
      </c>
      <c r="AK255" s="28" t="e">
        <f t="shared" si="116"/>
        <v>#N/A</v>
      </c>
      <c r="AL255" s="28">
        <f t="shared" si="117"/>
        <v>0.99446447847400876</v>
      </c>
      <c r="AM255" s="28" t="e">
        <f t="shared" si="118"/>
        <v>#N/A</v>
      </c>
      <c r="AN255" s="28" t="e">
        <f t="shared" si="119"/>
        <v>#N/A</v>
      </c>
      <c r="AO255" s="28" t="e">
        <f t="shared" si="120"/>
        <v>#N/A</v>
      </c>
      <c r="AP255" s="28">
        <f t="shared" si="121"/>
        <v>453.11</v>
      </c>
      <c r="AQ255" t="e">
        <f t="shared" si="122"/>
        <v>#N/A</v>
      </c>
      <c r="AR255" t="e">
        <f t="shared" si="123"/>
        <v>#N/A</v>
      </c>
      <c r="AT255" s="16">
        <f t="shared" si="124"/>
        <v>44620</v>
      </c>
      <c r="AU255">
        <f t="shared" si="125"/>
        <v>3</v>
      </c>
      <c r="AV255">
        <f t="shared" si="126"/>
        <v>3</v>
      </c>
      <c r="BG255" cm="1">
        <f t="array" ref="BG255">_xll.BDH($BG$3,"PX_LAST",$A255,$A255,"Days=A","Fill=P")</f>
        <v>453.11</v>
      </c>
      <c r="BH255">
        <f t="shared" si="115"/>
        <v>-3.3633339020644915E-2</v>
      </c>
      <c r="BI255" t="str">
        <f t="shared" si="138"/>
        <v>SD</v>
      </c>
      <c r="BJ255">
        <f t="shared" si="139"/>
        <v>0</v>
      </c>
      <c r="BK255">
        <f t="shared" si="140"/>
        <v>0</v>
      </c>
      <c r="BL255">
        <f t="shared" si="143"/>
        <v>131.4383711411171</v>
      </c>
      <c r="BM255">
        <f t="shared" si="144"/>
        <v>119.91795686118822</v>
      </c>
      <c r="BN255">
        <f t="shared" si="145"/>
        <v>1.0960691341102853</v>
      </c>
    </row>
    <row r="256" spans="1:66" x14ac:dyDescent="0.25">
      <c r="A256" s="54">
        <v>44651</v>
      </c>
      <c r="B256" s="75">
        <f>_xll.BDH(B$2,"PX_LAST",$A256,$A256,"Days=A","Fill=P")</f>
        <v>100.4483</v>
      </c>
      <c r="C256" s="8">
        <f t="shared" si="111"/>
        <v>100.18756341897188</v>
      </c>
      <c r="D256" s="55">
        <f t="shared" si="133"/>
        <v>1.6322903078742685</v>
      </c>
      <c r="E256" s="1">
        <v>57.1</v>
      </c>
      <c r="F256" s="8">
        <f t="shared" si="112"/>
        <v>8.833923323873341</v>
      </c>
      <c r="G256" s="1">
        <v>0.44</v>
      </c>
      <c r="H256" s="8">
        <f t="shared" si="113"/>
        <v>0.44598088148605342</v>
      </c>
      <c r="I256" s="8" cm="1">
        <f t="array" ref="I256">_xll.BDH(I$2,"PX_LAST",$A256,$A256,"Days=A","Fill=P")</f>
        <v>-0.82799999999999996</v>
      </c>
      <c r="J256" s="10">
        <f t="shared" si="114"/>
        <v>0.13741917696450412</v>
      </c>
      <c r="K256" s="44">
        <f t="shared" si="134"/>
        <v>0.12984280723898184</v>
      </c>
      <c r="L256" s="59">
        <v>8.2401</v>
      </c>
      <c r="M256" s="10">
        <f t="shared" si="149"/>
        <v>50.683268162082243</v>
      </c>
      <c r="N256" s="55">
        <f t="shared" si="127"/>
        <v>0.43601647402200872</v>
      </c>
      <c r="O256" s="59" cm="1">
        <f t="array" ref="O256">_xll.BDH(O$3,"PX_LAST",$A256,$A256,"Days=A","Fill=P")</f>
        <v>44.8</v>
      </c>
      <c r="P256" s="10">
        <f t="shared" si="146"/>
        <v>43.075232887964724</v>
      </c>
      <c r="Q256" s="55">
        <f t="shared" si="148"/>
        <v>6.8141130645950638E-3</v>
      </c>
      <c r="T256" t="s">
        <v>23</v>
      </c>
      <c r="U256" s="26">
        <f t="shared" si="129"/>
        <v>0.59627002015971919</v>
      </c>
      <c r="V256" s="1" t="str">
        <f t="shared" si="130"/>
        <v>SD</v>
      </c>
      <c r="W256" s="26">
        <f t="shared" si="135"/>
        <v>-0.39819445831428957</v>
      </c>
      <c r="X256" s="49">
        <f t="shared" si="131"/>
        <v>1</v>
      </c>
      <c r="Y256" s="26">
        <f t="shared" si="136"/>
        <v>-0.39819445831428957</v>
      </c>
      <c r="Z256" s="82" t="str">
        <f t="shared" si="137"/>
        <v>SD</v>
      </c>
      <c r="AA256" s="35">
        <f t="shared" si="132"/>
        <v>1.5915836002915866</v>
      </c>
      <c r="AB256" s="34" t="str">
        <f t="shared" si="141"/>
        <v>SD</v>
      </c>
      <c r="AC256" t="s">
        <v>57</v>
      </c>
      <c r="AD256" s="1">
        <f t="shared" si="142"/>
        <v>0.39819445831428957</v>
      </c>
      <c r="AE256" s="1">
        <f t="shared" si="147"/>
        <v>0.23197042274250723</v>
      </c>
      <c r="AF256" s="1"/>
      <c r="AG256" s="1"/>
      <c r="AH256" s="1"/>
      <c r="AI256" s="1">
        <v>0</v>
      </c>
      <c r="AK256" s="28" t="e">
        <f t="shared" si="116"/>
        <v>#N/A</v>
      </c>
      <c r="AL256" s="28">
        <f t="shared" si="117"/>
        <v>0.59627002015971919</v>
      </c>
      <c r="AM256" s="28" t="e">
        <f t="shared" si="118"/>
        <v>#N/A</v>
      </c>
      <c r="AN256" s="28" t="e">
        <f t="shared" si="119"/>
        <v>#N/A</v>
      </c>
      <c r="AO256" s="28" t="e">
        <f t="shared" si="120"/>
        <v>#N/A</v>
      </c>
      <c r="AP256" s="28">
        <f t="shared" si="121"/>
        <v>455.86</v>
      </c>
      <c r="AQ256" t="e">
        <f t="shared" si="122"/>
        <v>#N/A</v>
      </c>
      <c r="AR256" t="e">
        <f t="shared" si="123"/>
        <v>#N/A</v>
      </c>
      <c r="AT256" s="16">
        <f t="shared" si="124"/>
        <v>44651</v>
      </c>
      <c r="AU256">
        <f t="shared" si="125"/>
        <v>3</v>
      </c>
      <c r="AV256">
        <f t="shared" si="126"/>
        <v>3</v>
      </c>
      <c r="BG256" cm="1">
        <f t="array" ref="BG256">_xll.BDH($BG$3,"PX_LAST",$A256,$A256,"Days=A","Fill=P")</f>
        <v>455.86</v>
      </c>
      <c r="BH256">
        <f t="shared" si="115"/>
        <v>6.0691664275782653E-3</v>
      </c>
      <c r="BI256" t="str">
        <f t="shared" si="138"/>
        <v>SD</v>
      </c>
      <c r="BJ256">
        <f t="shared" si="139"/>
        <v>0</v>
      </c>
      <c r="BK256">
        <f t="shared" si="140"/>
        <v>0</v>
      </c>
      <c r="BL256">
        <f t="shared" si="143"/>
        <v>131.4383711411171</v>
      </c>
      <c r="BM256">
        <f t="shared" si="144"/>
        <v>120.64575889903392</v>
      </c>
      <c r="BN256">
        <f t="shared" si="145"/>
        <v>1.08945703803078</v>
      </c>
    </row>
    <row r="257" spans="1:66" x14ac:dyDescent="0.25">
      <c r="A257" s="54">
        <v>44681</v>
      </c>
      <c r="B257" s="75">
        <f>_xll.BDH(B$2,"PX_LAST",$A257,$A257,"Days=A","Fill=P")</f>
        <v>99.924899999999994</v>
      </c>
      <c r="C257" s="8">
        <f t="shared" si="111"/>
        <v>100.17443024802328</v>
      </c>
      <c r="D257" s="55">
        <f t="shared" si="133"/>
        <v>1.4426302023789266</v>
      </c>
      <c r="E257" s="1">
        <v>55.4</v>
      </c>
      <c r="F257" s="8">
        <f t="shared" si="112"/>
        <v>8.1471386590986725</v>
      </c>
      <c r="G257" s="8">
        <v>0.47</v>
      </c>
      <c r="H257" s="8">
        <f t="shared" si="113"/>
        <v>0.45078470518884273</v>
      </c>
      <c r="I257" s="8" cm="1">
        <f t="array" ref="I257">_xll.BDH(I$2,"PX_LAST",$A257,$A257,"Days=A","Fill=P")</f>
        <v>-1.1990000000000001</v>
      </c>
      <c r="J257" s="10">
        <f t="shared" si="114"/>
        <v>7.0598218116278838E-2</v>
      </c>
      <c r="K257" s="44">
        <f t="shared" si="134"/>
        <v>-0.47727121268329104</v>
      </c>
      <c r="L257" s="59">
        <v>5.9157000000000002</v>
      </c>
      <c r="M257" s="10">
        <f t="shared" si="149"/>
        <v>48.444889753978131</v>
      </c>
      <c r="N257" s="55">
        <f t="shared" si="127"/>
        <v>0</v>
      </c>
      <c r="O257" s="59" cm="1">
        <f t="array" ref="O257">_xll.BDH(O$3,"PX_LAST",$A257,$A257,"Days=A","Fill=P")</f>
        <v>53.1</v>
      </c>
      <c r="P257" s="10">
        <f t="shared" si="146"/>
        <v>44.077709599168244</v>
      </c>
      <c r="Q257" s="55">
        <f t="shared" si="148"/>
        <v>4.4088020870047435E-2</v>
      </c>
      <c r="T257" t="s">
        <v>23</v>
      </c>
      <c r="U257" s="26">
        <f t="shared" si="129"/>
        <v>0.29977677901525623</v>
      </c>
      <c r="V257" s="1" t="str">
        <f t="shared" si="130"/>
        <v>SD</v>
      </c>
      <c r="W257" s="26">
        <f t="shared" si="135"/>
        <v>-0.29649324114446296</v>
      </c>
      <c r="X257" s="49">
        <f t="shared" si="131"/>
        <v>0</v>
      </c>
      <c r="Y257" s="26">
        <f t="shared" si="136"/>
        <v>-0.29649324114446296</v>
      </c>
      <c r="Z257" s="82" t="str">
        <f t="shared" si="137"/>
        <v>SD</v>
      </c>
      <c r="AA257" s="35">
        <f t="shared" si="132"/>
        <v>1.5915836002915866</v>
      </c>
      <c r="AB257" s="34" t="str">
        <f t="shared" si="141"/>
        <v>SD</v>
      </c>
      <c r="AC257" t="s">
        <v>57</v>
      </c>
      <c r="AD257" s="1">
        <f t="shared" si="142"/>
        <v>0.29649324114446296</v>
      </c>
      <c r="AE257" s="1">
        <f t="shared" si="147"/>
        <v>0.23197042274250723</v>
      </c>
      <c r="AF257" s="1"/>
      <c r="AG257" s="1"/>
      <c r="AH257" s="1"/>
      <c r="AI257" s="1">
        <v>0</v>
      </c>
      <c r="AK257" s="28" t="e">
        <f t="shared" si="116"/>
        <v>#N/A</v>
      </c>
      <c r="AL257" s="28">
        <f t="shared" si="117"/>
        <v>0.29977677901525623</v>
      </c>
      <c r="AM257" s="28" t="e">
        <f t="shared" si="118"/>
        <v>#N/A</v>
      </c>
      <c r="AN257" s="28" t="e">
        <f t="shared" si="119"/>
        <v>#N/A</v>
      </c>
      <c r="AO257" s="28" t="e">
        <f t="shared" si="120"/>
        <v>#N/A</v>
      </c>
      <c r="AP257" s="28">
        <f t="shared" si="121"/>
        <v>450.39</v>
      </c>
      <c r="AQ257" t="e">
        <f t="shared" si="122"/>
        <v>#N/A</v>
      </c>
      <c r="AR257" t="e">
        <f t="shared" si="123"/>
        <v>#N/A</v>
      </c>
      <c r="AT257" s="16">
        <f t="shared" si="124"/>
        <v>44681</v>
      </c>
      <c r="AU257">
        <f t="shared" si="125"/>
        <v>3</v>
      </c>
      <c r="AV257">
        <f t="shared" si="126"/>
        <v>3</v>
      </c>
      <c r="BG257" cm="1">
        <f t="array" ref="BG257">_xll.BDH($BG$3,"PX_LAST",$A257,$A257,"Days=A","Fill=P")</f>
        <v>450.39</v>
      </c>
      <c r="BH257">
        <f t="shared" si="115"/>
        <v>-1.1999298030097028E-2</v>
      </c>
      <c r="BI257" t="str">
        <f t="shared" si="138"/>
        <v>SD</v>
      </c>
      <c r="BJ257">
        <f t="shared" si="139"/>
        <v>0</v>
      </c>
      <c r="BK257">
        <f t="shared" si="140"/>
        <v>0</v>
      </c>
      <c r="BL257">
        <f t="shared" si="143"/>
        <v>131.4383711411171</v>
      </c>
      <c r="BM257">
        <f t="shared" si="144"/>
        <v>119.19809448193719</v>
      </c>
      <c r="BN257">
        <f t="shared" si="145"/>
        <v>1.1026885262921275</v>
      </c>
    </row>
    <row r="258" spans="1:66" x14ac:dyDescent="0.25">
      <c r="A258" s="54">
        <v>44712</v>
      </c>
      <c r="B258" s="75">
        <f>_xll.BDH(B$2,"PX_LAST",$A258,$A258,"Days=A","Fill=P")</f>
        <v>99.445499999999996</v>
      </c>
      <c r="C258" s="8">
        <f t="shared" si="111"/>
        <v>100.13798373562213</v>
      </c>
      <c r="D258" s="55">
        <f t="shared" si="133"/>
        <v>1.2543206048800812</v>
      </c>
      <c r="E258" s="10">
        <v>56.1</v>
      </c>
      <c r="F258" s="10">
        <v>7.2053911396013302</v>
      </c>
      <c r="G258" s="10">
        <v>0.01</v>
      </c>
      <c r="H258" s="10">
        <v>0.33353220012194346</v>
      </c>
      <c r="I258" s="8" cm="1">
        <f t="array" ref="I258">_xll.BDH(I$2,"PX_LAST",$A258,$A258,"Days=A","Fill=P")</f>
        <v>-0.85399999999999998</v>
      </c>
      <c r="J258" s="10">
        <f t="shared" si="114"/>
        <v>2.4368307210464853E-2</v>
      </c>
      <c r="K258" s="44">
        <f t="shared" si="134"/>
        <v>-0.95187935629561371</v>
      </c>
      <c r="L258" s="59">
        <v>9.8829999999999991</v>
      </c>
      <c r="M258" s="10">
        <f t="shared" si="149"/>
        <v>46.516795266279217</v>
      </c>
      <c r="N258" s="55">
        <f t="shared" si="127"/>
        <v>-0.35920301774844049</v>
      </c>
      <c r="O258" s="59" cm="1">
        <f t="array" ref="O258">_xll.BDH(O$3,"PX_LAST",$A258,$A258,"Days=A","Fill=P")</f>
        <v>19.600000000000001</v>
      </c>
      <c r="P258" s="10">
        <f t="shared" si="146"/>
        <v>41.629938639251421</v>
      </c>
      <c r="Q258" s="55">
        <f t="shared" si="148"/>
        <v>-7.8103486886744219E-2</v>
      </c>
      <c r="T258" t="s">
        <v>26</v>
      </c>
      <c r="U258" s="26">
        <f t="shared" si="129"/>
        <v>1.3361085362032041E-2</v>
      </c>
      <c r="V258" s="1" t="str">
        <f t="shared" si="130"/>
        <v>SD</v>
      </c>
      <c r="W258" s="26">
        <f t="shared" si="135"/>
        <v>-0.28641569365322417</v>
      </c>
      <c r="X258" s="49">
        <f t="shared" si="131"/>
        <v>0</v>
      </c>
      <c r="Y258" s="26">
        <f t="shared" si="136"/>
        <v>-0.28641569365322417</v>
      </c>
      <c r="Z258" s="82" t="str">
        <f t="shared" si="137"/>
        <v>SD</v>
      </c>
      <c r="AA258" s="35">
        <f t="shared" si="132"/>
        <v>1.5915836002915866</v>
      </c>
      <c r="AB258" s="34" t="str">
        <f t="shared" si="141"/>
        <v>SD</v>
      </c>
      <c r="AC258" t="s">
        <v>57</v>
      </c>
      <c r="AD258" s="1">
        <f t="shared" si="142"/>
        <v>0.28641569365322417</v>
      </c>
      <c r="AE258" s="1">
        <f t="shared" si="147"/>
        <v>0.23197042274250723</v>
      </c>
      <c r="AF258" s="1"/>
      <c r="AG258" s="1"/>
      <c r="AH258" s="1"/>
      <c r="AI258" s="1">
        <v>0</v>
      </c>
      <c r="AK258" s="28" t="e">
        <f t="shared" si="116"/>
        <v>#N/A</v>
      </c>
      <c r="AL258" s="28">
        <f t="shared" si="117"/>
        <v>1.3361085362032041E-2</v>
      </c>
      <c r="AM258" s="28">
        <f t="shared" si="118"/>
        <v>1.3361085362032041E-2</v>
      </c>
      <c r="AN258" s="28" t="e">
        <f t="shared" si="119"/>
        <v>#N/A</v>
      </c>
      <c r="AO258" s="28" t="e">
        <f t="shared" si="120"/>
        <v>#N/A</v>
      </c>
      <c r="AP258" s="28">
        <f t="shared" si="121"/>
        <v>443.35</v>
      </c>
      <c r="AQ258">
        <f t="shared" si="122"/>
        <v>443.35</v>
      </c>
      <c r="AR258" t="e">
        <f t="shared" si="123"/>
        <v>#N/A</v>
      </c>
      <c r="AT258" s="16">
        <f t="shared" si="124"/>
        <v>44712</v>
      </c>
      <c r="AU258">
        <f>IF($V258="E",4,IF($V258="R",2,IF($V258="SD",3,1)))</f>
        <v>3</v>
      </c>
      <c r="AV258">
        <f t="shared" si="126"/>
        <v>3</v>
      </c>
      <c r="BG258" cm="1">
        <f t="array" ref="BG258">_xll.BDH($BG$3,"PX_LAST",$A258,$A258,"Days=A","Fill=P")</f>
        <v>443.35</v>
      </c>
      <c r="BH258">
        <f t="shared" si="115"/>
        <v>-1.5630897666466748E-2</v>
      </c>
      <c r="BI258" t="str">
        <f t="shared" si="138"/>
        <v>SD</v>
      </c>
      <c r="BJ258">
        <f t="shared" si="139"/>
        <v>0</v>
      </c>
      <c r="BK258">
        <f t="shared" si="140"/>
        <v>0</v>
      </c>
      <c r="BL258">
        <f t="shared" si="143"/>
        <v>131.4383711411171</v>
      </c>
      <c r="BM258">
        <f t="shared" si="144"/>
        <v>117.3349212650522</v>
      </c>
      <c r="BN258">
        <f t="shared" si="145"/>
        <v>1.1201982301944542</v>
      </c>
    </row>
    <row r="259" spans="1:66" x14ac:dyDescent="0.25">
      <c r="A259" s="54">
        <v>44742</v>
      </c>
      <c r="B259" s="75">
        <f>_xll.BDH(B$2,"PX_LAST",$A259,$A259,"Days=A","Fill=P")</f>
        <v>99.013499999999993</v>
      </c>
      <c r="C259" s="8">
        <f t="shared" si="111"/>
        <v>100.08175954884102</v>
      </c>
      <c r="D259" s="55">
        <f t="shared" si="133"/>
        <v>1.0557017362073546</v>
      </c>
      <c r="E259" s="10">
        <f>_xll.BDH(E$2,"PX_LAST",$A259,$A259)</f>
        <v>53.5</v>
      </c>
      <c r="F259" s="8">
        <f>$BQ$1*F258+(1-$BQ$1)*(E259-50)</f>
        <v>6.4643129116810645</v>
      </c>
      <c r="G259" s="10" t="s">
        <v>19</v>
      </c>
      <c r="H259" s="10">
        <v>1.3770439217963295</v>
      </c>
      <c r="I259" s="8" cm="1">
        <f t="array" ref="I259">_xll.BDH(I$2,"PX_LAST",$A259,$A259,"Days=A","Fill=P")</f>
        <v>-1.498</v>
      </c>
      <c r="J259" s="10">
        <f t="shared" si="114"/>
        <v>-5.1750108150058455E-2</v>
      </c>
      <c r="K259" s="44">
        <f t="shared" si="134"/>
        <v>-1.7336071720002146</v>
      </c>
      <c r="L259" s="59">
        <v>6.3654999999999999</v>
      </c>
      <c r="M259" s="10">
        <f t="shared" si="149"/>
        <v>44.509230502965252</v>
      </c>
      <c r="N259" s="55">
        <f t="shared" si="127"/>
        <v>-0.7839855817914152</v>
      </c>
      <c r="O259" s="59" cm="1">
        <f t="array" ref="O259">_xll.BDH(O$3,"PX_LAST",$A259,$A259,"Days=A","Fill=P")</f>
        <v>-25.3</v>
      </c>
      <c r="P259" s="10">
        <f t="shared" si="146"/>
        <v>34.936944775326282</v>
      </c>
      <c r="Q259" s="55">
        <f t="shared" si="148"/>
        <v>-0.5129795202572105</v>
      </c>
      <c r="T259" t="s">
        <v>23</v>
      </c>
      <c r="U259" s="26">
        <f t="shared" si="129"/>
        <v>-0.44406291729218977</v>
      </c>
      <c r="V259" s="1" t="str">
        <f t="shared" si="130"/>
        <v>C</v>
      </c>
      <c r="W259" s="26">
        <f t="shared" si="135"/>
        <v>-0.45742400265422184</v>
      </c>
      <c r="X259" s="49">
        <f t="shared" si="131"/>
        <v>1</v>
      </c>
      <c r="Y259" s="26">
        <f t="shared" si="136"/>
        <v>-0.45742400265422184</v>
      </c>
      <c r="Z259" s="82" t="str">
        <f t="shared" si="137"/>
        <v>C</v>
      </c>
      <c r="AA259" s="35">
        <f t="shared" si="132"/>
        <v>-0.44406291729218977</v>
      </c>
      <c r="AB259" s="34" t="str">
        <f t="shared" si="141"/>
        <v>C</v>
      </c>
      <c r="AC259" t="s">
        <v>57</v>
      </c>
      <c r="AD259" s="1">
        <f t="shared" si="142"/>
        <v>0.45742400265422184</v>
      </c>
      <c r="AE259" s="1">
        <f t="shared" si="147"/>
        <v>0.23197042274250723</v>
      </c>
      <c r="AF259" s="1"/>
      <c r="AG259" s="1"/>
      <c r="AH259" s="1"/>
      <c r="AI259" s="1">
        <v>0</v>
      </c>
      <c r="AK259" s="28" t="e">
        <f t="shared" si="116"/>
        <v>#N/A</v>
      </c>
      <c r="AL259" s="28" t="e">
        <f t="shared" si="117"/>
        <v>#N/A</v>
      </c>
      <c r="AM259" s="28">
        <f t="shared" si="118"/>
        <v>-0.44406291729218977</v>
      </c>
      <c r="AN259" s="28" t="e">
        <f t="shared" si="119"/>
        <v>#N/A</v>
      </c>
      <c r="AO259" s="28" t="e">
        <f t="shared" si="120"/>
        <v>#N/A</v>
      </c>
      <c r="AP259" s="28" t="e">
        <f t="shared" si="121"/>
        <v>#N/A</v>
      </c>
      <c r="AQ259">
        <f t="shared" si="122"/>
        <v>407.2</v>
      </c>
      <c r="AR259" t="e">
        <f t="shared" si="123"/>
        <v>#N/A</v>
      </c>
      <c r="AT259" s="16">
        <f t="shared" si="124"/>
        <v>44742</v>
      </c>
      <c r="AU259">
        <f t="shared" ref="AU259:AU295" si="150">IF($V259="E",4,IF($V259="R",2,IF($V259="SD",3,1)))</f>
        <v>1</v>
      </c>
      <c r="AV259">
        <f t="shared" si="126"/>
        <v>1</v>
      </c>
      <c r="BG259" cm="1">
        <f t="array" ref="BG259">_xll.BDH($BG$3,"PX_LAST",$A259,$A259,"Days=A","Fill=P")</f>
        <v>407.2</v>
      </c>
      <c r="BH259">
        <f t="shared" si="115"/>
        <v>-8.1538288034284534E-2</v>
      </c>
      <c r="BI259" t="str">
        <f t="shared" si="138"/>
        <v>C</v>
      </c>
      <c r="BJ259">
        <f t="shared" si="139"/>
        <v>0</v>
      </c>
      <c r="BK259">
        <f t="shared" si="140"/>
        <v>0</v>
      </c>
      <c r="BL259">
        <f t="shared" si="143"/>
        <v>131.4383711411171</v>
      </c>
      <c r="BM259">
        <f t="shared" si="144"/>
        <v>107.76763265846228</v>
      </c>
      <c r="BN259">
        <f t="shared" si="145"/>
        <v>1.2196460838819041</v>
      </c>
    </row>
    <row r="260" spans="1:66" x14ac:dyDescent="0.25">
      <c r="A260" s="54">
        <v>44773</v>
      </c>
      <c r="B260" s="75">
        <f>_xll.BDH(B$2,"PX_LAST",$A260,$A260,"Days=A","Fill=P")</f>
        <v>98.645499999999998</v>
      </c>
      <c r="C260" s="8">
        <f t="shared" si="111"/>
        <v>100.00994657139897</v>
      </c>
      <c r="D260" s="55">
        <f t="shared" si="133"/>
        <v>0.84622246127007283</v>
      </c>
      <c r="E260" s="8">
        <v>52.8</v>
      </c>
      <c r="F260" s="8">
        <v>5.0929010853426888</v>
      </c>
      <c r="G260" s="8" t="s">
        <v>19</v>
      </c>
      <c r="H260" s="8">
        <v>2.1231548027935156</v>
      </c>
      <c r="I260" s="8" cm="1">
        <f t="array" ref="I260">_xll.BDH(I$2,"PX_LAST",$A260,$A260,"Days=A","Fill=P")</f>
        <v>-1.2130000000000001</v>
      </c>
      <c r="J260" s="10">
        <f t="shared" si="114"/>
        <v>-0.10981260274255558</v>
      </c>
      <c r="K260" s="44">
        <f t="shared" si="134"/>
        <v>-2.2722582038708943</v>
      </c>
      <c r="L260" s="59">
        <v>15.7568</v>
      </c>
      <c r="M260" s="10">
        <f t="shared" si="149"/>
        <v>43.071608977816993</v>
      </c>
      <c r="N260" s="55">
        <f t="shared" si="127"/>
        <v>-1.1332002475222605</v>
      </c>
      <c r="O260" s="59" cm="1">
        <f t="array" ref="O260">_xll.BDH(O$3,"PX_LAST",$A260,$A260,"Days=A","Fill=P")</f>
        <v>-63.9</v>
      </c>
      <c r="P260" s="10">
        <f t="shared" si="146"/>
        <v>25.053250297793653</v>
      </c>
      <c r="Q260" s="55">
        <f t="shared" si="148"/>
        <v>-1.2225584336470416</v>
      </c>
      <c r="T260" t="s">
        <v>23</v>
      </c>
      <c r="U260" s="26">
        <f t="shared" si="129"/>
        <v>-0.89307878720821043</v>
      </c>
      <c r="V260" s="1" t="str">
        <f t="shared" si="130"/>
        <v>C</v>
      </c>
      <c r="W260" s="26">
        <f t="shared" si="135"/>
        <v>-0.44901586991602066</v>
      </c>
      <c r="X260" s="49">
        <f t="shared" si="131"/>
        <v>1</v>
      </c>
      <c r="Y260" s="26">
        <f t="shared" si="136"/>
        <v>-0.44901586991602066</v>
      </c>
      <c r="Z260" s="82" t="str">
        <f t="shared" si="137"/>
        <v>C</v>
      </c>
      <c r="AA260" s="35">
        <f t="shared" si="132"/>
        <v>-0.44406291729218977</v>
      </c>
      <c r="AB260" s="34" t="str">
        <f t="shared" si="141"/>
        <v>C</v>
      </c>
      <c r="AC260" t="s">
        <v>57</v>
      </c>
      <c r="AD260" s="1">
        <f t="shared" si="142"/>
        <v>0.44901586991602066</v>
      </c>
      <c r="AE260" s="1">
        <f t="shared" si="147"/>
        <v>0.23197042274250723</v>
      </c>
      <c r="AF260" s="1"/>
      <c r="AG260" s="1"/>
      <c r="AH260" s="1"/>
      <c r="AI260" s="1">
        <v>0</v>
      </c>
      <c r="AK260" s="28" t="e">
        <f t="shared" si="116"/>
        <v>#N/A</v>
      </c>
      <c r="AL260" s="28" t="e">
        <f t="shared" si="117"/>
        <v>#N/A</v>
      </c>
      <c r="AM260" s="28">
        <f t="shared" si="118"/>
        <v>-0.89307878720821043</v>
      </c>
      <c r="AN260" s="28" t="e">
        <f t="shared" si="119"/>
        <v>#N/A</v>
      </c>
      <c r="AO260" s="28" t="e">
        <f t="shared" si="120"/>
        <v>#N/A</v>
      </c>
      <c r="AP260" s="28" t="e">
        <f t="shared" si="121"/>
        <v>#N/A</v>
      </c>
      <c r="AQ260">
        <f t="shared" si="122"/>
        <v>438.29</v>
      </c>
      <c r="AR260" t="e">
        <f t="shared" si="123"/>
        <v>#N/A</v>
      </c>
      <c r="AT260" s="16">
        <f t="shared" si="124"/>
        <v>44773</v>
      </c>
      <c r="AU260">
        <f t="shared" si="150"/>
        <v>1</v>
      </c>
      <c r="AV260">
        <f t="shared" si="126"/>
        <v>1</v>
      </c>
      <c r="BG260" cm="1">
        <f t="array" ref="BG260">_xll.BDH($BG$3,"PX_LAST",$A260,$A260,"Days=A","Fill=P")</f>
        <v>438.29</v>
      </c>
      <c r="BH260">
        <f t="shared" si="115"/>
        <v>7.6350687622789959E-2</v>
      </c>
      <c r="BI260" t="str">
        <f t="shared" si="138"/>
        <v>C</v>
      </c>
      <c r="BJ260">
        <f t="shared" si="139"/>
        <v>0</v>
      </c>
      <c r="BK260">
        <f t="shared" si="140"/>
        <v>0</v>
      </c>
      <c r="BL260">
        <f t="shared" si="143"/>
        <v>131.4383711411171</v>
      </c>
      <c r="BM260">
        <f t="shared" si="144"/>
        <v>115.99576551541611</v>
      </c>
      <c r="BN260">
        <f t="shared" si="145"/>
        <v>1.1331307703956541</v>
      </c>
    </row>
    <row r="261" spans="1:66" x14ac:dyDescent="0.25">
      <c r="A261" s="54">
        <v>44804</v>
      </c>
      <c r="B261" s="75">
        <f>_xll.BDH(B$2,"PX_LAST",$A261,$A261,"Days=A","Fill=P")</f>
        <v>98.363200000000006</v>
      </c>
      <c r="C261" s="8">
        <f t="shared" ref="C261:C306" si="151">$BQ$2*C260 + (1-$BQ$2)*B261</f>
        <v>99.927609242829021</v>
      </c>
      <c r="D261" s="55">
        <f t="shared" si="133"/>
        <v>0.61062934812765235</v>
      </c>
      <c r="F261" s="1"/>
      <c r="H261" s="1"/>
      <c r="I261" s="8" cm="1">
        <f t="array" ref="I261">_xll.BDH(I$2,"PX_LAST",$A261,$A261,"Days=A","Fill=P")</f>
        <v>-1.843</v>
      </c>
      <c r="J261" s="10">
        <f t="shared" ref="J261:J306" si="152">$BQ$3*J260+(1-$BQ$3)*I261</f>
        <v>-0.19647197260542787</v>
      </c>
      <c r="K261" s="44">
        <f t="shared" si="134"/>
        <v>-2.900470414736557</v>
      </c>
      <c r="L261" s="59">
        <v>18.909199999999998</v>
      </c>
      <c r="M261" s="10">
        <f t="shared" si="149"/>
        <v>41.863488528926148</v>
      </c>
      <c r="N261" s="55">
        <f t="shared" si="127"/>
        <v>-1.4390437708045616</v>
      </c>
      <c r="O261" s="59" cm="1">
        <f t="array" ref="O261">_xll.BDH(O$3,"PX_LAST",$A261,$A261,"Days=A","Fill=P")</f>
        <v>-25.4</v>
      </c>
      <c r="P261" s="10">
        <f t="shared" si="146"/>
        <v>20.00792526801429</v>
      </c>
      <c r="Q261" s="55">
        <f t="shared" si="148"/>
        <v>-1.6240749762713018</v>
      </c>
      <c r="T261" t="s">
        <v>27</v>
      </c>
      <c r="U261" s="26">
        <f t="shared" si="129"/>
        <v>-1.2793416751355871</v>
      </c>
      <c r="V261" s="1" t="str">
        <f t="shared" si="130"/>
        <v>C</v>
      </c>
      <c r="W261" s="26">
        <f t="shared" si="135"/>
        <v>-0.38626288792737662</v>
      </c>
      <c r="X261" s="49">
        <f t="shared" si="131"/>
        <v>1</v>
      </c>
      <c r="Y261" s="26">
        <f t="shared" si="136"/>
        <v>-0.38626288792737662</v>
      </c>
      <c r="Z261" s="82" t="str">
        <f t="shared" si="137"/>
        <v>C</v>
      </c>
      <c r="AA261" s="35">
        <f t="shared" si="132"/>
        <v>-0.44406291729218977</v>
      </c>
      <c r="AB261" s="34" t="str">
        <f t="shared" si="141"/>
        <v>C</v>
      </c>
      <c r="AC261" t="s">
        <v>57</v>
      </c>
      <c r="AD261" s="1">
        <f t="shared" si="142"/>
        <v>0.38626288792737662</v>
      </c>
      <c r="AE261" s="1">
        <f t="shared" si="147"/>
        <v>0.23197042274250723</v>
      </c>
      <c r="AF261" s="1"/>
      <c r="AG261" s="1"/>
      <c r="AH261" s="1"/>
      <c r="AI261" s="1">
        <v>0</v>
      </c>
      <c r="AK261" s="28" t="e">
        <f t="shared" si="116"/>
        <v>#N/A</v>
      </c>
      <c r="AL261" s="28" t="e">
        <f t="shared" si="117"/>
        <v>#N/A</v>
      </c>
      <c r="AM261" s="28">
        <f t="shared" si="118"/>
        <v>-1.2793416751355871</v>
      </c>
      <c r="AN261" s="28" t="e">
        <f t="shared" si="119"/>
        <v>#N/A</v>
      </c>
      <c r="AO261" s="28" t="e">
        <f t="shared" si="120"/>
        <v>#N/A</v>
      </c>
      <c r="AP261" s="28" t="e">
        <f t="shared" si="121"/>
        <v>#N/A</v>
      </c>
      <c r="AQ261">
        <f t="shared" si="122"/>
        <v>415.12</v>
      </c>
      <c r="AR261" t="e">
        <f t="shared" si="123"/>
        <v>#N/A</v>
      </c>
      <c r="AT261" s="16">
        <f t="shared" si="124"/>
        <v>44804</v>
      </c>
      <c r="AU261">
        <f t="shared" si="150"/>
        <v>1</v>
      </c>
      <c r="AV261">
        <f t="shared" si="126"/>
        <v>1</v>
      </c>
      <c r="BG261" cm="1">
        <f t="array" ref="BG261">_xll.BDH($BG$3,"PX_LAST",$A261,$A261,"Days=A","Fill=P")</f>
        <v>415.12</v>
      </c>
      <c r="BH261">
        <f t="shared" si="115"/>
        <v>-5.2864541741769133E-2</v>
      </c>
      <c r="BI261" t="str">
        <f t="shared" si="138"/>
        <v>C</v>
      </c>
      <c r="BJ261">
        <f t="shared" si="139"/>
        <v>0</v>
      </c>
      <c r="BK261">
        <f t="shared" si="140"/>
        <v>0</v>
      </c>
      <c r="BL261">
        <f t="shared" si="143"/>
        <v>131.4383711411171</v>
      </c>
      <c r="BM261">
        <f t="shared" si="144"/>
        <v>109.86370252745793</v>
      </c>
      <c r="BN261">
        <f t="shared" si="145"/>
        <v>1.1963766750739815</v>
      </c>
    </row>
    <row r="262" spans="1:66" x14ac:dyDescent="0.25">
      <c r="A262" s="54">
        <v>44834</v>
      </c>
      <c r="B262" s="75">
        <f>_xll.BDH(B$2,"PX_LAST",$A262,$A262,"Days=A","Fill=P")</f>
        <v>98.179000000000002</v>
      </c>
      <c r="C262" s="8">
        <f t="shared" si="151"/>
        <v>99.840178780687566</v>
      </c>
      <c r="D262" s="55">
        <f t="shared" si="133"/>
        <v>0.34114855404874767</v>
      </c>
      <c r="F262" s="1"/>
      <c r="H262" s="1"/>
      <c r="I262" s="8" cm="1">
        <f t="array" ref="I262">_xll.BDH(I$2,"PX_LAST",$A262,$A262,"Days=A","Fill=P")</f>
        <v>-1.897</v>
      </c>
      <c r="J262" s="10">
        <f t="shared" si="152"/>
        <v>-0.28149837397515654</v>
      </c>
      <c r="K262" s="44">
        <f t="shared" si="134"/>
        <v>-3.2717988566317189</v>
      </c>
      <c r="L262" s="59">
        <v>15.992900000000001</v>
      </c>
      <c r="M262" s="10">
        <f t="shared" si="149"/>
        <v>40.569959102479835</v>
      </c>
      <c r="N262" s="55">
        <f t="shared" si="127"/>
        <v>-1.746091331531691</v>
      </c>
      <c r="O262" s="59" cm="1">
        <f t="array" ref="O262">_xll.BDH(O$3,"PX_LAST",$A262,$A262,"Days=A","Fill=P")</f>
        <v>0.2</v>
      </c>
      <c r="P262" s="10">
        <f t="shared" si="146"/>
        <v>18.02713274121286</v>
      </c>
      <c r="Q262" s="55">
        <f t="shared" si="148"/>
        <v>-1.7495279049898278</v>
      </c>
      <c r="T262" t="s">
        <v>27</v>
      </c>
      <c r="U262" s="26">
        <f t="shared" si="129"/>
        <v>-1.5391971862563962</v>
      </c>
      <c r="V262" s="1" t="str">
        <f t="shared" si="130"/>
        <v>C</v>
      </c>
      <c r="W262" s="26">
        <f t="shared" si="135"/>
        <v>-0.25985551112080918</v>
      </c>
      <c r="X262" s="49">
        <f t="shared" si="131"/>
        <v>0</v>
      </c>
      <c r="Y262" s="26">
        <f t="shared" si="136"/>
        <v>-0.25985551112080918</v>
      </c>
      <c r="Z262" s="82" t="str">
        <f t="shared" si="137"/>
        <v>C</v>
      </c>
      <c r="AA262" s="35">
        <f t="shared" si="132"/>
        <v>-0.44406291729218977</v>
      </c>
      <c r="AB262" s="34" t="str">
        <f t="shared" si="141"/>
        <v>C</v>
      </c>
      <c r="AC262" t="s">
        <v>57</v>
      </c>
      <c r="AD262" s="1">
        <f t="shared" si="142"/>
        <v>0.25985551112080918</v>
      </c>
      <c r="AE262" s="1">
        <f t="shared" si="147"/>
        <v>0.23197042274250723</v>
      </c>
      <c r="AF262" s="1"/>
      <c r="AG262" s="1"/>
      <c r="AH262" s="1"/>
      <c r="AI262" s="1">
        <v>0</v>
      </c>
      <c r="AK262" s="28" t="e">
        <f t="shared" si="116"/>
        <v>#N/A</v>
      </c>
      <c r="AL262" s="28" t="e">
        <f t="shared" si="117"/>
        <v>#N/A</v>
      </c>
      <c r="AM262" s="28">
        <f t="shared" si="118"/>
        <v>-1.5391971862563962</v>
      </c>
      <c r="AN262" s="28" t="e">
        <f t="shared" si="119"/>
        <v>#N/A</v>
      </c>
      <c r="AO262" s="28" t="e">
        <f t="shared" si="120"/>
        <v>#N/A</v>
      </c>
      <c r="AP262" s="28" t="e">
        <f t="shared" si="121"/>
        <v>#N/A</v>
      </c>
      <c r="AQ262">
        <f t="shared" si="122"/>
        <v>387.85</v>
      </c>
      <c r="AR262" t="e">
        <f t="shared" si="123"/>
        <v>#N/A</v>
      </c>
      <c r="AT262" s="16">
        <f t="shared" si="124"/>
        <v>44834</v>
      </c>
      <c r="AU262">
        <f t="shared" si="150"/>
        <v>1</v>
      </c>
      <c r="AV262">
        <f t="shared" si="126"/>
        <v>1</v>
      </c>
      <c r="BG262" cm="1">
        <f t="array" ref="BG262">_xll.BDH($BG$3,"PX_LAST",$A262,$A262,"Days=A","Fill=P")</f>
        <v>387.85</v>
      </c>
      <c r="BH262">
        <f t="shared" ref="BH262:BH306" si="153">BG262/BG261-1</f>
        <v>-6.5691848140296716E-2</v>
      </c>
      <c r="BI262" t="str">
        <f t="shared" si="138"/>
        <v>C</v>
      </c>
      <c r="BJ262">
        <f t="shared" si="139"/>
        <v>0</v>
      </c>
      <c r="BK262">
        <f t="shared" si="140"/>
        <v>0</v>
      </c>
      <c r="BL262">
        <f t="shared" si="143"/>
        <v>131.4383711411171</v>
      </c>
      <c r="BM262">
        <f t="shared" si="144"/>
        <v>102.64655286489344</v>
      </c>
      <c r="BN262">
        <f t="shared" si="145"/>
        <v>1.280494741154341</v>
      </c>
    </row>
    <row r="263" spans="1:66" x14ac:dyDescent="0.25">
      <c r="A263" s="54">
        <v>44865</v>
      </c>
      <c r="B263" s="75">
        <f>_xll.BDH(B$2,"PX_LAST",$A263,$A263,"Days=A","Fill=P")</f>
        <v>98.121499999999997</v>
      </c>
      <c r="C263" s="8">
        <f t="shared" si="151"/>
        <v>99.75424484165319</v>
      </c>
      <c r="D263" s="55">
        <f t="shared" si="133"/>
        <v>9.3610595029409976E-3</v>
      </c>
      <c r="F263" s="1"/>
      <c r="H263" s="1"/>
      <c r="I263" s="8" cm="1">
        <f t="array" ref="I263">_xll.BDH(I$2,"PX_LAST",$A263,$A263,"Days=A","Fill=P")</f>
        <v>-1.9419999999999999</v>
      </c>
      <c r="J263" s="10">
        <f t="shared" si="152"/>
        <v>-0.36452345527639879</v>
      </c>
      <c r="K263" s="44">
        <f t="shared" si="134"/>
        <v>-3.3980287480803444</v>
      </c>
      <c r="L263" s="59">
        <v>28.103400000000001</v>
      </c>
      <c r="M263" s="10">
        <f t="shared" si="149"/>
        <v>39.946631147355838</v>
      </c>
      <c r="N263" s="55">
        <f t="shared" si="127"/>
        <v>-1.8783217163184909</v>
      </c>
      <c r="O263" s="59" cm="1">
        <f t="array" ref="O263">_xll.BDH(O$3,"PX_LAST",$A263,$A263,"Days=A","Fill=P")</f>
        <v>18.2</v>
      </c>
      <c r="P263" s="10">
        <f t="shared" si="146"/>
        <v>18.044419467091576</v>
      </c>
      <c r="Q263" s="55">
        <f t="shared" si="148"/>
        <v>-1.6948660580191381</v>
      </c>
      <c r="T263" t="s">
        <v>27</v>
      </c>
      <c r="U263" s="26">
        <f t="shared" si="129"/>
        <v>-1.6575169920923065</v>
      </c>
      <c r="V263" s="1" t="str">
        <f t="shared" si="130"/>
        <v>C</v>
      </c>
      <c r="W263" s="26">
        <f t="shared" si="135"/>
        <v>-0.11831980583591029</v>
      </c>
      <c r="X263" s="49">
        <f t="shared" si="131"/>
        <v>0</v>
      </c>
      <c r="Y263" s="26">
        <f t="shared" si="136"/>
        <v>-0.11831980583591029</v>
      </c>
      <c r="Z263" s="82" t="str">
        <f t="shared" si="137"/>
        <v>C</v>
      </c>
      <c r="AA263" s="35">
        <f t="shared" si="132"/>
        <v>-0.44406291729218977</v>
      </c>
      <c r="AB263" s="34" t="str">
        <f t="shared" si="141"/>
        <v>C</v>
      </c>
      <c r="AC263" t="s">
        <v>57</v>
      </c>
      <c r="AD263" s="1">
        <f t="shared" si="142"/>
        <v>0.11831980583591029</v>
      </c>
      <c r="AE263" s="1">
        <f t="shared" si="147"/>
        <v>0.19321137017958945</v>
      </c>
      <c r="AF263" s="1"/>
      <c r="AG263" s="1"/>
      <c r="AH263" s="1"/>
      <c r="AI263" s="1">
        <v>0</v>
      </c>
      <c r="AK263" s="28" t="e">
        <f t="shared" ref="AK263:AK310" si="154">IF(OR($AB263=AK$4,$AB264=AK$4),$U263,NA())</f>
        <v>#N/A</v>
      </c>
      <c r="AL263" s="28" t="e">
        <f t="shared" ref="AL263:AL310" si="155">IF(OR($AB263=AL$4,$AB264=AL$4),$U263,NA())</f>
        <v>#N/A</v>
      </c>
      <c r="AM263" s="28">
        <f t="shared" ref="AM263:AM310" si="156">IF(OR($AB263=AM$4,$AB264=AM$4),$U263,NA())</f>
        <v>-1.6575169920923065</v>
      </c>
      <c r="AN263" s="28" t="e">
        <f t="shared" ref="AN263:AN310" si="157">IF(OR($AB263=AN$4,$AB264=AN$4),$U263,NA())</f>
        <v>#N/A</v>
      </c>
      <c r="AO263" s="28" t="e">
        <f t="shared" ref="AO263:AO310" si="158">IF(OR($AB263=AO$5,$AB264=AO$5),$BG263,NA())</f>
        <v>#N/A</v>
      </c>
      <c r="AP263" s="28" t="e">
        <f t="shared" ref="AP263:AP310" si="159">IF(OR($AB263=AP$5,$AB264=AP$5),$BG263,NA())</f>
        <v>#N/A</v>
      </c>
      <c r="AQ263">
        <f t="shared" ref="AQ263:AQ310" si="160">IF(OR($AB263=AQ$5,$AB264=AQ$5),$BG263,NA())</f>
        <v>412.2</v>
      </c>
      <c r="AR263" t="e">
        <f t="shared" ref="AR263:AR306" si="161">IF(OR($AB263=AN$5,$AB264=AN$5),$BG263,NA())</f>
        <v>#N/A</v>
      </c>
      <c r="AT263" s="16">
        <f t="shared" ref="AT263:AT287" si="162">A263</f>
        <v>44865</v>
      </c>
      <c r="AU263">
        <f t="shared" si="150"/>
        <v>1</v>
      </c>
      <c r="AV263">
        <f t="shared" si="126"/>
        <v>1</v>
      </c>
      <c r="BG263" cm="1">
        <f t="array" ref="BG263">_xll.BDH($BG$3,"PX_LAST",$A263,$A263,"Days=A","Fill=P")</f>
        <v>412.2</v>
      </c>
      <c r="BH263">
        <f t="shared" si="153"/>
        <v>6.2782003351811166E-2</v>
      </c>
      <c r="BI263" t="str">
        <f t="shared" si="138"/>
        <v>C</v>
      </c>
      <c r="BJ263">
        <f t="shared" si="139"/>
        <v>0</v>
      </c>
      <c r="BK263">
        <f t="shared" si="140"/>
        <v>0</v>
      </c>
      <c r="BL263">
        <f t="shared" si="143"/>
        <v>131.4383711411171</v>
      </c>
      <c r="BM263">
        <f t="shared" si="144"/>
        <v>109.09090909090904</v>
      </c>
      <c r="BN263">
        <f t="shared" si="145"/>
        <v>1.2048517354602406</v>
      </c>
    </row>
    <row r="264" spans="1:66" x14ac:dyDescent="0.25">
      <c r="A264" s="54">
        <v>44895</v>
      </c>
      <c r="B264" s="75">
        <f>_xll.BDH(B$2,"PX_LAST",$A264,$A264,"Days=A","Fill=P")</f>
        <v>98.183199999999999</v>
      </c>
      <c r="C264" s="8">
        <f t="shared" si="151"/>
        <v>99.675692599570525</v>
      </c>
      <c r="D264" s="55">
        <f t="shared" si="133"/>
        <v>-0.39504851027480448</v>
      </c>
      <c r="F264" s="1"/>
      <c r="H264" s="1"/>
      <c r="I264" s="8" cm="1">
        <f t="array" ref="I264">_xll.BDH(I$2,"PX_LAST",$A264,$A264,"Days=A","Fill=P")</f>
        <v>-1.343</v>
      </c>
      <c r="J264" s="10">
        <f t="shared" si="152"/>
        <v>-0.4134472825125789</v>
      </c>
      <c r="K264" s="44">
        <f t="shared" si="134"/>
        <v>-3.1193936253077719</v>
      </c>
      <c r="L264" s="59">
        <v>41.226199999999999</v>
      </c>
      <c r="M264" s="10">
        <f t="shared" si="149"/>
        <v>40.010609589988043</v>
      </c>
      <c r="N264" s="55">
        <f t="shared" si="127"/>
        <v>-1.8266900493187286</v>
      </c>
      <c r="O264" s="59" cm="1">
        <f t="array" ref="O264">_xll.BDH(O$3,"PX_LAST",$A264,$A264,"Days=A","Fill=P")</f>
        <v>32.5</v>
      </c>
      <c r="P264" s="10">
        <f t="shared" si="146"/>
        <v>19.489977520382418</v>
      </c>
      <c r="Q264" s="55">
        <f t="shared" si="148"/>
        <v>-1.502365175282254</v>
      </c>
      <c r="T264" t="s">
        <v>27</v>
      </c>
      <c r="U264" s="26">
        <f t="shared" si="129"/>
        <v>-1.6097719476014534</v>
      </c>
      <c r="V264" s="1" t="str">
        <f t="shared" si="130"/>
        <v>R</v>
      </c>
      <c r="W264" s="26">
        <f t="shared" si="135"/>
        <v>4.774504449085315E-2</v>
      </c>
      <c r="X264" s="49">
        <f t="shared" si="131"/>
        <v>0</v>
      </c>
      <c r="Y264" s="26">
        <f t="shared" si="136"/>
        <v>4.774504449085315E-2</v>
      </c>
      <c r="Z264" s="82" t="str">
        <f t="shared" si="137"/>
        <v>C</v>
      </c>
      <c r="AA264" s="35">
        <f t="shared" si="132"/>
        <v>-0.44406291729218977</v>
      </c>
      <c r="AB264" s="34" t="str">
        <f t="shared" si="141"/>
        <v>C</v>
      </c>
      <c r="AC264" t="s">
        <v>57</v>
      </c>
      <c r="AD264" s="1">
        <f t="shared" si="142"/>
        <v>4.774504449085315E-2</v>
      </c>
      <c r="AE264" s="1">
        <f t="shared" si="147"/>
        <v>0.18423500354943423</v>
      </c>
      <c r="AF264" s="1"/>
      <c r="AG264" s="1"/>
      <c r="AH264" s="1"/>
      <c r="AI264" s="1">
        <v>0</v>
      </c>
      <c r="AK264" s="28" t="e">
        <f t="shared" si="154"/>
        <v>#N/A</v>
      </c>
      <c r="AL264" s="28" t="e">
        <f t="shared" si="155"/>
        <v>#N/A</v>
      </c>
      <c r="AM264" s="28">
        <f t="shared" si="156"/>
        <v>-1.6097719476014534</v>
      </c>
      <c r="AN264" s="28" t="e">
        <f t="shared" si="157"/>
        <v>#N/A</v>
      </c>
      <c r="AO264" s="28" t="e">
        <f t="shared" si="158"/>
        <v>#N/A</v>
      </c>
      <c r="AP264" s="28" t="e">
        <f t="shared" si="159"/>
        <v>#N/A</v>
      </c>
      <c r="AQ264">
        <f t="shared" si="160"/>
        <v>440.04</v>
      </c>
      <c r="AR264" t="e">
        <f t="shared" si="161"/>
        <v>#N/A</v>
      </c>
      <c r="AT264" s="16">
        <f t="shared" si="162"/>
        <v>44895</v>
      </c>
      <c r="AU264">
        <f t="shared" si="150"/>
        <v>2</v>
      </c>
      <c r="AV264">
        <f t="shared" ref="AV264:AV295" si="163">IF($Z264="E",4,IF($Z264="R",2,IF($Z264="SD",3,1)))</f>
        <v>1</v>
      </c>
      <c r="BG264" cm="1">
        <f t="array" ref="BG264">_xll.BDH($BG$3,"PX_LAST",$A264,$A264,"Days=A","Fill=P")</f>
        <v>440.04</v>
      </c>
      <c r="BH264">
        <f t="shared" si="153"/>
        <v>6.7540029112081568E-2</v>
      </c>
      <c r="BI264" t="str">
        <f t="shared" si="138"/>
        <v>C</v>
      </c>
      <c r="BJ264">
        <f t="shared" si="139"/>
        <v>0</v>
      </c>
      <c r="BK264">
        <f t="shared" si="140"/>
        <v>0</v>
      </c>
      <c r="BL264">
        <f t="shared" si="143"/>
        <v>131.4383711411171</v>
      </c>
      <c r="BM264">
        <f t="shared" si="144"/>
        <v>116.45891226677247</v>
      </c>
      <c r="BN264">
        <f t="shared" si="145"/>
        <v>1.1286244099552569</v>
      </c>
    </row>
    <row r="265" spans="1:66" x14ac:dyDescent="0.25">
      <c r="A265" s="54">
        <v>44926</v>
      </c>
      <c r="B265" s="75">
        <f>_xll.BDH(B$2,"PX_LAST",$A265,$A265,"Days=A","Fill=P")</f>
        <v>98.323400000000007</v>
      </c>
      <c r="C265" s="8">
        <f t="shared" si="151"/>
        <v>99.608077969592003</v>
      </c>
      <c r="D265" s="55">
        <f t="shared" si="133"/>
        <v>-0.84506317060635616</v>
      </c>
      <c r="F265" s="1"/>
      <c r="H265" s="1"/>
      <c r="I265" s="8" cm="1">
        <f t="array" ref="I265">_xll.BDH(I$2,"PX_LAST",$A265,$A265,"Days=A","Fill=P")</f>
        <v>-0.47499999999999998</v>
      </c>
      <c r="J265" s="10">
        <f t="shared" si="152"/>
        <v>-0.41652491838694994</v>
      </c>
      <c r="K265" s="44">
        <f t="shared" si="134"/>
        <v>-2.7079670675662251</v>
      </c>
      <c r="L265" s="59">
        <v>46.605400000000003</v>
      </c>
      <c r="M265" s="10">
        <f t="shared" si="149"/>
        <v>40.340349110488646</v>
      </c>
      <c r="N265" s="55">
        <f t="shared" si="127"/>
        <v>-1.6926022358120141</v>
      </c>
      <c r="O265" s="59" cm="1">
        <f t="array" ref="O265">_xll.BDH(O$3,"PX_LAST",$A265,$A265,"Days=A","Fill=P")</f>
        <v>67.900000000000006</v>
      </c>
      <c r="P265" s="10">
        <f t="shared" si="146"/>
        <v>24.330979768344175</v>
      </c>
      <c r="Q265" s="55">
        <f t="shared" si="148"/>
        <v>-1.1263620492339035</v>
      </c>
      <c r="T265" t="s">
        <v>27</v>
      </c>
      <c r="U265" s="26">
        <f t="shared" si="129"/>
        <v>-1.4804949657217368</v>
      </c>
      <c r="V265" s="1" t="str">
        <f t="shared" si="130"/>
        <v>R</v>
      </c>
      <c r="W265" s="26">
        <f t="shared" si="135"/>
        <v>0.12927698187971659</v>
      </c>
      <c r="X265" s="49">
        <f t="shared" si="131"/>
        <v>0</v>
      </c>
      <c r="Y265" s="26">
        <f t="shared" si="136"/>
        <v>0.12927698187971659</v>
      </c>
      <c r="Z265" s="82" t="str">
        <f t="shared" si="137"/>
        <v>C</v>
      </c>
      <c r="AA265" s="35">
        <f t="shared" si="132"/>
        <v>-1.4804949657217368</v>
      </c>
      <c r="AB265" s="34" t="str">
        <f t="shared" si="141"/>
        <v>C</v>
      </c>
      <c r="AC265" t="s">
        <v>57</v>
      </c>
      <c r="AD265" s="1">
        <f t="shared" si="142"/>
        <v>0.12927698187971659</v>
      </c>
      <c r="AE265" s="1">
        <f t="shared" si="147"/>
        <v>0.18312425417217915</v>
      </c>
      <c r="AF265" s="1"/>
      <c r="AG265" s="1"/>
      <c r="AH265" s="1"/>
      <c r="AI265" s="1">
        <v>0</v>
      </c>
      <c r="AK265" s="28" t="e">
        <f t="shared" si="154"/>
        <v>#N/A</v>
      </c>
      <c r="AL265" s="28" t="e">
        <f t="shared" si="155"/>
        <v>#N/A</v>
      </c>
      <c r="AM265" s="28">
        <f t="shared" si="156"/>
        <v>-1.4804949657217368</v>
      </c>
      <c r="AN265" s="28">
        <f t="shared" si="157"/>
        <v>-1.4804949657217368</v>
      </c>
      <c r="AO265" s="28" t="e">
        <f t="shared" si="158"/>
        <v>#N/A</v>
      </c>
      <c r="AP265" s="28" t="e">
        <f t="shared" si="159"/>
        <v>#N/A</v>
      </c>
      <c r="AQ265">
        <f t="shared" si="160"/>
        <v>424.89</v>
      </c>
      <c r="AR265" t="e">
        <f t="shared" si="161"/>
        <v>#N/A</v>
      </c>
      <c r="AT265" s="16">
        <f t="shared" si="162"/>
        <v>44926</v>
      </c>
      <c r="AU265">
        <f t="shared" si="150"/>
        <v>2</v>
      </c>
      <c r="AV265">
        <f t="shared" si="163"/>
        <v>1</v>
      </c>
      <c r="BG265" cm="1">
        <f t="array" ref="BG265">_xll.BDH($BG$3,"PX_LAST",$A265,$A265,"Days=A","Fill=P")</f>
        <v>424.89</v>
      </c>
      <c r="BH265">
        <f t="shared" si="153"/>
        <v>-3.4428688301063604E-2</v>
      </c>
      <c r="BI265" t="str">
        <f t="shared" si="138"/>
        <v>C</v>
      </c>
      <c r="BJ265">
        <f t="shared" si="139"/>
        <v>0</v>
      </c>
      <c r="BK265">
        <f t="shared" si="140"/>
        <v>0</v>
      </c>
      <c r="BL265">
        <f t="shared" si="143"/>
        <v>131.4383711411171</v>
      </c>
      <c r="BM265">
        <f t="shared" si="144"/>
        <v>112.44938467645885</v>
      </c>
      <c r="BN265">
        <f t="shared" si="145"/>
        <v>1.1688669664070965</v>
      </c>
    </row>
    <row r="266" spans="1:66" x14ac:dyDescent="0.25">
      <c r="A266" s="54">
        <v>44957</v>
      </c>
      <c r="B266" s="75">
        <f>_xll.BDH(B$2,"PX_LAST",$A266,$A266,"Days=A","Fill=P")</f>
        <v>98.496099999999998</v>
      </c>
      <c r="C266" s="8">
        <f t="shared" si="151"/>
        <v>99.552479071112401</v>
      </c>
      <c r="D266" s="55">
        <f t="shared" si="133"/>
        <v>-1.2782569635181722</v>
      </c>
      <c r="F266" s="1"/>
      <c r="H266" s="1"/>
      <c r="I266" s="8" cm="1">
        <f t="array" ref="I266">_xll.BDH(I$2,"PX_LAST",$A266,$A266,"Days=A","Fill=P")</f>
        <v>-0.182</v>
      </c>
      <c r="J266" s="10">
        <f t="shared" si="152"/>
        <v>-0.40479867246760243</v>
      </c>
      <c r="K266" s="44">
        <f t="shared" si="134"/>
        <v>-2.3003726001609812</v>
      </c>
      <c r="L266" s="59">
        <v>81.648200000000003</v>
      </c>
      <c r="M266" s="10">
        <f t="shared" si="149"/>
        <v>42.405741654964217</v>
      </c>
      <c r="N266" s="55">
        <f t="shared" si="127"/>
        <v>-1.2154976513069427</v>
      </c>
      <c r="O266" s="59" cm="1">
        <f t="array" ref="O266">_xll.BDH(O$3,"PX_LAST",$A266,$A266,"Days=A","Fill=P")</f>
        <v>97.2</v>
      </c>
      <c r="P266" s="10">
        <f t="shared" si="146"/>
        <v>31.617881791509756</v>
      </c>
      <c r="Q266" s="55">
        <f t="shared" si="148"/>
        <v>-0.59095125578543806</v>
      </c>
      <c r="T266" t="s">
        <v>28</v>
      </c>
      <c r="U266" s="26">
        <f t="shared" si="129"/>
        <v>-1.2379711694649296</v>
      </c>
      <c r="V266" s="1" t="str">
        <f t="shared" si="130"/>
        <v>R</v>
      </c>
      <c r="W266" s="26">
        <f t="shared" si="135"/>
        <v>0.2425237962568072</v>
      </c>
      <c r="X266" s="49">
        <f t="shared" si="131"/>
        <v>0</v>
      </c>
      <c r="Y266" s="26">
        <f t="shared" si="136"/>
        <v>0.2425237962568072</v>
      </c>
      <c r="Z266" s="82" t="str">
        <f t="shared" si="137"/>
        <v>R</v>
      </c>
      <c r="AA266" s="35">
        <f t="shared" si="132"/>
        <v>-1.4804949657217368</v>
      </c>
      <c r="AB266" s="34" t="str">
        <f t="shared" si="141"/>
        <v>R</v>
      </c>
      <c r="AC266" t="s">
        <v>57</v>
      </c>
      <c r="AD266" s="1">
        <f t="shared" si="142"/>
        <v>0.2425237962568072</v>
      </c>
      <c r="AE266" s="1">
        <f t="shared" si="147"/>
        <v>0.18312425417217915</v>
      </c>
      <c r="AF266" s="1"/>
      <c r="AG266" s="1"/>
      <c r="AH266" s="1"/>
      <c r="AI266" s="1">
        <v>0</v>
      </c>
      <c r="AK266" s="28" t="e">
        <f t="shared" si="154"/>
        <v>#N/A</v>
      </c>
      <c r="AL266" s="28" t="e">
        <f t="shared" si="155"/>
        <v>#N/A</v>
      </c>
      <c r="AM266" s="28" t="e">
        <f t="shared" si="156"/>
        <v>#N/A</v>
      </c>
      <c r="AN266" s="28">
        <f t="shared" si="157"/>
        <v>-1.2379711694649296</v>
      </c>
      <c r="AO266" s="28" t="e">
        <f t="shared" si="158"/>
        <v>#N/A</v>
      </c>
      <c r="AP266" s="28" t="e">
        <f t="shared" si="159"/>
        <v>#N/A</v>
      </c>
      <c r="AQ266" t="e">
        <f t="shared" si="160"/>
        <v>#N/A</v>
      </c>
      <c r="AR266" t="e">
        <f t="shared" si="161"/>
        <v>#N/A</v>
      </c>
      <c r="AT266" s="16">
        <f t="shared" si="162"/>
        <v>44957</v>
      </c>
      <c r="AU266">
        <f t="shared" si="150"/>
        <v>2</v>
      </c>
      <c r="AV266">
        <f t="shared" si="163"/>
        <v>2</v>
      </c>
      <c r="BG266" cm="1">
        <f t="array" ref="BG266">_xll.BDH($BG$3,"PX_LAST",$A266,$A266,"Days=A","Fill=P")</f>
        <v>453.21</v>
      </c>
      <c r="BH266">
        <f t="shared" si="153"/>
        <v>6.665254536468268E-2</v>
      </c>
      <c r="BI266" t="str">
        <f t="shared" si="138"/>
        <v>R</v>
      </c>
      <c r="BJ266">
        <f t="shared" si="139"/>
        <v>1</v>
      </c>
      <c r="BK266">
        <f t="shared" si="140"/>
        <v>1.7431212903510573E-2</v>
      </c>
      <c r="BL266">
        <f t="shared" si="143"/>
        <v>131.4383711411171</v>
      </c>
      <c r="BM266">
        <f t="shared" si="144"/>
        <v>119.94442238983717</v>
      </c>
      <c r="BN266">
        <f t="shared" si="145"/>
        <v>1.0958272883579605</v>
      </c>
    </row>
    <row r="267" spans="1:66" x14ac:dyDescent="0.25">
      <c r="A267" s="54">
        <v>44985</v>
      </c>
      <c r="B267" s="75">
        <f>_xll.BDH(B$2,"PX_LAST",$A267,$A267,"Days=A","Fill=P")</f>
        <v>98.667199999999994</v>
      </c>
      <c r="C267" s="8">
        <f t="shared" si="151"/>
        <v>99.508215117556787</v>
      </c>
      <c r="D267" s="55">
        <f t="shared" si="133"/>
        <v>-1.6152291278096764</v>
      </c>
      <c r="F267" s="1"/>
      <c r="H267" s="1"/>
      <c r="I267" s="8" cm="1">
        <f t="array" ref="I267">_xll.BDH(I$2,"PX_LAST",$A267,$A267,"Days=A","Fill=P")</f>
        <v>0.26</v>
      </c>
      <c r="J267" s="10">
        <f t="shared" si="152"/>
        <v>-0.3715587388442223</v>
      </c>
      <c r="K267" s="44">
        <f t="shared" si="134"/>
        <v>-1.7864384045735111</v>
      </c>
      <c r="L267" s="59">
        <v>83.135999999999996</v>
      </c>
      <c r="M267" s="10">
        <f t="shared" si="149"/>
        <v>44.442254572216008</v>
      </c>
      <c r="N267" s="55">
        <f t="shared" ref="N267:N306" si="164">(M267-MEDIAN(M247:M267))/AVEDEV(M247:M267)</f>
        <v>-0.77850500123484268</v>
      </c>
      <c r="O267" s="59" cm="1">
        <f t="array" ref="O267">_xll.BDH(O$3,"PX_LAST",$A267,$A267,"Days=A","Fill=P")</f>
        <v>61.8</v>
      </c>
      <c r="P267" s="10">
        <f t="shared" si="146"/>
        <v>34.636093612358778</v>
      </c>
      <c r="Q267" s="55">
        <f t="shared" si="148"/>
        <v>-0.40992708080942375</v>
      </c>
      <c r="T267" t="s">
        <v>28</v>
      </c>
      <c r="U267" s="26">
        <f t="shared" si="129"/>
        <v>-1.0632818625339875</v>
      </c>
      <c r="V267" s="1" t="str">
        <f t="shared" si="130"/>
        <v>R</v>
      </c>
      <c r="W267" s="26">
        <f t="shared" si="135"/>
        <v>0.17468930693094209</v>
      </c>
      <c r="X267" s="49">
        <f t="shared" si="131"/>
        <v>0</v>
      </c>
      <c r="Y267" s="26">
        <f t="shared" si="136"/>
        <v>0.17468930693094209</v>
      </c>
      <c r="Z267" s="82" t="str">
        <f t="shared" si="137"/>
        <v>R</v>
      </c>
      <c r="AA267" s="35">
        <f t="shared" si="132"/>
        <v>-1.4804949657217368</v>
      </c>
      <c r="AB267" s="34" t="str">
        <f t="shared" si="141"/>
        <v>R</v>
      </c>
      <c r="AC267" t="s">
        <v>57</v>
      </c>
      <c r="AD267" s="1">
        <f t="shared" si="142"/>
        <v>0.17468930693094209</v>
      </c>
      <c r="AE267" s="1">
        <f t="shared" si="147"/>
        <v>0.17468930693094209</v>
      </c>
      <c r="AF267" s="1"/>
      <c r="AG267" s="1"/>
      <c r="AH267" s="1"/>
      <c r="AI267" s="1">
        <v>0</v>
      </c>
      <c r="AK267" s="28" t="e">
        <f t="shared" si="154"/>
        <v>#N/A</v>
      </c>
      <c r="AL267" s="28" t="e">
        <f t="shared" si="155"/>
        <v>#N/A</v>
      </c>
      <c r="AM267" s="28" t="e">
        <f t="shared" si="156"/>
        <v>#N/A</v>
      </c>
      <c r="AN267" s="28">
        <f t="shared" si="157"/>
        <v>-1.0632818625339875</v>
      </c>
      <c r="AO267" s="28" t="e">
        <f t="shared" si="158"/>
        <v>#N/A</v>
      </c>
      <c r="AP267" s="28" t="e">
        <f t="shared" si="159"/>
        <v>#N/A</v>
      </c>
      <c r="AQ267" t="e">
        <f t="shared" si="160"/>
        <v>#N/A</v>
      </c>
      <c r="AR267" t="e">
        <f t="shared" si="161"/>
        <v>#N/A</v>
      </c>
      <c r="AT267" s="16">
        <f t="shared" si="162"/>
        <v>44985</v>
      </c>
      <c r="AU267">
        <f t="shared" si="150"/>
        <v>2</v>
      </c>
      <c r="AV267">
        <f t="shared" si="163"/>
        <v>2</v>
      </c>
      <c r="BG267" cm="1">
        <f t="array" ref="BG267">_xll.BDH($BG$3,"PX_LAST",$A267,$A267,"Days=A","Fill=P")</f>
        <v>461.11</v>
      </c>
      <c r="BH267">
        <f t="shared" si="153"/>
        <v>1.7431212903510573E-2</v>
      </c>
      <c r="BI267" t="str">
        <f t="shared" si="138"/>
        <v>R</v>
      </c>
      <c r="BJ267">
        <f t="shared" si="139"/>
        <v>1</v>
      </c>
      <c r="BK267">
        <f t="shared" si="140"/>
        <v>-7.0915833532130268E-3</v>
      </c>
      <c r="BL267">
        <f t="shared" si="143"/>
        <v>133.72950137216856</v>
      </c>
      <c r="BM267">
        <f t="shared" si="144"/>
        <v>122.03519915310302</v>
      </c>
      <c r="BN267">
        <f t="shared" si="145"/>
        <v>1.0958272883579605</v>
      </c>
    </row>
    <row r="268" spans="1:66" x14ac:dyDescent="0.25">
      <c r="A268" s="54">
        <v>45016</v>
      </c>
      <c r="B268" s="75">
        <f>_xll.BDH(B$2,"PX_LAST",$A268,$A268,"Days=A","Fill=P")</f>
        <v>98.802099999999996</v>
      </c>
      <c r="C268" s="8">
        <f t="shared" si="151"/>
        <v>99.472909361678944</v>
      </c>
      <c r="D268" s="55">
        <f t="shared" si="133"/>
        <v>-1.8247259565904941</v>
      </c>
      <c r="F268" s="1"/>
      <c r="H268" s="1"/>
      <c r="I268" s="8" cm="1">
        <f t="array" ref="I268">_xll.BDH(I$2,"PX_LAST",$A268,$A268,"Days=A","Fill=P")</f>
        <v>-0.45200000000000001</v>
      </c>
      <c r="J268" s="10">
        <f t="shared" si="152"/>
        <v>-0.37558080190201121</v>
      </c>
      <c r="K268" s="44">
        <f t="shared" si="134"/>
        <v>-1.4946517062836706</v>
      </c>
      <c r="L268" s="59">
        <v>52.588900000000002</v>
      </c>
      <c r="M268" s="10">
        <f t="shared" si="149"/>
        <v>44.849586843605209</v>
      </c>
      <c r="N268" s="55">
        <f t="shared" si="164"/>
        <v>-0.32313708295874294</v>
      </c>
      <c r="O268" s="59" cm="1">
        <f t="array" ref="O268">_xll.BDH(O$3,"PX_LAST",$A268,$A268,"Days=A","Fill=P")</f>
        <v>50</v>
      </c>
      <c r="P268" s="10">
        <f t="shared" si="146"/>
        <v>36.172484251122896</v>
      </c>
      <c r="Q268" s="55">
        <f t="shared" si="148"/>
        <v>-0.24356687497554014</v>
      </c>
      <c r="T268" t="s">
        <v>27</v>
      </c>
      <c r="U268" s="26">
        <f t="shared" si="129"/>
        <v>-0.91914619800690744</v>
      </c>
      <c r="V268" s="1" t="str">
        <f t="shared" si="130"/>
        <v>R</v>
      </c>
      <c r="W268" s="26">
        <f t="shared" si="135"/>
        <v>0.14413566452708004</v>
      </c>
      <c r="X268" s="49">
        <f t="shared" si="131"/>
        <v>0</v>
      </c>
      <c r="Y268" s="26">
        <f t="shared" si="136"/>
        <v>0.14413566452708004</v>
      </c>
      <c r="Z268" s="82" t="str">
        <f t="shared" si="137"/>
        <v>R</v>
      </c>
      <c r="AA268" s="35">
        <f t="shared" si="132"/>
        <v>-1.4804949657217368</v>
      </c>
      <c r="AB268" s="34" t="str">
        <f t="shared" si="141"/>
        <v>R</v>
      </c>
      <c r="AC268" t="s">
        <v>57</v>
      </c>
      <c r="AD268" s="1">
        <f t="shared" si="142"/>
        <v>0.14413566452708004</v>
      </c>
      <c r="AE268" s="1">
        <f t="shared" si="147"/>
        <v>0.17468930693094209</v>
      </c>
      <c r="AF268" s="1"/>
      <c r="AG268" s="1"/>
      <c r="AH268" s="1"/>
      <c r="AI268" s="1">
        <v>0</v>
      </c>
      <c r="AK268" s="28" t="e">
        <f t="shared" si="154"/>
        <v>#N/A</v>
      </c>
      <c r="AL268" s="28" t="e">
        <f t="shared" si="155"/>
        <v>#N/A</v>
      </c>
      <c r="AM268" s="28" t="e">
        <f t="shared" si="156"/>
        <v>#N/A</v>
      </c>
      <c r="AN268" s="28">
        <f t="shared" si="157"/>
        <v>-0.91914619800690744</v>
      </c>
      <c r="AO268" s="28" t="e">
        <f t="shared" si="158"/>
        <v>#N/A</v>
      </c>
      <c r="AP268" s="28" t="e">
        <f t="shared" si="159"/>
        <v>#N/A</v>
      </c>
      <c r="AQ268" t="e">
        <f t="shared" si="160"/>
        <v>#N/A</v>
      </c>
      <c r="AR268" t="e">
        <f t="shared" si="161"/>
        <v>#N/A</v>
      </c>
      <c r="AT268" s="16">
        <f t="shared" si="162"/>
        <v>45016</v>
      </c>
      <c r="AU268">
        <f t="shared" si="150"/>
        <v>2</v>
      </c>
      <c r="AV268">
        <f t="shared" si="163"/>
        <v>2</v>
      </c>
      <c r="BG268" cm="1">
        <f t="array" ref="BG268">_xll.BDH($BG$3,"PX_LAST",$A268,$A268,"Days=A","Fill=P")</f>
        <v>457.84</v>
      </c>
      <c r="BH268">
        <f t="shared" si="153"/>
        <v>-7.0915833532130268E-3</v>
      </c>
      <c r="BI268" t="str">
        <f t="shared" si="138"/>
        <v>R</v>
      </c>
      <c r="BJ268">
        <f t="shared" si="139"/>
        <v>1</v>
      </c>
      <c r="BK268">
        <f t="shared" si="140"/>
        <v>1.9220688450113599E-2</v>
      </c>
      <c r="BL268">
        <f t="shared" si="143"/>
        <v>132.78114746640421</v>
      </c>
      <c r="BM268">
        <f t="shared" si="144"/>
        <v>121.16977636628285</v>
      </c>
      <c r="BN268">
        <f t="shared" si="145"/>
        <v>1.0958272883579603</v>
      </c>
    </row>
    <row r="269" spans="1:66" x14ac:dyDescent="0.25">
      <c r="A269" s="54">
        <v>45046</v>
      </c>
      <c r="B269" s="75">
        <f>_xll.BDH(B$2,"PX_LAST",$A269,$A269,"Days=A","Fill=P")</f>
        <v>98.891499999999994</v>
      </c>
      <c r="C269" s="8">
        <f t="shared" si="151"/>
        <v>99.443838893594986</v>
      </c>
      <c r="D269" s="55">
        <f t="shared" si="133"/>
        <v>-1.8851884301628679</v>
      </c>
      <c r="F269" s="1"/>
      <c r="H269" s="1"/>
      <c r="I269" s="8" cm="1">
        <f t="array" ref="I269">_xll.BDH(I$2,"PX_LAST",$A269,$A269,"Days=A","Fill=P")</f>
        <v>-0.65100000000000002</v>
      </c>
      <c r="J269" s="10">
        <f t="shared" si="152"/>
        <v>-0.38935176180691067</v>
      </c>
      <c r="K269" s="44">
        <f t="shared" si="134"/>
        <v>-1.2576820885094206</v>
      </c>
      <c r="L269" s="59">
        <v>60.4696</v>
      </c>
      <c r="M269" s="10">
        <f t="shared" si="149"/>
        <v>45.630587501424955</v>
      </c>
      <c r="N269" s="55">
        <f t="shared" si="164"/>
        <v>0</v>
      </c>
      <c r="O269" s="59" cm="1">
        <f t="array" ref="O269">_xll.BDH(O$3,"PX_LAST",$A269,$A269,"Days=A","Fill=P")</f>
        <v>15.2</v>
      </c>
      <c r="P269" s="10">
        <f t="shared" si="146"/>
        <v>34.075235826010612</v>
      </c>
      <c r="Q269" s="55">
        <f t="shared" si="148"/>
        <v>-0.22442486152576224</v>
      </c>
      <c r="T269" t="s">
        <v>28</v>
      </c>
      <c r="U269" s="26">
        <f t="shared" si="129"/>
        <v>-0.8267082266564193</v>
      </c>
      <c r="V269" s="1" t="str">
        <f t="shared" si="130"/>
        <v>R</v>
      </c>
      <c r="W269" s="26">
        <f t="shared" si="135"/>
        <v>9.2437971350488146E-2</v>
      </c>
      <c r="X269" s="49">
        <f t="shared" si="131"/>
        <v>0</v>
      </c>
      <c r="Y269" s="26">
        <f t="shared" si="136"/>
        <v>9.2437971350488146E-2</v>
      </c>
      <c r="Z269" s="82" t="str">
        <f t="shared" si="137"/>
        <v>R</v>
      </c>
      <c r="AA269" s="35">
        <f t="shared" si="132"/>
        <v>-1.4804949657217368</v>
      </c>
      <c r="AB269" s="34" t="str">
        <f t="shared" si="141"/>
        <v>R</v>
      </c>
      <c r="AC269" t="s">
        <v>57</v>
      </c>
      <c r="AD269" s="1">
        <f t="shared" si="142"/>
        <v>9.2437971350488146E-2</v>
      </c>
      <c r="AE269" s="1">
        <f t="shared" si="147"/>
        <v>0.17468930693094209</v>
      </c>
      <c r="AF269" s="1"/>
      <c r="AG269" s="1"/>
      <c r="AH269" s="1"/>
      <c r="AI269" s="1">
        <v>0</v>
      </c>
      <c r="AK269" s="28" t="e">
        <f t="shared" si="154"/>
        <v>#N/A</v>
      </c>
      <c r="AL269" s="28" t="e">
        <f t="shared" si="155"/>
        <v>#N/A</v>
      </c>
      <c r="AM269" s="28">
        <f t="shared" si="156"/>
        <v>-0.8267082266564193</v>
      </c>
      <c r="AN269" s="28">
        <f t="shared" si="157"/>
        <v>-0.8267082266564193</v>
      </c>
      <c r="AO269" s="28" t="e">
        <f t="shared" si="158"/>
        <v>#N/A</v>
      </c>
      <c r="AP269" s="28" t="e">
        <f t="shared" si="159"/>
        <v>#N/A</v>
      </c>
      <c r="AQ269">
        <f t="shared" si="160"/>
        <v>466.64</v>
      </c>
      <c r="AR269" t="e">
        <f t="shared" si="161"/>
        <v>#N/A</v>
      </c>
      <c r="AT269" s="16">
        <f t="shared" si="162"/>
        <v>45046</v>
      </c>
      <c r="AU269">
        <f t="shared" si="150"/>
        <v>2</v>
      </c>
      <c r="AV269">
        <f t="shared" si="163"/>
        <v>2</v>
      </c>
      <c r="BG269" cm="1">
        <f t="array" ref="BG269">_xll.BDH($BG$3,"PX_LAST",$A269,$A269,"Days=A","Fill=P")</f>
        <v>466.64</v>
      </c>
      <c r="BH269">
        <f t="shared" si="153"/>
        <v>1.9220688450113599E-2</v>
      </c>
      <c r="BI269" t="str">
        <f t="shared" si="138"/>
        <v>R</v>
      </c>
      <c r="BJ269">
        <f t="shared" si="139"/>
        <v>1</v>
      </c>
      <c r="BK269">
        <f t="shared" si="140"/>
        <v>-3.1887536430653118E-2</v>
      </c>
      <c r="BL269">
        <f t="shared" si="143"/>
        <v>135.33329253390454</v>
      </c>
      <c r="BM269">
        <f t="shared" si="144"/>
        <v>123.49874288738911</v>
      </c>
      <c r="BN269">
        <f t="shared" si="145"/>
        <v>1.0958272883579603</v>
      </c>
    </row>
    <row r="270" spans="1:66" x14ac:dyDescent="0.25">
      <c r="A270" s="54">
        <v>45077</v>
      </c>
      <c r="B270" s="75">
        <f>_xll.BDH(B$2,"PX_LAST",$A270,$A270,"Days=A","Fill=P")</f>
        <v>98.927599999999998</v>
      </c>
      <c r="C270" s="8">
        <f t="shared" si="151"/>
        <v>99.418026948915241</v>
      </c>
      <c r="D270" s="55">
        <f t="shared" si="133"/>
        <v>-1.8201441099011371</v>
      </c>
      <c r="F270" s="1"/>
      <c r="H270" s="1"/>
      <c r="I270" s="8" cm="1">
        <f t="array" ref="I270">_xll.BDH(I$2,"PX_LAST",$A270,$A270,"Days=A","Fill=P")</f>
        <v>-0.85599999999999998</v>
      </c>
      <c r="J270" s="10">
        <f t="shared" si="152"/>
        <v>-0.41268417371656518</v>
      </c>
      <c r="K270" s="44">
        <f t="shared" si="134"/>
        <v>-1.0663027119021913</v>
      </c>
      <c r="L270" s="59">
        <v>58.708599999999997</v>
      </c>
      <c r="M270" s="10">
        <f t="shared" si="149"/>
        <v>46.284488126353708</v>
      </c>
      <c r="N270" s="55">
        <f t="shared" si="164"/>
        <v>0.1384921631659411</v>
      </c>
      <c r="O270" s="59" cm="1">
        <f t="array" ref="O270">_xll.BDH(O$3,"PX_LAST",$A270,$A270,"Days=A","Fill=P")</f>
        <v>-62.9</v>
      </c>
      <c r="P270" s="10">
        <f t="shared" si="146"/>
        <v>24.377712243409551</v>
      </c>
      <c r="Q270" s="55">
        <f t="shared" si="148"/>
        <v>-1.2398613268988739</v>
      </c>
      <c r="T270" t="s">
        <v>27</v>
      </c>
      <c r="U270" s="26">
        <f t="shared" si="129"/>
        <v>-1.013215076449498</v>
      </c>
      <c r="V270" s="1" t="str">
        <f t="shared" si="130"/>
        <v>C</v>
      </c>
      <c r="W270" s="26">
        <f t="shared" si="135"/>
        <v>-0.18650684979307874</v>
      </c>
      <c r="X270" s="49">
        <f t="shared" si="131"/>
        <v>0</v>
      </c>
      <c r="Y270" s="26">
        <f t="shared" si="136"/>
        <v>-0.18650684979307874</v>
      </c>
      <c r="Z270" s="82" t="str">
        <f t="shared" si="137"/>
        <v>C</v>
      </c>
      <c r="AA270" s="35">
        <f t="shared" si="132"/>
        <v>-1.013215076449498</v>
      </c>
      <c r="AB270" s="34" t="str">
        <f t="shared" si="141"/>
        <v>C</v>
      </c>
      <c r="AC270" t="s">
        <v>57</v>
      </c>
      <c r="AD270" s="1">
        <f t="shared" si="142"/>
        <v>0.18650684979307874</v>
      </c>
      <c r="AE270" s="1">
        <f t="shared" si="147"/>
        <v>0.18423500354943423</v>
      </c>
      <c r="AF270" s="1"/>
      <c r="AG270" s="1"/>
      <c r="AH270" s="1"/>
      <c r="AI270" s="1">
        <v>0</v>
      </c>
      <c r="AK270" s="28" t="e">
        <f t="shared" si="154"/>
        <v>#N/A</v>
      </c>
      <c r="AL270" s="28" t="e">
        <f t="shared" si="155"/>
        <v>#N/A</v>
      </c>
      <c r="AM270" s="28">
        <f t="shared" si="156"/>
        <v>-1.013215076449498</v>
      </c>
      <c r="AN270" s="28" t="e">
        <f t="shared" si="157"/>
        <v>#N/A</v>
      </c>
      <c r="AO270" s="28" t="e">
        <f t="shared" si="158"/>
        <v>#N/A</v>
      </c>
      <c r="AP270" s="28" t="e">
        <f t="shared" si="159"/>
        <v>#N/A</v>
      </c>
      <c r="AQ270">
        <f t="shared" si="160"/>
        <v>451.76</v>
      </c>
      <c r="AR270" t="e">
        <f t="shared" si="161"/>
        <v>#N/A</v>
      </c>
      <c r="AT270" s="16">
        <f t="shared" si="162"/>
        <v>45077</v>
      </c>
      <c r="AU270">
        <f t="shared" si="150"/>
        <v>1</v>
      </c>
      <c r="AV270">
        <f t="shared" si="163"/>
        <v>1</v>
      </c>
      <c r="BG270" cm="1">
        <f t="array" ref="BG270">_xll.BDH($BG$3,"PX_LAST",$A270,$A270,"Days=A","Fill=P")</f>
        <v>451.76</v>
      </c>
      <c r="BH270">
        <f t="shared" si="153"/>
        <v>-3.1887536430653118E-2</v>
      </c>
      <c r="BI270" t="str">
        <f t="shared" si="138"/>
        <v>C</v>
      </c>
      <c r="BJ270">
        <f t="shared" si="139"/>
        <v>0</v>
      </c>
      <c r="BK270">
        <f t="shared" si="140"/>
        <v>0</v>
      </c>
      <c r="BL270">
        <f t="shared" si="143"/>
        <v>131.01784723794941</v>
      </c>
      <c r="BM270">
        <f t="shared" si="144"/>
        <v>119.56067222442763</v>
      </c>
      <c r="BN270">
        <f t="shared" si="145"/>
        <v>1.0958272883579601</v>
      </c>
    </row>
    <row r="271" spans="1:66" x14ac:dyDescent="0.25">
      <c r="A271" s="54">
        <v>45107</v>
      </c>
      <c r="B271" s="75">
        <f>_xll.BDH(B$2,"PX_LAST",$A271,$A271,"Days=A","Fill=P")</f>
        <v>98.929900000000004</v>
      </c>
      <c r="C271" s="8">
        <f t="shared" si="151"/>
        <v>99.393620601469479</v>
      </c>
      <c r="D271" s="55">
        <f t="shared" si="133"/>
        <v>-1.6592726938127405</v>
      </c>
      <c r="F271" s="1"/>
      <c r="H271" s="1"/>
      <c r="I271" s="8" cm="1">
        <f t="array" ref="I271">_xll.BDH(I$2,"PX_LAST",$A271,$A271,"Days=A","Fill=P")</f>
        <v>0.14799999999999999</v>
      </c>
      <c r="J271" s="10">
        <f t="shared" si="152"/>
        <v>-0.3846499650307369</v>
      </c>
      <c r="K271" s="44">
        <f t="shared" si="134"/>
        <v>-0.62023552665002579</v>
      </c>
      <c r="L271" s="59">
        <v>65.102099999999993</v>
      </c>
      <c r="M271" s="10">
        <f t="shared" si="149"/>
        <v>47.225368720036023</v>
      </c>
      <c r="N271" s="55">
        <f t="shared" si="164"/>
        <v>0.36765881330664357</v>
      </c>
      <c r="O271" s="59" cm="1">
        <f t="array" ref="O271">_xll.BDH(O$3,"PX_LAST",$A271,$A271,"Days=A","Fill=P")</f>
        <v>-144.9</v>
      </c>
      <c r="P271" s="10">
        <f t="shared" si="146"/>
        <v>7.4499410190685982</v>
      </c>
      <c r="Q271" s="55">
        <f t="shared" si="148"/>
        <v>-2.9849376818424895</v>
      </c>
      <c r="T271" t="s">
        <v>28</v>
      </c>
      <c r="U271" s="26">
        <f t="shared" si="129"/>
        <v>-1.2644146262717522</v>
      </c>
      <c r="V271" s="1" t="str">
        <f t="shared" si="130"/>
        <v>C</v>
      </c>
      <c r="W271" s="26">
        <f t="shared" si="135"/>
        <v>-0.25119954982225412</v>
      </c>
      <c r="X271" s="49">
        <f t="shared" si="131"/>
        <v>0</v>
      </c>
      <c r="Y271" s="26">
        <f t="shared" si="136"/>
        <v>-0.25119954982225412</v>
      </c>
      <c r="Z271" s="82" t="str">
        <f t="shared" si="137"/>
        <v>C</v>
      </c>
      <c r="AA271" s="35">
        <f t="shared" si="132"/>
        <v>-1.013215076449498</v>
      </c>
      <c r="AB271" s="34" t="str">
        <f t="shared" si="141"/>
        <v>C</v>
      </c>
      <c r="AC271" t="s">
        <v>57</v>
      </c>
      <c r="AD271" s="1">
        <f t="shared" si="142"/>
        <v>0.25119954982225412</v>
      </c>
      <c r="AE271" s="1">
        <f t="shared" si="147"/>
        <v>0.18650684979307874</v>
      </c>
      <c r="AF271" s="1"/>
      <c r="AG271" s="1"/>
      <c r="AH271" s="1"/>
      <c r="AI271" s="1">
        <v>0</v>
      </c>
      <c r="AK271" s="28" t="e">
        <f t="shared" si="154"/>
        <v>#N/A</v>
      </c>
      <c r="AL271" s="28" t="e">
        <f t="shared" si="155"/>
        <v>#N/A</v>
      </c>
      <c r="AM271" s="28">
        <f t="shared" si="156"/>
        <v>-1.2644146262717522</v>
      </c>
      <c r="AN271" s="28" t="e">
        <f t="shared" si="157"/>
        <v>#N/A</v>
      </c>
      <c r="AO271" s="28" t="e">
        <f t="shared" si="158"/>
        <v>#N/A</v>
      </c>
      <c r="AP271" s="28" t="e">
        <f t="shared" si="159"/>
        <v>#N/A</v>
      </c>
      <c r="AQ271">
        <f t="shared" si="160"/>
        <v>461.93</v>
      </c>
      <c r="AR271" t="e">
        <f t="shared" si="161"/>
        <v>#N/A</v>
      </c>
      <c r="AT271" s="16">
        <f t="shared" si="162"/>
        <v>45107</v>
      </c>
      <c r="AU271">
        <f t="shared" si="150"/>
        <v>1</v>
      </c>
      <c r="AV271">
        <f t="shared" si="163"/>
        <v>1</v>
      </c>
      <c r="BG271" cm="1">
        <f t="array" ref="BG271">_xll.BDH($BG$3,"PX_LAST",$A271,$A271,"Days=A","Fill=P")</f>
        <v>461.93</v>
      </c>
      <c r="BH271">
        <f t="shared" si="153"/>
        <v>2.251195324951305E-2</v>
      </c>
      <c r="BI271" t="str">
        <f t="shared" si="138"/>
        <v>C</v>
      </c>
      <c r="BJ271">
        <f t="shared" si="139"/>
        <v>0</v>
      </c>
      <c r="BK271">
        <f t="shared" si="140"/>
        <v>0</v>
      </c>
      <c r="BL271">
        <f t="shared" si="143"/>
        <v>131.01784723794941</v>
      </c>
      <c r="BM271">
        <f t="shared" si="144"/>
        <v>122.2522164880243</v>
      </c>
      <c r="BN271">
        <f t="shared" si="145"/>
        <v>1.0717012010230815</v>
      </c>
    </row>
    <row r="272" spans="1:66" x14ac:dyDescent="0.25">
      <c r="A272" s="54">
        <v>45138</v>
      </c>
      <c r="B272" s="75">
        <f>_xll.BDH(B$2,"PX_LAST",$A272,$A272,"Days=A","Fill=P")</f>
        <v>98.923699999999997</v>
      </c>
      <c r="C272" s="8">
        <f t="shared" si="151"/>
        <v>99.370124571396005</v>
      </c>
      <c r="D272" s="55">
        <f t="shared" si="133"/>
        <v>-1.5414346725200656</v>
      </c>
      <c r="F272" s="1"/>
      <c r="H272" s="1"/>
      <c r="I272" s="8" cm="1">
        <f t="array" ref="I272">_xll.BDH(I$2,"PX_LAST",$A272,$A272,"Days=A","Fill=P")</f>
        <v>0.20200000000000001</v>
      </c>
      <c r="J272" s="10">
        <f t="shared" si="152"/>
        <v>-0.35531746677920001</v>
      </c>
      <c r="K272" s="44">
        <f t="shared" si="134"/>
        <v>-0.16773398853099988</v>
      </c>
      <c r="L272" s="59">
        <v>62.599800000000002</v>
      </c>
      <c r="M272" s="10">
        <f t="shared" si="149"/>
        <v>47.994090284034229</v>
      </c>
      <c r="N272" s="55">
        <f t="shared" si="164"/>
        <v>0.59853944757774635</v>
      </c>
      <c r="O272" s="59" cm="1">
        <f t="array" ref="O272">_xll.BDH(O$3,"PX_LAST",$A272,$A272,"Days=A","Fill=P")</f>
        <v>-116</v>
      </c>
      <c r="P272" s="10">
        <f t="shared" si="146"/>
        <v>-4.8950530828382597</v>
      </c>
      <c r="Q272" s="55">
        <f t="shared" si="148"/>
        <v>-3.6802058641344351</v>
      </c>
      <c r="T272" t="s">
        <v>28</v>
      </c>
      <c r="U272" s="26">
        <f t="shared" si="129"/>
        <v>-1.2271682747251074</v>
      </c>
      <c r="V272" s="1" t="str">
        <f t="shared" si="130"/>
        <v>R</v>
      </c>
      <c r="W272" s="26">
        <f t="shared" si="135"/>
        <v>3.7246351546644796E-2</v>
      </c>
      <c r="X272" s="49">
        <f t="shared" si="131"/>
        <v>0</v>
      </c>
      <c r="Y272" s="26">
        <f t="shared" si="136"/>
        <v>3.7246351546644796E-2</v>
      </c>
      <c r="Z272" s="82" t="str">
        <f t="shared" si="137"/>
        <v>C</v>
      </c>
      <c r="AA272" s="35">
        <f t="shared" si="132"/>
        <v>-1.013215076449498</v>
      </c>
      <c r="AB272" s="34" t="str">
        <f t="shared" si="141"/>
        <v>C</v>
      </c>
      <c r="AC272" t="s">
        <v>57</v>
      </c>
      <c r="AD272" s="1">
        <f t="shared" si="142"/>
        <v>3.7246351546644796E-2</v>
      </c>
      <c r="AE272" s="1">
        <f t="shared" si="147"/>
        <v>0.18650684979307874</v>
      </c>
      <c r="AF272" s="1"/>
      <c r="AG272" s="1"/>
      <c r="AH272" s="1"/>
      <c r="AI272" s="1">
        <v>0</v>
      </c>
      <c r="AK272" s="28" t="e">
        <f t="shared" si="154"/>
        <v>#N/A</v>
      </c>
      <c r="AL272" s="28" t="e">
        <f t="shared" si="155"/>
        <v>#N/A</v>
      </c>
      <c r="AM272" s="28">
        <f t="shared" si="156"/>
        <v>-1.2271682747251074</v>
      </c>
      <c r="AN272" s="28">
        <f t="shared" si="157"/>
        <v>-1.2271682747251074</v>
      </c>
      <c r="AO272" s="28" t="e">
        <f t="shared" si="158"/>
        <v>#N/A</v>
      </c>
      <c r="AP272" s="28" t="e">
        <f t="shared" si="159"/>
        <v>#N/A</v>
      </c>
      <c r="AQ272">
        <f t="shared" si="160"/>
        <v>471.35</v>
      </c>
      <c r="AR272" t="e">
        <f t="shared" si="161"/>
        <v>#N/A</v>
      </c>
      <c r="AT272" s="16">
        <f t="shared" si="162"/>
        <v>45138</v>
      </c>
      <c r="AU272">
        <f t="shared" si="150"/>
        <v>2</v>
      </c>
      <c r="AV272">
        <f t="shared" si="163"/>
        <v>1</v>
      </c>
      <c r="BG272" cm="1">
        <f t="array" ref="BG272">_xll.BDH($BG$3,"PX_LAST",$A272,$A272,"Days=A","Fill=P")</f>
        <v>471.35</v>
      </c>
      <c r="BH272">
        <f t="shared" si="153"/>
        <v>2.039270019266981E-2</v>
      </c>
      <c r="BI272" t="str">
        <f t="shared" si="138"/>
        <v>C</v>
      </c>
      <c r="BJ272">
        <f t="shared" si="139"/>
        <v>0</v>
      </c>
      <c r="BK272">
        <f t="shared" si="140"/>
        <v>0</v>
      </c>
      <c r="BL272">
        <f t="shared" si="143"/>
        <v>131.01784723794941</v>
      </c>
      <c r="BM272">
        <f t="shared" si="144"/>
        <v>124.74526928675395</v>
      </c>
      <c r="BN272">
        <f t="shared" si="145"/>
        <v>1.0502830927942974</v>
      </c>
    </row>
    <row r="273" spans="1:66" x14ac:dyDescent="0.25">
      <c r="A273" s="54">
        <v>45169</v>
      </c>
      <c r="B273" s="75">
        <f>_xll.BDH(B$2,"PX_LAST",$A273,$A273,"Days=A","Fill=P")</f>
        <v>98.932699999999997</v>
      </c>
      <c r="C273" s="8">
        <f t="shared" si="151"/>
        <v>99.348253342826197</v>
      </c>
      <c r="D273" s="55">
        <f t="shared" si="133"/>
        <v>-1.4619087570251099</v>
      </c>
      <c r="F273" s="1"/>
      <c r="H273" s="1"/>
      <c r="I273" s="8" cm="1">
        <f t="array" ref="I273">_xll.BDH(I$2,"PX_LAST",$A273,$A273,"Days=A","Fill=P")</f>
        <v>0.104</v>
      </c>
      <c r="J273" s="10">
        <f t="shared" si="152"/>
        <v>-0.33235159344024001</v>
      </c>
      <c r="K273" s="44">
        <f t="shared" si="134"/>
        <v>5.7785754508540572E-2</v>
      </c>
      <c r="L273" s="59">
        <v>63.3491</v>
      </c>
      <c r="M273" s="10">
        <f t="shared" si="149"/>
        <v>48.761840769832517</v>
      </c>
      <c r="N273" s="55">
        <f t="shared" si="164"/>
        <v>0.86141975519662517</v>
      </c>
      <c r="O273" s="59" cm="1">
        <f t="array" ref="O273">_xll.BDH(O$3,"PX_LAST",$A273,$A273,"Days=A","Fill=P")</f>
        <v>-58.1</v>
      </c>
      <c r="P273" s="10">
        <f t="shared" si="146"/>
        <v>-10.215547774554434</v>
      </c>
      <c r="Q273" s="55">
        <f t="shared" si="148"/>
        <v>-3.4645979097443753</v>
      </c>
      <c r="T273" t="s">
        <v>28</v>
      </c>
      <c r="U273" s="26">
        <f t="shared" si="129"/>
        <v>-1.0217067681398189</v>
      </c>
      <c r="V273" s="1" t="str">
        <f t="shared" si="130"/>
        <v>R</v>
      </c>
      <c r="W273" s="26">
        <f t="shared" si="135"/>
        <v>0.2054615065852885</v>
      </c>
      <c r="X273" s="49">
        <f t="shared" si="131"/>
        <v>0</v>
      </c>
      <c r="Y273" s="26">
        <f t="shared" si="136"/>
        <v>0.2054615065852885</v>
      </c>
      <c r="Z273" s="82" t="str">
        <f t="shared" si="137"/>
        <v>R</v>
      </c>
      <c r="AA273" s="35">
        <f t="shared" si="132"/>
        <v>-1.013215076449498</v>
      </c>
      <c r="AB273" s="34" t="str">
        <f t="shared" si="141"/>
        <v>R</v>
      </c>
      <c r="AC273" t="s">
        <v>57</v>
      </c>
      <c r="AD273" s="1">
        <f t="shared" si="142"/>
        <v>0.2054615065852885</v>
      </c>
      <c r="AE273" s="1">
        <f t="shared" si="147"/>
        <v>0.19321137017958945</v>
      </c>
      <c r="AF273" s="1"/>
      <c r="AG273" s="1"/>
      <c r="AH273" s="1"/>
      <c r="AI273" s="1">
        <v>0</v>
      </c>
      <c r="AK273" s="28" t="e">
        <f t="shared" si="154"/>
        <v>#N/A</v>
      </c>
      <c r="AL273" s="28" t="e">
        <f t="shared" si="155"/>
        <v>#N/A</v>
      </c>
      <c r="AM273" s="28" t="e">
        <f t="shared" si="156"/>
        <v>#N/A</v>
      </c>
      <c r="AN273" s="28">
        <f t="shared" si="157"/>
        <v>-1.0217067681398189</v>
      </c>
      <c r="AO273" s="28" t="e">
        <f t="shared" si="158"/>
        <v>#N/A</v>
      </c>
      <c r="AP273" s="28" t="e">
        <f t="shared" si="159"/>
        <v>#N/A</v>
      </c>
      <c r="AQ273" t="e">
        <f t="shared" si="160"/>
        <v>#N/A</v>
      </c>
      <c r="AR273" t="e">
        <f t="shared" si="161"/>
        <v>#N/A</v>
      </c>
      <c r="AT273" s="16">
        <f t="shared" si="162"/>
        <v>45169</v>
      </c>
      <c r="AU273">
        <f t="shared" si="150"/>
        <v>2</v>
      </c>
      <c r="AV273">
        <f t="shared" si="163"/>
        <v>2</v>
      </c>
      <c r="BG273" cm="1">
        <f t="array" ref="BG273">_xll.BDH($BG$3,"PX_LAST",$A273,$A273,"Days=A","Fill=P")</f>
        <v>458.19</v>
      </c>
      <c r="BH273">
        <f t="shared" si="153"/>
        <v>-2.7919804815954241E-2</v>
      </c>
      <c r="BI273" t="str">
        <f t="shared" si="138"/>
        <v>R</v>
      </c>
      <c r="BJ273">
        <f t="shared" si="139"/>
        <v>1</v>
      </c>
      <c r="BK273">
        <f t="shared" si="140"/>
        <v>-1.7394530653222384E-2</v>
      </c>
      <c r="BL273">
        <f t="shared" si="143"/>
        <v>131.01784723794941</v>
      </c>
      <c r="BM273">
        <f t="shared" si="144"/>
        <v>121.26240571655413</v>
      </c>
      <c r="BN273">
        <f t="shared" si="145"/>
        <v>1.0804490185045332</v>
      </c>
    </row>
    <row r="274" spans="1:66" x14ac:dyDescent="0.25">
      <c r="A274" s="54">
        <v>45199</v>
      </c>
      <c r="B274" s="75">
        <f>_xll.BDH(B$2,"PX_LAST",$A274,$A274,"Days=A","Fill=P")</f>
        <v>98.964699999999993</v>
      </c>
      <c r="C274" s="8">
        <f t="shared" si="151"/>
        <v>99.329075675684891</v>
      </c>
      <c r="D274" s="55">
        <f t="shared" si="133"/>
        <v>-1.3955627527474248</v>
      </c>
      <c r="F274" s="1"/>
      <c r="H274" s="1"/>
      <c r="I274" s="8" cm="1">
        <f t="array" ref="I274">_xll.BDH(I$2,"PX_LAST",$A274,$A274,"Days=A","Fill=P")</f>
        <v>-4.9000000000000002E-2</v>
      </c>
      <c r="J274" s="10">
        <f t="shared" si="152"/>
        <v>-0.31818401376822802</v>
      </c>
      <c r="K274" s="44">
        <f t="shared" si="134"/>
        <v>0.14845397165391824</v>
      </c>
      <c r="L274" s="59">
        <v>60.158299999999997</v>
      </c>
      <c r="M274" s="10">
        <f t="shared" si="149"/>
        <v>49.331663731340896</v>
      </c>
      <c r="N274" s="55">
        <f t="shared" si="164"/>
        <v>1.1016995649931332</v>
      </c>
      <c r="O274" s="59" cm="1">
        <f t="array" ref="O274">_xll.BDH(O$3,"PX_LAST",$A274,$A274,"Days=A","Fill=P")</f>
        <v>-54</v>
      </c>
      <c r="P274" s="10">
        <f t="shared" si="146"/>
        <v>-14.59399299709899</v>
      </c>
      <c r="Q274" s="55">
        <f t="shared" si="148"/>
        <v>-2.9506955927557463</v>
      </c>
      <c r="T274" t="s">
        <v>28</v>
      </c>
      <c r="U274" s="26">
        <f t="shared" si="129"/>
        <v>-0.79061270328345123</v>
      </c>
      <c r="V274" s="1" t="str">
        <f t="shared" si="130"/>
        <v>R</v>
      </c>
      <c r="W274" s="26">
        <f t="shared" si="135"/>
        <v>0.23109406485636763</v>
      </c>
      <c r="X274" s="49">
        <f t="shared" si="131"/>
        <v>0</v>
      </c>
      <c r="Y274" s="26">
        <f t="shared" si="136"/>
        <v>0.23109406485636763</v>
      </c>
      <c r="Z274" s="82" t="str">
        <f t="shared" si="137"/>
        <v>R</v>
      </c>
      <c r="AA274" s="35">
        <f t="shared" si="132"/>
        <v>-1.013215076449498</v>
      </c>
      <c r="AB274" s="34" t="str">
        <f t="shared" si="141"/>
        <v>R</v>
      </c>
      <c r="AC274" t="s">
        <v>57</v>
      </c>
      <c r="AD274" s="1">
        <f t="shared" si="142"/>
        <v>0.23109406485636763</v>
      </c>
      <c r="AE274" s="1">
        <f t="shared" si="147"/>
        <v>0.2054615065852885</v>
      </c>
      <c r="AF274" s="1"/>
      <c r="AG274" s="1"/>
      <c r="AH274" s="1"/>
      <c r="AI274" s="1">
        <v>0</v>
      </c>
      <c r="AK274" s="28" t="e">
        <f t="shared" si="154"/>
        <v>#N/A</v>
      </c>
      <c r="AL274" s="28" t="e">
        <f t="shared" si="155"/>
        <v>#N/A</v>
      </c>
      <c r="AM274" s="28" t="e">
        <f t="shared" si="156"/>
        <v>#N/A</v>
      </c>
      <c r="AN274" s="28">
        <f t="shared" si="157"/>
        <v>-0.79061270328345123</v>
      </c>
      <c r="AO274" s="28" t="e">
        <f t="shared" si="158"/>
        <v>#N/A</v>
      </c>
      <c r="AP274" s="28" t="e">
        <f t="shared" si="159"/>
        <v>#N/A</v>
      </c>
      <c r="AQ274" t="e">
        <f t="shared" si="160"/>
        <v>#N/A</v>
      </c>
      <c r="AR274" t="e">
        <f t="shared" si="161"/>
        <v>#N/A</v>
      </c>
      <c r="AT274" s="16">
        <f t="shared" si="162"/>
        <v>45199</v>
      </c>
      <c r="AU274">
        <f t="shared" si="150"/>
        <v>2</v>
      </c>
      <c r="AV274">
        <f t="shared" si="163"/>
        <v>2</v>
      </c>
      <c r="BG274" cm="1">
        <f t="array" ref="BG274">_xll.BDH($BG$3,"PX_LAST",$A274,$A274,"Days=A","Fill=P")</f>
        <v>450.22</v>
      </c>
      <c r="BH274">
        <f t="shared" si="153"/>
        <v>-1.7394530653222384E-2</v>
      </c>
      <c r="BI274" t="str">
        <f t="shared" si="138"/>
        <v>R</v>
      </c>
      <c r="BJ274">
        <f t="shared" si="139"/>
        <v>1</v>
      </c>
      <c r="BK274">
        <f t="shared" si="140"/>
        <v>-3.6782017680245249E-2</v>
      </c>
      <c r="BL274">
        <f t="shared" si="143"/>
        <v>128.7388532780497</v>
      </c>
      <c r="BM274">
        <f t="shared" si="144"/>
        <v>119.15310308323404</v>
      </c>
      <c r="BN274">
        <f t="shared" si="145"/>
        <v>1.0804490185045332</v>
      </c>
    </row>
    <row r="275" spans="1:66" x14ac:dyDescent="0.25">
      <c r="A275" s="54">
        <v>45230</v>
      </c>
      <c r="B275" s="75">
        <f>_xll.BDH(B$2,"PX_LAST",$A275,$A275,"Days=A","Fill=P")</f>
        <v>99.016800000000003</v>
      </c>
      <c r="C275" s="8">
        <f t="shared" si="151"/>
        <v>99.313461891900644</v>
      </c>
      <c r="D275" s="55">
        <f t="shared" si="133"/>
        <v>-1.3504661293522293</v>
      </c>
      <c r="F275" s="1"/>
      <c r="H275" s="1"/>
      <c r="I275" s="8" cm="1">
        <f t="array" ref="I275">_xll.BDH(I$2,"PX_LAST",$A275,$A275,"Days=A","Fill=P")</f>
        <v>-9.5000000000000001E-2</v>
      </c>
      <c r="J275" s="10">
        <f t="shared" si="152"/>
        <v>-0.30702481307981666</v>
      </c>
      <c r="K275" s="44">
        <f t="shared" si="134"/>
        <v>0.25380856412316183</v>
      </c>
      <c r="L275" s="59">
        <v>52.796500000000002</v>
      </c>
      <c r="M275" s="10">
        <f t="shared" si="149"/>
        <v>49.504905544773848</v>
      </c>
      <c r="N275" s="55">
        <f t="shared" si="164"/>
        <v>1.2365809358730684</v>
      </c>
      <c r="O275" s="59" cm="1">
        <f t="array" ref="O275">_xll.BDH(O$3,"PX_LAST",$A275,$A275,"Days=A","Fill=P")</f>
        <v>-45.5</v>
      </c>
      <c r="P275" s="10">
        <f t="shared" si="146"/>
        <v>-17.68459369738909</v>
      </c>
      <c r="Q275" s="55">
        <f t="shared" si="148"/>
        <v>-2.7900319075633258</v>
      </c>
      <c r="T275" t="s">
        <v>28</v>
      </c>
      <c r="U275" s="26">
        <f t="shared" si="129"/>
        <v>-0.6738012900786301</v>
      </c>
      <c r="V275" s="1" t="str">
        <f t="shared" si="130"/>
        <v>R</v>
      </c>
      <c r="W275" s="26">
        <f t="shared" si="135"/>
        <v>0.11681141320482114</v>
      </c>
      <c r="X275" s="49">
        <f t="shared" si="131"/>
        <v>0</v>
      </c>
      <c r="Y275" s="26">
        <f t="shared" si="136"/>
        <v>0.11681141320482114</v>
      </c>
      <c r="Z275" s="82" t="str">
        <f t="shared" si="137"/>
        <v>R</v>
      </c>
      <c r="AA275" s="35">
        <f t="shared" si="132"/>
        <v>-1.013215076449498</v>
      </c>
      <c r="AB275" s="34" t="str">
        <f t="shared" si="141"/>
        <v>R</v>
      </c>
      <c r="AC275" t="s">
        <v>57</v>
      </c>
      <c r="AD275" s="1">
        <f t="shared" si="142"/>
        <v>0.11681141320482114</v>
      </c>
      <c r="AE275" s="1">
        <f t="shared" si="147"/>
        <v>0.18650684979307874</v>
      </c>
      <c r="AF275" s="1"/>
      <c r="AG275" s="1"/>
      <c r="AH275" s="1"/>
      <c r="AI275" s="1">
        <v>0</v>
      </c>
      <c r="AK275" s="28" t="e">
        <f t="shared" si="154"/>
        <v>#N/A</v>
      </c>
      <c r="AL275" s="28" t="e">
        <f t="shared" si="155"/>
        <v>#N/A</v>
      </c>
      <c r="AM275" s="28" t="e">
        <f t="shared" si="156"/>
        <v>#N/A</v>
      </c>
      <c r="AN275" s="28">
        <f t="shared" si="157"/>
        <v>-0.6738012900786301</v>
      </c>
      <c r="AO275" s="28" t="e">
        <f t="shared" si="158"/>
        <v>#N/A</v>
      </c>
      <c r="AP275" s="28" t="e">
        <f t="shared" si="159"/>
        <v>#N/A</v>
      </c>
      <c r="AQ275" t="e">
        <f t="shared" si="160"/>
        <v>#N/A</v>
      </c>
      <c r="AR275" t="e">
        <f t="shared" si="161"/>
        <v>#N/A</v>
      </c>
      <c r="AT275" s="16">
        <f t="shared" si="162"/>
        <v>45230</v>
      </c>
      <c r="AU275">
        <f t="shared" si="150"/>
        <v>2</v>
      </c>
      <c r="AV275">
        <f t="shared" si="163"/>
        <v>2</v>
      </c>
      <c r="BG275" cm="1">
        <f t="array" ref="BG275">_xll.BDH($BG$3,"PX_LAST",$A275,$A275,"Days=A","Fill=P")</f>
        <v>433.66</v>
      </c>
      <c r="BH275">
        <f t="shared" si="153"/>
        <v>-3.6782017680245249E-2</v>
      </c>
      <c r="BI275" t="str">
        <f t="shared" si="138"/>
        <v>R</v>
      </c>
      <c r="BJ275">
        <f t="shared" si="139"/>
        <v>1</v>
      </c>
      <c r="BK275">
        <f t="shared" si="140"/>
        <v>6.4451413549785563E-2</v>
      </c>
      <c r="BL275">
        <f t="shared" si="143"/>
        <v>124.00357850064198</v>
      </c>
      <c r="BM275">
        <f t="shared" si="144"/>
        <v>114.77041153897045</v>
      </c>
      <c r="BN275">
        <f t="shared" si="145"/>
        <v>1.0804490185045332</v>
      </c>
    </row>
    <row r="276" spans="1:66" x14ac:dyDescent="0.25">
      <c r="A276" s="54">
        <v>45260</v>
      </c>
      <c r="B276" s="75">
        <f>_xll.BDH(B$2,"PX_LAST",$A276,$A276,"Days=A","Fill=P")</f>
        <v>99.085499999999996</v>
      </c>
      <c r="C276" s="8">
        <f t="shared" si="151"/>
        <v>99.302063797305621</v>
      </c>
      <c r="D276" s="55">
        <f t="shared" si="133"/>
        <v>-1.304806946296809</v>
      </c>
      <c r="F276" s="1"/>
      <c r="H276" s="1"/>
      <c r="I276" s="8" cm="1">
        <f t="array" ref="I276">_xll.BDH(I$2,"PX_LAST",$A276,$A276,"Days=A","Fill=P")</f>
        <v>0.23</v>
      </c>
      <c r="J276" s="10">
        <f t="shared" si="152"/>
        <v>-0.2801735724258258</v>
      </c>
      <c r="K276" s="44">
        <f t="shared" si="134"/>
        <v>0.54879279061532804</v>
      </c>
      <c r="L276" s="59">
        <v>79.723399999999998</v>
      </c>
      <c r="M276" s="10">
        <f t="shared" si="149"/>
        <v>51.015830267535158</v>
      </c>
      <c r="N276" s="55">
        <f t="shared" si="164"/>
        <v>1.7674714392207223</v>
      </c>
      <c r="O276" s="59" cm="1">
        <f t="array" ref="O276">_xll.BDH(O$3,"PX_LAST",$A276,$A276,"Days=A","Fill=P")</f>
        <v>-30.6</v>
      </c>
      <c r="P276" s="10">
        <f t="shared" si="146"/>
        <v>-18.976134327650183</v>
      </c>
      <c r="Q276" s="55">
        <f t="shared" si="148"/>
        <v>-2.6490134853903431</v>
      </c>
      <c r="T276" t="s">
        <v>28</v>
      </c>
      <c r="U276" s="26">
        <f t="shared" si="129"/>
        <v>-0.42080384622663053</v>
      </c>
      <c r="V276" s="1" t="str">
        <f t="shared" si="130"/>
        <v>R</v>
      </c>
      <c r="W276" s="26">
        <f t="shared" si="135"/>
        <v>0.25299744385199957</v>
      </c>
      <c r="X276" s="49">
        <f t="shared" si="131"/>
        <v>0</v>
      </c>
      <c r="Y276" s="26">
        <f t="shared" si="136"/>
        <v>0.25299744385199957</v>
      </c>
      <c r="Z276" s="82" t="str">
        <f t="shared" si="137"/>
        <v>R</v>
      </c>
      <c r="AA276" s="35">
        <f t="shared" si="132"/>
        <v>-1.013215076449498</v>
      </c>
      <c r="AB276" s="34" t="str">
        <f t="shared" si="141"/>
        <v>R</v>
      </c>
      <c r="AC276" t="s">
        <v>57</v>
      </c>
      <c r="AD276" s="1">
        <f t="shared" si="142"/>
        <v>0.25299744385199957</v>
      </c>
      <c r="AE276" s="1">
        <f t="shared" si="147"/>
        <v>0.18650684979307874</v>
      </c>
      <c r="AF276" s="1"/>
      <c r="AG276" s="1"/>
      <c r="AH276" s="1"/>
      <c r="AI276" s="1">
        <v>0</v>
      </c>
      <c r="AK276" s="28" t="e">
        <f t="shared" si="154"/>
        <v>#N/A</v>
      </c>
      <c r="AL276" s="28" t="e">
        <f t="shared" si="155"/>
        <v>#N/A</v>
      </c>
      <c r="AM276" s="28" t="e">
        <f t="shared" si="156"/>
        <v>#N/A</v>
      </c>
      <c r="AN276" s="28">
        <f t="shared" si="157"/>
        <v>-0.42080384622663053</v>
      </c>
      <c r="AO276" s="28" t="e">
        <f t="shared" si="158"/>
        <v>#N/A</v>
      </c>
      <c r="AP276" s="28" t="e">
        <f t="shared" si="159"/>
        <v>#N/A</v>
      </c>
      <c r="AQ276" t="e">
        <f t="shared" si="160"/>
        <v>#N/A</v>
      </c>
      <c r="AR276" t="e">
        <f t="shared" si="161"/>
        <v>#N/A</v>
      </c>
      <c r="AT276" s="16">
        <f t="shared" si="162"/>
        <v>45260</v>
      </c>
      <c r="AU276">
        <f t="shared" si="150"/>
        <v>2</v>
      </c>
      <c r="AV276">
        <f t="shared" si="163"/>
        <v>2</v>
      </c>
      <c r="BG276" cm="1">
        <f t="array" ref="BG276">_xll.BDH($BG$3,"PX_LAST",$A276,$A276,"Days=A","Fill=P")</f>
        <v>461.61</v>
      </c>
      <c r="BH276">
        <f t="shared" si="153"/>
        <v>6.4451413549785563E-2</v>
      </c>
      <c r="BI276" t="str">
        <f t="shared" si="138"/>
        <v>R</v>
      </c>
      <c r="BJ276">
        <f t="shared" si="139"/>
        <v>1</v>
      </c>
      <c r="BK276">
        <f t="shared" si="140"/>
        <v>3.765083078789444E-2</v>
      </c>
      <c r="BL276">
        <f t="shared" si="143"/>
        <v>131.99578442024014</v>
      </c>
      <c r="BM276">
        <f t="shared" si="144"/>
        <v>122.16752679634772</v>
      </c>
      <c r="BN276">
        <f t="shared" si="145"/>
        <v>1.0804490185045332</v>
      </c>
    </row>
    <row r="277" spans="1:66" x14ac:dyDescent="0.25">
      <c r="A277" s="54">
        <v>45291</v>
      </c>
      <c r="B277" s="75">
        <f>_xll.BDH(B$2,"PX_LAST",$A277,$A277,"Days=A","Fill=P")</f>
        <v>99.1648</v>
      </c>
      <c r="C277" s="8">
        <f t="shared" si="151"/>
        <v>99.295200607440336</v>
      </c>
      <c r="D277" s="55">
        <f t="shared" si="133"/>
        <v>-1.2656694245701487</v>
      </c>
      <c r="F277" s="1"/>
      <c r="H277" s="1"/>
      <c r="I277" s="8" cm="1">
        <f t="array" ref="I277">_xll.BDH(I$2,"PX_LAST",$A277,$A277,"Days=A","Fill=P")</f>
        <v>0.38300000000000001</v>
      </c>
      <c r="J277" s="10">
        <f t="shared" si="152"/>
        <v>-0.24701489380453448</v>
      </c>
      <c r="K277" s="44">
        <f t="shared" si="134"/>
        <v>1.0153389684229674</v>
      </c>
      <c r="L277" s="59">
        <v>88.533100000000005</v>
      </c>
      <c r="M277" s="10">
        <f t="shared" si="149"/>
        <v>52.891693754158403</v>
      </c>
      <c r="N277" s="55">
        <f t="shared" si="164"/>
        <v>2.3072973114553368</v>
      </c>
      <c r="O277" s="59" cm="1">
        <f t="array" ref="O277">_xll.BDH(O$3,"PX_LAST",$A277,$A277,"Days=A","Fill=P")</f>
        <v>-41</v>
      </c>
      <c r="P277" s="10">
        <f t="shared" si="146"/>
        <v>-21.178520894885164</v>
      </c>
      <c r="Q277" s="55">
        <f t="shared" si="148"/>
        <v>-2.2894866170643384</v>
      </c>
      <c r="T277" t="s">
        <v>26</v>
      </c>
      <c r="U277" s="26">
        <f t="shared" si="129"/>
        <v>-6.7914320870710809E-2</v>
      </c>
      <c r="V277" s="1" t="str">
        <f t="shared" si="130"/>
        <v>R</v>
      </c>
      <c r="W277" s="26">
        <f t="shared" si="135"/>
        <v>0.35288952535591972</v>
      </c>
      <c r="X277" s="49">
        <f t="shared" si="131"/>
        <v>1</v>
      </c>
      <c r="Y277" s="26">
        <f t="shared" si="136"/>
        <v>0.35288952535591972</v>
      </c>
      <c r="Z277" s="82" t="str">
        <f t="shared" si="137"/>
        <v>R</v>
      </c>
      <c r="AA277" s="35">
        <f t="shared" si="132"/>
        <v>-1.013215076449498</v>
      </c>
      <c r="AB277" s="34" t="str">
        <f t="shared" si="141"/>
        <v>R</v>
      </c>
      <c r="AC277" t="s">
        <v>57</v>
      </c>
      <c r="AD277" s="1">
        <f t="shared" si="142"/>
        <v>0.35288952535591972</v>
      </c>
      <c r="AE277" s="1">
        <f t="shared" si="147"/>
        <v>0.18650684979307874</v>
      </c>
      <c r="AF277" s="1"/>
      <c r="AG277" s="1"/>
      <c r="AH277" s="1"/>
      <c r="AI277" s="1">
        <v>0</v>
      </c>
      <c r="AK277" s="28">
        <f t="shared" si="154"/>
        <v>-6.7914320870710809E-2</v>
      </c>
      <c r="AL277" s="28" t="e">
        <f t="shared" si="155"/>
        <v>#N/A</v>
      </c>
      <c r="AM277" s="28" t="e">
        <f t="shared" si="156"/>
        <v>#N/A</v>
      </c>
      <c r="AN277" s="28">
        <f t="shared" si="157"/>
        <v>-6.7914320870710809E-2</v>
      </c>
      <c r="AO277" s="28">
        <f t="shared" si="158"/>
        <v>478.99</v>
      </c>
      <c r="AP277" s="28" t="e">
        <f t="shared" si="159"/>
        <v>#N/A</v>
      </c>
      <c r="AQ277" t="e">
        <f t="shared" si="160"/>
        <v>#N/A</v>
      </c>
      <c r="AR277" t="e">
        <f t="shared" si="161"/>
        <v>#N/A</v>
      </c>
      <c r="AT277" s="16">
        <f t="shared" si="162"/>
        <v>45291</v>
      </c>
      <c r="AU277">
        <f t="shared" si="150"/>
        <v>2</v>
      </c>
      <c r="AV277">
        <f t="shared" si="163"/>
        <v>2</v>
      </c>
      <c r="BG277" cm="1">
        <f t="array" ref="BG277">_xll.BDH($BG$3,"PX_LAST",$A277,$A277,"Days=A","Fill=P")</f>
        <v>478.99</v>
      </c>
      <c r="BH277">
        <f t="shared" si="153"/>
        <v>3.765083078789444E-2</v>
      </c>
      <c r="BI277" t="str">
        <f t="shared" si="138"/>
        <v>R</v>
      </c>
      <c r="BJ277">
        <f t="shared" si="139"/>
        <v>1</v>
      </c>
      <c r="BK277">
        <f t="shared" si="140"/>
        <v>1.3946011398985325E-2</v>
      </c>
      <c r="BL277">
        <f t="shared" si="143"/>
        <v>136.96553536416201</v>
      </c>
      <c r="BM277">
        <f t="shared" si="144"/>
        <v>126.76723567553256</v>
      </c>
      <c r="BN277">
        <f t="shared" si="145"/>
        <v>1.0804490185045332</v>
      </c>
    </row>
    <row r="278" spans="1:66" x14ac:dyDescent="0.25">
      <c r="A278" s="54">
        <v>45322</v>
      </c>
      <c r="B278" s="75">
        <f>_xll.BDH(B$2,"PX_LAST",$A278,$A278,"Days=A","Fill=P")</f>
        <v>99.244200000000006</v>
      </c>
      <c r="C278" s="8">
        <f t="shared" si="151"/>
        <v>99.292650577068315</v>
      </c>
      <c r="D278" s="55">
        <f t="shared" si="133"/>
        <v>-1.2251512639691255</v>
      </c>
      <c r="F278" s="1"/>
      <c r="H278" s="1"/>
      <c r="I278" s="8" cm="1">
        <f t="array" ref="I278">_xll.BDH(I$2,"PX_LAST",$A278,$A278,"Days=A","Fill=P")</f>
        <v>0.60299999999999998</v>
      </c>
      <c r="J278" s="10">
        <f t="shared" si="152"/>
        <v>-0.20451414911430771</v>
      </c>
      <c r="K278" s="44">
        <f t="shared" si="134"/>
        <v>1.7229127122242338</v>
      </c>
      <c r="L278" s="59">
        <v>81.3566</v>
      </c>
      <c r="M278" s="10">
        <f t="shared" si="149"/>
        <v>54.314939066450485</v>
      </c>
      <c r="N278" s="55">
        <f t="shared" si="164"/>
        <v>2.5334140868215131</v>
      </c>
      <c r="O278" s="59" cm="1">
        <f t="array" ref="O278">_xll.BDH(O$3,"PX_LAST",$A278,$A278,"Days=A","Fill=P")</f>
        <v>-1.1000000000000001</v>
      </c>
      <c r="P278" s="10">
        <f t="shared" si="146"/>
        <v>-19.170668805396648</v>
      </c>
      <c r="Q278" s="55">
        <f t="shared" si="148"/>
        <v>-2.0347032412939088</v>
      </c>
      <c r="T278" t="s">
        <v>26</v>
      </c>
      <c r="U278" s="26">
        <f t="shared" si="129"/>
        <v>0.23898853329542236</v>
      </c>
      <c r="V278" s="1" t="str">
        <f t="shared" si="130"/>
        <v>E</v>
      </c>
      <c r="W278" s="26">
        <f t="shared" si="135"/>
        <v>0.30690285416613317</v>
      </c>
      <c r="X278" s="49">
        <f t="shared" si="131"/>
        <v>1</v>
      </c>
      <c r="Y278" s="26">
        <f t="shared" si="136"/>
        <v>0.30690285416613317</v>
      </c>
      <c r="Z278" s="82" t="str">
        <f t="shared" si="137"/>
        <v>E</v>
      </c>
      <c r="AA278" s="35">
        <f t="shared" si="132"/>
        <v>0.23898853329542236</v>
      </c>
      <c r="AB278" s="34" t="str">
        <f t="shared" si="141"/>
        <v>E</v>
      </c>
      <c r="AC278" t="s">
        <v>57</v>
      </c>
      <c r="AD278" s="1">
        <f t="shared" si="142"/>
        <v>0.30690285416613317</v>
      </c>
      <c r="AE278" s="1">
        <f t="shared" si="147"/>
        <v>0.18650684979307874</v>
      </c>
      <c r="AF278" s="1"/>
      <c r="AG278" s="1"/>
      <c r="AH278" s="1"/>
      <c r="AI278" s="1">
        <v>0</v>
      </c>
      <c r="AK278" s="28">
        <f t="shared" si="154"/>
        <v>0.23898853329542236</v>
      </c>
      <c r="AL278" s="28" t="e">
        <f t="shared" si="155"/>
        <v>#N/A</v>
      </c>
      <c r="AM278" s="28" t="e">
        <f t="shared" si="156"/>
        <v>#N/A</v>
      </c>
      <c r="AN278" s="28" t="e">
        <f t="shared" si="157"/>
        <v>#N/A</v>
      </c>
      <c r="AO278" s="28">
        <f t="shared" si="158"/>
        <v>485.67</v>
      </c>
      <c r="AP278" s="28" t="e">
        <f t="shared" si="159"/>
        <v>#N/A</v>
      </c>
      <c r="AQ278" t="e">
        <f t="shared" si="160"/>
        <v>#N/A</v>
      </c>
      <c r="AR278" t="e">
        <f t="shared" si="161"/>
        <v>#N/A</v>
      </c>
      <c r="AT278" s="16">
        <f t="shared" si="162"/>
        <v>45322</v>
      </c>
      <c r="AU278">
        <f t="shared" si="150"/>
        <v>4</v>
      </c>
      <c r="AV278">
        <f t="shared" si="163"/>
        <v>4</v>
      </c>
      <c r="BG278" cm="1">
        <f t="array" ref="BG278">_xll.BDH($BG$3,"PX_LAST",$A278,$A278,"Days=A","Fill=P")</f>
        <v>485.67</v>
      </c>
      <c r="BH278">
        <f t="shared" si="153"/>
        <v>1.3946011398985325E-2</v>
      </c>
      <c r="BI278" t="str">
        <f t="shared" si="138"/>
        <v>E</v>
      </c>
      <c r="BJ278">
        <f t="shared" si="139"/>
        <v>1</v>
      </c>
      <c r="BK278">
        <f t="shared" si="140"/>
        <v>1.8407560689357005E-2</v>
      </c>
      <c r="BL278">
        <f t="shared" si="143"/>
        <v>138.87565828161874</v>
      </c>
      <c r="BM278">
        <f t="shared" si="144"/>
        <v>128.53513298928141</v>
      </c>
      <c r="BN278">
        <f t="shared" si="145"/>
        <v>1.0804490185045332</v>
      </c>
    </row>
    <row r="279" spans="1:66" x14ac:dyDescent="0.25">
      <c r="A279" s="54">
        <v>45351</v>
      </c>
      <c r="B279" s="75">
        <f>_xll.BDH(B$2,"PX_LAST",$A279,$A279,"Days=A","Fill=P")</f>
        <v>99.325900000000004</v>
      </c>
      <c r="C279" s="8">
        <f t="shared" si="151"/>
        <v>99.294313048214903</v>
      </c>
      <c r="D279" s="55">
        <f t="shared" si="133"/>
        <v>-1.1736410840059637</v>
      </c>
      <c r="F279" s="1"/>
      <c r="H279" s="1"/>
      <c r="I279" s="8" cm="1">
        <f t="array" ref="I279">_xll.BDH(I$2,"PX_LAST",$A279,$A279,"Days=A","Fill=P")</f>
        <v>0.97299999999999998</v>
      </c>
      <c r="J279" s="10">
        <f t="shared" si="152"/>
        <v>-0.1456384416585923</v>
      </c>
      <c r="K279" s="44">
        <f t="shared" si="134"/>
        <v>2.6345358107364545</v>
      </c>
      <c r="L279" s="59">
        <v>85.933199999999999</v>
      </c>
      <c r="M279" s="10">
        <f t="shared" ref="M279:M306" si="165">$BQ$4*M278+(1-$BQ$4)*L279</f>
        <v>55.895852113127958</v>
      </c>
      <c r="N279" s="55">
        <f t="shared" si="164"/>
        <v>2.6349475109451257</v>
      </c>
      <c r="O279" s="59" cm="1">
        <f t="array" ref="O279">_xll.BDH(O$3,"PX_LAST",$A279,$A279,"Days=A","Fill=P")</f>
        <v>37.299999999999997</v>
      </c>
      <c r="P279" s="10">
        <f t="shared" si="146"/>
        <v>-13.523601924856985</v>
      </c>
      <c r="Q279" s="55">
        <f t="shared" si="148"/>
        <v>-1.6415356442283158</v>
      </c>
      <c r="T279" t="s">
        <v>26</v>
      </c>
      <c r="U279" s="26">
        <f t="shared" ref="U279:U306" si="166">AVERAGE(D278,K279,N279,Q279)</f>
        <v>0.6006991033710346</v>
      </c>
      <c r="V279" s="1" t="str">
        <f t="shared" ref="V279:V305" si="167">IF(U279-U278&gt;0,IF(U279&gt;=0,"E","R"),IF(U279&gt;=0,"SD","C"))</f>
        <v>E</v>
      </c>
      <c r="W279" s="26">
        <f t="shared" si="135"/>
        <v>0.36171057007561225</v>
      </c>
      <c r="X279" s="49">
        <f t="shared" ref="X279:X310" si="168">IF(OR(ABS($U279-$U278)&gt;$W$1),1,0)</f>
        <v>1</v>
      </c>
      <c r="Y279" s="26">
        <f t="shared" si="136"/>
        <v>0.36171057007561225</v>
      </c>
      <c r="Z279" s="82" t="str">
        <f t="shared" si="137"/>
        <v>E</v>
      </c>
      <c r="AA279" s="35">
        <f t="shared" ref="AA279:AA284" si="169">IF(Z279&lt;&gt;V278,U279,AA278)</f>
        <v>0.23898853329542236</v>
      </c>
      <c r="AB279" s="34" t="str">
        <f t="shared" si="141"/>
        <v>E</v>
      </c>
      <c r="AC279" t="s">
        <v>57</v>
      </c>
      <c r="AD279" s="1">
        <f t="shared" si="142"/>
        <v>0.36171057007561225</v>
      </c>
      <c r="AE279" s="1">
        <f t="shared" si="147"/>
        <v>0.18650684979307874</v>
      </c>
      <c r="AF279" s="1"/>
      <c r="AG279" s="1"/>
      <c r="AH279" s="1"/>
      <c r="AI279" s="1">
        <v>0</v>
      </c>
      <c r="AK279" s="28">
        <f t="shared" si="154"/>
        <v>0.6006991033710346</v>
      </c>
      <c r="AL279" s="28" t="e">
        <f t="shared" si="155"/>
        <v>#N/A</v>
      </c>
      <c r="AM279" s="28" t="e">
        <f t="shared" si="156"/>
        <v>#N/A</v>
      </c>
      <c r="AN279" s="28" t="e">
        <f t="shared" si="157"/>
        <v>#N/A</v>
      </c>
      <c r="AO279" s="28">
        <f t="shared" si="158"/>
        <v>494.61</v>
      </c>
      <c r="AP279" s="28" t="e">
        <f t="shared" si="159"/>
        <v>#N/A</v>
      </c>
      <c r="AQ279" t="e">
        <f t="shared" si="160"/>
        <v>#N/A</v>
      </c>
      <c r="AR279" t="e">
        <f t="shared" si="161"/>
        <v>#N/A</v>
      </c>
      <c r="AT279" s="16">
        <f t="shared" si="162"/>
        <v>45351</v>
      </c>
      <c r="AU279">
        <f t="shared" si="150"/>
        <v>4</v>
      </c>
      <c r="AV279">
        <f t="shared" si="163"/>
        <v>4</v>
      </c>
      <c r="BG279" cm="1">
        <f t="array" ref="BG279">_xll.BDH($BG$3,"PX_LAST",$A279,$A279,"Days=A","Fill=P")</f>
        <v>494.61</v>
      </c>
      <c r="BH279">
        <f t="shared" si="153"/>
        <v>1.8407560689357005E-2</v>
      </c>
      <c r="BI279" t="str">
        <f t="shared" si="138"/>
        <v>E</v>
      </c>
      <c r="BJ279">
        <f t="shared" si="139"/>
        <v>1</v>
      </c>
      <c r="BK279">
        <f t="shared" si="140"/>
        <v>3.6513616788985237E-2</v>
      </c>
      <c r="BL279">
        <f t="shared" si="143"/>
        <v>141.43202038971205</v>
      </c>
      <c r="BM279">
        <f t="shared" si="144"/>
        <v>130.90115125049618</v>
      </c>
      <c r="BN279">
        <f t="shared" si="145"/>
        <v>1.0804490185045332</v>
      </c>
    </row>
    <row r="280" spans="1:66" x14ac:dyDescent="0.25">
      <c r="A280" s="54">
        <v>45382</v>
      </c>
      <c r="B280" s="75">
        <f>_xll.BDH(B$2,"PX_LAST",$A280,$A280,"Days=A","Fill=P")</f>
        <v>99.412800000000004</v>
      </c>
      <c r="C280" s="8">
        <f t="shared" si="151"/>
        <v>99.30023739580416</v>
      </c>
      <c r="D280" s="55">
        <f t="shared" ref="D280:D304" si="170">(C280-AVERAGE(C261:C280))/AVEDEV(C261:C280)</f>
        <v>-1.0988077986660636</v>
      </c>
      <c r="F280" s="1"/>
      <c r="H280" s="1"/>
      <c r="I280" s="8" cm="1">
        <f t="array" ref="I280">_xll.BDH(I$2,"PX_LAST",$A280,$A280,"Days=A","Fill=P")</f>
        <v>1</v>
      </c>
      <c r="J280" s="10">
        <f t="shared" si="152"/>
        <v>-8.8356519575662623E-2</v>
      </c>
      <c r="K280" s="44">
        <f t="shared" ref="K280:K304" si="171">(J280-MEDIAN(J261:J280))/AVEDEV(J261:J280)</f>
        <v>3.3388246185559227</v>
      </c>
      <c r="L280" s="59">
        <v>80.419200000000004</v>
      </c>
      <c r="M280" s="10">
        <f t="shared" si="165"/>
        <v>57.122019507471563</v>
      </c>
      <c r="N280" s="55">
        <f t="shared" si="164"/>
        <v>2.4879828642571757</v>
      </c>
      <c r="O280" s="59" cm="1">
        <f t="array" ref="O280">_xll.BDH(O$3,"PX_LAST",$A280,$A280,"Days=A","Fill=P")</f>
        <v>42.8</v>
      </c>
      <c r="P280" s="10">
        <f t="shared" si="146"/>
        <v>-7.8912417323712889</v>
      </c>
      <c r="Q280" s="55">
        <f t="shared" si="148"/>
        <v>-1.3653293155238522</v>
      </c>
      <c r="T280" t="s">
        <v>26</v>
      </c>
      <c r="U280" s="26">
        <f t="shared" si="166"/>
        <v>0.82195927082082054</v>
      </c>
      <c r="V280" s="1" t="str">
        <f t="shared" si="167"/>
        <v>E</v>
      </c>
      <c r="W280" s="26">
        <f t="shared" ref="W280:W305" si="172">U280-U279</f>
        <v>0.22126016744978594</v>
      </c>
      <c r="X280" s="49">
        <f t="shared" si="168"/>
        <v>0</v>
      </c>
      <c r="Y280" s="26">
        <f t="shared" ref="Y280:Y310" si="173">$U280-$U279</f>
        <v>0.22126016744978594</v>
      </c>
      <c r="Z280" s="82" t="str">
        <f t="shared" ref="Z280:Z305" si="174">IF(ABS($U280-$U279)&gt;AE280,V280,Z279)</f>
        <v>E</v>
      </c>
      <c r="AA280" s="35">
        <f t="shared" si="169"/>
        <v>0.23898853329542236</v>
      </c>
      <c r="AB280" s="34" t="str">
        <f t="shared" si="141"/>
        <v>E</v>
      </c>
      <c r="AC280" t="s">
        <v>57</v>
      </c>
      <c r="AD280" s="1">
        <f t="shared" si="142"/>
        <v>0.22126016744978594</v>
      </c>
      <c r="AE280" s="1">
        <f t="shared" si="147"/>
        <v>0.18650684979307874</v>
      </c>
      <c r="AF280" s="1"/>
      <c r="AG280" s="1"/>
      <c r="AH280" s="1"/>
      <c r="AI280" s="1">
        <v>0</v>
      </c>
      <c r="AK280" s="28">
        <f t="shared" si="154"/>
        <v>0.82195927082082054</v>
      </c>
      <c r="AL280" s="28" t="e">
        <f t="shared" si="155"/>
        <v>#N/A</v>
      </c>
      <c r="AM280" s="28" t="e">
        <f t="shared" si="156"/>
        <v>#N/A</v>
      </c>
      <c r="AN280" s="28" t="e">
        <f t="shared" si="157"/>
        <v>#N/A</v>
      </c>
      <c r="AO280" s="28">
        <f t="shared" si="158"/>
        <v>512.66999999999996</v>
      </c>
      <c r="AP280" s="28" t="e">
        <f t="shared" si="159"/>
        <v>#N/A</v>
      </c>
      <c r="AQ280" t="e">
        <f t="shared" si="160"/>
        <v>#N/A</v>
      </c>
      <c r="AR280" t="e">
        <f t="shared" si="161"/>
        <v>#N/A</v>
      </c>
      <c r="AT280" s="16">
        <f t="shared" si="162"/>
        <v>45382</v>
      </c>
      <c r="AU280">
        <f t="shared" si="150"/>
        <v>4</v>
      </c>
      <c r="AV280">
        <f t="shared" si="163"/>
        <v>4</v>
      </c>
      <c r="BG280" cm="1">
        <f t="array" ref="BG280">_xll.BDH($BG$3,"PX_LAST",$A280,$A280,"Days=A","Fill=P")</f>
        <v>512.66999999999996</v>
      </c>
      <c r="BH280">
        <f t="shared" si="153"/>
        <v>3.6513616788985237E-2</v>
      </c>
      <c r="BI280" t="str">
        <f t="shared" ref="BI280:BI306" si="175">AB280</f>
        <v>E</v>
      </c>
      <c r="BJ280">
        <f t="shared" ref="BJ280:BJ305" si="176">_xlfn.XLOOKUP(BI280,$BP$23:$BP$26,$BQ$23:$BQ$26)</f>
        <v>1</v>
      </c>
      <c r="BK280">
        <f t="shared" ref="BK280:BK305" si="177">BJ280*BH281</f>
        <v>-1.5175453995747712E-2</v>
      </c>
      <c r="BL280">
        <f t="shared" si="143"/>
        <v>146.59621498391394</v>
      </c>
      <c r="BM280">
        <f t="shared" si="144"/>
        <v>135.68082572449379</v>
      </c>
      <c r="BN280">
        <f t="shared" si="145"/>
        <v>1.0804490185045332</v>
      </c>
    </row>
    <row r="281" spans="1:66" x14ac:dyDescent="0.25">
      <c r="A281" s="54">
        <v>45412</v>
      </c>
      <c r="B281" s="75">
        <f>_xll.BDH(B$2,"PX_LAST",$A281,$A281,"Days=A","Fill=P")</f>
        <v>99.495599999999996</v>
      </c>
      <c r="C281" s="8">
        <f t="shared" si="151"/>
        <v>99.310005526013953</v>
      </c>
      <c r="D281" s="55">
        <f t="shared" si="170"/>
        <v>-0.98847527335140417</v>
      </c>
      <c r="F281" s="1"/>
      <c r="H281" s="1"/>
      <c r="I281" s="8" cm="1">
        <f t="array" ref="I281">_xll.BDH(I$2,"PX_LAST",$A281,$A281,"Days=A","Fill=P")</f>
        <v>0.93799999999999994</v>
      </c>
      <c r="J281" s="10">
        <f t="shared" si="152"/>
        <v>-3.7038693596879446E-2</v>
      </c>
      <c r="K281" s="44">
        <f t="shared" si="171"/>
        <v>3.5618160528481795</v>
      </c>
      <c r="L281" s="59">
        <v>67.881299999999996</v>
      </c>
      <c r="M281" s="10">
        <f t="shared" si="165"/>
        <v>57.659983532097989</v>
      </c>
      <c r="N281" s="55">
        <f t="shared" si="164"/>
        <v>2.2257569919096083</v>
      </c>
      <c r="O281" s="59" cm="1">
        <f t="array" ref="O281">_xll.BDH(O$3,"PX_LAST",$A281,$A281,"Days=A","Fill=P")</f>
        <v>29.9</v>
      </c>
      <c r="P281" s="10">
        <f t="shared" si="146"/>
        <v>-4.1121175591341608</v>
      </c>
      <c r="Q281" s="55">
        <f t="shared" si="148"/>
        <v>-0.61625870009795503</v>
      </c>
      <c r="T281" t="s">
        <v>26</v>
      </c>
      <c r="U281" s="26">
        <f t="shared" si="166"/>
        <v>1.0181266364984423</v>
      </c>
      <c r="V281" s="1" t="str">
        <f t="shared" si="167"/>
        <v>E</v>
      </c>
      <c r="W281" s="26">
        <f t="shared" si="172"/>
        <v>0.19616736567762172</v>
      </c>
      <c r="X281" s="49">
        <f t="shared" si="168"/>
        <v>0</v>
      </c>
      <c r="Y281" s="26">
        <f t="shared" si="173"/>
        <v>0.19616736567762172</v>
      </c>
      <c r="Z281" s="82" t="str">
        <f t="shared" si="174"/>
        <v>E</v>
      </c>
      <c r="AA281" s="35">
        <f t="shared" si="169"/>
        <v>0.23898853329542236</v>
      </c>
      <c r="AB281" s="34" t="str">
        <f t="shared" ref="AB281:AB305" si="178">Z281</f>
        <v>E</v>
      </c>
      <c r="AC281" t="s">
        <v>57</v>
      </c>
      <c r="AD281" s="1">
        <f t="shared" ref="AD281:AD305" si="179">ABS(W281)</f>
        <v>0.19616736567762172</v>
      </c>
      <c r="AE281" s="1">
        <f t="shared" si="147"/>
        <v>0.18650684979307874</v>
      </c>
      <c r="AF281" s="1"/>
      <c r="AG281" s="1"/>
      <c r="AH281" s="1"/>
      <c r="AI281" s="1">
        <v>0</v>
      </c>
      <c r="AK281" s="28">
        <f t="shared" si="154"/>
        <v>1.0181266364984423</v>
      </c>
      <c r="AL281" s="28" t="e">
        <f t="shared" si="155"/>
        <v>#N/A</v>
      </c>
      <c r="AM281" s="28" t="e">
        <f t="shared" si="156"/>
        <v>#N/A</v>
      </c>
      <c r="AN281" s="28" t="e">
        <f t="shared" si="157"/>
        <v>#N/A</v>
      </c>
      <c r="AO281" s="28">
        <f t="shared" si="158"/>
        <v>504.89</v>
      </c>
      <c r="AP281" s="28" t="e">
        <f t="shared" si="159"/>
        <v>#N/A</v>
      </c>
      <c r="AQ281" t="e">
        <f t="shared" si="160"/>
        <v>#N/A</v>
      </c>
      <c r="AR281" t="e">
        <f t="shared" si="161"/>
        <v>#N/A</v>
      </c>
      <c r="AT281" s="16">
        <f t="shared" si="162"/>
        <v>45412</v>
      </c>
      <c r="AU281">
        <f t="shared" si="150"/>
        <v>4</v>
      </c>
      <c r="AV281">
        <f t="shared" si="163"/>
        <v>4</v>
      </c>
      <c r="BG281" cm="1">
        <f t="array" ref="BG281">_xll.BDH($BG$3,"PX_LAST",$A281,$A281,"Days=A","Fill=P")</f>
        <v>504.89</v>
      </c>
      <c r="BH281">
        <f t="shared" si="153"/>
        <v>-1.5175453995747712E-2</v>
      </c>
      <c r="BI281" t="str">
        <f t="shared" si="175"/>
        <v>E</v>
      </c>
      <c r="BJ281">
        <f t="shared" si="176"/>
        <v>1</v>
      </c>
      <c r="BK281">
        <f t="shared" si="177"/>
        <v>2.6302759016815447E-2</v>
      </c>
      <c r="BL281">
        <f t="shared" ref="BL281:BL305" si="180">BL280*(1+BK280)</f>
        <v>144.37155086747481</v>
      </c>
      <c r="BM281">
        <f t="shared" ref="BM281:BM305" si="181">BM280*(1+BH281)</f>
        <v>133.62180759560667</v>
      </c>
      <c r="BN281">
        <f t="shared" ref="BN281:BN306" si="182">BL281/BM281</f>
        <v>1.0804490185045332</v>
      </c>
    </row>
    <row r="282" spans="1:66" x14ac:dyDescent="0.25">
      <c r="A282" s="54">
        <v>45443</v>
      </c>
      <c r="B282" s="75">
        <f>_xll.BDH(B$2,"PX_LAST",$A282,$A282,"Days=A","Fill=P")</f>
        <v>99.567300000000003</v>
      </c>
      <c r="C282" s="8">
        <f t="shared" si="151"/>
        <v>99.322870249713262</v>
      </c>
      <c r="D282" s="55">
        <f t="shared" si="170"/>
        <v>-0.83140944580830334</v>
      </c>
      <c r="F282" s="1"/>
      <c r="H282" s="1"/>
      <c r="I282" s="8" cm="1">
        <f t="array" ref="I282">_xll.BDH(I$2,"PX_LAST",$A282,$A282,"Days=A","Fill=P")</f>
        <v>1.008</v>
      </c>
      <c r="J282" s="10">
        <f t="shared" si="152"/>
        <v>1.5213241082964568E-2</v>
      </c>
      <c r="K282" s="44">
        <f t="shared" si="171"/>
        <v>3.4058493080062107</v>
      </c>
      <c r="L282" s="59">
        <v>75.989099999999993</v>
      </c>
      <c r="M282" s="10">
        <f t="shared" si="165"/>
        <v>58.576439355493086</v>
      </c>
      <c r="N282" s="55">
        <f t="shared" si="164"/>
        <v>2.1430412367316234</v>
      </c>
      <c r="O282" s="59" cm="1">
        <f t="array" ref="O282">_xll.BDH(O$3,"PX_LAST",$A282,$A282,"Days=A","Fill=P")</f>
        <v>27.5</v>
      </c>
      <c r="P282" s="10">
        <f t="shared" si="146"/>
        <v>-0.95090580322074514</v>
      </c>
      <c r="Q282" s="55">
        <f t="shared" si="148"/>
        <v>0</v>
      </c>
      <c r="T282" t="s">
        <v>26</v>
      </c>
      <c r="U282" s="26">
        <f t="shared" si="166"/>
        <v>1.1401038178466076</v>
      </c>
      <c r="V282" s="1" t="str">
        <f t="shared" si="167"/>
        <v>E</v>
      </c>
      <c r="W282" s="26">
        <f t="shared" si="172"/>
        <v>0.12197718134816538</v>
      </c>
      <c r="X282" s="49">
        <f t="shared" si="168"/>
        <v>0</v>
      </c>
      <c r="Y282" s="26">
        <f t="shared" si="173"/>
        <v>0.12197718134816538</v>
      </c>
      <c r="Z282" s="82" t="str">
        <f t="shared" si="174"/>
        <v>E</v>
      </c>
      <c r="AA282" s="35">
        <f t="shared" si="169"/>
        <v>0.23898853329542236</v>
      </c>
      <c r="AB282" s="34" t="str">
        <f t="shared" si="178"/>
        <v>E</v>
      </c>
      <c r="AC282" t="s">
        <v>57</v>
      </c>
      <c r="AD282" s="1">
        <f t="shared" si="179"/>
        <v>0.12197718134816538</v>
      </c>
      <c r="AE282" s="1">
        <f t="shared" si="147"/>
        <v>0.17468930693094209</v>
      </c>
      <c r="AF282" s="1"/>
      <c r="AG282" s="1"/>
      <c r="AH282" s="1"/>
      <c r="AI282" s="1">
        <v>0</v>
      </c>
      <c r="AK282" s="28">
        <f t="shared" si="154"/>
        <v>1.1401038178466076</v>
      </c>
      <c r="AL282" s="28" t="e">
        <f t="shared" si="155"/>
        <v>#N/A</v>
      </c>
      <c r="AM282" s="28" t="e">
        <f t="shared" si="156"/>
        <v>#N/A</v>
      </c>
      <c r="AN282" s="28" t="e">
        <f t="shared" si="157"/>
        <v>#N/A</v>
      </c>
      <c r="AO282" s="28">
        <f t="shared" si="158"/>
        <v>518.16999999999996</v>
      </c>
      <c r="AP282" s="28" t="e">
        <f t="shared" si="159"/>
        <v>#N/A</v>
      </c>
      <c r="AQ282" t="e">
        <f t="shared" si="160"/>
        <v>#N/A</v>
      </c>
      <c r="AR282" t="e">
        <f t="shared" si="161"/>
        <v>#N/A</v>
      </c>
      <c r="AT282" s="16">
        <f t="shared" si="162"/>
        <v>45443</v>
      </c>
      <c r="AU282">
        <f t="shared" si="150"/>
        <v>4</v>
      </c>
      <c r="AV282">
        <f t="shared" si="163"/>
        <v>4</v>
      </c>
      <c r="BG282" cm="1">
        <f t="array" ref="BG282">_xll.BDH($BG$3,"PX_LAST",$A282,$A282,"Days=A","Fill=P")</f>
        <v>518.16999999999996</v>
      </c>
      <c r="BH282">
        <f t="shared" si="153"/>
        <v>2.6302759016815447E-2</v>
      </c>
      <c r="BI282" t="str">
        <f t="shared" si="175"/>
        <v>E</v>
      </c>
      <c r="BJ282">
        <f t="shared" si="176"/>
        <v>1</v>
      </c>
      <c r="BK282">
        <f t="shared" si="177"/>
        <v>-1.302661288766227E-2</v>
      </c>
      <c r="BL282">
        <f t="shared" si="180"/>
        <v>148.16892097882592</v>
      </c>
      <c r="BM282">
        <f t="shared" si="181"/>
        <v>137.1364298001852</v>
      </c>
      <c r="BN282">
        <f t="shared" si="182"/>
        <v>1.0804490185045332</v>
      </c>
    </row>
    <row r="283" spans="1:66" x14ac:dyDescent="0.25">
      <c r="A283" s="54">
        <v>45473</v>
      </c>
      <c r="B283" s="75">
        <f>_xll.BDH(B$2,"PX_LAST",$A283,$A283,"Days=A","Fill=P")</f>
        <v>99.615099999999998</v>
      </c>
      <c r="C283" s="8">
        <f t="shared" si="151"/>
        <v>99.337481737227591</v>
      </c>
      <c r="D283" s="55">
        <f t="shared" si="170"/>
        <v>-0.62019529181037136</v>
      </c>
      <c r="F283" s="1"/>
      <c r="H283" s="1"/>
      <c r="I283" s="8" cm="1">
        <f t="array" ref="I283">_xll.BDH(I$2,"PX_LAST",$A283,$A283,"Days=A","Fill=P")</f>
        <v>0.46500000000000002</v>
      </c>
      <c r="J283" s="10">
        <f t="shared" si="152"/>
        <v>3.7702579028816359E-2</v>
      </c>
      <c r="K283" s="44">
        <f t="shared" si="171"/>
        <v>2.9478481286696021</v>
      </c>
      <c r="L283" s="59">
        <v>52.669800000000002</v>
      </c>
      <c r="M283" s="10">
        <f t="shared" si="165"/>
        <v>58.281107387718428</v>
      </c>
      <c r="N283" s="55">
        <f t="shared" si="164"/>
        <v>1.8882280546093058</v>
      </c>
      <c r="O283" s="59" cm="1">
        <f t="array" ref="O283">_xll.BDH(O$3,"PX_LAST",$A283,$A283,"Days=A","Fill=P")</f>
        <v>-14.2</v>
      </c>
      <c r="P283" s="10">
        <f t="shared" ref="P283:P306" si="183">$BQ$5*P282+(1-$BQ$5)*O283</f>
        <v>-2.2758152228986703</v>
      </c>
      <c r="Q283" s="55">
        <f t="shared" si="148"/>
        <v>0</v>
      </c>
      <c r="T283" t="s">
        <v>26</v>
      </c>
      <c r="U283" s="26">
        <f t="shared" si="166"/>
        <v>1.001166684367651</v>
      </c>
      <c r="V283" s="1" t="str">
        <f t="shared" si="167"/>
        <v>SD</v>
      </c>
      <c r="W283" s="26">
        <f t="shared" si="172"/>
        <v>-0.13893713347895664</v>
      </c>
      <c r="X283" s="49">
        <f t="shared" si="168"/>
        <v>0</v>
      </c>
      <c r="Y283" s="26">
        <f t="shared" si="173"/>
        <v>-0.13893713347895664</v>
      </c>
      <c r="Z283" s="82" t="str">
        <f t="shared" si="174"/>
        <v>E</v>
      </c>
      <c r="AA283" s="35">
        <f t="shared" si="169"/>
        <v>0.23898853329542236</v>
      </c>
      <c r="AB283" s="34" t="str">
        <f t="shared" si="178"/>
        <v>E</v>
      </c>
      <c r="AC283" t="s">
        <v>57</v>
      </c>
      <c r="AD283" s="1">
        <f t="shared" si="179"/>
        <v>0.13893713347895664</v>
      </c>
      <c r="AE283" s="1">
        <f t="shared" si="147"/>
        <v>0.14413566452708004</v>
      </c>
      <c r="AF283" s="1"/>
      <c r="AG283" s="1"/>
      <c r="AH283" s="1"/>
      <c r="AI283" s="1">
        <f>AI282</f>
        <v>0</v>
      </c>
      <c r="AK283" s="28">
        <f t="shared" si="154"/>
        <v>1.001166684367651</v>
      </c>
      <c r="AL283" s="28" t="e">
        <f t="shared" si="155"/>
        <v>#N/A</v>
      </c>
      <c r="AM283" s="28" t="e">
        <f t="shared" si="156"/>
        <v>#N/A</v>
      </c>
      <c r="AN283" s="28" t="e">
        <f t="shared" si="157"/>
        <v>#N/A</v>
      </c>
      <c r="AO283" s="28">
        <f t="shared" si="158"/>
        <v>511.42</v>
      </c>
      <c r="AP283" s="28" t="e">
        <f t="shared" si="159"/>
        <v>#N/A</v>
      </c>
      <c r="AQ283" t="e">
        <f t="shared" si="160"/>
        <v>#N/A</v>
      </c>
      <c r="AR283" t="e">
        <f t="shared" si="161"/>
        <v>#N/A</v>
      </c>
      <c r="AT283" s="16">
        <f t="shared" si="162"/>
        <v>45473</v>
      </c>
      <c r="AU283">
        <f t="shared" si="150"/>
        <v>3</v>
      </c>
      <c r="AV283">
        <f t="shared" si="163"/>
        <v>4</v>
      </c>
      <c r="BG283" cm="1">
        <f t="array" ref="BG283">_xll.BDH($BG$3,"PX_LAST",$A283,$A283,"Days=A","Fill=P")</f>
        <v>511.42</v>
      </c>
      <c r="BH283">
        <f t="shared" si="153"/>
        <v>-1.302661288766227E-2</v>
      </c>
      <c r="BI283" t="str">
        <f t="shared" si="175"/>
        <v>E</v>
      </c>
      <c r="BJ283">
        <f t="shared" si="176"/>
        <v>1</v>
      </c>
      <c r="BK283">
        <f t="shared" si="177"/>
        <v>1.3218098627351127E-2</v>
      </c>
      <c r="BL283">
        <f t="shared" si="180"/>
        <v>146.23878180325212</v>
      </c>
      <c r="BM283">
        <f t="shared" si="181"/>
        <v>135.3500066163821</v>
      </c>
      <c r="BN283">
        <f t="shared" si="182"/>
        <v>1.0804490185045332</v>
      </c>
    </row>
    <row r="284" spans="1:66" x14ac:dyDescent="0.25">
      <c r="A284" s="54">
        <v>45504</v>
      </c>
      <c r="B284" s="75">
        <f>_xll.BDH(B$2,"PX_LAST",$A284,$A284,"Days=A","Fill=P")</f>
        <v>99.633700000000005</v>
      </c>
      <c r="C284" s="8">
        <f t="shared" si="151"/>
        <v>99.352292650366209</v>
      </c>
      <c r="D284" s="55">
        <f t="shared" si="170"/>
        <v>-0.34653179727777511</v>
      </c>
      <c r="F284" s="1"/>
      <c r="H284" s="1"/>
      <c r="I284" s="8" cm="1">
        <f t="array" ref="I284">_xll.BDH(I$2,"PX_LAST",$A284,$A284,"Days=A","Fill=P")</f>
        <v>0.65200000000000002</v>
      </c>
      <c r="J284" s="10">
        <f t="shared" si="152"/>
        <v>6.8417450077375569E-2</v>
      </c>
      <c r="K284" s="44">
        <f t="shared" si="171"/>
        <v>2.7639470847772878</v>
      </c>
      <c r="L284" s="59">
        <v>49.466500000000003</v>
      </c>
      <c r="M284" s="10">
        <f t="shared" si="165"/>
        <v>57.840377018332504</v>
      </c>
      <c r="N284" s="55">
        <f t="shared" si="164"/>
        <v>1.6719500602484365</v>
      </c>
      <c r="O284" s="59" cm="1">
        <f t="array" ref="O284">_xll.BDH(O$3,"PX_LAST",$A284,$A284,"Days=A","Fill=P")</f>
        <v>-49</v>
      </c>
      <c r="P284" s="10">
        <f t="shared" si="183"/>
        <v>-6.9482337006088013</v>
      </c>
      <c r="Q284" s="55">
        <f t="shared" si="148"/>
        <v>-0.16046133275728197</v>
      </c>
      <c r="T284" t="s">
        <v>23</v>
      </c>
      <c r="U284" s="26">
        <f t="shared" si="166"/>
        <v>0.91381013011451784</v>
      </c>
      <c r="V284" s="1" t="str">
        <f t="shared" si="167"/>
        <v>SD</v>
      </c>
      <c r="W284" s="26">
        <f t="shared" si="172"/>
        <v>-8.7356554253133156E-2</v>
      </c>
      <c r="X284" s="49">
        <f t="shared" si="168"/>
        <v>0</v>
      </c>
      <c r="Y284" s="26">
        <f t="shared" si="173"/>
        <v>-8.7356554253133156E-2</v>
      </c>
      <c r="Z284" s="82" t="str">
        <f t="shared" si="174"/>
        <v>E</v>
      </c>
      <c r="AA284" s="35">
        <f t="shared" si="169"/>
        <v>0.91381013011451784</v>
      </c>
      <c r="AB284" s="34" t="str">
        <f t="shared" si="178"/>
        <v>E</v>
      </c>
      <c r="AC284" t="s">
        <v>57</v>
      </c>
      <c r="AD284" s="1">
        <f t="shared" si="179"/>
        <v>8.7356554253133156E-2</v>
      </c>
      <c r="AE284" s="1">
        <f t="shared" si="147"/>
        <v>0.14413566452708004</v>
      </c>
      <c r="AF284" s="1"/>
      <c r="AG284" s="1"/>
      <c r="AH284" s="1"/>
      <c r="AI284" s="1">
        <f>AI283</f>
        <v>0</v>
      </c>
      <c r="AK284" s="28">
        <f t="shared" si="154"/>
        <v>0.91381013011451784</v>
      </c>
      <c r="AL284" s="28" t="e">
        <f t="shared" si="155"/>
        <v>#N/A</v>
      </c>
      <c r="AM284" s="28" t="e">
        <f t="shared" si="156"/>
        <v>#N/A</v>
      </c>
      <c r="AN284" s="28" t="e">
        <f t="shared" si="157"/>
        <v>#N/A</v>
      </c>
      <c r="AO284" s="28">
        <f t="shared" si="158"/>
        <v>518.17999999999995</v>
      </c>
      <c r="AP284" s="28" t="e">
        <f t="shared" si="159"/>
        <v>#N/A</v>
      </c>
      <c r="AQ284" t="e">
        <f t="shared" si="160"/>
        <v>#N/A</v>
      </c>
      <c r="AR284" t="e">
        <f t="shared" si="161"/>
        <v>#N/A</v>
      </c>
      <c r="AT284" s="16">
        <f t="shared" si="162"/>
        <v>45504</v>
      </c>
      <c r="AU284">
        <f t="shared" si="150"/>
        <v>3</v>
      </c>
      <c r="AV284">
        <f t="shared" si="163"/>
        <v>4</v>
      </c>
      <c r="BG284" cm="1">
        <f t="array" ref="BG284">_xll.BDH($BG$3,"PX_LAST",$A284,$A284,"Days=A","Fill=P")</f>
        <v>518.17999999999995</v>
      </c>
      <c r="BH284">
        <f t="shared" si="153"/>
        <v>1.3218098627351127E-2</v>
      </c>
      <c r="BI284" t="str">
        <f t="shared" si="175"/>
        <v>E</v>
      </c>
      <c r="BJ284">
        <f t="shared" si="176"/>
        <v>1</v>
      </c>
      <c r="BK284">
        <f t="shared" si="177"/>
        <v>1.3257941255934158E-2</v>
      </c>
      <c r="BL284">
        <f t="shared" si="180"/>
        <v>148.17178044427118</v>
      </c>
      <c r="BM284">
        <f t="shared" si="181"/>
        <v>137.13907635305006</v>
      </c>
      <c r="BN284">
        <f t="shared" si="182"/>
        <v>1.0804490185045332</v>
      </c>
    </row>
    <row r="285" spans="1:66" x14ac:dyDescent="0.25">
      <c r="A285" s="54">
        <v>45535</v>
      </c>
      <c r="B285" s="75">
        <f>_xll.BDH(B$2,"PX_LAST",$A285,$A285,"Days=A","Fill=P")</f>
        <v>99.623199999999997</v>
      </c>
      <c r="C285" s="8">
        <f t="shared" si="151"/>
        <v>99.365838017847892</v>
      </c>
      <c r="D285" s="55">
        <f t="shared" si="170"/>
        <v>-5.198713271496366E-3</v>
      </c>
      <c r="F285" s="1"/>
      <c r="H285" s="1"/>
      <c r="I285" s="8" cm="1">
        <f t="array" ref="I285">_xll.BDH(I$2,"PX_LAST",$A285,$A285,"Days=A","Fill=P")</f>
        <v>0.89500000000000002</v>
      </c>
      <c r="J285" s="10">
        <f t="shared" si="152"/>
        <v>0.10974657757350682</v>
      </c>
      <c r="K285" s="44">
        <f t="shared" si="171"/>
        <v>2.6452451709694422</v>
      </c>
      <c r="L285" s="59">
        <v>54.4587</v>
      </c>
      <c r="M285" s="10">
        <f t="shared" si="165"/>
        <v>57.671293167415875</v>
      </c>
      <c r="N285" s="55">
        <f t="shared" si="164"/>
        <v>1.6277319881375796</v>
      </c>
      <c r="O285" s="59" cm="1">
        <f t="array" ref="O285">_xll.BDH(O$3,"PX_LAST",$A285,$A285,"Days=A","Fill=P")</f>
        <v>-50.9</v>
      </c>
      <c r="P285" s="10">
        <f t="shared" si="183"/>
        <v>-11.34341033054792</v>
      </c>
      <c r="Q285" s="55">
        <f t="shared" si="148"/>
        <v>-0.37679577583151558</v>
      </c>
      <c r="T285" t="s">
        <v>26</v>
      </c>
      <c r="U285" s="26">
        <f t="shared" si="166"/>
        <v>0.88741239649943282</v>
      </c>
      <c r="V285" s="1" t="str">
        <f t="shared" si="167"/>
        <v>SD</v>
      </c>
      <c r="W285" s="26">
        <f t="shared" si="172"/>
        <v>-2.6397733615085017E-2</v>
      </c>
      <c r="X285" s="49">
        <f t="shared" si="168"/>
        <v>0</v>
      </c>
      <c r="Y285" s="26">
        <f t="shared" si="173"/>
        <v>-2.6397733615085017E-2</v>
      </c>
      <c r="Z285" s="82" t="str">
        <f t="shared" si="174"/>
        <v>E</v>
      </c>
      <c r="AA285" s="35">
        <f>IF(Z285&lt;&gt;V284,U285,AA284)</f>
        <v>0.88741239649943282</v>
      </c>
      <c r="AB285" s="34" t="str">
        <f t="shared" si="178"/>
        <v>E</v>
      </c>
      <c r="AC285" t="s">
        <v>57</v>
      </c>
      <c r="AD285" s="1">
        <f t="shared" si="179"/>
        <v>2.6397733615085017E-2</v>
      </c>
      <c r="AE285" s="1">
        <f t="shared" si="147"/>
        <v>0.14413566452708004</v>
      </c>
      <c r="AF285" s="1"/>
      <c r="AG285" s="1"/>
      <c r="AH285" s="1"/>
      <c r="AI285" s="1">
        <f>AI284</f>
        <v>0</v>
      </c>
      <c r="AK285" s="28">
        <f t="shared" si="154"/>
        <v>0.88741239649943282</v>
      </c>
      <c r="AL285" s="28" t="e">
        <f t="shared" si="155"/>
        <v>#N/A</v>
      </c>
      <c r="AM285" s="28" t="e">
        <f t="shared" si="156"/>
        <v>#N/A</v>
      </c>
      <c r="AN285" s="28" t="e">
        <f t="shared" si="157"/>
        <v>#N/A</v>
      </c>
      <c r="AO285" s="28">
        <f t="shared" si="158"/>
        <v>525.04999999999995</v>
      </c>
      <c r="AP285" s="28" t="e">
        <f t="shared" si="159"/>
        <v>#N/A</v>
      </c>
      <c r="AQ285" t="e">
        <f t="shared" si="160"/>
        <v>#N/A</v>
      </c>
      <c r="AR285" t="e">
        <f t="shared" si="161"/>
        <v>#N/A</v>
      </c>
      <c r="AT285" s="16">
        <f t="shared" si="162"/>
        <v>45535</v>
      </c>
      <c r="AU285">
        <f t="shared" si="150"/>
        <v>3</v>
      </c>
      <c r="AV285">
        <f t="shared" si="163"/>
        <v>4</v>
      </c>
      <c r="BG285" cm="1">
        <f t="array" ref="BG285">_xll.BDH($BG$3,"PX_LAST",$A285,$A285,"Days=A","Fill=P")</f>
        <v>525.04999999999995</v>
      </c>
      <c r="BH285">
        <f t="shared" si="153"/>
        <v>1.3257941255934158E-2</v>
      </c>
      <c r="BI285" t="str">
        <f t="shared" si="175"/>
        <v>E</v>
      </c>
      <c r="BJ285">
        <f t="shared" si="176"/>
        <v>1</v>
      </c>
      <c r="BK285">
        <f t="shared" si="177"/>
        <v>-4.1138939148651632E-3</v>
      </c>
      <c r="BL285">
        <f t="shared" si="180"/>
        <v>150.13623320518849</v>
      </c>
      <c r="BM285">
        <f t="shared" si="181"/>
        <v>138.95725817123187</v>
      </c>
      <c r="BN285">
        <f t="shared" si="182"/>
        <v>1.080449018504533</v>
      </c>
    </row>
    <row r="286" spans="1:66" x14ac:dyDescent="0.25">
      <c r="A286" s="54">
        <v>45565</v>
      </c>
      <c r="B286" s="75">
        <f>_xll.BDH(B$2,"PX_LAST",$A286,$A286,"Days=A","Fill=P")</f>
        <v>99.593400000000003</v>
      </c>
      <c r="C286" s="8">
        <f t="shared" si="151"/>
        <v>99.377216116955495</v>
      </c>
      <c r="D286" s="55">
        <f t="shared" si="170"/>
        <v>0.4041340691371369</v>
      </c>
      <c r="F286" s="1"/>
      <c r="H286" s="1"/>
      <c r="I286" s="8" cm="1">
        <f t="array" ref="I286">_xll.BDH(I$2,"PX_LAST",$A286,$A286,"Days=A","Fill=P")</f>
        <v>0.82699999999999996</v>
      </c>
      <c r="J286" s="10">
        <f t="shared" si="152"/>
        <v>0.14560924869483152</v>
      </c>
      <c r="K286" s="44">
        <f t="shared" si="171"/>
        <v>2.4728937089555298</v>
      </c>
      <c r="L286" s="59">
        <v>49.425699999999999</v>
      </c>
      <c r="M286" s="10">
        <f t="shared" si="165"/>
        <v>57.259013509045083</v>
      </c>
      <c r="N286" s="55">
        <f t="shared" si="164"/>
        <v>1.2887590521640369</v>
      </c>
      <c r="O286" s="59" cm="1">
        <f t="array" ref="O286">_xll.BDH(O$3,"PX_LAST",$A286,$A286,"Days=A","Fill=P")</f>
        <v>-56.8</v>
      </c>
      <c r="P286" s="10">
        <f t="shared" si="183"/>
        <v>-15.889069297493126</v>
      </c>
      <c r="Q286" s="55">
        <f t="shared" si="148"/>
        <v>-0.55646254678813079</v>
      </c>
      <c r="T286" t="s">
        <v>26</v>
      </c>
      <c r="U286" s="26">
        <f t="shared" si="166"/>
        <v>0.79999787526498478</v>
      </c>
      <c r="V286" s="1" t="str">
        <f t="shared" si="167"/>
        <v>SD</v>
      </c>
      <c r="W286" s="26">
        <f t="shared" si="172"/>
        <v>-8.7414521234448039E-2</v>
      </c>
      <c r="X286" s="49">
        <f t="shared" si="168"/>
        <v>0</v>
      </c>
      <c r="Y286" s="26">
        <f t="shared" si="173"/>
        <v>-8.7414521234448039E-2</v>
      </c>
      <c r="Z286" s="82" t="str">
        <f t="shared" si="174"/>
        <v>E</v>
      </c>
      <c r="AA286" s="35">
        <f>IF(Z286&lt;&gt;V285,U286,AA285)</f>
        <v>0.79999787526498478</v>
      </c>
      <c r="AB286" s="34" t="str">
        <f t="shared" si="178"/>
        <v>E</v>
      </c>
      <c r="AC286" t="s">
        <v>57</v>
      </c>
      <c r="AD286" s="1">
        <f t="shared" si="179"/>
        <v>8.7414521234448039E-2</v>
      </c>
      <c r="AE286" s="1">
        <f t="shared" si="147"/>
        <v>0.14413566452708004</v>
      </c>
      <c r="AF286" s="1"/>
      <c r="AG286" s="1"/>
      <c r="AH286" s="1"/>
      <c r="AI286" s="1">
        <f>AI285</f>
        <v>0</v>
      </c>
      <c r="AK286" s="28">
        <f t="shared" si="154"/>
        <v>0.79999787526498478</v>
      </c>
      <c r="AL286" s="28" t="e">
        <f t="shared" si="155"/>
        <v>#N/A</v>
      </c>
      <c r="AM286" s="28" t="e">
        <f t="shared" si="156"/>
        <v>#N/A</v>
      </c>
      <c r="AN286" s="28" t="e">
        <f t="shared" si="157"/>
        <v>#N/A</v>
      </c>
      <c r="AO286" s="28">
        <f t="shared" si="158"/>
        <v>522.89</v>
      </c>
      <c r="AP286" s="28" t="e">
        <f t="shared" si="159"/>
        <v>#N/A</v>
      </c>
      <c r="AQ286" t="e">
        <f t="shared" si="160"/>
        <v>#N/A</v>
      </c>
      <c r="AR286" t="e">
        <f t="shared" si="161"/>
        <v>#N/A</v>
      </c>
      <c r="AT286" s="16">
        <f t="shared" si="162"/>
        <v>45565</v>
      </c>
      <c r="AU286">
        <f t="shared" si="150"/>
        <v>3</v>
      </c>
      <c r="AV286">
        <f t="shared" si="163"/>
        <v>4</v>
      </c>
      <c r="BG286" cm="1">
        <f t="array" ref="BG286">_xll.BDH($BG$3,"PX_LAST",$A286,$A286,"Days=A","Fill=P")</f>
        <v>522.89</v>
      </c>
      <c r="BH286">
        <f t="shared" si="153"/>
        <v>-4.1138939148651632E-3</v>
      </c>
      <c r="BI286" t="str">
        <f t="shared" si="175"/>
        <v>E</v>
      </c>
      <c r="BJ286">
        <f t="shared" si="176"/>
        <v>1</v>
      </c>
      <c r="BK286">
        <f t="shared" si="177"/>
        <v>-3.3467842184780716E-2</v>
      </c>
      <c r="BL286">
        <f t="shared" si="180"/>
        <v>149.51858866900488</v>
      </c>
      <c r="BM286">
        <f t="shared" si="181"/>
        <v>138.38560275241488</v>
      </c>
      <c r="BN286">
        <f t="shared" si="182"/>
        <v>1.0804490185045332</v>
      </c>
    </row>
    <row r="287" spans="1:66" x14ac:dyDescent="0.25">
      <c r="A287" s="54">
        <v>45596</v>
      </c>
      <c r="B287" s="75">
        <f>_xll.BDH(B$2,"PX_LAST",$A287,$A287,"Days=A","Fill=P")</f>
        <v>99.560699999999997</v>
      </c>
      <c r="C287" s="8">
        <f t="shared" si="151"/>
        <v>99.386390311107718</v>
      </c>
      <c r="D287" s="55">
        <f t="shared" si="170"/>
        <v>0.838400756624051</v>
      </c>
      <c r="F287" s="1"/>
      <c r="H287" s="1"/>
      <c r="I287" s="8" cm="1">
        <f t="array" ref="I287">_xll.BDH(I$2,"PX_LAST",$A287,$A287,"Days=A","Fill=P")</f>
        <v>1.0920000000000001</v>
      </c>
      <c r="J287" s="10">
        <f t="shared" si="152"/>
        <v>0.19292878626008997</v>
      </c>
      <c r="K287" s="44">
        <f t="shared" si="171"/>
        <v>2.3425989271560614</v>
      </c>
      <c r="L287" s="59">
        <v>45.790900000000001</v>
      </c>
      <c r="M287" s="10">
        <f t="shared" si="165"/>
        <v>56.685607833592833</v>
      </c>
      <c r="N287" s="55">
        <f t="shared" si="164"/>
        <v>0.82294936673337049</v>
      </c>
      <c r="O287" s="59" cm="1">
        <f t="array" ref="O287">_xll.BDH(O$3,"PX_LAST",$A287,$A287,"Days=A","Fill=P")</f>
        <v>4.3</v>
      </c>
      <c r="P287" s="10">
        <f t="shared" si="183"/>
        <v>-13.870162367743815</v>
      </c>
      <c r="Q287" s="55">
        <f t="shared" si="148"/>
        <v>-0.42095429966638387</v>
      </c>
      <c r="T287" t="s">
        <v>26</v>
      </c>
      <c r="U287" s="26">
        <f t="shared" si="166"/>
        <v>0.78718201584004632</v>
      </c>
      <c r="V287" s="1" t="str">
        <f t="shared" si="167"/>
        <v>SD</v>
      </c>
      <c r="W287" s="26">
        <f t="shared" si="172"/>
        <v>-1.2815859424938458E-2</v>
      </c>
      <c r="X287" s="49">
        <f t="shared" si="168"/>
        <v>0</v>
      </c>
      <c r="Y287" s="26">
        <f t="shared" si="173"/>
        <v>-1.2815859424938458E-2</v>
      </c>
      <c r="Z287" s="82" t="str">
        <f t="shared" si="174"/>
        <v>E</v>
      </c>
      <c r="AA287" s="35">
        <f>IF(Z287&lt;&gt;V286,U287,AA286)</f>
        <v>0.78718201584004632</v>
      </c>
      <c r="AB287" s="34" t="str">
        <f t="shared" si="178"/>
        <v>E</v>
      </c>
      <c r="AC287" t="s">
        <v>57</v>
      </c>
      <c r="AD287" s="1">
        <f t="shared" si="179"/>
        <v>1.2815859424938458E-2</v>
      </c>
      <c r="AE287" s="1">
        <f t="shared" si="147"/>
        <v>0.13893713347895664</v>
      </c>
      <c r="AF287" s="1"/>
      <c r="AG287" s="1"/>
      <c r="AH287" s="1"/>
      <c r="AI287" s="1">
        <v>0</v>
      </c>
      <c r="AK287" s="28">
        <f t="shared" si="154"/>
        <v>0.78718201584004632</v>
      </c>
      <c r="AL287" s="28" t="e">
        <f t="shared" si="155"/>
        <v>#N/A</v>
      </c>
      <c r="AM287" s="28" t="e">
        <f t="shared" si="156"/>
        <v>#N/A</v>
      </c>
      <c r="AN287" s="28" t="e">
        <f t="shared" si="157"/>
        <v>#N/A</v>
      </c>
      <c r="AO287" s="28">
        <f t="shared" si="158"/>
        <v>505.39</v>
      </c>
      <c r="AP287" s="28" t="e">
        <f t="shared" si="159"/>
        <v>#N/A</v>
      </c>
      <c r="AQ287" t="e">
        <f t="shared" si="160"/>
        <v>#N/A</v>
      </c>
      <c r="AR287" t="e">
        <f t="shared" si="161"/>
        <v>#N/A</v>
      </c>
      <c r="AT287" s="16">
        <f t="shared" si="162"/>
        <v>45596</v>
      </c>
      <c r="AU287">
        <f t="shared" si="150"/>
        <v>3</v>
      </c>
      <c r="AV287">
        <f t="shared" si="163"/>
        <v>4</v>
      </c>
      <c r="BG287" cm="1">
        <f t="array" ref="BG287">_xll.BDH($BG$3,"PX_LAST",$A287,$A287,"Days=A","Fill=P")</f>
        <v>505.39</v>
      </c>
      <c r="BH287">
        <f t="shared" si="153"/>
        <v>-3.3467842184780716E-2</v>
      </c>
      <c r="BI287" t="str">
        <f t="shared" si="175"/>
        <v>E</v>
      </c>
      <c r="BJ287">
        <f t="shared" si="176"/>
        <v>1</v>
      </c>
      <c r="BK287">
        <f t="shared" si="177"/>
        <v>9.6163358990086767E-3</v>
      </c>
      <c r="BL287">
        <f t="shared" si="180"/>
        <v>144.51452413973948</v>
      </c>
      <c r="BM287">
        <f t="shared" si="181"/>
        <v>133.75413523885132</v>
      </c>
      <c r="BN287">
        <f t="shared" si="182"/>
        <v>1.080449018504533</v>
      </c>
    </row>
    <row r="288" spans="1:66" x14ac:dyDescent="0.25">
      <c r="A288" s="54">
        <v>45626</v>
      </c>
      <c r="B288" s="75">
        <f>_xll.BDH(B$2,"PX_LAST",$A288,$A288,"Days=A","Fill=P")</f>
        <v>99.540899999999993</v>
      </c>
      <c r="C288" s="8">
        <f t="shared" si="151"/>
        <v>99.394115795552338</v>
      </c>
      <c r="D288" s="55">
        <f t="shared" si="170"/>
        <v>1.2430780511040607</v>
      </c>
      <c r="F288" s="1"/>
      <c r="H288" s="1"/>
      <c r="I288" s="8" cm="1">
        <f t="array" ref="I288">_xll.BDH(I$2,"PX_LAST",$A288,$A288,"Days=A","Fill=P")</f>
        <v>1.038</v>
      </c>
      <c r="J288" s="10">
        <f t="shared" si="152"/>
        <v>0.23518234694708551</v>
      </c>
      <c r="K288" s="44">
        <f t="shared" si="171"/>
        <v>2.1669201360540042</v>
      </c>
      <c r="L288" s="59">
        <v>30.0214</v>
      </c>
      <c r="M288" s="10">
        <f t="shared" si="165"/>
        <v>55.35239744191319</v>
      </c>
      <c r="N288" s="55">
        <f t="shared" si="164"/>
        <v>0.2411101570734383</v>
      </c>
      <c r="O288" s="59" cm="1">
        <f t="array" ref="O288">_xll.BDH(O$3,"PX_LAST",$A288,$A288,"Days=A","Fill=P")</f>
        <v>-23.9</v>
      </c>
      <c r="P288" s="10">
        <f t="shared" si="183"/>
        <v>-14.873146130969433</v>
      </c>
      <c r="Q288" s="55">
        <f t="shared" si="148"/>
        <v>-0.38555624595432808</v>
      </c>
      <c r="T288" t="s">
        <v>26</v>
      </c>
      <c r="U288" s="26">
        <f t="shared" si="166"/>
        <v>0.7152187009492913</v>
      </c>
      <c r="V288" s="1" t="str">
        <f t="shared" si="167"/>
        <v>SD</v>
      </c>
      <c r="W288" s="26">
        <f t="shared" si="172"/>
        <v>-7.1963314890755026E-2</v>
      </c>
      <c r="X288" s="49">
        <f t="shared" si="168"/>
        <v>0</v>
      </c>
      <c r="Y288" s="26">
        <f t="shared" si="173"/>
        <v>-7.1963314890755026E-2</v>
      </c>
      <c r="Z288" s="82" t="str">
        <f t="shared" si="174"/>
        <v>E</v>
      </c>
      <c r="AA288" s="35">
        <v>0.34663008743673013</v>
      </c>
      <c r="AB288" s="34" t="str">
        <f t="shared" si="178"/>
        <v>E</v>
      </c>
      <c r="AC288" t="s">
        <v>57</v>
      </c>
      <c r="AD288" s="1">
        <f t="shared" si="179"/>
        <v>7.1963314890755026E-2</v>
      </c>
      <c r="AE288" s="1">
        <f t="shared" si="147"/>
        <v>0.12197718134816538</v>
      </c>
      <c r="AF288" s="1"/>
      <c r="AG288" s="1"/>
      <c r="AH288" s="1"/>
      <c r="AI288" s="1">
        <v>0</v>
      </c>
      <c r="AK288" s="28">
        <f t="shared" si="154"/>
        <v>0.7152187009492913</v>
      </c>
      <c r="AL288" s="28" t="e">
        <f t="shared" si="155"/>
        <v>#N/A</v>
      </c>
      <c r="AM288" s="28" t="e">
        <f t="shared" si="156"/>
        <v>#N/A</v>
      </c>
      <c r="AN288" s="28" t="e">
        <f t="shared" si="157"/>
        <v>#N/A</v>
      </c>
      <c r="AO288" s="28">
        <f t="shared" si="158"/>
        <v>510.25</v>
      </c>
      <c r="AP288" s="28" t="e">
        <f t="shared" si="159"/>
        <v>#N/A</v>
      </c>
      <c r="AQ288" t="e">
        <f t="shared" si="160"/>
        <v>#N/A</v>
      </c>
      <c r="AR288" t="e">
        <f t="shared" si="161"/>
        <v>#N/A</v>
      </c>
      <c r="AT288" s="16">
        <v>45626</v>
      </c>
      <c r="AU288">
        <f t="shared" si="150"/>
        <v>3</v>
      </c>
      <c r="AV288">
        <f t="shared" si="163"/>
        <v>4</v>
      </c>
      <c r="BG288" cm="1">
        <f t="array" ref="BG288">_xll.BDH($BG$3,"PX_LAST",$A288,$A288,"Days=A","Fill=P")</f>
        <v>510.25</v>
      </c>
      <c r="BH288">
        <f t="shared" si="153"/>
        <v>9.6163358990086767E-3</v>
      </c>
      <c r="BI288" t="str">
        <f t="shared" si="175"/>
        <v>E</v>
      </c>
      <c r="BJ288">
        <f t="shared" si="176"/>
        <v>1</v>
      </c>
      <c r="BK288">
        <f t="shared" si="177"/>
        <v>-5.154336109750135E-3</v>
      </c>
      <c r="BL288">
        <f t="shared" si="180"/>
        <v>145.9042243461526</v>
      </c>
      <c r="BM288">
        <f t="shared" si="181"/>
        <v>135.04035993118956</v>
      </c>
      <c r="BN288">
        <f t="shared" si="182"/>
        <v>1.0804490185045328</v>
      </c>
    </row>
    <row r="289" spans="1:66" x14ac:dyDescent="0.25">
      <c r="A289" s="54">
        <v>45657</v>
      </c>
      <c r="B289" s="75">
        <f>_xll.BDH(B$2,"PX_LAST",$A289,$A289,"Days=A","Fill=P")</f>
        <v>99.545900000000003</v>
      </c>
      <c r="C289" s="8">
        <f t="shared" si="151"/>
        <v>99.401705005774716</v>
      </c>
      <c r="D289" s="55">
        <f t="shared" si="170"/>
        <v>1.5898618829683291</v>
      </c>
      <c r="F289" s="1"/>
      <c r="H289" s="1"/>
      <c r="I289" s="8" cm="1">
        <f t="array" ref="I289">_xll.BDH(I$2,"PX_LAST",$A289,$A289,"Days=A","Fill=P")</f>
        <v>1.4810000000000001</v>
      </c>
      <c r="J289" s="10">
        <f t="shared" si="152"/>
        <v>0.29747322959973127</v>
      </c>
      <c r="K289" s="44">
        <f t="shared" si="171"/>
        <v>2.0909465990464016</v>
      </c>
      <c r="L289" s="59">
        <v>37.123100000000001</v>
      </c>
      <c r="M289" s="10">
        <f t="shared" si="165"/>
        <v>54.440932569817527</v>
      </c>
      <c r="N289" s="55">
        <f t="shared" si="164"/>
        <v>0</v>
      </c>
      <c r="O289" s="59" cm="1">
        <f t="array" ref="O289">_xll.BDH(O$3,"PX_LAST",$A289,$A289,"Days=A","Fill=P")</f>
        <v>-12.1</v>
      </c>
      <c r="P289" s="10">
        <f t="shared" si="183"/>
        <v>-14.595831517872488</v>
      </c>
      <c r="Q289" s="55">
        <f t="shared" si="148"/>
        <v>-0.33235384241835403</v>
      </c>
      <c r="T289" t="s">
        <v>26</v>
      </c>
      <c r="U289" s="26">
        <f t="shared" si="166"/>
        <v>0.75041770193302704</v>
      </c>
      <c r="V289" s="1" t="str">
        <f t="shared" si="167"/>
        <v>E</v>
      </c>
      <c r="W289" s="26">
        <f t="shared" si="172"/>
        <v>3.519900098373574E-2</v>
      </c>
      <c r="X289" s="49">
        <f t="shared" si="168"/>
        <v>0</v>
      </c>
      <c r="Y289" s="26">
        <f t="shared" si="173"/>
        <v>3.519900098373574E-2</v>
      </c>
      <c r="Z289" s="82" t="str">
        <f t="shared" si="174"/>
        <v>E</v>
      </c>
      <c r="AA289" s="35">
        <f t="shared" ref="AA289:AA303" si="184">IF(Z289&lt;&gt;V288,U289,AA288)</f>
        <v>0.75041770193302704</v>
      </c>
      <c r="AB289" s="34" t="str">
        <f t="shared" si="178"/>
        <v>E</v>
      </c>
      <c r="AC289" t="s">
        <v>57</v>
      </c>
      <c r="AD289" s="1">
        <f t="shared" si="179"/>
        <v>3.519900098373574E-2</v>
      </c>
      <c r="AE289" s="1">
        <f t="shared" si="147"/>
        <v>0.11681141320482114</v>
      </c>
      <c r="AF289" s="1"/>
      <c r="AG289" s="1"/>
      <c r="AH289" s="1"/>
      <c r="AI289" s="1">
        <f t="shared" ref="AI289:AI310" si="185">AI288</f>
        <v>0</v>
      </c>
      <c r="AK289" s="28">
        <f t="shared" si="154"/>
        <v>0.75041770193302704</v>
      </c>
      <c r="AL289" s="28" t="e">
        <f t="shared" si="155"/>
        <v>#N/A</v>
      </c>
      <c r="AM289" s="28" t="e">
        <f t="shared" si="156"/>
        <v>#N/A</v>
      </c>
      <c r="AN289" s="28" t="e">
        <f t="shared" si="157"/>
        <v>#N/A</v>
      </c>
      <c r="AO289" s="28">
        <f t="shared" si="158"/>
        <v>507.62</v>
      </c>
      <c r="AP289" s="28" t="e">
        <f t="shared" si="159"/>
        <v>#N/A</v>
      </c>
      <c r="AQ289" t="e">
        <f t="shared" si="160"/>
        <v>#N/A</v>
      </c>
      <c r="AR289" t="e">
        <f t="shared" si="161"/>
        <v>#N/A</v>
      </c>
      <c r="AT289" s="16">
        <f t="shared" ref="AT289:AT298" si="186">A289</f>
        <v>45657</v>
      </c>
      <c r="AU289">
        <f t="shared" si="150"/>
        <v>4</v>
      </c>
      <c r="AV289">
        <f t="shared" si="163"/>
        <v>4</v>
      </c>
      <c r="BG289" cm="1">
        <f t="array" ref="BG289">_xll.BDH($BG$3,"PX_LAST",$A289,$A289,"Days=A","Fill=P")</f>
        <v>507.62</v>
      </c>
      <c r="BH289">
        <f t="shared" si="153"/>
        <v>-5.154336109750135E-3</v>
      </c>
      <c r="BI289" t="str">
        <f t="shared" si="175"/>
        <v>E</v>
      </c>
      <c r="BJ289">
        <f t="shared" si="176"/>
        <v>1</v>
      </c>
      <c r="BK289">
        <f t="shared" si="177"/>
        <v>6.2861983373389441E-2</v>
      </c>
      <c r="BL289">
        <f t="shared" si="180"/>
        <v>145.15218493404015</v>
      </c>
      <c r="BM289">
        <f t="shared" si="181"/>
        <v>134.34431652772258</v>
      </c>
      <c r="BN289">
        <f t="shared" si="182"/>
        <v>1.0804490185045328</v>
      </c>
    </row>
    <row r="290" spans="1:66" x14ac:dyDescent="0.25">
      <c r="A290" s="54">
        <v>45688</v>
      </c>
      <c r="B290" s="75">
        <f>_xll.BDH(B$2,"PX_LAST",$A290,$A290,"Days=A","Fill=P")</f>
        <v>99.586799999999997</v>
      </c>
      <c r="C290" s="8">
        <f t="shared" si="151"/>
        <v>99.410959755485976</v>
      </c>
      <c r="D290" s="55">
        <f t="shared" si="170"/>
        <v>1.8791264938947421</v>
      </c>
      <c r="F290" s="1"/>
      <c r="H290" s="1"/>
      <c r="I290" s="8" cm="1">
        <f t="array" ref="I290">_xll.BDH(I$2,"PX_LAST",$A290,$A290,"Days=A","Fill=P")</f>
        <v>1.786</v>
      </c>
      <c r="J290" s="10">
        <f t="shared" si="152"/>
        <v>0.37189956811974478</v>
      </c>
      <c r="K290" s="44">
        <f t="shared" si="171"/>
        <v>2.1198002120907207</v>
      </c>
      <c r="L290" s="59">
        <v>64.140600000000006</v>
      </c>
      <c r="M290" s="10">
        <f t="shared" si="165"/>
        <v>54.92591594132665</v>
      </c>
      <c r="N290" s="55">
        <f t="shared" si="164"/>
        <v>0</v>
      </c>
      <c r="O290" s="59" cm="1">
        <f t="array" ref="O290">_xll.BDH(O$3,"PX_LAST",$A290,$A290,"Days=A","Fill=P")</f>
        <v>-0.6</v>
      </c>
      <c r="P290" s="10">
        <f t="shared" si="183"/>
        <v>-13.196248366085241</v>
      </c>
      <c r="Q290" s="55">
        <f t="shared" si="148"/>
        <v>0</v>
      </c>
      <c r="T290" t="s">
        <v>26</v>
      </c>
      <c r="U290" s="26">
        <f t="shared" si="166"/>
        <v>0.92741552376476244</v>
      </c>
      <c r="V290" s="1" t="str">
        <f t="shared" si="167"/>
        <v>E</v>
      </c>
      <c r="W290" s="26">
        <f t="shared" si="172"/>
        <v>0.1769978218317354</v>
      </c>
      <c r="X290" s="49">
        <f t="shared" si="168"/>
        <v>0</v>
      </c>
      <c r="Y290" s="26">
        <f t="shared" si="173"/>
        <v>0.1769978218317354</v>
      </c>
      <c r="Z290" s="82" t="str">
        <f t="shared" si="174"/>
        <v>E</v>
      </c>
      <c r="AA290" s="35">
        <f t="shared" si="184"/>
        <v>0.75041770193302704</v>
      </c>
      <c r="AB290" s="34" t="str">
        <f t="shared" si="178"/>
        <v>E</v>
      </c>
      <c r="AC290" t="s">
        <v>57</v>
      </c>
      <c r="AD290" s="1">
        <f t="shared" si="179"/>
        <v>0.1769978218317354</v>
      </c>
      <c r="AE290" s="1">
        <f t="shared" si="147"/>
        <v>0.12197718134816538</v>
      </c>
      <c r="AF290" s="1"/>
      <c r="AG290" s="1"/>
      <c r="AH290" s="1"/>
      <c r="AI290" s="1">
        <f t="shared" si="185"/>
        <v>0</v>
      </c>
      <c r="AK290" s="28">
        <f t="shared" si="154"/>
        <v>0.92741552376476244</v>
      </c>
      <c r="AL290" s="28" t="e">
        <f t="shared" si="155"/>
        <v>#N/A</v>
      </c>
      <c r="AM290" s="28" t="e">
        <f t="shared" si="156"/>
        <v>#N/A</v>
      </c>
      <c r="AN290" s="28" t="e">
        <f t="shared" si="157"/>
        <v>#N/A</v>
      </c>
      <c r="AO290" s="28">
        <f t="shared" si="158"/>
        <v>539.53</v>
      </c>
      <c r="AP290" s="28" t="e">
        <f t="shared" si="159"/>
        <v>#N/A</v>
      </c>
      <c r="AQ290" t="e">
        <f t="shared" si="160"/>
        <v>#N/A</v>
      </c>
      <c r="AR290" t="e">
        <f t="shared" si="161"/>
        <v>#N/A</v>
      </c>
      <c r="AT290" s="16">
        <f t="shared" si="186"/>
        <v>45688</v>
      </c>
      <c r="AU290">
        <f t="shared" si="150"/>
        <v>4</v>
      </c>
      <c r="AV290">
        <f t="shared" si="163"/>
        <v>4</v>
      </c>
      <c r="BG290" cm="1">
        <f t="array" ref="BG290">_xll.BDH($BG$3,"PX_LAST",$A290,$A290,"Days=A","Fill=P")</f>
        <v>539.53</v>
      </c>
      <c r="BH290">
        <f t="shared" si="153"/>
        <v>6.2861983373389441E-2</v>
      </c>
      <c r="BI290" t="str">
        <f t="shared" si="175"/>
        <v>E</v>
      </c>
      <c r="BJ290">
        <f t="shared" si="176"/>
        <v>1</v>
      </c>
      <c r="BK290">
        <f t="shared" si="177"/>
        <v>3.2732192834504348E-2</v>
      </c>
      <c r="BL290">
        <f t="shared" si="180"/>
        <v>154.27673916997495</v>
      </c>
      <c r="BM290">
        <f t="shared" si="181"/>
        <v>142.78946671959764</v>
      </c>
      <c r="BN290">
        <f t="shared" si="182"/>
        <v>1.080449018504533</v>
      </c>
    </row>
    <row r="291" spans="1:66" x14ac:dyDescent="0.25">
      <c r="A291" s="54">
        <v>45716</v>
      </c>
      <c r="B291" s="75">
        <f>_xll.BDH(B$2,"PX_LAST",$A291,$A291,"Days=A","Fill=P")</f>
        <v>99.665000000000006</v>
      </c>
      <c r="C291" s="8">
        <f t="shared" si="151"/>
        <v>99.423661767711664</v>
      </c>
      <c r="D291" s="55">
        <f t="shared" si="170"/>
        <v>2.1076434764176719</v>
      </c>
      <c r="F291" s="1"/>
      <c r="H291" s="1"/>
      <c r="I291" s="8" cm="1">
        <f t="array" ref="I291">_xll.BDH(I$2,"PX_LAST",$A291,$A291,"Days=A","Fill=P")</f>
        <v>1.579</v>
      </c>
      <c r="J291" s="10">
        <f t="shared" si="152"/>
        <v>0.43225458971375763</v>
      </c>
      <c r="K291" s="44">
        <f t="shared" si="171"/>
        <v>2.0993033212698</v>
      </c>
      <c r="L291" s="59">
        <v>73.372100000000003</v>
      </c>
      <c r="M291" s="10">
        <f t="shared" si="165"/>
        <v>55.848225144260319</v>
      </c>
      <c r="N291" s="55">
        <f t="shared" si="164"/>
        <v>0.15868772796364311</v>
      </c>
      <c r="O291" s="59" cm="1">
        <f t="array" ref="O291">_xll.BDH(O$3,"PX_LAST",$A291,$A291,"Days=A","Fill=P")</f>
        <v>22.9</v>
      </c>
      <c r="P291" s="10">
        <f t="shared" si="183"/>
        <v>-9.5866235294767179</v>
      </c>
      <c r="Q291" s="55">
        <f t="shared" si="148"/>
        <v>0.6486991816043991</v>
      </c>
      <c r="T291" t="s">
        <v>26</v>
      </c>
      <c r="U291" s="26">
        <f t="shared" si="166"/>
        <v>1.1964541811831459</v>
      </c>
      <c r="V291" s="1" t="str">
        <f t="shared" si="167"/>
        <v>E</v>
      </c>
      <c r="W291" s="26">
        <f t="shared" si="172"/>
        <v>0.26903865741838351</v>
      </c>
      <c r="X291" s="49">
        <f t="shared" si="168"/>
        <v>0</v>
      </c>
      <c r="Y291" s="26">
        <f t="shared" si="173"/>
        <v>0.26903865741838351</v>
      </c>
      <c r="Z291" s="82" t="str">
        <f t="shared" si="174"/>
        <v>E</v>
      </c>
      <c r="AA291" s="35">
        <f t="shared" si="184"/>
        <v>0.75041770193302704</v>
      </c>
      <c r="AB291" s="34" t="str">
        <f t="shared" si="178"/>
        <v>E</v>
      </c>
      <c r="AC291" t="s">
        <v>57</v>
      </c>
      <c r="AD291" s="1">
        <f t="shared" si="179"/>
        <v>0.26903865741838351</v>
      </c>
      <c r="AE291" s="1">
        <f t="shared" si="147"/>
        <v>0.12197718134816538</v>
      </c>
      <c r="AF291" s="1"/>
      <c r="AG291" s="1"/>
      <c r="AH291" s="1"/>
      <c r="AI291" s="1">
        <f t="shared" si="185"/>
        <v>0</v>
      </c>
      <c r="AK291" s="28">
        <f t="shared" si="154"/>
        <v>1.1964541811831459</v>
      </c>
      <c r="AL291" s="28" t="e">
        <f t="shared" si="155"/>
        <v>#N/A</v>
      </c>
      <c r="AM291" s="28" t="e">
        <f t="shared" si="156"/>
        <v>#N/A</v>
      </c>
      <c r="AN291" s="28" t="e">
        <f t="shared" si="157"/>
        <v>#N/A</v>
      </c>
      <c r="AO291" s="28">
        <f t="shared" si="158"/>
        <v>557.19000000000005</v>
      </c>
      <c r="AP291" s="28" t="e">
        <f t="shared" si="159"/>
        <v>#N/A</v>
      </c>
      <c r="AQ291" t="e">
        <f t="shared" si="160"/>
        <v>#N/A</v>
      </c>
      <c r="AR291" t="e">
        <f t="shared" si="161"/>
        <v>#N/A</v>
      </c>
      <c r="AT291" s="16">
        <f t="shared" si="186"/>
        <v>45716</v>
      </c>
      <c r="AU291">
        <f t="shared" si="150"/>
        <v>4</v>
      </c>
      <c r="AV291">
        <f t="shared" si="163"/>
        <v>4</v>
      </c>
      <c r="BG291" cm="1">
        <f t="array" ref="BG291">_xll.BDH($BG$3,"PX_LAST",$A291,$A291,"Days=A","Fill=P")</f>
        <v>557.19000000000005</v>
      </c>
      <c r="BH291">
        <f t="shared" si="153"/>
        <v>3.2732192834504348E-2</v>
      </c>
      <c r="BI291" t="str">
        <f t="shared" si="175"/>
        <v>E</v>
      </c>
      <c r="BJ291">
        <f t="shared" si="176"/>
        <v>1</v>
      </c>
      <c r="BK291">
        <f t="shared" si="177"/>
        <v>-4.1763132863116836E-2</v>
      </c>
      <c r="BL291">
        <f t="shared" si="180"/>
        <v>159.32655514636511</v>
      </c>
      <c r="BM291">
        <f t="shared" si="181"/>
        <v>147.46327907899956</v>
      </c>
      <c r="BN291">
        <f t="shared" si="182"/>
        <v>1.080449018504533</v>
      </c>
    </row>
    <row r="292" spans="1:66" x14ac:dyDescent="0.25">
      <c r="A292" s="54">
        <v>45747</v>
      </c>
      <c r="B292" s="75">
        <f>_xll.BDH(B$2,"PX_LAST",$A292,$A292,"Days=A","Fill=P")</f>
        <v>99.762100000000004</v>
      </c>
      <c r="C292" s="8">
        <f t="shared" si="151"/>
        <v>99.440583679326082</v>
      </c>
      <c r="D292" s="55">
        <f t="shared" si="170"/>
        <v>2.2469962450990835</v>
      </c>
      <c r="F292" s="1"/>
      <c r="H292" s="1"/>
      <c r="I292" s="8" cm="1">
        <f t="array" ref="I292">_xll.BDH(I$2,"PX_LAST",$A292,$A292,"Days=A","Fill=P")</f>
        <v>1.345</v>
      </c>
      <c r="J292" s="10">
        <f t="shared" si="152"/>
        <v>0.47789186022806984</v>
      </c>
      <c r="K292" s="44">
        <f t="shared" si="171"/>
        <v>2.0927867482343698</v>
      </c>
      <c r="L292" s="59">
        <v>58.600700000000003</v>
      </c>
      <c r="M292" s="10">
        <f t="shared" si="165"/>
        <v>55.985848887047304</v>
      </c>
      <c r="N292" s="55">
        <f t="shared" si="164"/>
        <v>5.0116820215304954E-2</v>
      </c>
      <c r="O292" s="59" cm="1">
        <f t="array" ref="O292">_xll.BDH(O$3,"PX_LAST",$A292,$A292,"Days=A","Fill=P")</f>
        <v>18.399999999999999</v>
      </c>
      <c r="P292" s="10">
        <f t="shared" si="183"/>
        <v>-6.7879611765290466</v>
      </c>
      <c r="Q292" s="55">
        <f t="shared" si="148"/>
        <v>1.3324868948457056</v>
      </c>
      <c r="T292" t="s">
        <v>26</v>
      </c>
      <c r="U292" s="26">
        <f t="shared" si="166"/>
        <v>1.3957584849282629</v>
      </c>
      <c r="V292" s="1" t="str">
        <f t="shared" si="167"/>
        <v>E</v>
      </c>
      <c r="W292" s="26">
        <f t="shared" si="172"/>
        <v>0.19930430374511698</v>
      </c>
      <c r="X292" s="49">
        <f t="shared" si="168"/>
        <v>0</v>
      </c>
      <c r="Y292" s="26">
        <f t="shared" si="173"/>
        <v>0.19930430374511698</v>
      </c>
      <c r="Z292" s="82" t="str">
        <f t="shared" si="174"/>
        <v>E</v>
      </c>
      <c r="AA292" s="35">
        <f t="shared" si="184"/>
        <v>0.75041770193302704</v>
      </c>
      <c r="AB292" s="34" t="str">
        <f t="shared" si="178"/>
        <v>E</v>
      </c>
      <c r="AC292" t="s">
        <v>57</v>
      </c>
      <c r="AD292" s="1">
        <f t="shared" si="179"/>
        <v>0.19930430374511698</v>
      </c>
      <c r="AE292" s="1">
        <f t="shared" si="147"/>
        <v>0.12197718134816538</v>
      </c>
      <c r="AF292" s="1"/>
      <c r="AG292" s="1"/>
      <c r="AH292" s="1"/>
      <c r="AI292" s="1">
        <f t="shared" si="185"/>
        <v>0</v>
      </c>
      <c r="AK292" s="28">
        <f t="shared" si="154"/>
        <v>1.3957584849282629</v>
      </c>
      <c r="AL292" s="28" t="e">
        <f t="shared" si="155"/>
        <v>#N/A</v>
      </c>
      <c r="AM292" s="28" t="e">
        <f t="shared" si="156"/>
        <v>#N/A</v>
      </c>
      <c r="AN292" s="28" t="e">
        <f t="shared" si="157"/>
        <v>#N/A</v>
      </c>
      <c r="AO292" s="28">
        <f t="shared" si="158"/>
        <v>533.91999999999996</v>
      </c>
      <c r="AP292" s="28" t="e">
        <f t="shared" si="159"/>
        <v>#N/A</v>
      </c>
      <c r="AQ292" t="e">
        <f t="shared" si="160"/>
        <v>#N/A</v>
      </c>
      <c r="AR292" t="e">
        <f t="shared" si="161"/>
        <v>#N/A</v>
      </c>
      <c r="AT292" s="16">
        <f t="shared" si="186"/>
        <v>45747</v>
      </c>
      <c r="AU292">
        <f t="shared" si="150"/>
        <v>4</v>
      </c>
      <c r="AV292">
        <f t="shared" si="163"/>
        <v>4</v>
      </c>
      <c r="BG292" cm="1">
        <f t="array" ref="BG292">_xll.BDH($BG$3,"PX_LAST",$A292,$A292,"Days=A","Fill=P")</f>
        <v>533.91999999999996</v>
      </c>
      <c r="BH292">
        <f t="shared" si="153"/>
        <v>-4.1763132863116836E-2</v>
      </c>
      <c r="BI292" t="str">
        <f t="shared" si="175"/>
        <v>E</v>
      </c>
      <c r="BJ292">
        <f t="shared" si="176"/>
        <v>1</v>
      </c>
      <c r="BK292">
        <f t="shared" si="177"/>
        <v>-1.2061732094695743E-2</v>
      </c>
      <c r="BL292">
        <f t="shared" si="180"/>
        <v>152.67257905516476</v>
      </c>
      <c r="BM292">
        <f t="shared" si="181"/>
        <v>141.30475056239243</v>
      </c>
      <c r="BN292">
        <f t="shared" si="182"/>
        <v>1.080449018504533</v>
      </c>
    </row>
    <row r="293" spans="1:66" x14ac:dyDescent="0.25">
      <c r="A293" s="54">
        <v>45777</v>
      </c>
      <c r="B293" s="75">
        <f>_xll.BDH(B$2,"PX_LAST",$A293,$A293,"Days=A","Fill=P")</f>
        <v>99.880899999999997</v>
      </c>
      <c r="C293" s="8">
        <f t="shared" si="151"/>
        <v>99.462599495359768</v>
      </c>
      <c r="D293" s="55">
        <f t="shared" si="170"/>
        <v>2.3134984598036423</v>
      </c>
      <c r="F293" s="1"/>
      <c r="H293" s="1"/>
      <c r="I293" s="8" cm="1">
        <f t="array" ref="I293">_xll.BDH(I$2,"PX_LAST",$A293,$A293,"Days=A","Fill=P")</f>
        <v>0.95899999999999996</v>
      </c>
      <c r="J293" s="10">
        <f t="shared" si="152"/>
        <v>0.50194726721666638</v>
      </c>
      <c r="K293" s="44">
        <f t="shared" si="171"/>
        <v>2.0365178689752113</v>
      </c>
      <c r="L293" s="59">
        <v>37.397399999999998</v>
      </c>
      <c r="M293" s="10">
        <f t="shared" si="165"/>
        <v>55.056426442694935</v>
      </c>
      <c r="N293" s="55">
        <f t="shared" si="164"/>
        <v>-0.33806995561107894</v>
      </c>
      <c r="O293" s="59" cm="1">
        <f t="array" ref="O293">_xll.BDH(O$3,"PX_LAST",$A293,$A293,"Days=A","Fill=P")</f>
        <v>-15.7</v>
      </c>
      <c r="P293" s="10">
        <f t="shared" si="183"/>
        <v>-7.6791650588761415</v>
      </c>
      <c r="Q293" s="55">
        <f t="shared" si="148"/>
        <v>1.1812925418734801</v>
      </c>
      <c r="T293" t="s">
        <v>26</v>
      </c>
      <c r="U293" s="26">
        <f t="shared" si="166"/>
        <v>1.2816841750841741</v>
      </c>
      <c r="V293" s="1" t="str">
        <f t="shared" si="167"/>
        <v>SD</v>
      </c>
      <c r="W293" s="26">
        <f t="shared" si="172"/>
        <v>-0.11407430984408884</v>
      </c>
      <c r="X293" s="49">
        <f t="shared" si="168"/>
        <v>0</v>
      </c>
      <c r="Y293" s="26">
        <f t="shared" si="173"/>
        <v>-0.11407430984408884</v>
      </c>
      <c r="Z293" s="82" t="str">
        <f t="shared" si="174"/>
        <v>E</v>
      </c>
      <c r="AA293" s="35">
        <f t="shared" si="184"/>
        <v>0.75041770193302704</v>
      </c>
      <c r="AB293" s="34" t="str">
        <f t="shared" si="178"/>
        <v>E</v>
      </c>
      <c r="AC293" t="s">
        <v>57</v>
      </c>
      <c r="AD293" s="1">
        <f t="shared" si="179"/>
        <v>0.11407430984408884</v>
      </c>
      <c r="AE293" s="1">
        <f t="shared" si="147"/>
        <v>0.12197718134816538</v>
      </c>
      <c r="AF293" s="1"/>
      <c r="AG293" s="1"/>
      <c r="AH293" s="1"/>
      <c r="AI293" s="1">
        <f t="shared" si="185"/>
        <v>0</v>
      </c>
      <c r="AK293" s="28">
        <f t="shared" si="154"/>
        <v>1.2816841750841741</v>
      </c>
      <c r="AL293" s="28" t="e">
        <f t="shared" si="155"/>
        <v>#N/A</v>
      </c>
      <c r="AM293" s="28" t="e">
        <f t="shared" si="156"/>
        <v>#N/A</v>
      </c>
      <c r="AN293" s="28" t="e">
        <f t="shared" si="157"/>
        <v>#N/A</v>
      </c>
      <c r="AO293" s="28">
        <f t="shared" si="158"/>
        <v>527.48</v>
      </c>
      <c r="AP293" s="28" t="e">
        <f t="shared" si="159"/>
        <v>#N/A</v>
      </c>
      <c r="AQ293" t="e">
        <f t="shared" si="160"/>
        <v>#N/A</v>
      </c>
      <c r="AR293" t="e">
        <f t="shared" si="161"/>
        <v>#N/A</v>
      </c>
      <c r="AT293" s="16">
        <f t="shared" si="186"/>
        <v>45777</v>
      </c>
      <c r="AU293">
        <f t="shared" si="150"/>
        <v>3</v>
      </c>
      <c r="AV293">
        <f t="shared" si="163"/>
        <v>4</v>
      </c>
      <c r="BG293" cm="1">
        <f t="array" ref="BG293">_xll.BDH($BG$3,"PX_LAST",$A293,$A293,"Days=A","Fill=P")</f>
        <v>527.48</v>
      </c>
      <c r="BH293">
        <f t="shared" si="153"/>
        <v>-1.2061732094695743E-2</v>
      </c>
      <c r="BI293" t="str">
        <f t="shared" si="175"/>
        <v>E</v>
      </c>
      <c r="BJ293">
        <f t="shared" si="176"/>
        <v>1</v>
      </c>
      <c r="BK293">
        <f t="shared" si="177"/>
        <v>4.0172139228027426E-2</v>
      </c>
      <c r="BL293">
        <f t="shared" si="180"/>
        <v>150.83108330839511</v>
      </c>
      <c r="BM293">
        <f t="shared" si="181"/>
        <v>139.60037051740105</v>
      </c>
      <c r="BN293">
        <f t="shared" si="182"/>
        <v>1.080449018504533</v>
      </c>
    </row>
    <row r="294" spans="1:66" x14ac:dyDescent="0.25">
      <c r="A294" s="54">
        <v>45808</v>
      </c>
      <c r="B294" s="75">
        <f>_xll.BDH(B$2,"PX_LAST",$A294,$A294,"Days=A","Fill=P")</f>
        <v>100.0222</v>
      </c>
      <c r="C294" s="8">
        <f t="shared" si="151"/>
        <v>99.49057952059178</v>
      </c>
      <c r="D294" s="55">
        <f t="shared" si="170"/>
        <v>2.456134231445978</v>
      </c>
      <c r="F294" s="1"/>
      <c r="H294" s="1"/>
      <c r="I294" s="8" cm="1">
        <f t="array" ref="I294">_xll.BDH(I$2,"PX_LAST",$A294,$A294,"Days=A","Fill=P")</f>
        <v>1.4</v>
      </c>
      <c r="J294" s="10">
        <f t="shared" si="152"/>
        <v>0.5468499038558331</v>
      </c>
      <c r="K294" s="44">
        <f t="shared" si="171"/>
        <v>2.034428477124949</v>
      </c>
      <c r="L294" s="59">
        <v>42.578699999999998</v>
      </c>
      <c r="M294" s="10">
        <f t="shared" si="165"/>
        <v>54.432540120560184</v>
      </c>
      <c r="N294" s="55">
        <f t="shared" si="164"/>
        <v>-0.69892712609910179</v>
      </c>
      <c r="O294" s="59" cm="1">
        <f t="array" ref="O294">_xll.BDH(O$3,"PX_LAST",$A294,$A294,"Days=A","Fill=P")</f>
        <v>17.7</v>
      </c>
      <c r="P294" s="10">
        <f t="shared" si="183"/>
        <v>-5.1412485529885279</v>
      </c>
      <c r="Q294" s="55">
        <f t="shared" si="148"/>
        <v>1.6360252067416337</v>
      </c>
      <c r="T294" t="s">
        <v>23</v>
      </c>
      <c r="U294" s="26">
        <f t="shared" si="166"/>
        <v>1.3212562543927806</v>
      </c>
      <c r="V294" s="1" t="str">
        <f t="shared" si="167"/>
        <v>E</v>
      </c>
      <c r="W294" s="26">
        <f t="shared" si="172"/>
        <v>3.9572079308606511E-2</v>
      </c>
      <c r="X294" s="49">
        <f t="shared" si="168"/>
        <v>0</v>
      </c>
      <c r="Y294" s="26">
        <f t="shared" si="173"/>
        <v>3.9572079308606511E-2</v>
      </c>
      <c r="Z294" s="82" t="str">
        <f t="shared" si="174"/>
        <v>E</v>
      </c>
      <c r="AA294" s="35">
        <f t="shared" si="184"/>
        <v>1.3212562543927806</v>
      </c>
      <c r="AB294" s="34" t="str">
        <f t="shared" si="178"/>
        <v>E</v>
      </c>
      <c r="AC294" t="s">
        <v>57</v>
      </c>
      <c r="AD294" s="1">
        <f t="shared" si="179"/>
        <v>3.9572079308606511E-2</v>
      </c>
      <c r="AE294" s="1">
        <f t="shared" si="147"/>
        <v>0.11681141320482114</v>
      </c>
      <c r="AF294" s="1"/>
      <c r="AG294" s="1"/>
      <c r="AH294" s="1"/>
      <c r="AI294" s="1">
        <f t="shared" si="185"/>
        <v>0</v>
      </c>
      <c r="AK294" s="28">
        <f t="shared" si="154"/>
        <v>1.3212562543927806</v>
      </c>
      <c r="AL294" s="28" t="e">
        <f t="shared" si="155"/>
        <v>#N/A</v>
      </c>
      <c r="AM294" s="28" t="e">
        <f t="shared" si="156"/>
        <v>#N/A</v>
      </c>
      <c r="AN294" s="28" t="e">
        <f t="shared" si="157"/>
        <v>#N/A</v>
      </c>
      <c r="AO294" s="28">
        <f t="shared" si="158"/>
        <v>548.66999999999996</v>
      </c>
      <c r="AP294" s="28" t="e">
        <f t="shared" si="159"/>
        <v>#N/A</v>
      </c>
      <c r="AQ294" t="e">
        <f t="shared" si="160"/>
        <v>#N/A</v>
      </c>
      <c r="AR294" t="e">
        <f t="shared" si="161"/>
        <v>#N/A</v>
      </c>
      <c r="AT294" s="16">
        <f t="shared" si="186"/>
        <v>45808</v>
      </c>
      <c r="AU294">
        <f t="shared" si="150"/>
        <v>4</v>
      </c>
      <c r="AV294">
        <f t="shared" si="163"/>
        <v>4</v>
      </c>
      <c r="BG294" cm="1">
        <f t="array" ref="BG294">_xll.BDH($BG$3,"PX_LAST",$A294,$A294,"Days=A","Fill=P")</f>
        <v>548.66999999999996</v>
      </c>
      <c r="BH294">
        <f t="shared" si="153"/>
        <v>4.0172139228027426E-2</v>
      </c>
      <c r="BI294" t="str">
        <f t="shared" si="175"/>
        <v>E</v>
      </c>
      <c r="BJ294">
        <f t="shared" si="176"/>
        <v>1</v>
      </c>
      <c r="BK294">
        <f t="shared" si="177"/>
        <v>-1.3304900942278541E-2</v>
      </c>
      <c r="BL294">
        <f t="shared" si="180"/>
        <v>156.89029058697415</v>
      </c>
      <c r="BM294">
        <f t="shared" si="181"/>
        <v>145.2084160381103</v>
      </c>
      <c r="BN294">
        <f t="shared" si="182"/>
        <v>1.0804490185045328</v>
      </c>
    </row>
    <row r="295" spans="1:66" x14ac:dyDescent="0.25">
      <c r="A295" s="54">
        <v>45838</v>
      </c>
      <c r="B295" s="75">
        <f>_xll.BDH(B$2,"PX_LAST",$A295,$A295,"Days=A","Fill=P")</f>
        <v>100.1694</v>
      </c>
      <c r="C295" s="8">
        <f t="shared" si="151"/>
        <v>99.524520544562193</v>
      </c>
      <c r="D295" s="55">
        <f t="shared" si="170"/>
        <v>2.6375129897621044</v>
      </c>
      <c r="F295" s="1"/>
      <c r="H295" s="1"/>
      <c r="I295" s="8" cm="1">
        <f t="array" ref="I295">_xll.BDH(I$2,"PX_LAST",$A295,$A295,"Days=A","Fill=P")</f>
        <v>1.524</v>
      </c>
      <c r="J295" s="10">
        <f t="shared" si="152"/>
        <v>0.5957074086630415</v>
      </c>
      <c r="K295" s="44">
        <f t="shared" si="171"/>
        <v>2.0434440445623485</v>
      </c>
      <c r="L295" s="59">
        <v>31.570699999999999</v>
      </c>
      <c r="M295" s="10">
        <f t="shared" si="165"/>
        <v>53.289448114532178</v>
      </c>
      <c r="N295" s="55">
        <f t="shared" si="164"/>
        <v>-1.4077724014491266</v>
      </c>
      <c r="O295" s="59" cm="1">
        <f t="array" ref="O295">_xll.BDH(O$3,"PX_LAST",$A295,$A295,"Days=A","Fill=P")</f>
        <v>27.3</v>
      </c>
      <c r="P295" s="10">
        <f t="shared" si="183"/>
        <v>-1.8971236976896755</v>
      </c>
      <c r="Q295" s="55">
        <f t="shared" si="148"/>
        <v>1.8002038462852006</v>
      </c>
      <c r="T295" t="s">
        <v>23</v>
      </c>
      <c r="U295" s="26">
        <f t="shared" si="166"/>
        <v>1.2230024302111002</v>
      </c>
      <c r="V295" s="1" t="str">
        <f t="shared" si="167"/>
        <v>SD</v>
      </c>
      <c r="W295" s="26">
        <f t="shared" si="172"/>
        <v>-9.8253824181680383E-2</v>
      </c>
      <c r="X295" s="49">
        <f t="shared" si="168"/>
        <v>0</v>
      </c>
      <c r="Y295" s="26">
        <f t="shared" si="173"/>
        <v>-9.8253824181680383E-2</v>
      </c>
      <c r="Z295" s="82" t="str">
        <f t="shared" si="174"/>
        <v>E</v>
      </c>
      <c r="AA295" s="35">
        <f t="shared" si="184"/>
        <v>1.3212562543927806</v>
      </c>
      <c r="AB295" s="34" t="str">
        <f t="shared" si="178"/>
        <v>E</v>
      </c>
      <c r="AC295" t="s">
        <v>57</v>
      </c>
      <c r="AD295" s="1">
        <f t="shared" si="179"/>
        <v>9.8253824181680383E-2</v>
      </c>
      <c r="AE295" s="1">
        <f t="shared" si="147"/>
        <v>0.11407430984408884</v>
      </c>
      <c r="AF295" s="1"/>
      <c r="AG295" s="1"/>
      <c r="AH295" s="1"/>
      <c r="AI295" s="1">
        <f t="shared" si="185"/>
        <v>0</v>
      </c>
      <c r="AK295" s="28">
        <f t="shared" si="154"/>
        <v>1.2230024302111002</v>
      </c>
      <c r="AL295" s="28" t="e">
        <f t="shared" si="155"/>
        <v>#N/A</v>
      </c>
      <c r="AM295" s="28" t="e">
        <f t="shared" si="156"/>
        <v>#N/A</v>
      </c>
      <c r="AN295" s="28" t="e">
        <f t="shared" si="157"/>
        <v>#N/A</v>
      </c>
      <c r="AO295" s="28">
        <f t="shared" si="158"/>
        <v>541.37</v>
      </c>
      <c r="AP295" s="28" t="e">
        <f t="shared" si="159"/>
        <v>#N/A</v>
      </c>
      <c r="AQ295" t="e">
        <f t="shared" si="160"/>
        <v>#N/A</v>
      </c>
      <c r="AR295" t="e">
        <f t="shared" si="161"/>
        <v>#N/A</v>
      </c>
      <c r="AT295" s="16">
        <f t="shared" si="186"/>
        <v>45838</v>
      </c>
      <c r="AU295">
        <f t="shared" si="150"/>
        <v>3</v>
      </c>
      <c r="AV295">
        <f t="shared" si="163"/>
        <v>4</v>
      </c>
      <c r="BG295" cm="1">
        <f t="array" ref="BG295">_xll.BDH($BG$3,"PX_LAST",$A295,$A295,"Days=A","Fill=P")</f>
        <v>541.37</v>
      </c>
      <c r="BH295">
        <f t="shared" si="153"/>
        <v>-1.3304900942278541E-2</v>
      </c>
      <c r="BI295" t="str">
        <f t="shared" si="175"/>
        <v>E</v>
      </c>
      <c r="BJ295">
        <f t="shared" si="176"/>
        <v>1</v>
      </c>
      <c r="BK295">
        <f t="shared" si="177"/>
        <v>8.7555645861425724E-3</v>
      </c>
      <c r="BL295">
        <f t="shared" si="180"/>
        <v>154.80288081190915</v>
      </c>
      <c r="BM295">
        <f t="shared" si="181"/>
        <v>143.27643244673808</v>
      </c>
      <c r="BN295">
        <f t="shared" si="182"/>
        <v>1.0804490185045328</v>
      </c>
    </row>
    <row r="296" spans="1:66" x14ac:dyDescent="0.25">
      <c r="A296" s="54">
        <v>45869</v>
      </c>
      <c r="B296" s="75">
        <f>_xll.BDH(B$2,"PX_LAST",$A296,$A296,"Days=A","Fill=P")</f>
        <v>100.3141</v>
      </c>
      <c r="C296" s="8">
        <f t="shared" si="151"/>
        <v>99.563999517334082</v>
      </c>
      <c r="D296" s="55">
        <f t="shared" si="170"/>
        <v>2.8195588616141003</v>
      </c>
      <c r="F296" s="1"/>
      <c r="H296" s="1"/>
      <c r="I296" s="8" cm="1">
        <f t="array" ref="I296">_xll.BDH(I$2,"PX_LAST",$A296,$A296,"Days=A","Fill=P")</f>
        <v>1.5149999999999999</v>
      </c>
      <c r="J296" s="10">
        <f t="shared" si="152"/>
        <v>0.6416720382298895</v>
      </c>
      <c r="K296" s="44">
        <f t="shared" si="171"/>
        <v>2.0324457146833805</v>
      </c>
      <c r="L296" s="59">
        <v>40.442100000000003</v>
      </c>
      <c r="M296" s="10">
        <f t="shared" si="165"/>
        <v>52.647080708805568</v>
      </c>
      <c r="N296" s="55">
        <f t="shared" si="164"/>
        <v>-1.9274080663170137</v>
      </c>
      <c r="O296" s="59" cm="1">
        <f t="array" ref="O296">_xll.BDH(O$3,"PX_LAST",$A296,$A296,"Days=A","Fill=P")</f>
        <v>39.299999999999997</v>
      </c>
      <c r="P296" s="10">
        <f t="shared" si="183"/>
        <v>2.2225886720792909</v>
      </c>
      <c r="Q296" s="55">
        <f t="shared" si="148"/>
        <v>2.1479154042173501</v>
      </c>
      <c r="T296" t="s">
        <v>26</v>
      </c>
      <c r="U296" s="26">
        <f t="shared" si="166"/>
        <v>1.2226165105864553</v>
      </c>
      <c r="V296" s="1" t="str">
        <f t="shared" si="167"/>
        <v>SD</v>
      </c>
      <c r="W296" s="26">
        <f t="shared" si="172"/>
        <v>-3.8591962464495921E-4</v>
      </c>
      <c r="X296" s="49">
        <f t="shared" si="168"/>
        <v>0</v>
      </c>
      <c r="Y296" s="26">
        <f t="shared" si="173"/>
        <v>-3.8591962464495921E-4</v>
      </c>
      <c r="Z296" s="82" t="str">
        <f t="shared" si="174"/>
        <v>E</v>
      </c>
      <c r="AA296" s="35">
        <f t="shared" si="184"/>
        <v>1.2226165105864553</v>
      </c>
      <c r="AB296" s="34" t="str">
        <f t="shared" si="178"/>
        <v>E</v>
      </c>
      <c r="AC296" t="s">
        <v>57</v>
      </c>
      <c r="AD296" s="1">
        <f t="shared" si="179"/>
        <v>3.8591962464495921E-4</v>
      </c>
      <c r="AE296" s="1">
        <f t="shared" si="147"/>
        <v>9.8253824181680383E-2</v>
      </c>
      <c r="AF296" s="1"/>
      <c r="AG296" s="1"/>
      <c r="AH296" s="1"/>
      <c r="AI296" s="1">
        <f t="shared" si="185"/>
        <v>0</v>
      </c>
      <c r="AK296" s="28">
        <f t="shared" si="154"/>
        <v>1.2226165105864553</v>
      </c>
      <c r="AL296" s="28" t="e">
        <f t="shared" si="155"/>
        <v>#N/A</v>
      </c>
      <c r="AM296" s="28" t="e">
        <f t="shared" si="156"/>
        <v>#N/A</v>
      </c>
      <c r="AN296" s="28" t="e">
        <f t="shared" si="157"/>
        <v>#N/A</v>
      </c>
      <c r="AO296" s="28">
        <f t="shared" si="158"/>
        <v>546.11</v>
      </c>
      <c r="AP296" s="28" t="e">
        <f t="shared" si="159"/>
        <v>#N/A</v>
      </c>
      <c r="AQ296" t="e">
        <f t="shared" si="160"/>
        <v>#N/A</v>
      </c>
      <c r="AR296" t="e">
        <f t="shared" si="161"/>
        <v>#N/A</v>
      </c>
      <c r="AT296" s="16">
        <f t="shared" si="186"/>
        <v>45869</v>
      </c>
      <c r="BG296" cm="1">
        <f t="array" ref="BG296">_xll.BDH($BG$3,"PX_LAST",$A296,$A296,"Days=A","Fill=P")</f>
        <v>546.11</v>
      </c>
      <c r="BH296">
        <f t="shared" si="153"/>
        <v>8.7555645861425724E-3</v>
      </c>
      <c r="BI296" t="str">
        <f t="shared" si="175"/>
        <v>E</v>
      </c>
      <c r="BJ296">
        <f t="shared" si="176"/>
        <v>1</v>
      </c>
      <c r="BK296">
        <f t="shared" si="177"/>
        <v>7.3794656754133658E-3</v>
      </c>
      <c r="BL296">
        <f t="shared" si="180"/>
        <v>156.15826743297876</v>
      </c>
      <c r="BM296">
        <f t="shared" si="181"/>
        <v>144.5308985046976</v>
      </c>
      <c r="BN296">
        <f t="shared" si="182"/>
        <v>1.0804490185045328</v>
      </c>
    </row>
    <row r="297" spans="1:66" x14ac:dyDescent="0.25">
      <c r="A297" s="54">
        <v>45898</v>
      </c>
      <c r="B297" s="75">
        <f>_xll.BDH(B$2,"PX_LAST",$A297,$A297,"Days=A","Fill=P")</f>
        <v>100.3141</v>
      </c>
      <c r="C297" s="8">
        <f t="shared" si="151"/>
        <v>99.601504541467364</v>
      </c>
      <c r="D297" s="55">
        <f t="shared" si="170"/>
        <v>2.8526347747987431</v>
      </c>
      <c r="F297" s="1"/>
      <c r="H297" s="1"/>
      <c r="I297" s="8" cm="1">
        <f t="array" ref="I297">_xll.BDH(I$2,"PX_LAST",$A297,$A297,"Days=A","Fill=P")</f>
        <v>1.4590000000000001</v>
      </c>
      <c r="J297" s="10">
        <f t="shared" si="152"/>
        <v>0.68253843631839506</v>
      </c>
      <c r="K297" s="44">
        <f t="shared" si="171"/>
        <v>1.9906933904049589</v>
      </c>
      <c r="L297" s="59">
        <v>37.439799999999998</v>
      </c>
      <c r="M297" s="10">
        <f t="shared" si="165"/>
        <v>51.886716673365292</v>
      </c>
      <c r="N297" s="55">
        <f t="shared" si="164"/>
        <v>-2.4492930187297608</v>
      </c>
      <c r="O297" s="59" cm="1">
        <f t="array" ref="O297">_xll.BDH(O$3,"PX_LAST",$A297,$A297,"Days=A","Fill=P")</f>
        <v>25.2</v>
      </c>
      <c r="P297" s="10">
        <f t="shared" si="183"/>
        <v>4.5203298048713609</v>
      </c>
      <c r="Q297" s="55">
        <f t="shared" si="148"/>
        <v>2.1892415366889084</v>
      </c>
      <c r="T297" t="s">
        <v>23</v>
      </c>
      <c r="U297" s="26">
        <f t="shared" si="166"/>
        <v>1.1375501924945517</v>
      </c>
      <c r="V297" s="1" t="str">
        <f t="shared" si="167"/>
        <v>SD</v>
      </c>
      <c r="W297" s="26">
        <f t="shared" si="172"/>
        <v>-8.506631809190357E-2</v>
      </c>
      <c r="X297" s="49">
        <f t="shared" si="168"/>
        <v>0</v>
      </c>
      <c r="Y297" s="26">
        <f t="shared" si="173"/>
        <v>-8.506631809190357E-2</v>
      </c>
      <c r="Z297" s="82" t="str">
        <f t="shared" si="174"/>
        <v>E</v>
      </c>
      <c r="AA297" s="35">
        <f t="shared" si="184"/>
        <v>1.1375501924945517</v>
      </c>
      <c r="AB297" s="34" t="str">
        <f t="shared" si="178"/>
        <v>E</v>
      </c>
      <c r="AC297" t="s">
        <v>57</v>
      </c>
      <c r="AD297" s="1">
        <f t="shared" si="179"/>
        <v>8.506631809190357E-2</v>
      </c>
      <c r="AE297" s="1">
        <f t="shared" si="147"/>
        <v>8.7414521234448039E-2</v>
      </c>
      <c r="AF297" s="1"/>
      <c r="AG297" s="1"/>
      <c r="AH297" s="1"/>
      <c r="AI297" s="1">
        <f t="shared" si="185"/>
        <v>0</v>
      </c>
      <c r="AK297" s="28">
        <f t="shared" si="154"/>
        <v>1.1375501924945517</v>
      </c>
      <c r="AL297" s="28" t="e">
        <f t="shared" si="155"/>
        <v>#N/A</v>
      </c>
      <c r="AM297" s="28" t="e">
        <f t="shared" si="156"/>
        <v>#N/A</v>
      </c>
      <c r="AN297" s="28" t="e">
        <f t="shared" si="157"/>
        <v>#N/A</v>
      </c>
      <c r="AO297" s="28">
        <f t="shared" si="158"/>
        <v>550.14</v>
      </c>
      <c r="AP297" s="28" t="e">
        <f t="shared" si="159"/>
        <v>#N/A</v>
      </c>
      <c r="AQ297" t="e">
        <f t="shared" si="160"/>
        <v>#N/A</v>
      </c>
      <c r="AR297" t="e">
        <f t="shared" si="161"/>
        <v>#N/A</v>
      </c>
      <c r="AT297" s="16">
        <f t="shared" si="186"/>
        <v>45898</v>
      </c>
      <c r="BG297" cm="1">
        <f t="array" ref="BG297">_xll.BDH($BG$3,"PX_LAST",$A297,$A297,"Days=A","Fill=P")</f>
        <v>550.14</v>
      </c>
      <c r="BH297">
        <f t="shared" si="153"/>
        <v>7.3794656754133658E-3</v>
      </c>
      <c r="BI297" t="str">
        <f t="shared" si="175"/>
        <v>E</v>
      </c>
      <c r="BJ297">
        <f t="shared" si="176"/>
        <v>1</v>
      </c>
      <c r="BK297">
        <f t="shared" si="177"/>
        <v>1.4614461773366783E-2</v>
      </c>
      <c r="BL297">
        <f t="shared" si="180"/>
        <v>157.31063200743245</v>
      </c>
      <c r="BM297">
        <f t="shared" si="181"/>
        <v>145.59745930924967</v>
      </c>
      <c r="BN297">
        <f t="shared" si="182"/>
        <v>1.0804490185045328</v>
      </c>
    </row>
    <row r="298" spans="1:66" x14ac:dyDescent="0.25">
      <c r="A298" s="54">
        <v>45930</v>
      </c>
      <c r="B298" s="75">
        <f>_xll.BDH(B$2,"PX_LAST",$A298,$A298,"Days=A","Fill=P")</f>
        <v>100.58799999999999</v>
      </c>
      <c r="C298" s="8">
        <f t="shared" si="151"/>
        <v>99.650829314394002</v>
      </c>
      <c r="D298" s="55">
        <f t="shared" si="170"/>
        <v>2.9012732835224813</v>
      </c>
      <c r="F298" s="1"/>
      <c r="H298" s="1"/>
      <c r="I298" s="8" cm="1">
        <f t="array" ref="I298">_xll.BDH(I$2,"PX_LAST",$A298,$A298,"Days=A","Fill=P")</f>
        <v>1.431</v>
      </c>
      <c r="J298" s="10">
        <f t="shared" si="152"/>
        <v>0.71996151450247536</v>
      </c>
      <c r="K298" s="44">
        <f t="shared" si="171"/>
        <v>1.916318538428144</v>
      </c>
      <c r="L298" s="59">
        <v>36.150100000000002</v>
      </c>
      <c r="M298" s="10">
        <f t="shared" si="165"/>
        <v>51.099885839697023</v>
      </c>
      <c r="N298" s="55">
        <f t="shared" si="164"/>
        <v>-2.7820189078271311</v>
      </c>
      <c r="O298" s="59" cm="1">
        <f t="array" ref="O298">_xll.BDH(O$3,"PX_LAST",$A298,$A298,"Days=A","Fill=P")</f>
        <v>8.1999999999999993</v>
      </c>
      <c r="P298" s="10">
        <f t="shared" si="183"/>
        <v>4.8882968243842244</v>
      </c>
      <c r="Q298" s="55">
        <f t="shared" si="148"/>
        <v>2.2440304316263044</v>
      </c>
      <c r="T298" t="s">
        <v>23</v>
      </c>
      <c r="U298" s="26">
        <f t="shared" si="166"/>
        <v>1.057741209256515</v>
      </c>
      <c r="V298" s="1" t="str">
        <f t="shared" si="167"/>
        <v>SD</v>
      </c>
      <c r="W298" s="26">
        <f t="shared" si="172"/>
        <v>-7.9808983238036646E-2</v>
      </c>
      <c r="X298" s="49">
        <f t="shared" si="168"/>
        <v>0</v>
      </c>
      <c r="Y298" s="26">
        <f t="shared" si="173"/>
        <v>-7.9808983238036646E-2</v>
      </c>
      <c r="Z298" s="82" t="str">
        <f t="shared" si="174"/>
        <v>E</v>
      </c>
      <c r="AA298" s="35">
        <f t="shared" si="184"/>
        <v>1.057741209256515</v>
      </c>
      <c r="AB298" s="34" t="str">
        <f t="shared" si="178"/>
        <v>E</v>
      </c>
      <c r="AC298" t="s">
        <v>57</v>
      </c>
      <c r="AD298" s="1">
        <f t="shared" si="179"/>
        <v>7.9808983238036646E-2</v>
      </c>
      <c r="AE298" s="1">
        <f t="shared" si="147"/>
        <v>8.7356554253133156E-2</v>
      </c>
      <c r="AF298" s="1"/>
      <c r="AG298" s="1"/>
      <c r="AH298" s="1"/>
      <c r="AI298" s="1">
        <f t="shared" si="185"/>
        <v>0</v>
      </c>
      <c r="AK298" s="28">
        <f t="shared" si="154"/>
        <v>1.057741209256515</v>
      </c>
      <c r="AL298" s="28" t="e">
        <f t="shared" si="155"/>
        <v>#N/A</v>
      </c>
      <c r="AM298" s="28" t="e">
        <f t="shared" si="156"/>
        <v>#N/A</v>
      </c>
      <c r="AN298" s="28" t="e">
        <f t="shared" si="157"/>
        <v>#N/A</v>
      </c>
      <c r="AO298" s="28">
        <f t="shared" si="158"/>
        <v>558.17999999999995</v>
      </c>
      <c r="AP298" s="28" t="e">
        <f t="shared" si="159"/>
        <v>#N/A</v>
      </c>
      <c r="AQ298" t="e">
        <f t="shared" si="160"/>
        <v>#N/A</v>
      </c>
      <c r="AR298" t="e">
        <f t="shared" si="161"/>
        <v>#N/A</v>
      </c>
      <c r="AT298" s="16">
        <f t="shared" si="186"/>
        <v>45930</v>
      </c>
      <c r="BG298" cm="1">
        <f t="array" ref="BG298">_xll.BDH($BG$3,"PX_LAST",$A298,$A298,"Days=A","Fill=P")</f>
        <v>558.17999999999995</v>
      </c>
      <c r="BH298">
        <f t="shared" si="153"/>
        <v>1.4614461773366783E-2</v>
      </c>
      <c r="BI298" t="str">
        <f t="shared" si="175"/>
        <v>E</v>
      </c>
      <c r="BJ298">
        <f t="shared" si="176"/>
        <v>1</v>
      </c>
      <c r="BK298">
        <f t="shared" si="177"/>
        <v>2.4561969257228977E-2</v>
      </c>
      <c r="BL298">
        <f t="shared" si="180"/>
        <v>159.60964222544925</v>
      </c>
      <c r="BM298">
        <f t="shared" si="181"/>
        <v>147.72528781262403</v>
      </c>
      <c r="BN298">
        <f t="shared" si="182"/>
        <v>1.0804490185045328</v>
      </c>
    </row>
    <row r="299" spans="1:66" x14ac:dyDescent="0.25">
      <c r="A299" s="54">
        <v>45961</v>
      </c>
      <c r="B299" s="75">
        <f>_xll.BDH(B$2,"PX_LAST",$A299,$A299,"Days=A","Fill=P")</f>
        <v>100.7008</v>
      </c>
      <c r="C299" s="8">
        <f t="shared" si="151"/>
        <v>99.703327848674306</v>
      </c>
      <c r="D299" s="55">
        <f t="shared" si="170"/>
        <v>2.8819828163841517</v>
      </c>
      <c r="F299" s="1"/>
      <c r="H299" s="1"/>
      <c r="I299" s="8" cm="1">
        <f t="array" ref="I299">_xll.BDH(I$2,"PX_LAST",$A299,$A299,"Days=A","Fill=P")</f>
        <v>1.2290000000000001</v>
      </c>
      <c r="J299" s="10">
        <f t="shared" si="152"/>
        <v>0.74541343877735167</v>
      </c>
      <c r="K299" s="44">
        <f t="shared" si="171"/>
        <v>1.7332968959458224</v>
      </c>
      <c r="L299" s="59">
        <v>52.962299999999999</v>
      </c>
      <c r="M299" s="10">
        <f t="shared" si="165"/>
        <v>51.193006547712173</v>
      </c>
      <c r="N299" s="55">
        <f t="shared" si="164"/>
        <v>-2.4993940686442238</v>
      </c>
      <c r="O299" s="59" cm="1">
        <f t="array" ref="O299">_xll.BDH(O$3,"PX_LAST",$A299,$A299,"Days=A","Fill=P")</f>
        <v>24.9</v>
      </c>
      <c r="P299" s="10">
        <f t="shared" si="183"/>
        <v>6.8894671419458016</v>
      </c>
      <c r="Q299" s="55">
        <f t="shared" si="148"/>
        <v>2.3923878909930076</v>
      </c>
      <c r="T299" t="s">
        <v>23</v>
      </c>
      <c r="U299" s="26">
        <f t="shared" si="166"/>
        <v>1.1318910004542717</v>
      </c>
      <c r="V299" s="1" t="str">
        <f t="shared" si="167"/>
        <v>E</v>
      </c>
      <c r="W299" s="26">
        <f t="shared" si="172"/>
        <v>7.4149791197756665E-2</v>
      </c>
      <c r="X299" s="49">
        <f t="shared" si="168"/>
        <v>0</v>
      </c>
      <c r="Y299" s="26">
        <f t="shared" si="173"/>
        <v>7.4149791197756665E-2</v>
      </c>
      <c r="Z299" s="82" t="str">
        <f t="shared" si="174"/>
        <v>E</v>
      </c>
      <c r="AA299" s="35">
        <f t="shared" si="184"/>
        <v>1.1318910004542717</v>
      </c>
      <c r="AB299" s="34" t="str">
        <f t="shared" si="178"/>
        <v>E</v>
      </c>
      <c r="AC299" t="s">
        <v>57</v>
      </c>
      <c r="AD299" s="1">
        <f t="shared" si="179"/>
        <v>7.4149791197756665E-2</v>
      </c>
      <c r="AE299" s="1">
        <f t="shared" si="147"/>
        <v>8.506631809190357E-2</v>
      </c>
      <c r="AF299" s="1"/>
      <c r="AG299" s="1"/>
      <c r="AH299" s="1"/>
      <c r="AI299" s="1">
        <f t="shared" si="185"/>
        <v>0</v>
      </c>
      <c r="AK299" s="28">
        <f t="shared" si="154"/>
        <v>1.1318910004542717</v>
      </c>
      <c r="AL299" s="28" t="e">
        <f t="shared" si="155"/>
        <v>#N/A</v>
      </c>
      <c r="AM299" s="28" t="e">
        <f t="shared" si="156"/>
        <v>#N/A</v>
      </c>
      <c r="AN299" s="28" t="e">
        <f t="shared" si="157"/>
        <v>#N/A</v>
      </c>
      <c r="AO299" s="28">
        <f t="shared" si="158"/>
        <v>571.89</v>
      </c>
      <c r="AP299" s="28" t="e">
        <f t="shared" si="159"/>
        <v>#N/A</v>
      </c>
      <c r="AQ299" t="e">
        <f t="shared" si="160"/>
        <v>#N/A</v>
      </c>
      <c r="AR299" t="e">
        <f t="shared" si="161"/>
        <v>#N/A</v>
      </c>
      <c r="BG299" cm="1">
        <f t="array" ref="BG299">_xll.BDH($BG$3,"PX_LAST",$A299,$A299,"Days=A","Fill=P")</f>
        <v>571.89</v>
      </c>
      <c r="BH299">
        <f t="shared" si="153"/>
        <v>2.4561969257228977E-2</v>
      </c>
      <c r="BI299" t="str">
        <f t="shared" si="175"/>
        <v>E</v>
      </c>
      <c r="BJ299">
        <f t="shared" si="176"/>
        <v>1</v>
      </c>
      <c r="BK299">
        <f t="shared" si="177"/>
        <v>7.9385895889068081E-3</v>
      </c>
      <c r="BL299">
        <f t="shared" si="180"/>
        <v>163.52996935094805</v>
      </c>
      <c r="BM299">
        <f t="shared" si="181"/>
        <v>151.35371179039299</v>
      </c>
      <c r="BN299">
        <f t="shared" si="182"/>
        <v>1.0804490185045328</v>
      </c>
    </row>
    <row r="300" spans="1:66" x14ac:dyDescent="0.25">
      <c r="A300" s="54">
        <v>45989</v>
      </c>
      <c r="B300" s="75">
        <f>_xll.BDH(B$2,"PX_LAST",$A300,$A300,"Days=A","Fill=P")</f>
        <v>100.7008</v>
      </c>
      <c r="C300" s="8">
        <f t="shared" si="151"/>
        <v>99.753201456240589</v>
      </c>
      <c r="D300" s="55">
        <f t="shared" si="170"/>
        <v>2.7780138868198598</v>
      </c>
      <c r="F300" s="1"/>
      <c r="H300" s="1"/>
      <c r="I300" s="8" cm="1">
        <f t="array" ref="I300">_xll.BDH(I$2,"PX_LAST",$A300,$A300,"Days=A","Fill=P")</f>
        <v>1.232</v>
      </c>
      <c r="J300" s="10">
        <f t="shared" si="152"/>
        <v>0.76974276683848419</v>
      </c>
      <c r="K300" s="44">
        <f t="shared" si="171"/>
        <v>1.5722808710808827</v>
      </c>
      <c r="L300" s="59">
        <v>34.592500000000001</v>
      </c>
      <c r="M300" s="10">
        <f t="shared" si="165"/>
        <v>50.36298122032656</v>
      </c>
      <c r="N300" s="55">
        <f t="shared" si="164"/>
        <v>-2.3909441082248466</v>
      </c>
      <c r="O300" s="59" cm="1">
        <f t="array" ref="O300">_xll.BDH(O$3,"PX_LAST",$A300,$A300,"Days=A","Fill=P")</f>
        <v>17.7</v>
      </c>
      <c r="P300" s="10">
        <f t="shared" si="183"/>
        <v>7.9705204277512207</v>
      </c>
      <c r="Q300" s="55">
        <f t="shared" si="148"/>
        <v>2.3930651689195748</v>
      </c>
      <c r="T300" t="s">
        <v>26</v>
      </c>
      <c r="U300" s="26">
        <f t="shared" si="166"/>
        <v>1.1140961870399406</v>
      </c>
      <c r="V300" s="1" t="str">
        <f t="shared" si="167"/>
        <v>SD</v>
      </c>
      <c r="W300" s="26">
        <f t="shared" si="172"/>
        <v>-1.779481341433109E-2</v>
      </c>
      <c r="X300" s="49">
        <f t="shared" si="168"/>
        <v>0</v>
      </c>
      <c r="Y300" s="26">
        <f t="shared" si="173"/>
        <v>-1.779481341433109E-2</v>
      </c>
      <c r="Z300" s="82" t="str">
        <f t="shared" si="174"/>
        <v>E</v>
      </c>
      <c r="AA300" s="35">
        <f t="shared" si="184"/>
        <v>1.1318910004542717</v>
      </c>
      <c r="AB300" s="34" t="str">
        <f t="shared" si="178"/>
        <v>E</v>
      </c>
      <c r="AC300" t="s">
        <v>58</v>
      </c>
      <c r="AD300" s="1">
        <f t="shared" si="179"/>
        <v>1.779481341433109E-2</v>
      </c>
      <c r="AE300" s="1">
        <f t="shared" ref="AE300:AE306" si="187">PERCENTILE(AD280:AD300,$Z$1)</f>
        <v>7.9808983238036646E-2</v>
      </c>
      <c r="AF300" s="1"/>
      <c r="AG300" s="1"/>
      <c r="AH300" s="1"/>
      <c r="AI300" s="1">
        <f t="shared" si="185"/>
        <v>0</v>
      </c>
      <c r="AK300" s="28">
        <f t="shared" si="154"/>
        <v>1.1140961870399406</v>
      </c>
      <c r="AL300" s="28" t="e">
        <f t="shared" si="155"/>
        <v>#N/A</v>
      </c>
      <c r="AM300" s="28" t="e">
        <f t="shared" si="156"/>
        <v>#N/A</v>
      </c>
      <c r="AN300" s="28" t="e">
        <f t="shared" si="157"/>
        <v>#N/A</v>
      </c>
      <c r="AO300" s="28">
        <f t="shared" si="158"/>
        <v>576.42999999999995</v>
      </c>
      <c r="AP300" s="28" t="e">
        <f t="shared" si="159"/>
        <v>#N/A</v>
      </c>
      <c r="AQ300" t="e">
        <f t="shared" si="160"/>
        <v>#N/A</v>
      </c>
      <c r="AR300" t="e">
        <f t="shared" si="161"/>
        <v>#N/A</v>
      </c>
      <c r="BG300" cm="1">
        <f t="array" ref="BG300">_xll.BDH($BG$3,"PX_LAST",$A300,$A300,"Days=A","Fill=P")</f>
        <v>576.42999999999995</v>
      </c>
      <c r="BH300">
        <f t="shared" si="153"/>
        <v>7.9385895889068081E-3</v>
      </c>
      <c r="BI300" t="str">
        <f t="shared" si="175"/>
        <v>E</v>
      </c>
      <c r="BJ300">
        <f t="shared" si="176"/>
        <v>1</v>
      </c>
      <c r="BK300">
        <f t="shared" si="177"/>
        <v>2.734070051871007E-2</v>
      </c>
      <c r="BL300">
        <f t="shared" si="180"/>
        <v>164.82816666311174</v>
      </c>
      <c r="BM300">
        <f t="shared" si="181"/>
        <v>152.5552467910546</v>
      </c>
      <c r="BN300">
        <f t="shared" si="182"/>
        <v>1.080449018504533</v>
      </c>
    </row>
    <row r="301" spans="1:66" x14ac:dyDescent="0.25">
      <c r="A301" s="54">
        <v>46022</v>
      </c>
      <c r="B301" s="75">
        <f>_xll.BDH(B$2,"PX_LAST",$A301,$A301,"Days=A","Fill=P")</f>
        <v>100.8013</v>
      </c>
      <c r="C301" s="8">
        <f t="shared" si="151"/>
        <v>99.805606383428554</v>
      </c>
      <c r="D301" s="55">
        <f t="shared" si="170"/>
        <v>2.6743744049514189</v>
      </c>
      <c r="F301" s="1"/>
      <c r="H301" s="1"/>
      <c r="I301" s="8" cm="1">
        <f t="array" ref="I301">_xll.BDH(I$2,"PX_LAST",$A301,$A301,"Days=A","Fill=P")</f>
        <v>1.635</v>
      </c>
      <c r="J301" s="10">
        <f t="shared" si="152"/>
        <v>0.81300562849656</v>
      </c>
      <c r="K301" s="44">
        <f t="shared" si="171"/>
        <v>1.5519444620711129</v>
      </c>
      <c r="L301" s="59">
        <v>50.593200000000003</v>
      </c>
      <c r="M301" s="10">
        <f t="shared" si="165"/>
        <v>50.374492159310229</v>
      </c>
      <c r="N301" s="55">
        <f t="shared" si="164"/>
        <v>-2.0916792293417377</v>
      </c>
      <c r="O301" s="59" cm="1">
        <f t="array" ref="O301">_xll.BDH(O$3,"PX_LAST",$A301,$A301,"Days=A","Fill=P")</f>
        <v>32.6</v>
      </c>
      <c r="P301" s="10">
        <f t="shared" si="183"/>
        <v>10.433468384976099</v>
      </c>
      <c r="Q301" s="55">
        <f t="shared" si="148"/>
        <v>2.2838699436046541</v>
      </c>
      <c r="T301" t="s">
        <v>26</v>
      </c>
      <c r="U301" s="26">
        <f t="shared" si="166"/>
        <v>1.1305372657884722</v>
      </c>
      <c r="V301" s="1" t="str">
        <f t="shared" si="167"/>
        <v>E</v>
      </c>
      <c r="W301" s="26">
        <f t="shared" si="172"/>
        <v>1.6441078748531623E-2</v>
      </c>
      <c r="X301" s="49">
        <f t="shared" si="168"/>
        <v>0</v>
      </c>
      <c r="Y301" s="26">
        <f t="shared" si="173"/>
        <v>1.6441078748531623E-2</v>
      </c>
      <c r="Z301" s="82" t="str">
        <f t="shared" si="174"/>
        <v>E</v>
      </c>
      <c r="AA301" s="35">
        <f t="shared" si="184"/>
        <v>1.1305372657884722</v>
      </c>
      <c r="AB301" s="34" t="str">
        <f t="shared" si="178"/>
        <v>E</v>
      </c>
      <c r="AC301" t="s">
        <v>57</v>
      </c>
      <c r="AD301" s="1">
        <f t="shared" si="179"/>
        <v>1.6441078748531623E-2</v>
      </c>
      <c r="AE301" s="1">
        <f t="shared" si="187"/>
        <v>7.4149791197756665E-2</v>
      </c>
      <c r="AF301" s="1"/>
      <c r="AG301" s="1"/>
      <c r="AH301" s="1"/>
      <c r="AI301" s="1">
        <f t="shared" si="185"/>
        <v>0</v>
      </c>
      <c r="AK301" s="28">
        <f t="shared" si="154"/>
        <v>1.1305372657884722</v>
      </c>
      <c r="AL301" s="28" t="e">
        <f t="shared" si="155"/>
        <v>#N/A</v>
      </c>
      <c r="AM301" s="28" t="e">
        <f t="shared" si="156"/>
        <v>#N/A</v>
      </c>
      <c r="AN301" s="28" t="e">
        <f t="shared" si="157"/>
        <v>#N/A</v>
      </c>
      <c r="AO301" s="28">
        <f t="shared" si="158"/>
        <v>592.19000000000005</v>
      </c>
      <c r="AP301" s="28" t="e">
        <f t="shared" si="159"/>
        <v>#N/A</v>
      </c>
      <c r="AQ301" t="e">
        <f t="shared" si="160"/>
        <v>#N/A</v>
      </c>
      <c r="AR301" t="e">
        <f t="shared" si="161"/>
        <v>#N/A</v>
      </c>
      <c r="BG301" cm="1">
        <f t="array" ref="BG301">_xll.BDH($BG$3,"PX_LAST",$A301,$A301,"Days=A","Fill=P")</f>
        <v>592.19000000000005</v>
      </c>
      <c r="BH301">
        <f t="shared" si="153"/>
        <v>2.734070051871007E-2</v>
      </c>
      <c r="BI301" t="str">
        <f t="shared" si="175"/>
        <v>E</v>
      </c>
      <c r="BJ301">
        <f t="shared" si="176"/>
        <v>1</v>
      </c>
      <c r="BK301">
        <f t="shared" si="177"/>
        <v>3.1763454296762861E-2</v>
      </c>
      <c r="BL301">
        <f t="shared" si="180"/>
        <v>169.33468420489592</v>
      </c>
      <c r="BM301">
        <f t="shared" si="181"/>
        <v>156.72621410612672</v>
      </c>
      <c r="BN301">
        <f t="shared" si="182"/>
        <v>1.080449018504533</v>
      </c>
    </row>
    <row r="302" spans="1:66" x14ac:dyDescent="0.25">
      <c r="A302" s="54">
        <v>46053</v>
      </c>
      <c r="B302" s="75">
        <f>_xll.BDH(B$2,"PX_LAST",$A302,$A302,"Days=A","Fill=P")</f>
        <v>100.7852</v>
      </c>
      <c r="C302" s="8">
        <f t="shared" si="151"/>
        <v>99.85458606425712</v>
      </c>
      <c r="D302" s="55">
        <f t="shared" si="170"/>
        <v>2.5392029425907654</v>
      </c>
      <c r="F302" s="1"/>
      <c r="H302" s="1"/>
      <c r="I302" s="8" cm="1">
        <f t="array" ref="I302">_xll.BDH(I$2,"PX_LAST",$A302,$A302,"Days=A","Fill=P")</f>
        <v>1.526</v>
      </c>
      <c r="J302" s="10">
        <f t="shared" si="152"/>
        <v>0.84865534707173196</v>
      </c>
      <c r="K302" s="44">
        <f t="shared" si="171"/>
        <v>1.5842731615668084</v>
      </c>
      <c r="L302" s="59">
        <v>45.6434</v>
      </c>
      <c r="M302" s="10">
        <f t="shared" si="165"/>
        <v>50.137937551344713</v>
      </c>
      <c r="N302" s="55">
        <f t="shared" si="164"/>
        <v>-2.0447920977492449</v>
      </c>
      <c r="O302" s="59" cm="1">
        <f t="array" ref="O302">_xll.BDH(O$3,"PX_LAST",$A302,$A302,"Days=A","Fill=P")</f>
        <v>23.2</v>
      </c>
      <c r="P302" s="10">
        <f t="shared" si="183"/>
        <v>11.71012154647849</v>
      </c>
      <c r="Q302" s="55">
        <f t="shared" si="148"/>
        <v>2.2147329675994039</v>
      </c>
      <c r="T302" t="s">
        <v>26</v>
      </c>
      <c r="U302" s="26">
        <f t="shared" si="166"/>
        <v>1.1071471090920966</v>
      </c>
      <c r="V302" s="1" t="str">
        <f t="shared" si="167"/>
        <v>SD</v>
      </c>
      <c r="W302" s="26">
        <f t="shared" si="172"/>
        <v>-2.3390156696375675E-2</v>
      </c>
      <c r="X302" s="49">
        <f t="shared" si="168"/>
        <v>0</v>
      </c>
      <c r="Y302" s="26">
        <f t="shared" si="173"/>
        <v>-2.3390156696375675E-2</v>
      </c>
      <c r="Z302" s="82" t="str">
        <f t="shared" si="174"/>
        <v>E</v>
      </c>
      <c r="AA302" s="35">
        <f t="shared" si="184"/>
        <v>1.1305372657884722</v>
      </c>
      <c r="AB302" s="34" t="str">
        <f t="shared" si="178"/>
        <v>E</v>
      </c>
      <c r="AC302" t="s">
        <v>57</v>
      </c>
      <c r="AD302" s="1">
        <f t="shared" si="179"/>
        <v>2.3390156696375675E-2</v>
      </c>
      <c r="AE302" s="1">
        <f t="shared" si="187"/>
        <v>7.1963314890755026E-2</v>
      </c>
      <c r="AF302" s="1"/>
      <c r="AG302" s="1"/>
      <c r="AH302" s="1"/>
      <c r="AI302" s="1">
        <f t="shared" si="185"/>
        <v>0</v>
      </c>
      <c r="AK302" s="28">
        <f t="shared" si="154"/>
        <v>1.1071471090920966</v>
      </c>
      <c r="AL302" s="28" t="e">
        <f t="shared" si="155"/>
        <v>#N/A</v>
      </c>
      <c r="AM302" s="28" t="e">
        <f t="shared" si="156"/>
        <v>#N/A</v>
      </c>
      <c r="AN302" s="28" t="e">
        <f t="shared" si="157"/>
        <v>#N/A</v>
      </c>
      <c r="AO302" s="28">
        <f t="shared" si="158"/>
        <v>611</v>
      </c>
      <c r="AP302" s="28" t="e">
        <f t="shared" si="159"/>
        <v>#N/A</v>
      </c>
      <c r="AQ302" t="e">
        <f t="shared" si="160"/>
        <v>#N/A</v>
      </c>
      <c r="AR302" t="e">
        <f t="shared" si="161"/>
        <v>#N/A</v>
      </c>
      <c r="BG302" cm="1">
        <f t="array" ref="BG302">_xll.BDH($BG$3,"PX_LAST",$A302,$A302,"Days=A","Fill=P")</f>
        <v>611</v>
      </c>
      <c r="BH302">
        <f t="shared" si="153"/>
        <v>3.1763454296762861E-2</v>
      </c>
      <c r="BI302" t="str">
        <f t="shared" si="175"/>
        <v>E</v>
      </c>
      <c r="BJ302">
        <f t="shared" si="176"/>
        <v>1</v>
      </c>
      <c r="BK302">
        <f t="shared" si="177"/>
        <v>3.7397708674304475E-2</v>
      </c>
      <c r="BL302">
        <f t="shared" si="180"/>
        <v>174.7133387074949</v>
      </c>
      <c r="BM302">
        <f t="shared" si="181"/>
        <v>161.70438004499135</v>
      </c>
      <c r="BN302">
        <f t="shared" si="182"/>
        <v>1.080449018504533</v>
      </c>
    </row>
    <row r="303" spans="1:66" x14ac:dyDescent="0.25">
      <c r="A303" s="54">
        <v>46080</v>
      </c>
      <c r="B303" s="75">
        <f>_xll.BDH(B$2,"PX_LAST",$A303,$A303,"Days=A","Fill=P")</f>
        <v>100.7852</v>
      </c>
      <c r="C303" s="8">
        <f t="shared" si="151"/>
        <v>99.901116761044264</v>
      </c>
      <c r="D303" s="55">
        <f t="shared" si="170"/>
        <v>2.4046273535319633</v>
      </c>
      <c r="F303" s="1"/>
      <c r="H303" s="1"/>
      <c r="I303" s="8" cm="1">
        <f t="array" ref="I303">_xll.BDH(I$2,"PX_LAST",$A303,$A303,"Days=A","Fill=P")</f>
        <v>1.5189999999999999</v>
      </c>
      <c r="J303" s="10">
        <f t="shared" si="152"/>
        <v>0.88217257971814544</v>
      </c>
      <c r="K303" s="44">
        <f t="shared" si="171"/>
        <v>1.621686962596625</v>
      </c>
      <c r="L303" s="59">
        <v>50.799300000000002</v>
      </c>
      <c r="M303" s="10">
        <f t="shared" si="165"/>
        <v>50.171005673777479</v>
      </c>
      <c r="N303" s="55">
        <f t="shared" si="164"/>
        <v>-1.7762278004514327</v>
      </c>
      <c r="O303" s="59" cm="1">
        <f t="array" ref="O303">_xll.BDH(O$3,"PX_LAST",$A303,$A303,"Days=A","Fill=P")</f>
        <v>19.600000000000001</v>
      </c>
      <c r="P303" s="10">
        <f t="shared" si="183"/>
        <v>12.49910939183064</v>
      </c>
      <c r="Q303" s="55">
        <f t="shared" ref="Q303:Q306" si="188">(P303-MEDIAN(P283:P303))/AVEDEV(P283:P303)</f>
        <v>2.1305461668175907</v>
      </c>
      <c r="T303" t="s">
        <v>26</v>
      </c>
      <c r="U303" s="26">
        <f t="shared" si="166"/>
        <v>1.1288020678883872</v>
      </c>
      <c r="V303" s="1" t="str">
        <f t="shared" si="167"/>
        <v>E</v>
      </c>
      <c r="W303" s="26">
        <f t="shared" si="172"/>
        <v>2.1654958796290646E-2</v>
      </c>
      <c r="X303" s="49">
        <f t="shared" si="168"/>
        <v>0</v>
      </c>
      <c r="Y303" s="26">
        <f t="shared" si="173"/>
        <v>2.1654958796290646E-2</v>
      </c>
      <c r="Z303" s="82" t="str">
        <f t="shared" si="174"/>
        <v>E</v>
      </c>
      <c r="AA303" s="35">
        <f t="shared" si="184"/>
        <v>1.1288020678883872</v>
      </c>
      <c r="AB303" s="34" t="str">
        <f t="shared" si="178"/>
        <v>E</v>
      </c>
      <c r="AC303" t="s">
        <v>57</v>
      </c>
      <c r="AD303" s="1">
        <f t="shared" si="179"/>
        <v>2.1654958796290646E-2</v>
      </c>
      <c r="AE303" s="1">
        <f t="shared" si="187"/>
        <v>3.9572079308606511E-2</v>
      </c>
      <c r="AF303" s="1"/>
      <c r="AG303" s="1"/>
      <c r="AH303" s="1"/>
      <c r="AI303" s="1">
        <f t="shared" si="185"/>
        <v>0</v>
      </c>
      <c r="AK303" s="28">
        <f t="shared" si="154"/>
        <v>1.1288020678883872</v>
      </c>
      <c r="AL303" s="28">
        <f t="shared" si="155"/>
        <v>1.1288020678883872</v>
      </c>
      <c r="AM303" s="28" t="e">
        <f t="shared" si="156"/>
        <v>#N/A</v>
      </c>
      <c r="AN303" s="28" t="e">
        <f t="shared" si="157"/>
        <v>#N/A</v>
      </c>
      <c r="AO303" s="28">
        <f t="shared" si="158"/>
        <v>633.85</v>
      </c>
      <c r="AP303" s="28">
        <f t="shared" si="159"/>
        <v>633.85</v>
      </c>
      <c r="AQ303" t="e">
        <f t="shared" si="160"/>
        <v>#N/A</v>
      </c>
      <c r="AR303" t="e">
        <f t="shared" si="161"/>
        <v>#N/A</v>
      </c>
      <c r="BG303" cm="1">
        <f t="array" ref="BG303">_xll.BDH($BG$3,"PX_LAST",$A303,$A303,"Days=A","Fill=P")</f>
        <v>633.85</v>
      </c>
      <c r="BH303">
        <f t="shared" si="153"/>
        <v>3.7397708674304475E-2</v>
      </c>
      <c r="BI303" t="str">
        <f t="shared" si="175"/>
        <v>E</v>
      </c>
      <c r="BJ303">
        <f t="shared" si="176"/>
        <v>1</v>
      </c>
      <c r="BK303">
        <f t="shared" si="177"/>
        <v>-8.0003155320659491E-2</v>
      </c>
      <c r="BL303">
        <f t="shared" si="180"/>
        <v>181.24721724999287</v>
      </c>
      <c r="BM303">
        <f t="shared" si="181"/>
        <v>167.75175334127294</v>
      </c>
      <c r="BN303">
        <f t="shared" si="182"/>
        <v>1.080449018504533</v>
      </c>
    </row>
    <row r="304" spans="1:66" x14ac:dyDescent="0.25">
      <c r="A304" s="54">
        <v>46112</v>
      </c>
      <c r="B304" s="75">
        <f>_xll.BDH(B$2,"PX_LAST",$A304,$A304,"Days=A","Fill=P")</f>
        <v>100.6478</v>
      </c>
      <c r="C304" s="8">
        <f t="shared" si="151"/>
        <v>99.938450922992047</v>
      </c>
      <c r="D304" s="55">
        <f t="shared" si="170"/>
        <v>2.2471896868922969</v>
      </c>
      <c r="F304" s="1"/>
      <c r="H304" s="1"/>
      <c r="I304" s="8" cm="1">
        <f t="array" ref="I304">_xll.BDH(I$2,"PX_LAST",$A304,$A304,"Days=A","Fill=P")</f>
        <v>1.1399999999999999</v>
      </c>
      <c r="J304" s="10">
        <f t="shared" si="152"/>
        <v>0.89506395073223821</v>
      </c>
      <c r="K304" s="44">
        <f t="shared" si="171"/>
        <v>1.5111519148907777</v>
      </c>
      <c r="L304" s="59">
        <v>3.9899</v>
      </c>
      <c r="M304" s="10">
        <f t="shared" si="165"/>
        <v>47.861950390088602</v>
      </c>
      <c r="N304" s="55">
        <f t="shared" si="164"/>
        <v>-2.6071130640754476</v>
      </c>
      <c r="O304" s="59" cm="1">
        <f t="array" ref="O304">_xll.BDH(O$3,"PX_LAST",$A304,$A304,"Days=A","Fill=P")</f>
        <v>-3.7</v>
      </c>
      <c r="P304" s="10">
        <f t="shared" si="183"/>
        <v>10.879198452647577</v>
      </c>
      <c r="Q304" s="55">
        <f t="shared" si="188"/>
        <v>1.7927995966264776</v>
      </c>
      <c r="T304" t="s">
        <v>26</v>
      </c>
      <c r="U304" s="26">
        <f t="shared" si="166"/>
        <v>0.77536645024344275</v>
      </c>
      <c r="V304" s="1" t="str">
        <f t="shared" si="167"/>
        <v>SD</v>
      </c>
      <c r="W304" s="26">
        <f t="shared" si="172"/>
        <v>-0.35343561764494447</v>
      </c>
      <c r="X304" s="49">
        <f t="shared" si="168"/>
        <v>1</v>
      </c>
      <c r="Y304" s="26">
        <f t="shared" si="173"/>
        <v>-0.35343561764494447</v>
      </c>
      <c r="Z304" s="82" t="str">
        <f t="shared" si="174"/>
        <v>SD</v>
      </c>
      <c r="AA304" s="35">
        <f t="shared" ref="AA304:AA309" si="189">IF(Z304&lt;&gt;V303,U304,AA303)</f>
        <v>0.77536645024344275</v>
      </c>
      <c r="AB304" s="34" t="str">
        <f t="shared" si="178"/>
        <v>SD</v>
      </c>
      <c r="AC304" t="s">
        <v>57</v>
      </c>
      <c r="AD304" s="1">
        <f t="shared" si="179"/>
        <v>0.35343561764494447</v>
      </c>
      <c r="AE304" s="1">
        <f t="shared" si="187"/>
        <v>3.9572079308606511E-2</v>
      </c>
      <c r="AF304" s="1"/>
      <c r="AG304" s="1"/>
      <c r="AH304" s="1"/>
      <c r="AI304" s="1">
        <f t="shared" si="185"/>
        <v>0</v>
      </c>
      <c r="AK304" s="28" t="e">
        <f t="shared" si="154"/>
        <v>#N/A</v>
      </c>
      <c r="AL304" s="28">
        <f t="shared" si="155"/>
        <v>0.77536645024344275</v>
      </c>
      <c r="AM304" s="28" t="e">
        <f t="shared" si="156"/>
        <v>#N/A</v>
      </c>
      <c r="AN304" s="28" t="e">
        <f t="shared" si="157"/>
        <v>#N/A</v>
      </c>
      <c r="AO304" s="28" t="e">
        <f t="shared" si="158"/>
        <v>#N/A</v>
      </c>
      <c r="AP304" s="28">
        <f t="shared" si="159"/>
        <v>583.14</v>
      </c>
      <c r="AQ304" t="e">
        <f t="shared" si="160"/>
        <v>#N/A</v>
      </c>
      <c r="AR304" t="e">
        <f t="shared" si="161"/>
        <v>#N/A</v>
      </c>
      <c r="BG304" cm="1">
        <f t="array" ref="BG304">_xll.BDH($BG$3,"PX_LAST",$A304,$A304,"Days=A","Fill=P")</f>
        <v>583.14</v>
      </c>
      <c r="BH304">
        <f t="shared" si="153"/>
        <v>-8.0003155320659491E-2</v>
      </c>
      <c r="BI304" t="str">
        <f t="shared" si="175"/>
        <v>SD</v>
      </c>
      <c r="BJ304">
        <f t="shared" si="176"/>
        <v>0</v>
      </c>
      <c r="BK304">
        <f t="shared" si="177"/>
        <v>0</v>
      </c>
      <c r="BL304">
        <f t="shared" si="180"/>
        <v>166.74686797690438</v>
      </c>
      <c r="BM304">
        <f t="shared" si="181"/>
        <v>154.33108376339811</v>
      </c>
      <c r="BN304">
        <f t="shared" si="182"/>
        <v>1.0804490185045332</v>
      </c>
    </row>
    <row r="305" spans="1:66" x14ac:dyDescent="0.25">
      <c r="A305" s="54">
        <v>46142</v>
      </c>
      <c r="B305" s="75">
        <f>_xll.BDH(B$2,"PX_LAST",$A305,$A305,"Days=A","Fill=P")</f>
        <v>100.5796</v>
      </c>
      <c r="C305" s="8">
        <f t="shared" si="151"/>
        <v>99.970508376842446</v>
      </c>
      <c r="D305" s="55">
        <f t="shared" ref="D305" si="190">(B305-AVERAGE(B286:B304))/AVEDEV(B286:B305)</f>
        <v>0.95295271115150626</v>
      </c>
      <c r="F305" s="1"/>
      <c r="H305" s="1"/>
      <c r="I305" s="8" cm="1">
        <f t="array" ref="I305">_xll.BDH(I$2,"PX_LAST",$A305,$A305,"Days=A","Fill=P")</f>
        <v>1.048</v>
      </c>
      <c r="J305" s="10">
        <f t="shared" si="152"/>
        <v>0.90271075319562621</v>
      </c>
      <c r="K305" s="44">
        <f t="shared" ref="K305" si="191">(J305-MEDIAN(J286:J304))/AVEDEV(J286:J305)</f>
        <v>1.4885952534732911</v>
      </c>
      <c r="L305" s="59">
        <v>5.9629000000000003</v>
      </c>
      <c r="M305" s="10">
        <f t="shared" si="165"/>
        <v>45.76699787058417</v>
      </c>
      <c r="N305" s="55">
        <f t="shared" si="164"/>
        <v>-2.7973512016745197</v>
      </c>
      <c r="O305" s="59" cm="1">
        <f t="array" ref="O305">_xll.BDH(O$3,"PX_LAST",$A305,$A305,"Days=A","Fill=P")</f>
        <v>-70.8</v>
      </c>
      <c r="P305" s="10">
        <f t="shared" si="183"/>
        <v>2.7112786073828214</v>
      </c>
      <c r="Q305" s="55">
        <f t="shared" si="188"/>
        <v>0.51558740955755533</v>
      </c>
      <c r="T305" t="s">
        <v>26</v>
      </c>
      <c r="U305" s="26">
        <f t="shared" si="166"/>
        <v>0.3635052870621559</v>
      </c>
      <c r="V305" s="1" t="str">
        <f t="shared" si="167"/>
        <v>SD</v>
      </c>
      <c r="W305" s="26">
        <f t="shared" si="172"/>
        <v>-0.41186116318128685</v>
      </c>
      <c r="X305" s="49">
        <f t="shared" si="168"/>
        <v>1</v>
      </c>
      <c r="Y305" s="26">
        <f t="shared" si="173"/>
        <v>-0.41186116318128685</v>
      </c>
      <c r="Z305" s="82" t="str">
        <f t="shared" si="174"/>
        <v>SD</v>
      </c>
      <c r="AA305" s="35">
        <f t="shared" si="189"/>
        <v>0.77536645024344275</v>
      </c>
      <c r="AB305" s="34" t="str">
        <f t="shared" si="178"/>
        <v>SD</v>
      </c>
      <c r="AC305" t="s">
        <v>57</v>
      </c>
      <c r="AD305" s="1">
        <f t="shared" si="179"/>
        <v>0.41186116318128685</v>
      </c>
      <c r="AE305" s="1">
        <f t="shared" si="187"/>
        <v>3.9572079308606511E-2</v>
      </c>
      <c r="AF305" s="1"/>
      <c r="AG305" s="1"/>
      <c r="AH305" s="1"/>
      <c r="AI305" s="1">
        <f t="shared" si="185"/>
        <v>0</v>
      </c>
      <c r="AK305" s="28" t="e">
        <f t="shared" si="154"/>
        <v>#N/A</v>
      </c>
      <c r="AL305" s="28">
        <f t="shared" si="155"/>
        <v>0.3635052870621559</v>
      </c>
      <c r="AM305" s="28">
        <f t="shared" si="156"/>
        <v>0.3635052870621559</v>
      </c>
      <c r="AN305" s="28" t="e">
        <f t="shared" si="157"/>
        <v>#N/A</v>
      </c>
      <c r="AO305" s="28" t="e">
        <f t="shared" si="158"/>
        <v>#N/A</v>
      </c>
      <c r="AP305" s="28">
        <f t="shared" si="159"/>
        <v>611.28</v>
      </c>
      <c r="AQ305">
        <f t="shared" si="160"/>
        <v>611.28</v>
      </c>
      <c r="AR305" t="e">
        <f t="shared" si="161"/>
        <v>#N/A</v>
      </c>
      <c r="BG305" cm="1">
        <f t="array" ref="BG305">_xll.BDH($BG$3,"PX_LAST",$A305,$A305,"Days=A","Fill=P")</f>
        <v>611.28</v>
      </c>
      <c r="BH305">
        <f t="shared" si="153"/>
        <v>4.8255993414960452E-2</v>
      </c>
      <c r="BI305" t="str">
        <f t="shared" si="175"/>
        <v>SD</v>
      </c>
      <c r="BJ305">
        <f t="shared" si="176"/>
        <v>0</v>
      </c>
      <c r="BK305">
        <f t="shared" si="177"/>
        <v>0</v>
      </c>
      <c r="BL305">
        <f t="shared" si="180"/>
        <v>166.74686797690438</v>
      </c>
      <c r="BM305">
        <f t="shared" si="181"/>
        <v>161.77848352520837</v>
      </c>
      <c r="BN305">
        <f t="shared" si="182"/>
        <v>1.0307110336518999</v>
      </c>
    </row>
    <row r="306" spans="1:66" x14ac:dyDescent="0.25">
      <c r="A306" s="54">
        <v>46171</v>
      </c>
      <c r="B306" s="75">
        <f>_xll.BDH(B$2,"PX_LAST",$A306,$A306,"Days=A","Fill=P")</f>
        <v>100.5796</v>
      </c>
      <c r="C306" s="8">
        <f t="shared" si="151"/>
        <v>100.00096295800033</v>
      </c>
      <c r="D306" s="55">
        <f t="shared" ref="D306" si="192">(B306-AVERAGE(B287:B305))/AVEDEV(B287:B306)</f>
        <v>0.86337317562039773</v>
      </c>
      <c r="F306" s="1"/>
      <c r="H306" s="1"/>
      <c r="I306" s="8" cm="1">
        <f t="array" ref="I306">_xll.BDH(I$2,"PX_LAST",$A306,$A306,"Days=A","Fill=P")</f>
        <v>1.3380000000000001</v>
      </c>
      <c r="J306" s="10">
        <f t="shared" si="152"/>
        <v>0.92447521553584489</v>
      </c>
      <c r="K306" s="44">
        <f t="shared" ref="K306" si="193">(J306-MEDIAN(J287:J305))/AVEDEV(J287:J306)</f>
        <v>1.4408436585282487</v>
      </c>
      <c r="L306" s="59">
        <v>12.1172</v>
      </c>
      <c r="M306" s="10">
        <f t="shared" si="165"/>
        <v>44.084507977054962</v>
      </c>
      <c r="N306" s="55">
        <f t="shared" si="164"/>
        <v>-2.9644325500162085</v>
      </c>
      <c r="O306" s="59" cm="1">
        <f t="array" ref="O306">_xll.BDH(O$3,"PX_LAST",$A306,$A306,"Days=A","Fill=P")</f>
        <v>-67.400000000000006</v>
      </c>
      <c r="P306" s="10">
        <f t="shared" si="183"/>
        <v>-4.2998492533554593</v>
      </c>
      <c r="Q306" s="55">
        <f t="shared" si="188"/>
        <v>-0.27882318512942422</v>
      </c>
      <c r="T306" t="s">
        <v>26</v>
      </c>
      <c r="U306" s="26">
        <f t="shared" si="166"/>
        <v>-0.21236484136646949</v>
      </c>
      <c r="V306" s="1" t="str">
        <f t="shared" ref="V306" si="194">IF(U306-U305&gt;0,IF(U306&gt;=0,"E","R"),IF(U306&gt;=0,"SD","C"))</f>
        <v>C</v>
      </c>
      <c r="W306" s="26">
        <f t="shared" ref="W306" si="195">U306-U305</f>
        <v>-0.57587012842862539</v>
      </c>
      <c r="X306" s="49">
        <f t="shared" si="168"/>
        <v>1</v>
      </c>
      <c r="Y306" s="26">
        <f t="shared" si="173"/>
        <v>-0.57587012842862539</v>
      </c>
      <c r="Z306" s="82" t="str">
        <f t="shared" ref="Z306" si="196">IF(ABS($U306-$U305)&gt;AE306,V306,Z305)</f>
        <v>C</v>
      </c>
      <c r="AA306" s="35">
        <f t="shared" si="189"/>
        <v>-0.21236484136646949</v>
      </c>
      <c r="AB306" s="34" t="str">
        <f t="shared" ref="AB306" si="197">Z306</f>
        <v>C</v>
      </c>
      <c r="AC306" t="s">
        <v>57</v>
      </c>
      <c r="AD306" s="1">
        <f t="shared" ref="AD306" si="198">ABS(W306)</f>
        <v>0.57587012842862539</v>
      </c>
      <c r="AE306" s="1">
        <f t="shared" si="187"/>
        <v>7.1963314890755026E-2</v>
      </c>
      <c r="AI306" s="1">
        <f t="shared" si="185"/>
        <v>0</v>
      </c>
      <c r="AK306" s="28" t="e">
        <f t="shared" si="154"/>
        <v>#N/A</v>
      </c>
      <c r="AL306" s="28" t="e">
        <f t="shared" si="155"/>
        <v>#N/A</v>
      </c>
      <c r="AM306" s="28">
        <f t="shared" si="156"/>
        <v>-0.21236484136646949</v>
      </c>
      <c r="AN306" s="28" t="e">
        <f t="shared" si="157"/>
        <v>#N/A</v>
      </c>
      <c r="AO306" s="28" t="e">
        <f t="shared" si="158"/>
        <v>#N/A</v>
      </c>
      <c r="AP306" s="28" t="e">
        <f t="shared" si="159"/>
        <v>#N/A</v>
      </c>
      <c r="AQ306">
        <f t="shared" si="160"/>
        <v>626</v>
      </c>
      <c r="AR306" t="e">
        <f t="shared" si="161"/>
        <v>#N/A</v>
      </c>
      <c r="BG306" cm="1">
        <f t="array" ref="BG306">_xll.BDH($BG$3,"PX_LAST",$A306,$A306,"Days=A","Fill=P")</f>
        <v>626</v>
      </c>
      <c r="BH306">
        <f t="shared" si="153"/>
        <v>2.4080617720193764E-2</v>
      </c>
      <c r="BI306" t="str">
        <f t="shared" si="175"/>
        <v>C</v>
      </c>
      <c r="BJ306">
        <f t="shared" ref="BJ306" si="199">_xlfn.XLOOKUP(BI306,$BP$23:$BP$26,$BQ$23:$BQ$26)</f>
        <v>0</v>
      </c>
      <c r="BK306">
        <f t="shared" ref="BK306" si="200">BJ306*BH307</f>
        <v>0</v>
      </c>
      <c r="BL306">
        <f t="shared" ref="BL306" si="201">BL305*(1+BK305)</f>
        <v>166.74686797690438</v>
      </c>
      <c r="BM306">
        <f t="shared" ref="BM306" si="202">BM305*(1+BH306)</f>
        <v>165.67420934233158</v>
      </c>
      <c r="BN306">
        <f t="shared" si="182"/>
        <v>1.0064745058318425</v>
      </c>
    </row>
    <row r="307" spans="1:66" x14ac:dyDescent="0.25">
      <c r="A307" s="54">
        <v>46203</v>
      </c>
      <c r="B307" s="75">
        <f>_xll.BDH(B$2,"PX_LAST",$A307,$A307,"Days=A","Fill=P")</f>
        <v>100.6061</v>
      </c>
      <c r="C307" s="8">
        <f t="shared" ref="C307" si="203">$BQ$2*C306 + (1-$BQ$2)*B307</f>
        <v>100.03121981010031</v>
      </c>
      <c r="D307" s="55">
        <f t="shared" ref="D307" si="204">(B307-AVERAGE(B288:B306))/AVEDEV(B288:B307)</f>
        <v>0.84921531062735334</v>
      </c>
      <c r="F307" s="1"/>
      <c r="H307" s="1"/>
      <c r="I307" s="8" cm="1">
        <f t="array" ref="I307">_xll.BDH(I$2,"PX_LAST",$A307,$A307,"Days=A","Fill=P")</f>
        <v>1.514</v>
      </c>
      <c r="J307" s="10">
        <f t="shared" ref="J307" si="205">$BQ$3*J306+(1-$BQ$3)*I307</f>
        <v>0.95395145475905274</v>
      </c>
      <c r="K307" s="44">
        <f t="shared" ref="K307" si="206">(J307-MEDIAN(J288:J306))/AVEDEV(J288:J307)</f>
        <v>1.4619781250802628</v>
      </c>
      <c r="L307" s="59">
        <v>18.6401</v>
      </c>
      <c r="M307" s="10">
        <f t="shared" ref="M307" si="207">$BQ$4*M306+(1-$BQ$4)*L307</f>
        <v>42.812287578202216</v>
      </c>
      <c r="N307" s="55">
        <f t="shared" ref="N307" si="208">(M307-MEDIAN(M287:M307))/AVEDEV(M287:M307)</f>
        <v>-2.9296103476368289</v>
      </c>
      <c r="O307" s="59" cm="1">
        <f t="array" ref="O307">_xll.BDH(O$3,"PX_LAST",$A307,$A307,"Days=A","Fill=P")</f>
        <v>-17.899999999999999</v>
      </c>
      <c r="P307" s="10">
        <f t="shared" ref="P307" si="209">$BQ$5*P306+(1-$BQ$5)*O307</f>
        <v>-5.6598643280199132</v>
      </c>
      <c r="Q307" s="55">
        <f t="shared" ref="Q307" si="210">(P307-MEDIAN(P287:P307))/AVEDEV(P287:P307)</f>
        <v>-0.46148940898055324</v>
      </c>
      <c r="T307" t="s">
        <v>26</v>
      </c>
      <c r="U307" s="26">
        <f t="shared" ref="U307" si="211">AVERAGE(D306,K307,N307,Q307)</f>
        <v>-0.26643711397918046</v>
      </c>
      <c r="V307" s="1" t="str">
        <f t="shared" ref="V307" si="212">IF(U307-U306&gt;0,IF(U307&gt;=0,"E","R"),IF(U307&gt;=0,"SD","C"))</f>
        <v>C</v>
      </c>
      <c r="W307" s="26">
        <f t="shared" ref="W307" si="213">U307-U306</f>
        <v>-5.407227261271097E-2</v>
      </c>
      <c r="X307" s="49">
        <f t="shared" si="168"/>
        <v>0</v>
      </c>
      <c r="Y307" s="26">
        <f t="shared" si="173"/>
        <v>-5.407227261271097E-2</v>
      </c>
      <c r="Z307" s="82" t="str">
        <f t="shared" ref="Z307" si="214">IF(ABS($U307-$U306)&gt;AE307,V307,Z306)</f>
        <v>C</v>
      </c>
      <c r="AA307" s="35">
        <f t="shared" si="189"/>
        <v>-0.21236484136646949</v>
      </c>
      <c r="AB307" s="34" t="str">
        <f t="shared" ref="AB307" si="215">Z307</f>
        <v>C</v>
      </c>
      <c r="AC307" t="s">
        <v>57</v>
      </c>
      <c r="AD307" s="1">
        <f t="shared" ref="AD307" si="216">ABS(W307)</f>
        <v>5.407227261271097E-2</v>
      </c>
      <c r="AE307" s="1">
        <f t="shared" ref="AE307" si="217">PERCENTILE(AD287:AD307,$Z$1)</f>
        <v>5.407227261271097E-2</v>
      </c>
      <c r="AI307" s="1">
        <f t="shared" si="185"/>
        <v>0</v>
      </c>
      <c r="AK307" s="28" t="e">
        <f t="shared" si="154"/>
        <v>#N/A</v>
      </c>
      <c r="AL307" s="28" t="e">
        <f t="shared" si="155"/>
        <v>#N/A</v>
      </c>
      <c r="AM307" s="28">
        <f t="shared" si="156"/>
        <v>-0.26643711397918046</v>
      </c>
      <c r="AN307" s="28">
        <f t="shared" si="157"/>
        <v>-0.26643711397918046</v>
      </c>
      <c r="AO307" s="28" t="e">
        <f t="shared" si="158"/>
        <v>#N/A</v>
      </c>
      <c r="AP307" s="28" t="e">
        <f t="shared" si="159"/>
        <v>#N/A</v>
      </c>
      <c r="AQ307">
        <f t="shared" si="160"/>
        <v>641.73</v>
      </c>
      <c r="AR307" t="e">
        <f t="shared" ref="AR307" si="218">IF(OR($AB307=AN$5,$AB308=AN$5),$BG307,NA())</f>
        <v>#N/A</v>
      </c>
      <c r="BG307" cm="1">
        <f t="array" ref="BG307">_xll.BDH($BG$3,"PX_LAST",$A307,$A307,"Days=A","Fill=P")</f>
        <v>641.73</v>
      </c>
      <c r="BH307">
        <f t="shared" ref="BH307" si="219">BG307/BG306-1</f>
        <v>2.5127795527156493E-2</v>
      </c>
      <c r="BI307" t="str">
        <f t="shared" ref="BI307" si="220">AB307</f>
        <v>C</v>
      </c>
      <c r="BJ307">
        <f t="shared" ref="BJ307" si="221">_xlfn.XLOOKUP(BI307,$BP$23:$BP$26,$BQ$23:$BQ$26)</f>
        <v>0</v>
      </c>
      <c r="BK307">
        <f t="shared" ref="BK307" si="222">BJ307*BH308</f>
        <v>0</v>
      </c>
      <c r="BL307">
        <f t="shared" ref="BL307" si="223">BL306*(1+BK306)</f>
        <v>166.74686797690438</v>
      </c>
      <c r="BM307">
        <f t="shared" ref="BM307" si="224">BM306*(1+BH307)</f>
        <v>169.837236998809</v>
      </c>
      <c r="BN307">
        <f t="shared" ref="BN307" si="225">BL307/BM307</f>
        <v>0.98180393724889503</v>
      </c>
    </row>
    <row r="308" spans="1:66" x14ac:dyDescent="0.25">
      <c r="A308" s="54">
        <v>46234</v>
      </c>
      <c r="B308" s="75">
        <f>_xll.BDH(B$2,"PX_LAST",$A308,$A308,"Days=A","Fill=P")</f>
        <v>100.6977</v>
      </c>
      <c r="C308" s="8">
        <f t="shared" ref="C308" si="226">$BQ$2*C307 + (1-$BQ$2)*B308</f>
        <v>100.06454381959529</v>
      </c>
      <c r="D308" s="55">
        <f t="shared" ref="D308" si="227">(B308-AVERAGE(B289:B307))/AVEDEV(B289:B308)</f>
        <v>1.0083750115025383</v>
      </c>
      <c r="F308" s="1"/>
      <c r="H308" s="1"/>
      <c r="I308" s="8" cm="1">
        <f t="array" ref="I308">_xll.BDH(I$2,"PX_LAST",$A308,$A308,"Days=A","Fill=P")</f>
        <v>1.339</v>
      </c>
      <c r="J308" s="10">
        <f t="shared" ref="J308" si="228">$BQ$3*J307+(1-$BQ$3)*I308</f>
        <v>0.97320388202110009</v>
      </c>
      <c r="K308" s="44">
        <f t="shared" ref="K308" si="229">(J308-MEDIAN(J289:J307))/AVEDEV(J289:J308)</f>
        <v>1.4543864895424883</v>
      </c>
      <c r="L308" s="59">
        <v>23.542100000000001</v>
      </c>
      <c r="M308" s="10">
        <f t="shared" ref="M308" si="230">$BQ$4*M307+(1-$BQ$4)*L308</f>
        <v>41.848778199292106</v>
      </c>
      <c r="N308" s="55">
        <f t="shared" ref="N308" si="231">(M308-MEDIAN(M288:M308))/AVEDEV(M288:M308)</f>
        <v>-2.8056559595398229</v>
      </c>
      <c r="O308" s="59" cm="1">
        <f t="array" ref="O308">_xll.BDH(O$3,"PX_LAST",$A308,$A308,"Days=A","Fill=P")</f>
        <v>66</v>
      </c>
      <c r="P308" s="10">
        <f t="shared" ref="P308" si="232">$BQ$5*P307+(1-$BQ$5)*O308</f>
        <v>1.5061221047820768</v>
      </c>
      <c r="Q308" s="55">
        <f t="shared" ref="Q308" si="233">(P308-MEDIAN(P288:P308))/AVEDEV(P288:P308)</f>
        <v>0</v>
      </c>
      <c r="T308" t="s">
        <v>26</v>
      </c>
      <c r="U308" s="26">
        <f t="shared" ref="U308" si="234">AVERAGE(D307,K308,N308,Q308)</f>
        <v>-0.12551353984249536</v>
      </c>
      <c r="V308" s="1" t="str">
        <f t="shared" ref="V308" si="235">IF(U308-U307&gt;0,IF(U308&gt;=0,"E","R"),IF(U308&gt;=0,"SD","C"))</f>
        <v>R</v>
      </c>
      <c r="W308" s="26">
        <f t="shared" ref="W308" si="236">U308-U307</f>
        <v>0.1409235741366851</v>
      </c>
      <c r="X308" s="49">
        <f t="shared" si="168"/>
        <v>0</v>
      </c>
      <c r="Y308" s="26">
        <f t="shared" si="173"/>
        <v>0.1409235741366851</v>
      </c>
      <c r="Z308" s="82" t="str">
        <f t="shared" ref="Z308" si="237">IF(ABS($U308-$U307)&gt;AE308,V308,Z307)</f>
        <v>R</v>
      </c>
      <c r="AA308" s="35">
        <f t="shared" si="189"/>
        <v>-0.12551353984249536</v>
      </c>
      <c r="AB308" s="34" t="str">
        <f t="shared" ref="AB308" si="238">Z308</f>
        <v>R</v>
      </c>
      <c r="AC308" t="s">
        <v>57</v>
      </c>
      <c r="AD308" s="1">
        <f t="shared" ref="AD308" si="239">ABS(W308)</f>
        <v>0.1409235741366851</v>
      </c>
      <c r="AE308" s="1">
        <f>PERCENTILE(AD288:AD308,$Z$1)</f>
        <v>7.1963314890755026E-2</v>
      </c>
      <c r="AI308" s="1">
        <f t="shared" si="185"/>
        <v>0</v>
      </c>
      <c r="AK308" s="28" t="e">
        <f t="shared" si="154"/>
        <v>#N/A</v>
      </c>
      <c r="AL308" s="28" t="e">
        <f t="shared" si="155"/>
        <v>#N/A</v>
      </c>
      <c r="AM308" s="28" t="e">
        <f t="shared" si="156"/>
        <v>#N/A</v>
      </c>
      <c r="AN308" s="28">
        <f t="shared" si="157"/>
        <v>-0.12551353984249536</v>
      </c>
      <c r="AO308" s="28" t="e">
        <f t="shared" si="158"/>
        <v>#N/A</v>
      </c>
      <c r="AP308" s="28" t="e">
        <f t="shared" si="159"/>
        <v>#N/A</v>
      </c>
      <c r="AQ308" t="e">
        <f t="shared" si="160"/>
        <v>#N/A</v>
      </c>
      <c r="AR308" t="e">
        <f t="shared" ref="AR308" si="240">IF(OR($AB308=AN$5,$AB309=AN$5),$BG308,NA())</f>
        <v>#N/A</v>
      </c>
      <c r="BG308" cm="1">
        <f t="array" ref="BG308">_xll.BDH($BG$3,"PX_LAST",$A308,$A308,"Days=A","Fill=P")</f>
        <v>649.19000000000005</v>
      </c>
      <c r="BH308">
        <f t="shared" ref="BH308" si="241">BG308/BG307-1</f>
        <v>1.1624826640487473E-2</v>
      </c>
      <c r="BI308" t="str">
        <f t="shared" ref="BI308" si="242">AB308</f>
        <v>R</v>
      </c>
      <c r="BJ308">
        <f t="shared" ref="BJ308" si="243">_xlfn.XLOOKUP(BI308,$BP$23:$BP$26,$BQ$23:$BQ$26)</f>
        <v>1</v>
      </c>
      <c r="BK308">
        <f t="shared" ref="BK308" si="244">BJ308*BH309</f>
        <v>0</v>
      </c>
      <c r="BL308">
        <f t="shared" ref="BL308" si="245">BL307*(1+BK307)</f>
        <v>166.74686797690438</v>
      </c>
      <c r="BM308">
        <f t="shared" ref="BM308" si="246">BM307*(1+BH308)</f>
        <v>171.81156543601955</v>
      </c>
      <c r="BN308">
        <f t="shared" ref="BN308" si="247">BL308/BM308</f>
        <v>0.97052178969289937</v>
      </c>
    </row>
    <row r="309" spans="1:66" x14ac:dyDescent="0.25">
      <c r="A309" s="54">
        <v>46265</v>
      </c>
      <c r="B309" s="75">
        <f>_xll.BDH(B$2,"PX_LAST",$A309,$A309,"Days=A","Fill=P")</f>
        <v>100.8142</v>
      </c>
      <c r="C309" s="8">
        <f t="shared" ref="C309" si="248">$BQ$2*C308 + (1-$BQ$2)*B309</f>
        <v>100.10202662861552</v>
      </c>
      <c r="D309" s="55">
        <f t="shared" ref="D309" si="249">(B309-AVERAGE(B290:B308))/AVEDEV(B290:B309)</f>
        <v>1.2506673769248122</v>
      </c>
      <c r="F309" s="1"/>
      <c r="H309" s="1"/>
      <c r="I309" s="8" cm="1">
        <f t="array" ref="I309">_xll.BDH(I$2,"PX_LAST",$A309,$A309,"Days=A","Fill=P")</f>
        <v>1.278</v>
      </c>
      <c r="J309" s="10">
        <f t="shared" ref="J309" si="250">$BQ$3*J308+(1-$BQ$3)*I309</f>
        <v>0.98844368792004511</v>
      </c>
      <c r="K309" s="44">
        <f t="shared" ref="K309" si="251">(J309-MEDIAN(J290:J308))/AVEDEV(J290:J309)</f>
        <v>1.4912758944141753</v>
      </c>
      <c r="L309" s="59">
        <v>37.701700000000002</v>
      </c>
      <c r="M309" s="10">
        <f t="shared" ref="M309" si="252">$BQ$4*M308+(1-$BQ$4)*L309</f>
        <v>41.641424289327503</v>
      </c>
      <c r="N309" s="55">
        <f t="shared" ref="N309" si="253">(M309-MEDIAN(M289:M309))/AVEDEV(M289:M309)</f>
        <v>-2.6196793736077306</v>
      </c>
      <c r="O309" s="59" cm="1">
        <f t="array" ref="O309">_xll.BDH(O$3,"PX_LAST",$A309,$A309,"Days=A","Fill=P")</f>
        <v>82.2</v>
      </c>
      <c r="P309" s="10">
        <f t="shared" ref="P309" si="254">$BQ$5*P308+(1-$BQ$5)*O309</f>
        <v>9.5755098943038686</v>
      </c>
      <c r="Q309" s="55">
        <f t="shared" ref="Q309" si="255">(P309-MEDIAN(P289:P309))/AVEDEV(P289:P309)</f>
        <v>1.0143507969624508</v>
      </c>
      <c r="T309" t="s">
        <v>26</v>
      </c>
      <c r="U309" s="26">
        <f t="shared" ref="U309" si="256">AVERAGE(D308,K309,N309,Q309)</f>
        <v>0.22358058231785843</v>
      </c>
      <c r="V309" s="1" t="str">
        <f t="shared" ref="V309" si="257">IF(U309-U308&gt;0,IF(U309&gt;=0,"E","R"),IF(U309&gt;=0,"SD","C"))</f>
        <v>E</v>
      </c>
      <c r="W309" s="26">
        <f t="shared" ref="W309" si="258">U309-U308</f>
        <v>0.34909412216035379</v>
      </c>
      <c r="X309" s="49">
        <f t="shared" si="168"/>
        <v>1</v>
      </c>
      <c r="Y309" s="26">
        <f t="shared" si="173"/>
        <v>0.34909412216035379</v>
      </c>
      <c r="Z309" s="82" t="str">
        <f t="shared" ref="Z309" si="259">IF(ABS($U309-$U308)&gt;AE309,V309,Z308)</f>
        <v>E</v>
      </c>
      <c r="AA309" s="35">
        <f t="shared" si="189"/>
        <v>0.22358058231785843</v>
      </c>
      <c r="AB309" s="34" t="s">
        <v>28</v>
      </c>
      <c r="AC309" t="s">
        <v>57</v>
      </c>
      <c r="AD309" s="1">
        <f t="shared" ref="AD309" si="260">ABS(W309)</f>
        <v>0.34909412216035379</v>
      </c>
      <c r="AE309" s="1">
        <f>PERCENTILE(AD289:AD309,$Z$1)</f>
        <v>7.4149791197756665E-2</v>
      </c>
      <c r="AI309" s="1">
        <f t="shared" si="185"/>
        <v>0</v>
      </c>
      <c r="AK309" s="28">
        <f t="shared" si="154"/>
        <v>0.22358058231785843</v>
      </c>
      <c r="AL309" s="28" t="e">
        <f t="shared" si="155"/>
        <v>#N/A</v>
      </c>
      <c r="AM309" s="28" t="e">
        <f t="shared" si="156"/>
        <v>#N/A</v>
      </c>
      <c r="AN309" s="28">
        <f t="shared" si="157"/>
        <v>0.22358058231785843</v>
      </c>
      <c r="AO309" s="28">
        <f t="shared" si="158"/>
        <v>0</v>
      </c>
      <c r="AP309" s="28" t="e">
        <f t="shared" si="159"/>
        <v>#N/A</v>
      </c>
      <c r="AQ309" t="e">
        <f t="shared" si="160"/>
        <v>#N/A</v>
      </c>
      <c r="AR309" t="e">
        <f t="shared" ref="AR309:AR310" si="261">IF(OR($AB309=AN$5,$AB310=AN$5),$BG309,NA())</f>
        <v>#N/A</v>
      </c>
    </row>
    <row r="310" spans="1:66" x14ac:dyDescent="0.25">
      <c r="A310" s="54">
        <v>46295</v>
      </c>
      <c r="B310" s="75">
        <f>_xll.BDH(B$2,"PX_LAST",$A310,$A310,"Days=A","Fill=P")</f>
        <v>100.8142</v>
      </c>
      <c r="C310" s="8">
        <f t="shared" ref="C310" si="262">$BQ$2*C309 + (1-$BQ$2)*B310</f>
        <v>100.13763529718474</v>
      </c>
      <c r="D310" s="55">
        <f t="shared" ref="D310" si="263">(B310-AVERAGE(B291:B309))/AVEDEV(B291:B310)</f>
        <v>1.1970988460382366</v>
      </c>
      <c r="F310" s="1"/>
      <c r="H310" s="1"/>
      <c r="I310" s="8" cm="1">
        <f t="array" ref="I310">_xll.BDH(I$2,"PX_LAST",$A310,$A310,"Days=A","Fill=P")</f>
        <v>1.246</v>
      </c>
      <c r="J310" s="10">
        <f t="shared" ref="J310" si="264">$BQ$3*J309+(1-$BQ$3)*I310</f>
        <v>1.0013215035240428</v>
      </c>
      <c r="K310" s="44">
        <f t="shared" ref="K310" si="265">(J310-MEDIAN(J291:J309))/AVEDEV(J291:J310)</f>
        <v>1.5043382802824794</v>
      </c>
      <c r="L310" s="59">
        <v>24.659600000000001</v>
      </c>
      <c r="M310" s="10">
        <f t="shared" ref="M310" si="266">$BQ$4*M309+(1-$BQ$4)*L310</f>
        <v>40.792333074861126</v>
      </c>
      <c r="N310" s="55">
        <f t="shared" ref="N310" si="267">(M310-MEDIAN(M290:M310))/AVEDEV(M290:M310)</f>
        <v>-2.3618930623490262</v>
      </c>
      <c r="O310" s="59" cm="1">
        <f t="array" ref="O310">_xll.BDH(O$3,"PX_LAST",$A310,$A310,"Days=A","Fill=P")</f>
        <v>73.3</v>
      </c>
      <c r="P310" s="10">
        <f t="shared" ref="P310" si="268">$BQ$5*P309+(1-$BQ$5)*O310</f>
        <v>15.947958904873481</v>
      </c>
      <c r="Q310" s="55">
        <f t="shared" ref="Q310" si="269">(P310-MEDIAN(P290:P310))/AVEDEV(P290:P310)</f>
        <v>1.9002299385713854</v>
      </c>
      <c r="T310" t="s">
        <v>26</v>
      </c>
      <c r="U310" s="26">
        <f t="shared" ref="U310" si="270">AVERAGE(D309,K310,N310,Q310)</f>
        <v>0.57333563335741278</v>
      </c>
      <c r="V310" s="1" t="str">
        <f t="shared" ref="V310" si="271">IF(U310-U309&gt;0,IF(U310&gt;=0,"E","R"),IF(U310&gt;=0,"SD","C"))</f>
        <v>E</v>
      </c>
      <c r="W310" s="26">
        <f t="shared" ref="W310" si="272">U310-U309</f>
        <v>0.34975505103955434</v>
      </c>
      <c r="X310" s="49">
        <f t="shared" si="168"/>
        <v>1</v>
      </c>
      <c r="Y310" s="26">
        <f t="shared" si="173"/>
        <v>0.34975505103955434</v>
      </c>
      <c r="Z310" s="82" t="str">
        <f t="shared" ref="Z310" si="273">IF(ABS($U310-$U309)&gt;AE310,V310,Z309)</f>
        <v>E</v>
      </c>
      <c r="AA310" s="35">
        <f t="shared" ref="AA310" si="274">IF(Z310&lt;&gt;V309,U310,AA309)</f>
        <v>0.22358058231785843</v>
      </c>
      <c r="AB310" s="34" t="str">
        <f t="shared" ref="AB310" si="275">Z310</f>
        <v>E</v>
      </c>
      <c r="AC310" t="s">
        <v>57</v>
      </c>
      <c r="AD310" s="1">
        <f t="shared" ref="AD310" si="276">ABS(W310)</f>
        <v>0.34975505103955434</v>
      </c>
      <c r="AE310" s="1">
        <f>PERCENTILE(AD290:AD310,$Z$1)</f>
        <v>7.9808983238036646E-2</v>
      </c>
      <c r="AI310" s="1">
        <f t="shared" si="185"/>
        <v>0</v>
      </c>
      <c r="AK310" s="28">
        <f t="shared" si="154"/>
        <v>0.57333563335741278</v>
      </c>
      <c r="AL310" s="28" t="e">
        <f t="shared" si="155"/>
        <v>#N/A</v>
      </c>
      <c r="AM310" s="28" t="e">
        <f t="shared" si="156"/>
        <v>#N/A</v>
      </c>
      <c r="AN310" s="28" t="e">
        <f t="shared" si="157"/>
        <v>#N/A</v>
      </c>
      <c r="AO310" s="28">
        <f t="shared" si="158"/>
        <v>0</v>
      </c>
      <c r="AP310" s="28" t="e">
        <f t="shared" si="159"/>
        <v>#N/A</v>
      </c>
      <c r="AQ310" t="e">
        <f t="shared" si="160"/>
        <v>#N/A</v>
      </c>
      <c r="AR310" t="e">
        <f t="shared" si="261"/>
        <v>#N/A</v>
      </c>
    </row>
  </sheetData>
  <mergeCells count="12">
    <mergeCell ref="B2:D2"/>
    <mergeCell ref="I2:K2"/>
    <mergeCell ref="U3:Z3"/>
    <mergeCell ref="B1:D1"/>
    <mergeCell ref="E1:F1"/>
    <mergeCell ref="G1:H1"/>
    <mergeCell ref="I1:K1"/>
    <mergeCell ref="AT4:AV4"/>
    <mergeCell ref="L1:N1"/>
    <mergeCell ref="O1:Q1"/>
    <mergeCell ref="L2:N2"/>
    <mergeCell ref="O2:Q2"/>
  </mergeCells>
  <conditionalFormatting sqref="AH2:AN2">
    <cfRule type="containsText" dxfId="15" priority="1" operator="containsText" text="SD">
      <formula>NOT(ISERROR(SEARCH("SD",AH2)))</formula>
    </cfRule>
    <cfRule type="containsText" dxfId="14" priority="2" operator="containsText" text="E">
      <formula>NOT(ISERROR(SEARCH("E",AH2)))</formula>
    </cfRule>
    <cfRule type="containsText" dxfId="13" priority="3" operator="containsText" text="R">
      <formula>NOT(ISERROR(SEARCH("R",AH2)))</formula>
    </cfRule>
    <cfRule type="containsText" dxfId="12" priority="4" operator="containsText" text="C">
      <formula>NOT(ISERROR(SEARCH("C",AH2)))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7299-B2F4-44B4-A0F2-84A76E43BEA6}">
  <sheetPr codeName="Feuil4"/>
  <dimension ref="A1:BP307"/>
  <sheetViews>
    <sheetView workbookViewId="0">
      <selection activeCell="C22" sqref="C22"/>
    </sheetView>
  </sheetViews>
  <sheetFormatPr baseColWidth="10" defaultRowHeight="15" x14ac:dyDescent="0.25"/>
  <cols>
    <col min="1" max="1" width="12.42578125" style="51" bestFit="1" customWidth="1"/>
    <col min="2" max="2" width="10.5703125" style="51" customWidth="1"/>
    <col min="3" max="3" width="11" style="1" bestFit="1" customWidth="1"/>
    <col min="4" max="4" width="11" style="56" customWidth="1"/>
    <col min="5" max="5" width="11" style="45" customWidth="1"/>
    <col min="6" max="6" width="12.5703125" style="1" bestFit="1" customWidth="1"/>
    <col min="7" max="7" width="10.5703125" style="1" customWidth="1"/>
    <col min="8" max="9" width="16.42578125" style="45" customWidth="1"/>
    <col min="10" max="10" width="16" style="60" customWidth="1"/>
    <col min="11" max="11" width="12.42578125" style="9" customWidth="1"/>
    <col min="12" max="12" width="12.42578125" style="55" customWidth="1"/>
    <col min="13" max="13" width="12.42578125" style="51" customWidth="1"/>
    <col min="14" max="14" width="12.42578125" style="1" customWidth="1"/>
    <col min="15" max="15" width="12.42578125" style="56" customWidth="1"/>
    <col min="19" max="19" width="12.85546875" style="26" bestFit="1" customWidth="1"/>
    <col min="20" max="20" width="9.5703125" style="1" bestFit="1" customWidth="1"/>
    <col min="21" max="21" width="9.5703125" style="1" customWidth="1"/>
    <col min="22" max="22" width="9.5703125" style="49" customWidth="1"/>
    <col min="23" max="23" width="9.5703125" style="1" customWidth="1"/>
    <col min="24" max="24" width="10.85546875" customWidth="1"/>
    <col min="25" max="25" width="10.85546875" style="35"/>
    <col min="26" max="26" width="10.85546875" style="34"/>
    <col min="27" max="27" width="14.85546875" customWidth="1"/>
    <col min="28" max="28" width="17.28515625" bestFit="1" customWidth="1"/>
    <col min="29" max="29" width="16.5703125" bestFit="1" customWidth="1"/>
    <col min="31" max="31" width="16.85546875" customWidth="1"/>
    <col min="37" max="37" width="13" customWidth="1"/>
    <col min="38" max="38" width="13.5703125" customWidth="1"/>
    <col min="61" max="61" width="23.5703125" customWidth="1"/>
  </cols>
  <sheetData>
    <row r="1" spans="1:68" ht="42.95" customHeight="1" x14ac:dyDescent="0.25">
      <c r="A1" s="50"/>
      <c r="B1" s="107" t="s">
        <v>0</v>
      </c>
      <c r="C1" s="107"/>
      <c r="D1" s="107"/>
      <c r="E1" s="76"/>
      <c r="F1" s="108" t="s">
        <v>65</v>
      </c>
      <c r="G1" s="108"/>
      <c r="H1" s="108"/>
      <c r="I1" s="77"/>
      <c r="J1" s="97" t="s">
        <v>63</v>
      </c>
      <c r="K1" s="98"/>
      <c r="L1" s="99"/>
      <c r="M1" s="97" t="s">
        <v>64</v>
      </c>
      <c r="N1" s="98"/>
      <c r="O1" s="99"/>
      <c r="S1" t="s">
        <v>52</v>
      </c>
      <c r="T1"/>
      <c r="U1" s="61">
        <v>0.3</v>
      </c>
      <c r="W1" s="1" t="s">
        <v>91</v>
      </c>
      <c r="X1" s="10">
        <v>0.4</v>
      </c>
      <c r="Y1" s="1" t="e">
        <f>PERCENTILE(AB:AB,0.5)</f>
        <v>#VALUE!</v>
      </c>
      <c r="Z1" s="27" t="s">
        <v>53</v>
      </c>
      <c r="AA1" s="27">
        <v>0.1</v>
      </c>
      <c r="AE1" s="23">
        <f ca="1">TODAY()</f>
        <v>46296</v>
      </c>
      <c r="AF1" s="20" t="str">
        <f ca="1">TEXT(AF3,"mmm-aaaa")</f>
        <v>avr-2026</v>
      </c>
      <c r="AG1" s="20" t="str">
        <f t="shared" ref="AG1:AK1" ca="1" si="0">TEXT(AG3,"mmm-aaaa")</f>
        <v>mai-2026</v>
      </c>
      <c r="AH1" s="20" t="str">
        <f t="shared" ca="1" si="0"/>
        <v>juin-2026</v>
      </c>
      <c r="AI1" s="20" t="str">
        <f t="shared" ca="1" si="0"/>
        <v>juil-2026</v>
      </c>
      <c r="AJ1" s="20" t="str">
        <f t="shared" ca="1" si="0"/>
        <v>août-2026</v>
      </c>
      <c r="AK1" s="20" t="str">
        <f t="shared" ca="1" si="0"/>
        <v>sept-2026</v>
      </c>
      <c r="AL1" s="20" t="str">
        <f ca="1">TEXT(AL3,"mmm-aaaa")</f>
        <v>oct-2026</v>
      </c>
      <c r="BN1" s="13" t="s">
        <v>24</v>
      </c>
      <c r="BO1" s="14">
        <v>0.8</v>
      </c>
      <c r="BP1" t="s">
        <v>67</v>
      </c>
    </row>
    <row r="2" spans="1:68" ht="18.75" x14ac:dyDescent="0.3">
      <c r="B2" s="103" t="s">
        <v>5</v>
      </c>
      <c r="C2" s="89"/>
      <c r="D2" s="104"/>
      <c r="E2" s="32"/>
      <c r="F2" s="89" t="s">
        <v>4</v>
      </c>
      <c r="G2" s="89"/>
      <c r="H2" s="89"/>
      <c r="I2" s="1"/>
      <c r="J2" s="100" t="s">
        <v>59</v>
      </c>
      <c r="K2" s="101"/>
      <c r="L2" s="102"/>
      <c r="M2" s="100" t="s">
        <v>25</v>
      </c>
      <c r="N2" s="101"/>
      <c r="O2" s="102"/>
      <c r="S2" s="24"/>
      <c r="T2" s="2"/>
      <c r="U2" s="2"/>
      <c r="V2" s="47"/>
      <c r="W2" s="2"/>
      <c r="Z2"/>
      <c r="AE2" s="21" t="s">
        <v>45</v>
      </c>
      <c r="AF2" s="18" t="e">
        <f t="shared" ref="AF2:AL2" ca="1" si="1">VLOOKUP(AF$3,$A:$Z,28,1)</f>
        <v>#REF!</v>
      </c>
      <c r="AG2" s="18" t="e">
        <f t="shared" ca="1" si="1"/>
        <v>#REF!</v>
      </c>
      <c r="AH2" s="18" t="e">
        <f t="shared" ca="1" si="1"/>
        <v>#REF!</v>
      </c>
      <c r="AI2" s="18" t="e">
        <f t="shared" ca="1" si="1"/>
        <v>#REF!</v>
      </c>
      <c r="AJ2" s="18" t="e">
        <f t="shared" ca="1" si="1"/>
        <v>#REF!</v>
      </c>
      <c r="AK2" s="18" t="e">
        <f t="shared" ca="1" si="1"/>
        <v>#REF!</v>
      </c>
      <c r="AL2" s="18" t="e">
        <f t="shared" ca="1" si="1"/>
        <v>#REF!</v>
      </c>
      <c r="BN2" t="s">
        <v>0</v>
      </c>
      <c r="BO2" s="14">
        <v>0.95</v>
      </c>
      <c r="BP2">
        <f>AVEDEV(D23:D305)</f>
        <v>1.628966362076782</v>
      </c>
    </row>
    <row r="3" spans="1:68" ht="45" x14ac:dyDescent="0.25">
      <c r="A3" s="52" t="s">
        <v>9</v>
      </c>
      <c r="B3" s="52" t="s">
        <v>10</v>
      </c>
      <c r="C3" s="3" t="s">
        <v>11</v>
      </c>
      <c r="D3" s="53" t="s">
        <v>12</v>
      </c>
      <c r="E3" s="78"/>
      <c r="F3" s="5" t="s">
        <v>4</v>
      </c>
      <c r="G3" s="5" t="s">
        <v>18</v>
      </c>
      <c r="H3" s="46" t="s">
        <v>66</v>
      </c>
      <c r="I3" s="46"/>
      <c r="J3" s="58" t="s">
        <v>59</v>
      </c>
      <c r="K3" s="57"/>
      <c r="L3" s="63" t="s">
        <v>63</v>
      </c>
      <c r="M3" s="58" t="s">
        <v>25</v>
      </c>
      <c r="N3" s="57"/>
      <c r="O3" s="63" t="s">
        <v>64</v>
      </c>
      <c r="S3" s="105" t="s">
        <v>20</v>
      </c>
      <c r="T3" s="106"/>
      <c r="U3" s="106"/>
      <c r="V3" s="106"/>
      <c r="W3" s="106"/>
      <c r="X3" s="106"/>
      <c r="Y3" s="36"/>
      <c r="Z3" s="30"/>
      <c r="AA3" s="30"/>
      <c r="AF3" s="16">
        <f ca="1">EDATE($AE$1,-6)</f>
        <v>46113</v>
      </c>
      <c r="AG3" s="16">
        <f ca="1">EDATE($AE$1,-5)</f>
        <v>46143</v>
      </c>
      <c r="AH3" s="16">
        <f ca="1">EDATE($AE$1,-4)</f>
        <v>46174</v>
      </c>
      <c r="AI3" s="16">
        <f ca="1">EDATE($AE$1,-3)</f>
        <v>46204</v>
      </c>
      <c r="AJ3" s="16">
        <f ca="1">EDATE($AE$1,-2)</f>
        <v>46235</v>
      </c>
      <c r="AK3" s="16">
        <f ca="1">EDATE($AE$1,-1)</f>
        <v>46266</v>
      </c>
      <c r="AL3" s="16">
        <f ca="1">EDATE($AE$1,0)</f>
        <v>46296</v>
      </c>
      <c r="BE3" t="s">
        <v>60</v>
      </c>
      <c r="BJ3" t="s">
        <v>68</v>
      </c>
      <c r="BK3" t="s">
        <v>69</v>
      </c>
      <c r="BN3" t="s">
        <v>4</v>
      </c>
      <c r="BO3" s="14">
        <v>0.95</v>
      </c>
      <c r="BP3">
        <f>AVEDEV(H23:H305)</f>
        <v>1.6287357668115787</v>
      </c>
    </row>
    <row r="4" spans="1:68" ht="30" x14ac:dyDescent="0.25">
      <c r="A4" s="54">
        <v>36981</v>
      </c>
      <c r="B4" s="75">
        <f>_xll.BDH(B$2,"PX_LAST",$A4,$A4,"Days=A","Fill=P")</f>
        <v>100.7163</v>
      </c>
      <c r="C4" s="8">
        <f>B4</f>
        <v>100.7163</v>
      </c>
      <c r="D4" s="55"/>
      <c r="E4" s="44"/>
      <c r="F4" s="8" cm="1">
        <f t="array" ref="F4">_xll.BDH(F$2,"PX_LAST",$A4,$A4,"Days=A","Fill=P")</f>
        <v>-0.56599999999999995</v>
      </c>
      <c r="G4" s="10">
        <f>F4</f>
        <v>-0.56599999999999995</v>
      </c>
      <c r="H4" s="44"/>
      <c r="I4" s="44"/>
      <c r="J4" s="59"/>
      <c r="K4" s="10"/>
      <c r="M4" s="59"/>
      <c r="N4" s="10"/>
      <c r="O4" s="55"/>
      <c r="R4" s="25" t="s">
        <v>70</v>
      </c>
      <c r="S4" s="25" t="s">
        <v>21</v>
      </c>
      <c r="T4" s="12" t="s">
        <v>22</v>
      </c>
      <c r="U4" s="12"/>
      <c r="V4" s="48"/>
      <c r="W4" s="12"/>
      <c r="X4" s="12" t="s">
        <v>95</v>
      </c>
      <c r="Y4" s="37"/>
      <c r="Z4" s="33" t="s">
        <v>51</v>
      </c>
      <c r="AA4" s="3" t="s">
        <v>56</v>
      </c>
      <c r="AI4" s="86" t="s">
        <v>46</v>
      </c>
      <c r="AJ4" s="86"/>
      <c r="AK4" s="86"/>
      <c r="AL4" s="86"/>
      <c r="AR4" s="86" t="s">
        <v>47</v>
      </c>
      <c r="AS4" s="86"/>
      <c r="AT4" s="86"/>
      <c r="BE4" cm="1">
        <f t="array" ref="BE4">_xll.BDH($BE$3,"PX_LAST",$A4,$A4,"Days=A","Fill=P")</f>
        <v>321.7</v>
      </c>
      <c r="BN4" t="s">
        <v>63</v>
      </c>
      <c r="BO4" s="14">
        <v>0.95</v>
      </c>
      <c r="BP4" t="e">
        <f>AVEDEV(L202:L305)</f>
        <v>#VALUE!</v>
      </c>
    </row>
    <row r="5" spans="1:68" x14ac:dyDescent="0.25">
      <c r="A5" s="54">
        <v>37011</v>
      </c>
      <c r="B5" s="75">
        <f>_xll.BDH(B$2,"PX_LAST",$A5,$A5,"Days=A","Fill=P")</f>
        <v>100.4533</v>
      </c>
      <c r="C5" s="8">
        <f t="shared" ref="C5:C68" si="2">$BO$2*C4 + (1-$BO$2)*B5</f>
        <v>100.70315000000001</v>
      </c>
      <c r="D5" s="55"/>
      <c r="E5" s="44"/>
      <c r="F5" s="8" cm="1">
        <f t="array" ref="F5">_xll.BDH(F$2,"PX_LAST",$A5,$A5,"Days=A","Fill=P")</f>
        <v>-0.61699999999999999</v>
      </c>
      <c r="G5" s="10">
        <f t="shared" ref="G5:G68" si="3">$BO$3*G4+(1-$BO$3)*F5</f>
        <v>-0.56855</v>
      </c>
      <c r="H5" s="44"/>
      <c r="I5" s="44"/>
      <c r="J5" s="59"/>
      <c r="K5" s="10"/>
      <c r="M5" s="59"/>
      <c r="N5" s="10"/>
      <c r="O5" s="55"/>
      <c r="AA5" t="s">
        <v>57</v>
      </c>
      <c r="AB5" s="1"/>
      <c r="AC5" s="1"/>
      <c r="AD5" s="1"/>
      <c r="AE5" s="1"/>
      <c r="AF5" s="1"/>
      <c r="AG5" s="1"/>
      <c r="AI5" s="28" t="s">
        <v>26</v>
      </c>
      <c r="AJ5" s="28" t="s">
        <v>23</v>
      </c>
      <c r="AK5" s="28" t="s">
        <v>27</v>
      </c>
      <c r="AL5" s="28" t="s">
        <v>28</v>
      </c>
      <c r="AM5" s="28" t="s">
        <v>26</v>
      </c>
      <c r="AN5" s="28" t="s">
        <v>23</v>
      </c>
      <c r="AO5" s="28" t="s">
        <v>27</v>
      </c>
      <c r="AP5" s="28" t="s">
        <v>28</v>
      </c>
      <c r="BE5" cm="1">
        <f t="array" ref="BE5">_xll.BDH($BE$3,"PX_LAST",$A5,$A5,"Days=A","Fill=P")</f>
        <v>342.02</v>
      </c>
      <c r="BF5">
        <f>BE5/BE4-1</f>
        <v>6.3164438918246857E-2</v>
      </c>
      <c r="BN5" t="s">
        <v>64</v>
      </c>
      <c r="BO5" s="14">
        <v>0.9</v>
      </c>
      <c r="BP5">
        <f>AVEDEV(O46:O305)</f>
        <v>1.4821033144316982</v>
      </c>
    </row>
    <row r="6" spans="1:68" x14ac:dyDescent="0.25">
      <c r="A6" s="54">
        <v>37042</v>
      </c>
      <c r="B6" s="75">
        <f>_xll.BDH(B$2,"PX_LAST",$A6,$A6,"Days=A","Fill=P")</f>
        <v>100.19629999999999</v>
      </c>
      <c r="C6" s="8">
        <f t="shared" si="2"/>
        <v>100.6778075</v>
      </c>
      <c r="D6" s="55"/>
      <c r="E6" s="44"/>
      <c r="F6" s="8" cm="1">
        <f t="array" ref="F6">_xll.BDH(F$2,"PX_LAST",$A6,$A6,"Days=A","Fill=P")</f>
        <v>0.127</v>
      </c>
      <c r="G6" s="10">
        <f t="shared" si="3"/>
        <v>-0.53377249999999998</v>
      </c>
      <c r="H6" s="44"/>
      <c r="I6" s="44"/>
      <c r="J6" s="59"/>
      <c r="K6" s="10"/>
      <c r="M6" s="59"/>
      <c r="N6" s="10"/>
      <c r="O6" s="55"/>
      <c r="R6" s="34"/>
      <c r="X6" s="1"/>
      <c r="AA6" t="s">
        <v>57</v>
      </c>
      <c r="AB6" s="1"/>
      <c r="AC6" s="1"/>
      <c r="AD6" s="1"/>
      <c r="AE6" s="1"/>
      <c r="AF6" s="1"/>
      <c r="AG6" s="1">
        <v>0</v>
      </c>
      <c r="AI6" s="28" t="e">
        <f>IF(OR($Z6=AI$5,$Z7=AI$5),$S6,NA())</f>
        <v>#N/A</v>
      </c>
      <c r="AJ6" s="28" t="e">
        <f>IF(OR($Z6=AJ$5,$Z7=AJ$5),$S6,NA())</f>
        <v>#N/A</v>
      </c>
      <c r="AK6" s="28" t="e">
        <f>IF(OR($Z6=AK$5,$Z7=AK$5),$S6,NA())</f>
        <v>#N/A</v>
      </c>
      <c r="AL6" s="28" t="e">
        <f>IF(OR($Z6=AL$5,$Z7=AL$5),$S6,NA())</f>
        <v>#N/A</v>
      </c>
      <c r="AM6" s="28" t="e">
        <f>IF(OR($Z6=AM$5,$Z7=AM$5),$BE6,NA())</f>
        <v>#N/A</v>
      </c>
      <c r="AN6" s="28" t="e">
        <f>IF(OR($Z6=AN$5,$Z7=AN$5),$BE6,NA())</f>
        <v>#N/A</v>
      </c>
      <c r="AO6" t="e">
        <f>IF(OR($Z6=AO$5,$Z7=AO$5),$BE6,NA())</f>
        <v>#N/A</v>
      </c>
      <c r="AP6" t="e">
        <f>IF(OR($Z6=AL$5,$Z7=AL$5),$BE6,NA())</f>
        <v>#N/A</v>
      </c>
      <c r="AS6" t="s">
        <v>48</v>
      </c>
      <c r="AT6" t="s">
        <v>46</v>
      </c>
      <c r="BE6" cm="1">
        <f t="array" ref="BE6">_xll.BDH($BE$3,"PX_LAST",$A6,$A6,"Days=A","Fill=P")</f>
        <v>341.97</v>
      </c>
      <c r="BF6">
        <f t="shared" ref="BF6:BF69" si="4">BE6/BE5-1</f>
        <v>-1.4619028126994227E-4</v>
      </c>
    </row>
    <row r="7" spans="1:68" x14ac:dyDescent="0.25">
      <c r="A7" s="54">
        <v>37072</v>
      </c>
      <c r="B7" s="75">
        <f>_xll.BDH(B$2,"PX_LAST",$A7,$A7,"Days=A","Fill=P")</f>
        <v>99.930400000000006</v>
      </c>
      <c r="C7" s="8">
        <f t="shared" si="2"/>
        <v>100.64043712500001</v>
      </c>
      <c r="D7" s="55"/>
      <c r="E7" s="44"/>
      <c r="F7" s="8" cm="1">
        <f t="array" ref="F7">_xll.BDH(F$2,"PX_LAST",$A7,$A7,"Days=A","Fill=P")</f>
        <v>2.1000000000000001E-2</v>
      </c>
      <c r="G7" s="10">
        <f t="shared" si="3"/>
        <v>-0.50603387499999997</v>
      </c>
      <c r="H7" s="44"/>
      <c r="I7" s="44"/>
      <c r="J7" s="59"/>
      <c r="K7" s="10"/>
      <c r="M7" s="59"/>
      <c r="N7" s="10"/>
      <c r="O7" s="55"/>
      <c r="R7" s="34"/>
      <c r="AA7" t="s">
        <v>57</v>
      </c>
      <c r="AB7" s="1"/>
      <c r="AC7" s="1"/>
      <c r="AD7" s="1"/>
      <c r="AE7" s="1"/>
      <c r="AF7" s="1"/>
      <c r="AG7" s="1">
        <v>0</v>
      </c>
      <c r="AI7" s="28" t="e">
        <f t="shared" ref="AI7:AL70" si="5">IF(OR($Z7=AI$5,$Z8=AI$5),$S7,NA())</f>
        <v>#N/A</v>
      </c>
      <c r="AJ7" s="28" t="e">
        <f t="shared" si="5"/>
        <v>#N/A</v>
      </c>
      <c r="AK7" s="28" t="e">
        <f t="shared" si="5"/>
        <v>#N/A</v>
      </c>
      <c r="AL7" s="28" t="e">
        <f t="shared" si="5"/>
        <v>#N/A</v>
      </c>
      <c r="AM7" s="28" t="e">
        <f t="shared" ref="AM7:AO70" si="6">IF(OR($Z7=AM$5,$Z8=AM$5),$BE7,NA())</f>
        <v>#N/A</v>
      </c>
      <c r="AN7" s="28" t="e">
        <f t="shared" si="6"/>
        <v>#N/A</v>
      </c>
      <c r="AO7" t="e">
        <f t="shared" si="6"/>
        <v>#N/A</v>
      </c>
      <c r="AP7" t="e">
        <f t="shared" ref="AP7:AP70" si="7">IF(OR($Z7=AL$5,$Z8=AL$5),$BE7,NA())</f>
        <v>#N/A</v>
      </c>
      <c r="AR7" s="16">
        <f t="shared" ref="AR7:AR70" si="8">A7</f>
        <v>37072</v>
      </c>
      <c r="AS7">
        <f>IF($T7="E",4,IF($T7="R",2,IF($T7="SD",3,1)))</f>
        <v>1</v>
      </c>
      <c r="AT7">
        <f>IF($X7="E",4,IF($X7="R",2,IF($X7="SD",3,1)))</f>
        <v>1</v>
      </c>
      <c r="BE7" cm="1">
        <f t="array" ref="BE7">_xll.BDH($BE$3,"PX_LAST",$A7,$A7,"Days=A","Fill=P")</f>
        <v>329.35</v>
      </c>
      <c r="BF7">
        <f t="shared" si="4"/>
        <v>-3.6903821972687711E-2</v>
      </c>
    </row>
    <row r="8" spans="1:68" x14ac:dyDescent="0.25">
      <c r="A8" s="54">
        <v>37103</v>
      </c>
      <c r="B8" s="75">
        <f>_xll.BDH(B$2,"PX_LAST",$A8,$A8,"Days=A","Fill=P")</f>
        <v>99.654600000000002</v>
      </c>
      <c r="C8" s="8">
        <f t="shared" si="2"/>
        <v>100.59114526875</v>
      </c>
      <c r="D8" s="55"/>
      <c r="E8" s="44"/>
      <c r="F8" s="8" cm="1">
        <f t="array" ref="F8">_xll.BDH(F$2,"PX_LAST",$A8,$A8,"Days=A","Fill=P")</f>
        <v>-0.52900000000000003</v>
      </c>
      <c r="G8" s="10">
        <f t="shared" si="3"/>
        <v>-0.50718218124999992</v>
      </c>
      <c r="H8" s="44"/>
      <c r="I8" s="44"/>
      <c r="J8" s="59"/>
      <c r="K8" s="10"/>
      <c r="M8" s="59"/>
      <c r="N8" s="10"/>
      <c r="O8" s="55"/>
      <c r="R8" s="34"/>
      <c r="AA8" t="s">
        <v>57</v>
      </c>
      <c r="AB8" s="1"/>
      <c r="AC8" s="1"/>
      <c r="AD8" s="1"/>
      <c r="AE8" s="1"/>
      <c r="AF8" s="1"/>
      <c r="AG8" s="1">
        <v>0</v>
      </c>
      <c r="AI8" s="28" t="e">
        <f t="shared" si="5"/>
        <v>#N/A</v>
      </c>
      <c r="AJ8" s="28" t="e">
        <f t="shared" si="5"/>
        <v>#N/A</v>
      </c>
      <c r="AK8" s="28" t="e">
        <f t="shared" si="5"/>
        <v>#N/A</v>
      </c>
      <c r="AL8" s="28" t="e">
        <f t="shared" si="5"/>
        <v>#N/A</v>
      </c>
      <c r="AM8" s="28" t="e">
        <f t="shared" si="6"/>
        <v>#N/A</v>
      </c>
      <c r="AN8" s="28" t="e">
        <f t="shared" si="6"/>
        <v>#N/A</v>
      </c>
      <c r="AO8" t="e">
        <f t="shared" si="6"/>
        <v>#N/A</v>
      </c>
      <c r="AP8" t="e">
        <f t="shared" si="7"/>
        <v>#N/A</v>
      </c>
      <c r="AR8" s="16">
        <f t="shared" si="8"/>
        <v>37103</v>
      </c>
      <c r="AS8">
        <f t="shared" ref="AS8:AS71" si="9">IF($T8="E",4,IF($T8="R",2,IF($T8="SD",3,1)))</f>
        <v>1</v>
      </c>
      <c r="AT8">
        <f t="shared" ref="AT8:AT71" si="10">IF($X8="E",4,IF($X8="R",2,IF($X8="SD",3,1)))</f>
        <v>1</v>
      </c>
      <c r="BE8" cm="1">
        <f t="array" ref="BE8">_xll.BDH($BE$3,"PX_LAST",$A8,$A8,"Days=A","Fill=P")</f>
        <v>316.95</v>
      </c>
      <c r="BF8">
        <f t="shared" si="4"/>
        <v>-3.7649916502201397E-2</v>
      </c>
    </row>
    <row r="9" spans="1:68" x14ac:dyDescent="0.25">
      <c r="A9" s="54">
        <v>37134</v>
      </c>
      <c r="B9" s="75">
        <f>_xll.BDH(B$2,"PX_LAST",$A9,$A9,"Days=A","Fill=P")</f>
        <v>99.383600000000001</v>
      </c>
      <c r="C9" s="8">
        <f t="shared" si="2"/>
        <v>100.5307680053125</v>
      </c>
      <c r="D9" s="55"/>
      <c r="E9" s="44"/>
      <c r="F9" s="8" cm="1">
        <f t="array" ref="F9">_xll.BDH(F$2,"PX_LAST",$A9,$A9,"Days=A","Fill=P")</f>
        <v>-0.95699999999999996</v>
      </c>
      <c r="G9" s="10">
        <f t="shared" si="3"/>
        <v>-0.52967307218749993</v>
      </c>
      <c r="H9" s="44"/>
      <c r="I9" s="44"/>
      <c r="J9" s="59"/>
      <c r="K9" s="10"/>
      <c r="M9" s="59"/>
      <c r="N9" s="10"/>
      <c r="O9" s="55"/>
      <c r="R9" s="34"/>
      <c r="AA9" t="s">
        <v>57</v>
      </c>
      <c r="AB9" s="1"/>
      <c r="AC9" s="1"/>
      <c r="AD9" s="1"/>
      <c r="AE9" s="1"/>
      <c r="AF9" s="1"/>
      <c r="AG9" s="1">
        <v>0</v>
      </c>
      <c r="AI9" s="28" t="e">
        <f t="shared" si="5"/>
        <v>#N/A</v>
      </c>
      <c r="AJ9" s="28" t="e">
        <f t="shared" si="5"/>
        <v>#N/A</v>
      </c>
      <c r="AK9" s="28" t="e">
        <f t="shared" si="5"/>
        <v>#N/A</v>
      </c>
      <c r="AL9" s="28" t="e">
        <f t="shared" si="5"/>
        <v>#N/A</v>
      </c>
      <c r="AM9" s="28" t="e">
        <f t="shared" si="6"/>
        <v>#N/A</v>
      </c>
      <c r="AN9" s="28" t="e">
        <f t="shared" si="6"/>
        <v>#N/A</v>
      </c>
      <c r="AO9" t="e">
        <f t="shared" si="6"/>
        <v>#N/A</v>
      </c>
      <c r="AP9" t="e">
        <f t="shared" si="7"/>
        <v>#N/A</v>
      </c>
      <c r="AR9" s="16">
        <f t="shared" si="8"/>
        <v>37134</v>
      </c>
      <c r="AS9">
        <f t="shared" si="9"/>
        <v>1</v>
      </c>
      <c r="AT9">
        <f t="shared" si="10"/>
        <v>1</v>
      </c>
      <c r="BE9" cm="1">
        <f t="array" ref="BE9">_xll.BDH($BE$3,"PX_LAST",$A9,$A9,"Days=A","Fill=P")</f>
        <v>297.66000000000003</v>
      </c>
      <c r="BF9">
        <f t="shared" si="4"/>
        <v>-6.0861334595361916E-2</v>
      </c>
    </row>
    <row r="10" spans="1:68" x14ac:dyDescent="0.25">
      <c r="A10" s="54">
        <v>37164</v>
      </c>
      <c r="B10" s="75">
        <f>_xll.BDH(B$2,"PX_LAST",$A10,$A10,"Days=A","Fill=P")</f>
        <v>99.146500000000003</v>
      </c>
      <c r="C10" s="8">
        <f t="shared" si="2"/>
        <v>100.46155460504687</v>
      </c>
      <c r="D10" s="55"/>
      <c r="E10" s="44"/>
      <c r="F10" s="8" cm="1">
        <f t="array" ref="F10">_xll.BDH(F$2,"PX_LAST",$A10,$A10,"Days=A","Fill=P")</f>
        <v>-1.6020000000000001</v>
      </c>
      <c r="G10" s="10">
        <f t="shared" si="3"/>
        <v>-0.583289418578125</v>
      </c>
      <c r="H10" s="44"/>
      <c r="I10" s="44"/>
      <c r="J10" s="59"/>
      <c r="K10" s="10"/>
      <c r="M10" s="59"/>
      <c r="N10" s="10"/>
      <c r="O10" s="55"/>
      <c r="R10" s="34"/>
      <c r="AA10" t="s">
        <v>57</v>
      </c>
      <c r="AB10" s="1"/>
      <c r="AC10" s="1"/>
      <c r="AD10" s="1"/>
      <c r="AE10" s="1"/>
      <c r="AF10" s="1"/>
      <c r="AG10" s="1">
        <v>0</v>
      </c>
      <c r="AI10" s="28" t="e">
        <f t="shared" si="5"/>
        <v>#N/A</v>
      </c>
      <c r="AJ10" s="28" t="e">
        <f t="shared" si="5"/>
        <v>#N/A</v>
      </c>
      <c r="AK10" s="28" t="e">
        <f t="shared" si="5"/>
        <v>#N/A</v>
      </c>
      <c r="AL10" s="28" t="e">
        <f t="shared" si="5"/>
        <v>#N/A</v>
      </c>
      <c r="AM10" s="28" t="e">
        <f t="shared" si="6"/>
        <v>#N/A</v>
      </c>
      <c r="AN10" s="28" t="e">
        <f t="shared" si="6"/>
        <v>#N/A</v>
      </c>
      <c r="AO10" t="e">
        <f t="shared" si="6"/>
        <v>#N/A</v>
      </c>
      <c r="AP10" t="e">
        <f t="shared" si="7"/>
        <v>#N/A</v>
      </c>
      <c r="AR10" s="16">
        <f t="shared" si="8"/>
        <v>37164</v>
      </c>
      <c r="AS10">
        <f t="shared" si="9"/>
        <v>1</v>
      </c>
      <c r="AT10">
        <f t="shared" si="10"/>
        <v>1</v>
      </c>
      <c r="BE10" cm="1">
        <f t="array" ref="BE10">_xll.BDH($BE$3,"PX_LAST",$A10,$A10,"Days=A","Fill=P")</f>
        <v>266.29000000000002</v>
      </c>
      <c r="BF10">
        <f t="shared" si="4"/>
        <v>-0.10538869851508437</v>
      </c>
    </row>
    <row r="11" spans="1:68" x14ac:dyDescent="0.25">
      <c r="A11" s="54">
        <v>37195</v>
      </c>
      <c r="B11" s="75">
        <f>_xll.BDH(B$2,"PX_LAST",$A11,$A11,"Days=A","Fill=P")</f>
        <v>98.993899999999996</v>
      </c>
      <c r="C11" s="8">
        <f t="shared" si="2"/>
        <v>100.38817187479452</v>
      </c>
      <c r="D11" s="55"/>
      <c r="E11" s="44"/>
      <c r="F11" s="8" cm="1">
        <f t="array" ref="F11">_xll.BDH(F$2,"PX_LAST",$A11,$A11,"Days=A","Fill=P")</f>
        <v>-1.575</v>
      </c>
      <c r="G11" s="10">
        <f t="shared" si="3"/>
        <v>-0.63287494764921881</v>
      </c>
      <c r="H11" s="44"/>
      <c r="I11" s="44"/>
      <c r="J11" s="59"/>
      <c r="K11" s="10"/>
      <c r="M11" s="59"/>
      <c r="N11" s="10"/>
      <c r="O11" s="55"/>
      <c r="R11" s="34"/>
      <c r="AA11" t="s">
        <v>57</v>
      </c>
      <c r="AB11" s="1"/>
      <c r="AC11" s="1"/>
      <c r="AD11" s="1"/>
      <c r="AE11" s="1"/>
      <c r="AF11" s="1"/>
      <c r="AG11" s="1">
        <v>0</v>
      </c>
      <c r="AI11" s="28" t="e">
        <f t="shared" si="5"/>
        <v>#N/A</v>
      </c>
      <c r="AJ11" s="28" t="e">
        <f t="shared" si="5"/>
        <v>#N/A</v>
      </c>
      <c r="AK11" s="28" t="e">
        <f t="shared" si="5"/>
        <v>#N/A</v>
      </c>
      <c r="AL11" s="28" t="e">
        <f t="shared" si="5"/>
        <v>#N/A</v>
      </c>
      <c r="AM11" s="28" t="e">
        <f t="shared" si="6"/>
        <v>#N/A</v>
      </c>
      <c r="AN11" s="28" t="e">
        <f t="shared" si="6"/>
        <v>#N/A</v>
      </c>
      <c r="AO11" t="e">
        <f t="shared" si="6"/>
        <v>#N/A</v>
      </c>
      <c r="AP11" t="e">
        <f t="shared" si="7"/>
        <v>#N/A</v>
      </c>
      <c r="AR11" s="16">
        <f t="shared" si="8"/>
        <v>37195</v>
      </c>
      <c r="AS11">
        <f t="shared" si="9"/>
        <v>1</v>
      </c>
      <c r="AT11">
        <f t="shared" si="10"/>
        <v>1</v>
      </c>
      <c r="BE11" cm="1">
        <f t="array" ref="BE11">_xll.BDH($BE$3,"PX_LAST",$A11,$A11,"Days=A","Fill=P")</f>
        <v>277.41000000000003</v>
      </c>
      <c r="BF11">
        <f t="shared" si="4"/>
        <v>4.1758984565699153E-2</v>
      </c>
    </row>
    <row r="12" spans="1:68" x14ac:dyDescent="0.25">
      <c r="A12" s="54">
        <v>37225</v>
      </c>
      <c r="B12" s="75">
        <f>_xll.BDH(B$2,"PX_LAST",$A12,$A12,"Days=A","Fill=P")</f>
        <v>98.960599999999999</v>
      </c>
      <c r="C12" s="8">
        <f t="shared" si="2"/>
        <v>100.3167932810548</v>
      </c>
      <c r="D12" s="55"/>
      <c r="E12" s="44"/>
      <c r="F12" s="8" cm="1">
        <f t="array" ref="F12">_xll.BDH(F$2,"PX_LAST",$A12,$A12,"Days=A","Fill=P")</f>
        <v>-1.133</v>
      </c>
      <c r="G12" s="10">
        <f t="shared" si="3"/>
        <v>-0.65788120026675789</v>
      </c>
      <c r="H12" s="44"/>
      <c r="I12" s="44"/>
      <c r="J12" s="59"/>
      <c r="K12" s="10"/>
      <c r="M12" s="59"/>
      <c r="N12" s="10"/>
      <c r="O12" s="55"/>
      <c r="R12" s="34"/>
      <c r="AA12" t="s">
        <v>57</v>
      </c>
      <c r="AB12" s="1"/>
      <c r="AC12" s="1"/>
      <c r="AD12" s="1"/>
      <c r="AE12" s="1"/>
      <c r="AF12" s="1"/>
      <c r="AG12" s="1">
        <v>0</v>
      </c>
      <c r="AI12" s="28" t="e">
        <f t="shared" si="5"/>
        <v>#N/A</v>
      </c>
      <c r="AJ12" s="28" t="e">
        <f t="shared" si="5"/>
        <v>#N/A</v>
      </c>
      <c r="AK12" s="28" t="e">
        <f t="shared" si="5"/>
        <v>#N/A</v>
      </c>
      <c r="AL12" s="28" t="e">
        <f t="shared" si="5"/>
        <v>#N/A</v>
      </c>
      <c r="AM12" s="28" t="e">
        <f t="shared" si="6"/>
        <v>#N/A</v>
      </c>
      <c r="AN12" s="28" t="e">
        <f t="shared" si="6"/>
        <v>#N/A</v>
      </c>
      <c r="AO12" t="e">
        <f t="shared" si="6"/>
        <v>#N/A</v>
      </c>
      <c r="AP12" t="e">
        <f t="shared" si="7"/>
        <v>#N/A</v>
      </c>
      <c r="AR12" s="16">
        <f t="shared" si="8"/>
        <v>37225</v>
      </c>
      <c r="AS12">
        <f t="shared" si="9"/>
        <v>1</v>
      </c>
      <c r="AT12">
        <f t="shared" si="10"/>
        <v>1</v>
      </c>
      <c r="BE12" cm="1">
        <f t="array" ref="BE12">_xll.BDH($BE$3,"PX_LAST",$A12,$A12,"Days=A","Fill=P")</f>
        <v>288.95</v>
      </c>
      <c r="BF12">
        <f t="shared" si="4"/>
        <v>4.1599077178183785E-2</v>
      </c>
    </row>
    <row r="13" spans="1:68" x14ac:dyDescent="0.25">
      <c r="A13" s="54">
        <v>37256</v>
      </c>
      <c r="B13" s="75">
        <f>_xll.BDH(B$2,"PX_LAST",$A13,$A13,"Days=A","Fill=P")</f>
        <v>99.043000000000006</v>
      </c>
      <c r="C13" s="8">
        <f t="shared" si="2"/>
        <v>100.25310361700205</v>
      </c>
      <c r="D13" s="55"/>
      <c r="E13" s="44"/>
      <c r="F13" s="8" cm="1">
        <f t="array" ref="F13">_xll.BDH(F$2,"PX_LAST",$A13,$A13,"Days=A","Fill=P")</f>
        <v>-0.56100000000000005</v>
      </c>
      <c r="G13" s="10">
        <f t="shared" si="3"/>
        <v>-0.65303714025341997</v>
      </c>
      <c r="H13" s="44"/>
      <c r="I13" s="44"/>
      <c r="J13" s="59"/>
      <c r="K13" s="10"/>
      <c r="M13" s="59"/>
      <c r="N13" s="10"/>
      <c r="O13" s="55"/>
      <c r="R13" s="34"/>
      <c r="AA13" t="s">
        <v>57</v>
      </c>
      <c r="AB13" s="1"/>
      <c r="AC13" s="1"/>
      <c r="AD13" s="1"/>
      <c r="AE13" s="1"/>
      <c r="AF13" s="1"/>
      <c r="AG13" s="1">
        <v>0</v>
      </c>
      <c r="AI13" s="28" t="e">
        <f t="shared" si="5"/>
        <v>#N/A</v>
      </c>
      <c r="AJ13" s="28" t="e">
        <f t="shared" si="5"/>
        <v>#N/A</v>
      </c>
      <c r="AK13" s="28" t="e">
        <f t="shared" si="5"/>
        <v>#N/A</v>
      </c>
      <c r="AL13" s="28" t="e">
        <f t="shared" si="5"/>
        <v>#N/A</v>
      </c>
      <c r="AM13" s="28" t="e">
        <f t="shared" si="6"/>
        <v>#N/A</v>
      </c>
      <c r="AN13" s="28" t="e">
        <f t="shared" si="6"/>
        <v>#N/A</v>
      </c>
      <c r="AO13" t="e">
        <f t="shared" si="6"/>
        <v>#N/A</v>
      </c>
      <c r="AP13" t="e">
        <f t="shared" si="7"/>
        <v>#N/A</v>
      </c>
      <c r="AR13" s="16">
        <f t="shared" si="8"/>
        <v>37256</v>
      </c>
      <c r="AS13">
        <f t="shared" si="9"/>
        <v>1</v>
      </c>
      <c r="AT13">
        <f t="shared" si="10"/>
        <v>1</v>
      </c>
      <c r="BE13" cm="1">
        <f t="array" ref="BE13">_xll.BDH($BE$3,"PX_LAST",$A13,$A13,"Days=A","Fill=P")</f>
        <v>298.73</v>
      </c>
      <c r="BF13">
        <f t="shared" si="4"/>
        <v>3.3846686277902771E-2</v>
      </c>
    </row>
    <row r="14" spans="1:68" x14ac:dyDescent="0.25">
      <c r="A14" s="54">
        <v>37287</v>
      </c>
      <c r="B14" s="75">
        <f>_xll.BDH(B$2,"PX_LAST",$A14,$A14,"Days=A","Fill=P")</f>
        <v>99.203299999999999</v>
      </c>
      <c r="C14" s="8">
        <f t="shared" si="2"/>
        <v>100.20061343615195</v>
      </c>
      <c r="D14" s="55"/>
      <c r="E14" s="44"/>
      <c r="F14" s="8" cm="1">
        <f t="array" ref="F14">_xll.BDH(F$2,"PX_LAST",$A14,$A14,"Days=A","Fill=P")</f>
        <v>-0.80500000000000005</v>
      </c>
      <c r="G14" s="10">
        <f t="shared" si="3"/>
        <v>-0.66063528324074894</v>
      </c>
      <c r="H14" s="44"/>
      <c r="I14" s="44"/>
      <c r="J14" s="59"/>
      <c r="K14" s="10"/>
      <c r="M14" s="59"/>
      <c r="N14" s="10"/>
      <c r="O14" s="55"/>
      <c r="R14" s="34"/>
      <c r="AA14" t="s">
        <v>57</v>
      </c>
      <c r="AB14" s="1"/>
      <c r="AC14" s="1"/>
      <c r="AD14" s="1"/>
      <c r="AE14" s="1"/>
      <c r="AF14" s="1"/>
      <c r="AG14" s="1">
        <v>0</v>
      </c>
      <c r="AI14" s="28" t="e">
        <f t="shared" si="5"/>
        <v>#N/A</v>
      </c>
      <c r="AJ14" s="28" t="e">
        <f t="shared" si="5"/>
        <v>#N/A</v>
      </c>
      <c r="AK14" s="28" t="e">
        <f t="shared" si="5"/>
        <v>#N/A</v>
      </c>
      <c r="AL14" s="28" t="e">
        <f t="shared" si="5"/>
        <v>#N/A</v>
      </c>
      <c r="AM14" s="28" t="e">
        <f t="shared" si="6"/>
        <v>#N/A</v>
      </c>
      <c r="AN14" s="28" t="e">
        <f t="shared" si="6"/>
        <v>#N/A</v>
      </c>
      <c r="AO14" t="e">
        <f t="shared" si="6"/>
        <v>#N/A</v>
      </c>
      <c r="AP14" t="e">
        <f t="shared" si="7"/>
        <v>#N/A</v>
      </c>
      <c r="AR14" s="16">
        <f t="shared" si="8"/>
        <v>37287</v>
      </c>
      <c r="AS14">
        <f t="shared" si="9"/>
        <v>1</v>
      </c>
      <c r="AT14">
        <f t="shared" si="10"/>
        <v>1</v>
      </c>
      <c r="BE14" cm="1">
        <f t="array" ref="BE14">_xll.BDH($BE$3,"PX_LAST",$A14,$A14,"Days=A","Fill=P")</f>
        <v>292.45</v>
      </c>
      <c r="BF14">
        <f t="shared" si="4"/>
        <v>-2.1022327854584466E-2</v>
      </c>
    </row>
    <row r="15" spans="1:68" x14ac:dyDescent="0.25">
      <c r="A15" s="54">
        <v>37315</v>
      </c>
      <c r="B15" s="75">
        <f>_xll.BDH(B$2,"PX_LAST",$A15,$A15,"Days=A","Fill=P")</f>
        <v>99.395300000000006</v>
      </c>
      <c r="C15" s="8">
        <f t="shared" si="2"/>
        <v>100.16034776434437</v>
      </c>
      <c r="D15" s="55"/>
      <c r="E15" s="44"/>
      <c r="F15" s="8" cm="1">
        <f t="array" ref="F15">_xll.BDH(F$2,"PX_LAST",$A15,$A15,"Days=A","Fill=P")</f>
        <v>-0.84</v>
      </c>
      <c r="G15" s="10">
        <f t="shared" si="3"/>
        <v>-0.66960351907871152</v>
      </c>
      <c r="H15" s="44"/>
      <c r="I15" s="44"/>
      <c r="J15" s="59"/>
      <c r="K15" s="10"/>
      <c r="M15" s="59"/>
      <c r="N15" s="10"/>
      <c r="O15" s="55"/>
      <c r="R15" s="34"/>
      <c r="AA15" t="s">
        <v>57</v>
      </c>
      <c r="AB15" s="1"/>
      <c r="AC15" s="1"/>
      <c r="AD15" s="1"/>
      <c r="AE15" s="1"/>
      <c r="AF15" s="1"/>
      <c r="AG15" s="1">
        <v>0</v>
      </c>
      <c r="AI15" s="28" t="e">
        <f t="shared" si="5"/>
        <v>#N/A</v>
      </c>
      <c r="AJ15" s="28" t="e">
        <f t="shared" si="5"/>
        <v>#N/A</v>
      </c>
      <c r="AK15" s="28" t="e">
        <f t="shared" si="5"/>
        <v>#N/A</v>
      </c>
      <c r="AL15" s="28" t="e">
        <f t="shared" si="5"/>
        <v>#N/A</v>
      </c>
      <c r="AM15" s="28" t="e">
        <f t="shared" si="6"/>
        <v>#N/A</v>
      </c>
      <c r="AN15" s="28" t="e">
        <f t="shared" si="6"/>
        <v>#N/A</v>
      </c>
      <c r="AO15" t="e">
        <f t="shared" si="6"/>
        <v>#N/A</v>
      </c>
      <c r="AP15" t="e">
        <f t="shared" si="7"/>
        <v>#N/A</v>
      </c>
      <c r="AR15" s="16">
        <f t="shared" si="8"/>
        <v>37315</v>
      </c>
      <c r="AS15">
        <f t="shared" si="9"/>
        <v>1</v>
      </c>
      <c r="AT15">
        <f t="shared" si="10"/>
        <v>1</v>
      </c>
      <c r="BE15" cm="1">
        <f t="array" ref="BE15">_xll.BDH($BE$3,"PX_LAST",$A15,$A15,"Days=A","Fill=P")</f>
        <v>289.83999999999997</v>
      </c>
      <c r="BF15">
        <f t="shared" si="4"/>
        <v>-8.9246024961532333E-3</v>
      </c>
    </row>
    <row r="16" spans="1:68" x14ac:dyDescent="0.25">
      <c r="A16" s="54">
        <v>37344</v>
      </c>
      <c r="B16" s="75">
        <f>_xll.BDH(B$2,"PX_LAST",$A16,$A16,"Days=A","Fill=P")</f>
        <v>99.395300000000006</v>
      </c>
      <c r="C16" s="8">
        <f t="shared" si="2"/>
        <v>100.12209537612715</v>
      </c>
      <c r="D16" s="55"/>
      <c r="E16" s="44"/>
      <c r="F16" s="8" cm="1">
        <f t="array" ref="F16">_xll.BDH(F$2,"PX_LAST",$A16,$A16,"Days=A","Fill=P")</f>
        <v>-0.74199999999999999</v>
      </c>
      <c r="G16" s="10">
        <f t="shared" si="3"/>
        <v>-0.67322334312477594</v>
      </c>
      <c r="H16" s="44"/>
      <c r="I16" s="44"/>
      <c r="J16" s="59"/>
      <c r="K16" s="10"/>
      <c r="M16" s="59"/>
      <c r="N16" s="10"/>
      <c r="O16" s="55"/>
      <c r="R16" s="34"/>
      <c r="AA16" t="s">
        <v>57</v>
      </c>
      <c r="AB16" s="1"/>
      <c r="AC16" s="1"/>
      <c r="AD16" s="1"/>
      <c r="AE16" s="1"/>
      <c r="AF16" s="1"/>
      <c r="AG16" s="1">
        <v>0</v>
      </c>
      <c r="AI16" s="28" t="e">
        <f t="shared" si="5"/>
        <v>#N/A</v>
      </c>
      <c r="AJ16" s="28" t="e">
        <f t="shared" si="5"/>
        <v>#N/A</v>
      </c>
      <c r="AK16" s="28" t="e">
        <f t="shared" si="5"/>
        <v>#N/A</v>
      </c>
      <c r="AL16" s="28" t="e">
        <f t="shared" si="5"/>
        <v>#N/A</v>
      </c>
      <c r="AM16" s="28" t="e">
        <f t="shared" si="6"/>
        <v>#N/A</v>
      </c>
      <c r="AN16" s="28" t="e">
        <f t="shared" si="6"/>
        <v>#N/A</v>
      </c>
      <c r="AO16" t="e">
        <f t="shared" si="6"/>
        <v>#N/A</v>
      </c>
      <c r="AP16" t="e">
        <f t="shared" si="7"/>
        <v>#N/A</v>
      </c>
      <c r="AR16" s="16">
        <f t="shared" si="8"/>
        <v>37344</v>
      </c>
      <c r="AS16">
        <f t="shared" si="9"/>
        <v>1</v>
      </c>
      <c r="AT16">
        <f t="shared" si="10"/>
        <v>1</v>
      </c>
      <c r="BE16" cm="1">
        <f t="array" ref="BE16">_xll.BDH($BE$3,"PX_LAST",$A16,$A16,"Days=A","Fill=P")</f>
        <v>303.04000000000002</v>
      </c>
      <c r="BF16">
        <f t="shared" si="4"/>
        <v>4.5542368203146832E-2</v>
      </c>
    </row>
    <row r="17" spans="1:67" x14ac:dyDescent="0.25">
      <c r="A17" s="54">
        <v>37376</v>
      </c>
      <c r="B17" s="75">
        <f>_xll.BDH(B$2,"PX_LAST",$A17,$A17,"Days=A","Fill=P")</f>
        <v>99.681200000000004</v>
      </c>
      <c r="C17" s="8">
        <f t="shared" si="2"/>
        <v>100.10005060732078</v>
      </c>
      <c r="D17" s="55"/>
      <c r="E17" s="44"/>
      <c r="F17" s="8" cm="1">
        <f t="array" ref="F17">_xll.BDH(F$2,"PX_LAST",$A17,$A17,"Days=A","Fill=P")</f>
        <v>-0.63</v>
      </c>
      <c r="G17" s="10">
        <f t="shared" si="3"/>
        <v>-0.67106217596853712</v>
      </c>
      <c r="H17" s="44"/>
      <c r="I17" s="44"/>
      <c r="J17" s="59"/>
      <c r="K17" s="10"/>
      <c r="M17" s="59"/>
      <c r="N17" s="10"/>
      <c r="O17" s="55"/>
      <c r="R17" s="34"/>
      <c r="AA17" t="s">
        <v>57</v>
      </c>
      <c r="AB17" s="1"/>
      <c r="AC17" s="1"/>
      <c r="AD17" s="1"/>
      <c r="AE17" s="1"/>
      <c r="AF17" s="1"/>
      <c r="AG17" s="1">
        <v>0</v>
      </c>
      <c r="AI17" s="28" t="e">
        <f t="shared" si="5"/>
        <v>#N/A</v>
      </c>
      <c r="AJ17" s="28" t="e">
        <f t="shared" si="5"/>
        <v>#N/A</v>
      </c>
      <c r="AK17" s="28" t="e">
        <f t="shared" si="5"/>
        <v>#N/A</v>
      </c>
      <c r="AL17" s="28" t="e">
        <f t="shared" si="5"/>
        <v>#N/A</v>
      </c>
      <c r="AM17" s="28" t="e">
        <f t="shared" si="6"/>
        <v>#N/A</v>
      </c>
      <c r="AN17" s="28" t="e">
        <f t="shared" si="6"/>
        <v>#N/A</v>
      </c>
      <c r="AO17" t="e">
        <f t="shared" si="6"/>
        <v>#N/A</v>
      </c>
      <c r="AP17" t="e">
        <f t="shared" si="7"/>
        <v>#N/A</v>
      </c>
      <c r="AR17" s="16">
        <f t="shared" si="8"/>
        <v>37376</v>
      </c>
      <c r="AS17">
        <f t="shared" si="9"/>
        <v>1</v>
      </c>
      <c r="AT17">
        <f t="shared" si="10"/>
        <v>1</v>
      </c>
      <c r="BE17" cm="1">
        <f t="array" ref="BE17">_xll.BDH($BE$3,"PX_LAST",$A17,$A17,"Days=A","Fill=P")</f>
        <v>290.64</v>
      </c>
      <c r="BF17">
        <f t="shared" si="4"/>
        <v>-4.0918690601900898E-2</v>
      </c>
    </row>
    <row r="18" spans="1:67" x14ac:dyDescent="0.25">
      <c r="A18" s="54">
        <v>37407</v>
      </c>
      <c r="B18" s="75">
        <f>_xll.BDH(B$2,"PX_LAST",$A18,$A18,"Days=A","Fill=P")</f>
        <v>99.713200000000001</v>
      </c>
      <c r="C18" s="8">
        <f t="shared" si="2"/>
        <v>100.08070807695475</v>
      </c>
      <c r="D18" s="55"/>
      <c r="E18" s="44"/>
      <c r="F18" s="8" cm="1">
        <f t="array" ref="F18">_xll.BDH(F$2,"PX_LAST",$A18,$A18,"Days=A","Fill=P")</f>
        <v>-0.70699999999999996</v>
      </c>
      <c r="G18" s="10">
        <f t="shared" si="3"/>
        <v>-0.67285906717011024</v>
      </c>
      <c r="H18" s="44"/>
      <c r="I18" s="44"/>
      <c r="J18" s="59"/>
      <c r="K18" s="10"/>
      <c r="M18" s="59"/>
      <c r="N18" s="10"/>
      <c r="O18" s="55"/>
      <c r="R18" s="34"/>
      <c r="AA18" t="s">
        <v>57</v>
      </c>
      <c r="AB18" s="1"/>
      <c r="AC18" s="1"/>
      <c r="AD18" s="1"/>
      <c r="AE18" s="1"/>
      <c r="AF18" s="1"/>
      <c r="AG18" s="1">
        <v>0</v>
      </c>
      <c r="AI18" s="28" t="e">
        <f t="shared" si="5"/>
        <v>#N/A</v>
      </c>
      <c r="AJ18" s="28" t="e">
        <f t="shared" si="5"/>
        <v>#N/A</v>
      </c>
      <c r="AK18" s="28" t="e">
        <f t="shared" si="5"/>
        <v>#N/A</v>
      </c>
      <c r="AL18" s="28" t="e">
        <f t="shared" si="5"/>
        <v>#N/A</v>
      </c>
      <c r="AM18" s="28" t="e">
        <f t="shared" si="6"/>
        <v>#N/A</v>
      </c>
      <c r="AN18" s="28" t="e">
        <f t="shared" si="6"/>
        <v>#N/A</v>
      </c>
      <c r="AO18" t="e">
        <f t="shared" si="6"/>
        <v>#N/A</v>
      </c>
      <c r="AP18" t="e">
        <f t="shared" si="7"/>
        <v>#N/A</v>
      </c>
      <c r="AR18" s="16">
        <f t="shared" si="8"/>
        <v>37407</v>
      </c>
      <c r="AS18">
        <f t="shared" si="9"/>
        <v>1</v>
      </c>
      <c r="AT18">
        <f t="shared" si="10"/>
        <v>1</v>
      </c>
      <c r="BE18" cm="1">
        <f t="array" ref="BE18">_xll.BDH($BE$3,"PX_LAST",$A18,$A18,"Days=A","Fill=P")</f>
        <v>279.02999999999997</v>
      </c>
      <c r="BF18">
        <f t="shared" si="4"/>
        <v>-3.9946325350949663E-2</v>
      </c>
    </row>
    <row r="19" spans="1:67" x14ac:dyDescent="0.25">
      <c r="A19" s="54">
        <v>37435</v>
      </c>
      <c r="B19" s="75">
        <f>_xll.BDH(B$2,"PX_LAST",$A19,$A19,"Days=A","Fill=P")</f>
        <v>99.713200000000001</v>
      </c>
      <c r="C19" s="8">
        <f t="shared" si="2"/>
        <v>100.06233267310702</v>
      </c>
      <c r="D19" s="55"/>
      <c r="E19" s="44"/>
      <c r="F19" s="8" cm="1">
        <f t="array" ref="F19">_xll.BDH(F$2,"PX_LAST",$A19,$A19,"Days=A","Fill=P")</f>
        <v>-1.1100000000000001</v>
      </c>
      <c r="G19" s="10">
        <f t="shared" si="3"/>
        <v>-0.69471611381160481</v>
      </c>
      <c r="H19" s="44"/>
      <c r="I19" s="44"/>
      <c r="J19" s="59"/>
      <c r="K19" s="10"/>
      <c r="M19" s="59"/>
      <c r="N19" s="10"/>
      <c r="O19" s="55"/>
      <c r="R19" s="34"/>
      <c r="AA19" t="s">
        <v>57</v>
      </c>
      <c r="AB19" s="1"/>
      <c r="AC19" s="1"/>
      <c r="AD19" s="1"/>
      <c r="AE19" s="1"/>
      <c r="AF19" s="1"/>
      <c r="AG19" s="1">
        <v>0</v>
      </c>
      <c r="AI19" s="28" t="e">
        <f t="shared" si="5"/>
        <v>#N/A</v>
      </c>
      <c r="AJ19" s="28" t="e">
        <f t="shared" si="5"/>
        <v>#N/A</v>
      </c>
      <c r="AK19" s="28" t="e">
        <f t="shared" si="5"/>
        <v>#N/A</v>
      </c>
      <c r="AL19" s="28" t="e">
        <f t="shared" si="5"/>
        <v>#N/A</v>
      </c>
      <c r="AM19" s="28" t="e">
        <f t="shared" si="6"/>
        <v>#N/A</v>
      </c>
      <c r="AN19" s="28" t="e">
        <f t="shared" si="6"/>
        <v>#N/A</v>
      </c>
      <c r="AO19" t="e">
        <f t="shared" si="6"/>
        <v>#N/A</v>
      </c>
      <c r="AP19" t="e">
        <f t="shared" si="7"/>
        <v>#N/A</v>
      </c>
      <c r="AR19" s="16">
        <f t="shared" si="8"/>
        <v>37435</v>
      </c>
      <c r="AS19">
        <f t="shared" si="9"/>
        <v>1</v>
      </c>
      <c r="AT19">
        <f t="shared" si="10"/>
        <v>1</v>
      </c>
      <c r="BE19" cm="1">
        <f t="array" ref="BE19">_xll.BDH($BE$3,"PX_LAST",$A19,$A19,"Days=A","Fill=P")</f>
        <v>254.04</v>
      </c>
      <c r="BF19">
        <f t="shared" si="4"/>
        <v>-8.9560262337383012E-2</v>
      </c>
    </row>
    <row r="20" spans="1:67" x14ac:dyDescent="0.25">
      <c r="A20" s="54">
        <v>37468</v>
      </c>
      <c r="B20" s="75">
        <f>_xll.BDH(B$2,"PX_LAST",$A20,$A20,"Days=A","Fill=P")</f>
        <v>99.567800000000005</v>
      </c>
      <c r="C20" s="8">
        <f t="shared" si="2"/>
        <v>100.03760603945167</v>
      </c>
      <c r="D20" s="55"/>
      <c r="E20" s="44"/>
      <c r="F20" s="8" cm="1">
        <f t="array" ref="F20">_xll.BDH(F$2,"PX_LAST",$A20,$A20,"Days=A","Fill=P")</f>
        <v>-2.0329999999999999</v>
      </c>
      <c r="G20" s="10">
        <f t="shared" si="3"/>
        <v>-0.76163030812102461</v>
      </c>
      <c r="H20" s="44"/>
      <c r="I20" s="44"/>
      <c r="J20" s="59"/>
      <c r="K20" s="10"/>
      <c r="M20" s="59"/>
      <c r="N20" s="10"/>
      <c r="O20" s="55"/>
      <c r="R20" s="34"/>
      <c r="AA20" t="s">
        <v>57</v>
      </c>
      <c r="AB20" s="1"/>
      <c r="AC20" s="1"/>
      <c r="AD20" s="1"/>
      <c r="AE20" s="1"/>
      <c r="AF20" s="1"/>
      <c r="AG20" s="1">
        <v>0</v>
      </c>
      <c r="AI20" s="28" t="e">
        <f t="shared" si="5"/>
        <v>#N/A</v>
      </c>
      <c r="AJ20" s="28" t="e">
        <f t="shared" si="5"/>
        <v>#N/A</v>
      </c>
      <c r="AK20" s="28" t="e">
        <f t="shared" si="5"/>
        <v>#N/A</v>
      </c>
      <c r="AL20" s="28" t="e">
        <f t="shared" si="5"/>
        <v>#N/A</v>
      </c>
      <c r="AM20" s="28" t="e">
        <f t="shared" si="6"/>
        <v>#N/A</v>
      </c>
      <c r="AN20" s="28" t="e">
        <f t="shared" si="6"/>
        <v>#N/A</v>
      </c>
      <c r="AO20" t="e">
        <f t="shared" si="6"/>
        <v>#N/A</v>
      </c>
      <c r="AP20" t="e">
        <f t="shared" si="7"/>
        <v>#N/A</v>
      </c>
      <c r="AR20" s="16">
        <f t="shared" si="8"/>
        <v>37468</v>
      </c>
      <c r="AS20">
        <f t="shared" si="9"/>
        <v>1</v>
      </c>
      <c r="AT20">
        <f t="shared" si="10"/>
        <v>1</v>
      </c>
      <c r="BE20" cm="1">
        <f t="array" ref="BE20">_xll.BDH($BE$3,"PX_LAST",$A20,$A20,"Days=A","Fill=P")</f>
        <v>227.63</v>
      </c>
      <c r="BF20">
        <f t="shared" si="4"/>
        <v>-0.10396000629822078</v>
      </c>
    </row>
    <row r="21" spans="1:67" x14ac:dyDescent="0.25">
      <c r="A21" s="54">
        <v>37498</v>
      </c>
      <c r="B21" s="75">
        <f>_xll.BDH(B$2,"PX_LAST",$A21,$A21,"Days=A","Fill=P")</f>
        <v>99.567800000000005</v>
      </c>
      <c r="C21" s="8">
        <f t="shared" si="2"/>
        <v>100.01411573747909</v>
      </c>
      <c r="D21" s="55"/>
      <c r="E21" s="44"/>
      <c r="F21" s="8" cm="1">
        <f t="array" ref="F21">_xll.BDH(F$2,"PX_LAST",$A21,$A21,"Days=A","Fill=P")</f>
        <v>-1.8340000000000001</v>
      </c>
      <c r="G21" s="10">
        <f t="shared" si="3"/>
        <v>-0.81524879271497341</v>
      </c>
      <c r="H21" s="44"/>
      <c r="I21" s="44"/>
      <c r="J21" s="59"/>
      <c r="K21" s="10"/>
      <c r="M21" s="59"/>
      <c r="N21" s="10"/>
      <c r="O21" s="55"/>
      <c r="R21" s="34"/>
      <c r="AA21" t="s">
        <v>57</v>
      </c>
      <c r="AB21" s="1"/>
      <c r="AC21" s="1"/>
      <c r="AD21" s="1"/>
      <c r="AE21" s="1"/>
      <c r="AF21" s="1"/>
      <c r="AG21" s="1">
        <v>0</v>
      </c>
      <c r="AI21" s="28" t="e">
        <f t="shared" si="5"/>
        <v>#N/A</v>
      </c>
      <c r="AJ21" s="28" t="e">
        <f t="shared" si="5"/>
        <v>#N/A</v>
      </c>
      <c r="AK21" s="28" t="e">
        <f t="shared" si="5"/>
        <v>#N/A</v>
      </c>
      <c r="AL21" s="28" t="e">
        <f t="shared" si="5"/>
        <v>#N/A</v>
      </c>
      <c r="AM21" s="28" t="e">
        <f t="shared" si="6"/>
        <v>#N/A</v>
      </c>
      <c r="AN21" s="28" t="e">
        <f t="shared" si="6"/>
        <v>#N/A</v>
      </c>
      <c r="AO21" t="e">
        <f t="shared" si="6"/>
        <v>#N/A</v>
      </c>
      <c r="AP21" t="e">
        <f t="shared" si="7"/>
        <v>#N/A</v>
      </c>
      <c r="AR21" s="16">
        <f t="shared" si="8"/>
        <v>37498</v>
      </c>
      <c r="AS21">
        <f t="shared" si="9"/>
        <v>1</v>
      </c>
      <c r="AT21">
        <f t="shared" si="10"/>
        <v>1</v>
      </c>
      <c r="BE21" cm="1">
        <f t="array" ref="BE21">_xll.BDH($BE$3,"PX_LAST",$A21,$A21,"Days=A","Fill=P")</f>
        <v>226.82</v>
      </c>
      <c r="BF21">
        <f t="shared" si="4"/>
        <v>-3.558406185476426E-3</v>
      </c>
    </row>
    <row r="22" spans="1:67" x14ac:dyDescent="0.25">
      <c r="A22" s="54">
        <v>37529</v>
      </c>
      <c r="B22" s="75">
        <f>_xll.BDH(B$2,"PX_LAST",$A22,$A22,"Days=A","Fill=P")</f>
        <v>99.271600000000007</v>
      </c>
      <c r="C22" s="8">
        <f t="shared" si="2"/>
        <v>99.97698995060513</v>
      </c>
      <c r="D22" s="55"/>
      <c r="E22" s="44"/>
      <c r="F22" s="8" cm="1">
        <f t="array" ref="F22">_xll.BDH(F$2,"PX_LAST",$A22,$A22,"Days=A","Fill=P")</f>
        <v>-2.5510000000000002</v>
      </c>
      <c r="G22" s="10">
        <f t="shared" si="3"/>
        <v>-0.90203635307922481</v>
      </c>
      <c r="H22" s="44"/>
      <c r="I22" s="44"/>
      <c r="J22" s="59"/>
      <c r="K22" s="10"/>
      <c r="M22" s="59"/>
      <c r="N22" s="10"/>
      <c r="O22" s="55"/>
      <c r="R22" s="34"/>
      <c r="X22" t="s">
        <v>27</v>
      </c>
      <c r="AA22" t="s">
        <v>57</v>
      </c>
      <c r="AB22" s="1"/>
      <c r="AC22" s="1"/>
      <c r="AD22" s="1"/>
      <c r="AE22" s="1"/>
      <c r="AF22" s="1"/>
      <c r="AG22" s="1">
        <v>0</v>
      </c>
      <c r="AI22" s="28" t="e">
        <f t="shared" si="5"/>
        <v>#N/A</v>
      </c>
      <c r="AJ22" s="28" t="e">
        <f t="shared" si="5"/>
        <v>#N/A</v>
      </c>
      <c r="AK22" s="28">
        <f t="shared" si="5"/>
        <v>0</v>
      </c>
      <c r="AL22" s="28" t="e">
        <f t="shared" si="5"/>
        <v>#N/A</v>
      </c>
      <c r="AM22" s="28" t="e">
        <f t="shared" si="6"/>
        <v>#N/A</v>
      </c>
      <c r="AN22" s="28" t="e">
        <f t="shared" si="6"/>
        <v>#N/A</v>
      </c>
      <c r="AO22">
        <f t="shared" si="6"/>
        <v>194.76</v>
      </c>
      <c r="AP22" t="e">
        <f t="shared" si="7"/>
        <v>#N/A</v>
      </c>
      <c r="AR22" s="16">
        <f t="shared" si="8"/>
        <v>37529</v>
      </c>
      <c r="AS22">
        <f t="shared" si="9"/>
        <v>1</v>
      </c>
      <c r="AT22">
        <f t="shared" si="10"/>
        <v>1</v>
      </c>
      <c r="BE22" cm="1">
        <f t="array" ref="BE22">_xll.BDH($BE$3,"PX_LAST",$A22,$A22,"Days=A","Fill=P")</f>
        <v>194.76</v>
      </c>
      <c r="BF22">
        <f t="shared" si="4"/>
        <v>-0.14134556035622958</v>
      </c>
    </row>
    <row r="23" spans="1:67" x14ac:dyDescent="0.25">
      <c r="A23" s="54">
        <v>37560</v>
      </c>
      <c r="B23" s="75">
        <f>_xll.BDH(B$2,"PX_LAST",$A23,$A23,"Days=A","Fill=P")</f>
        <v>99.102699999999999</v>
      </c>
      <c r="C23" s="8">
        <f t="shared" si="2"/>
        <v>99.93327545307487</v>
      </c>
      <c r="D23" s="55">
        <f t="shared" ref="D23:D86" si="11">(C23-AVERAGE(C4:C23))/AVEDEV(C4:C23)</f>
        <v>-1.5596841790966174</v>
      </c>
      <c r="E23" s="44"/>
      <c r="F23" s="8" cm="1">
        <f t="array" ref="F23">_xll.BDH(F$2,"PX_LAST",$A23,$A23,"Days=A","Fill=P")</f>
        <v>-1.8959999999999999</v>
      </c>
      <c r="G23" s="10">
        <f t="shared" si="3"/>
        <v>-0.95173453542526365</v>
      </c>
      <c r="H23" s="44">
        <f>(G23-MEDIAN(G4:G23))/AVEDEV(G4:G23)</f>
        <v>-3.3725437359047312</v>
      </c>
      <c r="I23" s="44"/>
      <c r="J23" s="59"/>
      <c r="K23" s="10"/>
      <c r="M23" s="59"/>
      <c r="N23" s="10"/>
      <c r="O23" s="55"/>
      <c r="R23" s="34" t="s">
        <v>27</v>
      </c>
      <c r="S23" s="26">
        <f>AVERAGE(D22,H23,L23,O23)</f>
        <v>-3.3725437359047312</v>
      </c>
      <c r="T23" s="1" t="str">
        <f t="shared" ref="T23:T86" si="12">IF(S23-S22&gt;0,IF(S23&gt;=0,"E","R"),IF(S23&gt;=0,"SD","C"))</f>
        <v>C</v>
      </c>
      <c r="U23" s="26"/>
      <c r="V23" s="49">
        <f t="shared" ref="V23:V86" si="13">IF(OR(ABS($S23-$S22)&gt;$U$1),1,0)</f>
        <v>1</v>
      </c>
      <c r="W23" s="26">
        <f>$S23-$S22</f>
        <v>-3.3725437359047312</v>
      </c>
      <c r="X23" t="str">
        <f>IF(ABS($S23-$S22)&gt;AC23,IF(X22="SD",IF(S23*S22&gt;0,X22,T23),T23),X22)</f>
        <v>C</v>
      </c>
      <c r="Y23" s="35">
        <f t="shared" ref="Y23:Y86" si="14">IF(X23&lt;&gt;T22,S23,Y22)</f>
        <v>-3.3725437359047312</v>
      </c>
      <c r="Z23" s="34" t="s">
        <v>27</v>
      </c>
      <c r="AA23" t="s">
        <v>57</v>
      </c>
      <c r="AB23" s="1"/>
      <c r="AC23" s="1"/>
      <c r="AD23" s="1"/>
      <c r="AE23" s="1"/>
      <c r="AF23" s="1"/>
      <c r="AG23" s="1">
        <v>0</v>
      </c>
      <c r="AI23" s="28" t="e">
        <f t="shared" si="5"/>
        <v>#N/A</v>
      </c>
      <c r="AJ23" s="28" t="e">
        <f t="shared" si="5"/>
        <v>#N/A</v>
      </c>
      <c r="AK23" s="28">
        <f t="shared" si="5"/>
        <v>-3.3725437359047312</v>
      </c>
      <c r="AL23" s="28">
        <f t="shared" si="5"/>
        <v>-3.3725437359047312</v>
      </c>
      <c r="AM23" s="28" t="e">
        <f t="shared" si="6"/>
        <v>#N/A</v>
      </c>
      <c r="AN23" s="28" t="e">
        <f t="shared" si="6"/>
        <v>#N/A</v>
      </c>
      <c r="AO23">
        <f t="shared" si="6"/>
        <v>213.01</v>
      </c>
      <c r="AP23">
        <f t="shared" si="7"/>
        <v>213.01</v>
      </c>
      <c r="AR23" s="16">
        <f t="shared" si="8"/>
        <v>37560</v>
      </c>
      <c r="AS23">
        <f t="shared" si="9"/>
        <v>1</v>
      </c>
      <c r="AT23">
        <f t="shared" si="10"/>
        <v>1</v>
      </c>
      <c r="BE23" cm="1">
        <f t="array" ref="BE23">_xll.BDH($BE$3,"PX_LAST",$A23,$A23,"Days=A","Fill=P")</f>
        <v>213.01</v>
      </c>
      <c r="BF23">
        <f t="shared" si="4"/>
        <v>9.3705072910248433E-2</v>
      </c>
      <c r="BN23" t="s">
        <v>26</v>
      </c>
      <c r="BO23">
        <v>1</v>
      </c>
    </row>
    <row r="24" spans="1:67" x14ac:dyDescent="0.25">
      <c r="A24" s="54">
        <v>37589</v>
      </c>
      <c r="B24" s="75">
        <f>_xll.BDH(B$2,"PX_LAST",$A24,$A24,"Days=A","Fill=P")</f>
        <v>99.102699999999999</v>
      </c>
      <c r="C24" s="8">
        <f t="shared" si="2"/>
        <v>99.891746680421122</v>
      </c>
      <c r="D24" s="55">
        <f t="shared" si="11"/>
        <v>-1.6220250314676052</v>
      </c>
      <c r="E24" s="44"/>
      <c r="F24" s="8" cm="1">
        <f t="array" ref="F24">_xll.BDH(F$2,"PX_LAST",$A24,$A24,"Days=A","Fill=P")</f>
        <v>-0.81699999999999995</v>
      </c>
      <c r="G24" s="10">
        <f t="shared" si="3"/>
        <v>-0.94499780865400052</v>
      </c>
      <c r="H24" s="44">
        <f t="shared" ref="H24:H87" si="15">(G24-MEDIAN(G5:G24))/AVEDEV(G5:G24)</f>
        <v>-2.8175165559716429</v>
      </c>
      <c r="I24" s="44"/>
      <c r="J24" s="59"/>
      <c r="K24" s="10"/>
      <c r="M24" s="59"/>
      <c r="N24" s="10"/>
      <c r="O24" s="55"/>
      <c r="R24" s="34" t="s">
        <v>28</v>
      </c>
      <c r="S24" s="26">
        <f>AVERAGE(D23,H24,L24,O24)</f>
        <v>-2.1886003675341303</v>
      </c>
      <c r="T24" s="1" t="str">
        <f t="shared" si="12"/>
        <v>R</v>
      </c>
      <c r="U24" s="26">
        <f t="shared" ref="U24:U87" si="16">S24-S23</f>
        <v>1.1839433683706009</v>
      </c>
      <c r="V24" s="49">
        <f t="shared" si="13"/>
        <v>1</v>
      </c>
      <c r="W24" s="26">
        <f t="shared" ref="W24:W87" si="17">$S24-$S23</f>
        <v>1.1839433683706009</v>
      </c>
      <c r="X24" t="str">
        <f t="shared" ref="X24:X87" si="18">IF(ABS($S24-$S23)&gt;AC24,T24,X23)</f>
        <v>R</v>
      </c>
      <c r="Y24" s="35">
        <f t="shared" si="14"/>
        <v>-2.1886003675341303</v>
      </c>
      <c r="Z24" s="34" t="str">
        <f t="shared" ref="Z24:Z29" si="19">X24</f>
        <v>R</v>
      </c>
      <c r="AA24" t="s">
        <v>57</v>
      </c>
      <c r="AB24" s="1">
        <f>ABS(U24)</f>
        <v>1.1839433683706009</v>
      </c>
      <c r="AC24" s="1">
        <v>0.15</v>
      </c>
      <c r="AD24" s="1"/>
      <c r="AE24" s="1"/>
      <c r="AF24" s="1"/>
      <c r="AG24" s="1">
        <v>0</v>
      </c>
      <c r="AI24" s="28" t="e">
        <f t="shared" si="5"/>
        <v>#N/A</v>
      </c>
      <c r="AJ24" s="28" t="e">
        <f t="shared" si="5"/>
        <v>#N/A</v>
      </c>
      <c r="AK24" s="28" t="e">
        <f t="shared" si="5"/>
        <v>#N/A</v>
      </c>
      <c r="AL24" s="28">
        <f t="shared" si="5"/>
        <v>-2.1886003675341303</v>
      </c>
      <c r="AM24" s="28" t="e">
        <f t="shared" si="6"/>
        <v>#N/A</v>
      </c>
      <c r="AN24" s="28" t="e">
        <f t="shared" si="6"/>
        <v>#N/A</v>
      </c>
      <c r="AO24" t="e">
        <f t="shared" si="6"/>
        <v>#N/A</v>
      </c>
      <c r="AP24">
        <f t="shared" si="7"/>
        <v>222.47</v>
      </c>
      <c r="AR24" s="16">
        <f t="shared" si="8"/>
        <v>37589</v>
      </c>
      <c r="AS24">
        <f t="shared" si="9"/>
        <v>2</v>
      </c>
      <c r="AT24">
        <f t="shared" si="10"/>
        <v>2</v>
      </c>
      <c r="BE24" cm="1">
        <f t="array" ref="BE24">_xll.BDH($BE$3,"PX_LAST",$A24,$A24,"Days=A","Fill=P")</f>
        <v>222.47</v>
      </c>
      <c r="BF24">
        <f t="shared" si="4"/>
        <v>4.4411060513591005E-2</v>
      </c>
      <c r="BG24" t="str">
        <f t="shared" ref="BG24:BG87" si="20">Z24</f>
        <v>R</v>
      </c>
      <c r="BH24">
        <f t="shared" ref="BH24:BH87" si="21">_xlfn.XLOOKUP(BG24,$BN$23:$BN$26,$BO$23:$BO$26)</f>
        <v>1</v>
      </c>
      <c r="BI24">
        <f>BH24*BF25</f>
        <v>-8.6393671056771648E-2</v>
      </c>
      <c r="BJ24">
        <v>100</v>
      </c>
      <c r="BK24">
        <v>100</v>
      </c>
      <c r="BL24">
        <f>BJ24/BK24</f>
        <v>1</v>
      </c>
      <c r="BN24" t="s">
        <v>23</v>
      </c>
      <c r="BO24">
        <v>0</v>
      </c>
    </row>
    <row r="25" spans="1:67" x14ac:dyDescent="0.25">
      <c r="A25" s="54">
        <v>37621</v>
      </c>
      <c r="B25" s="75">
        <f>_xll.BDH(B$2,"PX_LAST",$A25,$A25,"Days=A","Fill=P")</f>
        <v>98.767899999999997</v>
      </c>
      <c r="C25" s="8">
        <f t="shared" si="2"/>
        <v>99.835554346400059</v>
      </c>
      <c r="D25" s="55">
        <f t="shared" si="11"/>
        <v>-1.7593502612473375</v>
      </c>
      <c r="E25" s="44"/>
      <c r="F25" s="8" cm="1">
        <f t="array" ref="F25">_xll.BDH(F$2,"PX_LAST",$A25,$A25,"Days=A","Fill=P")</f>
        <v>-0.92900000000000005</v>
      </c>
      <c r="G25" s="10">
        <f t="shared" si="3"/>
        <v>-0.9441979182213005</v>
      </c>
      <c r="H25" s="44">
        <f t="shared" si="15"/>
        <v>-2.4232869322116364</v>
      </c>
      <c r="I25" s="44"/>
      <c r="J25" s="59"/>
      <c r="K25" s="10"/>
      <c r="M25" s="59"/>
      <c r="N25" s="10"/>
      <c r="O25" s="55"/>
      <c r="R25" s="34" t="s">
        <v>27</v>
      </c>
      <c r="S25" s="26">
        <f>AVERAGE(D24,H25,L25,O25)</f>
        <v>-2.0226559818396206</v>
      </c>
      <c r="T25" s="1" t="str">
        <f t="shared" si="12"/>
        <v>R</v>
      </c>
      <c r="U25" s="26">
        <f t="shared" si="16"/>
        <v>0.16594438569450976</v>
      </c>
      <c r="V25" s="49">
        <f t="shared" si="13"/>
        <v>0</v>
      </c>
      <c r="W25" s="26">
        <f t="shared" si="17"/>
        <v>0.16594438569450976</v>
      </c>
      <c r="X25" t="str">
        <f t="shared" si="18"/>
        <v>R</v>
      </c>
      <c r="Y25" s="35">
        <f t="shared" si="14"/>
        <v>-2.1886003675341303</v>
      </c>
      <c r="Z25" s="34" t="str">
        <f t="shared" si="19"/>
        <v>R</v>
      </c>
      <c r="AA25" t="s">
        <v>57</v>
      </c>
      <c r="AB25" s="1">
        <f t="shared" ref="AB25:AB88" si="22">ABS(U25)</f>
        <v>0.16594438569450976</v>
      </c>
      <c r="AC25" s="1">
        <v>0.15</v>
      </c>
      <c r="AD25" s="1"/>
      <c r="AE25" s="1"/>
      <c r="AF25" s="1"/>
      <c r="AG25" s="1">
        <v>0</v>
      </c>
      <c r="AI25" s="28" t="e">
        <f t="shared" si="5"/>
        <v>#N/A</v>
      </c>
      <c r="AJ25" s="28" t="e">
        <f t="shared" si="5"/>
        <v>#N/A</v>
      </c>
      <c r="AK25" s="28" t="e">
        <f t="shared" si="5"/>
        <v>#N/A</v>
      </c>
      <c r="AL25" s="28">
        <f t="shared" si="5"/>
        <v>-2.0226559818396206</v>
      </c>
      <c r="AM25" s="28" t="e">
        <f t="shared" si="6"/>
        <v>#N/A</v>
      </c>
      <c r="AN25" s="28" t="e">
        <f t="shared" si="6"/>
        <v>#N/A</v>
      </c>
      <c r="AO25" t="e">
        <f t="shared" si="6"/>
        <v>#N/A</v>
      </c>
      <c r="AP25">
        <f t="shared" si="7"/>
        <v>203.25</v>
      </c>
      <c r="AR25" s="16">
        <f t="shared" si="8"/>
        <v>37621</v>
      </c>
      <c r="AS25">
        <f t="shared" si="9"/>
        <v>2</v>
      </c>
      <c r="AT25">
        <f t="shared" si="10"/>
        <v>2</v>
      </c>
      <c r="BE25" cm="1">
        <f t="array" ref="BE25">_xll.BDH($BE$3,"PX_LAST",$A25,$A25,"Days=A","Fill=P")</f>
        <v>203.25</v>
      </c>
      <c r="BF25">
        <f t="shared" si="4"/>
        <v>-8.6393671056771648E-2</v>
      </c>
      <c r="BG25" t="str">
        <f t="shared" si="20"/>
        <v>R</v>
      </c>
      <c r="BH25">
        <f t="shared" si="21"/>
        <v>1</v>
      </c>
      <c r="BI25">
        <f t="shared" ref="BI25:BI26" si="23">BH25*BF26</f>
        <v>-7.011070110701112E-2</v>
      </c>
      <c r="BJ25">
        <f>BJ24*(1+BI24)</f>
        <v>91.360632894322833</v>
      </c>
      <c r="BK25">
        <f t="shared" ref="BK25:BK27" si="24">BK24*(1+BF25)</f>
        <v>91.360632894322833</v>
      </c>
      <c r="BL25">
        <f t="shared" ref="BL25:BL88" si="25">BJ25/BK25</f>
        <v>1</v>
      </c>
      <c r="BN25" t="s">
        <v>27</v>
      </c>
      <c r="BO25">
        <v>0</v>
      </c>
    </row>
    <row r="26" spans="1:67" x14ac:dyDescent="0.25">
      <c r="A26" s="54">
        <v>37652</v>
      </c>
      <c r="B26" s="75">
        <f>_xll.BDH(B$2,"PX_LAST",$A26,$A26,"Days=A","Fill=P")</f>
        <v>98.613500000000002</v>
      </c>
      <c r="C26" s="8">
        <f t="shared" si="2"/>
        <v>99.774451629080062</v>
      </c>
      <c r="D26" s="55">
        <f t="shared" si="11"/>
        <v>-1.9379152026471989</v>
      </c>
      <c r="E26" s="44"/>
      <c r="F26" s="8" cm="1">
        <f t="array" ref="F26">_xll.BDH(F$2,"PX_LAST",$A26,$A26,"Days=A","Fill=P")</f>
        <v>-0.97199999999999998</v>
      </c>
      <c r="G26" s="10">
        <f t="shared" si="3"/>
        <v>-0.94558802231023553</v>
      </c>
      <c r="H26" s="44">
        <f t="shared" si="15"/>
        <v>-2.2186479862384791</v>
      </c>
      <c r="I26" s="44"/>
      <c r="J26" s="59"/>
      <c r="K26" s="10"/>
      <c r="M26" s="59" cm="1">
        <f t="array" ref="M26">_xll.BDH(M$3,"PX_LAST",$A26,$A26,"Days=A","Fill=P")</f>
        <v>29.9</v>
      </c>
      <c r="N26" s="10">
        <f>M26</f>
        <v>29.9</v>
      </c>
      <c r="O26" s="55"/>
      <c r="R26" s="34" t="s">
        <v>28</v>
      </c>
      <c r="S26" s="26">
        <f>AVERAGE(D25,H26,L26,O26)</f>
        <v>-1.9889991237429083</v>
      </c>
      <c r="T26" s="1" t="str">
        <f t="shared" si="12"/>
        <v>R</v>
      </c>
      <c r="U26" s="26">
        <f t="shared" si="16"/>
        <v>3.3656858096712261E-2</v>
      </c>
      <c r="V26" s="49">
        <f t="shared" si="13"/>
        <v>0</v>
      </c>
      <c r="W26" s="26">
        <f t="shared" si="17"/>
        <v>3.3656858096712261E-2</v>
      </c>
      <c r="X26" t="str">
        <f t="shared" si="18"/>
        <v>R</v>
      </c>
      <c r="Y26" s="35">
        <f t="shared" si="14"/>
        <v>-2.1886003675341303</v>
      </c>
      <c r="Z26" s="34" t="str">
        <f t="shared" si="19"/>
        <v>R</v>
      </c>
      <c r="AA26" t="s">
        <v>57</v>
      </c>
      <c r="AB26" s="1">
        <f t="shared" si="22"/>
        <v>3.3656858096712261E-2</v>
      </c>
      <c r="AC26" s="1">
        <v>0.15</v>
      </c>
      <c r="AD26" s="1"/>
      <c r="AE26" s="1"/>
      <c r="AF26" s="1"/>
      <c r="AG26" s="1">
        <v>0</v>
      </c>
      <c r="AI26" s="28" t="e">
        <f t="shared" si="5"/>
        <v>#N/A</v>
      </c>
      <c r="AJ26" s="28" t="e">
        <f t="shared" si="5"/>
        <v>#N/A</v>
      </c>
      <c r="AK26" s="28" t="e">
        <f t="shared" si="5"/>
        <v>#N/A</v>
      </c>
      <c r="AL26" s="28">
        <f t="shared" si="5"/>
        <v>-1.9889991237429083</v>
      </c>
      <c r="AM26" s="28" t="e">
        <f t="shared" si="6"/>
        <v>#N/A</v>
      </c>
      <c r="AN26" s="28" t="e">
        <f t="shared" si="6"/>
        <v>#N/A</v>
      </c>
      <c r="AO26" t="e">
        <f t="shared" si="6"/>
        <v>#N/A</v>
      </c>
      <c r="AP26">
        <f t="shared" si="7"/>
        <v>189</v>
      </c>
      <c r="AR26" s="16">
        <f t="shared" si="8"/>
        <v>37652</v>
      </c>
      <c r="AS26">
        <f t="shared" si="9"/>
        <v>2</v>
      </c>
      <c r="AT26">
        <f t="shared" si="10"/>
        <v>2</v>
      </c>
      <c r="BE26" cm="1">
        <f t="array" ref="BE26">_xll.BDH($BE$3,"PX_LAST",$A26,$A26,"Days=A","Fill=P")</f>
        <v>189</v>
      </c>
      <c r="BF26">
        <f t="shared" si="4"/>
        <v>-7.011070110701112E-2</v>
      </c>
      <c r="BG26" t="str">
        <f t="shared" si="20"/>
        <v>R</v>
      </c>
      <c r="BH26">
        <f t="shared" si="21"/>
        <v>1</v>
      </c>
      <c r="BI26">
        <f t="shared" si="23"/>
        <v>-3.8359788359788372E-2</v>
      </c>
      <c r="BJ26">
        <f t="shared" ref="BJ26:BJ27" si="26">BJ25*(1+BI25)</f>
        <v>84.955274868521599</v>
      </c>
      <c r="BK26">
        <f t="shared" si="24"/>
        <v>84.955274868521599</v>
      </c>
      <c r="BL26">
        <f t="shared" si="25"/>
        <v>1</v>
      </c>
      <c r="BN26" t="s">
        <v>28</v>
      </c>
      <c r="BO26">
        <v>1</v>
      </c>
    </row>
    <row r="27" spans="1:67" x14ac:dyDescent="0.25">
      <c r="A27" s="54">
        <v>37680</v>
      </c>
      <c r="B27" s="75">
        <f>_xll.BDH(B$2,"PX_LAST",$A27,$A27,"Days=A","Fill=P")</f>
        <v>98.486800000000002</v>
      </c>
      <c r="C27" s="8">
        <f t="shared" si="2"/>
        <v>99.71006904762605</v>
      </c>
      <c r="D27" s="55">
        <f t="shared" si="11"/>
        <v>-2.1392652665688088</v>
      </c>
      <c r="E27" s="44">
        <f>D27-D23</f>
        <v>-0.57958108747219139</v>
      </c>
      <c r="F27" s="8" cm="1">
        <f t="array" ref="F27">_xll.BDH(F$2,"PX_LAST",$A27,$A27,"Days=A","Fill=P")</f>
        <v>-1.0589999999999999</v>
      </c>
      <c r="G27" s="10">
        <f t="shared" si="3"/>
        <v>-0.95125862119472382</v>
      </c>
      <c r="H27" s="44">
        <f t="shared" si="15"/>
        <v>-2.1607434215774699</v>
      </c>
      <c r="I27" s="44">
        <f>H27-H23</f>
        <v>1.2118003143272613</v>
      </c>
      <c r="J27" s="59"/>
      <c r="K27" s="10"/>
      <c r="M27" s="59" cm="1">
        <f t="array" ref="M27">_xll.BDH(M$3,"PX_LAST",$A27,$A27,"Days=A","Fill=P")</f>
        <v>56.3</v>
      </c>
      <c r="N27" s="10">
        <f t="shared" ref="N27:N90" si="27">$BO$5*N26+(1-$BO$5)*M27</f>
        <v>32.54</v>
      </c>
      <c r="O27" s="55"/>
      <c r="R27" s="34" t="s">
        <v>27</v>
      </c>
      <c r="S27" s="26">
        <f>AVERAGE(D27,H27,I27,L27,O27,E27)</f>
        <v>-0.91694736532280219</v>
      </c>
      <c r="T27" s="1" t="str">
        <f t="shared" si="12"/>
        <v>R</v>
      </c>
      <c r="U27" s="26">
        <f t="shared" si="16"/>
        <v>1.0720517584201061</v>
      </c>
      <c r="V27" s="49">
        <f t="shared" si="13"/>
        <v>1</v>
      </c>
      <c r="W27" s="26">
        <f t="shared" si="17"/>
        <v>1.0720517584201061</v>
      </c>
      <c r="X27" t="str">
        <f t="shared" si="18"/>
        <v>R</v>
      </c>
      <c r="Y27" s="35">
        <f t="shared" si="14"/>
        <v>-2.1886003675341303</v>
      </c>
      <c r="Z27" s="34" t="str">
        <f t="shared" si="19"/>
        <v>R</v>
      </c>
      <c r="AA27" t="s">
        <v>57</v>
      </c>
      <c r="AB27" s="1">
        <f t="shared" si="22"/>
        <v>1.0720517584201061</v>
      </c>
      <c r="AC27" s="1">
        <v>0.15</v>
      </c>
      <c r="AD27" s="1"/>
      <c r="AE27" s="1"/>
      <c r="AF27" s="1"/>
      <c r="AG27" s="1">
        <v>0</v>
      </c>
      <c r="AI27" s="28" t="e">
        <f t="shared" si="5"/>
        <v>#N/A</v>
      </c>
      <c r="AJ27" s="28" t="e">
        <f t="shared" si="5"/>
        <v>#N/A</v>
      </c>
      <c r="AK27" s="28">
        <f t="shared" si="5"/>
        <v>-0.91694736532280219</v>
      </c>
      <c r="AL27" s="28">
        <f t="shared" si="5"/>
        <v>-0.91694736532280219</v>
      </c>
      <c r="AM27" s="28" t="e">
        <f t="shared" si="6"/>
        <v>#N/A</v>
      </c>
      <c r="AN27" s="28" t="e">
        <f t="shared" si="6"/>
        <v>#N/A</v>
      </c>
      <c r="AO27">
        <f t="shared" si="6"/>
        <v>181.75</v>
      </c>
      <c r="AP27">
        <f t="shared" si="7"/>
        <v>181.75</v>
      </c>
      <c r="AR27" s="16">
        <f t="shared" si="8"/>
        <v>37680</v>
      </c>
      <c r="AS27">
        <f t="shared" si="9"/>
        <v>2</v>
      </c>
      <c r="AT27">
        <f t="shared" si="10"/>
        <v>2</v>
      </c>
      <c r="BE27" cm="1">
        <f t="array" ref="BE27">_xll.BDH($BE$3,"PX_LAST",$A27,$A27,"Days=A","Fill=P")</f>
        <v>181.75</v>
      </c>
      <c r="BF27">
        <f t="shared" si="4"/>
        <v>-3.8359788359788372E-2</v>
      </c>
      <c r="BG27" t="str">
        <f t="shared" si="20"/>
        <v>R</v>
      </c>
      <c r="BH27">
        <f t="shared" si="21"/>
        <v>1</v>
      </c>
      <c r="BI27">
        <f>BH27*BF28</f>
        <v>-2.9381017881705662E-2</v>
      </c>
      <c r="BJ27">
        <f t="shared" si="26"/>
        <v>81.696408504517464</v>
      </c>
      <c r="BK27">
        <f t="shared" si="24"/>
        <v>81.696408504517464</v>
      </c>
      <c r="BL27">
        <f t="shared" si="25"/>
        <v>1</v>
      </c>
    </row>
    <row r="28" spans="1:67" x14ac:dyDescent="0.25">
      <c r="A28" s="54">
        <v>37711</v>
      </c>
      <c r="B28" s="75">
        <f>_xll.BDH(B$2,"PX_LAST",$A28,$A28,"Days=A","Fill=P")</f>
        <v>98.410600000000002</v>
      </c>
      <c r="C28" s="8">
        <f t="shared" si="2"/>
        <v>99.64509559524474</v>
      </c>
      <c r="D28" s="55">
        <f t="shared" si="11"/>
        <v>-2.3020632531277467</v>
      </c>
      <c r="E28" s="44">
        <f t="shared" ref="E28:E91" si="28">D28-D24</f>
        <v>-0.6800382216601415</v>
      </c>
      <c r="F28" s="8" cm="1">
        <f t="array" ref="F28">_xll.BDH(F$2,"PX_LAST",$A28,$A28,"Days=A","Fill=P")</f>
        <v>-1.1220000000000001</v>
      </c>
      <c r="G28" s="10">
        <f t="shared" si="3"/>
        <v>-0.95979569013498767</v>
      </c>
      <c r="H28" s="44">
        <f t="shared" si="15"/>
        <v>-2.1140618304814325</v>
      </c>
      <c r="I28" s="44">
        <f t="shared" ref="I28:I91" si="29">H28-H24</f>
        <v>0.70345472549021038</v>
      </c>
      <c r="J28" s="59"/>
      <c r="K28" s="10"/>
      <c r="M28" s="59" cm="1">
        <f t="array" ref="M28">_xll.BDH(M$3,"PX_LAST",$A28,$A28,"Days=A","Fill=P")</f>
        <v>44.6</v>
      </c>
      <c r="N28" s="10">
        <f t="shared" si="27"/>
        <v>33.746000000000002</v>
      </c>
      <c r="O28" s="55"/>
      <c r="R28" s="34" t="s">
        <v>27</v>
      </c>
      <c r="S28" s="26">
        <f t="shared" ref="S28:S91" si="30">AVERAGE(D28,H28,I28,L28,O28,E28)</f>
        <v>-1.0981771449447777</v>
      </c>
      <c r="T28" s="1" t="str">
        <f t="shared" si="12"/>
        <v>C</v>
      </c>
      <c r="U28" s="26">
        <f t="shared" si="16"/>
        <v>-0.18122977962197551</v>
      </c>
      <c r="V28" s="49">
        <f t="shared" si="13"/>
        <v>0</v>
      </c>
      <c r="W28" s="26">
        <f t="shared" si="17"/>
        <v>-0.18122977962197551</v>
      </c>
      <c r="X28" t="str">
        <f t="shared" si="18"/>
        <v>C</v>
      </c>
      <c r="Y28" s="35">
        <f t="shared" si="14"/>
        <v>-1.0981771449447777</v>
      </c>
      <c r="Z28" s="34" t="str">
        <f t="shared" si="19"/>
        <v>C</v>
      </c>
      <c r="AA28" t="s">
        <v>57</v>
      </c>
      <c r="AB28" s="1">
        <f t="shared" si="22"/>
        <v>0.18122977962197551</v>
      </c>
      <c r="AC28" s="1">
        <v>0.15</v>
      </c>
      <c r="AD28" s="1"/>
      <c r="AE28" s="1"/>
      <c r="AF28" s="1"/>
      <c r="AG28" s="1">
        <v>0</v>
      </c>
      <c r="AI28" s="28" t="e">
        <f t="shared" si="5"/>
        <v>#N/A</v>
      </c>
      <c r="AJ28" s="28" t="e">
        <f t="shared" si="5"/>
        <v>#N/A</v>
      </c>
      <c r="AK28" s="28">
        <f t="shared" si="5"/>
        <v>-1.0981771449447777</v>
      </c>
      <c r="AL28" s="28">
        <f t="shared" si="5"/>
        <v>-1.0981771449447777</v>
      </c>
      <c r="AM28" s="28" t="e">
        <f t="shared" si="6"/>
        <v>#N/A</v>
      </c>
      <c r="AN28" s="28" t="e">
        <f t="shared" si="6"/>
        <v>#N/A</v>
      </c>
      <c r="AO28">
        <f t="shared" si="6"/>
        <v>176.41</v>
      </c>
      <c r="AP28">
        <f t="shared" si="7"/>
        <v>176.41</v>
      </c>
      <c r="AR28" s="16">
        <f t="shared" si="8"/>
        <v>37711</v>
      </c>
      <c r="AS28">
        <f t="shared" si="9"/>
        <v>1</v>
      </c>
      <c r="AT28">
        <f t="shared" si="10"/>
        <v>1</v>
      </c>
      <c r="BE28" cm="1">
        <f t="array" ref="BE28">_xll.BDH($BE$3,"PX_LAST",$A28,$A28,"Days=A","Fill=P")</f>
        <v>176.41</v>
      </c>
      <c r="BF28">
        <f t="shared" si="4"/>
        <v>-2.9381017881705662E-2</v>
      </c>
      <c r="BG28" t="str">
        <f t="shared" si="20"/>
        <v>C</v>
      </c>
      <c r="BH28">
        <f t="shared" si="21"/>
        <v>0</v>
      </c>
      <c r="BI28">
        <f t="shared" ref="BI28:BI91" si="31">BH28*BF29</f>
        <v>0</v>
      </c>
      <c r="BJ28">
        <f>BJ27*(1+BI27)</f>
        <v>79.296084865375107</v>
      </c>
      <c r="BK28">
        <f>BK27*(1+BF28)</f>
        <v>79.296084865375107</v>
      </c>
      <c r="BL28">
        <f t="shared" si="25"/>
        <v>1</v>
      </c>
    </row>
    <row r="29" spans="1:67" x14ac:dyDescent="0.25">
      <c r="A29" s="54">
        <v>37741</v>
      </c>
      <c r="B29" s="75">
        <f>_xll.BDH(B$2,"PX_LAST",$A29,$A29,"Days=A","Fill=P")</f>
        <v>98.404300000000006</v>
      </c>
      <c r="C29" s="8">
        <f t="shared" si="2"/>
        <v>99.583055815482496</v>
      </c>
      <c r="D29" s="55">
        <f t="shared" si="11"/>
        <v>-2.3607931061820087</v>
      </c>
      <c r="E29" s="44">
        <f t="shared" si="28"/>
        <v>-0.60144284493467115</v>
      </c>
      <c r="F29" s="8" cm="1">
        <f t="array" ref="F29">_xll.BDH(F$2,"PX_LAST",$A29,$A29,"Days=A","Fill=P")</f>
        <v>-0.35499999999999998</v>
      </c>
      <c r="G29" s="10">
        <f t="shared" si="3"/>
        <v>-0.92955590562823831</v>
      </c>
      <c r="H29" s="44">
        <f t="shared" si="15"/>
        <v>-1.5604264997377286</v>
      </c>
      <c r="I29" s="44">
        <f t="shared" si="29"/>
        <v>0.86286043247390776</v>
      </c>
      <c r="J29" s="59"/>
      <c r="K29" s="10"/>
      <c r="M29" s="59" cm="1">
        <f t="array" ref="M29">_xll.BDH(M$3,"PX_LAST",$A29,$A29,"Days=A","Fill=P")</f>
        <v>-30.2</v>
      </c>
      <c r="N29" s="10">
        <f t="shared" si="27"/>
        <v>27.351400000000002</v>
      </c>
      <c r="O29" s="55"/>
      <c r="R29" s="34" t="s">
        <v>28</v>
      </c>
      <c r="S29" s="26">
        <f t="shared" si="30"/>
        <v>-0.91495050459512517</v>
      </c>
      <c r="T29" s="1" t="str">
        <f t="shared" si="12"/>
        <v>R</v>
      </c>
      <c r="U29" s="26">
        <f t="shared" si="16"/>
        <v>0.18322664034965253</v>
      </c>
      <c r="V29" s="49">
        <f t="shared" si="13"/>
        <v>0</v>
      </c>
      <c r="W29" s="26">
        <f t="shared" si="17"/>
        <v>0.18322664034965253</v>
      </c>
      <c r="X29" t="str">
        <f t="shared" si="18"/>
        <v>R</v>
      </c>
      <c r="Y29" s="35">
        <f t="shared" si="14"/>
        <v>-0.91495050459512517</v>
      </c>
      <c r="Z29" s="34" t="str">
        <f t="shared" si="19"/>
        <v>R</v>
      </c>
      <c r="AA29" t="s">
        <v>57</v>
      </c>
      <c r="AB29" s="1">
        <f t="shared" si="22"/>
        <v>0.18322664034965253</v>
      </c>
      <c r="AC29" s="1">
        <v>0.15</v>
      </c>
      <c r="AD29" s="1"/>
      <c r="AE29" s="1"/>
      <c r="AF29" s="1"/>
      <c r="AG29" s="1">
        <v>0</v>
      </c>
      <c r="AI29" s="28" t="e">
        <f t="shared" si="5"/>
        <v>#N/A</v>
      </c>
      <c r="AJ29" s="28" t="e">
        <f t="shared" si="5"/>
        <v>#N/A</v>
      </c>
      <c r="AK29" s="28" t="e">
        <f t="shared" si="5"/>
        <v>#N/A</v>
      </c>
      <c r="AL29" s="28">
        <f t="shared" si="5"/>
        <v>-0.91495050459512517</v>
      </c>
      <c r="AM29" s="28" t="e">
        <f t="shared" si="6"/>
        <v>#N/A</v>
      </c>
      <c r="AN29" s="28" t="e">
        <f t="shared" si="6"/>
        <v>#N/A</v>
      </c>
      <c r="AO29" t="e">
        <f t="shared" si="6"/>
        <v>#N/A</v>
      </c>
      <c r="AP29">
        <f t="shared" si="7"/>
        <v>194.88</v>
      </c>
      <c r="AR29" s="16">
        <f t="shared" si="8"/>
        <v>37741</v>
      </c>
      <c r="AS29">
        <f t="shared" si="9"/>
        <v>2</v>
      </c>
      <c r="AT29">
        <f t="shared" si="10"/>
        <v>2</v>
      </c>
      <c r="BE29" cm="1">
        <f t="array" ref="BE29">_xll.BDH($BE$3,"PX_LAST",$A29,$A29,"Days=A","Fill=P")</f>
        <v>194.88</v>
      </c>
      <c r="BF29">
        <f t="shared" si="4"/>
        <v>0.1046992800861628</v>
      </c>
      <c r="BG29" t="str">
        <f t="shared" si="20"/>
        <v>R</v>
      </c>
      <c r="BH29">
        <f t="shared" si="21"/>
        <v>1</v>
      </c>
      <c r="BI29">
        <f t="shared" si="31"/>
        <v>8.5180623973726277E-3</v>
      </c>
      <c r="BJ29">
        <f t="shared" ref="BJ29:BJ92" si="32">BJ28*(1+BI28)</f>
        <v>79.296084865375107</v>
      </c>
      <c r="BK29">
        <f t="shared" ref="BK29:BK92" si="33">BK28*(1+BF29)</f>
        <v>87.598327864431155</v>
      </c>
      <c r="BL29">
        <f t="shared" si="25"/>
        <v>0.9052237274220033</v>
      </c>
    </row>
    <row r="30" spans="1:67" x14ac:dyDescent="0.25">
      <c r="A30" s="54">
        <v>37771</v>
      </c>
      <c r="B30" s="75">
        <f>_xll.BDH(B$2,"PX_LAST",$A30,$A30,"Days=A","Fill=P")</f>
        <v>98.404300000000006</v>
      </c>
      <c r="C30" s="8">
        <f t="shared" si="2"/>
        <v>99.524118024708372</v>
      </c>
      <c r="D30" s="55">
        <f t="shared" si="11"/>
        <v>-2.3401645475043171</v>
      </c>
      <c r="E30" s="44">
        <f t="shared" si="28"/>
        <v>-0.40224934485711827</v>
      </c>
      <c r="F30" s="8" cm="1">
        <f t="array" ref="F30">_xll.BDH(F$2,"PX_LAST",$A30,$A30,"Days=A","Fill=P")</f>
        <v>-0.19700000000000001</v>
      </c>
      <c r="G30" s="10">
        <f t="shared" si="3"/>
        <v>-0.8929281103468264</v>
      </c>
      <c r="H30" s="44">
        <f t="shared" si="15"/>
        <v>-0.83932666782849308</v>
      </c>
      <c r="I30" s="44">
        <f t="shared" si="29"/>
        <v>1.379321318409986</v>
      </c>
      <c r="J30" s="59"/>
      <c r="K30" s="10"/>
      <c r="M30" s="59" cm="1">
        <f t="array" ref="M30">_xll.BDH(M$3,"PX_LAST",$A30,$A30,"Days=A","Fill=P")</f>
        <v>-38.200000000000003</v>
      </c>
      <c r="N30" s="10">
        <f t="shared" si="27"/>
        <v>20.79626</v>
      </c>
      <c r="O30" s="55"/>
      <c r="R30" s="34" t="s">
        <v>28</v>
      </c>
      <c r="S30" s="26">
        <f t="shared" si="30"/>
        <v>-0.55060481044498566</v>
      </c>
      <c r="T30" s="1" t="str">
        <f t="shared" si="12"/>
        <v>R</v>
      </c>
      <c r="U30" s="26">
        <f t="shared" si="16"/>
        <v>0.36434569415013951</v>
      </c>
      <c r="V30" s="49">
        <f t="shared" si="13"/>
        <v>1</v>
      </c>
      <c r="W30" s="26">
        <f t="shared" si="17"/>
        <v>0.36434569415013951</v>
      </c>
      <c r="X30" t="str">
        <f t="shared" si="18"/>
        <v>R</v>
      </c>
      <c r="Y30" s="35">
        <f t="shared" si="14"/>
        <v>-0.91495050459512517</v>
      </c>
      <c r="Z30" s="34" t="str">
        <f>X30</f>
        <v>R</v>
      </c>
      <c r="AA30" t="s">
        <v>57</v>
      </c>
      <c r="AB30" s="1">
        <f t="shared" si="22"/>
        <v>0.36434569415013951</v>
      </c>
      <c r="AC30" s="1">
        <v>0.15</v>
      </c>
      <c r="AD30" s="1"/>
      <c r="AE30" s="1"/>
      <c r="AF30" s="1"/>
      <c r="AG30" s="1">
        <v>0</v>
      </c>
      <c r="AI30" s="28" t="e">
        <f t="shared" si="5"/>
        <v>#N/A</v>
      </c>
      <c r="AJ30" s="28" t="e">
        <f t="shared" si="5"/>
        <v>#N/A</v>
      </c>
      <c r="AK30" s="28" t="e">
        <f t="shared" si="5"/>
        <v>#N/A</v>
      </c>
      <c r="AL30" s="28">
        <f t="shared" si="5"/>
        <v>-0.55060481044498566</v>
      </c>
      <c r="AM30" s="28" t="e">
        <f t="shared" si="6"/>
        <v>#N/A</v>
      </c>
      <c r="AN30" s="28" t="e">
        <f t="shared" si="6"/>
        <v>#N/A</v>
      </c>
      <c r="AO30" t="e">
        <f t="shared" si="6"/>
        <v>#N/A</v>
      </c>
      <c r="AP30">
        <f t="shared" si="7"/>
        <v>196.54</v>
      </c>
      <c r="AR30" s="16">
        <f t="shared" si="8"/>
        <v>37771</v>
      </c>
      <c r="AS30">
        <f t="shared" si="9"/>
        <v>2</v>
      </c>
      <c r="AT30">
        <f t="shared" si="10"/>
        <v>2</v>
      </c>
      <c r="BE30" cm="1">
        <f t="array" ref="BE30">_xll.BDH($BE$3,"PX_LAST",$A30,$A30,"Days=A","Fill=P")</f>
        <v>196.54</v>
      </c>
      <c r="BF30">
        <f t="shared" si="4"/>
        <v>8.5180623973726277E-3</v>
      </c>
      <c r="BG30" t="str">
        <f t="shared" si="20"/>
        <v>R</v>
      </c>
      <c r="BH30">
        <f t="shared" si="21"/>
        <v>1</v>
      </c>
      <c r="BI30">
        <f t="shared" si="31"/>
        <v>3.2563345883789507E-2</v>
      </c>
      <c r="BJ30">
        <f t="shared" si="32"/>
        <v>79.971533864125732</v>
      </c>
      <c r="BK30">
        <f t="shared" si="33"/>
        <v>88.344495887085884</v>
      </c>
      <c r="BL30">
        <f t="shared" si="25"/>
        <v>0.90522372742200341</v>
      </c>
    </row>
    <row r="31" spans="1:67" x14ac:dyDescent="0.25">
      <c r="A31" s="54">
        <v>37802</v>
      </c>
      <c r="B31" s="75">
        <f>_xll.BDH(B$2,"PX_LAST",$A31,$A31,"Days=A","Fill=P")</f>
        <v>98.584599999999995</v>
      </c>
      <c r="C31" s="8">
        <f t="shared" si="2"/>
        <v>99.477142123472959</v>
      </c>
      <c r="D31" s="55">
        <f t="shared" si="11"/>
        <v>-2.2440445482690325</v>
      </c>
      <c r="E31" s="44">
        <f t="shared" si="28"/>
        <v>-0.10477928170022377</v>
      </c>
      <c r="F31" s="8" cm="1">
        <f t="array" ref="F31">_xll.BDH(F$2,"PX_LAST",$A31,$A31,"Days=A","Fill=P")</f>
        <v>-0.125</v>
      </c>
      <c r="G31" s="10">
        <f t="shared" si="3"/>
        <v>-0.85453170482948504</v>
      </c>
      <c r="H31" s="44">
        <f t="shared" si="15"/>
        <v>-0.16669506784492033</v>
      </c>
      <c r="I31" s="44">
        <f t="shared" si="29"/>
        <v>1.9940483537325495</v>
      </c>
      <c r="J31" s="59"/>
      <c r="K31" s="10"/>
      <c r="M31" s="59" cm="1">
        <f t="array" ref="M31">_xll.BDH(M$3,"PX_LAST",$A31,$A31,"Days=A","Fill=P")</f>
        <v>-33.299999999999997</v>
      </c>
      <c r="N31" s="10">
        <f t="shared" si="27"/>
        <v>15.386634000000001</v>
      </c>
      <c r="O31" s="55"/>
      <c r="R31" s="34" t="s">
        <v>28</v>
      </c>
      <c r="S31" s="26">
        <f t="shared" si="30"/>
        <v>-0.13036763602040674</v>
      </c>
      <c r="T31" s="1" t="str">
        <f t="shared" si="12"/>
        <v>R</v>
      </c>
      <c r="U31" s="26">
        <f t="shared" si="16"/>
        <v>0.42023717442457892</v>
      </c>
      <c r="V31" s="49">
        <f t="shared" si="13"/>
        <v>1</v>
      </c>
      <c r="W31" s="26">
        <f t="shared" si="17"/>
        <v>0.42023717442457892</v>
      </c>
      <c r="X31" t="str">
        <f t="shared" si="18"/>
        <v>R</v>
      </c>
      <c r="Y31" s="35">
        <f t="shared" si="14"/>
        <v>-0.91495050459512517</v>
      </c>
      <c r="Z31" s="34" t="str">
        <f t="shared" ref="Z31:Z95" si="34">X31</f>
        <v>R</v>
      </c>
      <c r="AA31" t="s">
        <v>57</v>
      </c>
      <c r="AB31" s="1">
        <f t="shared" si="22"/>
        <v>0.42023717442457892</v>
      </c>
      <c r="AC31" s="1">
        <v>0.15</v>
      </c>
      <c r="AD31" s="1"/>
      <c r="AE31" s="1"/>
      <c r="AF31" s="1"/>
      <c r="AG31" s="1">
        <v>0</v>
      </c>
      <c r="AI31" s="28">
        <f t="shared" si="5"/>
        <v>-0.13036763602040674</v>
      </c>
      <c r="AJ31" s="28" t="e">
        <f t="shared" si="5"/>
        <v>#N/A</v>
      </c>
      <c r="AK31" s="28" t="e">
        <f t="shared" si="5"/>
        <v>#N/A</v>
      </c>
      <c r="AL31" s="28">
        <f t="shared" si="5"/>
        <v>-0.13036763602040674</v>
      </c>
      <c r="AM31" s="28">
        <f t="shared" si="6"/>
        <v>202.94</v>
      </c>
      <c r="AN31" s="28" t="e">
        <f t="shared" si="6"/>
        <v>#N/A</v>
      </c>
      <c r="AO31" t="e">
        <f t="shared" si="6"/>
        <v>#N/A</v>
      </c>
      <c r="AP31">
        <f t="shared" si="7"/>
        <v>202.94</v>
      </c>
      <c r="AR31" s="16">
        <f t="shared" si="8"/>
        <v>37802</v>
      </c>
      <c r="AS31">
        <f t="shared" si="9"/>
        <v>2</v>
      </c>
      <c r="AT31">
        <f t="shared" si="10"/>
        <v>2</v>
      </c>
      <c r="BE31" cm="1">
        <f t="array" ref="BE31">_xll.BDH($BE$3,"PX_LAST",$A31,$A31,"Days=A","Fill=P")</f>
        <v>202.94</v>
      </c>
      <c r="BF31">
        <f t="shared" si="4"/>
        <v>3.2563345883789507E-2</v>
      </c>
      <c r="BG31" t="str">
        <f t="shared" si="20"/>
        <v>R</v>
      </c>
      <c r="BH31">
        <f t="shared" si="21"/>
        <v>1</v>
      </c>
      <c r="BI31">
        <f t="shared" si="31"/>
        <v>4.0258204395387853E-2</v>
      </c>
      <c r="BJ31">
        <f t="shared" si="32"/>
        <v>82.575674582200449</v>
      </c>
      <c r="BK31">
        <f t="shared" si="33"/>
        <v>91.221288263586075</v>
      </c>
      <c r="BL31">
        <f t="shared" si="25"/>
        <v>0.90522372742200352</v>
      </c>
    </row>
    <row r="32" spans="1:67" x14ac:dyDescent="0.25">
      <c r="A32" s="54">
        <v>37833</v>
      </c>
      <c r="B32" s="75">
        <f>_xll.BDH(B$2,"PX_LAST",$A32,$A32,"Days=A","Fill=P")</f>
        <v>98.749600000000001</v>
      </c>
      <c r="C32" s="8">
        <f t="shared" si="2"/>
        <v>99.440765017299313</v>
      </c>
      <c r="D32" s="55">
        <f t="shared" si="11"/>
        <v>-2.1055995136876673</v>
      </c>
      <c r="E32" s="44">
        <f t="shared" si="28"/>
        <v>0.19646373944007944</v>
      </c>
      <c r="F32" s="8" cm="1">
        <f t="array" ref="F32">_xll.BDH(F$2,"PX_LAST",$A32,$A32,"Days=A","Fill=P")</f>
        <v>0.26800000000000002</v>
      </c>
      <c r="G32" s="10">
        <f t="shared" si="3"/>
        <v>-0.79840511958801075</v>
      </c>
      <c r="H32" s="44">
        <f t="shared" si="15"/>
        <v>0.33075030577457099</v>
      </c>
      <c r="I32" s="44">
        <f t="shared" si="29"/>
        <v>2.4448121362560036</v>
      </c>
      <c r="J32" s="59"/>
      <c r="K32" s="10"/>
      <c r="M32" s="59" cm="1">
        <f t="array" ref="M32">_xll.BDH(M$3,"PX_LAST",$A32,$A32,"Days=A","Fill=P")</f>
        <v>-1.6</v>
      </c>
      <c r="N32" s="10">
        <f t="shared" si="27"/>
        <v>13.687970600000002</v>
      </c>
      <c r="O32" s="55"/>
      <c r="R32" s="34" t="s">
        <v>28</v>
      </c>
      <c r="S32" s="26">
        <f t="shared" si="30"/>
        <v>0.21660666694574671</v>
      </c>
      <c r="T32" s="1" t="str">
        <f t="shared" si="12"/>
        <v>E</v>
      </c>
      <c r="U32" s="26">
        <f t="shared" si="16"/>
        <v>0.34697430296615345</v>
      </c>
      <c r="V32" s="49">
        <f t="shared" si="13"/>
        <v>1</v>
      </c>
      <c r="W32" s="26">
        <f t="shared" si="17"/>
        <v>0.34697430296615345</v>
      </c>
      <c r="X32" t="str">
        <f t="shared" si="18"/>
        <v>E</v>
      </c>
      <c r="Y32" s="35">
        <f t="shared" si="14"/>
        <v>0.21660666694574671</v>
      </c>
      <c r="Z32" s="34" t="str">
        <f t="shared" si="34"/>
        <v>E</v>
      </c>
      <c r="AA32" t="s">
        <v>57</v>
      </c>
      <c r="AB32" s="1">
        <f t="shared" si="22"/>
        <v>0.34697430296615345</v>
      </c>
      <c r="AC32" s="1">
        <v>0.15</v>
      </c>
      <c r="AD32" s="1"/>
      <c r="AE32" s="1"/>
      <c r="AF32" s="1"/>
      <c r="AG32" s="1">
        <v>0</v>
      </c>
      <c r="AI32" s="28">
        <f t="shared" si="5"/>
        <v>0.21660666694574671</v>
      </c>
      <c r="AJ32" s="28" t="e">
        <f t="shared" si="5"/>
        <v>#N/A</v>
      </c>
      <c r="AK32" s="28" t="e">
        <f t="shared" si="5"/>
        <v>#N/A</v>
      </c>
      <c r="AL32" s="28" t="e">
        <f t="shared" si="5"/>
        <v>#N/A</v>
      </c>
      <c r="AM32" s="28">
        <f t="shared" si="6"/>
        <v>211.11</v>
      </c>
      <c r="AN32" s="28" t="e">
        <f t="shared" si="6"/>
        <v>#N/A</v>
      </c>
      <c r="AO32" t="e">
        <f t="shared" si="6"/>
        <v>#N/A</v>
      </c>
      <c r="AP32" t="e">
        <f t="shared" si="7"/>
        <v>#N/A</v>
      </c>
      <c r="AR32" s="16">
        <f t="shared" si="8"/>
        <v>37833</v>
      </c>
      <c r="AS32">
        <f t="shared" si="9"/>
        <v>4</v>
      </c>
      <c r="AT32">
        <f t="shared" si="10"/>
        <v>4</v>
      </c>
      <c r="BE32" cm="1">
        <f t="array" ref="BE32">_xll.BDH($BE$3,"PX_LAST",$A32,$A32,"Days=A","Fill=P")</f>
        <v>211.11</v>
      </c>
      <c r="BF32">
        <f t="shared" si="4"/>
        <v>4.0258204395387853E-2</v>
      </c>
      <c r="BG32" t="str">
        <f t="shared" si="20"/>
        <v>E</v>
      </c>
      <c r="BH32">
        <f t="shared" si="21"/>
        <v>1</v>
      </c>
      <c r="BI32">
        <f t="shared" si="31"/>
        <v>1.7005352659750672E-2</v>
      </c>
      <c r="BJ32">
        <f t="shared" si="32"/>
        <v>85.900022967617701</v>
      </c>
      <c r="BK32">
        <f t="shared" si="33"/>
        <v>94.893693531712117</v>
      </c>
      <c r="BL32">
        <f t="shared" si="25"/>
        <v>0.90522372742200341</v>
      </c>
    </row>
    <row r="33" spans="1:64" x14ac:dyDescent="0.25">
      <c r="A33" s="54">
        <v>37862</v>
      </c>
      <c r="B33" s="75">
        <f>_xll.BDH(B$2,"PX_LAST",$A33,$A33,"Days=A","Fill=P")</f>
        <v>98.749600000000001</v>
      </c>
      <c r="C33" s="8">
        <f t="shared" si="2"/>
        <v>99.406206766434352</v>
      </c>
      <c r="D33" s="55">
        <f t="shared" si="11"/>
        <v>-1.9733884087445512</v>
      </c>
      <c r="E33" s="44">
        <f t="shared" si="28"/>
        <v>0.38740469743745742</v>
      </c>
      <c r="F33" s="8" cm="1">
        <f t="array" ref="F33">_xll.BDH(F$2,"PX_LAST",$A33,$A33,"Days=A","Fill=P")</f>
        <v>0.372</v>
      </c>
      <c r="G33" s="10">
        <f t="shared" si="3"/>
        <v>-0.73988486360861017</v>
      </c>
      <c r="H33" s="44">
        <f t="shared" si="15"/>
        <v>0.89654953132115522</v>
      </c>
      <c r="I33" s="44">
        <f t="shared" si="29"/>
        <v>2.456976031058884</v>
      </c>
      <c r="J33" s="59"/>
      <c r="K33" s="10"/>
      <c r="M33" s="59" cm="1">
        <f t="array" ref="M33">_xll.BDH(M$3,"PX_LAST",$A33,$A33,"Days=A","Fill=P")</f>
        <v>20.9</v>
      </c>
      <c r="N33" s="10">
        <f t="shared" si="27"/>
        <v>14.409173540000001</v>
      </c>
      <c r="O33" s="55"/>
      <c r="R33" s="34" t="s">
        <v>28</v>
      </c>
      <c r="S33" s="26">
        <f t="shared" si="30"/>
        <v>0.44188546276823631</v>
      </c>
      <c r="T33" s="1" t="str">
        <f t="shared" si="12"/>
        <v>E</v>
      </c>
      <c r="U33" s="26">
        <f t="shared" si="16"/>
        <v>0.22527879582248961</v>
      </c>
      <c r="V33" s="49">
        <f t="shared" si="13"/>
        <v>0</v>
      </c>
      <c r="W33" s="26">
        <f t="shared" si="17"/>
        <v>0.22527879582248961</v>
      </c>
      <c r="X33" t="str">
        <f t="shared" si="18"/>
        <v>E</v>
      </c>
      <c r="Y33" s="35">
        <f t="shared" si="14"/>
        <v>0.21660666694574671</v>
      </c>
      <c r="Z33" s="34" t="str">
        <f t="shared" si="34"/>
        <v>E</v>
      </c>
      <c r="AA33" t="s">
        <v>57</v>
      </c>
      <c r="AB33" s="1">
        <f t="shared" si="22"/>
        <v>0.22527879582248961</v>
      </c>
      <c r="AC33" s="1">
        <v>0.15</v>
      </c>
      <c r="AD33" s="1"/>
      <c r="AE33" s="1"/>
      <c r="AF33" s="1"/>
      <c r="AG33" s="1">
        <v>0</v>
      </c>
      <c r="AI33" s="28">
        <f t="shared" si="5"/>
        <v>0.44188546276823631</v>
      </c>
      <c r="AJ33" s="28" t="e">
        <f t="shared" si="5"/>
        <v>#N/A</v>
      </c>
      <c r="AK33" s="28" t="e">
        <f t="shared" si="5"/>
        <v>#N/A</v>
      </c>
      <c r="AL33" s="28" t="e">
        <f t="shared" si="5"/>
        <v>#N/A</v>
      </c>
      <c r="AM33" s="28">
        <f t="shared" si="6"/>
        <v>214.7</v>
      </c>
      <c r="AN33" s="28" t="e">
        <f t="shared" si="6"/>
        <v>#N/A</v>
      </c>
      <c r="AO33" t="e">
        <f t="shared" si="6"/>
        <v>#N/A</v>
      </c>
      <c r="AP33" t="e">
        <f t="shared" si="7"/>
        <v>#N/A</v>
      </c>
      <c r="AR33" s="16">
        <f t="shared" si="8"/>
        <v>37862</v>
      </c>
      <c r="AS33">
        <f t="shared" si="9"/>
        <v>4</v>
      </c>
      <c r="AT33">
        <f t="shared" si="10"/>
        <v>4</v>
      </c>
      <c r="BE33" cm="1">
        <f t="array" ref="BE33">_xll.BDH($BE$3,"PX_LAST",$A33,$A33,"Days=A","Fill=P")</f>
        <v>214.7</v>
      </c>
      <c r="BF33">
        <f t="shared" si="4"/>
        <v>1.7005352659750672E-2</v>
      </c>
      <c r="BG33" t="str">
        <f t="shared" si="20"/>
        <v>E</v>
      </c>
      <c r="BH33">
        <f t="shared" si="21"/>
        <v>1</v>
      </c>
      <c r="BI33">
        <f t="shared" si="31"/>
        <v>-3.6516068933395318E-2</v>
      </c>
      <c r="BJ33">
        <f t="shared" si="32"/>
        <v>87.36078315166273</v>
      </c>
      <c r="BK33">
        <f t="shared" si="33"/>
        <v>96.507394255405188</v>
      </c>
      <c r="BL33">
        <f t="shared" si="25"/>
        <v>0.90522372742200352</v>
      </c>
    </row>
    <row r="34" spans="1:64" x14ac:dyDescent="0.25">
      <c r="A34" s="54">
        <v>37894</v>
      </c>
      <c r="B34" s="75">
        <f>_xll.BDH(B$2,"PX_LAST",$A34,$A34,"Days=A","Fill=P")</f>
        <v>99.154799999999994</v>
      </c>
      <c r="C34" s="8">
        <f t="shared" si="2"/>
        <v>99.393636428112629</v>
      </c>
      <c r="D34" s="55">
        <f t="shared" si="11"/>
        <v>-1.7867793382496773</v>
      </c>
      <c r="E34" s="44">
        <f t="shared" si="28"/>
        <v>0.55338520925463985</v>
      </c>
      <c r="F34" s="8" cm="1">
        <f t="array" ref="F34">_xll.BDH(F$2,"PX_LAST",$A34,$A34,"Days=A","Fill=P")</f>
        <v>-8.1000000000000003E-2</v>
      </c>
      <c r="G34" s="10">
        <f t="shared" si="3"/>
        <v>-0.70694062042817962</v>
      </c>
      <c r="H34" s="44">
        <f t="shared" si="15"/>
        <v>1.2344090329480415</v>
      </c>
      <c r="I34" s="44">
        <f t="shared" si="29"/>
        <v>2.0737357007765347</v>
      </c>
      <c r="J34" s="59"/>
      <c r="K34" s="10"/>
      <c r="M34" s="59" cm="1">
        <f t="array" ref="M34">_xll.BDH(M$3,"PX_LAST",$A34,$A34,"Days=A","Fill=P")</f>
        <v>50.5</v>
      </c>
      <c r="N34" s="10">
        <f t="shared" si="27"/>
        <v>18.018256186000002</v>
      </c>
      <c r="O34" s="55"/>
      <c r="R34" s="34" t="s">
        <v>28</v>
      </c>
      <c r="S34" s="26">
        <f t="shared" si="30"/>
        <v>0.51868765118238469</v>
      </c>
      <c r="T34" s="1" t="str">
        <f t="shared" si="12"/>
        <v>E</v>
      </c>
      <c r="U34" s="26">
        <f t="shared" si="16"/>
        <v>7.6802188414148376E-2</v>
      </c>
      <c r="V34" s="49">
        <f t="shared" si="13"/>
        <v>0</v>
      </c>
      <c r="W34" s="26">
        <f t="shared" si="17"/>
        <v>7.6802188414148376E-2</v>
      </c>
      <c r="X34" t="str">
        <f t="shared" si="18"/>
        <v>E</v>
      </c>
      <c r="Y34" s="35">
        <f t="shared" si="14"/>
        <v>0.21660666694574671</v>
      </c>
      <c r="Z34" s="34" t="str">
        <f t="shared" si="34"/>
        <v>E</v>
      </c>
      <c r="AA34" t="s">
        <v>57</v>
      </c>
      <c r="AB34" s="1">
        <f t="shared" si="22"/>
        <v>7.6802188414148376E-2</v>
      </c>
      <c r="AC34" s="1">
        <v>0.15</v>
      </c>
      <c r="AD34" s="1"/>
      <c r="AE34" s="1"/>
      <c r="AF34" s="1"/>
      <c r="AG34" s="1">
        <v>0</v>
      </c>
      <c r="AI34" s="28">
        <f t="shared" si="5"/>
        <v>0.51868765118238469</v>
      </c>
      <c r="AJ34" s="28" t="e">
        <f t="shared" si="5"/>
        <v>#N/A</v>
      </c>
      <c r="AK34" s="28" t="e">
        <f t="shared" si="5"/>
        <v>#N/A</v>
      </c>
      <c r="AL34" s="28" t="e">
        <f t="shared" si="5"/>
        <v>#N/A</v>
      </c>
      <c r="AM34" s="28">
        <f t="shared" si="6"/>
        <v>206.86</v>
      </c>
      <c r="AN34" s="28" t="e">
        <f t="shared" si="6"/>
        <v>#N/A</v>
      </c>
      <c r="AO34" t="e">
        <f t="shared" si="6"/>
        <v>#N/A</v>
      </c>
      <c r="AP34" t="e">
        <f t="shared" si="7"/>
        <v>#N/A</v>
      </c>
      <c r="AR34" s="16">
        <f t="shared" si="8"/>
        <v>37894</v>
      </c>
      <c r="AS34">
        <f t="shared" si="9"/>
        <v>4</v>
      </c>
      <c r="AT34">
        <f t="shared" si="10"/>
        <v>4</v>
      </c>
      <c r="BE34" cm="1">
        <f t="array" ref="BE34">_xll.BDH($BE$3,"PX_LAST",$A34,$A34,"Days=A","Fill=P")</f>
        <v>206.86</v>
      </c>
      <c r="BF34">
        <f t="shared" si="4"/>
        <v>-3.6516068933395318E-2</v>
      </c>
      <c r="BG34" t="str">
        <f t="shared" si="20"/>
        <v>E</v>
      </c>
      <c r="BH34">
        <f t="shared" si="21"/>
        <v>1</v>
      </c>
      <c r="BI34">
        <f t="shared" si="31"/>
        <v>7.0917528763414728E-2</v>
      </c>
      <c r="BJ34">
        <f t="shared" si="32"/>
        <v>84.170710772021209</v>
      </c>
      <c r="BK34">
        <f t="shared" si="33"/>
        <v>92.983323594192456</v>
      </c>
      <c r="BL34">
        <f t="shared" si="25"/>
        <v>0.90522372742200341</v>
      </c>
    </row>
    <row r="35" spans="1:64" x14ac:dyDescent="0.25">
      <c r="A35" s="54">
        <v>37925</v>
      </c>
      <c r="B35" s="75">
        <f>_xll.BDH(B$2,"PX_LAST",$A35,$A35,"Days=A","Fill=P")</f>
        <v>99.365600000000001</v>
      </c>
      <c r="C35" s="8">
        <f t="shared" si="2"/>
        <v>99.392234606707007</v>
      </c>
      <c r="D35" s="55">
        <f t="shared" si="11"/>
        <v>-1.6021611100441311</v>
      </c>
      <c r="E35" s="44">
        <f t="shared" si="28"/>
        <v>0.64188343822490146</v>
      </c>
      <c r="F35" s="8" cm="1">
        <f t="array" ref="F35">_xll.BDH(F$2,"PX_LAST",$A35,$A35,"Days=A","Fill=P")</f>
        <v>0.45</v>
      </c>
      <c r="G35" s="10">
        <f t="shared" si="3"/>
        <v>-0.64909358940677064</v>
      </c>
      <c r="H35" s="44">
        <f t="shared" si="15"/>
        <v>1.774934555333215</v>
      </c>
      <c r="I35" s="44">
        <f t="shared" si="29"/>
        <v>1.9416296231781354</v>
      </c>
      <c r="J35" s="59"/>
      <c r="K35" s="10"/>
      <c r="M35" s="59" cm="1">
        <f t="array" ref="M35">_xll.BDH(M$3,"PX_LAST",$A35,$A35,"Days=A","Fill=P")</f>
        <v>71.400000000000006</v>
      </c>
      <c r="N35" s="10">
        <f t="shared" si="27"/>
        <v>23.356430567400004</v>
      </c>
      <c r="O35" s="55"/>
      <c r="R35" s="34" t="s">
        <v>28</v>
      </c>
      <c r="S35" s="26">
        <f t="shared" si="30"/>
        <v>0.68907162667303012</v>
      </c>
      <c r="T35" s="1" t="str">
        <f t="shared" si="12"/>
        <v>E</v>
      </c>
      <c r="U35" s="26">
        <f t="shared" si="16"/>
        <v>0.17038397549064543</v>
      </c>
      <c r="V35" s="49">
        <f t="shared" si="13"/>
        <v>0</v>
      </c>
      <c r="W35" s="26">
        <f t="shared" si="17"/>
        <v>0.17038397549064543</v>
      </c>
      <c r="X35" t="str">
        <f t="shared" si="18"/>
        <v>E</v>
      </c>
      <c r="Y35" s="35">
        <f t="shared" si="14"/>
        <v>0.21660666694574671</v>
      </c>
      <c r="Z35" s="34" t="str">
        <f t="shared" si="34"/>
        <v>E</v>
      </c>
      <c r="AA35" t="s">
        <v>57</v>
      </c>
      <c r="AB35" s="1">
        <f t="shared" si="22"/>
        <v>0.17038397549064543</v>
      </c>
      <c r="AC35" s="1">
        <v>0.15</v>
      </c>
      <c r="AD35" s="1"/>
      <c r="AE35" s="1"/>
      <c r="AF35" s="1"/>
      <c r="AG35" s="1">
        <v>0</v>
      </c>
      <c r="AI35" s="28">
        <f t="shared" si="5"/>
        <v>0.68907162667303012</v>
      </c>
      <c r="AJ35" s="28" t="e">
        <f t="shared" si="5"/>
        <v>#N/A</v>
      </c>
      <c r="AK35" s="28" t="e">
        <f t="shared" si="5"/>
        <v>#N/A</v>
      </c>
      <c r="AL35" s="28" t="e">
        <f t="shared" si="5"/>
        <v>#N/A</v>
      </c>
      <c r="AM35" s="28">
        <f t="shared" si="6"/>
        <v>221.53</v>
      </c>
      <c r="AN35" s="28" t="e">
        <f t="shared" si="6"/>
        <v>#N/A</v>
      </c>
      <c r="AO35" t="e">
        <f t="shared" si="6"/>
        <v>#N/A</v>
      </c>
      <c r="AP35" t="e">
        <f t="shared" si="7"/>
        <v>#N/A</v>
      </c>
      <c r="AR35" s="16">
        <f t="shared" si="8"/>
        <v>37925</v>
      </c>
      <c r="AS35">
        <f t="shared" si="9"/>
        <v>4</v>
      </c>
      <c r="AT35">
        <f t="shared" si="10"/>
        <v>4</v>
      </c>
      <c r="BE35" cm="1">
        <f t="array" ref="BE35">_xll.BDH($BE$3,"PX_LAST",$A35,$A35,"Days=A","Fill=P")</f>
        <v>221.53</v>
      </c>
      <c r="BF35">
        <f t="shared" si="4"/>
        <v>7.0917528763414728E-2</v>
      </c>
      <c r="BG35" t="str">
        <f t="shared" si="20"/>
        <v>E</v>
      </c>
      <c r="BH35">
        <f t="shared" si="21"/>
        <v>1</v>
      </c>
      <c r="BI35">
        <f t="shared" si="31"/>
        <v>7.9898885026858935E-3</v>
      </c>
      <c r="BJ35">
        <f t="shared" si="32"/>
        <v>90.139889574233081</v>
      </c>
      <c r="BK35">
        <f t="shared" si="33"/>
        <v>99.577471119701499</v>
      </c>
      <c r="BL35">
        <f t="shared" si="25"/>
        <v>0.9052237274220033</v>
      </c>
    </row>
    <row r="36" spans="1:64" x14ac:dyDescent="0.25">
      <c r="A36" s="54">
        <v>37953</v>
      </c>
      <c r="B36" s="75">
        <f>_xll.BDH(B$2,"PX_LAST",$A36,$A36,"Days=A","Fill=P")</f>
        <v>99.365600000000001</v>
      </c>
      <c r="C36" s="8">
        <f t="shared" si="2"/>
        <v>99.390902876371655</v>
      </c>
      <c r="D36" s="55">
        <f t="shared" si="11"/>
        <v>-1.4444710559364915</v>
      </c>
      <c r="E36" s="44">
        <f t="shared" si="28"/>
        <v>0.66112845775117579</v>
      </c>
      <c r="F36" s="8" cm="1">
        <f t="array" ref="F36">_xll.BDH(F$2,"PX_LAST",$A36,$A36,"Days=A","Fill=P")</f>
        <v>0.51400000000000001</v>
      </c>
      <c r="G36" s="10">
        <f t="shared" si="3"/>
        <v>-0.59093890993643206</v>
      </c>
      <c r="H36" s="44">
        <f t="shared" si="15"/>
        <v>2.2423594199686678</v>
      </c>
      <c r="I36" s="44">
        <f t="shared" si="29"/>
        <v>1.9116091141940967</v>
      </c>
      <c r="J36" s="59"/>
      <c r="K36" s="10"/>
      <c r="M36" s="59" cm="1">
        <f t="array" ref="M36">_xll.BDH(M$3,"PX_LAST",$A36,$A36,"Days=A","Fill=P")</f>
        <v>74.2</v>
      </c>
      <c r="N36" s="10">
        <f t="shared" si="27"/>
        <v>28.440787510660002</v>
      </c>
      <c r="O36" s="55"/>
      <c r="R36" s="34" t="s">
        <v>26</v>
      </c>
      <c r="S36" s="26">
        <f t="shared" si="30"/>
        <v>0.84265648399436222</v>
      </c>
      <c r="T36" s="1" t="str">
        <f t="shared" si="12"/>
        <v>E</v>
      </c>
      <c r="U36" s="26">
        <f t="shared" si="16"/>
        <v>0.15358485732133209</v>
      </c>
      <c r="V36" s="49">
        <f t="shared" si="13"/>
        <v>0</v>
      </c>
      <c r="W36" s="26">
        <f t="shared" si="17"/>
        <v>0.15358485732133209</v>
      </c>
      <c r="X36" t="str">
        <f t="shared" si="18"/>
        <v>E</v>
      </c>
      <c r="Y36" s="35">
        <f t="shared" si="14"/>
        <v>0.21660666694574671</v>
      </c>
      <c r="Z36" s="34" t="str">
        <f t="shared" si="34"/>
        <v>E</v>
      </c>
      <c r="AA36" t="s">
        <v>57</v>
      </c>
      <c r="AB36" s="1">
        <f t="shared" si="22"/>
        <v>0.15358485732133209</v>
      </c>
      <c r="AC36" s="1">
        <v>0.15</v>
      </c>
      <c r="AD36" s="1"/>
      <c r="AE36" s="1"/>
      <c r="AF36" s="1"/>
      <c r="AG36" s="1">
        <v>0</v>
      </c>
      <c r="AI36" s="28">
        <f t="shared" si="5"/>
        <v>0.84265648399436222</v>
      </c>
      <c r="AJ36" s="28" t="e">
        <f t="shared" si="5"/>
        <v>#N/A</v>
      </c>
      <c r="AK36" s="28" t="e">
        <f t="shared" si="5"/>
        <v>#N/A</v>
      </c>
      <c r="AL36" s="28" t="e">
        <f t="shared" si="5"/>
        <v>#N/A</v>
      </c>
      <c r="AM36" s="28">
        <f t="shared" si="6"/>
        <v>223.3</v>
      </c>
      <c r="AN36" s="28" t="e">
        <f t="shared" si="6"/>
        <v>#N/A</v>
      </c>
      <c r="AO36" t="e">
        <f t="shared" si="6"/>
        <v>#N/A</v>
      </c>
      <c r="AP36" t="e">
        <f t="shared" si="7"/>
        <v>#N/A</v>
      </c>
      <c r="AR36" s="16">
        <f t="shared" si="8"/>
        <v>37953</v>
      </c>
      <c r="AS36">
        <f t="shared" si="9"/>
        <v>4</v>
      </c>
      <c r="AT36">
        <f t="shared" si="10"/>
        <v>4</v>
      </c>
      <c r="BE36" cm="1">
        <f t="array" ref="BE36">_xll.BDH($BE$3,"PX_LAST",$A36,$A36,"Days=A","Fill=P")</f>
        <v>223.3</v>
      </c>
      <c r="BF36">
        <f t="shared" si="4"/>
        <v>7.9898885026858935E-3</v>
      </c>
      <c r="BG36" t="str">
        <f t="shared" si="20"/>
        <v>E</v>
      </c>
      <c r="BH36">
        <f t="shared" si="21"/>
        <v>1</v>
      </c>
      <c r="BI36">
        <f t="shared" si="31"/>
        <v>2.6914464845499309E-2</v>
      </c>
      <c r="BJ36">
        <f t="shared" si="32"/>
        <v>90.860097241575616</v>
      </c>
      <c r="BK36">
        <f t="shared" si="33"/>
        <v>100.37308401132734</v>
      </c>
      <c r="BL36">
        <f t="shared" si="25"/>
        <v>0.9052237274220033</v>
      </c>
    </row>
    <row r="37" spans="1:64" x14ac:dyDescent="0.25">
      <c r="A37" s="54">
        <v>37986</v>
      </c>
      <c r="B37" s="75">
        <f>_xll.BDH(B$2,"PX_LAST",$A37,$A37,"Days=A","Fill=P")</f>
        <v>99.701300000000003</v>
      </c>
      <c r="C37" s="8">
        <f t="shared" si="2"/>
        <v>99.406422732553068</v>
      </c>
      <c r="D37" s="55">
        <f t="shared" si="11"/>
        <v>-1.2556659613364791</v>
      </c>
      <c r="E37" s="44">
        <f t="shared" si="28"/>
        <v>0.71772244740807212</v>
      </c>
      <c r="F37" s="8" cm="1">
        <f t="array" ref="F37">_xll.BDH(F$2,"PX_LAST",$A37,$A37,"Days=A","Fill=P")</f>
        <v>0.65900000000000003</v>
      </c>
      <c r="G37" s="10">
        <f t="shared" si="3"/>
        <v>-0.52844196443961045</v>
      </c>
      <c r="H37" s="44">
        <f t="shared" si="15"/>
        <v>2.6355650514047495</v>
      </c>
      <c r="I37" s="44">
        <f t="shared" si="29"/>
        <v>1.7390155200835942</v>
      </c>
      <c r="J37" s="59"/>
      <c r="K37" s="10"/>
      <c r="M37" s="59" cm="1">
        <f t="array" ref="M37">_xll.BDH(M$3,"PX_LAST",$A37,$A37,"Days=A","Fill=P")</f>
        <v>54.1</v>
      </c>
      <c r="N37" s="10">
        <f t="shared" si="27"/>
        <v>31.006708759594002</v>
      </c>
      <c r="O37" s="55"/>
      <c r="R37" s="34" t="s">
        <v>26</v>
      </c>
      <c r="S37" s="26">
        <f t="shared" si="30"/>
        <v>0.95915926438998411</v>
      </c>
      <c r="T37" s="1" t="str">
        <f t="shared" si="12"/>
        <v>E</v>
      </c>
      <c r="U37" s="26">
        <f t="shared" si="16"/>
        <v>0.1165027803956219</v>
      </c>
      <c r="V37" s="49">
        <f t="shared" si="13"/>
        <v>0</v>
      </c>
      <c r="W37" s="26">
        <f t="shared" si="17"/>
        <v>0.1165027803956219</v>
      </c>
      <c r="X37" t="str">
        <f t="shared" si="18"/>
        <v>E</v>
      </c>
      <c r="Y37" s="35">
        <f t="shared" si="14"/>
        <v>0.21660666694574671</v>
      </c>
      <c r="Z37" s="34" t="str">
        <f t="shared" si="34"/>
        <v>E</v>
      </c>
      <c r="AA37" t="s">
        <v>57</v>
      </c>
      <c r="AB37" s="1">
        <f t="shared" si="22"/>
        <v>0.1165027803956219</v>
      </c>
      <c r="AC37" s="1">
        <v>0.15</v>
      </c>
      <c r="AD37" s="1"/>
      <c r="AE37" s="1"/>
      <c r="AF37" s="1"/>
      <c r="AG37" s="1">
        <v>0</v>
      </c>
      <c r="AI37" s="28">
        <f t="shared" si="5"/>
        <v>0.95915926438998411</v>
      </c>
      <c r="AJ37" s="28" t="e">
        <f t="shared" si="5"/>
        <v>#N/A</v>
      </c>
      <c r="AK37" s="28" t="e">
        <f t="shared" si="5"/>
        <v>#N/A</v>
      </c>
      <c r="AL37" s="28" t="e">
        <f t="shared" si="5"/>
        <v>#N/A</v>
      </c>
      <c r="AM37" s="28">
        <f t="shared" si="6"/>
        <v>229.31</v>
      </c>
      <c r="AN37" s="28" t="e">
        <f t="shared" si="6"/>
        <v>#N/A</v>
      </c>
      <c r="AO37" t="e">
        <f t="shared" si="6"/>
        <v>#N/A</v>
      </c>
      <c r="AP37" t="e">
        <f t="shared" si="7"/>
        <v>#N/A</v>
      </c>
      <c r="AR37" s="16">
        <f t="shared" si="8"/>
        <v>37986</v>
      </c>
      <c r="AS37">
        <f t="shared" si="9"/>
        <v>4</v>
      </c>
      <c r="AT37">
        <f t="shared" si="10"/>
        <v>4</v>
      </c>
      <c r="BE37" cm="1">
        <f t="array" ref="BE37">_xll.BDH($BE$3,"PX_LAST",$A37,$A37,"Days=A","Fill=P")</f>
        <v>229.31</v>
      </c>
      <c r="BF37">
        <f t="shared" si="4"/>
        <v>2.6914464845499309E-2</v>
      </c>
      <c r="BG37" t="str">
        <f t="shared" si="20"/>
        <v>E</v>
      </c>
      <c r="BH37">
        <f t="shared" si="21"/>
        <v>1</v>
      </c>
      <c r="BI37">
        <f t="shared" si="31"/>
        <v>2.8345907287078642E-2</v>
      </c>
      <c r="BJ37">
        <f t="shared" si="32"/>
        <v>93.305548134642649</v>
      </c>
      <c r="BK37">
        <f t="shared" si="33"/>
        <v>103.07457185238455</v>
      </c>
      <c r="BL37">
        <f t="shared" si="25"/>
        <v>0.9052237274220033</v>
      </c>
    </row>
    <row r="38" spans="1:64" x14ac:dyDescent="0.25">
      <c r="A38" s="54">
        <v>38016</v>
      </c>
      <c r="B38" s="75">
        <f>_xll.BDH(B$2,"PX_LAST",$A38,$A38,"Days=A","Fill=P")</f>
        <v>99.701300000000003</v>
      </c>
      <c r="C38" s="8">
        <f t="shared" si="2"/>
        <v>99.421166595925413</v>
      </c>
      <c r="D38" s="55">
        <f t="shared" si="11"/>
        <v>-1.0905872168391546</v>
      </c>
      <c r="E38" s="44">
        <f t="shared" si="28"/>
        <v>0.69619212141052267</v>
      </c>
      <c r="F38" s="8" cm="1">
        <f t="array" ref="F38">_xll.BDH(F$2,"PX_LAST",$A38,$A38,"Days=A","Fill=P")</f>
        <v>0.59099999999999997</v>
      </c>
      <c r="G38" s="10">
        <f t="shared" si="3"/>
        <v>-0.47246986621762993</v>
      </c>
      <c r="H38" s="44">
        <f t="shared" si="15"/>
        <v>2.8470763605264016</v>
      </c>
      <c r="I38" s="44">
        <f t="shared" si="29"/>
        <v>1.6126673275783601</v>
      </c>
      <c r="J38" s="59"/>
      <c r="K38" s="10"/>
      <c r="M38" s="59" cm="1">
        <f t="array" ref="M38">_xll.BDH(M$3,"PX_LAST",$A38,$A38,"Days=A","Fill=P")</f>
        <v>37.799999999999997</v>
      </c>
      <c r="N38" s="10">
        <f t="shared" si="27"/>
        <v>31.686037883634601</v>
      </c>
      <c r="O38" s="55"/>
      <c r="R38" s="34" t="s">
        <v>26</v>
      </c>
      <c r="S38" s="26">
        <f t="shared" si="30"/>
        <v>1.0163371481690324</v>
      </c>
      <c r="T38" s="1" t="str">
        <f t="shared" si="12"/>
        <v>E</v>
      </c>
      <c r="U38" s="26">
        <f t="shared" si="16"/>
        <v>5.7177883779048311E-2</v>
      </c>
      <c r="V38" s="49">
        <f t="shared" si="13"/>
        <v>0</v>
      </c>
      <c r="W38" s="26">
        <f t="shared" si="17"/>
        <v>5.7177883779048311E-2</v>
      </c>
      <c r="X38" t="str">
        <f t="shared" si="18"/>
        <v>E</v>
      </c>
      <c r="Y38" s="35">
        <f t="shared" si="14"/>
        <v>0.21660666694574671</v>
      </c>
      <c r="Z38" s="34" t="str">
        <f t="shared" si="34"/>
        <v>E</v>
      </c>
      <c r="AA38" t="s">
        <v>57</v>
      </c>
      <c r="AB38" s="1">
        <f t="shared" si="22"/>
        <v>5.7177883779048311E-2</v>
      </c>
      <c r="AC38" s="1">
        <v>0.15</v>
      </c>
      <c r="AD38" s="1"/>
      <c r="AE38" s="1"/>
      <c r="AF38" s="1"/>
      <c r="AG38" s="1">
        <v>0</v>
      </c>
      <c r="AI38" s="28">
        <f t="shared" si="5"/>
        <v>1.0163371481690324</v>
      </c>
      <c r="AJ38" s="28" t="e">
        <f t="shared" si="5"/>
        <v>#N/A</v>
      </c>
      <c r="AK38" s="28" t="e">
        <f t="shared" si="5"/>
        <v>#N/A</v>
      </c>
      <c r="AL38" s="28" t="e">
        <f t="shared" si="5"/>
        <v>#N/A</v>
      </c>
      <c r="AM38" s="28">
        <f t="shared" si="6"/>
        <v>235.81</v>
      </c>
      <c r="AN38" s="28" t="e">
        <f t="shared" si="6"/>
        <v>#N/A</v>
      </c>
      <c r="AO38" t="e">
        <f t="shared" si="6"/>
        <v>#N/A</v>
      </c>
      <c r="AP38" t="e">
        <f t="shared" si="7"/>
        <v>#N/A</v>
      </c>
      <c r="AR38" s="16">
        <f t="shared" si="8"/>
        <v>38016</v>
      </c>
      <c r="AS38">
        <f t="shared" si="9"/>
        <v>4</v>
      </c>
      <c r="AT38">
        <f t="shared" si="10"/>
        <v>4</v>
      </c>
      <c r="BE38" cm="1">
        <f t="array" ref="BE38">_xll.BDH($BE$3,"PX_LAST",$A38,$A38,"Days=A","Fill=P")</f>
        <v>235.81</v>
      </c>
      <c r="BF38">
        <f t="shared" si="4"/>
        <v>2.8345907287078642E-2</v>
      </c>
      <c r="BG38" t="str">
        <f t="shared" si="20"/>
        <v>E</v>
      </c>
      <c r="BH38">
        <f t="shared" si="21"/>
        <v>1</v>
      </c>
      <c r="BI38">
        <f t="shared" si="31"/>
        <v>2.8751961324795294E-2</v>
      </c>
      <c r="BJ38">
        <f t="shared" si="32"/>
        <v>95.950378551437282</v>
      </c>
      <c r="BK38">
        <f t="shared" si="33"/>
        <v>105.99631410976757</v>
      </c>
      <c r="BL38">
        <f t="shared" si="25"/>
        <v>0.9052237274220033</v>
      </c>
    </row>
    <row r="39" spans="1:64" x14ac:dyDescent="0.25">
      <c r="A39" s="54">
        <v>38044</v>
      </c>
      <c r="B39" s="75">
        <f>_xll.BDH(B$2,"PX_LAST",$A39,$A39,"Days=A","Fill=P")</f>
        <v>99.8</v>
      </c>
      <c r="C39" s="8">
        <f t="shared" si="2"/>
        <v>99.440108266129144</v>
      </c>
      <c r="D39" s="55">
        <f t="shared" si="11"/>
        <v>-0.92401075155126877</v>
      </c>
      <c r="E39" s="44">
        <f t="shared" si="28"/>
        <v>0.67815035849286232</v>
      </c>
      <c r="F39" s="8" cm="1">
        <f t="array" ref="F39">_xll.BDH(F$2,"PX_LAST",$A39,$A39,"Days=A","Fill=P")</f>
        <v>0.69299999999999995</v>
      </c>
      <c r="G39" s="10">
        <f t="shared" si="3"/>
        <v>-0.41419637290674838</v>
      </c>
      <c r="H39" s="44">
        <f t="shared" si="15"/>
        <v>2.9256430433125669</v>
      </c>
      <c r="I39" s="44">
        <f t="shared" si="29"/>
        <v>1.1507084879793519</v>
      </c>
      <c r="J39" s="59"/>
      <c r="K39" s="10"/>
      <c r="M39" s="59" cm="1">
        <f t="array" ref="M39">_xll.BDH(M$3,"PX_LAST",$A39,$A39,"Days=A","Fill=P")</f>
        <v>-3.9</v>
      </c>
      <c r="N39" s="10">
        <f t="shared" si="27"/>
        <v>28.127434095271141</v>
      </c>
      <c r="O39" s="55"/>
      <c r="R39" s="34" t="s">
        <v>26</v>
      </c>
      <c r="S39" s="26">
        <f t="shared" si="30"/>
        <v>0.95762278455837802</v>
      </c>
      <c r="T39" s="1" t="str">
        <f t="shared" si="12"/>
        <v>SD</v>
      </c>
      <c r="U39" s="26">
        <f t="shared" si="16"/>
        <v>-5.8714363610654408E-2</v>
      </c>
      <c r="V39" s="49">
        <f t="shared" si="13"/>
        <v>0</v>
      </c>
      <c r="W39" s="26">
        <f t="shared" si="17"/>
        <v>-5.8714363610654408E-2</v>
      </c>
      <c r="X39" t="str">
        <f t="shared" si="18"/>
        <v>E</v>
      </c>
      <c r="Y39" s="35">
        <f t="shared" si="14"/>
        <v>0.21660666694574671</v>
      </c>
      <c r="Z39" s="34" t="str">
        <f t="shared" si="34"/>
        <v>E</v>
      </c>
      <c r="AA39" t="s">
        <v>57</v>
      </c>
      <c r="AB39" s="1">
        <f t="shared" si="22"/>
        <v>5.8714363610654408E-2</v>
      </c>
      <c r="AC39" s="1">
        <v>0.15</v>
      </c>
      <c r="AD39" s="1"/>
      <c r="AE39" s="1"/>
      <c r="AF39" s="1"/>
      <c r="AG39" s="1">
        <v>0</v>
      </c>
      <c r="AI39" s="28">
        <f t="shared" si="5"/>
        <v>0.95762278455837802</v>
      </c>
      <c r="AJ39" s="28" t="e">
        <f t="shared" si="5"/>
        <v>#N/A</v>
      </c>
      <c r="AK39" s="28" t="e">
        <f t="shared" si="5"/>
        <v>#N/A</v>
      </c>
      <c r="AL39" s="28" t="e">
        <f t="shared" si="5"/>
        <v>#N/A</v>
      </c>
      <c r="AM39" s="28">
        <f t="shared" si="6"/>
        <v>242.59</v>
      </c>
      <c r="AN39" s="28" t="e">
        <f t="shared" si="6"/>
        <v>#N/A</v>
      </c>
      <c r="AO39" t="e">
        <f t="shared" si="6"/>
        <v>#N/A</v>
      </c>
      <c r="AP39" t="e">
        <f t="shared" si="7"/>
        <v>#N/A</v>
      </c>
      <c r="AR39" s="16">
        <f t="shared" si="8"/>
        <v>38044</v>
      </c>
      <c r="AS39">
        <f t="shared" si="9"/>
        <v>3</v>
      </c>
      <c r="AT39">
        <f t="shared" si="10"/>
        <v>4</v>
      </c>
      <c r="BE39" cm="1">
        <f t="array" ref="BE39">_xll.BDH($BE$3,"PX_LAST",$A39,$A39,"Days=A","Fill=P")</f>
        <v>242.59</v>
      </c>
      <c r="BF39">
        <f t="shared" si="4"/>
        <v>2.8751961324795294E-2</v>
      </c>
      <c r="BG39" t="str">
        <f t="shared" si="20"/>
        <v>E</v>
      </c>
      <c r="BH39">
        <f t="shared" si="21"/>
        <v>1</v>
      </c>
      <c r="BI39">
        <f t="shared" si="31"/>
        <v>-2.473308875056679E-2</v>
      </c>
      <c r="BJ39">
        <f t="shared" si="32"/>
        <v>98.709140124647675</v>
      </c>
      <c r="BK39">
        <f t="shared" si="33"/>
        <v>109.04391603362245</v>
      </c>
      <c r="BL39">
        <f t="shared" si="25"/>
        <v>0.90522372742200341</v>
      </c>
    </row>
    <row r="40" spans="1:64" x14ac:dyDescent="0.25">
      <c r="A40" s="54">
        <v>38077</v>
      </c>
      <c r="B40" s="75">
        <f>_xll.BDH(B$2,"PX_LAST",$A40,$A40,"Days=A","Fill=P")</f>
        <v>99.892700000000005</v>
      </c>
      <c r="C40" s="8">
        <f t="shared" si="2"/>
        <v>99.462737852822684</v>
      </c>
      <c r="D40" s="55">
        <f t="shared" si="11"/>
        <v>-0.74094026036891247</v>
      </c>
      <c r="E40" s="44">
        <f t="shared" si="28"/>
        <v>0.70353079556757903</v>
      </c>
      <c r="F40" s="8" cm="1">
        <f t="array" ref="F40">_xll.BDH(F$2,"PX_LAST",$A40,$A40,"Days=A","Fill=P")</f>
        <v>0.52600000000000002</v>
      </c>
      <c r="G40" s="10">
        <f t="shared" si="3"/>
        <v>-0.36718655426141089</v>
      </c>
      <c r="H40" s="44">
        <f t="shared" si="15"/>
        <v>2.792894827988027</v>
      </c>
      <c r="I40" s="44">
        <f t="shared" si="29"/>
        <v>0.55053540801935918</v>
      </c>
      <c r="J40" s="59"/>
      <c r="K40" s="10"/>
      <c r="M40" s="59" cm="1">
        <f t="array" ref="M40">_xll.BDH(M$3,"PX_LAST",$A40,$A40,"Days=A","Fill=P")</f>
        <v>-15.2</v>
      </c>
      <c r="N40" s="10">
        <f t="shared" si="27"/>
        <v>23.79469068574403</v>
      </c>
      <c r="O40" s="55"/>
      <c r="R40" s="34" t="s">
        <v>26</v>
      </c>
      <c r="S40" s="26">
        <f t="shared" si="30"/>
        <v>0.82650519280151324</v>
      </c>
      <c r="T40" s="1" t="str">
        <f t="shared" si="12"/>
        <v>SD</v>
      </c>
      <c r="U40" s="26">
        <f t="shared" si="16"/>
        <v>-0.13111759175686477</v>
      </c>
      <c r="V40" s="49">
        <f t="shared" si="13"/>
        <v>0</v>
      </c>
      <c r="W40" s="26">
        <f t="shared" si="17"/>
        <v>-0.13111759175686477</v>
      </c>
      <c r="X40" t="str">
        <f t="shared" si="18"/>
        <v>E</v>
      </c>
      <c r="Y40" s="35">
        <f t="shared" si="14"/>
        <v>0.82650519280151324</v>
      </c>
      <c r="Z40" s="34" t="str">
        <f t="shared" si="34"/>
        <v>E</v>
      </c>
      <c r="AA40" t="s">
        <v>57</v>
      </c>
      <c r="AB40" s="1">
        <f t="shared" si="22"/>
        <v>0.13111759175686477</v>
      </c>
      <c r="AC40" s="1">
        <v>0.15</v>
      </c>
      <c r="AD40" s="1"/>
      <c r="AE40" s="1"/>
      <c r="AF40" s="1"/>
      <c r="AG40" s="1">
        <v>0</v>
      </c>
      <c r="AI40" s="28">
        <f t="shared" si="5"/>
        <v>0.82650519280151324</v>
      </c>
      <c r="AJ40" s="28" t="e">
        <f t="shared" si="5"/>
        <v>#N/A</v>
      </c>
      <c r="AK40" s="28" t="e">
        <f t="shared" si="5"/>
        <v>#N/A</v>
      </c>
      <c r="AL40" s="28" t="e">
        <f t="shared" si="5"/>
        <v>#N/A</v>
      </c>
      <c r="AM40" s="28">
        <f t="shared" si="6"/>
        <v>236.59</v>
      </c>
      <c r="AN40" s="28" t="e">
        <f t="shared" si="6"/>
        <v>#N/A</v>
      </c>
      <c r="AO40" t="e">
        <f t="shared" si="6"/>
        <v>#N/A</v>
      </c>
      <c r="AP40" t="e">
        <f t="shared" si="7"/>
        <v>#N/A</v>
      </c>
      <c r="AR40" s="16">
        <f t="shared" si="8"/>
        <v>38077</v>
      </c>
      <c r="AS40">
        <f t="shared" si="9"/>
        <v>3</v>
      </c>
      <c r="AT40">
        <f t="shared" si="10"/>
        <v>4</v>
      </c>
      <c r="BE40" cm="1">
        <f t="array" ref="BE40">_xll.BDH($BE$3,"PX_LAST",$A40,$A40,"Days=A","Fill=P")</f>
        <v>236.59</v>
      </c>
      <c r="BF40">
        <f t="shared" si="4"/>
        <v>-2.473308875056679E-2</v>
      </c>
      <c r="BG40" t="str">
        <f t="shared" si="20"/>
        <v>E</v>
      </c>
      <c r="BH40">
        <f t="shared" si="21"/>
        <v>1</v>
      </c>
      <c r="BI40">
        <f t="shared" si="31"/>
        <v>1.0397734477366027E-2</v>
      </c>
      <c r="BJ40">
        <f t="shared" si="32"/>
        <v>96.267758201452637</v>
      </c>
      <c r="BK40">
        <f t="shared" si="33"/>
        <v>106.34692318065352</v>
      </c>
      <c r="BL40">
        <f t="shared" si="25"/>
        <v>0.90522372742200341</v>
      </c>
    </row>
    <row r="41" spans="1:64" x14ac:dyDescent="0.25">
      <c r="A41" s="54">
        <v>38107</v>
      </c>
      <c r="B41" s="75">
        <f>_xll.BDH(B$2,"PX_LAST",$A41,$A41,"Days=A","Fill=P")</f>
        <v>99.910300000000007</v>
      </c>
      <c r="C41" s="8">
        <f t="shared" si="2"/>
        <v>99.48511596018156</v>
      </c>
      <c r="D41" s="55">
        <f t="shared" si="11"/>
        <v>-0.55092312742476646</v>
      </c>
      <c r="E41" s="44">
        <f t="shared" si="28"/>
        <v>0.70474283391171266</v>
      </c>
      <c r="F41" s="8" cm="1">
        <f t="array" ref="F41">_xll.BDH(F$2,"PX_LAST",$A41,$A41,"Days=A","Fill=P")</f>
        <v>0.48399999999999999</v>
      </c>
      <c r="G41" s="10">
        <f t="shared" si="3"/>
        <v>-0.32462722654834031</v>
      </c>
      <c r="H41" s="44">
        <f t="shared" si="15"/>
        <v>2.6451892582721444</v>
      </c>
      <c r="I41" s="44">
        <f t="shared" si="29"/>
        <v>9.6242068673948467E-3</v>
      </c>
      <c r="J41" s="59"/>
      <c r="K41" s="10"/>
      <c r="M41" s="59" cm="1">
        <f t="array" ref="M41">_xll.BDH(M$3,"PX_LAST",$A41,$A41,"Days=A","Fill=P")</f>
        <v>-0.8</v>
      </c>
      <c r="N41" s="10">
        <f t="shared" si="27"/>
        <v>21.33522161716963</v>
      </c>
      <c r="O41" s="55"/>
      <c r="R41" s="34" t="s">
        <v>26</v>
      </c>
      <c r="S41" s="26">
        <f t="shared" si="30"/>
        <v>0.70215829290662135</v>
      </c>
      <c r="T41" s="1" t="str">
        <f t="shared" si="12"/>
        <v>SD</v>
      </c>
      <c r="U41" s="26">
        <f t="shared" si="16"/>
        <v>-0.12434689989489189</v>
      </c>
      <c r="V41" s="49">
        <f t="shared" si="13"/>
        <v>0</v>
      </c>
      <c r="W41" s="26">
        <f t="shared" si="17"/>
        <v>-0.12434689989489189</v>
      </c>
      <c r="X41" t="str">
        <f t="shared" si="18"/>
        <v>E</v>
      </c>
      <c r="Y41" s="35">
        <f t="shared" si="14"/>
        <v>0.70215829290662135</v>
      </c>
      <c r="Z41" s="34" t="str">
        <f t="shared" si="34"/>
        <v>E</v>
      </c>
      <c r="AA41" t="s">
        <v>57</v>
      </c>
      <c r="AB41" s="1">
        <f t="shared" si="22"/>
        <v>0.12434689989489189</v>
      </c>
      <c r="AC41" s="1">
        <v>0.15</v>
      </c>
      <c r="AD41" s="1"/>
      <c r="AE41" s="1"/>
      <c r="AF41" s="1"/>
      <c r="AG41" s="1">
        <v>0</v>
      </c>
      <c r="AI41" s="28">
        <f t="shared" si="5"/>
        <v>0.70215829290662135</v>
      </c>
      <c r="AJ41" s="28" t="e">
        <f t="shared" si="5"/>
        <v>#N/A</v>
      </c>
      <c r="AK41" s="28" t="e">
        <f t="shared" si="5"/>
        <v>#N/A</v>
      </c>
      <c r="AL41" s="28" t="e">
        <f t="shared" si="5"/>
        <v>#N/A</v>
      </c>
      <c r="AM41" s="28">
        <f t="shared" si="6"/>
        <v>239.05</v>
      </c>
      <c r="AN41" s="28" t="e">
        <f t="shared" si="6"/>
        <v>#N/A</v>
      </c>
      <c r="AO41" t="e">
        <f t="shared" si="6"/>
        <v>#N/A</v>
      </c>
      <c r="AP41" t="e">
        <f t="shared" si="7"/>
        <v>#N/A</v>
      </c>
      <c r="AR41" s="16">
        <f t="shared" si="8"/>
        <v>38107</v>
      </c>
      <c r="AS41">
        <f t="shared" si="9"/>
        <v>3</v>
      </c>
      <c r="AT41">
        <f t="shared" si="10"/>
        <v>4</v>
      </c>
      <c r="BE41" cm="1">
        <f t="array" ref="BE41">_xll.BDH($BE$3,"PX_LAST",$A41,$A41,"Days=A","Fill=P")</f>
        <v>239.05</v>
      </c>
      <c r="BF41">
        <f t="shared" si="4"/>
        <v>1.0397734477366027E-2</v>
      </c>
      <c r="BG41" t="str">
        <f t="shared" si="20"/>
        <v>E</v>
      </c>
      <c r="BH41">
        <f t="shared" si="21"/>
        <v>1</v>
      </c>
      <c r="BI41">
        <f t="shared" si="31"/>
        <v>-7.1114829533570623E-3</v>
      </c>
      <c r="BJ41">
        <f t="shared" si="32"/>
        <v>97.268724789962619</v>
      </c>
      <c r="BK41">
        <f t="shared" si="33"/>
        <v>107.45269025037079</v>
      </c>
      <c r="BL41">
        <f t="shared" si="25"/>
        <v>0.90522372742200341</v>
      </c>
    </row>
    <row r="42" spans="1:64" x14ac:dyDescent="0.25">
      <c r="A42" s="54">
        <v>38138</v>
      </c>
      <c r="B42" s="75">
        <f>_xll.BDH(B$2,"PX_LAST",$A42,$A42,"Days=A","Fill=P")</f>
        <v>99.922700000000006</v>
      </c>
      <c r="C42" s="8">
        <f t="shared" si="2"/>
        <v>99.506995162172487</v>
      </c>
      <c r="D42" s="55">
        <f t="shared" si="11"/>
        <v>-0.33116771876224133</v>
      </c>
      <c r="E42" s="44">
        <f t="shared" si="28"/>
        <v>0.75941949807691334</v>
      </c>
      <c r="F42" s="8" cm="1">
        <f t="array" ref="F42">_xll.BDH(F$2,"PX_LAST",$A42,$A42,"Days=A","Fill=P")</f>
        <v>0.628</v>
      </c>
      <c r="G42" s="10">
        <f t="shared" si="3"/>
        <v>-0.27699586522092323</v>
      </c>
      <c r="H42" s="44">
        <f t="shared" si="15"/>
        <v>2.3674614915622363</v>
      </c>
      <c r="I42" s="44">
        <f t="shared" si="29"/>
        <v>-0.47961486896416528</v>
      </c>
      <c r="J42" s="59"/>
      <c r="K42" s="10"/>
      <c r="M42" s="59" cm="1">
        <f t="array" ref="M42">_xll.BDH(M$3,"PX_LAST",$A42,$A42,"Days=A","Fill=P")</f>
        <v>-16.600000000000001</v>
      </c>
      <c r="N42" s="10">
        <f t="shared" si="27"/>
        <v>17.541699455452669</v>
      </c>
      <c r="O42" s="55"/>
      <c r="R42" s="34" t="s">
        <v>26</v>
      </c>
      <c r="S42" s="26">
        <f t="shared" si="30"/>
        <v>0.57902460047818571</v>
      </c>
      <c r="T42" s="1" t="str">
        <f t="shared" si="12"/>
        <v>SD</v>
      </c>
      <c r="U42" s="26">
        <f t="shared" si="16"/>
        <v>-0.12313369242843564</v>
      </c>
      <c r="V42" s="49">
        <f t="shared" si="13"/>
        <v>0</v>
      </c>
      <c r="W42" s="26">
        <f t="shared" si="17"/>
        <v>-0.12313369242843564</v>
      </c>
      <c r="X42" t="str">
        <f t="shared" si="18"/>
        <v>E</v>
      </c>
      <c r="Y42" s="35">
        <f t="shared" si="14"/>
        <v>0.57902460047818571</v>
      </c>
      <c r="Z42" s="34" t="str">
        <f t="shared" si="34"/>
        <v>E</v>
      </c>
      <c r="AA42" t="s">
        <v>57</v>
      </c>
      <c r="AB42" s="1">
        <f t="shared" si="22"/>
        <v>0.12313369242843564</v>
      </c>
      <c r="AC42" s="1">
        <v>0.15</v>
      </c>
      <c r="AD42" s="1"/>
      <c r="AE42" s="1"/>
      <c r="AF42" s="1"/>
      <c r="AG42" s="1">
        <v>0</v>
      </c>
      <c r="AI42" s="28">
        <f t="shared" si="5"/>
        <v>0.57902460047818571</v>
      </c>
      <c r="AJ42" s="28" t="e">
        <f t="shared" si="5"/>
        <v>#N/A</v>
      </c>
      <c r="AK42" s="28" t="e">
        <f t="shared" si="5"/>
        <v>#N/A</v>
      </c>
      <c r="AL42" s="28" t="e">
        <f t="shared" si="5"/>
        <v>#N/A</v>
      </c>
      <c r="AM42" s="28">
        <f t="shared" si="6"/>
        <v>237.35</v>
      </c>
      <c r="AN42" s="28" t="e">
        <f t="shared" si="6"/>
        <v>#N/A</v>
      </c>
      <c r="AO42" t="e">
        <f t="shared" si="6"/>
        <v>#N/A</v>
      </c>
      <c r="AP42" t="e">
        <f t="shared" si="7"/>
        <v>#N/A</v>
      </c>
      <c r="AR42" s="16">
        <f t="shared" si="8"/>
        <v>38138</v>
      </c>
      <c r="AS42">
        <f t="shared" si="9"/>
        <v>3</v>
      </c>
      <c r="AT42">
        <f t="shared" si="10"/>
        <v>4</v>
      </c>
      <c r="BE42" cm="1">
        <f t="array" ref="BE42">_xll.BDH($BE$3,"PX_LAST",$A42,$A42,"Days=A","Fill=P")</f>
        <v>237.35</v>
      </c>
      <c r="BF42">
        <f t="shared" si="4"/>
        <v>-7.1114829533570623E-3</v>
      </c>
      <c r="BG42" t="str">
        <f t="shared" si="20"/>
        <v>E</v>
      </c>
      <c r="BH42">
        <f t="shared" si="21"/>
        <v>1</v>
      </c>
      <c r="BI42">
        <f t="shared" si="31"/>
        <v>1.4788287339372319E-2</v>
      </c>
      <c r="BJ42">
        <f t="shared" si="32"/>
        <v>96.576999911724016</v>
      </c>
      <c r="BK42">
        <f t="shared" si="33"/>
        <v>106.68854227536292</v>
      </c>
      <c r="BL42">
        <f t="shared" si="25"/>
        <v>0.90522372742200341</v>
      </c>
    </row>
    <row r="43" spans="1:64" x14ac:dyDescent="0.25">
      <c r="A43" s="54">
        <v>38168</v>
      </c>
      <c r="B43" s="75">
        <f>_xll.BDH(B$2,"PX_LAST",$A43,$A43,"Days=A","Fill=P")</f>
        <v>99.937600000000003</v>
      </c>
      <c r="C43" s="8">
        <f t="shared" si="2"/>
        <v>99.528525404063856</v>
      </c>
      <c r="D43" s="55">
        <f t="shared" si="11"/>
        <v>-5.9397591798720291E-2</v>
      </c>
      <c r="E43" s="44">
        <f t="shared" si="28"/>
        <v>0.86461315975254849</v>
      </c>
      <c r="F43" s="8" cm="1">
        <f t="array" ref="F43">_xll.BDH(F$2,"PX_LAST",$A43,$A43,"Days=A","Fill=P")</f>
        <v>0.77400000000000002</v>
      </c>
      <c r="G43" s="10">
        <f t="shared" si="3"/>
        <v>-0.22444607195987701</v>
      </c>
      <c r="H43" s="44">
        <f t="shared" si="15"/>
        <v>2.2334924623449468</v>
      </c>
      <c r="I43" s="44">
        <f t="shared" si="29"/>
        <v>-0.69215058096762005</v>
      </c>
      <c r="J43" s="59"/>
      <c r="K43" s="10"/>
      <c r="M43" s="59" cm="1">
        <f t="array" ref="M43">_xll.BDH(M$3,"PX_LAST",$A43,$A43,"Days=A","Fill=P")</f>
        <v>-33.5</v>
      </c>
      <c r="N43" s="10">
        <f t="shared" si="27"/>
        <v>12.437529509907403</v>
      </c>
      <c r="O43" s="55"/>
      <c r="R43" s="34" t="s">
        <v>26</v>
      </c>
      <c r="S43" s="26">
        <f t="shared" si="30"/>
        <v>0.58663936233278868</v>
      </c>
      <c r="T43" s="1" t="str">
        <f t="shared" si="12"/>
        <v>E</v>
      </c>
      <c r="U43" s="26">
        <f t="shared" si="16"/>
        <v>7.6147618546029694E-3</v>
      </c>
      <c r="V43" s="49">
        <f t="shared" si="13"/>
        <v>0</v>
      </c>
      <c r="W43" s="26">
        <f t="shared" si="17"/>
        <v>7.6147618546029694E-3</v>
      </c>
      <c r="X43" t="str">
        <f t="shared" si="18"/>
        <v>E</v>
      </c>
      <c r="Y43" s="35">
        <f t="shared" si="14"/>
        <v>0.58663936233278868</v>
      </c>
      <c r="Z43" s="34" t="str">
        <f t="shared" si="34"/>
        <v>E</v>
      </c>
      <c r="AA43" t="s">
        <v>57</v>
      </c>
      <c r="AB43" s="1">
        <f t="shared" si="22"/>
        <v>7.6147618546029694E-3</v>
      </c>
      <c r="AC43" s="1">
        <v>0.15</v>
      </c>
      <c r="AD43" s="1"/>
      <c r="AE43" s="1"/>
      <c r="AF43" s="1"/>
      <c r="AG43" s="1">
        <v>0</v>
      </c>
      <c r="AI43" s="28">
        <f t="shared" si="5"/>
        <v>0.58663936233278868</v>
      </c>
      <c r="AJ43" s="28" t="e">
        <f t="shared" si="5"/>
        <v>#N/A</v>
      </c>
      <c r="AK43" s="28" t="e">
        <f t="shared" si="5"/>
        <v>#N/A</v>
      </c>
      <c r="AL43" s="28" t="e">
        <f t="shared" si="5"/>
        <v>#N/A</v>
      </c>
      <c r="AM43" s="28">
        <f t="shared" si="6"/>
        <v>240.86</v>
      </c>
      <c r="AN43" s="28" t="e">
        <f t="shared" si="6"/>
        <v>#N/A</v>
      </c>
      <c r="AO43" t="e">
        <f t="shared" si="6"/>
        <v>#N/A</v>
      </c>
      <c r="AP43" t="e">
        <f t="shared" si="7"/>
        <v>#N/A</v>
      </c>
      <c r="AR43" s="16">
        <f t="shared" si="8"/>
        <v>38168</v>
      </c>
      <c r="AS43">
        <f t="shared" si="9"/>
        <v>4</v>
      </c>
      <c r="AT43">
        <f t="shared" si="10"/>
        <v>4</v>
      </c>
      <c r="BE43" cm="1">
        <f t="array" ref="BE43">_xll.BDH($BE$3,"PX_LAST",$A43,$A43,"Days=A","Fill=P")</f>
        <v>240.86</v>
      </c>
      <c r="BF43">
        <f t="shared" si="4"/>
        <v>1.4788287339372319E-2</v>
      </c>
      <c r="BG43" t="str">
        <f t="shared" si="20"/>
        <v>E</v>
      </c>
      <c r="BH43">
        <f t="shared" si="21"/>
        <v>1</v>
      </c>
      <c r="BI43">
        <f t="shared" si="31"/>
        <v>-1.8516980818732875E-2</v>
      </c>
      <c r="BJ43">
        <f t="shared" si="32"/>
        <v>98.005208336793132</v>
      </c>
      <c r="BK43">
        <f t="shared" si="33"/>
        <v>108.26628309434976</v>
      </c>
      <c r="BL43">
        <f t="shared" si="25"/>
        <v>0.90522372742200352</v>
      </c>
    </row>
    <row r="44" spans="1:64" x14ac:dyDescent="0.25">
      <c r="A44" s="54">
        <v>38198</v>
      </c>
      <c r="B44" s="75">
        <f>_xll.BDH(B$2,"PX_LAST",$A44,$A44,"Days=A","Fill=P")</f>
        <v>99.937600000000003</v>
      </c>
      <c r="C44" s="8">
        <f t="shared" si="2"/>
        <v>99.548979133860669</v>
      </c>
      <c r="D44" s="55">
        <f t="shared" si="11"/>
        <v>0.30298735334667032</v>
      </c>
      <c r="E44" s="44">
        <f t="shared" si="28"/>
        <v>1.0439276137155828</v>
      </c>
      <c r="F44" s="8" cm="1">
        <f t="array" ref="F44">_xll.BDH(F$2,"PX_LAST",$A44,$A44,"Days=A","Fill=P")</f>
        <v>0.70299999999999996</v>
      </c>
      <c r="G44" s="10">
        <f t="shared" si="3"/>
        <v>-0.1780737683618831</v>
      </c>
      <c r="H44" s="44">
        <f t="shared" si="15"/>
        <v>2.1184722401333644</v>
      </c>
      <c r="I44" s="44">
        <f t="shared" si="29"/>
        <v>-0.67442258785466258</v>
      </c>
      <c r="J44" s="59"/>
      <c r="K44" s="10"/>
      <c r="M44" s="59" cm="1">
        <f t="array" ref="M44">_xll.BDH(M$3,"PX_LAST",$A44,$A44,"Days=A","Fill=P")</f>
        <v>27.4</v>
      </c>
      <c r="N44" s="10">
        <f t="shared" si="27"/>
        <v>13.933776558916662</v>
      </c>
      <c r="O44" s="55"/>
      <c r="R44" s="34" t="s">
        <v>26</v>
      </c>
      <c r="S44" s="26">
        <f t="shared" si="30"/>
        <v>0.6977411548352388</v>
      </c>
      <c r="T44" s="1" t="str">
        <f t="shared" si="12"/>
        <v>E</v>
      </c>
      <c r="U44" s="26">
        <f t="shared" si="16"/>
        <v>0.11110179250245011</v>
      </c>
      <c r="V44" s="49">
        <f t="shared" si="13"/>
        <v>0</v>
      </c>
      <c r="W44" s="26">
        <f t="shared" si="17"/>
        <v>0.11110179250245011</v>
      </c>
      <c r="X44" t="str">
        <f t="shared" si="18"/>
        <v>E</v>
      </c>
      <c r="Y44" s="35">
        <f t="shared" si="14"/>
        <v>0.58663936233278868</v>
      </c>
      <c r="Z44" s="34" t="str">
        <f t="shared" si="34"/>
        <v>E</v>
      </c>
      <c r="AA44" t="s">
        <v>57</v>
      </c>
      <c r="AB44" s="1">
        <f t="shared" si="22"/>
        <v>0.11110179250245011</v>
      </c>
      <c r="AC44" s="1">
        <f t="shared" ref="AC44:AC107" si="35">PERCENTILE(AB24:AB44,$X$1)</f>
        <v>0.12434689989489189</v>
      </c>
      <c r="AD44" s="1"/>
      <c r="AE44" s="1"/>
      <c r="AF44" s="1"/>
      <c r="AG44" s="1">
        <v>0</v>
      </c>
      <c r="AI44" s="28">
        <f t="shared" si="5"/>
        <v>0.6977411548352388</v>
      </c>
      <c r="AJ44" s="28" t="e">
        <f t="shared" si="5"/>
        <v>#N/A</v>
      </c>
      <c r="AK44" s="28" t="e">
        <f t="shared" si="5"/>
        <v>#N/A</v>
      </c>
      <c r="AL44" s="28" t="e">
        <f t="shared" si="5"/>
        <v>#N/A</v>
      </c>
      <c r="AM44" s="28">
        <f t="shared" si="6"/>
        <v>236.4</v>
      </c>
      <c r="AN44" s="28" t="e">
        <f t="shared" si="6"/>
        <v>#N/A</v>
      </c>
      <c r="AO44" t="e">
        <f t="shared" si="6"/>
        <v>#N/A</v>
      </c>
      <c r="AP44" t="e">
        <f t="shared" si="7"/>
        <v>#N/A</v>
      </c>
      <c r="AR44" s="16">
        <f t="shared" si="8"/>
        <v>38198</v>
      </c>
      <c r="AS44">
        <f t="shared" si="9"/>
        <v>4</v>
      </c>
      <c r="AT44">
        <f t="shared" si="10"/>
        <v>4</v>
      </c>
      <c r="BE44" cm="1">
        <f t="array" ref="BE44">_xll.BDH($BE$3,"PX_LAST",$A44,$A44,"Days=A","Fill=P")</f>
        <v>236.4</v>
      </c>
      <c r="BF44">
        <f t="shared" si="4"/>
        <v>-1.8516980818732875E-2</v>
      </c>
      <c r="BG44" t="str">
        <f t="shared" si="20"/>
        <v>E</v>
      </c>
      <c r="BH44">
        <f t="shared" si="21"/>
        <v>1</v>
      </c>
      <c r="BI44">
        <f t="shared" si="31"/>
        <v>-1.1717428087986481E-2</v>
      </c>
      <c r="BJ44">
        <f t="shared" si="32"/>
        <v>96.190447773884813</v>
      </c>
      <c r="BK44">
        <f t="shared" si="33"/>
        <v>106.26151840697618</v>
      </c>
      <c r="BL44">
        <f t="shared" si="25"/>
        <v>0.90522372742200352</v>
      </c>
    </row>
    <row r="45" spans="1:64" x14ac:dyDescent="0.25">
      <c r="A45" s="54">
        <v>38230</v>
      </c>
      <c r="B45" s="75">
        <f>_xll.BDH(B$2,"PX_LAST",$A45,$A45,"Days=A","Fill=P")</f>
        <v>99.994100000000003</v>
      </c>
      <c r="C45" s="8">
        <f t="shared" si="2"/>
        <v>99.571235177167637</v>
      </c>
      <c r="D45" s="55">
        <f t="shared" si="11"/>
        <v>0.77993670572465124</v>
      </c>
      <c r="E45" s="44">
        <f t="shared" si="28"/>
        <v>1.3308598331494177</v>
      </c>
      <c r="F45" s="8" cm="1">
        <f t="array" ref="F45">_xll.BDH(F$2,"PX_LAST",$A45,$A45,"Days=A","Fill=P")</f>
        <v>0.64</v>
      </c>
      <c r="G45" s="10">
        <f t="shared" si="3"/>
        <v>-0.13717007994378891</v>
      </c>
      <c r="H45" s="44">
        <f t="shared" si="15"/>
        <v>1.9654116272694171</v>
      </c>
      <c r="I45" s="44">
        <f t="shared" si="29"/>
        <v>-0.67977763100272726</v>
      </c>
      <c r="J45" s="59"/>
      <c r="K45" s="10"/>
      <c r="M45" s="59" cm="1">
        <f t="array" ref="M45">_xll.BDH(M$3,"PX_LAST",$A45,$A45,"Days=A","Fill=P")</f>
        <v>6.2</v>
      </c>
      <c r="N45" s="10">
        <f t="shared" si="27"/>
        <v>13.160398903024996</v>
      </c>
      <c r="O45" s="55"/>
      <c r="R45" s="34" t="s">
        <v>26</v>
      </c>
      <c r="S45" s="26">
        <f t="shared" si="30"/>
        <v>0.84910763378518961</v>
      </c>
      <c r="T45" s="1" t="str">
        <f t="shared" si="12"/>
        <v>E</v>
      </c>
      <c r="U45" s="26">
        <f t="shared" si="16"/>
        <v>0.15136647894995081</v>
      </c>
      <c r="V45" s="49">
        <f t="shared" si="13"/>
        <v>0</v>
      </c>
      <c r="W45" s="26">
        <f t="shared" si="17"/>
        <v>0.15136647894995081</v>
      </c>
      <c r="X45" t="str">
        <f t="shared" si="18"/>
        <v>E</v>
      </c>
      <c r="Y45" s="35">
        <f t="shared" si="14"/>
        <v>0.58663936233278868</v>
      </c>
      <c r="Z45" s="34" t="str">
        <f t="shared" si="34"/>
        <v>E</v>
      </c>
      <c r="AA45" t="s">
        <v>57</v>
      </c>
      <c r="AB45" s="1">
        <f t="shared" si="22"/>
        <v>0.15136647894995081</v>
      </c>
      <c r="AC45" s="1">
        <f t="shared" si="35"/>
        <v>0.12434689989489189</v>
      </c>
      <c r="AD45" s="1"/>
      <c r="AE45" s="1"/>
      <c r="AF45" s="1"/>
      <c r="AG45" s="1">
        <v>0</v>
      </c>
      <c r="AI45" s="28">
        <f t="shared" si="5"/>
        <v>0.84910763378518961</v>
      </c>
      <c r="AJ45" s="28">
        <f t="shared" si="5"/>
        <v>0.84910763378518961</v>
      </c>
      <c r="AK45" s="28" t="e">
        <f t="shared" si="5"/>
        <v>#N/A</v>
      </c>
      <c r="AL45" s="28" t="e">
        <f t="shared" si="5"/>
        <v>#N/A</v>
      </c>
      <c r="AM45" s="28">
        <f t="shared" si="6"/>
        <v>233.63</v>
      </c>
      <c r="AN45" s="28">
        <f t="shared" si="6"/>
        <v>233.63</v>
      </c>
      <c r="AO45" t="e">
        <f t="shared" si="6"/>
        <v>#N/A</v>
      </c>
      <c r="AP45" t="e">
        <f t="shared" si="7"/>
        <v>#N/A</v>
      </c>
      <c r="AR45" s="16">
        <f t="shared" si="8"/>
        <v>38230</v>
      </c>
      <c r="AS45">
        <f t="shared" si="9"/>
        <v>4</v>
      </c>
      <c r="AT45">
        <f t="shared" si="10"/>
        <v>4</v>
      </c>
      <c r="BE45" cm="1">
        <f t="array" ref="BE45">_xll.BDH($BE$3,"PX_LAST",$A45,$A45,"Days=A","Fill=P")</f>
        <v>233.63</v>
      </c>
      <c r="BF45">
        <f t="shared" si="4"/>
        <v>-1.1717428087986481E-2</v>
      </c>
      <c r="BG45" t="str">
        <f t="shared" si="20"/>
        <v>E</v>
      </c>
      <c r="BH45">
        <f t="shared" si="21"/>
        <v>1</v>
      </c>
      <c r="BI45">
        <f t="shared" si="31"/>
        <v>1.7591918846038723E-2</v>
      </c>
      <c r="BJ45">
        <f t="shared" si="32"/>
        <v>95.063343119343102</v>
      </c>
      <c r="BK45">
        <f t="shared" si="33"/>
        <v>105.01640670652219</v>
      </c>
      <c r="BL45">
        <f t="shared" si="25"/>
        <v>0.90522372742200352</v>
      </c>
    </row>
    <row r="46" spans="1:64" x14ac:dyDescent="0.25">
      <c r="A46" s="54">
        <v>38260</v>
      </c>
      <c r="B46" s="75">
        <f>_xll.BDH(B$2,"PX_LAST",$A46,$A46,"Days=A","Fill=P")</f>
        <v>100.0352</v>
      </c>
      <c r="C46" s="8">
        <f t="shared" si="2"/>
        <v>99.594433418309251</v>
      </c>
      <c r="D46" s="55">
        <f t="shared" si="11"/>
        <v>1.3161666718475196</v>
      </c>
      <c r="E46" s="44">
        <f t="shared" si="28"/>
        <v>1.6473343906097608</v>
      </c>
      <c r="F46" s="8" cm="1">
        <f t="array" ref="F46">_xll.BDH(F$2,"PX_LAST",$A46,$A46,"Days=A","Fill=P")</f>
        <v>0.77</v>
      </c>
      <c r="G46" s="10">
        <f t="shared" si="3"/>
        <v>-9.1811575946599416E-2</v>
      </c>
      <c r="H46" s="44">
        <f t="shared" si="15"/>
        <v>1.8500863428381829</v>
      </c>
      <c r="I46" s="44">
        <f t="shared" si="29"/>
        <v>-0.51737514872405344</v>
      </c>
      <c r="J46" s="59"/>
      <c r="K46" s="10"/>
      <c r="M46" s="59" cm="1">
        <f t="array" ref="M46">_xll.BDH(M$3,"PX_LAST",$A46,$A46,"Days=A","Fill=P")</f>
        <v>27.9</v>
      </c>
      <c r="N46" s="10">
        <f t="shared" si="27"/>
        <v>14.634359012722495</v>
      </c>
      <c r="O46" s="55">
        <f>(N46-MEDIAN(N26:N46))/AVEDEV(N26:N46)</f>
        <v>-1.0289050838826934</v>
      </c>
      <c r="R46" s="34" t="s">
        <v>26</v>
      </c>
      <c r="S46" s="26">
        <f t="shared" si="30"/>
        <v>0.6534614345377433</v>
      </c>
      <c r="T46" s="1" t="str">
        <f t="shared" si="12"/>
        <v>SD</v>
      </c>
      <c r="U46" s="26">
        <f t="shared" si="16"/>
        <v>-0.19564619924744631</v>
      </c>
      <c r="V46" s="49">
        <f t="shared" si="13"/>
        <v>0</v>
      </c>
      <c r="W46" s="26">
        <f t="shared" si="17"/>
        <v>-0.19564619924744631</v>
      </c>
      <c r="X46" t="str">
        <f t="shared" si="18"/>
        <v>SD</v>
      </c>
      <c r="Y46" s="35">
        <f t="shared" si="14"/>
        <v>0.6534614345377433</v>
      </c>
      <c r="Z46" s="34" t="str">
        <f t="shared" si="34"/>
        <v>SD</v>
      </c>
      <c r="AA46" t="s">
        <v>57</v>
      </c>
      <c r="AB46" s="1">
        <f t="shared" si="22"/>
        <v>0.19564619924744631</v>
      </c>
      <c r="AC46" s="1">
        <f t="shared" si="35"/>
        <v>0.12434689989489189</v>
      </c>
      <c r="AD46" s="1"/>
      <c r="AE46" s="1"/>
      <c r="AF46" s="1"/>
      <c r="AG46" s="1">
        <v>0</v>
      </c>
      <c r="AI46" s="28" t="e">
        <f t="shared" si="5"/>
        <v>#N/A</v>
      </c>
      <c r="AJ46" s="28">
        <f t="shared" si="5"/>
        <v>0.6534614345377433</v>
      </c>
      <c r="AK46" s="28" t="e">
        <f t="shared" si="5"/>
        <v>#N/A</v>
      </c>
      <c r="AL46" s="28" t="e">
        <f t="shared" si="5"/>
        <v>#N/A</v>
      </c>
      <c r="AM46" s="28" t="e">
        <f t="shared" si="6"/>
        <v>#N/A</v>
      </c>
      <c r="AN46" s="28">
        <f t="shared" si="6"/>
        <v>237.74</v>
      </c>
      <c r="AO46" t="e">
        <f t="shared" si="6"/>
        <v>#N/A</v>
      </c>
      <c r="AP46" t="e">
        <f t="shared" si="7"/>
        <v>#N/A</v>
      </c>
      <c r="AR46" s="16">
        <f t="shared" si="8"/>
        <v>38260</v>
      </c>
      <c r="AS46">
        <f t="shared" si="9"/>
        <v>3</v>
      </c>
      <c r="AT46">
        <f t="shared" si="10"/>
        <v>3</v>
      </c>
      <c r="BE46" cm="1">
        <f t="array" ref="BE46">_xll.BDH($BE$3,"PX_LAST",$A46,$A46,"Days=A","Fill=P")</f>
        <v>237.74</v>
      </c>
      <c r="BF46">
        <f t="shared" si="4"/>
        <v>1.7591918846038723E-2</v>
      </c>
      <c r="BG46" t="str">
        <f t="shared" si="20"/>
        <v>SD</v>
      </c>
      <c r="BH46">
        <f t="shared" si="21"/>
        <v>0</v>
      </c>
      <c r="BI46">
        <f t="shared" si="31"/>
        <v>0</v>
      </c>
      <c r="BJ46">
        <f t="shared" si="32"/>
        <v>96.735689736731715</v>
      </c>
      <c r="BK46">
        <f t="shared" si="33"/>
        <v>106.86384681080592</v>
      </c>
      <c r="BL46">
        <f t="shared" si="25"/>
        <v>0.90522372742200341</v>
      </c>
    </row>
    <row r="47" spans="1:64" x14ac:dyDescent="0.25">
      <c r="A47" s="54">
        <v>38289</v>
      </c>
      <c r="B47" s="75">
        <f>_xll.BDH(B$2,"PX_LAST",$A47,$A47,"Days=A","Fill=P")</f>
        <v>100.0352</v>
      </c>
      <c r="C47" s="8">
        <f t="shared" si="2"/>
        <v>99.616471747393788</v>
      </c>
      <c r="D47" s="55">
        <f t="shared" si="11"/>
        <v>1.7994783730391561</v>
      </c>
      <c r="E47" s="44">
        <f t="shared" si="28"/>
        <v>1.8588759648378765</v>
      </c>
      <c r="F47" s="8" cm="1">
        <f t="array" ref="F47">_xll.BDH(F$2,"PX_LAST",$A47,$A47,"Days=A","Fill=P")</f>
        <v>0.84</v>
      </c>
      <c r="G47" s="10">
        <f t="shared" si="3"/>
        <v>-4.5220997149269401E-2</v>
      </c>
      <c r="H47" s="44">
        <f t="shared" si="15"/>
        <v>1.7788457430748996</v>
      </c>
      <c r="I47" s="44">
        <f t="shared" si="29"/>
        <v>-0.45464671927004718</v>
      </c>
      <c r="J47" s="59"/>
      <c r="K47" s="10"/>
      <c r="M47" s="59" cm="1">
        <f t="array" ref="M47">_xll.BDH(M$3,"PX_LAST",$A47,$A47,"Days=A","Fill=P")</f>
        <v>-15.3</v>
      </c>
      <c r="N47" s="10">
        <f t="shared" si="27"/>
        <v>11.640923111450247</v>
      </c>
      <c r="O47" s="55">
        <f t="shared" ref="O47:O110" si="36">(N47-MEDIAN(N27:N47))/AVEDEV(N27:N47)</f>
        <v>-1.4031172389372024</v>
      </c>
      <c r="R47" s="34" t="s">
        <v>26</v>
      </c>
      <c r="S47" s="26">
        <f t="shared" si="30"/>
        <v>0.7158872245489365</v>
      </c>
      <c r="T47" s="1" t="str">
        <f t="shared" si="12"/>
        <v>E</v>
      </c>
      <c r="U47" s="26">
        <f t="shared" si="16"/>
        <v>6.2425790011193194E-2</v>
      </c>
      <c r="V47" s="49">
        <f t="shared" si="13"/>
        <v>0</v>
      </c>
      <c r="W47" s="26">
        <f t="shared" si="17"/>
        <v>6.2425790011193194E-2</v>
      </c>
      <c r="X47" t="str">
        <f t="shared" si="18"/>
        <v>SD</v>
      </c>
      <c r="Y47" s="35">
        <f t="shared" si="14"/>
        <v>0.6534614345377433</v>
      </c>
      <c r="Z47" s="34" t="str">
        <f t="shared" si="34"/>
        <v>SD</v>
      </c>
      <c r="AA47" t="s">
        <v>57</v>
      </c>
      <c r="AB47" s="1">
        <f t="shared" si="22"/>
        <v>6.2425790011193194E-2</v>
      </c>
      <c r="AC47" s="1">
        <f t="shared" si="35"/>
        <v>0.12434689989489189</v>
      </c>
      <c r="AD47" s="1"/>
      <c r="AE47" s="1"/>
      <c r="AF47" s="1"/>
      <c r="AG47" s="1">
        <v>0</v>
      </c>
      <c r="AI47" s="28" t="e">
        <f t="shared" si="5"/>
        <v>#N/A</v>
      </c>
      <c r="AJ47" s="28">
        <f t="shared" si="5"/>
        <v>0.7158872245489365</v>
      </c>
      <c r="AK47" s="28" t="e">
        <f t="shared" si="5"/>
        <v>#N/A</v>
      </c>
      <c r="AL47" s="28" t="e">
        <f t="shared" si="5"/>
        <v>#N/A</v>
      </c>
      <c r="AM47" s="28" t="e">
        <f t="shared" si="6"/>
        <v>#N/A</v>
      </c>
      <c r="AN47" s="28">
        <f t="shared" si="6"/>
        <v>240.3</v>
      </c>
      <c r="AO47" t="e">
        <f t="shared" si="6"/>
        <v>#N/A</v>
      </c>
      <c r="AP47" t="e">
        <f t="shared" si="7"/>
        <v>#N/A</v>
      </c>
      <c r="AR47" s="16">
        <f t="shared" si="8"/>
        <v>38289</v>
      </c>
      <c r="AS47">
        <f t="shared" si="9"/>
        <v>4</v>
      </c>
      <c r="AT47">
        <f t="shared" si="10"/>
        <v>3</v>
      </c>
      <c r="BE47" cm="1">
        <f t="array" ref="BE47">_xll.BDH($BE$3,"PX_LAST",$A47,$A47,"Days=A","Fill=P")</f>
        <v>240.3</v>
      </c>
      <c r="BF47">
        <f t="shared" si="4"/>
        <v>1.0768065954404049E-2</v>
      </c>
      <c r="BG47" t="str">
        <f t="shared" si="20"/>
        <v>SD</v>
      </c>
      <c r="BH47">
        <f t="shared" si="21"/>
        <v>0</v>
      </c>
      <c r="BI47">
        <f t="shared" si="31"/>
        <v>0</v>
      </c>
      <c r="BJ47">
        <f t="shared" si="32"/>
        <v>96.735689736731715</v>
      </c>
      <c r="BK47">
        <f t="shared" si="33"/>
        <v>108.01456376140601</v>
      </c>
      <c r="BL47">
        <f t="shared" si="25"/>
        <v>0.89558006224430753</v>
      </c>
    </row>
    <row r="48" spans="1:64" x14ac:dyDescent="0.25">
      <c r="A48" s="54">
        <v>38321</v>
      </c>
      <c r="B48" s="75">
        <f>_xll.BDH(B$2,"PX_LAST",$A48,$A48,"Days=A","Fill=P")</f>
        <v>100.08150000000001</v>
      </c>
      <c r="C48" s="8">
        <f t="shared" si="2"/>
        <v>99.63972316002409</v>
      </c>
      <c r="D48" s="55">
        <f t="shared" si="11"/>
        <v>2.1480303728119199</v>
      </c>
      <c r="E48" s="44">
        <f t="shared" si="28"/>
        <v>1.8450430194652496</v>
      </c>
      <c r="F48" s="8" cm="1">
        <f t="array" ref="F48">_xll.BDH(F$2,"PX_LAST",$A48,$A48,"Days=A","Fill=P")</f>
        <v>0.97399999999999998</v>
      </c>
      <c r="G48" s="10">
        <f t="shared" si="3"/>
        <v>5.74005270819411E-3</v>
      </c>
      <c r="H48" s="44">
        <f t="shared" si="15"/>
        <v>1.7578993946412855</v>
      </c>
      <c r="I48" s="44">
        <f t="shared" si="29"/>
        <v>-0.36057284549207891</v>
      </c>
      <c r="J48" s="59"/>
      <c r="K48" s="10"/>
      <c r="M48" s="59" cm="1">
        <f t="array" ref="M48">_xll.BDH(M$3,"PX_LAST",$A48,$A48,"Days=A","Fill=P")</f>
        <v>-78.8</v>
      </c>
      <c r="N48" s="10">
        <f t="shared" si="27"/>
        <v>2.5968308003052245</v>
      </c>
      <c r="O48" s="55">
        <f t="shared" si="36"/>
        <v>-2.2797538978351217</v>
      </c>
      <c r="R48" s="34" t="s">
        <v>26</v>
      </c>
      <c r="S48" s="26">
        <f t="shared" si="30"/>
        <v>0.62212920871825084</v>
      </c>
      <c r="T48" s="1" t="str">
        <f t="shared" si="12"/>
        <v>SD</v>
      </c>
      <c r="U48" s="26">
        <f t="shared" si="16"/>
        <v>-9.3758015830685659E-2</v>
      </c>
      <c r="V48" s="49">
        <f t="shared" si="13"/>
        <v>0</v>
      </c>
      <c r="W48" s="26">
        <f t="shared" si="17"/>
        <v>-9.3758015830685659E-2</v>
      </c>
      <c r="X48" t="str">
        <f t="shared" si="18"/>
        <v>SD</v>
      </c>
      <c r="Y48" s="35">
        <f t="shared" si="14"/>
        <v>0.62212920871825084</v>
      </c>
      <c r="Z48" s="34" t="str">
        <f t="shared" si="34"/>
        <v>SD</v>
      </c>
      <c r="AA48" t="s">
        <v>57</v>
      </c>
      <c r="AB48" s="1">
        <f t="shared" si="22"/>
        <v>9.3758015830685659E-2</v>
      </c>
      <c r="AC48" s="1">
        <f t="shared" si="35"/>
        <v>0.12313369242843564</v>
      </c>
      <c r="AD48" s="1"/>
      <c r="AE48" s="1"/>
      <c r="AF48" s="1"/>
      <c r="AG48" s="1">
        <v>0</v>
      </c>
      <c r="AI48" s="28" t="e">
        <f t="shared" si="5"/>
        <v>#N/A</v>
      </c>
      <c r="AJ48" s="28">
        <f t="shared" si="5"/>
        <v>0.62212920871825084</v>
      </c>
      <c r="AK48" s="28" t="e">
        <f t="shared" si="5"/>
        <v>#N/A</v>
      </c>
      <c r="AL48" s="28" t="e">
        <f t="shared" si="5"/>
        <v>#N/A</v>
      </c>
      <c r="AM48" s="28" t="e">
        <f t="shared" si="6"/>
        <v>#N/A</v>
      </c>
      <c r="AN48" s="28">
        <f t="shared" si="6"/>
        <v>246.51</v>
      </c>
      <c r="AO48" t="e">
        <f t="shared" si="6"/>
        <v>#N/A</v>
      </c>
      <c r="AP48" t="e">
        <f t="shared" si="7"/>
        <v>#N/A</v>
      </c>
      <c r="AR48" s="16">
        <f t="shared" si="8"/>
        <v>38321</v>
      </c>
      <c r="AS48">
        <f t="shared" si="9"/>
        <v>3</v>
      </c>
      <c r="AT48">
        <f t="shared" si="10"/>
        <v>3</v>
      </c>
      <c r="BE48" cm="1">
        <f t="array" ref="BE48">_xll.BDH($BE$3,"PX_LAST",$A48,$A48,"Days=A","Fill=P")</f>
        <v>246.51</v>
      </c>
      <c r="BF48">
        <f t="shared" si="4"/>
        <v>2.5842696629213346E-2</v>
      </c>
      <c r="BG48" t="str">
        <f t="shared" si="20"/>
        <v>SD</v>
      </c>
      <c r="BH48">
        <f t="shared" si="21"/>
        <v>0</v>
      </c>
      <c r="BI48">
        <f t="shared" si="31"/>
        <v>0</v>
      </c>
      <c r="BJ48">
        <f t="shared" si="32"/>
        <v>96.735689736731715</v>
      </c>
      <c r="BK48">
        <f t="shared" si="33"/>
        <v>110.80595136422885</v>
      </c>
      <c r="BL48">
        <f t="shared" si="25"/>
        <v>0.87301889966860213</v>
      </c>
    </row>
    <row r="49" spans="1:64" x14ac:dyDescent="0.25">
      <c r="A49" s="54">
        <v>38352</v>
      </c>
      <c r="B49" s="75">
        <f>_xll.BDH(B$2,"PX_LAST",$A49,$A49,"Days=A","Fill=P")</f>
        <v>100.0591</v>
      </c>
      <c r="C49" s="8">
        <f t="shared" si="2"/>
        <v>99.660692002022884</v>
      </c>
      <c r="D49" s="55">
        <f t="shared" si="11"/>
        <v>2.2560479717245623</v>
      </c>
      <c r="E49" s="44">
        <f t="shared" si="28"/>
        <v>1.4761112659999109</v>
      </c>
      <c r="F49" s="8" cm="1">
        <f t="array" ref="F49">_xll.BDH(F$2,"PX_LAST",$A49,$A49,"Days=A","Fill=P")</f>
        <v>1.052</v>
      </c>
      <c r="G49" s="10">
        <f t="shared" si="3"/>
        <v>5.8053050072784454E-2</v>
      </c>
      <c r="H49" s="44">
        <f t="shared" si="15"/>
        <v>1.7715608248690378</v>
      </c>
      <c r="I49" s="44">
        <f t="shared" si="29"/>
        <v>-0.19385080240037933</v>
      </c>
      <c r="J49" s="59"/>
      <c r="K49" s="10"/>
      <c r="M49" s="59" cm="1">
        <f t="array" ref="M49">_xll.BDH(M$3,"PX_LAST",$A49,$A49,"Days=A","Fill=P")</f>
        <v>-15.2</v>
      </c>
      <c r="N49" s="10">
        <f t="shared" si="27"/>
        <v>0.81714772027470239</v>
      </c>
      <c r="O49" s="55">
        <f t="shared" si="36"/>
        <v>-2.4644939497861489</v>
      </c>
      <c r="R49" s="34" t="s">
        <v>26</v>
      </c>
      <c r="S49" s="26">
        <f t="shared" si="30"/>
        <v>0.56907506208139647</v>
      </c>
      <c r="T49" s="1" t="str">
        <f t="shared" si="12"/>
        <v>SD</v>
      </c>
      <c r="U49" s="26">
        <f t="shared" si="16"/>
        <v>-5.3054146636854371E-2</v>
      </c>
      <c r="V49" s="49">
        <f t="shared" si="13"/>
        <v>0</v>
      </c>
      <c r="W49" s="26">
        <f t="shared" si="17"/>
        <v>-5.3054146636854371E-2</v>
      </c>
      <c r="X49" t="str">
        <f t="shared" si="18"/>
        <v>SD</v>
      </c>
      <c r="Y49" s="35">
        <f t="shared" si="14"/>
        <v>0.62212920871825084</v>
      </c>
      <c r="Z49" s="34" t="str">
        <f t="shared" si="34"/>
        <v>SD</v>
      </c>
      <c r="AA49" t="s">
        <v>57</v>
      </c>
      <c r="AB49" s="1">
        <f t="shared" si="22"/>
        <v>5.3054146636854371E-2</v>
      </c>
      <c r="AC49" s="1">
        <f t="shared" si="35"/>
        <v>0.1165027803956219</v>
      </c>
      <c r="AD49" s="1"/>
      <c r="AE49" s="1"/>
      <c r="AF49" s="1"/>
      <c r="AG49" s="1">
        <v>0</v>
      </c>
      <c r="AI49" s="28" t="e">
        <f t="shared" si="5"/>
        <v>#N/A</v>
      </c>
      <c r="AJ49" s="28">
        <f t="shared" si="5"/>
        <v>0.56907506208139647</v>
      </c>
      <c r="AK49" s="28" t="e">
        <f t="shared" si="5"/>
        <v>#N/A</v>
      </c>
      <c r="AL49" s="28" t="e">
        <f t="shared" si="5"/>
        <v>#N/A</v>
      </c>
      <c r="AM49" s="28" t="e">
        <f t="shared" si="6"/>
        <v>#N/A</v>
      </c>
      <c r="AN49" s="28">
        <f t="shared" si="6"/>
        <v>251.11</v>
      </c>
      <c r="AO49" t="e">
        <f t="shared" si="6"/>
        <v>#N/A</v>
      </c>
      <c r="AP49" t="e">
        <f t="shared" si="7"/>
        <v>#N/A</v>
      </c>
      <c r="AR49" s="16">
        <f t="shared" si="8"/>
        <v>38352</v>
      </c>
      <c r="AS49">
        <f t="shared" si="9"/>
        <v>3</v>
      </c>
      <c r="AT49">
        <f t="shared" si="10"/>
        <v>3</v>
      </c>
      <c r="BE49" cm="1">
        <f t="array" ref="BE49">_xll.BDH($BE$3,"PX_LAST",$A49,$A49,"Days=A","Fill=P")</f>
        <v>251.11</v>
      </c>
      <c r="BF49">
        <f t="shared" si="4"/>
        <v>1.8660500588211448E-2</v>
      </c>
      <c r="BG49" t="str">
        <f t="shared" si="20"/>
        <v>SD</v>
      </c>
      <c r="BH49">
        <f t="shared" si="21"/>
        <v>0</v>
      </c>
      <c r="BI49">
        <f t="shared" si="31"/>
        <v>0</v>
      </c>
      <c r="BJ49">
        <f t="shared" si="32"/>
        <v>96.735689736731715</v>
      </c>
      <c r="BK49">
        <f t="shared" si="33"/>
        <v>112.87364588483837</v>
      </c>
      <c r="BL49">
        <f t="shared" si="25"/>
        <v>0.8570263587961735</v>
      </c>
    </row>
    <row r="50" spans="1:64" x14ac:dyDescent="0.25">
      <c r="A50" s="54">
        <v>38383</v>
      </c>
      <c r="B50" s="75">
        <f>_xll.BDH(B$2,"PX_LAST",$A50,$A50,"Days=A","Fill=P")</f>
        <v>99.997200000000007</v>
      </c>
      <c r="C50" s="8">
        <f t="shared" si="2"/>
        <v>99.677517401921733</v>
      </c>
      <c r="D50" s="55">
        <f t="shared" si="11"/>
        <v>2.135150168697646</v>
      </c>
      <c r="E50" s="44">
        <f t="shared" si="28"/>
        <v>0.81898349685012639</v>
      </c>
      <c r="F50" s="8" cm="1">
        <f t="array" ref="F50">_xll.BDH(F$2,"PX_LAST",$A50,$A50,"Days=A","Fill=P")</f>
        <v>1.22</v>
      </c>
      <c r="G50" s="10">
        <f t="shared" si="3"/>
        <v>0.11615039756914528</v>
      </c>
      <c r="H50" s="44">
        <f t="shared" si="15"/>
        <v>1.8395144591938151</v>
      </c>
      <c r="I50" s="44">
        <f t="shared" si="29"/>
        <v>-1.0571883644367785E-2</v>
      </c>
      <c r="J50" s="59"/>
      <c r="K50" s="10"/>
      <c r="M50" s="59" cm="1">
        <f t="array" ref="M50">_xll.BDH(M$3,"PX_LAST",$A50,$A50,"Days=A","Fill=P")</f>
        <v>24.9</v>
      </c>
      <c r="N50" s="10">
        <f t="shared" si="27"/>
        <v>3.2254329482472315</v>
      </c>
      <c r="O50" s="55">
        <f t="shared" si="36"/>
        <v>-1.7574254549441644</v>
      </c>
      <c r="R50" s="34" t="s">
        <v>26</v>
      </c>
      <c r="S50" s="26">
        <f t="shared" si="30"/>
        <v>0.60513015723061103</v>
      </c>
      <c r="T50" s="1" t="str">
        <f t="shared" si="12"/>
        <v>E</v>
      </c>
      <c r="U50" s="26">
        <f t="shared" si="16"/>
        <v>3.6055095149214567E-2</v>
      </c>
      <c r="V50" s="49">
        <f t="shared" si="13"/>
        <v>0</v>
      </c>
      <c r="W50" s="26">
        <f t="shared" si="17"/>
        <v>3.6055095149214567E-2</v>
      </c>
      <c r="X50" t="str">
        <f t="shared" si="18"/>
        <v>SD</v>
      </c>
      <c r="Y50" s="35">
        <f t="shared" si="14"/>
        <v>0.62212920871825084</v>
      </c>
      <c r="Z50" s="34" t="str">
        <f t="shared" si="34"/>
        <v>SD</v>
      </c>
      <c r="AA50" t="s">
        <v>57</v>
      </c>
      <c r="AB50" s="1">
        <f t="shared" si="22"/>
        <v>3.6055095149214567E-2</v>
      </c>
      <c r="AC50" s="1">
        <f t="shared" si="35"/>
        <v>0.11110179250245011</v>
      </c>
      <c r="AD50" s="1"/>
      <c r="AE50" s="1"/>
      <c r="AF50" s="1"/>
      <c r="AG50" s="1">
        <v>0</v>
      </c>
      <c r="AI50" s="28" t="e">
        <f t="shared" si="5"/>
        <v>#N/A</v>
      </c>
      <c r="AJ50" s="28">
        <f t="shared" si="5"/>
        <v>0.60513015723061103</v>
      </c>
      <c r="AK50" s="28" t="e">
        <f t="shared" si="5"/>
        <v>#N/A</v>
      </c>
      <c r="AL50" s="28" t="e">
        <f t="shared" si="5"/>
        <v>#N/A</v>
      </c>
      <c r="AM50" s="28" t="e">
        <f t="shared" si="6"/>
        <v>#N/A</v>
      </c>
      <c r="AN50" s="28">
        <f t="shared" si="6"/>
        <v>256.85000000000002</v>
      </c>
      <c r="AO50" t="e">
        <f t="shared" si="6"/>
        <v>#N/A</v>
      </c>
      <c r="AP50" t="e">
        <f t="shared" si="7"/>
        <v>#N/A</v>
      </c>
      <c r="AR50" s="16">
        <f t="shared" si="8"/>
        <v>38383</v>
      </c>
      <c r="AS50">
        <f t="shared" si="9"/>
        <v>4</v>
      </c>
      <c r="AT50">
        <f t="shared" si="10"/>
        <v>3</v>
      </c>
      <c r="BE50" cm="1">
        <f t="array" ref="BE50">_xll.BDH($BE$3,"PX_LAST",$A50,$A50,"Days=A","Fill=P")</f>
        <v>256.85000000000002</v>
      </c>
      <c r="BF50">
        <f t="shared" si="4"/>
        <v>2.2858508223487783E-2</v>
      </c>
      <c r="BG50" t="str">
        <f t="shared" si="20"/>
        <v>SD</v>
      </c>
      <c r="BH50">
        <f t="shared" si="21"/>
        <v>0</v>
      </c>
      <c r="BI50">
        <f t="shared" si="31"/>
        <v>0</v>
      </c>
      <c r="BJ50">
        <f t="shared" si="32"/>
        <v>96.735689736731715</v>
      </c>
      <c r="BK50">
        <f t="shared" si="33"/>
        <v>115.453769047512</v>
      </c>
      <c r="BL50">
        <f t="shared" si="25"/>
        <v>0.83787381334361333</v>
      </c>
    </row>
    <row r="51" spans="1:64" x14ac:dyDescent="0.25">
      <c r="A51" s="54">
        <v>38411</v>
      </c>
      <c r="B51" s="75">
        <f>_xll.BDH(B$2,"PX_LAST",$A51,$A51,"Days=A","Fill=P")</f>
        <v>99.904499999999999</v>
      </c>
      <c r="C51" s="8">
        <f t="shared" si="2"/>
        <v>99.688866531825653</v>
      </c>
      <c r="D51" s="55">
        <f t="shared" si="11"/>
        <v>1.9389981568757275</v>
      </c>
      <c r="E51" s="44">
        <f t="shared" si="28"/>
        <v>0.13951978383657138</v>
      </c>
      <c r="F51" s="8" cm="1">
        <f t="array" ref="F51">_xll.BDH(F$2,"PX_LAST",$A51,$A51,"Days=A","Fill=P")</f>
        <v>1.363</v>
      </c>
      <c r="G51" s="10">
        <f t="shared" si="3"/>
        <v>0.17849287769068806</v>
      </c>
      <c r="H51" s="44">
        <f t="shared" si="15"/>
        <v>1.9184059139471459</v>
      </c>
      <c r="I51" s="44">
        <f t="shared" si="29"/>
        <v>0.13956017087224626</v>
      </c>
      <c r="J51" s="59"/>
      <c r="K51" s="10"/>
      <c r="M51" s="59" cm="1">
        <f t="array" ref="M51">_xll.BDH(M$3,"PX_LAST",$A51,$A51,"Days=A","Fill=P")</f>
        <v>59.5</v>
      </c>
      <c r="N51" s="10">
        <f t="shared" si="27"/>
        <v>8.8528896534225066</v>
      </c>
      <c r="O51" s="55">
        <f t="shared" si="36"/>
        <v>-0.81895256328200183</v>
      </c>
      <c r="R51" s="34" t="s">
        <v>26</v>
      </c>
      <c r="S51" s="26">
        <f t="shared" si="30"/>
        <v>0.66350629244993797</v>
      </c>
      <c r="T51" s="1" t="str">
        <f t="shared" si="12"/>
        <v>E</v>
      </c>
      <c r="U51" s="26">
        <f t="shared" si="16"/>
        <v>5.8376135219326941E-2</v>
      </c>
      <c r="V51" s="49">
        <f t="shared" si="13"/>
        <v>0</v>
      </c>
      <c r="W51" s="26">
        <f t="shared" si="17"/>
        <v>5.8376135219326941E-2</v>
      </c>
      <c r="X51" t="str">
        <f t="shared" si="18"/>
        <v>SD</v>
      </c>
      <c r="Y51" s="35">
        <f t="shared" si="14"/>
        <v>0.66350629244993797</v>
      </c>
      <c r="Z51" s="34" t="str">
        <f t="shared" si="34"/>
        <v>SD</v>
      </c>
      <c r="AA51" t="s">
        <v>57</v>
      </c>
      <c r="AB51" s="1">
        <f t="shared" si="22"/>
        <v>5.8376135219326941E-2</v>
      </c>
      <c r="AC51" s="1">
        <f t="shared" si="35"/>
        <v>9.3758015830685659E-2</v>
      </c>
      <c r="AD51" s="1"/>
      <c r="AE51" s="1"/>
      <c r="AF51" s="1"/>
      <c r="AG51" s="1">
        <v>0</v>
      </c>
      <c r="AI51" s="28" t="e">
        <f t="shared" si="5"/>
        <v>#N/A</v>
      </c>
      <c r="AJ51" s="28">
        <f t="shared" si="5"/>
        <v>0.66350629244993797</v>
      </c>
      <c r="AK51" s="28" t="e">
        <f t="shared" si="5"/>
        <v>#N/A</v>
      </c>
      <c r="AL51" s="28" t="e">
        <f t="shared" si="5"/>
        <v>#N/A</v>
      </c>
      <c r="AM51" s="28" t="e">
        <f t="shared" si="6"/>
        <v>#N/A</v>
      </c>
      <c r="AN51" s="28">
        <f t="shared" si="6"/>
        <v>264.29000000000002</v>
      </c>
      <c r="AO51" t="e">
        <f t="shared" si="6"/>
        <v>#N/A</v>
      </c>
      <c r="AP51" t="e">
        <f t="shared" si="7"/>
        <v>#N/A</v>
      </c>
      <c r="AR51" s="16">
        <f t="shared" si="8"/>
        <v>38411</v>
      </c>
      <c r="AS51">
        <f t="shared" si="9"/>
        <v>4</v>
      </c>
      <c r="AT51">
        <f t="shared" si="10"/>
        <v>3</v>
      </c>
      <c r="BE51" cm="1">
        <f t="array" ref="BE51">_xll.BDH($BE$3,"PX_LAST",$A51,$A51,"Days=A","Fill=P")</f>
        <v>264.29000000000002</v>
      </c>
      <c r="BF51">
        <f t="shared" si="4"/>
        <v>2.8966322756472707E-2</v>
      </c>
      <c r="BG51" t="str">
        <f t="shared" si="20"/>
        <v>SD</v>
      </c>
      <c r="BH51">
        <f t="shared" si="21"/>
        <v>0</v>
      </c>
      <c r="BI51">
        <f t="shared" si="31"/>
        <v>0</v>
      </c>
      <c r="BJ51">
        <f t="shared" si="32"/>
        <v>96.735689736731715</v>
      </c>
      <c r="BK51">
        <f t="shared" si="33"/>
        <v>118.79804018519349</v>
      </c>
      <c r="BL51">
        <f t="shared" si="25"/>
        <v>0.81428691572631229</v>
      </c>
    </row>
    <row r="52" spans="1:64" x14ac:dyDescent="0.25">
      <c r="A52" s="54">
        <v>38442</v>
      </c>
      <c r="B52" s="75">
        <f>_xll.BDH(B$2,"PX_LAST",$A52,$A52,"Days=A","Fill=P")</f>
        <v>99.797499999999999</v>
      </c>
      <c r="C52" s="8">
        <f t="shared" si="2"/>
        <v>99.694298205234361</v>
      </c>
      <c r="D52" s="55">
        <f t="shared" si="11"/>
        <v>1.754212864093762</v>
      </c>
      <c r="E52" s="44">
        <f t="shared" si="28"/>
        <v>-0.3938175087181579</v>
      </c>
      <c r="F52" s="8" cm="1">
        <f t="array" ref="F52">_xll.BDH(F$2,"PX_LAST",$A52,$A52,"Days=A","Fill=P")</f>
        <v>1.177</v>
      </c>
      <c r="G52" s="10">
        <f t="shared" si="3"/>
        <v>0.22841823380615373</v>
      </c>
      <c r="H52" s="44">
        <f t="shared" si="15"/>
        <v>1.9239030597065716</v>
      </c>
      <c r="I52" s="44">
        <f t="shared" si="29"/>
        <v>0.16600366506528608</v>
      </c>
      <c r="J52" s="59"/>
      <c r="K52" s="10"/>
      <c r="M52" s="59" cm="1">
        <f t="array" ref="M52">_xll.BDH(M$3,"PX_LAST",$A52,$A52,"Days=A","Fill=P")</f>
        <v>-4.5999999999999996</v>
      </c>
      <c r="N52" s="10">
        <f t="shared" si="27"/>
        <v>7.5076006880802559</v>
      </c>
      <c r="O52" s="55">
        <f t="shared" si="36"/>
        <v>-0.93502256081556601</v>
      </c>
      <c r="R52" s="34" t="s">
        <v>26</v>
      </c>
      <c r="S52" s="26">
        <f t="shared" si="30"/>
        <v>0.50305590386637911</v>
      </c>
      <c r="T52" s="1" t="str">
        <f t="shared" si="12"/>
        <v>SD</v>
      </c>
      <c r="U52" s="26">
        <f t="shared" si="16"/>
        <v>-0.16045038858355887</v>
      </c>
      <c r="V52" s="49">
        <f t="shared" si="13"/>
        <v>0</v>
      </c>
      <c r="W52" s="26">
        <f t="shared" si="17"/>
        <v>-0.16045038858355887</v>
      </c>
      <c r="X52" t="str">
        <f t="shared" si="18"/>
        <v>SD</v>
      </c>
      <c r="Y52" s="35">
        <f t="shared" si="14"/>
        <v>0.50305590386637911</v>
      </c>
      <c r="Z52" s="34" t="str">
        <f t="shared" si="34"/>
        <v>SD</v>
      </c>
      <c r="AA52" t="s">
        <v>57</v>
      </c>
      <c r="AB52" s="1">
        <f t="shared" si="22"/>
        <v>0.16045038858355887</v>
      </c>
      <c r="AC52" s="1">
        <f t="shared" si="35"/>
        <v>9.3758015830685659E-2</v>
      </c>
      <c r="AD52" s="1"/>
      <c r="AE52" s="1"/>
      <c r="AF52" s="1"/>
      <c r="AG52" s="1">
        <v>0</v>
      </c>
      <c r="AI52" s="28" t="e">
        <f t="shared" si="5"/>
        <v>#N/A</v>
      </c>
      <c r="AJ52" s="28">
        <f t="shared" si="5"/>
        <v>0.50305590386637911</v>
      </c>
      <c r="AK52" s="28" t="e">
        <f t="shared" si="5"/>
        <v>#N/A</v>
      </c>
      <c r="AL52" s="28" t="e">
        <f t="shared" si="5"/>
        <v>#N/A</v>
      </c>
      <c r="AM52" s="28" t="e">
        <f t="shared" si="6"/>
        <v>#N/A</v>
      </c>
      <c r="AN52" s="28">
        <f t="shared" si="6"/>
        <v>262.19</v>
      </c>
      <c r="AO52" t="e">
        <f t="shared" si="6"/>
        <v>#N/A</v>
      </c>
      <c r="AP52" t="e">
        <f t="shared" si="7"/>
        <v>#N/A</v>
      </c>
      <c r="AR52" s="16">
        <f t="shared" si="8"/>
        <v>38442</v>
      </c>
      <c r="AS52">
        <f t="shared" si="9"/>
        <v>3</v>
      </c>
      <c r="AT52">
        <f t="shared" si="10"/>
        <v>3</v>
      </c>
      <c r="BE52" cm="1">
        <f t="array" ref="BE52">_xll.BDH($BE$3,"PX_LAST",$A52,$A52,"Days=A","Fill=P")</f>
        <v>262.19</v>
      </c>
      <c r="BF52">
        <f t="shared" si="4"/>
        <v>-7.9458170948579765E-3</v>
      </c>
      <c r="BG52" t="str">
        <f t="shared" si="20"/>
        <v>SD</v>
      </c>
      <c r="BH52">
        <f t="shared" si="21"/>
        <v>0</v>
      </c>
      <c r="BI52">
        <f t="shared" si="31"/>
        <v>0</v>
      </c>
      <c r="BJ52">
        <f t="shared" si="32"/>
        <v>96.735689736731715</v>
      </c>
      <c r="BK52">
        <f t="shared" si="33"/>
        <v>117.85409268665435</v>
      </c>
      <c r="BL52">
        <f t="shared" si="25"/>
        <v>0.82080891322059224</v>
      </c>
    </row>
    <row r="53" spans="1:64" x14ac:dyDescent="0.25">
      <c r="A53" s="54">
        <v>38471</v>
      </c>
      <c r="B53" s="75">
        <f>_xll.BDH(B$2,"PX_LAST",$A53,$A53,"Days=A","Fill=P")</f>
        <v>99.797499999999999</v>
      </c>
      <c r="C53" s="8">
        <f t="shared" si="2"/>
        <v>99.699458294972629</v>
      </c>
      <c r="D53" s="55">
        <f t="shared" si="11"/>
        <v>1.6140125432210779</v>
      </c>
      <c r="E53" s="44">
        <f t="shared" si="28"/>
        <v>-0.64203542850348438</v>
      </c>
      <c r="F53" s="8" cm="1">
        <f t="array" ref="F53">_xll.BDH(F$2,"PX_LAST",$A53,$A53,"Days=A","Fill=P")</f>
        <v>0.93200000000000005</v>
      </c>
      <c r="G53" s="10">
        <f t="shared" si="3"/>
        <v>0.26359732211584608</v>
      </c>
      <c r="H53" s="44">
        <f t="shared" si="15"/>
        <v>1.8768792335529123</v>
      </c>
      <c r="I53" s="44">
        <f t="shared" si="29"/>
        <v>0.10531840868387454</v>
      </c>
      <c r="J53" s="59"/>
      <c r="K53" s="10"/>
      <c r="M53" s="59" cm="1">
        <f t="array" ref="M53">_xll.BDH(M$3,"PX_LAST",$A53,$A53,"Days=A","Fill=P")</f>
        <v>-93.5</v>
      </c>
      <c r="N53" s="10">
        <f t="shared" si="27"/>
        <v>-2.5931593807277675</v>
      </c>
      <c r="O53" s="55">
        <f t="shared" si="36"/>
        <v>-2.1132148157911637</v>
      </c>
      <c r="R53" s="34" t="s">
        <v>26</v>
      </c>
      <c r="S53" s="26">
        <f t="shared" si="30"/>
        <v>0.16819198823264342</v>
      </c>
      <c r="T53" s="1" t="str">
        <f t="shared" si="12"/>
        <v>SD</v>
      </c>
      <c r="U53" s="26">
        <f t="shared" si="16"/>
        <v>-0.33486391563373569</v>
      </c>
      <c r="V53" s="49">
        <f t="shared" si="13"/>
        <v>1</v>
      </c>
      <c r="W53" s="26">
        <f t="shared" si="17"/>
        <v>-0.33486391563373569</v>
      </c>
      <c r="X53" t="str">
        <f t="shared" si="18"/>
        <v>SD</v>
      </c>
      <c r="Y53" s="35">
        <f t="shared" si="14"/>
        <v>0.50305590386637911</v>
      </c>
      <c r="Z53" s="34" t="str">
        <f t="shared" si="34"/>
        <v>SD</v>
      </c>
      <c r="AA53" t="s">
        <v>57</v>
      </c>
      <c r="AB53" s="1">
        <f t="shared" si="22"/>
        <v>0.33486391563373569</v>
      </c>
      <c r="AC53" s="1">
        <f t="shared" si="35"/>
        <v>9.3758015830685659E-2</v>
      </c>
      <c r="AD53" s="1"/>
      <c r="AE53" s="1"/>
      <c r="AF53" s="1"/>
      <c r="AG53" s="1">
        <v>0</v>
      </c>
      <c r="AI53" s="28" t="e">
        <f t="shared" si="5"/>
        <v>#N/A</v>
      </c>
      <c r="AJ53" s="28">
        <f t="shared" si="5"/>
        <v>0.16819198823264342</v>
      </c>
      <c r="AK53" s="28">
        <f t="shared" si="5"/>
        <v>0.16819198823264342</v>
      </c>
      <c r="AL53" s="28" t="e">
        <f t="shared" si="5"/>
        <v>#N/A</v>
      </c>
      <c r="AM53" s="28" t="e">
        <f t="shared" si="6"/>
        <v>#N/A</v>
      </c>
      <c r="AN53" s="28">
        <f t="shared" si="6"/>
        <v>256.06</v>
      </c>
      <c r="AO53">
        <f t="shared" si="6"/>
        <v>256.06</v>
      </c>
      <c r="AP53" t="e">
        <f t="shared" si="7"/>
        <v>#N/A</v>
      </c>
      <c r="AR53" s="16">
        <f t="shared" si="8"/>
        <v>38471</v>
      </c>
      <c r="AS53">
        <f t="shared" si="9"/>
        <v>3</v>
      </c>
      <c r="AT53">
        <f t="shared" si="10"/>
        <v>3</v>
      </c>
      <c r="BE53" cm="1">
        <f t="array" ref="BE53">_xll.BDH($BE$3,"PX_LAST",$A53,$A53,"Days=A","Fill=P")</f>
        <v>256.06</v>
      </c>
      <c r="BF53">
        <f t="shared" si="4"/>
        <v>-2.3379991609138395E-2</v>
      </c>
      <c r="BG53" t="str">
        <f t="shared" si="20"/>
        <v>SD</v>
      </c>
      <c r="BH53">
        <f t="shared" si="21"/>
        <v>0</v>
      </c>
      <c r="BI53">
        <f t="shared" si="31"/>
        <v>0</v>
      </c>
      <c r="BJ53">
        <f t="shared" si="32"/>
        <v>96.735689736731715</v>
      </c>
      <c r="BK53">
        <f t="shared" si="33"/>
        <v>115.09866498853776</v>
      </c>
      <c r="BL53">
        <f t="shared" si="25"/>
        <v>0.84045883370033225</v>
      </c>
    </row>
    <row r="54" spans="1:64" x14ac:dyDescent="0.25">
      <c r="A54" s="54">
        <v>38503</v>
      </c>
      <c r="B54" s="75">
        <f>_xll.BDH(B$2,"PX_LAST",$A54,$A54,"Days=A","Fill=P")</f>
        <v>99.622900000000001</v>
      </c>
      <c r="C54" s="8">
        <f t="shared" si="2"/>
        <v>99.695630380223989</v>
      </c>
      <c r="D54" s="55">
        <f t="shared" si="11"/>
        <v>1.4275683263556447</v>
      </c>
      <c r="E54" s="44">
        <f t="shared" si="28"/>
        <v>-0.70758184234200128</v>
      </c>
      <c r="F54" s="8" cm="1">
        <f t="array" ref="F54">_xll.BDH(F$2,"PX_LAST",$A54,$A54,"Days=A","Fill=P")</f>
        <v>1.1759999999999999</v>
      </c>
      <c r="G54" s="10">
        <f t="shared" si="3"/>
        <v>0.30921745601005379</v>
      </c>
      <c r="H54" s="44">
        <f t="shared" si="15"/>
        <v>1.9008362166601751</v>
      </c>
      <c r="I54" s="44">
        <f t="shared" si="29"/>
        <v>6.1321757466360038E-2</v>
      </c>
      <c r="J54" s="59"/>
      <c r="K54" s="10"/>
      <c r="M54" s="59" cm="1">
        <f t="array" ref="M54">_xll.BDH(M$3,"PX_LAST",$A54,$A54,"Days=A","Fill=P")</f>
        <v>-103.9</v>
      </c>
      <c r="N54" s="10">
        <f t="shared" si="27"/>
        <v>-12.723843442654989</v>
      </c>
      <c r="O54" s="55">
        <f t="shared" si="36"/>
        <v>-2.8972780167174323</v>
      </c>
      <c r="R54" s="34" t="s">
        <v>26</v>
      </c>
      <c r="S54" s="26">
        <f t="shared" si="30"/>
        <v>-4.3026711715450715E-2</v>
      </c>
      <c r="T54" s="1" t="str">
        <f t="shared" si="12"/>
        <v>C</v>
      </c>
      <c r="U54" s="26">
        <f t="shared" si="16"/>
        <v>-0.21121869994809414</v>
      </c>
      <c r="V54" s="49">
        <f t="shared" si="13"/>
        <v>0</v>
      </c>
      <c r="W54" s="26">
        <f t="shared" si="17"/>
        <v>-0.21121869994809414</v>
      </c>
      <c r="X54" t="str">
        <f t="shared" si="18"/>
        <v>C</v>
      </c>
      <c r="Y54" s="35">
        <f t="shared" si="14"/>
        <v>-4.3026711715450715E-2</v>
      </c>
      <c r="Z54" s="34" t="str">
        <f t="shared" si="34"/>
        <v>C</v>
      </c>
      <c r="AA54" t="s">
        <v>57</v>
      </c>
      <c r="AB54" s="1">
        <f t="shared" si="22"/>
        <v>0.21121869994809414</v>
      </c>
      <c r="AC54" s="1">
        <f t="shared" si="35"/>
        <v>9.3758015830685659E-2</v>
      </c>
      <c r="AD54" s="1"/>
      <c r="AE54" s="1"/>
      <c r="AF54" s="1"/>
      <c r="AG54" s="1">
        <v>0</v>
      </c>
      <c r="AI54" s="28" t="e">
        <f t="shared" si="5"/>
        <v>#N/A</v>
      </c>
      <c r="AJ54" s="28" t="e">
        <f t="shared" si="5"/>
        <v>#N/A</v>
      </c>
      <c r="AK54" s="28">
        <f t="shared" si="5"/>
        <v>-4.3026711715450715E-2</v>
      </c>
      <c r="AL54" s="28" t="e">
        <f t="shared" si="5"/>
        <v>#N/A</v>
      </c>
      <c r="AM54" s="28" t="e">
        <f t="shared" si="6"/>
        <v>#N/A</v>
      </c>
      <c r="AN54" s="28" t="e">
        <f t="shared" si="6"/>
        <v>#N/A</v>
      </c>
      <c r="AO54">
        <f t="shared" si="6"/>
        <v>267.29000000000002</v>
      </c>
      <c r="AP54" t="e">
        <f t="shared" si="7"/>
        <v>#N/A</v>
      </c>
      <c r="AR54" s="16">
        <f t="shared" si="8"/>
        <v>38503</v>
      </c>
      <c r="AS54">
        <f t="shared" si="9"/>
        <v>1</v>
      </c>
      <c r="AT54">
        <f t="shared" si="10"/>
        <v>1</v>
      </c>
      <c r="BE54" cm="1">
        <f t="array" ref="BE54">_xll.BDH($BE$3,"PX_LAST",$A54,$A54,"Days=A","Fill=P")</f>
        <v>267.29000000000002</v>
      </c>
      <c r="BF54">
        <f t="shared" si="4"/>
        <v>4.3856908537061701E-2</v>
      </c>
      <c r="BG54" t="str">
        <f t="shared" si="20"/>
        <v>C</v>
      </c>
      <c r="BH54">
        <f t="shared" si="21"/>
        <v>0</v>
      </c>
      <c r="BI54">
        <f t="shared" si="31"/>
        <v>0</v>
      </c>
      <c r="BJ54">
        <f t="shared" si="32"/>
        <v>96.735689736731715</v>
      </c>
      <c r="BK54">
        <f t="shared" si="33"/>
        <v>120.14653661167797</v>
      </c>
      <c r="BL54">
        <f t="shared" si="25"/>
        <v>0.80514755118899717</v>
      </c>
    </row>
    <row r="55" spans="1:64" x14ac:dyDescent="0.25">
      <c r="A55" s="54">
        <v>38533</v>
      </c>
      <c r="B55" s="75">
        <f>_xll.BDH(B$2,"PX_LAST",$A55,$A55,"Days=A","Fill=P")</f>
        <v>99.608000000000004</v>
      </c>
      <c r="C55" s="8">
        <f t="shared" si="2"/>
        <v>99.691248861212785</v>
      </c>
      <c r="D55" s="55">
        <f t="shared" si="11"/>
        <v>1.2677888191473334</v>
      </c>
      <c r="E55" s="44">
        <f t="shared" si="28"/>
        <v>-0.67120933772839408</v>
      </c>
      <c r="F55" s="8" cm="1">
        <f t="array" ref="F55">_xll.BDH(F$2,"PX_LAST",$A55,$A55,"Days=A","Fill=P")</f>
        <v>1.3049999999999999</v>
      </c>
      <c r="G55" s="10">
        <f t="shared" si="3"/>
        <v>0.35900658320955114</v>
      </c>
      <c r="H55" s="44">
        <f t="shared" si="15"/>
        <v>1.9341463604535609</v>
      </c>
      <c r="I55" s="44">
        <f t="shared" si="29"/>
        <v>1.574044650641504E-2</v>
      </c>
      <c r="J55" s="59"/>
      <c r="K55" s="10"/>
      <c r="M55" s="59" cm="1">
        <f t="array" ref="M55">_xll.BDH(M$3,"PX_LAST",$A55,$A55,"Days=A","Fill=P")</f>
        <v>-44.5</v>
      </c>
      <c r="N55" s="10">
        <f t="shared" si="27"/>
        <v>-15.901459098389489</v>
      </c>
      <c r="O55" s="55">
        <f t="shared" si="36"/>
        <v>-2.7913461084496922</v>
      </c>
      <c r="R55" s="34" t="s">
        <v>26</v>
      </c>
      <c r="S55" s="26">
        <f t="shared" si="30"/>
        <v>-4.8975964014155382E-2</v>
      </c>
      <c r="T55" s="1" t="str">
        <f t="shared" si="12"/>
        <v>C</v>
      </c>
      <c r="U55" s="26">
        <f t="shared" si="16"/>
        <v>-5.9492522987046673E-3</v>
      </c>
      <c r="V55" s="49">
        <f t="shared" si="13"/>
        <v>0</v>
      </c>
      <c r="W55" s="26">
        <f t="shared" si="17"/>
        <v>-5.9492522987046673E-3</v>
      </c>
      <c r="X55" t="str">
        <f t="shared" si="18"/>
        <v>C</v>
      </c>
      <c r="Y55" s="35">
        <f t="shared" si="14"/>
        <v>-4.3026711715450715E-2</v>
      </c>
      <c r="Z55" s="34" t="str">
        <f t="shared" si="34"/>
        <v>C</v>
      </c>
      <c r="AA55" t="s">
        <v>57</v>
      </c>
      <c r="AB55" s="1">
        <f t="shared" si="22"/>
        <v>5.9492522987046673E-3</v>
      </c>
      <c r="AC55" s="1">
        <f t="shared" si="35"/>
        <v>9.3758015830685659E-2</v>
      </c>
      <c r="AD55" s="1"/>
      <c r="AE55" s="1"/>
      <c r="AF55" s="1"/>
      <c r="AG55" s="1">
        <v>0</v>
      </c>
      <c r="AI55" s="28">
        <f t="shared" si="5"/>
        <v>-4.8975964014155382E-2</v>
      </c>
      <c r="AJ55" s="28" t="e">
        <f t="shared" si="5"/>
        <v>#N/A</v>
      </c>
      <c r="AK55" s="28">
        <f t="shared" si="5"/>
        <v>-4.8975964014155382E-2</v>
      </c>
      <c r="AL55" s="28" t="e">
        <f t="shared" si="5"/>
        <v>#N/A</v>
      </c>
      <c r="AM55" s="28">
        <f t="shared" si="6"/>
        <v>275.92</v>
      </c>
      <c r="AN55" s="28" t="e">
        <f t="shared" si="6"/>
        <v>#N/A</v>
      </c>
      <c r="AO55">
        <f t="shared" si="6"/>
        <v>275.92</v>
      </c>
      <c r="AP55" t="e">
        <f t="shared" si="7"/>
        <v>#N/A</v>
      </c>
      <c r="AR55" s="16">
        <f t="shared" si="8"/>
        <v>38533</v>
      </c>
      <c r="AS55">
        <f t="shared" si="9"/>
        <v>1</v>
      </c>
      <c r="AT55">
        <f t="shared" si="10"/>
        <v>1</v>
      </c>
      <c r="BE55" cm="1">
        <f t="array" ref="BE55">_xll.BDH($BE$3,"PX_LAST",$A55,$A55,"Days=A","Fill=P")</f>
        <v>275.92</v>
      </c>
      <c r="BF55">
        <f t="shared" si="4"/>
        <v>3.2287029069549833E-2</v>
      </c>
      <c r="BG55" t="str">
        <f t="shared" si="20"/>
        <v>C</v>
      </c>
      <c r="BH55">
        <f t="shared" si="21"/>
        <v>0</v>
      </c>
      <c r="BI55">
        <f t="shared" si="31"/>
        <v>0</v>
      </c>
      <c r="BJ55">
        <f t="shared" si="32"/>
        <v>96.735689736731715</v>
      </c>
      <c r="BK55">
        <f t="shared" si="33"/>
        <v>124.02571133186495</v>
      </c>
      <c r="BL55">
        <f t="shared" si="25"/>
        <v>0.77996480486121733</v>
      </c>
    </row>
    <row r="56" spans="1:64" x14ac:dyDescent="0.25">
      <c r="A56" s="54">
        <v>38562</v>
      </c>
      <c r="B56" s="75">
        <f>_xll.BDH(B$2,"PX_LAST",$A56,$A56,"Days=A","Fill=P")</f>
        <v>99.608000000000004</v>
      </c>
      <c r="C56" s="8">
        <f t="shared" si="2"/>
        <v>99.687086418152148</v>
      </c>
      <c r="D56" s="55">
        <f t="shared" si="11"/>
        <v>1.1234677587480562</v>
      </c>
      <c r="E56" s="44">
        <f t="shared" si="28"/>
        <v>-0.63074510534570583</v>
      </c>
      <c r="F56" s="8" cm="1">
        <f t="array" ref="F56">_xll.BDH(F$2,"PX_LAST",$A56,$A56,"Days=A","Fill=P")</f>
        <v>1.3320000000000001</v>
      </c>
      <c r="G56" s="10">
        <f t="shared" si="3"/>
        <v>0.40765625404907363</v>
      </c>
      <c r="H56" s="44">
        <f t="shared" si="15"/>
        <v>1.9449384956022759</v>
      </c>
      <c r="I56" s="44">
        <f t="shared" si="29"/>
        <v>2.1035435895704335E-2</v>
      </c>
      <c r="J56" s="59"/>
      <c r="K56" s="10"/>
      <c r="M56" s="59" cm="1">
        <f t="array" ref="M56">_xll.BDH(M$3,"PX_LAST",$A56,$A56,"Days=A","Fill=P")</f>
        <v>65.7</v>
      </c>
      <c r="N56" s="10">
        <f t="shared" si="27"/>
        <v>-7.7413131885505422</v>
      </c>
      <c r="O56" s="55">
        <f t="shared" si="36"/>
        <v>-1.8377174637772065</v>
      </c>
      <c r="R56" s="34" t="s">
        <v>26</v>
      </c>
      <c r="S56" s="26">
        <f t="shared" si="30"/>
        <v>0.12419582422462487</v>
      </c>
      <c r="T56" s="1" t="str">
        <f t="shared" si="12"/>
        <v>E</v>
      </c>
      <c r="U56" s="26">
        <f t="shared" si="16"/>
        <v>0.17317178823878027</v>
      </c>
      <c r="V56" s="49">
        <f t="shared" si="13"/>
        <v>0</v>
      </c>
      <c r="W56" s="26">
        <f t="shared" si="17"/>
        <v>0.17317178823878027</v>
      </c>
      <c r="X56" t="str">
        <f t="shared" si="18"/>
        <v>E</v>
      </c>
      <c r="Y56" s="35">
        <f t="shared" si="14"/>
        <v>0.12419582422462487</v>
      </c>
      <c r="Z56" s="34" t="str">
        <f t="shared" si="34"/>
        <v>E</v>
      </c>
      <c r="AA56" t="s">
        <v>57</v>
      </c>
      <c r="AB56" s="1">
        <f t="shared" si="22"/>
        <v>0.17317178823878027</v>
      </c>
      <c r="AC56" s="1">
        <f t="shared" si="35"/>
        <v>9.3758015830685659E-2</v>
      </c>
      <c r="AD56" s="1"/>
      <c r="AE56" s="1"/>
      <c r="AF56" s="1"/>
      <c r="AG56" s="1">
        <v>0</v>
      </c>
      <c r="AI56" s="28">
        <f t="shared" si="5"/>
        <v>0.12419582422462487</v>
      </c>
      <c r="AJ56" s="28" t="e">
        <f t="shared" si="5"/>
        <v>#N/A</v>
      </c>
      <c r="AK56" s="28" t="e">
        <f t="shared" si="5"/>
        <v>#N/A</v>
      </c>
      <c r="AL56" s="28" t="e">
        <f t="shared" si="5"/>
        <v>#N/A</v>
      </c>
      <c r="AM56" s="28">
        <f t="shared" si="6"/>
        <v>285.02999999999997</v>
      </c>
      <c r="AN56" s="28" t="e">
        <f t="shared" si="6"/>
        <v>#N/A</v>
      </c>
      <c r="AO56" t="e">
        <f t="shared" si="6"/>
        <v>#N/A</v>
      </c>
      <c r="AP56" t="e">
        <f t="shared" si="7"/>
        <v>#N/A</v>
      </c>
      <c r="AR56" s="16">
        <f t="shared" si="8"/>
        <v>38562</v>
      </c>
      <c r="AS56">
        <f t="shared" si="9"/>
        <v>4</v>
      </c>
      <c r="AT56">
        <f t="shared" si="10"/>
        <v>4</v>
      </c>
      <c r="BE56" cm="1">
        <f t="array" ref="BE56">_xll.BDH($BE$3,"PX_LAST",$A56,$A56,"Days=A","Fill=P")</f>
        <v>285.02999999999997</v>
      </c>
      <c r="BF56">
        <f t="shared" si="4"/>
        <v>3.3016816468541377E-2</v>
      </c>
      <c r="BG56" t="str">
        <f t="shared" si="20"/>
        <v>E</v>
      </c>
      <c r="BH56">
        <f t="shared" si="21"/>
        <v>1</v>
      </c>
      <c r="BI56">
        <f t="shared" si="31"/>
        <v>-7.367645510998333E-4</v>
      </c>
      <c r="BJ56">
        <f t="shared" si="32"/>
        <v>96.735689736731715</v>
      </c>
      <c r="BK56">
        <f t="shared" si="33"/>
        <v>128.12064548028943</v>
      </c>
      <c r="BL56">
        <f t="shared" si="25"/>
        <v>0.75503592238468631</v>
      </c>
    </row>
    <row r="57" spans="1:64" x14ac:dyDescent="0.25">
      <c r="A57" s="54">
        <v>38595</v>
      </c>
      <c r="B57" s="75">
        <f>_xll.BDH(B$2,"PX_LAST",$A57,$A57,"Days=A","Fill=P")</f>
        <v>99.751400000000004</v>
      </c>
      <c r="C57" s="8">
        <f t="shared" si="2"/>
        <v>99.69030209724454</v>
      </c>
      <c r="D57" s="55">
        <f t="shared" si="11"/>
        <v>1.0734336722142763</v>
      </c>
      <c r="E57" s="44">
        <f t="shared" si="28"/>
        <v>-0.54057887100680158</v>
      </c>
      <c r="F57" s="8" cm="1">
        <f t="array" ref="F57">_xll.BDH(F$2,"PX_LAST",$A57,$A57,"Days=A","Fill=P")</f>
        <v>1.2</v>
      </c>
      <c r="G57" s="10">
        <f t="shared" si="3"/>
        <v>0.44727344134662</v>
      </c>
      <c r="H57" s="44">
        <f t="shared" si="15"/>
        <v>1.9039240421506141</v>
      </c>
      <c r="I57" s="44">
        <f t="shared" si="29"/>
        <v>2.7044808597701753E-2</v>
      </c>
      <c r="J57" s="59"/>
      <c r="K57" s="10"/>
      <c r="M57" s="59" cm="1">
        <f t="array" ref="M57">_xll.BDH(M$3,"PX_LAST",$A57,$A57,"Days=A","Fill=P")</f>
        <v>116.7</v>
      </c>
      <c r="N57" s="10">
        <f t="shared" si="27"/>
        <v>4.70281813030451</v>
      </c>
      <c r="O57" s="55">
        <f t="shared" si="36"/>
        <v>-0.66032543917686659</v>
      </c>
      <c r="R57" s="34" t="s">
        <v>23</v>
      </c>
      <c r="S57" s="26">
        <f t="shared" si="30"/>
        <v>0.36069964255578479</v>
      </c>
      <c r="T57" s="1" t="str">
        <f t="shared" si="12"/>
        <v>E</v>
      </c>
      <c r="U57" s="26">
        <f t="shared" si="16"/>
        <v>0.23650381833115991</v>
      </c>
      <c r="V57" s="49">
        <f t="shared" si="13"/>
        <v>0</v>
      </c>
      <c r="W57" s="26">
        <f t="shared" si="17"/>
        <v>0.23650381833115991</v>
      </c>
      <c r="X57" t="str">
        <f t="shared" si="18"/>
        <v>E</v>
      </c>
      <c r="Y57" s="35">
        <f t="shared" si="14"/>
        <v>0.12419582422462487</v>
      </c>
      <c r="Z57" s="34" t="str">
        <f t="shared" si="34"/>
        <v>E</v>
      </c>
      <c r="AA57" t="s">
        <v>57</v>
      </c>
      <c r="AB57" s="1">
        <f t="shared" si="22"/>
        <v>0.23650381833115991</v>
      </c>
      <c r="AC57" s="1">
        <f t="shared" si="35"/>
        <v>9.3758015830685659E-2</v>
      </c>
      <c r="AD57" s="1"/>
      <c r="AE57" s="1"/>
      <c r="AF57" s="1"/>
      <c r="AG57" s="1">
        <v>0</v>
      </c>
      <c r="AI57" s="28">
        <f t="shared" si="5"/>
        <v>0.36069964255578479</v>
      </c>
      <c r="AJ57" s="28" t="e">
        <f t="shared" si="5"/>
        <v>#N/A</v>
      </c>
      <c r="AK57" s="28" t="e">
        <f t="shared" si="5"/>
        <v>#N/A</v>
      </c>
      <c r="AL57" s="28" t="e">
        <f t="shared" si="5"/>
        <v>#N/A</v>
      </c>
      <c r="AM57" s="28">
        <f t="shared" si="6"/>
        <v>284.82</v>
      </c>
      <c r="AN57" s="28" t="e">
        <f t="shared" si="6"/>
        <v>#N/A</v>
      </c>
      <c r="AO57" t="e">
        <f t="shared" si="6"/>
        <v>#N/A</v>
      </c>
      <c r="AP57" t="e">
        <f t="shared" si="7"/>
        <v>#N/A</v>
      </c>
      <c r="AR57" s="16">
        <f t="shared" si="8"/>
        <v>38595</v>
      </c>
      <c r="AS57">
        <f t="shared" si="9"/>
        <v>4</v>
      </c>
      <c r="AT57">
        <f t="shared" si="10"/>
        <v>4</v>
      </c>
      <c r="BE57" cm="1">
        <f t="array" ref="BE57">_xll.BDH($BE$3,"PX_LAST",$A57,$A57,"Days=A","Fill=P")</f>
        <v>284.82</v>
      </c>
      <c r="BF57">
        <f t="shared" si="4"/>
        <v>-7.367645510998333E-4</v>
      </c>
      <c r="BG57" t="str">
        <f t="shared" si="20"/>
        <v>E</v>
      </c>
      <c r="BH57">
        <f t="shared" si="21"/>
        <v>1</v>
      </c>
      <c r="BI57">
        <f t="shared" si="31"/>
        <v>4.4168246611895112E-2</v>
      </c>
      <c r="BJ57">
        <f t="shared" si="32"/>
        <v>96.6644183097075</v>
      </c>
      <c r="BK57">
        <f t="shared" si="33"/>
        <v>128.02625073043552</v>
      </c>
      <c r="BL57">
        <f t="shared" si="25"/>
        <v>0.75503592238468631</v>
      </c>
    </row>
    <row r="58" spans="1:64" x14ac:dyDescent="0.25">
      <c r="A58" s="54">
        <v>38625</v>
      </c>
      <c r="B58" s="75">
        <f>_xll.BDH(B$2,"PX_LAST",$A58,$A58,"Days=A","Fill=P")</f>
        <v>99.8917</v>
      </c>
      <c r="C58" s="8">
        <f t="shared" si="2"/>
        <v>99.700371992382316</v>
      </c>
      <c r="D58" s="55">
        <f t="shared" si="11"/>
        <v>1.116352937381389</v>
      </c>
      <c r="E58" s="44">
        <f t="shared" si="28"/>
        <v>-0.31121538897425571</v>
      </c>
      <c r="F58" s="8" cm="1">
        <f t="array" ref="F58">_xll.BDH(F$2,"PX_LAST",$A58,$A58,"Days=A","Fill=P")</f>
        <v>1.232</v>
      </c>
      <c r="G58" s="10">
        <f t="shared" si="3"/>
        <v>0.48650976927928902</v>
      </c>
      <c r="H58" s="44">
        <f t="shared" si="15"/>
        <v>1.85240227607004</v>
      </c>
      <c r="I58" s="44">
        <f t="shared" si="29"/>
        <v>-4.8433940590135061E-2</v>
      </c>
      <c r="J58" s="59"/>
      <c r="K58" s="10"/>
      <c r="M58" s="59" cm="1">
        <f t="array" ref="M58">_xll.BDH(M$3,"PX_LAST",$A58,$A58,"Days=A","Fill=P")</f>
        <v>159.30000000000001</v>
      </c>
      <c r="N58" s="10">
        <f t="shared" si="27"/>
        <v>20.162536317274057</v>
      </c>
      <c r="O58" s="55">
        <f t="shared" si="36"/>
        <v>0.85085949460742327</v>
      </c>
      <c r="R58" s="34" t="s">
        <v>23</v>
      </c>
      <c r="S58" s="26">
        <f t="shared" si="30"/>
        <v>0.69199307569889235</v>
      </c>
      <c r="T58" s="1" t="str">
        <f t="shared" si="12"/>
        <v>E</v>
      </c>
      <c r="U58" s="26">
        <f t="shared" si="16"/>
        <v>0.33129343314310755</v>
      </c>
      <c r="V58" s="49">
        <f t="shared" si="13"/>
        <v>1</v>
      </c>
      <c r="W58" s="26">
        <f t="shared" si="17"/>
        <v>0.33129343314310755</v>
      </c>
      <c r="X58" t="str">
        <f t="shared" si="18"/>
        <v>E</v>
      </c>
      <c r="Y58" s="35">
        <f t="shared" si="14"/>
        <v>0.12419582422462487</v>
      </c>
      <c r="Z58" s="34" t="str">
        <f t="shared" si="34"/>
        <v>E</v>
      </c>
      <c r="AA58" t="s">
        <v>57</v>
      </c>
      <c r="AB58" s="1">
        <f t="shared" si="22"/>
        <v>0.33129343314310755</v>
      </c>
      <c r="AC58" s="1">
        <f t="shared" si="35"/>
        <v>9.3758015830685659E-2</v>
      </c>
      <c r="AD58" s="1"/>
      <c r="AE58" s="1"/>
      <c r="AF58" s="1"/>
      <c r="AG58" s="1">
        <v>0</v>
      </c>
      <c r="AI58" s="28">
        <f t="shared" si="5"/>
        <v>0.69199307569889235</v>
      </c>
      <c r="AJ58" s="28" t="e">
        <f t="shared" si="5"/>
        <v>#N/A</v>
      </c>
      <c r="AK58" s="28" t="e">
        <f t="shared" si="5"/>
        <v>#N/A</v>
      </c>
      <c r="AL58" s="28" t="e">
        <f t="shared" si="5"/>
        <v>#N/A</v>
      </c>
      <c r="AM58" s="28">
        <f t="shared" si="6"/>
        <v>297.39999999999998</v>
      </c>
      <c r="AN58" s="28" t="e">
        <f t="shared" si="6"/>
        <v>#N/A</v>
      </c>
      <c r="AO58" t="e">
        <f t="shared" si="6"/>
        <v>#N/A</v>
      </c>
      <c r="AP58" t="e">
        <f t="shared" si="7"/>
        <v>#N/A</v>
      </c>
      <c r="AR58" s="16">
        <f t="shared" si="8"/>
        <v>38625</v>
      </c>
      <c r="AS58">
        <f t="shared" si="9"/>
        <v>4</v>
      </c>
      <c r="AT58">
        <f t="shared" si="10"/>
        <v>4</v>
      </c>
      <c r="BE58" cm="1">
        <f t="array" ref="BE58">_xll.BDH($BE$3,"PX_LAST",$A58,$A58,"Days=A","Fill=P")</f>
        <v>297.39999999999998</v>
      </c>
      <c r="BF58">
        <f t="shared" si="4"/>
        <v>4.4168246611895112E-2</v>
      </c>
      <c r="BG58" t="str">
        <f t="shared" si="20"/>
        <v>E</v>
      </c>
      <c r="BH58">
        <f t="shared" si="21"/>
        <v>1</v>
      </c>
      <c r="BI58">
        <f t="shared" si="31"/>
        <v>-2.3907195696032169E-2</v>
      </c>
      <c r="BJ58">
        <f t="shared" si="32"/>
        <v>100.93391617620605</v>
      </c>
      <c r="BK58">
        <f t="shared" si="33"/>
        <v>133.68094574549372</v>
      </c>
      <c r="BL58">
        <f t="shared" si="25"/>
        <v>0.75503592238468631</v>
      </c>
    </row>
    <row r="59" spans="1:64" x14ac:dyDescent="0.25">
      <c r="A59" s="54">
        <v>38656</v>
      </c>
      <c r="B59" s="75">
        <f>_xll.BDH(B$2,"PX_LAST",$A59,$A59,"Days=A","Fill=P")</f>
        <v>100.0633</v>
      </c>
      <c r="C59" s="8">
        <f t="shared" si="2"/>
        <v>99.718518392763201</v>
      </c>
      <c r="D59" s="55">
        <f t="shared" si="11"/>
        <v>1.2783492668427483</v>
      </c>
      <c r="E59" s="44">
        <f t="shared" si="28"/>
        <v>1.0560447695414865E-2</v>
      </c>
      <c r="F59" s="8" cm="1">
        <f t="array" ref="F59">_xll.BDH(F$2,"PX_LAST",$A59,$A59,"Days=A","Fill=P")</f>
        <v>1.0289999999999999</v>
      </c>
      <c r="G59" s="10">
        <f t="shared" si="3"/>
        <v>0.51363428081532458</v>
      </c>
      <c r="H59" s="44">
        <f t="shared" si="15"/>
        <v>1.7439047205486806</v>
      </c>
      <c r="I59" s="44">
        <f t="shared" si="29"/>
        <v>-0.1902416399048803</v>
      </c>
      <c r="J59" s="59"/>
      <c r="K59" s="10"/>
      <c r="M59" s="59" cm="1">
        <f t="array" ref="M59">_xll.BDH(M$3,"PX_LAST",$A59,$A59,"Days=A","Fill=P")</f>
        <v>121.6</v>
      </c>
      <c r="N59" s="10">
        <f t="shared" si="27"/>
        <v>30.306282685546648</v>
      </c>
      <c r="O59" s="55">
        <f t="shared" si="36"/>
        <v>1.87540169447477</v>
      </c>
      <c r="R59" s="34" t="s">
        <v>23</v>
      </c>
      <c r="S59" s="26">
        <f t="shared" si="30"/>
        <v>0.94359489793134677</v>
      </c>
      <c r="T59" s="1" t="str">
        <f t="shared" si="12"/>
        <v>E</v>
      </c>
      <c r="U59" s="26">
        <f t="shared" si="16"/>
        <v>0.25160182223245442</v>
      </c>
      <c r="V59" s="49">
        <f t="shared" si="13"/>
        <v>0</v>
      </c>
      <c r="W59" s="26">
        <f t="shared" si="17"/>
        <v>0.25160182223245442</v>
      </c>
      <c r="X59" t="str">
        <f t="shared" si="18"/>
        <v>E</v>
      </c>
      <c r="Y59" s="35">
        <f t="shared" si="14"/>
        <v>0.12419582422462487</v>
      </c>
      <c r="Z59" s="34" t="str">
        <f t="shared" si="34"/>
        <v>E</v>
      </c>
      <c r="AA59" t="s">
        <v>57</v>
      </c>
      <c r="AB59" s="1">
        <f t="shared" si="22"/>
        <v>0.25160182223245442</v>
      </c>
      <c r="AC59" s="1">
        <f t="shared" si="35"/>
        <v>0.11110179250245011</v>
      </c>
      <c r="AD59" s="1"/>
      <c r="AE59" s="1"/>
      <c r="AF59" s="1"/>
      <c r="AG59" s="1">
        <v>0</v>
      </c>
      <c r="AI59" s="28">
        <f t="shared" si="5"/>
        <v>0.94359489793134677</v>
      </c>
      <c r="AJ59" s="28" t="e">
        <f t="shared" si="5"/>
        <v>#N/A</v>
      </c>
      <c r="AK59" s="28" t="e">
        <f t="shared" si="5"/>
        <v>#N/A</v>
      </c>
      <c r="AL59" s="28" t="e">
        <f t="shared" si="5"/>
        <v>#N/A</v>
      </c>
      <c r="AM59" s="28">
        <f t="shared" si="6"/>
        <v>290.29000000000002</v>
      </c>
      <c r="AN59" s="28" t="e">
        <f t="shared" si="6"/>
        <v>#N/A</v>
      </c>
      <c r="AO59" t="e">
        <f t="shared" si="6"/>
        <v>#N/A</v>
      </c>
      <c r="AP59" t="e">
        <f t="shared" si="7"/>
        <v>#N/A</v>
      </c>
      <c r="AR59" s="16">
        <f t="shared" si="8"/>
        <v>38656</v>
      </c>
      <c r="AS59">
        <f t="shared" si="9"/>
        <v>4</v>
      </c>
      <c r="AT59">
        <f t="shared" si="10"/>
        <v>4</v>
      </c>
      <c r="BE59" cm="1">
        <f t="array" ref="BE59">_xll.BDH($BE$3,"PX_LAST",$A59,$A59,"Days=A","Fill=P")</f>
        <v>290.29000000000002</v>
      </c>
      <c r="BF59">
        <f t="shared" si="4"/>
        <v>-2.3907195696032169E-2</v>
      </c>
      <c r="BG59" t="str">
        <f t="shared" si="20"/>
        <v>E</v>
      </c>
      <c r="BH59">
        <f t="shared" si="21"/>
        <v>1</v>
      </c>
      <c r="BI59">
        <f t="shared" si="31"/>
        <v>3.162354886492813E-2</v>
      </c>
      <c r="BJ59">
        <f t="shared" si="32"/>
        <v>98.520869289814584</v>
      </c>
      <c r="BK59">
        <f t="shared" si="33"/>
        <v>130.48500921472555</v>
      </c>
      <c r="BL59">
        <f t="shared" si="25"/>
        <v>0.7550359223846862</v>
      </c>
    </row>
    <row r="60" spans="1:64" x14ac:dyDescent="0.25">
      <c r="A60" s="54">
        <v>38686</v>
      </c>
      <c r="B60" s="75">
        <f>_xll.BDH(B$2,"PX_LAST",$A60,$A60,"Days=A","Fill=P")</f>
        <v>100.2653</v>
      </c>
      <c r="C60" s="8">
        <f t="shared" si="2"/>
        <v>99.745857473125042</v>
      </c>
      <c r="D60" s="55">
        <f t="shared" si="11"/>
        <v>1.609035505020654</v>
      </c>
      <c r="E60" s="44">
        <f t="shared" si="28"/>
        <v>0.4855677462725978</v>
      </c>
      <c r="F60" s="8" cm="1">
        <f t="array" ref="F60">_xll.BDH(F$2,"PX_LAST",$A60,$A60,"Days=A","Fill=P")</f>
        <v>1.147</v>
      </c>
      <c r="G60" s="10">
        <f t="shared" si="3"/>
        <v>0.54530256677455835</v>
      </c>
      <c r="H60" s="44">
        <f t="shared" si="15"/>
        <v>1.6453954930532364</v>
      </c>
      <c r="I60" s="44">
        <f t="shared" si="29"/>
        <v>-0.29954300254903954</v>
      </c>
      <c r="J60" s="59"/>
      <c r="K60" s="10"/>
      <c r="M60" s="59" cm="1">
        <f t="array" ref="M60">_xll.BDH(M$3,"PX_LAST",$A60,$A60,"Days=A","Fill=P")</f>
        <v>54.1</v>
      </c>
      <c r="N60" s="10">
        <f t="shared" si="27"/>
        <v>32.68565441699198</v>
      </c>
      <c r="O60" s="55">
        <f t="shared" si="36"/>
        <v>2.0714443222782184</v>
      </c>
      <c r="R60" s="34" t="s">
        <v>23</v>
      </c>
      <c r="S60" s="26">
        <f t="shared" si="30"/>
        <v>1.1023800128151335</v>
      </c>
      <c r="T60" s="1" t="str">
        <f t="shared" si="12"/>
        <v>E</v>
      </c>
      <c r="U60" s="26">
        <f t="shared" si="16"/>
        <v>0.15878511488378677</v>
      </c>
      <c r="V60" s="49">
        <f t="shared" si="13"/>
        <v>0</v>
      </c>
      <c r="W60" s="26">
        <f t="shared" si="17"/>
        <v>0.15878511488378677</v>
      </c>
      <c r="X60" t="str">
        <f t="shared" si="18"/>
        <v>E</v>
      </c>
      <c r="Y60" s="35">
        <f t="shared" si="14"/>
        <v>0.12419582422462487</v>
      </c>
      <c r="Z60" s="34" t="str">
        <f t="shared" si="34"/>
        <v>E</v>
      </c>
      <c r="AA60" t="s">
        <v>57</v>
      </c>
      <c r="AB60" s="1">
        <f t="shared" si="22"/>
        <v>0.15878511488378677</v>
      </c>
      <c r="AC60" s="1">
        <f t="shared" si="35"/>
        <v>0.12313369242843564</v>
      </c>
      <c r="AD60" s="1"/>
      <c r="AE60" s="1"/>
      <c r="AF60" s="1"/>
      <c r="AG60" s="1">
        <v>0</v>
      </c>
      <c r="AI60" s="28">
        <f t="shared" si="5"/>
        <v>1.1023800128151335</v>
      </c>
      <c r="AJ60" s="28" t="e">
        <f t="shared" si="5"/>
        <v>#N/A</v>
      </c>
      <c r="AK60" s="28" t="e">
        <f t="shared" si="5"/>
        <v>#N/A</v>
      </c>
      <c r="AL60" s="28" t="e">
        <f t="shared" si="5"/>
        <v>#N/A</v>
      </c>
      <c r="AM60" s="28">
        <f t="shared" si="6"/>
        <v>299.47000000000003</v>
      </c>
      <c r="AN60" s="28" t="e">
        <f t="shared" si="6"/>
        <v>#N/A</v>
      </c>
      <c r="AO60" t="e">
        <f t="shared" si="6"/>
        <v>#N/A</v>
      </c>
      <c r="AP60" t="e">
        <f t="shared" si="7"/>
        <v>#N/A</v>
      </c>
      <c r="AR60" s="16">
        <f t="shared" si="8"/>
        <v>38686</v>
      </c>
      <c r="AS60">
        <f t="shared" si="9"/>
        <v>4</v>
      </c>
      <c r="AT60">
        <f t="shared" si="10"/>
        <v>4</v>
      </c>
      <c r="BE60" cm="1">
        <f t="array" ref="BE60">_xll.BDH($BE$3,"PX_LAST",$A60,$A60,"Days=A","Fill=P")</f>
        <v>299.47000000000003</v>
      </c>
      <c r="BF60">
        <f t="shared" si="4"/>
        <v>3.162354886492813E-2</v>
      </c>
      <c r="BG60" t="str">
        <f t="shared" si="20"/>
        <v>E</v>
      </c>
      <c r="BH60">
        <f t="shared" si="21"/>
        <v>1</v>
      </c>
      <c r="BI60">
        <f t="shared" si="31"/>
        <v>3.5262296724212661E-2</v>
      </c>
      <c r="BJ60">
        <f t="shared" si="32"/>
        <v>101.63644881401623</v>
      </c>
      <c r="BK60">
        <f t="shared" si="33"/>
        <v>134.61140827976803</v>
      </c>
      <c r="BL60">
        <f t="shared" si="25"/>
        <v>0.7550359223846862</v>
      </c>
    </row>
    <row r="61" spans="1:64" x14ac:dyDescent="0.25">
      <c r="A61" s="54">
        <v>38716</v>
      </c>
      <c r="B61" s="75">
        <f>_xll.BDH(B$2,"PX_LAST",$A61,$A61,"Days=A","Fill=P")</f>
        <v>100.2653</v>
      </c>
      <c r="C61" s="8">
        <f t="shared" si="2"/>
        <v>99.771829599468788</v>
      </c>
      <c r="D61" s="55">
        <f t="shared" si="11"/>
        <v>1.9615488462129516</v>
      </c>
      <c r="E61" s="44">
        <f t="shared" si="28"/>
        <v>0.88811517399867523</v>
      </c>
      <c r="F61" s="8" cm="1">
        <f t="array" ref="F61">_xll.BDH(F$2,"PX_LAST",$A61,$A61,"Days=A","Fill=P")</f>
        <v>1.2170000000000001</v>
      </c>
      <c r="G61" s="10">
        <f t="shared" si="3"/>
        <v>0.57888743843583046</v>
      </c>
      <c r="H61" s="44">
        <f t="shared" si="15"/>
        <v>1.5849872450920997</v>
      </c>
      <c r="I61" s="44">
        <f t="shared" si="29"/>
        <v>-0.31893679705851441</v>
      </c>
      <c r="J61" s="59"/>
      <c r="K61" s="10"/>
      <c r="M61" s="59" cm="1">
        <f t="array" ref="M61">_xll.BDH(M$3,"PX_LAST",$A61,$A61,"Days=A","Fill=P")</f>
        <v>69.3</v>
      </c>
      <c r="N61" s="10">
        <f t="shared" si="27"/>
        <v>36.347088975292777</v>
      </c>
      <c r="O61" s="55">
        <f t="shared" si="36"/>
        <v>2.3028069086803518</v>
      </c>
      <c r="R61" s="34" t="s">
        <v>23</v>
      </c>
      <c r="S61" s="26">
        <f t="shared" si="30"/>
        <v>1.2837042753851127</v>
      </c>
      <c r="T61" s="1" t="str">
        <f t="shared" si="12"/>
        <v>E</v>
      </c>
      <c r="U61" s="26">
        <f t="shared" si="16"/>
        <v>0.18132426256997913</v>
      </c>
      <c r="V61" s="49">
        <f t="shared" si="13"/>
        <v>0</v>
      </c>
      <c r="W61" s="26">
        <f t="shared" si="17"/>
        <v>0.18132426256997913</v>
      </c>
      <c r="X61" t="str">
        <f t="shared" si="18"/>
        <v>E</v>
      </c>
      <c r="Y61" s="35">
        <f t="shared" si="14"/>
        <v>0.12419582422462487</v>
      </c>
      <c r="Z61" s="34" t="str">
        <f t="shared" si="34"/>
        <v>E</v>
      </c>
      <c r="AA61" t="s">
        <v>57</v>
      </c>
      <c r="AB61" s="1">
        <f t="shared" si="22"/>
        <v>0.18132426256997913</v>
      </c>
      <c r="AC61" s="1">
        <f t="shared" si="35"/>
        <v>0.12313369242843564</v>
      </c>
      <c r="AD61" s="1"/>
      <c r="AE61" s="1"/>
      <c r="AF61" s="1"/>
      <c r="AG61" s="1">
        <v>0</v>
      </c>
      <c r="AI61" s="28">
        <f t="shared" si="5"/>
        <v>1.2837042753851127</v>
      </c>
      <c r="AJ61" s="28" t="e">
        <f t="shared" si="5"/>
        <v>#N/A</v>
      </c>
      <c r="AK61" s="28" t="e">
        <f t="shared" si="5"/>
        <v>#N/A</v>
      </c>
      <c r="AL61" s="28" t="e">
        <f t="shared" si="5"/>
        <v>#N/A</v>
      </c>
      <c r="AM61" s="28">
        <f t="shared" si="6"/>
        <v>310.02999999999997</v>
      </c>
      <c r="AN61" s="28" t="e">
        <f t="shared" si="6"/>
        <v>#N/A</v>
      </c>
      <c r="AO61" t="e">
        <f t="shared" si="6"/>
        <v>#N/A</v>
      </c>
      <c r="AP61" t="e">
        <f t="shared" si="7"/>
        <v>#N/A</v>
      </c>
      <c r="AR61" s="16">
        <f t="shared" si="8"/>
        <v>38716</v>
      </c>
      <c r="AS61">
        <f t="shared" si="9"/>
        <v>4</v>
      </c>
      <c r="AT61">
        <f t="shared" si="10"/>
        <v>4</v>
      </c>
      <c r="BE61" cm="1">
        <f t="array" ref="BE61">_xll.BDH($BE$3,"PX_LAST",$A61,$A61,"Days=A","Fill=P")</f>
        <v>310.02999999999997</v>
      </c>
      <c r="BF61">
        <f t="shared" si="4"/>
        <v>3.5262296724212661E-2</v>
      </c>
      <c r="BG61" t="str">
        <f t="shared" si="20"/>
        <v>E</v>
      </c>
      <c r="BH61">
        <f t="shared" si="21"/>
        <v>1</v>
      </c>
      <c r="BI61">
        <f t="shared" si="31"/>
        <v>3.5512692320098127E-2</v>
      </c>
      <c r="BJ61">
        <f t="shared" si="32"/>
        <v>105.22038343009133</v>
      </c>
      <c r="BK61">
        <f t="shared" si="33"/>
        <v>139.35811570099335</v>
      </c>
      <c r="BL61">
        <f t="shared" si="25"/>
        <v>0.7550359223846862</v>
      </c>
    </row>
    <row r="62" spans="1:64" x14ac:dyDescent="0.25">
      <c r="A62" s="54">
        <v>38748</v>
      </c>
      <c r="B62" s="75">
        <f>_xll.BDH(B$2,"PX_LAST",$A62,$A62,"Days=A","Fill=P")</f>
        <v>100.7042</v>
      </c>
      <c r="C62" s="8">
        <f t="shared" si="2"/>
        <v>99.818448119495343</v>
      </c>
      <c r="D62" s="55">
        <f t="shared" si="11"/>
        <v>2.6937008450576125</v>
      </c>
      <c r="E62" s="44">
        <f t="shared" si="28"/>
        <v>1.5773479076762236</v>
      </c>
      <c r="F62" s="8" cm="1">
        <f t="array" ref="F62">_xll.BDH(F$2,"PX_LAST",$A62,$A62,"Days=A","Fill=P")</f>
        <v>1.1359999999999999</v>
      </c>
      <c r="G62" s="10">
        <f t="shared" si="3"/>
        <v>0.60674306651403898</v>
      </c>
      <c r="H62" s="44">
        <f t="shared" si="15"/>
        <v>1.5610378857004124</v>
      </c>
      <c r="I62" s="44">
        <f t="shared" si="29"/>
        <v>-0.29136439036962769</v>
      </c>
      <c r="J62" s="59"/>
      <c r="K62" s="10"/>
      <c r="M62" s="59" cm="1">
        <f t="array" ref="M62">_xll.BDH(M$3,"PX_LAST",$A62,$A62,"Days=A","Fill=P")</f>
        <v>83.6</v>
      </c>
      <c r="N62" s="10">
        <f t="shared" si="27"/>
        <v>41.072380077763498</v>
      </c>
      <c r="O62" s="55">
        <f t="shared" si="36"/>
        <v>2.5319936769139026</v>
      </c>
      <c r="R62" s="34" t="s">
        <v>23</v>
      </c>
      <c r="S62" s="26">
        <f t="shared" si="30"/>
        <v>1.6145431849957046</v>
      </c>
      <c r="T62" s="1" t="str">
        <f t="shared" si="12"/>
        <v>E</v>
      </c>
      <c r="U62" s="26">
        <f t="shared" si="16"/>
        <v>0.33083890961059192</v>
      </c>
      <c r="V62" s="49">
        <f t="shared" si="13"/>
        <v>1</v>
      </c>
      <c r="W62" s="26">
        <f t="shared" si="17"/>
        <v>0.33083890961059192</v>
      </c>
      <c r="X62" t="str">
        <f t="shared" si="18"/>
        <v>E</v>
      </c>
      <c r="Y62" s="35">
        <f t="shared" si="14"/>
        <v>0.12419582422462487</v>
      </c>
      <c r="Z62" s="34" t="str">
        <f t="shared" si="34"/>
        <v>E</v>
      </c>
      <c r="AA62" t="s">
        <v>57</v>
      </c>
      <c r="AB62" s="1">
        <f t="shared" si="22"/>
        <v>0.33083890961059192</v>
      </c>
      <c r="AC62" s="1">
        <f t="shared" si="35"/>
        <v>0.12313369242843564</v>
      </c>
      <c r="AD62" s="1"/>
      <c r="AE62" s="1"/>
      <c r="AF62" s="1"/>
      <c r="AG62" s="1">
        <v>0</v>
      </c>
      <c r="AI62" s="28">
        <f t="shared" si="5"/>
        <v>1.6145431849957046</v>
      </c>
      <c r="AJ62" s="28" t="e">
        <f t="shared" si="5"/>
        <v>#N/A</v>
      </c>
      <c r="AK62" s="28" t="e">
        <f t="shared" si="5"/>
        <v>#N/A</v>
      </c>
      <c r="AL62" s="28" t="e">
        <f t="shared" si="5"/>
        <v>#N/A</v>
      </c>
      <c r="AM62" s="28">
        <f t="shared" si="6"/>
        <v>321.04000000000002</v>
      </c>
      <c r="AN62" s="28" t="e">
        <f t="shared" si="6"/>
        <v>#N/A</v>
      </c>
      <c r="AO62" t="e">
        <f t="shared" si="6"/>
        <v>#N/A</v>
      </c>
      <c r="AP62" t="e">
        <f t="shared" si="7"/>
        <v>#N/A</v>
      </c>
      <c r="AR62" s="16">
        <f t="shared" si="8"/>
        <v>38748</v>
      </c>
      <c r="AS62">
        <f t="shared" si="9"/>
        <v>4</v>
      </c>
      <c r="AT62">
        <f t="shared" si="10"/>
        <v>4</v>
      </c>
      <c r="BE62" cm="1">
        <f t="array" ref="BE62">_xll.BDH($BE$3,"PX_LAST",$A62,$A62,"Days=A","Fill=P")</f>
        <v>321.04000000000002</v>
      </c>
      <c r="BF62">
        <f t="shared" si="4"/>
        <v>3.5512692320098127E-2</v>
      </c>
      <c r="BG62" t="str">
        <f t="shared" si="20"/>
        <v>E</v>
      </c>
      <c r="BH62">
        <f t="shared" si="21"/>
        <v>1</v>
      </c>
      <c r="BI62">
        <f t="shared" si="31"/>
        <v>2.130575629205067E-2</v>
      </c>
      <c r="BJ62">
        <f t="shared" si="32"/>
        <v>108.95704253264691</v>
      </c>
      <c r="BK62">
        <f t="shared" si="33"/>
        <v>144.30709758619136</v>
      </c>
      <c r="BL62">
        <f t="shared" si="25"/>
        <v>0.75503592238468609</v>
      </c>
    </row>
    <row r="63" spans="1:64" x14ac:dyDescent="0.25">
      <c r="A63" s="54">
        <v>38776</v>
      </c>
      <c r="B63" s="75">
        <f>_xll.BDH(B$2,"PX_LAST",$A63,$A63,"Days=A","Fill=P")</f>
        <v>100.9029</v>
      </c>
      <c r="C63" s="8">
        <f t="shared" si="2"/>
        <v>99.872670713520577</v>
      </c>
      <c r="D63" s="55">
        <f t="shared" si="11"/>
        <v>3.5447680986638406</v>
      </c>
      <c r="E63" s="44">
        <f t="shared" si="28"/>
        <v>2.2664188318210923</v>
      </c>
      <c r="F63" s="8" cm="1">
        <f t="array" ref="F63">_xll.BDH(F$2,"PX_LAST",$A63,$A63,"Days=A","Fill=P")</f>
        <v>1.0169999999999999</v>
      </c>
      <c r="G63" s="10">
        <f t="shared" si="3"/>
        <v>0.62725591318833707</v>
      </c>
      <c r="H63" s="44">
        <f t="shared" si="15"/>
        <v>1.5205213494313434</v>
      </c>
      <c r="I63" s="44">
        <f t="shared" si="29"/>
        <v>-0.22338337111733719</v>
      </c>
      <c r="J63" s="59"/>
      <c r="K63" s="10"/>
      <c r="M63" s="59" cm="1">
        <f t="array" ref="M63">_xll.BDH(M$3,"PX_LAST",$A63,$A63,"Days=A","Fill=P")</f>
        <v>84.5</v>
      </c>
      <c r="N63" s="10">
        <f t="shared" si="27"/>
        <v>45.415142069987148</v>
      </c>
      <c r="O63" s="55">
        <f t="shared" si="36"/>
        <v>2.6058640214405484</v>
      </c>
      <c r="R63" s="34" t="s">
        <v>23</v>
      </c>
      <c r="S63" s="26">
        <f t="shared" si="30"/>
        <v>1.9428377860478974</v>
      </c>
      <c r="T63" s="1" t="str">
        <f t="shared" si="12"/>
        <v>E</v>
      </c>
      <c r="U63" s="26">
        <f t="shared" si="16"/>
        <v>0.32829460105219277</v>
      </c>
      <c r="V63" s="49">
        <f t="shared" si="13"/>
        <v>1</v>
      </c>
      <c r="W63" s="26">
        <f t="shared" si="17"/>
        <v>0.32829460105219277</v>
      </c>
      <c r="X63" t="str">
        <f t="shared" si="18"/>
        <v>E</v>
      </c>
      <c r="Y63" s="35">
        <f t="shared" si="14"/>
        <v>0.12419582422462487</v>
      </c>
      <c r="Z63" s="34" t="str">
        <f t="shared" si="34"/>
        <v>E</v>
      </c>
      <c r="AA63" t="s">
        <v>57</v>
      </c>
      <c r="AB63" s="1">
        <f t="shared" si="22"/>
        <v>0.32829460105219277</v>
      </c>
      <c r="AC63" s="1">
        <f t="shared" si="35"/>
        <v>0.15136647894995081</v>
      </c>
      <c r="AD63" s="1"/>
      <c r="AE63" s="1"/>
      <c r="AF63" s="1"/>
      <c r="AG63" s="1">
        <v>0</v>
      </c>
      <c r="AI63" s="28">
        <f t="shared" si="5"/>
        <v>1.9428377860478974</v>
      </c>
      <c r="AJ63" s="28" t="e">
        <f t="shared" si="5"/>
        <v>#N/A</v>
      </c>
      <c r="AK63" s="28" t="e">
        <f t="shared" si="5"/>
        <v>#N/A</v>
      </c>
      <c r="AL63" s="28" t="e">
        <f t="shared" si="5"/>
        <v>#N/A</v>
      </c>
      <c r="AM63" s="28">
        <f t="shared" si="6"/>
        <v>327.88</v>
      </c>
      <c r="AN63" s="28" t="e">
        <f t="shared" si="6"/>
        <v>#N/A</v>
      </c>
      <c r="AO63" t="e">
        <f t="shared" si="6"/>
        <v>#N/A</v>
      </c>
      <c r="AP63" t="e">
        <f t="shared" si="7"/>
        <v>#N/A</v>
      </c>
      <c r="AR63" s="16">
        <f t="shared" si="8"/>
        <v>38776</v>
      </c>
      <c r="AS63">
        <f t="shared" si="9"/>
        <v>4</v>
      </c>
      <c r="AT63">
        <f t="shared" si="10"/>
        <v>4</v>
      </c>
      <c r="BE63" cm="1">
        <f t="array" ref="BE63">_xll.BDH($BE$3,"PX_LAST",$A63,$A63,"Days=A","Fill=P")</f>
        <v>327.88</v>
      </c>
      <c r="BF63">
        <f t="shared" si="4"/>
        <v>2.130575629205067E-2</v>
      </c>
      <c r="BG63" t="str">
        <f t="shared" si="20"/>
        <v>E</v>
      </c>
      <c r="BH63">
        <f t="shared" si="21"/>
        <v>1</v>
      </c>
      <c r="BI63">
        <f t="shared" si="31"/>
        <v>2.0007319751128572E-2</v>
      </c>
      <c r="BJ63">
        <f t="shared" si="32"/>
        <v>111.27845472715008</v>
      </c>
      <c r="BK63">
        <f t="shared" si="33"/>
        <v>147.38166943857593</v>
      </c>
      <c r="BL63">
        <f t="shared" si="25"/>
        <v>0.75503592238468609</v>
      </c>
    </row>
    <row r="64" spans="1:64" x14ac:dyDescent="0.25">
      <c r="A64" s="54">
        <v>38807</v>
      </c>
      <c r="B64" s="75">
        <f>_xll.BDH(B$2,"PX_LAST",$A64,$A64,"Days=A","Fill=P")</f>
        <v>101.0707</v>
      </c>
      <c r="C64" s="8">
        <f t="shared" si="2"/>
        <v>99.932572177844548</v>
      </c>
      <c r="D64" s="55">
        <f t="shared" si="11"/>
        <v>3.6772298630801594</v>
      </c>
      <c r="E64" s="44">
        <f t="shared" si="28"/>
        <v>2.0681943580595057</v>
      </c>
      <c r="F64" s="8" cm="1">
        <f t="array" ref="F64">_xll.BDH(F$2,"PX_LAST",$A64,$A64,"Days=A","Fill=P")</f>
        <v>0.997</v>
      </c>
      <c r="G64" s="10">
        <f t="shared" si="3"/>
        <v>0.64574311752892022</v>
      </c>
      <c r="H64" s="44">
        <f t="shared" si="15"/>
        <v>1.4358786850526561</v>
      </c>
      <c r="I64" s="44">
        <f t="shared" si="29"/>
        <v>-0.20951680800058026</v>
      </c>
      <c r="J64" s="59"/>
      <c r="K64" s="10"/>
      <c r="M64" s="59" cm="1">
        <f t="array" ref="M64">_xll.BDH(M$3,"PX_LAST",$A64,$A64,"Days=A","Fill=P")</f>
        <v>90.9</v>
      </c>
      <c r="N64" s="10">
        <f t="shared" si="27"/>
        <v>49.963627862988432</v>
      </c>
      <c r="O64" s="55">
        <f t="shared" si="36"/>
        <v>2.5623558044612329</v>
      </c>
      <c r="R64" s="34" t="s">
        <v>23</v>
      </c>
      <c r="S64" s="26">
        <f t="shared" si="30"/>
        <v>1.906828380530595</v>
      </c>
      <c r="T64" s="1" t="str">
        <f t="shared" si="12"/>
        <v>SD</v>
      </c>
      <c r="U64" s="26">
        <f t="shared" si="16"/>
        <v>-3.6009405517302362E-2</v>
      </c>
      <c r="V64" s="49">
        <f t="shared" si="13"/>
        <v>0</v>
      </c>
      <c r="W64" s="26">
        <f t="shared" si="17"/>
        <v>-3.6009405517302362E-2</v>
      </c>
      <c r="X64" t="str">
        <f t="shared" si="18"/>
        <v>E</v>
      </c>
      <c r="Y64" s="35">
        <f t="shared" si="14"/>
        <v>0.12419582422462487</v>
      </c>
      <c r="Z64" s="34" t="str">
        <f t="shared" si="34"/>
        <v>E</v>
      </c>
      <c r="AA64" t="s">
        <v>57</v>
      </c>
      <c r="AB64" s="1">
        <f t="shared" si="22"/>
        <v>3.6009405517302362E-2</v>
      </c>
      <c r="AC64" s="1">
        <f t="shared" si="35"/>
        <v>0.15136647894995081</v>
      </c>
      <c r="AD64" s="1"/>
      <c r="AE64" s="1"/>
      <c r="AF64" s="1"/>
      <c r="AG64" s="1">
        <v>0</v>
      </c>
      <c r="AI64" s="28">
        <f t="shared" si="5"/>
        <v>1.906828380530595</v>
      </c>
      <c r="AJ64" s="28">
        <f t="shared" si="5"/>
        <v>1.906828380530595</v>
      </c>
      <c r="AK64" s="28" t="e">
        <f t="shared" si="5"/>
        <v>#N/A</v>
      </c>
      <c r="AL64" s="28" t="e">
        <f t="shared" si="5"/>
        <v>#N/A</v>
      </c>
      <c r="AM64" s="28">
        <f t="shared" si="6"/>
        <v>334.44</v>
      </c>
      <c r="AN64" s="28">
        <f t="shared" si="6"/>
        <v>334.44</v>
      </c>
      <c r="AO64" t="e">
        <f t="shared" si="6"/>
        <v>#N/A</v>
      </c>
      <c r="AP64" t="e">
        <f t="shared" si="7"/>
        <v>#N/A</v>
      </c>
      <c r="AR64" s="16">
        <f t="shared" si="8"/>
        <v>38807</v>
      </c>
      <c r="AS64">
        <f t="shared" si="9"/>
        <v>3</v>
      </c>
      <c r="AT64">
        <f t="shared" si="10"/>
        <v>4</v>
      </c>
      <c r="BE64" cm="1">
        <f t="array" ref="BE64">_xll.BDH($BE$3,"PX_LAST",$A64,$A64,"Days=A","Fill=P")</f>
        <v>334.44</v>
      </c>
      <c r="BF64">
        <f t="shared" si="4"/>
        <v>2.0007319751128572E-2</v>
      </c>
      <c r="BG64" t="str">
        <f t="shared" si="20"/>
        <v>E</v>
      </c>
      <c r="BH64">
        <f t="shared" si="21"/>
        <v>1</v>
      </c>
      <c r="BI64">
        <f t="shared" si="31"/>
        <v>6.0997488338716543E-3</v>
      </c>
      <c r="BJ64">
        <f t="shared" si="32"/>
        <v>113.50483835228765</v>
      </c>
      <c r="BK64">
        <f t="shared" si="33"/>
        <v>150.33038162448864</v>
      </c>
      <c r="BL64">
        <f t="shared" si="25"/>
        <v>0.75503592238468609</v>
      </c>
    </row>
    <row r="65" spans="1:64" x14ac:dyDescent="0.25">
      <c r="A65" s="54">
        <v>38835</v>
      </c>
      <c r="B65" s="75">
        <f>_xll.BDH(B$2,"PX_LAST",$A65,$A65,"Days=A","Fill=P")</f>
        <v>101.0707</v>
      </c>
      <c r="C65" s="8">
        <f t="shared" si="2"/>
        <v>99.989478568952322</v>
      </c>
      <c r="D65" s="55">
        <f t="shared" si="11"/>
        <v>3.4454445510322929</v>
      </c>
      <c r="E65" s="44">
        <f t="shared" si="28"/>
        <v>1.4838957048193413</v>
      </c>
      <c r="F65" s="8" cm="1">
        <f t="array" ref="F65">_xll.BDH(F$2,"PX_LAST",$A65,$A65,"Days=A","Fill=P")</f>
        <v>0.78800000000000003</v>
      </c>
      <c r="G65" s="10">
        <f t="shared" si="3"/>
        <v>0.65285596165247417</v>
      </c>
      <c r="H65" s="44">
        <f t="shared" si="15"/>
        <v>1.2961397042234348</v>
      </c>
      <c r="I65" s="44">
        <f t="shared" si="29"/>
        <v>-0.28884754086866482</v>
      </c>
      <c r="J65" s="59"/>
      <c r="K65" s="10"/>
      <c r="M65" s="59" cm="1">
        <f t="array" ref="M65">_xll.BDH(M$3,"PX_LAST",$A65,$A65,"Days=A","Fill=P")</f>
        <v>112.2</v>
      </c>
      <c r="N65" s="10">
        <f t="shared" si="27"/>
        <v>56.187265076689592</v>
      </c>
      <c r="O65" s="55">
        <f t="shared" si="36"/>
        <v>2.5630133175819174</v>
      </c>
      <c r="R65" s="34" t="s">
        <v>23</v>
      </c>
      <c r="S65" s="26">
        <f t="shared" si="30"/>
        <v>1.6999291473576641</v>
      </c>
      <c r="T65" s="1" t="str">
        <f t="shared" si="12"/>
        <v>SD</v>
      </c>
      <c r="U65" s="26">
        <f t="shared" si="16"/>
        <v>-0.20689923317293091</v>
      </c>
      <c r="V65" s="49">
        <f t="shared" si="13"/>
        <v>0</v>
      </c>
      <c r="W65" s="26">
        <f t="shared" si="17"/>
        <v>-0.20689923317293091</v>
      </c>
      <c r="X65" t="str">
        <f t="shared" si="18"/>
        <v>SD</v>
      </c>
      <c r="Y65" s="35">
        <f t="shared" si="14"/>
        <v>0.12419582422462487</v>
      </c>
      <c r="Z65" s="34" t="str">
        <f t="shared" si="34"/>
        <v>SD</v>
      </c>
      <c r="AA65" t="s">
        <v>57</v>
      </c>
      <c r="AB65" s="1">
        <f t="shared" si="22"/>
        <v>0.20689923317293091</v>
      </c>
      <c r="AC65" s="1">
        <f t="shared" si="35"/>
        <v>0.15878511488378677</v>
      </c>
      <c r="AD65" s="1"/>
      <c r="AE65" s="1"/>
      <c r="AF65" s="1"/>
      <c r="AG65" s="1">
        <v>0</v>
      </c>
      <c r="AI65" s="28" t="e">
        <f t="shared" si="5"/>
        <v>#N/A</v>
      </c>
      <c r="AJ65" s="28">
        <f t="shared" si="5"/>
        <v>1.6999291473576641</v>
      </c>
      <c r="AK65" s="28" t="e">
        <f t="shared" si="5"/>
        <v>#N/A</v>
      </c>
      <c r="AL65" s="28" t="e">
        <f t="shared" si="5"/>
        <v>#N/A</v>
      </c>
      <c r="AM65" s="28" t="e">
        <f t="shared" si="6"/>
        <v>#N/A</v>
      </c>
      <c r="AN65" s="28">
        <f t="shared" si="6"/>
        <v>336.48</v>
      </c>
      <c r="AO65" t="e">
        <f t="shared" si="6"/>
        <v>#N/A</v>
      </c>
      <c r="AP65" t="e">
        <f t="shared" si="7"/>
        <v>#N/A</v>
      </c>
      <c r="AR65" s="16">
        <f t="shared" si="8"/>
        <v>38835</v>
      </c>
      <c r="AS65">
        <f t="shared" si="9"/>
        <v>3</v>
      </c>
      <c r="AT65">
        <f t="shared" si="10"/>
        <v>3</v>
      </c>
      <c r="BE65" cm="1">
        <f t="array" ref="BE65">_xll.BDH($BE$3,"PX_LAST",$A65,$A65,"Days=A","Fill=P")</f>
        <v>336.48</v>
      </c>
      <c r="BF65">
        <f t="shared" si="4"/>
        <v>6.0997488338716543E-3</v>
      </c>
      <c r="BG65" t="str">
        <f t="shared" si="20"/>
        <v>SD</v>
      </c>
      <c r="BH65">
        <f t="shared" si="21"/>
        <v>0</v>
      </c>
      <c r="BI65">
        <f t="shared" si="31"/>
        <v>0</v>
      </c>
      <c r="BJ65">
        <f t="shared" si="32"/>
        <v>114.19718935766581</v>
      </c>
      <c r="BK65">
        <f t="shared" si="33"/>
        <v>151.2473591944981</v>
      </c>
      <c r="BL65">
        <f t="shared" si="25"/>
        <v>0.75503592238468609</v>
      </c>
    </row>
    <row r="66" spans="1:64" x14ac:dyDescent="0.25">
      <c r="A66" s="54">
        <v>38868</v>
      </c>
      <c r="B66" s="75">
        <f>_xll.BDH(B$2,"PX_LAST",$A66,$A66,"Days=A","Fill=P")</f>
        <v>101.3146</v>
      </c>
      <c r="C66" s="8">
        <f t="shared" si="2"/>
        <v>100.05573464050471</v>
      </c>
      <c r="D66" s="55">
        <f t="shared" si="11"/>
        <v>3.2739348673871169</v>
      </c>
      <c r="E66" s="44">
        <f t="shared" si="28"/>
        <v>0.58023402232950438</v>
      </c>
      <c r="F66" s="8" cm="1">
        <f t="array" ref="F66">_xll.BDH(F$2,"PX_LAST",$A66,$A66,"Days=A","Fill=P")</f>
        <v>0.53</v>
      </c>
      <c r="G66" s="10">
        <f t="shared" si="3"/>
        <v>0.64671316356985042</v>
      </c>
      <c r="H66" s="44">
        <f t="shared" si="15"/>
        <v>1.1180670868296332</v>
      </c>
      <c r="I66" s="44">
        <f t="shared" si="29"/>
        <v>-0.44297079887077917</v>
      </c>
      <c r="J66" s="59"/>
      <c r="K66" s="10"/>
      <c r="M66" s="59" cm="1">
        <f t="array" ref="M66">_xll.BDH(M$3,"PX_LAST",$A66,$A66,"Days=A","Fill=P")</f>
        <v>77.2</v>
      </c>
      <c r="N66" s="10">
        <f t="shared" si="27"/>
        <v>58.288538569020631</v>
      </c>
      <c r="O66" s="55">
        <f t="shared" si="36"/>
        <v>2.3865084346951351</v>
      </c>
      <c r="R66" s="34" t="s">
        <v>23</v>
      </c>
      <c r="S66" s="26">
        <f t="shared" si="30"/>
        <v>1.3831547224741221</v>
      </c>
      <c r="T66" s="1" t="str">
        <f t="shared" si="12"/>
        <v>SD</v>
      </c>
      <c r="U66" s="26">
        <f t="shared" si="16"/>
        <v>-0.31677442488354202</v>
      </c>
      <c r="V66" s="49">
        <f t="shared" si="13"/>
        <v>1</v>
      </c>
      <c r="W66" s="26">
        <f t="shared" si="17"/>
        <v>-0.31677442488354202</v>
      </c>
      <c r="X66" t="str">
        <f t="shared" si="18"/>
        <v>SD</v>
      </c>
      <c r="Y66" s="35">
        <f t="shared" si="14"/>
        <v>0.12419582422462487</v>
      </c>
      <c r="Z66" s="34" t="str">
        <f t="shared" si="34"/>
        <v>SD</v>
      </c>
      <c r="AA66" t="s">
        <v>57</v>
      </c>
      <c r="AB66" s="1">
        <f t="shared" si="22"/>
        <v>0.31677442488354202</v>
      </c>
      <c r="AC66" s="1">
        <f t="shared" si="35"/>
        <v>0.16045038858355887</v>
      </c>
      <c r="AD66" s="1"/>
      <c r="AE66" s="1"/>
      <c r="AF66" s="1"/>
      <c r="AG66" s="1">
        <v>0</v>
      </c>
      <c r="AI66" s="28" t="e">
        <f t="shared" si="5"/>
        <v>#N/A</v>
      </c>
      <c r="AJ66" s="28">
        <f t="shared" si="5"/>
        <v>1.3831547224741221</v>
      </c>
      <c r="AK66" s="28" t="e">
        <f t="shared" si="5"/>
        <v>#N/A</v>
      </c>
      <c r="AL66" s="28" t="e">
        <f t="shared" si="5"/>
        <v>#N/A</v>
      </c>
      <c r="AM66" s="28" t="e">
        <f t="shared" si="6"/>
        <v>#N/A</v>
      </c>
      <c r="AN66" s="28">
        <f t="shared" si="6"/>
        <v>318.86</v>
      </c>
      <c r="AO66" t="e">
        <f t="shared" si="6"/>
        <v>#N/A</v>
      </c>
      <c r="AP66" t="e">
        <f t="shared" si="7"/>
        <v>#N/A</v>
      </c>
      <c r="AR66" s="16">
        <f t="shared" si="8"/>
        <v>38868</v>
      </c>
      <c r="AS66">
        <f t="shared" si="9"/>
        <v>3</v>
      </c>
      <c r="AT66">
        <f t="shared" si="10"/>
        <v>3</v>
      </c>
      <c r="BE66" cm="1">
        <f t="array" ref="BE66">_xll.BDH($BE$3,"PX_LAST",$A66,$A66,"Days=A","Fill=P")</f>
        <v>318.86</v>
      </c>
      <c r="BF66">
        <f t="shared" si="4"/>
        <v>-5.2365668093200202E-2</v>
      </c>
      <c r="BG66" t="str">
        <f t="shared" si="20"/>
        <v>SD</v>
      </c>
      <c r="BH66">
        <f t="shared" si="21"/>
        <v>0</v>
      </c>
      <c r="BI66">
        <f t="shared" si="31"/>
        <v>0</v>
      </c>
      <c r="BJ66">
        <f t="shared" si="32"/>
        <v>114.19718935766581</v>
      </c>
      <c r="BK66">
        <f t="shared" si="33"/>
        <v>143.32719018294597</v>
      </c>
      <c r="BL66">
        <f t="shared" si="25"/>
        <v>0.79675872534654457</v>
      </c>
    </row>
    <row r="67" spans="1:64" x14ac:dyDescent="0.25">
      <c r="A67" s="54">
        <v>38898</v>
      </c>
      <c r="B67" s="75">
        <f>_xll.BDH(B$2,"PX_LAST",$A67,$A67,"Days=A","Fill=P")</f>
        <v>101.4012</v>
      </c>
      <c r="C67" s="8">
        <f t="shared" si="2"/>
        <v>100.12300790847947</v>
      </c>
      <c r="D67" s="55">
        <f t="shared" si="11"/>
        <v>3.0672054781556199</v>
      </c>
      <c r="E67" s="44">
        <f t="shared" si="28"/>
        <v>-0.47756262050822063</v>
      </c>
      <c r="F67" s="8" cm="1">
        <f t="array" ref="F67">_xll.BDH(F$2,"PX_LAST",$A67,$A67,"Days=A","Fill=P")</f>
        <v>0.78500000000000003</v>
      </c>
      <c r="G67" s="10">
        <f t="shared" si="3"/>
        <v>0.65362750539135783</v>
      </c>
      <c r="H67" s="44">
        <f t="shared" si="15"/>
        <v>1.024578531918392</v>
      </c>
      <c r="I67" s="44">
        <f t="shared" si="29"/>
        <v>-0.49594281751295144</v>
      </c>
      <c r="J67" s="59"/>
      <c r="K67" s="10"/>
      <c r="M67" s="59" cm="1">
        <f t="array" ref="M67">_xll.BDH(M$3,"PX_LAST",$A67,$A67,"Days=A","Fill=P")</f>
        <v>67.900000000000006</v>
      </c>
      <c r="N67" s="10">
        <f t="shared" si="27"/>
        <v>59.249684712118565</v>
      </c>
      <c r="O67" s="55">
        <f t="shared" si="36"/>
        <v>2.2197360669361763</v>
      </c>
      <c r="R67" s="34" t="s">
        <v>23</v>
      </c>
      <c r="S67" s="26">
        <f t="shared" si="30"/>
        <v>1.0676029277978032</v>
      </c>
      <c r="T67" s="1" t="str">
        <f t="shared" si="12"/>
        <v>SD</v>
      </c>
      <c r="U67" s="26">
        <f t="shared" si="16"/>
        <v>-0.31555179467631889</v>
      </c>
      <c r="V67" s="49">
        <f t="shared" si="13"/>
        <v>1</v>
      </c>
      <c r="W67" s="26">
        <f t="shared" si="17"/>
        <v>-0.31555179467631889</v>
      </c>
      <c r="X67" t="str">
        <f t="shared" si="18"/>
        <v>SD</v>
      </c>
      <c r="Y67" s="35">
        <f t="shared" si="14"/>
        <v>0.12419582422462487</v>
      </c>
      <c r="Z67" s="34" t="str">
        <f t="shared" si="34"/>
        <v>SD</v>
      </c>
      <c r="AA67" t="s">
        <v>57</v>
      </c>
      <c r="AB67" s="1">
        <f t="shared" si="22"/>
        <v>0.31555179467631889</v>
      </c>
      <c r="AC67" s="1">
        <f t="shared" si="35"/>
        <v>0.16045038858355887</v>
      </c>
      <c r="AD67" s="1"/>
      <c r="AE67" s="1"/>
      <c r="AF67" s="1"/>
      <c r="AG67" s="1">
        <v>0</v>
      </c>
      <c r="AI67" s="28" t="e">
        <f t="shared" si="5"/>
        <v>#N/A</v>
      </c>
      <c r="AJ67" s="28">
        <f t="shared" si="5"/>
        <v>1.0676029277978032</v>
      </c>
      <c r="AK67" s="28" t="e">
        <f t="shared" si="5"/>
        <v>#N/A</v>
      </c>
      <c r="AL67" s="28" t="e">
        <f t="shared" si="5"/>
        <v>#N/A</v>
      </c>
      <c r="AM67" s="28" t="e">
        <f t="shared" si="6"/>
        <v>#N/A</v>
      </c>
      <c r="AN67" s="28">
        <f t="shared" si="6"/>
        <v>320.66000000000003</v>
      </c>
      <c r="AO67" t="e">
        <f t="shared" si="6"/>
        <v>#N/A</v>
      </c>
      <c r="AP67" t="e">
        <f t="shared" si="7"/>
        <v>#N/A</v>
      </c>
      <c r="AR67" s="16">
        <f t="shared" si="8"/>
        <v>38898</v>
      </c>
      <c r="AS67">
        <f t="shared" si="9"/>
        <v>3</v>
      </c>
      <c r="AT67">
        <f t="shared" si="10"/>
        <v>3</v>
      </c>
      <c r="BE67" cm="1">
        <f t="array" ref="BE67">_xll.BDH($BE$3,"PX_LAST",$A67,$A67,"Days=A","Fill=P")</f>
        <v>320.66000000000003</v>
      </c>
      <c r="BF67">
        <f t="shared" si="4"/>
        <v>5.6451107068933304E-3</v>
      </c>
      <c r="BG67" t="str">
        <f t="shared" si="20"/>
        <v>SD</v>
      </c>
      <c r="BH67">
        <f t="shared" si="21"/>
        <v>0</v>
      </c>
      <c r="BI67">
        <f t="shared" si="31"/>
        <v>0</v>
      </c>
      <c r="BJ67">
        <f t="shared" si="32"/>
        <v>114.19718935766581</v>
      </c>
      <c r="BK67">
        <f t="shared" si="33"/>
        <v>144.13628803883665</v>
      </c>
      <c r="BL67">
        <f t="shared" si="25"/>
        <v>0.79228618213684021</v>
      </c>
    </row>
    <row r="68" spans="1:64" x14ac:dyDescent="0.25">
      <c r="A68" s="54">
        <v>38929</v>
      </c>
      <c r="B68" s="75">
        <f>_xll.BDH(B$2,"PX_LAST",$A68,$A68,"Days=A","Fill=P")</f>
        <v>101.4892</v>
      </c>
      <c r="C68" s="8">
        <f t="shared" si="2"/>
        <v>100.19131751305549</v>
      </c>
      <c r="D68" s="55">
        <f t="shared" si="11"/>
        <v>2.867201501142465</v>
      </c>
      <c r="E68" s="44">
        <f t="shared" si="28"/>
        <v>-0.81002836193769445</v>
      </c>
      <c r="F68" s="8" cm="1">
        <f t="array" ref="F68">_xll.BDH(F$2,"PX_LAST",$A68,$A68,"Days=A","Fill=P")</f>
        <v>0.70099999999999996</v>
      </c>
      <c r="G68" s="10">
        <f t="shared" si="3"/>
        <v>0.65599613012178992</v>
      </c>
      <c r="H68" s="44">
        <f t="shared" si="15"/>
        <v>0.93164388098185669</v>
      </c>
      <c r="I68" s="44">
        <f t="shared" si="29"/>
        <v>-0.50423480407079946</v>
      </c>
      <c r="J68" s="59"/>
      <c r="K68" s="10"/>
      <c r="M68" s="59" cm="1">
        <f t="array" ref="M68">_xll.BDH(M$3,"PX_LAST",$A68,$A68,"Days=A","Fill=P")</f>
        <v>-6</v>
      </c>
      <c r="N68" s="10">
        <f t="shared" si="27"/>
        <v>52.724716240906709</v>
      </c>
      <c r="O68" s="55">
        <f t="shared" si="36"/>
        <v>1.437259977277912</v>
      </c>
      <c r="R68" s="34" t="s">
        <v>23</v>
      </c>
      <c r="S68" s="26">
        <f t="shared" si="30"/>
        <v>0.78436843867874795</v>
      </c>
      <c r="T68" s="1" t="str">
        <f t="shared" si="12"/>
        <v>SD</v>
      </c>
      <c r="U68" s="26">
        <f t="shared" si="16"/>
        <v>-0.28323448911905524</v>
      </c>
      <c r="V68" s="49">
        <f t="shared" si="13"/>
        <v>0</v>
      </c>
      <c r="W68" s="26">
        <f t="shared" si="17"/>
        <v>-0.28323448911905524</v>
      </c>
      <c r="X68" t="str">
        <f t="shared" si="18"/>
        <v>SD</v>
      </c>
      <c r="Y68" s="35">
        <f t="shared" si="14"/>
        <v>0.12419582422462487</v>
      </c>
      <c r="Z68" s="34" t="str">
        <f t="shared" si="34"/>
        <v>SD</v>
      </c>
      <c r="AA68" t="s">
        <v>57</v>
      </c>
      <c r="AB68" s="1">
        <f t="shared" si="22"/>
        <v>0.28323448911905524</v>
      </c>
      <c r="AC68" s="1">
        <f t="shared" si="35"/>
        <v>0.17317178823878027</v>
      </c>
      <c r="AD68" s="1"/>
      <c r="AE68" s="1"/>
      <c r="AF68" s="1"/>
      <c r="AG68" s="1">
        <v>0</v>
      </c>
      <c r="AI68" s="28" t="e">
        <f t="shared" si="5"/>
        <v>#N/A</v>
      </c>
      <c r="AJ68" s="28">
        <f t="shared" si="5"/>
        <v>0.78436843867874795</v>
      </c>
      <c r="AK68" s="28" t="e">
        <f t="shared" si="5"/>
        <v>#N/A</v>
      </c>
      <c r="AL68" s="28" t="e">
        <f t="shared" si="5"/>
        <v>#N/A</v>
      </c>
      <c r="AM68" s="28" t="e">
        <f t="shared" si="6"/>
        <v>#N/A</v>
      </c>
      <c r="AN68" s="28">
        <f t="shared" si="6"/>
        <v>326.04000000000002</v>
      </c>
      <c r="AO68" t="e">
        <f t="shared" si="6"/>
        <v>#N/A</v>
      </c>
      <c r="AP68" t="e">
        <f t="shared" si="7"/>
        <v>#N/A</v>
      </c>
      <c r="AR68" s="16">
        <f t="shared" si="8"/>
        <v>38929</v>
      </c>
      <c r="AS68">
        <f t="shared" si="9"/>
        <v>3</v>
      </c>
      <c r="AT68">
        <f t="shared" si="10"/>
        <v>3</v>
      </c>
      <c r="BE68" cm="1">
        <f t="array" ref="BE68">_xll.BDH($BE$3,"PX_LAST",$A68,$A68,"Days=A","Fill=P")</f>
        <v>326.04000000000002</v>
      </c>
      <c r="BF68">
        <f t="shared" si="4"/>
        <v>1.6777895590344816E-2</v>
      </c>
      <c r="BG68" t="str">
        <f t="shared" si="20"/>
        <v>SD</v>
      </c>
      <c r="BH68">
        <f t="shared" si="21"/>
        <v>0</v>
      </c>
      <c r="BI68">
        <f t="shared" si="31"/>
        <v>0</v>
      </c>
      <c r="BJ68">
        <f t="shared" si="32"/>
        <v>114.19718935766581</v>
      </c>
      <c r="BK68">
        <f t="shared" si="33"/>
        <v>146.55459163033211</v>
      </c>
      <c r="BL68">
        <f t="shared" si="25"/>
        <v>0.77921263392221574</v>
      </c>
    </row>
    <row r="69" spans="1:64" x14ac:dyDescent="0.25">
      <c r="A69" s="54">
        <v>38960</v>
      </c>
      <c r="B69" s="75">
        <f>_xll.BDH(B$2,"PX_LAST",$A69,$A69,"Days=A","Fill=P")</f>
        <v>101.5966</v>
      </c>
      <c r="C69" s="8">
        <f t="shared" ref="C69:C132" si="37">$BO$2*C68 + (1-$BO$2)*B69</f>
        <v>100.26158163740271</v>
      </c>
      <c r="D69" s="55">
        <f t="shared" si="11"/>
        <v>2.6991866671203995</v>
      </c>
      <c r="E69" s="44">
        <f t="shared" si="28"/>
        <v>-0.7462578839118934</v>
      </c>
      <c r="F69" s="8" cm="1">
        <f t="array" ref="F69">_xll.BDH(F$2,"PX_LAST",$A69,$A69,"Days=A","Fill=P")</f>
        <v>0.86299999999999999</v>
      </c>
      <c r="G69" s="10">
        <f t="shared" ref="G69:G132" si="38">$BO$3*G68+(1-$BO$3)*F69</f>
        <v>0.66634632361570045</v>
      </c>
      <c r="H69" s="44">
        <f t="shared" si="15"/>
        <v>0.89699618215344201</v>
      </c>
      <c r="I69" s="44">
        <f t="shared" si="29"/>
        <v>-0.39914352206999282</v>
      </c>
      <c r="J69" s="59"/>
      <c r="K69" s="10"/>
      <c r="M69" s="59" cm="1">
        <f t="array" ref="M69">_xll.BDH(M$3,"PX_LAST",$A69,$A69,"Days=A","Fill=P")</f>
        <v>-40.4</v>
      </c>
      <c r="N69" s="10">
        <f t="shared" si="27"/>
        <v>43.412244616816039</v>
      </c>
      <c r="O69" s="55">
        <f t="shared" si="36"/>
        <v>0.57946433497531791</v>
      </c>
      <c r="R69" s="34" t="s">
        <v>26</v>
      </c>
      <c r="S69" s="26">
        <f t="shared" si="30"/>
        <v>0.60604915565345452</v>
      </c>
      <c r="T69" s="1" t="str">
        <f t="shared" si="12"/>
        <v>SD</v>
      </c>
      <c r="U69" s="26">
        <f t="shared" si="16"/>
        <v>-0.17831928302529343</v>
      </c>
      <c r="V69" s="49">
        <f t="shared" si="13"/>
        <v>0</v>
      </c>
      <c r="W69" s="26">
        <f t="shared" si="17"/>
        <v>-0.17831928302529343</v>
      </c>
      <c r="X69" t="str">
        <f t="shared" si="18"/>
        <v>SD</v>
      </c>
      <c r="Y69" s="35">
        <f t="shared" si="14"/>
        <v>0.12419582422462487</v>
      </c>
      <c r="Z69" s="34" t="str">
        <f t="shared" si="34"/>
        <v>SD</v>
      </c>
      <c r="AA69" t="s">
        <v>57</v>
      </c>
      <c r="AB69" s="1">
        <f t="shared" si="22"/>
        <v>0.17831928302529343</v>
      </c>
      <c r="AC69" s="1">
        <f t="shared" si="35"/>
        <v>0.17831928302529343</v>
      </c>
      <c r="AD69" s="1"/>
      <c r="AE69" s="1"/>
      <c r="AF69" s="1"/>
      <c r="AG69" s="1">
        <v>0</v>
      </c>
      <c r="AI69" s="28" t="e">
        <f t="shared" si="5"/>
        <v>#N/A</v>
      </c>
      <c r="AJ69" s="28">
        <f t="shared" si="5"/>
        <v>0.60604915565345452</v>
      </c>
      <c r="AK69" s="28" t="e">
        <f t="shared" si="5"/>
        <v>#N/A</v>
      </c>
      <c r="AL69" s="28" t="e">
        <f t="shared" si="5"/>
        <v>#N/A</v>
      </c>
      <c r="AM69" s="28" t="e">
        <f t="shared" si="6"/>
        <v>#N/A</v>
      </c>
      <c r="AN69" s="28">
        <f t="shared" si="6"/>
        <v>334.73</v>
      </c>
      <c r="AO69" t="e">
        <f t="shared" si="6"/>
        <v>#N/A</v>
      </c>
      <c r="AP69" t="e">
        <f t="shared" si="7"/>
        <v>#N/A</v>
      </c>
      <c r="AR69" s="16">
        <f t="shared" si="8"/>
        <v>38960</v>
      </c>
      <c r="AS69">
        <f t="shared" si="9"/>
        <v>3</v>
      </c>
      <c r="AT69">
        <f t="shared" si="10"/>
        <v>3</v>
      </c>
      <c r="BE69" cm="1">
        <f t="array" ref="BE69">_xll.BDH($BE$3,"PX_LAST",$A69,$A69,"Days=A","Fill=P")</f>
        <v>334.73</v>
      </c>
      <c r="BF69">
        <f t="shared" si="4"/>
        <v>2.6653171390013553E-2</v>
      </c>
      <c r="BG69" t="str">
        <f t="shared" si="20"/>
        <v>SD</v>
      </c>
      <c r="BH69">
        <f t="shared" si="21"/>
        <v>0</v>
      </c>
      <c r="BI69">
        <f t="shared" si="31"/>
        <v>0</v>
      </c>
      <c r="BJ69">
        <f t="shared" si="32"/>
        <v>114.19718935766581</v>
      </c>
      <c r="BK69">
        <f t="shared" si="33"/>
        <v>150.4607362790488</v>
      </c>
      <c r="BL69">
        <f t="shared" si="25"/>
        <v>0.75898332137543456</v>
      </c>
    </row>
    <row r="70" spans="1:64" x14ac:dyDescent="0.25">
      <c r="A70" s="54">
        <v>38989</v>
      </c>
      <c r="B70" s="75">
        <f>_xll.BDH(B$2,"PX_LAST",$A70,$A70,"Days=A","Fill=P")</f>
        <v>101.5966</v>
      </c>
      <c r="C70" s="8">
        <f t="shared" si="37"/>
        <v>100.32833255553257</v>
      </c>
      <c r="D70" s="55">
        <f t="shared" si="11"/>
        <v>2.5413301350998143</v>
      </c>
      <c r="E70" s="44">
        <f t="shared" si="28"/>
        <v>-0.73260473228730261</v>
      </c>
      <c r="F70" s="8" cm="1">
        <f t="array" ref="F70">_xll.BDH(F$2,"PX_LAST",$A70,$A70,"Days=A","Fill=P")</f>
        <v>0.80500000000000005</v>
      </c>
      <c r="G70" s="10">
        <f t="shared" si="38"/>
        <v>0.67327900743491542</v>
      </c>
      <c r="H70" s="44">
        <f t="shared" si="15"/>
        <v>0.80658677656325861</v>
      </c>
      <c r="I70" s="44">
        <f t="shared" si="29"/>
        <v>-0.31148031026637457</v>
      </c>
      <c r="J70" s="59"/>
      <c r="K70" s="10"/>
      <c r="M70" s="59" cm="1">
        <f t="array" ref="M70">_xll.BDH(M$3,"PX_LAST",$A70,$A70,"Days=A","Fill=P")</f>
        <v>-42.1</v>
      </c>
      <c r="N70" s="10">
        <f t="shared" si="27"/>
        <v>34.861020155134433</v>
      </c>
      <c r="O70" s="55">
        <f t="shared" si="36"/>
        <v>9.9957419416619522E-2</v>
      </c>
      <c r="R70" s="34" t="s">
        <v>23</v>
      </c>
      <c r="S70" s="26">
        <f t="shared" si="30"/>
        <v>0.48075785770520296</v>
      </c>
      <c r="T70" s="1" t="str">
        <f t="shared" si="12"/>
        <v>SD</v>
      </c>
      <c r="U70" s="26">
        <f t="shared" si="16"/>
        <v>-0.12529129794825156</v>
      </c>
      <c r="V70" s="49">
        <f t="shared" si="13"/>
        <v>0</v>
      </c>
      <c r="W70" s="26">
        <f t="shared" si="17"/>
        <v>-0.12529129794825156</v>
      </c>
      <c r="X70" t="str">
        <f t="shared" si="18"/>
        <v>SD</v>
      </c>
      <c r="Y70" s="35">
        <f t="shared" si="14"/>
        <v>0.12419582422462487</v>
      </c>
      <c r="Z70" s="34" t="str">
        <f t="shared" si="34"/>
        <v>SD</v>
      </c>
      <c r="AA70" t="s">
        <v>57</v>
      </c>
      <c r="AB70" s="1">
        <f t="shared" si="22"/>
        <v>0.12529129794825156</v>
      </c>
      <c r="AC70" s="1">
        <f t="shared" si="35"/>
        <v>0.17831928302529343</v>
      </c>
      <c r="AD70" s="1"/>
      <c r="AE70" s="1"/>
      <c r="AF70" s="1"/>
      <c r="AG70" s="1">
        <v>0</v>
      </c>
      <c r="AI70" s="28" t="e">
        <f t="shared" si="5"/>
        <v>#N/A</v>
      </c>
      <c r="AJ70" s="28">
        <f t="shared" si="5"/>
        <v>0.48075785770520296</v>
      </c>
      <c r="AK70" s="28" t="e">
        <f t="shared" si="5"/>
        <v>#N/A</v>
      </c>
      <c r="AL70" s="28" t="e">
        <f t="shared" ref="AL70:AL133" si="39">IF(OR($Z70=AL$5,$Z71=AL$5),$S70,NA())</f>
        <v>#N/A</v>
      </c>
      <c r="AM70" s="28" t="e">
        <f t="shared" si="6"/>
        <v>#N/A</v>
      </c>
      <c r="AN70" s="28">
        <f t="shared" si="6"/>
        <v>341.43</v>
      </c>
      <c r="AO70" t="e">
        <f t="shared" si="6"/>
        <v>#N/A</v>
      </c>
      <c r="AP70" t="e">
        <f t="shared" si="7"/>
        <v>#N/A</v>
      </c>
      <c r="AR70" s="16">
        <f t="shared" si="8"/>
        <v>38989</v>
      </c>
      <c r="AS70">
        <f t="shared" si="9"/>
        <v>3</v>
      </c>
      <c r="AT70">
        <f t="shared" si="10"/>
        <v>3</v>
      </c>
      <c r="BE70" cm="1">
        <f t="array" ref="BE70">_xll.BDH($BE$3,"PX_LAST",$A70,$A70,"Days=A","Fill=P")</f>
        <v>341.43</v>
      </c>
      <c r="BF70">
        <f t="shared" ref="BF70:BF133" si="40">BE70/BE69-1</f>
        <v>2.0016132405222153E-2</v>
      </c>
      <c r="BG70" t="str">
        <f t="shared" si="20"/>
        <v>SD</v>
      </c>
      <c r="BH70">
        <f t="shared" si="21"/>
        <v>0</v>
      </c>
      <c r="BI70">
        <f t="shared" si="31"/>
        <v>0</v>
      </c>
      <c r="BJ70">
        <f t="shared" si="32"/>
        <v>114.19718935766581</v>
      </c>
      <c r="BK70">
        <f t="shared" si="33"/>
        <v>153.47237829819747</v>
      </c>
      <c r="BL70">
        <f t="shared" si="25"/>
        <v>0.74408952688398555</v>
      </c>
    </row>
    <row r="71" spans="1:64" x14ac:dyDescent="0.25">
      <c r="A71" s="54">
        <v>39021</v>
      </c>
      <c r="B71" s="75">
        <f>_xll.BDH(B$2,"PX_LAST",$A71,$A71,"Days=A","Fill=P")</f>
        <v>101.8742</v>
      </c>
      <c r="C71" s="8">
        <f t="shared" si="37"/>
        <v>100.40562592775593</v>
      </c>
      <c r="D71" s="55">
        <f t="shared" si="11"/>
        <v>2.4386959314809995</v>
      </c>
      <c r="E71" s="44">
        <f t="shared" si="28"/>
        <v>-0.62850954667462045</v>
      </c>
      <c r="F71" s="8" cm="1">
        <f t="array" ref="F71">_xll.BDH(F$2,"PX_LAST",$A71,$A71,"Days=A","Fill=P")</f>
        <v>0.77100000000000002</v>
      </c>
      <c r="G71" s="10">
        <f t="shared" si="38"/>
        <v>0.67816505706316965</v>
      </c>
      <c r="H71" s="44">
        <f t="shared" si="15"/>
        <v>0.68654527338787263</v>
      </c>
      <c r="I71" s="44">
        <f t="shared" si="29"/>
        <v>-0.33803325853051935</v>
      </c>
      <c r="J71" s="59"/>
      <c r="K71" s="10"/>
      <c r="M71" s="59" cm="1">
        <f t="array" ref="M71">_xll.BDH(M$3,"PX_LAST",$A71,$A71,"Days=A","Fill=P")</f>
        <v>33.5</v>
      </c>
      <c r="N71" s="10">
        <f t="shared" si="27"/>
        <v>34.724918139620989</v>
      </c>
      <c r="O71" s="55">
        <f t="shared" si="36"/>
        <v>0</v>
      </c>
      <c r="R71" s="34" t="s">
        <v>23</v>
      </c>
      <c r="S71" s="26">
        <f t="shared" si="30"/>
        <v>0.43173967993274642</v>
      </c>
      <c r="T71" s="1" t="str">
        <f t="shared" si="12"/>
        <v>SD</v>
      </c>
      <c r="U71" s="26">
        <f t="shared" si="16"/>
        <v>-4.9018177772456539E-2</v>
      </c>
      <c r="V71" s="49">
        <f t="shared" si="13"/>
        <v>0</v>
      </c>
      <c r="W71" s="26">
        <f t="shared" si="17"/>
        <v>-4.9018177772456539E-2</v>
      </c>
      <c r="X71" t="str">
        <f t="shared" si="18"/>
        <v>SD</v>
      </c>
      <c r="Y71" s="35">
        <f t="shared" si="14"/>
        <v>0.12419582422462487</v>
      </c>
      <c r="Z71" s="34" t="str">
        <f t="shared" si="34"/>
        <v>SD</v>
      </c>
      <c r="AA71" t="s">
        <v>57</v>
      </c>
      <c r="AB71" s="1">
        <f t="shared" si="22"/>
        <v>4.9018177772456539E-2</v>
      </c>
      <c r="AC71" s="1">
        <f t="shared" si="35"/>
        <v>0.17831928302529343</v>
      </c>
      <c r="AD71" s="1"/>
      <c r="AE71" s="1"/>
      <c r="AF71" s="1"/>
      <c r="AG71" s="1">
        <v>0</v>
      </c>
      <c r="AI71" s="28" t="e">
        <f t="shared" ref="AI71:AL134" si="41">IF(OR($Z71=AI$5,$Z72=AI$5),$S71,NA())</f>
        <v>#N/A</v>
      </c>
      <c r="AJ71" s="28">
        <f t="shared" si="41"/>
        <v>0.43173967993274642</v>
      </c>
      <c r="AK71" s="28" t="e">
        <f t="shared" si="41"/>
        <v>#N/A</v>
      </c>
      <c r="AL71" s="28" t="e">
        <f t="shared" si="39"/>
        <v>#N/A</v>
      </c>
      <c r="AM71" s="28" t="e">
        <f t="shared" ref="AM71:AO134" si="42">IF(OR($Z71=AM$5,$Z72=AM$5),$BE71,NA())</f>
        <v>#N/A</v>
      </c>
      <c r="AN71" s="28">
        <f t="shared" si="42"/>
        <v>353.34</v>
      </c>
      <c r="AO71" t="e">
        <f t="shared" si="42"/>
        <v>#N/A</v>
      </c>
      <c r="AP71" t="e">
        <f t="shared" ref="AP71:AP134" si="43">IF(OR($Z71=AL$5,$Z72=AL$5),$BE71,NA())</f>
        <v>#N/A</v>
      </c>
      <c r="AR71" s="16">
        <f t="shared" ref="AR71:AR134" si="44">A71</f>
        <v>39021</v>
      </c>
      <c r="AS71">
        <f t="shared" si="9"/>
        <v>3</v>
      </c>
      <c r="AT71">
        <f t="shared" si="10"/>
        <v>3</v>
      </c>
      <c r="BE71" cm="1">
        <f t="array" ref="BE71">_xll.BDH($BE$3,"PX_LAST",$A71,$A71,"Days=A","Fill=P")</f>
        <v>353.34</v>
      </c>
      <c r="BF71">
        <f t="shared" si="40"/>
        <v>3.4882699235567971E-2</v>
      </c>
      <c r="BG71" t="str">
        <f t="shared" si="20"/>
        <v>SD</v>
      </c>
      <c r="BH71">
        <f t="shared" si="21"/>
        <v>0</v>
      </c>
      <c r="BI71">
        <f t="shared" si="31"/>
        <v>0</v>
      </c>
      <c r="BJ71">
        <f t="shared" si="32"/>
        <v>114.19718935766581</v>
      </c>
      <c r="BK71">
        <f t="shared" si="33"/>
        <v>158.82590911134079</v>
      </c>
      <c r="BL71">
        <f t="shared" si="25"/>
        <v>0.71900856728363394</v>
      </c>
    </row>
    <row r="72" spans="1:64" x14ac:dyDescent="0.25">
      <c r="A72" s="54">
        <v>39051</v>
      </c>
      <c r="B72" s="75">
        <f>_xll.BDH(B$2,"PX_LAST",$A72,$A72,"Days=A","Fill=P")</f>
        <v>102.03440000000001</v>
      </c>
      <c r="C72" s="8">
        <f t="shared" si="37"/>
        <v>100.48706463136813</v>
      </c>
      <c r="D72" s="55">
        <f t="shared" si="11"/>
        <v>2.3686044605833758</v>
      </c>
      <c r="E72" s="44">
        <f t="shared" si="28"/>
        <v>-0.49859704055908916</v>
      </c>
      <c r="F72" s="8" cm="1">
        <f t="array" ref="F72">_xll.BDH(F$2,"PX_LAST",$A72,$A72,"Days=A","Fill=P")</f>
        <v>1</v>
      </c>
      <c r="G72" s="10">
        <f t="shared" si="38"/>
        <v>0.69425680421001124</v>
      </c>
      <c r="H72" s="44">
        <f t="shared" si="15"/>
        <v>0.69436713471850231</v>
      </c>
      <c r="I72" s="44">
        <f t="shared" si="29"/>
        <v>-0.23727674626335438</v>
      </c>
      <c r="J72" s="59"/>
      <c r="K72" s="10"/>
      <c r="M72" s="59" cm="1">
        <f t="array" ref="M72">_xll.BDH(M$3,"PX_LAST",$A72,$A72,"Days=A","Fill=P")</f>
        <v>45.5</v>
      </c>
      <c r="N72" s="10">
        <f t="shared" si="27"/>
        <v>35.802426325658892</v>
      </c>
      <c r="O72" s="55">
        <f t="shared" si="36"/>
        <v>4.7506567376533193E-2</v>
      </c>
      <c r="R72" s="34" t="s">
        <v>26</v>
      </c>
      <c r="S72" s="26">
        <f t="shared" si="30"/>
        <v>0.47492087517119358</v>
      </c>
      <c r="T72" s="1" t="str">
        <f t="shared" si="12"/>
        <v>E</v>
      </c>
      <c r="U72" s="26">
        <f t="shared" si="16"/>
        <v>4.3181195238447156E-2</v>
      </c>
      <c r="V72" s="49">
        <f t="shared" si="13"/>
        <v>0</v>
      </c>
      <c r="W72" s="26">
        <f t="shared" si="17"/>
        <v>4.3181195238447156E-2</v>
      </c>
      <c r="X72" t="str">
        <f t="shared" si="18"/>
        <v>SD</v>
      </c>
      <c r="Y72" s="35">
        <f t="shared" si="14"/>
        <v>0.12419582422462487</v>
      </c>
      <c r="Z72" s="34" t="str">
        <f t="shared" si="34"/>
        <v>SD</v>
      </c>
      <c r="AA72" t="s">
        <v>57</v>
      </c>
      <c r="AB72" s="1">
        <f t="shared" si="22"/>
        <v>4.3181195238447156E-2</v>
      </c>
      <c r="AC72" s="1">
        <f t="shared" si="35"/>
        <v>0.17831928302529343</v>
      </c>
      <c r="AD72" s="1"/>
      <c r="AE72" s="1"/>
      <c r="AF72" s="1"/>
      <c r="AG72" s="1">
        <v>0</v>
      </c>
      <c r="AI72" s="28" t="e">
        <f t="shared" si="41"/>
        <v>#N/A</v>
      </c>
      <c r="AJ72" s="28">
        <f t="shared" si="41"/>
        <v>0.47492087517119358</v>
      </c>
      <c r="AK72" s="28" t="e">
        <f t="shared" si="41"/>
        <v>#N/A</v>
      </c>
      <c r="AL72" s="28" t="e">
        <f t="shared" si="39"/>
        <v>#N/A</v>
      </c>
      <c r="AM72" s="28" t="e">
        <f t="shared" si="42"/>
        <v>#N/A</v>
      </c>
      <c r="AN72" s="28">
        <f t="shared" si="42"/>
        <v>351.78</v>
      </c>
      <c r="AO72" t="e">
        <f t="shared" si="42"/>
        <v>#N/A</v>
      </c>
      <c r="AP72" t="e">
        <f t="shared" si="43"/>
        <v>#N/A</v>
      </c>
      <c r="AR72" s="16">
        <f t="shared" si="44"/>
        <v>39051</v>
      </c>
      <c r="AS72">
        <f t="shared" ref="AS72:AS135" si="45">IF($T72="E",4,IF($T72="R",2,IF($T72="SD",3,1)))</f>
        <v>4</v>
      </c>
      <c r="AT72">
        <f t="shared" ref="AT72:AT135" si="46">IF($X72="E",4,IF($X72="R",2,IF($X72="SD",3,1)))</f>
        <v>3</v>
      </c>
      <c r="BE72" cm="1">
        <f t="array" ref="BE72">_xll.BDH($BE$3,"PX_LAST",$A72,$A72,"Days=A","Fill=P")</f>
        <v>351.78</v>
      </c>
      <c r="BF72">
        <f t="shared" si="40"/>
        <v>-4.4150110375276164E-3</v>
      </c>
      <c r="BG72" t="str">
        <f t="shared" si="20"/>
        <v>SD</v>
      </c>
      <c r="BH72">
        <f t="shared" si="21"/>
        <v>0</v>
      </c>
      <c r="BI72">
        <f t="shared" si="31"/>
        <v>0</v>
      </c>
      <c r="BJ72">
        <f t="shared" si="32"/>
        <v>114.19718935766581</v>
      </c>
      <c r="BK72">
        <f t="shared" si="33"/>
        <v>158.12469096956886</v>
      </c>
      <c r="BL72">
        <f t="shared" si="25"/>
        <v>0.72219707534254141</v>
      </c>
    </row>
    <row r="73" spans="1:64" x14ac:dyDescent="0.25">
      <c r="A73" s="54">
        <v>39080</v>
      </c>
      <c r="B73" s="75">
        <f>_xll.BDH(B$2,"PX_LAST",$A73,$A73,"Days=A","Fill=P")</f>
        <v>102.03440000000001</v>
      </c>
      <c r="C73" s="8">
        <f t="shared" si="37"/>
        <v>100.56443139979972</v>
      </c>
      <c r="D73" s="55">
        <f t="shared" si="11"/>
        <v>2.2862858212034585</v>
      </c>
      <c r="E73" s="44">
        <f t="shared" si="28"/>
        <v>-0.41290084591694098</v>
      </c>
      <c r="F73" s="8" cm="1">
        <f t="array" ref="F73">_xll.BDH(F$2,"PX_LAST",$A73,$A73,"Days=A","Fill=P")</f>
        <v>0.97499999999999998</v>
      </c>
      <c r="G73" s="10">
        <f t="shared" si="38"/>
        <v>0.70829396399951072</v>
      </c>
      <c r="H73" s="44">
        <f t="shared" si="15"/>
        <v>0.73539769461094773</v>
      </c>
      <c r="I73" s="44">
        <f t="shared" si="29"/>
        <v>-0.16159848754249428</v>
      </c>
      <c r="J73" s="59"/>
      <c r="K73" s="10"/>
      <c r="M73" s="59" cm="1">
        <f t="array" ref="M73">_xll.BDH(M$3,"PX_LAST",$A73,$A73,"Days=A","Fill=P")</f>
        <v>42</v>
      </c>
      <c r="N73" s="10">
        <f t="shared" si="27"/>
        <v>36.422183693093004</v>
      </c>
      <c r="O73" s="55">
        <f t="shared" si="36"/>
        <v>3.3361812068918216E-2</v>
      </c>
      <c r="R73" s="34" t="s">
        <v>26</v>
      </c>
      <c r="S73" s="26">
        <f t="shared" si="30"/>
        <v>0.49610919888477778</v>
      </c>
      <c r="T73" s="1" t="str">
        <f t="shared" si="12"/>
        <v>E</v>
      </c>
      <c r="U73" s="26">
        <f t="shared" si="16"/>
        <v>2.1188323713584201E-2</v>
      </c>
      <c r="V73" s="49">
        <f t="shared" si="13"/>
        <v>0</v>
      </c>
      <c r="W73" s="26">
        <f t="shared" si="17"/>
        <v>2.1188323713584201E-2</v>
      </c>
      <c r="X73" t="str">
        <f t="shared" si="18"/>
        <v>SD</v>
      </c>
      <c r="Y73" s="35">
        <f t="shared" si="14"/>
        <v>0.49610919888477778</v>
      </c>
      <c r="Z73" s="34" t="str">
        <f t="shared" si="34"/>
        <v>SD</v>
      </c>
      <c r="AA73" t="s">
        <v>57</v>
      </c>
      <c r="AB73" s="1">
        <f t="shared" si="22"/>
        <v>2.1188323713584201E-2</v>
      </c>
      <c r="AC73" s="1">
        <f t="shared" si="35"/>
        <v>0.17831928302529343</v>
      </c>
      <c r="AD73" s="1"/>
      <c r="AE73" s="1"/>
      <c r="AF73" s="1"/>
      <c r="AG73" s="1">
        <v>0</v>
      </c>
      <c r="AI73" s="28" t="e">
        <f t="shared" si="41"/>
        <v>#N/A</v>
      </c>
      <c r="AJ73" s="28">
        <f t="shared" si="41"/>
        <v>0.49610919888477778</v>
      </c>
      <c r="AK73" s="28" t="e">
        <f t="shared" si="41"/>
        <v>#N/A</v>
      </c>
      <c r="AL73" s="28" t="e">
        <f t="shared" si="39"/>
        <v>#N/A</v>
      </c>
      <c r="AM73" s="28" t="e">
        <f t="shared" si="42"/>
        <v>#N/A</v>
      </c>
      <c r="AN73" s="28">
        <f t="shared" si="42"/>
        <v>365.26</v>
      </c>
      <c r="AO73" t="e">
        <f t="shared" si="42"/>
        <v>#N/A</v>
      </c>
      <c r="AP73" t="e">
        <f t="shared" si="43"/>
        <v>#N/A</v>
      </c>
      <c r="AR73" s="16">
        <f t="shared" si="44"/>
        <v>39080</v>
      </c>
      <c r="AS73">
        <f t="shared" si="45"/>
        <v>4</v>
      </c>
      <c r="AT73">
        <f t="shared" si="46"/>
        <v>3</v>
      </c>
      <c r="BE73" cm="1">
        <f t="array" ref="BE73">_xll.BDH($BE$3,"PX_LAST",$A73,$A73,"Days=A","Fill=P")</f>
        <v>365.26</v>
      </c>
      <c r="BF73">
        <f t="shared" si="40"/>
        <v>3.8319404173062788E-2</v>
      </c>
      <c r="BG73" t="str">
        <f t="shared" si="20"/>
        <v>SD</v>
      </c>
      <c r="BH73">
        <f t="shared" si="21"/>
        <v>0</v>
      </c>
      <c r="BI73">
        <f t="shared" si="31"/>
        <v>0</v>
      </c>
      <c r="BJ73">
        <f t="shared" si="32"/>
        <v>114.19718935766581</v>
      </c>
      <c r="BK73">
        <f t="shared" si="33"/>
        <v>164.18393491257243</v>
      </c>
      <c r="BL73">
        <f t="shared" si="25"/>
        <v>0.69554423469309312</v>
      </c>
    </row>
    <row r="74" spans="1:64" x14ac:dyDescent="0.25">
      <c r="A74" s="54">
        <v>39113</v>
      </c>
      <c r="B74" s="75">
        <f>_xll.BDH(B$2,"PX_LAST",$A74,$A74,"Days=A","Fill=P")</f>
        <v>102.3374</v>
      </c>
      <c r="C74" s="8">
        <f t="shared" si="37"/>
        <v>100.65307982980973</v>
      </c>
      <c r="D74" s="55">
        <f t="shared" si="11"/>
        <v>2.2412290850595653</v>
      </c>
      <c r="E74" s="44">
        <f t="shared" si="28"/>
        <v>-0.30010105004024901</v>
      </c>
      <c r="F74" s="8" cm="1">
        <f t="array" ref="F74">_xll.BDH(F$2,"PX_LAST",$A74,$A74,"Days=A","Fill=P")</f>
        <v>1.387</v>
      </c>
      <c r="G74" s="10">
        <f t="shared" si="38"/>
        <v>0.74222926579953519</v>
      </c>
      <c r="H74" s="44">
        <f t="shared" si="15"/>
        <v>1.1186971826213423</v>
      </c>
      <c r="I74" s="44">
        <f t="shared" si="29"/>
        <v>0.31211040605808371</v>
      </c>
      <c r="J74" s="59"/>
      <c r="K74" s="10"/>
      <c r="M74" s="59" cm="1">
        <f t="array" ref="M74">_xll.BDH(M$3,"PX_LAST",$A74,$A74,"Days=A","Fill=P")</f>
        <v>30.5</v>
      </c>
      <c r="N74" s="10">
        <f t="shared" si="27"/>
        <v>35.829965323783703</v>
      </c>
      <c r="O74" s="55">
        <f t="shared" si="36"/>
        <v>0</v>
      </c>
      <c r="R74" s="34" t="s">
        <v>26</v>
      </c>
      <c r="S74" s="26">
        <f t="shared" si="30"/>
        <v>0.67438712473974838</v>
      </c>
      <c r="T74" s="1" t="str">
        <f t="shared" si="12"/>
        <v>E</v>
      </c>
      <c r="U74" s="26">
        <f t="shared" si="16"/>
        <v>0.1782779258549706</v>
      </c>
      <c r="V74" s="49">
        <f t="shared" si="13"/>
        <v>0</v>
      </c>
      <c r="W74" s="26">
        <f t="shared" si="17"/>
        <v>0.1782779258549706</v>
      </c>
      <c r="X74" t="str">
        <f t="shared" si="18"/>
        <v>SD</v>
      </c>
      <c r="Y74" s="35">
        <f t="shared" si="14"/>
        <v>0.67438712473974838</v>
      </c>
      <c r="Z74" s="34" t="str">
        <f t="shared" si="34"/>
        <v>SD</v>
      </c>
      <c r="AA74" t="s">
        <v>57</v>
      </c>
      <c r="AB74" s="1">
        <f t="shared" si="22"/>
        <v>0.1782779258549706</v>
      </c>
      <c r="AC74" s="1">
        <f t="shared" si="35"/>
        <v>0.1782779258549706</v>
      </c>
      <c r="AD74" s="1"/>
      <c r="AE74" s="1"/>
      <c r="AF74" s="1"/>
      <c r="AG74" s="1">
        <v>0</v>
      </c>
      <c r="AI74" s="28">
        <f t="shared" si="41"/>
        <v>0.67438712473974838</v>
      </c>
      <c r="AJ74" s="28">
        <f t="shared" si="41"/>
        <v>0.67438712473974838</v>
      </c>
      <c r="AK74" s="28" t="e">
        <f t="shared" si="41"/>
        <v>#N/A</v>
      </c>
      <c r="AL74" s="28" t="e">
        <f t="shared" si="39"/>
        <v>#N/A</v>
      </c>
      <c r="AM74" s="28">
        <f t="shared" si="42"/>
        <v>372.72</v>
      </c>
      <c r="AN74" s="28">
        <f t="shared" si="42"/>
        <v>372.72</v>
      </c>
      <c r="AO74" t="e">
        <f t="shared" si="42"/>
        <v>#N/A</v>
      </c>
      <c r="AP74" t="e">
        <f t="shared" si="43"/>
        <v>#N/A</v>
      </c>
      <c r="AR74" s="16">
        <f t="shared" si="44"/>
        <v>39113</v>
      </c>
      <c r="AS74">
        <f t="shared" si="45"/>
        <v>4</v>
      </c>
      <c r="AT74">
        <f t="shared" si="46"/>
        <v>3</v>
      </c>
      <c r="BE74" cm="1">
        <f t="array" ref="BE74">_xll.BDH($BE$3,"PX_LAST",$A74,$A74,"Days=A","Fill=P")</f>
        <v>372.72</v>
      </c>
      <c r="BF74">
        <f t="shared" si="40"/>
        <v>2.042380769862584E-2</v>
      </c>
      <c r="BG74" t="str">
        <f t="shared" si="20"/>
        <v>SD</v>
      </c>
      <c r="BH74">
        <f t="shared" si="21"/>
        <v>0</v>
      </c>
      <c r="BI74">
        <f t="shared" si="31"/>
        <v>0</v>
      </c>
      <c r="BJ74">
        <f t="shared" si="32"/>
        <v>114.19718935766581</v>
      </c>
      <c r="BK74">
        <f t="shared" si="33"/>
        <v>167.53719602643051</v>
      </c>
      <c r="BL74">
        <f t="shared" si="25"/>
        <v>0.68162289966730827</v>
      </c>
    </row>
    <row r="75" spans="1:64" x14ac:dyDescent="0.25">
      <c r="A75" s="54">
        <v>39141</v>
      </c>
      <c r="B75" s="75">
        <f>_xll.BDH(B$2,"PX_LAST",$A75,$A75,"Days=A","Fill=P")</f>
        <v>102.4674</v>
      </c>
      <c r="C75" s="8">
        <f t="shared" si="37"/>
        <v>100.74379583831924</v>
      </c>
      <c r="D75" s="55">
        <f t="shared" si="11"/>
        <v>2.2077247435103824</v>
      </c>
      <c r="E75" s="44">
        <f t="shared" si="28"/>
        <v>-0.23097118797061711</v>
      </c>
      <c r="F75" s="8" cm="1">
        <f t="array" ref="F75">_xll.BDH(F$2,"PX_LAST",$A75,$A75,"Days=A","Fill=P")</f>
        <v>1.2769999999999999</v>
      </c>
      <c r="G75" s="10">
        <f t="shared" si="38"/>
        <v>0.76896780250955843</v>
      </c>
      <c r="H75" s="44">
        <f t="shared" si="15"/>
        <v>1.5808869882151506</v>
      </c>
      <c r="I75" s="44">
        <f t="shared" si="29"/>
        <v>0.89434171482727798</v>
      </c>
      <c r="J75" s="59"/>
      <c r="K75" s="10"/>
      <c r="M75" s="59" cm="1">
        <f t="array" ref="M75">_xll.BDH(M$3,"PX_LAST",$A75,$A75,"Days=A","Fill=P")</f>
        <v>26.6</v>
      </c>
      <c r="N75" s="10">
        <f t="shared" si="27"/>
        <v>34.906968791405333</v>
      </c>
      <c r="O75" s="55">
        <f t="shared" si="36"/>
        <v>-6.8570954712615068E-2</v>
      </c>
      <c r="R75" s="34" t="s">
        <v>26</v>
      </c>
      <c r="S75" s="26">
        <f t="shared" si="30"/>
        <v>0.87668226077391576</v>
      </c>
      <c r="T75" s="1" t="str">
        <f t="shared" si="12"/>
        <v>E</v>
      </c>
      <c r="U75" s="26">
        <f t="shared" si="16"/>
        <v>0.20229513603416738</v>
      </c>
      <c r="V75" s="49">
        <f t="shared" si="13"/>
        <v>0</v>
      </c>
      <c r="W75" s="26">
        <f t="shared" si="17"/>
        <v>0.20229513603416738</v>
      </c>
      <c r="X75" t="str">
        <f t="shared" si="18"/>
        <v>E</v>
      </c>
      <c r="Y75" s="35">
        <f t="shared" si="14"/>
        <v>0.67438712473974838</v>
      </c>
      <c r="Z75" s="34" t="str">
        <f t="shared" si="34"/>
        <v>E</v>
      </c>
      <c r="AA75" t="s">
        <v>57</v>
      </c>
      <c r="AB75" s="1">
        <f t="shared" si="22"/>
        <v>0.20229513603416738</v>
      </c>
      <c r="AC75" s="1">
        <f t="shared" si="35"/>
        <v>0.1782779258549706</v>
      </c>
      <c r="AD75" s="1"/>
      <c r="AE75" s="1"/>
      <c r="AF75" s="1"/>
      <c r="AG75" s="1">
        <v>0</v>
      </c>
      <c r="AI75" s="28">
        <f t="shared" si="41"/>
        <v>0.87668226077391576</v>
      </c>
      <c r="AJ75" s="28" t="e">
        <f t="shared" si="41"/>
        <v>#N/A</v>
      </c>
      <c r="AK75" s="28" t="e">
        <f t="shared" si="41"/>
        <v>#N/A</v>
      </c>
      <c r="AL75" s="28" t="e">
        <f t="shared" si="39"/>
        <v>#N/A</v>
      </c>
      <c r="AM75" s="28">
        <f t="shared" si="42"/>
        <v>365.03</v>
      </c>
      <c r="AN75" s="28" t="e">
        <f t="shared" si="42"/>
        <v>#N/A</v>
      </c>
      <c r="AO75" t="e">
        <f t="shared" si="42"/>
        <v>#N/A</v>
      </c>
      <c r="AP75" t="e">
        <f t="shared" si="43"/>
        <v>#N/A</v>
      </c>
      <c r="AR75" s="16">
        <f t="shared" si="44"/>
        <v>39141</v>
      </c>
      <c r="AS75">
        <f t="shared" si="45"/>
        <v>4</v>
      </c>
      <c r="AT75">
        <f t="shared" si="46"/>
        <v>4</v>
      </c>
      <c r="BE75" cm="1">
        <f t="array" ref="BE75">_xll.BDH($BE$3,"PX_LAST",$A75,$A75,"Days=A","Fill=P")</f>
        <v>365.03</v>
      </c>
      <c r="BF75">
        <f t="shared" si="40"/>
        <v>-2.0632109894827333E-2</v>
      </c>
      <c r="BG75" t="str">
        <f t="shared" si="20"/>
        <v>E</v>
      </c>
      <c r="BH75">
        <f t="shared" si="21"/>
        <v>1</v>
      </c>
      <c r="BI75">
        <f t="shared" si="31"/>
        <v>2.5176012930444136E-2</v>
      </c>
      <c r="BJ75">
        <f t="shared" si="32"/>
        <v>114.19718935766581</v>
      </c>
      <c r="BK75">
        <f t="shared" si="33"/>
        <v>164.08055018654196</v>
      </c>
      <c r="BL75">
        <f t="shared" si="25"/>
        <v>0.69598248682025909</v>
      </c>
    </row>
    <row r="76" spans="1:64" x14ac:dyDescent="0.25">
      <c r="A76" s="54">
        <v>39171</v>
      </c>
      <c r="B76" s="75">
        <f>_xll.BDH(B$2,"PX_LAST",$A76,$A76,"Days=A","Fill=P")</f>
        <v>102.4674</v>
      </c>
      <c r="C76" s="8">
        <f t="shared" si="37"/>
        <v>100.82997604640329</v>
      </c>
      <c r="D76" s="55">
        <f t="shared" si="11"/>
        <v>2.1651030574210743</v>
      </c>
      <c r="E76" s="44">
        <f t="shared" si="28"/>
        <v>-0.20350140316230148</v>
      </c>
      <c r="F76" s="8" cm="1">
        <f t="array" ref="F76">_xll.BDH(F$2,"PX_LAST",$A76,$A76,"Days=A","Fill=P")</f>
        <v>1.3169999999999999</v>
      </c>
      <c r="G76" s="10">
        <f t="shared" si="38"/>
        <v>0.79636941238408054</v>
      </c>
      <c r="H76" s="44">
        <f t="shared" si="15"/>
        <v>2.1351154013134646</v>
      </c>
      <c r="I76" s="44">
        <f t="shared" si="29"/>
        <v>1.4407482665949622</v>
      </c>
      <c r="J76" s="59"/>
      <c r="K76" s="10"/>
      <c r="M76" s="59" cm="1">
        <f t="array" ref="M76">_xll.BDH(M$3,"PX_LAST",$A76,$A76,"Days=A","Fill=P")</f>
        <v>43.6</v>
      </c>
      <c r="N76" s="10">
        <f t="shared" si="27"/>
        <v>35.776271912264804</v>
      </c>
      <c r="O76" s="55">
        <f t="shared" si="36"/>
        <v>-5.0086666856101131E-3</v>
      </c>
      <c r="R76" s="34" t="s">
        <v>26</v>
      </c>
      <c r="S76" s="26">
        <f t="shared" si="30"/>
        <v>1.106491331096318</v>
      </c>
      <c r="T76" s="1" t="str">
        <f t="shared" si="12"/>
        <v>E</v>
      </c>
      <c r="U76" s="26">
        <f t="shared" si="16"/>
        <v>0.22980907032240228</v>
      </c>
      <c r="V76" s="49">
        <f t="shared" si="13"/>
        <v>0</v>
      </c>
      <c r="W76" s="26">
        <f t="shared" si="17"/>
        <v>0.22980907032240228</v>
      </c>
      <c r="X76" t="str">
        <f t="shared" si="18"/>
        <v>E</v>
      </c>
      <c r="Y76" s="35">
        <f t="shared" si="14"/>
        <v>0.67438712473974838</v>
      </c>
      <c r="Z76" s="34" t="str">
        <f t="shared" si="34"/>
        <v>E</v>
      </c>
      <c r="AA76" t="s">
        <v>57</v>
      </c>
      <c r="AB76" s="1">
        <f t="shared" si="22"/>
        <v>0.22980907032240228</v>
      </c>
      <c r="AC76" s="1">
        <f t="shared" si="35"/>
        <v>0.17831928302529343</v>
      </c>
      <c r="AD76" s="1"/>
      <c r="AE76" s="1"/>
      <c r="AF76" s="1"/>
      <c r="AG76" s="1">
        <v>0</v>
      </c>
      <c r="AI76" s="28">
        <f t="shared" si="41"/>
        <v>1.106491331096318</v>
      </c>
      <c r="AJ76" s="28" t="e">
        <f t="shared" si="41"/>
        <v>#N/A</v>
      </c>
      <c r="AK76" s="28" t="e">
        <f t="shared" si="41"/>
        <v>#N/A</v>
      </c>
      <c r="AL76" s="28" t="e">
        <f t="shared" si="39"/>
        <v>#N/A</v>
      </c>
      <c r="AM76" s="28">
        <f t="shared" si="42"/>
        <v>374.22</v>
      </c>
      <c r="AN76" s="28" t="e">
        <f t="shared" si="42"/>
        <v>#N/A</v>
      </c>
      <c r="AO76" t="e">
        <f t="shared" si="42"/>
        <v>#N/A</v>
      </c>
      <c r="AP76" t="e">
        <f t="shared" si="43"/>
        <v>#N/A</v>
      </c>
      <c r="AR76" s="16">
        <f t="shared" si="44"/>
        <v>39171</v>
      </c>
      <c r="AS76">
        <f t="shared" si="45"/>
        <v>4</v>
      </c>
      <c r="AT76">
        <f t="shared" si="46"/>
        <v>4</v>
      </c>
      <c r="BE76" cm="1">
        <f t="array" ref="BE76">_xll.BDH($BE$3,"PX_LAST",$A76,$A76,"Days=A","Fill=P")</f>
        <v>374.22</v>
      </c>
      <c r="BF76">
        <f t="shared" si="40"/>
        <v>2.5176012930444136E-2</v>
      </c>
      <c r="BG76" t="str">
        <f t="shared" si="20"/>
        <v>E</v>
      </c>
      <c r="BH76">
        <f t="shared" si="21"/>
        <v>1</v>
      </c>
      <c r="BI76">
        <f t="shared" si="31"/>
        <v>3.396397840842269E-2</v>
      </c>
      <c r="BJ76">
        <f t="shared" si="32"/>
        <v>117.07221927355478</v>
      </c>
      <c r="BK76">
        <f t="shared" si="33"/>
        <v>168.21144423967272</v>
      </c>
      <c r="BL76">
        <f t="shared" si="25"/>
        <v>0.69598248682025921</v>
      </c>
    </row>
    <row r="77" spans="1:64" x14ac:dyDescent="0.25">
      <c r="A77" s="54">
        <v>39202</v>
      </c>
      <c r="B77" s="75">
        <f>_xll.BDH(B$2,"PX_LAST",$A77,$A77,"Days=A","Fill=P")</f>
        <v>102.6576</v>
      </c>
      <c r="C77" s="8">
        <f t="shared" si="37"/>
        <v>100.92135724408313</v>
      </c>
      <c r="D77" s="55">
        <f t="shared" si="11"/>
        <v>2.1403041980890825</v>
      </c>
      <c r="E77" s="44">
        <f t="shared" si="28"/>
        <v>-0.14598162311437601</v>
      </c>
      <c r="F77" s="8" cm="1">
        <f t="array" ref="F77">_xll.BDH(F$2,"PX_LAST",$A77,$A77,"Days=A","Fill=P")</f>
        <v>1.29</v>
      </c>
      <c r="G77" s="10">
        <f t="shared" si="38"/>
        <v>0.82105094176487659</v>
      </c>
      <c r="H77" s="44">
        <f t="shared" si="15"/>
        <v>2.6557628481727393</v>
      </c>
      <c r="I77" s="44">
        <f t="shared" si="29"/>
        <v>1.9203651535617916</v>
      </c>
      <c r="J77" s="59"/>
      <c r="K77" s="10"/>
      <c r="M77" s="59" cm="1">
        <f t="array" ref="M77">_xll.BDH(M$3,"PX_LAST",$A77,$A77,"Days=A","Fill=P")</f>
        <v>129.9</v>
      </c>
      <c r="N77" s="10">
        <f t="shared" si="27"/>
        <v>45.18864472103833</v>
      </c>
      <c r="O77" s="55">
        <f t="shared" si="36"/>
        <v>0.94397320274141128</v>
      </c>
      <c r="R77" s="34" t="s">
        <v>26</v>
      </c>
      <c r="S77" s="26">
        <f t="shared" si="30"/>
        <v>1.5028847558901295</v>
      </c>
      <c r="T77" s="1" t="str">
        <f t="shared" si="12"/>
        <v>E</v>
      </c>
      <c r="U77" s="26">
        <f t="shared" si="16"/>
        <v>0.39639342479381146</v>
      </c>
      <c r="V77" s="49">
        <f t="shared" si="13"/>
        <v>1</v>
      </c>
      <c r="W77" s="26">
        <f t="shared" si="17"/>
        <v>0.39639342479381146</v>
      </c>
      <c r="X77" t="str">
        <f t="shared" si="18"/>
        <v>E</v>
      </c>
      <c r="Y77" s="35">
        <f t="shared" si="14"/>
        <v>0.67438712473974838</v>
      </c>
      <c r="Z77" s="34" t="str">
        <f t="shared" si="34"/>
        <v>E</v>
      </c>
      <c r="AA77" t="s">
        <v>57</v>
      </c>
      <c r="AB77" s="1">
        <f t="shared" si="22"/>
        <v>0.39639342479381146</v>
      </c>
      <c r="AC77" s="1">
        <f t="shared" si="35"/>
        <v>0.18132426256997913</v>
      </c>
      <c r="AD77" s="1"/>
      <c r="AE77" s="1"/>
      <c r="AF77" s="1"/>
      <c r="AG77" s="1">
        <v>0</v>
      </c>
      <c r="AI77" s="28">
        <f t="shared" si="41"/>
        <v>1.5028847558901295</v>
      </c>
      <c r="AJ77" s="28" t="e">
        <f t="shared" si="41"/>
        <v>#N/A</v>
      </c>
      <c r="AK77" s="28" t="e">
        <f t="shared" si="41"/>
        <v>#N/A</v>
      </c>
      <c r="AL77" s="28" t="e">
        <f t="shared" si="39"/>
        <v>#N/A</v>
      </c>
      <c r="AM77" s="28">
        <f t="shared" si="42"/>
        <v>386.93</v>
      </c>
      <c r="AN77" s="28" t="e">
        <f t="shared" si="42"/>
        <v>#N/A</v>
      </c>
      <c r="AO77" t="e">
        <f t="shared" si="42"/>
        <v>#N/A</v>
      </c>
      <c r="AP77" t="e">
        <f t="shared" si="43"/>
        <v>#N/A</v>
      </c>
      <c r="AR77" s="16">
        <f t="shared" si="44"/>
        <v>39202</v>
      </c>
      <c r="AS77">
        <f t="shared" si="45"/>
        <v>4</v>
      </c>
      <c r="AT77">
        <f t="shared" si="46"/>
        <v>4</v>
      </c>
      <c r="BE77" cm="1">
        <f t="array" ref="BE77">_xll.BDH($BE$3,"PX_LAST",$A77,$A77,"Days=A","Fill=P")</f>
        <v>386.93</v>
      </c>
      <c r="BF77">
        <f t="shared" si="40"/>
        <v>3.396397840842269E-2</v>
      </c>
      <c r="BG77" t="str">
        <f t="shared" si="20"/>
        <v>E</v>
      </c>
      <c r="BH77">
        <f t="shared" si="21"/>
        <v>1</v>
      </c>
      <c r="BI77">
        <f t="shared" si="31"/>
        <v>2.5353423099785388E-2</v>
      </c>
      <c r="BJ77">
        <f t="shared" si="32"/>
        <v>121.04845760118792</v>
      </c>
      <c r="BK77">
        <f t="shared" si="33"/>
        <v>173.92457409987855</v>
      </c>
      <c r="BL77">
        <f t="shared" si="25"/>
        <v>0.69598248682025921</v>
      </c>
    </row>
    <row r="78" spans="1:64" x14ac:dyDescent="0.25">
      <c r="A78" s="54">
        <v>39233</v>
      </c>
      <c r="B78" s="75">
        <f>_xll.BDH(B$2,"PX_LAST",$A78,$A78,"Days=A","Fill=P")</f>
        <v>102.69929999999999</v>
      </c>
      <c r="C78" s="8">
        <f t="shared" si="37"/>
        <v>101.01025438187898</v>
      </c>
      <c r="D78" s="55">
        <f t="shared" si="11"/>
        <v>2.1098244916409294</v>
      </c>
      <c r="E78" s="44">
        <f t="shared" si="28"/>
        <v>-0.13140459341863586</v>
      </c>
      <c r="F78" s="8" cm="1">
        <f t="array" ref="F78">_xll.BDH(F$2,"PX_LAST",$A78,$A78,"Days=A","Fill=P")</f>
        <v>1.452</v>
      </c>
      <c r="G78" s="10">
        <f t="shared" si="38"/>
        <v>0.85259839467663279</v>
      </c>
      <c r="H78" s="44">
        <f t="shared" si="15"/>
        <v>2.9422938696669476</v>
      </c>
      <c r="I78" s="44">
        <f t="shared" si="29"/>
        <v>1.8235966870456053</v>
      </c>
      <c r="J78" s="59"/>
      <c r="K78" s="10"/>
      <c r="M78" s="59" cm="1">
        <f t="array" ref="M78">_xll.BDH(M$3,"PX_LAST",$A78,$A78,"Days=A","Fill=P")</f>
        <v>106</v>
      </c>
      <c r="N78" s="10">
        <f t="shared" si="27"/>
        <v>51.269780248934495</v>
      </c>
      <c r="O78" s="55">
        <f t="shared" si="36"/>
        <v>1.7598592036922209</v>
      </c>
      <c r="R78" s="34" t="s">
        <v>26</v>
      </c>
      <c r="S78" s="26">
        <f t="shared" si="30"/>
        <v>1.7008339317254133</v>
      </c>
      <c r="T78" s="1" t="str">
        <f t="shared" si="12"/>
        <v>E</v>
      </c>
      <c r="U78" s="26">
        <f t="shared" si="16"/>
        <v>0.19794917583528382</v>
      </c>
      <c r="V78" s="49">
        <f t="shared" si="13"/>
        <v>0</v>
      </c>
      <c r="W78" s="26">
        <f t="shared" si="17"/>
        <v>0.19794917583528382</v>
      </c>
      <c r="X78" t="str">
        <f t="shared" si="18"/>
        <v>E</v>
      </c>
      <c r="Y78" s="35">
        <f t="shared" si="14"/>
        <v>0.67438712473974838</v>
      </c>
      <c r="Z78" s="34" t="str">
        <f t="shared" si="34"/>
        <v>E</v>
      </c>
      <c r="AA78" t="s">
        <v>57</v>
      </c>
      <c r="AB78" s="1">
        <f t="shared" si="22"/>
        <v>0.19794917583528382</v>
      </c>
      <c r="AC78" s="1">
        <f t="shared" si="35"/>
        <v>0.18132426256997913</v>
      </c>
      <c r="AD78" s="1"/>
      <c r="AE78" s="1"/>
      <c r="AF78" s="1"/>
      <c r="AG78" s="1">
        <v>0</v>
      </c>
      <c r="AI78" s="28">
        <f t="shared" si="41"/>
        <v>1.7008339317254133</v>
      </c>
      <c r="AJ78" s="28">
        <f t="shared" si="41"/>
        <v>1.7008339317254133</v>
      </c>
      <c r="AK78" s="28" t="e">
        <f t="shared" si="41"/>
        <v>#N/A</v>
      </c>
      <c r="AL78" s="28" t="e">
        <f t="shared" si="39"/>
        <v>#N/A</v>
      </c>
      <c r="AM78" s="28">
        <f t="shared" si="42"/>
        <v>396.74</v>
      </c>
      <c r="AN78" s="28">
        <f t="shared" si="42"/>
        <v>396.74</v>
      </c>
      <c r="AO78" t="e">
        <f t="shared" si="42"/>
        <v>#N/A</v>
      </c>
      <c r="AP78" t="e">
        <f t="shared" si="43"/>
        <v>#N/A</v>
      </c>
      <c r="AR78" s="16">
        <f t="shared" si="44"/>
        <v>39233</v>
      </c>
      <c r="AS78">
        <f t="shared" si="45"/>
        <v>4</v>
      </c>
      <c r="AT78">
        <f t="shared" si="46"/>
        <v>4</v>
      </c>
      <c r="BE78" cm="1">
        <f t="array" ref="BE78">_xll.BDH($BE$3,"PX_LAST",$A78,$A78,"Days=A","Fill=P")</f>
        <v>396.74</v>
      </c>
      <c r="BF78">
        <f t="shared" si="40"/>
        <v>2.5353423099785388E-2</v>
      </c>
      <c r="BG78" t="str">
        <f t="shared" si="20"/>
        <v>E</v>
      </c>
      <c r="BH78">
        <f t="shared" si="21"/>
        <v>1</v>
      </c>
      <c r="BI78">
        <f t="shared" si="31"/>
        <v>-7.6372435348087686E-3</v>
      </c>
      <c r="BJ78">
        <f t="shared" si="32"/>
        <v>124.11745036232728</v>
      </c>
      <c r="BK78">
        <f t="shared" si="33"/>
        <v>178.33415741448275</v>
      </c>
      <c r="BL78">
        <f t="shared" si="25"/>
        <v>0.69598248682025921</v>
      </c>
    </row>
    <row r="79" spans="1:64" x14ac:dyDescent="0.25">
      <c r="A79" s="54">
        <v>39262</v>
      </c>
      <c r="B79" s="75">
        <f>_xll.BDH(B$2,"PX_LAST",$A79,$A79,"Days=A","Fill=P")</f>
        <v>102.69929999999999</v>
      </c>
      <c r="C79" s="8">
        <f t="shared" si="37"/>
        <v>101.09470666278503</v>
      </c>
      <c r="D79" s="55">
        <f t="shared" si="11"/>
        <v>2.0676565162690821</v>
      </c>
      <c r="E79" s="44">
        <f t="shared" si="28"/>
        <v>-0.1400682272413003</v>
      </c>
      <c r="F79" s="8" cm="1">
        <f t="array" ref="F79">_xll.BDH(F$2,"PX_LAST",$A79,$A79,"Days=A","Fill=P")</f>
        <v>1.085</v>
      </c>
      <c r="G79" s="10">
        <f t="shared" si="38"/>
        <v>0.86421847494280113</v>
      </c>
      <c r="H79" s="44">
        <f t="shared" si="15"/>
        <v>2.7914826058664919</v>
      </c>
      <c r="I79" s="44">
        <f t="shared" si="29"/>
        <v>1.2105956176513413</v>
      </c>
      <c r="J79" s="59"/>
      <c r="K79" s="10"/>
      <c r="M79" s="59" cm="1">
        <f t="array" ref="M79">_xll.BDH(M$3,"PX_LAST",$A79,$A79,"Days=A","Fill=P")</f>
        <v>-3.1</v>
      </c>
      <c r="N79" s="10">
        <f t="shared" si="27"/>
        <v>45.832802224041046</v>
      </c>
      <c r="O79" s="55">
        <f t="shared" si="36"/>
        <v>0.61909159486619136</v>
      </c>
      <c r="R79" s="34" t="s">
        <v>26</v>
      </c>
      <c r="S79" s="26">
        <f t="shared" si="30"/>
        <v>1.309751621482361</v>
      </c>
      <c r="T79" s="1" t="str">
        <f t="shared" si="12"/>
        <v>SD</v>
      </c>
      <c r="U79" s="26">
        <f t="shared" si="16"/>
        <v>-0.39108231024305229</v>
      </c>
      <c r="V79" s="49">
        <f t="shared" si="13"/>
        <v>1</v>
      </c>
      <c r="W79" s="26">
        <f t="shared" si="17"/>
        <v>-0.39108231024305229</v>
      </c>
      <c r="X79" t="str">
        <f t="shared" si="18"/>
        <v>SD</v>
      </c>
      <c r="Y79" s="35">
        <f t="shared" si="14"/>
        <v>1.309751621482361</v>
      </c>
      <c r="Z79" s="34" t="str">
        <f t="shared" si="34"/>
        <v>SD</v>
      </c>
      <c r="AA79" t="s">
        <v>57</v>
      </c>
      <c r="AB79" s="1">
        <f t="shared" si="22"/>
        <v>0.39108231024305229</v>
      </c>
      <c r="AC79" s="1">
        <f t="shared" si="35"/>
        <v>0.18132426256997913</v>
      </c>
      <c r="AD79" s="1"/>
      <c r="AE79" s="1"/>
      <c r="AF79" s="1"/>
      <c r="AG79" s="1">
        <v>0</v>
      </c>
      <c r="AI79" s="28" t="e">
        <f t="shared" si="41"/>
        <v>#N/A</v>
      </c>
      <c r="AJ79" s="28">
        <f t="shared" si="41"/>
        <v>1.309751621482361</v>
      </c>
      <c r="AK79" s="28" t="e">
        <f t="shared" si="41"/>
        <v>#N/A</v>
      </c>
      <c r="AL79" s="28" t="e">
        <f t="shared" si="39"/>
        <v>#N/A</v>
      </c>
      <c r="AM79" s="28" t="e">
        <f t="shared" si="42"/>
        <v>#N/A</v>
      </c>
      <c r="AN79" s="28">
        <f t="shared" si="42"/>
        <v>393.71</v>
      </c>
      <c r="AO79" t="e">
        <f t="shared" si="42"/>
        <v>#N/A</v>
      </c>
      <c r="AP79" t="e">
        <f t="shared" si="43"/>
        <v>#N/A</v>
      </c>
      <c r="AR79" s="16">
        <f t="shared" si="44"/>
        <v>39262</v>
      </c>
      <c r="AS79">
        <f t="shared" si="45"/>
        <v>3</v>
      </c>
      <c r="AT79">
        <f t="shared" si="46"/>
        <v>3</v>
      </c>
      <c r="BE79" cm="1">
        <f t="array" ref="BE79">_xll.BDH($BE$3,"PX_LAST",$A79,$A79,"Days=A","Fill=P")</f>
        <v>393.71</v>
      </c>
      <c r="BF79">
        <f t="shared" si="40"/>
        <v>-7.6372435348087686E-3</v>
      </c>
      <c r="BG79" t="str">
        <f t="shared" si="20"/>
        <v>SD</v>
      </c>
      <c r="BH79">
        <f t="shared" si="21"/>
        <v>0</v>
      </c>
      <c r="BI79">
        <f t="shared" si="31"/>
        <v>0</v>
      </c>
      <c r="BJ79">
        <f t="shared" si="32"/>
        <v>123.16953516699064</v>
      </c>
      <c r="BK79">
        <f t="shared" si="33"/>
        <v>176.97217602373343</v>
      </c>
      <c r="BL79">
        <f t="shared" si="25"/>
        <v>0.69598248682025921</v>
      </c>
    </row>
    <row r="80" spans="1:64" x14ac:dyDescent="0.25">
      <c r="A80" s="54">
        <v>39294</v>
      </c>
      <c r="B80" s="75">
        <f>_xll.BDH(B$2,"PX_LAST",$A80,$A80,"Days=A","Fill=P")</f>
        <v>102.6228</v>
      </c>
      <c r="C80" s="8">
        <f t="shared" si="37"/>
        <v>101.17111132964577</v>
      </c>
      <c r="D80" s="55">
        <f t="shared" si="11"/>
        <v>2.0132778172846972</v>
      </c>
      <c r="E80" s="44">
        <f t="shared" si="28"/>
        <v>-0.1518252401363771</v>
      </c>
      <c r="F80" s="8" cm="1">
        <f t="array" ref="F80">_xll.BDH(F$2,"PX_LAST",$A80,$A80,"Days=A","Fill=P")</f>
        <v>0.48199999999999998</v>
      </c>
      <c r="G80" s="10">
        <f t="shared" si="38"/>
        <v>0.84510755119566106</v>
      </c>
      <c r="H80" s="44">
        <f t="shared" si="15"/>
        <v>2.3267401747172993</v>
      </c>
      <c r="I80" s="44">
        <f t="shared" si="29"/>
        <v>0.19162477340383477</v>
      </c>
      <c r="J80" s="59"/>
      <c r="K80" s="10"/>
      <c r="M80" s="59" cm="1">
        <f t="array" ref="M80">_xll.BDH(M$3,"PX_LAST",$A80,$A80,"Days=A","Fill=P")</f>
        <v>-61.1</v>
      </c>
      <c r="N80" s="10">
        <f t="shared" si="27"/>
        <v>35.139522001636941</v>
      </c>
      <c r="O80" s="55">
        <f t="shared" si="36"/>
        <v>-0.79420636202803163</v>
      </c>
      <c r="R80" s="34" t="s">
        <v>23</v>
      </c>
      <c r="S80" s="26">
        <f t="shared" si="30"/>
        <v>0.71712223264828445</v>
      </c>
      <c r="T80" s="1" t="str">
        <f t="shared" si="12"/>
        <v>SD</v>
      </c>
      <c r="U80" s="26">
        <f t="shared" si="16"/>
        <v>-0.59262938883407656</v>
      </c>
      <c r="V80" s="49">
        <f t="shared" si="13"/>
        <v>1</v>
      </c>
      <c r="W80" s="26">
        <f t="shared" si="17"/>
        <v>-0.59262938883407656</v>
      </c>
      <c r="X80" t="str">
        <f t="shared" si="18"/>
        <v>SD</v>
      </c>
      <c r="Y80" s="35">
        <f t="shared" si="14"/>
        <v>1.309751621482361</v>
      </c>
      <c r="Z80" s="34" t="str">
        <f t="shared" si="34"/>
        <v>SD</v>
      </c>
      <c r="AA80" t="s">
        <v>57</v>
      </c>
      <c r="AB80" s="1">
        <f t="shared" si="22"/>
        <v>0.59262938883407656</v>
      </c>
      <c r="AC80" s="1">
        <f t="shared" si="35"/>
        <v>0.18132426256997913</v>
      </c>
      <c r="AD80" s="1"/>
      <c r="AE80" s="1"/>
      <c r="AF80" s="1"/>
      <c r="AG80" s="1">
        <v>0</v>
      </c>
      <c r="AI80" s="28" t="e">
        <f t="shared" si="41"/>
        <v>#N/A</v>
      </c>
      <c r="AJ80" s="28">
        <f t="shared" si="41"/>
        <v>0.71712223264828445</v>
      </c>
      <c r="AK80" s="28">
        <f t="shared" si="41"/>
        <v>0.71712223264828445</v>
      </c>
      <c r="AL80" s="28" t="e">
        <f t="shared" si="39"/>
        <v>#N/A</v>
      </c>
      <c r="AM80" s="28" t="e">
        <f t="shared" si="42"/>
        <v>#N/A</v>
      </c>
      <c r="AN80" s="28">
        <f t="shared" si="42"/>
        <v>380.07</v>
      </c>
      <c r="AO80">
        <f t="shared" si="42"/>
        <v>380.07</v>
      </c>
      <c r="AP80" t="e">
        <f t="shared" si="43"/>
        <v>#N/A</v>
      </c>
      <c r="AR80" s="16">
        <f t="shared" si="44"/>
        <v>39294</v>
      </c>
      <c r="AS80">
        <f t="shared" si="45"/>
        <v>3</v>
      </c>
      <c r="AT80">
        <f t="shared" si="46"/>
        <v>3</v>
      </c>
      <c r="BE80" cm="1">
        <f t="array" ref="BE80">_xll.BDH($BE$3,"PX_LAST",$A80,$A80,"Days=A","Fill=P")</f>
        <v>380.07</v>
      </c>
      <c r="BF80">
        <f t="shared" si="40"/>
        <v>-3.4644789311930047E-2</v>
      </c>
      <c r="BG80" t="str">
        <f t="shared" si="20"/>
        <v>SD</v>
      </c>
      <c r="BH80">
        <f t="shared" si="21"/>
        <v>0</v>
      </c>
      <c r="BI80">
        <f t="shared" si="31"/>
        <v>0</v>
      </c>
      <c r="BJ80">
        <f t="shared" si="32"/>
        <v>123.16953516699064</v>
      </c>
      <c r="BK80">
        <f t="shared" si="33"/>
        <v>170.8410122713174</v>
      </c>
      <c r="BL80">
        <f t="shared" si="25"/>
        <v>0.72095999391165899</v>
      </c>
    </row>
    <row r="81" spans="1:64" x14ac:dyDescent="0.25">
      <c r="A81" s="54">
        <v>39325</v>
      </c>
      <c r="B81" s="75">
        <f>_xll.BDH(B$2,"PX_LAST",$A81,$A81,"Days=A","Fill=P")</f>
        <v>102.5196</v>
      </c>
      <c r="C81" s="8">
        <f t="shared" si="37"/>
        <v>101.23853576316347</v>
      </c>
      <c r="D81" s="55">
        <f t="shared" si="11"/>
        <v>1.9491368172336176</v>
      </c>
      <c r="E81" s="44">
        <f t="shared" si="28"/>
        <v>-0.19116738085546481</v>
      </c>
      <c r="F81" s="8" cm="1">
        <f t="array" ref="F81">_xll.BDH(F$2,"PX_LAST",$A81,$A81,"Days=A","Fill=P")</f>
        <v>-1.07</v>
      </c>
      <c r="G81" s="10">
        <f t="shared" si="38"/>
        <v>0.74935217363587792</v>
      </c>
      <c r="H81" s="44">
        <f t="shared" si="15"/>
        <v>0.90172662254583713</v>
      </c>
      <c r="I81" s="44">
        <f t="shared" si="29"/>
        <v>-1.7540362256269022</v>
      </c>
      <c r="J81" s="59"/>
      <c r="K81" s="10"/>
      <c r="M81" s="59" cm="1">
        <f t="array" ref="M81">_xll.BDH(M$3,"PX_LAST",$A81,$A81,"Days=A","Fill=P")</f>
        <v>-8.1999999999999993</v>
      </c>
      <c r="N81" s="10">
        <f t="shared" si="27"/>
        <v>30.805569801473247</v>
      </c>
      <c r="O81" s="55">
        <f t="shared" si="36"/>
        <v>-1.3588639408798489</v>
      </c>
      <c r="R81" s="34" t="s">
        <v>23</v>
      </c>
      <c r="S81" s="26">
        <f t="shared" si="30"/>
        <v>-9.0640821516552172E-2</v>
      </c>
      <c r="T81" s="1" t="str">
        <f t="shared" si="12"/>
        <v>C</v>
      </c>
      <c r="U81" s="26">
        <f t="shared" si="16"/>
        <v>-0.80776305416483662</v>
      </c>
      <c r="V81" s="49">
        <f t="shared" si="13"/>
        <v>1</v>
      </c>
      <c r="W81" s="26">
        <f t="shared" si="17"/>
        <v>-0.80776305416483662</v>
      </c>
      <c r="X81" t="str">
        <f t="shared" si="18"/>
        <v>C</v>
      </c>
      <c r="Y81" s="35">
        <f t="shared" si="14"/>
        <v>-9.0640821516552172E-2</v>
      </c>
      <c r="Z81" s="34" t="str">
        <f t="shared" si="34"/>
        <v>C</v>
      </c>
      <c r="AA81" t="s">
        <v>57</v>
      </c>
      <c r="AB81" s="1">
        <f t="shared" si="22"/>
        <v>0.80776305416483662</v>
      </c>
      <c r="AC81" s="1">
        <f t="shared" si="35"/>
        <v>0.19794917583528382</v>
      </c>
      <c r="AD81" s="1"/>
      <c r="AE81" s="1"/>
      <c r="AF81" s="1"/>
      <c r="AG81" s="1">
        <v>0</v>
      </c>
      <c r="AI81" s="28" t="e">
        <f t="shared" si="41"/>
        <v>#N/A</v>
      </c>
      <c r="AJ81" s="28" t="e">
        <f t="shared" si="41"/>
        <v>#N/A</v>
      </c>
      <c r="AK81" s="28">
        <f t="shared" si="41"/>
        <v>-9.0640821516552172E-2</v>
      </c>
      <c r="AL81" s="28" t="e">
        <f t="shared" si="39"/>
        <v>#N/A</v>
      </c>
      <c r="AM81" s="28" t="e">
        <f t="shared" si="42"/>
        <v>#N/A</v>
      </c>
      <c r="AN81" s="28" t="e">
        <f t="shared" si="42"/>
        <v>#N/A</v>
      </c>
      <c r="AO81">
        <f t="shared" si="42"/>
        <v>375.94</v>
      </c>
      <c r="AP81" t="e">
        <f t="shared" si="43"/>
        <v>#N/A</v>
      </c>
      <c r="AR81" s="16">
        <f t="shared" si="44"/>
        <v>39325</v>
      </c>
      <c r="AS81">
        <f t="shared" si="45"/>
        <v>1</v>
      </c>
      <c r="AT81">
        <f t="shared" si="46"/>
        <v>1</v>
      </c>
      <c r="BE81" cm="1">
        <f t="array" ref="BE81">_xll.BDH($BE$3,"PX_LAST",$A81,$A81,"Days=A","Fill=P")</f>
        <v>375.94</v>
      </c>
      <c r="BF81">
        <f t="shared" si="40"/>
        <v>-1.0866419343805056E-2</v>
      </c>
      <c r="BG81" t="str">
        <f t="shared" si="20"/>
        <v>C</v>
      </c>
      <c r="BH81">
        <f t="shared" si="21"/>
        <v>0</v>
      </c>
      <c r="BI81">
        <f t="shared" si="31"/>
        <v>0</v>
      </c>
      <c r="BJ81">
        <f t="shared" si="32"/>
        <v>123.16953516699064</v>
      </c>
      <c r="BK81">
        <f t="shared" si="33"/>
        <v>168.98458219085711</v>
      </c>
      <c r="BL81">
        <f t="shared" si="25"/>
        <v>0.72888031304464596</v>
      </c>
    </row>
    <row r="82" spans="1:64" x14ac:dyDescent="0.25">
      <c r="A82" s="54">
        <v>39353</v>
      </c>
      <c r="B82" s="75">
        <f>_xll.BDH(B$2,"PX_LAST",$A82,$A82,"Days=A","Fill=P")</f>
        <v>102.5196</v>
      </c>
      <c r="C82" s="8">
        <f t="shared" si="37"/>
        <v>101.30258897500529</v>
      </c>
      <c r="D82" s="55">
        <f t="shared" si="11"/>
        <v>1.8870469837406885</v>
      </c>
      <c r="E82" s="44">
        <f t="shared" si="28"/>
        <v>-0.22277750790024098</v>
      </c>
      <c r="F82" s="8" cm="1">
        <f t="array" ref="F82">_xll.BDH(F$2,"PX_LAST",$A82,$A82,"Days=A","Fill=P")</f>
        <v>-1.143</v>
      </c>
      <c r="G82" s="10">
        <f t="shared" si="38"/>
        <v>0.654734564954084</v>
      </c>
      <c r="H82" s="44">
        <f t="shared" si="15"/>
        <v>-0.46218805603614049</v>
      </c>
      <c r="I82" s="44">
        <f t="shared" si="29"/>
        <v>-3.4044819257030881</v>
      </c>
      <c r="J82" s="59"/>
      <c r="K82" s="10"/>
      <c r="M82" s="59" cm="1">
        <f t="array" ref="M82">_xll.BDH(M$3,"PX_LAST",$A82,$A82,"Days=A","Fill=P")</f>
        <v>-20.399999999999999</v>
      </c>
      <c r="N82" s="10">
        <f t="shared" si="27"/>
        <v>25.685012821325923</v>
      </c>
      <c r="O82" s="55">
        <f t="shared" si="36"/>
        <v>-1.9140950979103719</v>
      </c>
      <c r="R82" s="34" t="s">
        <v>23</v>
      </c>
      <c r="S82" s="26">
        <f t="shared" si="30"/>
        <v>-0.82329912076183054</v>
      </c>
      <c r="T82" s="1" t="str">
        <f t="shared" si="12"/>
        <v>C</v>
      </c>
      <c r="U82" s="26">
        <f t="shared" si="16"/>
        <v>-0.73265829924527837</v>
      </c>
      <c r="V82" s="49">
        <f t="shared" si="13"/>
        <v>1</v>
      </c>
      <c r="W82" s="26">
        <f t="shared" si="17"/>
        <v>-0.73265829924527837</v>
      </c>
      <c r="X82" t="str">
        <f t="shared" si="18"/>
        <v>C</v>
      </c>
      <c r="Y82" s="35">
        <f t="shared" si="14"/>
        <v>-9.0640821516552172E-2</v>
      </c>
      <c r="Z82" s="34" t="str">
        <f t="shared" si="34"/>
        <v>C</v>
      </c>
      <c r="AA82" t="s">
        <v>57</v>
      </c>
      <c r="AB82" s="1">
        <f t="shared" si="22"/>
        <v>0.73265829924527837</v>
      </c>
      <c r="AC82" s="1">
        <f t="shared" si="35"/>
        <v>0.20229513603416738</v>
      </c>
      <c r="AD82" s="1"/>
      <c r="AE82" s="1"/>
      <c r="AF82" s="1"/>
      <c r="AG82" s="1">
        <v>0</v>
      </c>
      <c r="AI82" s="28" t="e">
        <f t="shared" si="41"/>
        <v>#N/A</v>
      </c>
      <c r="AJ82" s="28" t="e">
        <f t="shared" si="41"/>
        <v>#N/A</v>
      </c>
      <c r="AK82" s="28">
        <f t="shared" si="41"/>
        <v>-0.82329912076183054</v>
      </c>
      <c r="AL82" s="28" t="e">
        <f t="shared" si="39"/>
        <v>#N/A</v>
      </c>
      <c r="AM82" s="28" t="e">
        <f t="shared" si="42"/>
        <v>#N/A</v>
      </c>
      <c r="AN82" s="28" t="e">
        <f t="shared" si="42"/>
        <v>#N/A</v>
      </c>
      <c r="AO82">
        <f t="shared" si="42"/>
        <v>377.86</v>
      </c>
      <c r="AP82" t="e">
        <f t="shared" si="43"/>
        <v>#N/A</v>
      </c>
      <c r="AR82" s="16">
        <f t="shared" si="44"/>
        <v>39353</v>
      </c>
      <c r="AS82">
        <f t="shared" si="45"/>
        <v>1</v>
      </c>
      <c r="AT82">
        <f t="shared" si="46"/>
        <v>1</v>
      </c>
      <c r="BE82" cm="1">
        <f t="array" ref="BE82">_xll.BDH($BE$3,"PX_LAST",$A82,$A82,"Days=A","Fill=P")</f>
        <v>377.86</v>
      </c>
      <c r="BF82">
        <f t="shared" si="40"/>
        <v>5.1071979571208903E-3</v>
      </c>
      <c r="BG82" t="str">
        <f t="shared" si="20"/>
        <v>C</v>
      </c>
      <c r="BH82">
        <f t="shared" si="21"/>
        <v>0</v>
      </c>
      <c r="BI82">
        <f t="shared" si="31"/>
        <v>0</v>
      </c>
      <c r="BJ82">
        <f t="shared" si="32"/>
        <v>123.16953516699064</v>
      </c>
      <c r="BK82">
        <f t="shared" si="33"/>
        <v>169.84761990380719</v>
      </c>
      <c r="BL82">
        <f t="shared" si="25"/>
        <v>0.7251766921240782</v>
      </c>
    </row>
    <row r="83" spans="1:64" x14ac:dyDescent="0.25">
      <c r="A83" s="54">
        <v>39386</v>
      </c>
      <c r="B83" s="75">
        <f>_xll.BDH(B$2,"PX_LAST",$A83,$A83,"Days=A","Fill=P")</f>
        <v>102.258</v>
      </c>
      <c r="C83" s="8">
        <f t="shared" si="37"/>
        <v>101.35035952625503</v>
      </c>
      <c r="D83" s="55">
        <f t="shared" si="11"/>
        <v>1.7992934877324775</v>
      </c>
      <c r="E83" s="44">
        <f t="shared" si="28"/>
        <v>-0.26836302853660454</v>
      </c>
      <c r="F83" s="8" cm="1">
        <f t="array" ref="F83">_xll.BDH(F$2,"PX_LAST",$A83,$A83,"Days=A","Fill=P")</f>
        <v>-0.69499999999999995</v>
      </c>
      <c r="G83" s="10">
        <f t="shared" si="38"/>
        <v>0.5872478367063797</v>
      </c>
      <c r="H83" s="44">
        <f t="shared" si="15"/>
        <v>-1.4197770501588063</v>
      </c>
      <c r="I83" s="44">
        <f t="shared" si="29"/>
        <v>-4.2112596560252982</v>
      </c>
      <c r="J83" s="59"/>
      <c r="K83" s="10"/>
      <c r="M83" s="59" cm="1">
        <f t="array" ref="M83">_xll.BDH(M$3,"PX_LAST",$A83,$A83,"Days=A","Fill=P")</f>
        <v>-4.2</v>
      </c>
      <c r="N83" s="10">
        <f t="shared" si="27"/>
        <v>22.696511539193331</v>
      </c>
      <c r="O83" s="55">
        <f t="shared" si="36"/>
        <v>-1.5470165114508958</v>
      </c>
      <c r="R83" s="34" t="s">
        <v>23</v>
      </c>
      <c r="S83" s="26">
        <f t="shared" si="30"/>
        <v>-1.1294245516878256</v>
      </c>
      <c r="T83" s="1" t="str">
        <f t="shared" si="12"/>
        <v>C</v>
      </c>
      <c r="U83" s="26">
        <f t="shared" si="16"/>
        <v>-0.30612543092599509</v>
      </c>
      <c r="V83" s="49">
        <f t="shared" si="13"/>
        <v>1</v>
      </c>
      <c r="W83" s="26">
        <f t="shared" si="17"/>
        <v>-0.30612543092599509</v>
      </c>
      <c r="X83" t="str">
        <f t="shared" si="18"/>
        <v>C</v>
      </c>
      <c r="Y83" s="35">
        <f t="shared" si="14"/>
        <v>-9.0640821516552172E-2</v>
      </c>
      <c r="Z83" s="34" t="str">
        <f t="shared" si="34"/>
        <v>C</v>
      </c>
      <c r="AA83" t="s">
        <v>57</v>
      </c>
      <c r="AB83" s="1">
        <f t="shared" si="22"/>
        <v>0.30612543092599509</v>
      </c>
      <c r="AC83" s="1">
        <f t="shared" si="35"/>
        <v>0.20229513603416738</v>
      </c>
      <c r="AD83" s="1"/>
      <c r="AE83" s="1"/>
      <c r="AF83" s="1"/>
      <c r="AG83" s="1">
        <v>0</v>
      </c>
      <c r="AI83" s="28" t="e">
        <f t="shared" si="41"/>
        <v>#N/A</v>
      </c>
      <c r="AJ83" s="28" t="e">
        <f t="shared" si="41"/>
        <v>#N/A</v>
      </c>
      <c r="AK83" s="28">
        <f t="shared" si="41"/>
        <v>-1.1294245516878256</v>
      </c>
      <c r="AL83" s="28" t="e">
        <f t="shared" si="39"/>
        <v>#N/A</v>
      </c>
      <c r="AM83" s="28" t="e">
        <f t="shared" si="42"/>
        <v>#N/A</v>
      </c>
      <c r="AN83" s="28" t="e">
        <f t="shared" si="42"/>
        <v>#N/A</v>
      </c>
      <c r="AO83">
        <f t="shared" si="42"/>
        <v>388.43</v>
      </c>
      <c r="AP83" t="e">
        <f t="shared" si="43"/>
        <v>#N/A</v>
      </c>
      <c r="AR83" s="16">
        <f t="shared" si="44"/>
        <v>39386</v>
      </c>
      <c r="AS83">
        <f t="shared" si="45"/>
        <v>1</v>
      </c>
      <c r="AT83">
        <f t="shared" si="46"/>
        <v>1</v>
      </c>
      <c r="BE83" cm="1">
        <f t="array" ref="BE83">_xll.BDH($BE$3,"PX_LAST",$A83,$A83,"Days=A","Fill=P")</f>
        <v>388.43</v>
      </c>
      <c r="BF83">
        <f t="shared" si="40"/>
        <v>2.797332345313075E-2</v>
      </c>
      <c r="BG83" t="str">
        <f t="shared" si="20"/>
        <v>C</v>
      </c>
      <c r="BH83">
        <f t="shared" si="21"/>
        <v>0</v>
      </c>
      <c r="BI83">
        <f t="shared" si="31"/>
        <v>0</v>
      </c>
      <c r="BJ83">
        <f t="shared" si="32"/>
        <v>123.16953516699064</v>
      </c>
      <c r="BK83">
        <f t="shared" si="33"/>
        <v>174.59882231312079</v>
      </c>
      <c r="BL83">
        <f t="shared" si="25"/>
        <v>0.70544310399815724</v>
      </c>
    </row>
    <row r="84" spans="1:64" x14ac:dyDescent="0.25">
      <c r="A84" s="54">
        <v>39416</v>
      </c>
      <c r="B84" s="75">
        <f>_xll.BDH(B$2,"PX_LAST",$A84,$A84,"Days=A","Fill=P")</f>
        <v>102.0886</v>
      </c>
      <c r="C84" s="8">
        <f t="shared" si="37"/>
        <v>101.38727154994228</v>
      </c>
      <c r="D84" s="55">
        <f t="shared" si="11"/>
        <v>1.7065459936175589</v>
      </c>
      <c r="E84" s="44">
        <f t="shared" si="28"/>
        <v>-0.30673182366713836</v>
      </c>
      <c r="F84" s="8" cm="1">
        <f t="array" ref="F84">_xll.BDH(F$2,"PX_LAST",$A84,$A84,"Days=A","Fill=P")</f>
        <v>-1.58</v>
      </c>
      <c r="G84" s="10">
        <f t="shared" si="38"/>
        <v>0.47888544487106066</v>
      </c>
      <c r="H84" s="44">
        <f t="shared" si="15"/>
        <v>-2.7144812866814316</v>
      </c>
      <c r="I84" s="44">
        <f t="shared" si="29"/>
        <v>-5.041221461398731</v>
      </c>
      <c r="J84" s="59"/>
      <c r="K84" s="10"/>
      <c r="M84" s="59" cm="1">
        <f t="array" ref="M84">_xll.BDH(M$3,"PX_LAST",$A84,$A84,"Days=A","Fill=P")</f>
        <v>0.2</v>
      </c>
      <c r="N84" s="10">
        <f t="shared" si="27"/>
        <v>20.446860385273997</v>
      </c>
      <c r="O84" s="55">
        <f t="shared" si="36"/>
        <v>-1.6171260852776859</v>
      </c>
      <c r="R84" s="34" t="s">
        <v>23</v>
      </c>
      <c r="S84" s="26">
        <f t="shared" si="30"/>
        <v>-1.5946029326814855</v>
      </c>
      <c r="T84" s="1" t="str">
        <f t="shared" si="12"/>
        <v>C</v>
      </c>
      <c r="U84" s="26">
        <f t="shared" si="16"/>
        <v>-0.46517838099365982</v>
      </c>
      <c r="V84" s="49">
        <f t="shared" si="13"/>
        <v>1</v>
      </c>
      <c r="W84" s="26">
        <f t="shared" si="17"/>
        <v>-0.46517838099365982</v>
      </c>
      <c r="X84" t="str">
        <f t="shared" si="18"/>
        <v>C</v>
      </c>
      <c r="Y84" s="35">
        <f t="shared" si="14"/>
        <v>-9.0640821516552172E-2</v>
      </c>
      <c r="Z84" s="34" t="str">
        <f t="shared" si="34"/>
        <v>C</v>
      </c>
      <c r="AA84" t="s">
        <v>57</v>
      </c>
      <c r="AB84" s="1">
        <f t="shared" si="22"/>
        <v>0.46517838099365982</v>
      </c>
      <c r="AC84" s="1">
        <f t="shared" si="35"/>
        <v>0.20229513603416738</v>
      </c>
      <c r="AD84" s="1"/>
      <c r="AE84" s="1"/>
      <c r="AF84" s="1"/>
      <c r="AG84" s="1">
        <v>0</v>
      </c>
      <c r="AI84" s="28" t="e">
        <f t="shared" si="41"/>
        <v>#N/A</v>
      </c>
      <c r="AJ84" s="28" t="e">
        <f t="shared" si="41"/>
        <v>#N/A</v>
      </c>
      <c r="AK84" s="28">
        <f t="shared" si="41"/>
        <v>-1.5946029326814855</v>
      </c>
      <c r="AL84" s="28" t="e">
        <f t="shared" si="39"/>
        <v>#N/A</v>
      </c>
      <c r="AM84" s="28" t="e">
        <f t="shared" si="42"/>
        <v>#N/A</v>
      </c>
      <c r="AN84" s="28" t="e">
        <f t="shared" si="42"/>
        <v>#N/A</v>
      </c>
      <c r="AO84">
        <f t="shared" si="42"/>
        <v>370.36</v>
      </c>
      <c r="AP84" t="e">
        <f t="shared" si="43"/>
        <v>#N/A</v>
      </c>
      <c r="AR84" s="16">
        <f t="shared" si="44"/>
        <v>39416</v>
      </c>
      <c r="AS84">
        <f t="shared" si="45"/>
        <v>1</v>
      </c>
      <c r="AT84">
        <f t="shared" si="46"/>
        <v>1</v>
      </c>
      <c r="BE84" cm="1">
        <f t="array" ref="BE84">_xll.BDH($BE$3,"PX_LAST",$A84,$A84,"Days=A","Fill=P")</f>
        <v>370.36</v>
      </c>
      <c r="BF84">
        <f t="shared" si="40"/>
        <v>-4.6520608603866864E-2</v>
      </c>
      <c r="BG84" t="str">
        <f t="shared" si="20"/>
        <v>C</v>
      </c>
      <c r="BH84">
        <f t="shared" si="21"/>
        <v>0</v>
      </c>
      <c r="BI84">
        <f t="shared" si="31"/>
        <v>0</v>
      </c>
      <c r="BJ84">
        <f t="shared" si="32"/>
        <v>123.16953516699064</v>
      </c>
      <c r="BK84">
        <f t="shared" si="33"/>
        <v>166.476378837596</v>
      </c>
      <c r="BL84">
        <f t="shared" si="25"/>
        <v>0.73986193132628852</v>
      </c>
    </row>
    <row r="85" spans="1:64" x14ac:dyDescent="0.25">
      <c r="A85" s="54">
        <v>39447</v>
      </c>
      <c r="B85" s="75">
        <f>_xll.BDH(B$2,"PX_LAST",$A85,$A85,"Days=A","Fill=P")</f>
        <v>101.8921</v>
      </c>
      <c r="C85" s="8">
        <f t="shared" si="37"/>
        <v>101.41251297244517</v>
      </c>
      <c r="D85" s="55">
        <f t="shared" si="11"/>
        <v>1.6088667477774772</v>
      </c>
      <c r="E85" s="44">
        <f t="shared" si="28"/>
        <v>-0.34027006945614047</v>
      </c>
      <c r="F85" s="8" cm="1">
        <f t="array" ref="F85">_xll.BDH(F$2,"PX_LAST",$A85,$A85,"Days=A","Fill=P")</f>
        <v>-1.2030000000000001</v>
      </c>
      <c r="G85" s="10">
        <f t="shared" si="38"/>
        <v>0.39479117262750757</v>
      </c>
      <c r="H85" s="44">
        <f t="shared" si="15"/>
        <v>-3.3165477746916268</v>
      </c>
      <c r="I85" s="44">
        <f t="shared" si="29"/>
        <v>-4.2182743972374634</v>
      </c>
      <c r="J85" s="59"/>
      <c r="K85" s="10"/>
      <c r="M85" s="59" cm="1">
        <f t="array" ref="M85">_xll.BDH(M$3,"PX_LAST",$A85,$A85,"Days=A","Fill=P")</f>
        <v>18.100000000000001</v>
      </c>
      <c r="N85" s="10">
        <f t="shared" si="27"/>
        <v>20.212174346746597</v>
      </c>
      <c r="O85" s="55">
        <f t="shared" si="36"/>
        <v>-1.6127676242700539</v>
      </c>
      <c r="R85" s="34" t="s">
        <v>23</v>
      </c>
      <c r="S85" s="26">
        <f t="shared" si="30"/>
        <v>-1.5757986235755617</v>
      </c>
      <c r="T85" s="1" t="str">
        <f t="shared" si="12"/>
        <v>R</v>
      </c>
      <c r="U85" s="26">
        <f t="shared" si="16"/>
        <v>1.8804309105923789E-2</v>
      </c>
      <c r="V85" s="49">
        <f t="shared" si="13"/>
        <v>0</v>
      </c>
      <c r="W85" s="26">
        <f t="shared" si="17"/>
        <v>1.8804309105923789E-2</v>
      </c>
      <c r="X85" t="str">
        <f t="shared" si="18"/>
        <v>C</v>
      </c>
      <c r="Y85" s="35">
        <f t="shared" si="14"/>
        <v>-9.0640821516552172E-2</v>
      </c>
      <c r="Z85" s="34" t="str">
        <f t="shared" si="34"/>
        <v>C</v>
      </c>
      <c r="AA85" t="s">
        <v>57</v>
      </c>
      <c r="AB85" s="1">
        <f t="shared" si="22"/>
        <v>1.8804309105923789E-2</v>
      </c>
      <c r="AC85" s="1">
        <f t="shared" si="35"/>
        <v>0.20229513603416738</v>
      </c>
      <c r="AD85" s="1"/>
      <c r="AE85" s="1"/>
      <c r="AF85" s="1"/>
      <c r="AG85" s="1">
        <v>0</v>
      </c>
      <c r="AI85" s="28" t="e">
        <f t="shared" si="41"/>
        <v>#N/A</v>
      </c>
      <c r="AJ85" s="28" t="e">
        <f t="shared" si="41"/>
        <v>#N/A</v>
      </c>
      <c r="AK85" s="28">
        <f t="shared" si="41"/>
        <v>-1.5757986235755617</v>
      </c>
      <c r="AL85" s="28" t="e">
        <f t="shared" si="39"/>
        <v>#N/A</v>
      </c>
      <c r="AM85" s="28" t="e">
        <f t="shared" si="42"/>
        <v>#N/A</v>
      </c>
      <c r="AN85" s="28" t="e">
        <f t="shared" si="42"/>
        <v>#N/A</v>
      </c>
      <c r="AO85">
        <f t="shared" si="42"/>
        <v>364.64</v>
      </c>
      <c r="AP85" t="e">
        <f t="shared" si="43"/>
        <v>#N/A</v>
      </c>
      <c r="AR85" s="16">
        <f t="shared" si="44"/>
        <v>39447</v>
      </c>
      <c r="AS85">
        <f t="shared" si="45"/>
        <v>2</v>
      </c>
      <c r="AT85">
        <f t="shared" si="46"/>
        <v>1</v>
      </c>
      <c r="BE85" cm="1">
        <f t="array" ref="BE85">_xll.BDH($BE$3,"PX_LAST",$A85,$A85,"Days=A","Fill=P")</f>
        <v>364.64</v>
      </c>
      <c r="BF85">
        <f t="shared" si="40"/>
        <v>-1.5444432444108536E-2</v>
      </c>
      <c r="BG85" t="str">
        <f t="shared" si="20"/>
        <v>C</v>
      </c>
      <c r="BH85">
        <f t="shared" si="21"/>
        <v>0</v>
      </c>
      <c r="BI85">
        <f t="shared" si="31"/>
        <v>0</v>
      </c>
      <c r="BJ85">
        <f t="shared" si="32"/>
        <v>123.16953516699064</v>
      </c>
      <c r="BK85">
        <f t="shared" si="33"/>
        <v>163.90524565109894</v>
      </c>
      <c r="BL85">
        <f t="shared" si="25"/>
        <v>0.75146792695810727</v>
      </c>
    </row>
    <row r="86" spans="1:64" x14ac:dyDescent="0.25">
      <c r="A86" s="54">
        <v>39478</v>
      </c>
      <c r="B86" s="75">
        <f>_xll.BDH(B$2,"PX_LAST",$A86,$A86,"Days=A","Fill=P")</f>
        <v>101.67</v>
      </c>
      <c r="C86" s="8">
        <f t="shared" si="37"/>
        <v>101.4253873238229</v>
      </c>
      <c r="D86" s="55">
        <f t="shared" si="11"/>
        <v>1.5021536464626211</v>
      </c>
      <c r="E86" s="44">
        <f t="shared" si="28"/>
        <v>-0.3848933372780674</v>
      </c>
      <c r="F86" s="8" cm="1">
        <f t="array" ref="F86">_xll.BDH(F$2,"PX_LAST",$A86,$A86,"Days=A","Fill=P")</f>
        <v>-1.03</v>
      </c>
      <c r="G86" s="10">
        <f t="shared" si="38"/>
        <v>0.32355161399613214</v>
      </c>
      <c r="H86" s="44">
        <f t="shared" si="15"/>
        <v>-3.4941304565833615</v>
      </c>
      <c r="I86" s="44">
        <f t="shared" si="29"/>
        <v>-3.0319424005472211</v>
      </c>
      <c r="J86" s="59"/>
      <c r="K86" s="10"/>
      <c r="M86" s="59" cm="1">
        <f t="array" ref="M86">_xll.BDH(M$3,"PX_LAST",$A86,$A86,"Days=A","Fill=P")</f>
        <v>34.700000000000003</v>
      </c>
      <c r="N86" s="10">
        <f t="shared" si="27"/>
        <v>21.660956912071935</v>
      </c>
      <c r="O86" s="55">
        <f t="shared" si="36"/>
        <v>-1.5494445569810993</v>
      </c>
      <c r="R86" s="34" t="s">
        <v>23</v>
      </c>
      <c r="S86" s="26">
        <f t="shared" si="30"/>
        <v>-1.3916514209854258</v>
      </c>
      <c r="T86" s="1" t="str">
        <f t="shared" si="12"/>
        <v>R</v>
      </c>
      <c r="U86" s="26">
        <f t="shared" si="16"/>
        <v>0.18414720259013584</v>
      </c>
      <c r="V86" s="49">
        <f t="shared" si="13"/>
        <v>0</v>
      </c>
      <c r="W86" s="26">
        <f t="shared" si="17"/>
        <v>0.18414720259013584</v>
      </c>
      <c r="X86" t="str">
        <f t="shared" si="18"/>
        <v>C</v>
      </c>
      <c r="Y86" s="35">
        <f t="shared" si="14"/>
        <v>-1.3916514209854258</v>
      </c>
      <c r="Z86" s="34" t="str">
        <f t="shared" si="34"/>
        <v>C</v>
      </c>
      <c r="AA86" t="s">
        <v>57</v>
      </c>
      <c r="AB86" s="1">
        <f t="shared" si="22"/>
        <v>0.18414720259013584</v>
      </c>
      <c r="AC86" s="1">
        <f t="shared" si="35"/>
        <v>0.19794917583528382</v>
      </c>
      <c r="AD86" s="1"/>
      <c r="AE86" s="1"/>
      <c r="AF86" s="1"/>
      <c r="AG86" s="1">
        <v>0</v>
      </c>
      <c r="AI86" s="28" t="e">
        <f t="shared" si="41"/>
        <v>#N/A</v>
      </c>
      <c r="AJ86" s="28" t="e">
        <f t="shared" si="41"/>
        <v>#N/A</v>
      </c>
      <c r="AK86" s="28">
        <f t="shared" si="41"/>
        <v>-1.3916514209854258</v>
      </c>
      <c r="AL86" s="28">
        <f t="shared" si="39"/>
        <v>-1.3916514209854258</v>
      </c>
      <c r="AM86" s="28" t="e">
        <f t="shared" si="42"/>
        <v>#N/A</v>
      </c>
      <c r="AN86" s="28" t="e">
        <f t="shared" si="42"/>
        <v>#N/A</v>
      </c>
      <c r="AO86">
        <f t="shared" si="42"/>
        <v>322.16000000000003</v>
      </c>
      <c r="AP86">
        <f t="shared" si="43"/>
        <v>322.16000000000003</v>
      </c>
      <c r="AR86" s="16">
        <f t="shared" si="44"/>
        <v>39478</v>
      </c>
      <c r="AS86">
        <f t="shared" si="45"/>
        <v>2</v>
      </c>
      <c r="AT86">
        <f t="shared" si="46"/>
        <v>1</v>
      </c>
      <c r="BE86" cm="1">
        <f t="array" ref="BE86">_xll.BDH($BE$3,"PX_LAST",$A86,$A86,"Days=A","Fill=P")</f>
        <v>322.16000000000003</v>
      </c>
      <c r="BF86">
        <f t="shared" si="40"/>
        <v>-0.11649846423870114</v>
      </c>
      <c r="BG86" t="str">
        <f t="shared" si="20"/>
        <v>C</v>
      </c>
      <c r="BH86">
        <f t="shared" si="21"/>
        <v>0</v>
      </c>
      <c r="BI86">
        <f t="shared" si="31"/>
        <v>0</v>
      </c>
      <c r="BJ86">
        <f t="shared" si="32"/>
        <v>123.16953516699064</v>
      </c>
      <c r="BK86">
        <f t="shared" si="33"/>
        <v>144.81053625207886</v>
      </c>
      <c r="BL86">
        <f t="shared" si="25"/>
        <v>0.85055644675317921</v>
      </c>
    </row>
    <row r="87" spans="1:64" x14ac:dyDescent="0.25">
      <c r="A87" s="54">
        <v>39507</v>
      </c>
      <c r="B87" s="75">
        <f>_xll.BDH(B$2,"PX_LAST",$A87,$A87,"Days=A","Fill=P")</f>
        <v>101.41459999999999</v>
      </c>
      <c r="C87" s="8">
        <f t="shared" si="37"/>
        <v>101.42484795763175</v>
      </c>
      <c r="D87" s="55">
        <f t="shared" ref="D87:D150" si="47">(C87-AVERAGE(C68:C87))/AVEDEV(C68:C87)</f>
        <v>1.3809722136099263</v>
      </c>
      <c r="E87" s="44">
        <f t="shared" si="28"/>
        <v>-0.41832127412255127</v>
      </c>
      <c r="F87" s="8" cm="1">
        <f t="array" ref="F87">_xll.BDH(F$2,"PX_LAST",$A87,$A87,"Days=A","Fill=P")</f>
        <v>-1.101</v>
      </c>
      <c r="G87" s="10">
        <f t="shared" si="38"/>
        <v>0.25232403329632547</v>
      </c>
      <c r="H87" s="44">
        <f t="shared" si="15"/>
        <v>-3.4025346689864491</v>
      </c>
      <c r="I87" s="44">
        <f t="shared" si="29"/>
        <v>-1.9827576188276428</v>
      </c>
      <c r="J87" s="59"/>
      <c r="K87" s="10"/>
      <c r="M87" s="59" cm="1">
        <f t="array" ref="M87">_xll.BDH(M$3,"PX_LAST",$A87,$A87,"Days=A","Fill=P")</f>
        <v>29.5</v>
      </c>
      <c r="N87" s="10">
        <f t="shared" si="27"/>
        <v>22.444861220864741</v>
      </c>
      <c r="O87" s="55">
        <f t="shared" si="36"/>
        <v>-1.5373716231696675</v>
      </c>
      <c r="R87" s="34" t="s">
        <v>27</v>
      </c>
      <c r="S87" s="26">
        <f t="shared" si="30"/>
        <v>-1.1920025942992767</v>
      </c>
      <c r="T87" s="1" t="str">
        <f t="shared" ref="T87:T150" si="48">IF(S87-S86&gt;0,IF(S87&gt;=0,"E","R"),IF(S87&gt;=0,"SD","C"))</f>
        <v>R</v>
      </c>
      <c r="U87" s="26">
        <f t="shared" si="16"/>
        <v>0.19964882668614914</v>
      </c>
      <c r="V87" s="49">
        <f t="shared" ref="V87:V150" si="49">IF(OR(ABS($S87-$S86)&gt;$U$1),1,0)</f>
        <v>0</v>
      </c>
      <c r="W87" s="26">
        <f t="shared" si="17"/>
        <v>0.19964882668614914</v>
      </c>
      <c r="X87" t="str">
        <f t="shared" si="18"/>
        <v>R</v>
      </c>
      <c r="Y87" s="35">
        <f t="shared" ref="Y87:Y150" si="50">IF(X87&lt;&gt;T86,S87,Y86)</f>
        <v>-1.3916514209854258</v>
      </c>
      <c r="Z87" s="34" t="str">
        <f t="shared" si="34"/>
        <v>R</v>
      </c>
      <c r="AA87" t="s">
        <v>57</v>
      </c>
      <c r="AB87" s="1">
        <f t="shared" si="22"/>
        <v>0.19964882668614914</v>
      </c>
      <c r="AC87" s="1">
        <f t="shared" si="35"/>
        <v>0.19794917583528382</v>
      </c>
      <c r="AD87" s="1"/>
      <c r="AE87" s="1"/>
      <c r="AF87" s="1"/>
      <c r="AG87" s="1">
        <v>0</v>
      </c>
      <c r="AI87" s="28" t="e">
        <f t="shared" si="41"/>
        <v>#N/A</v>
      </c>
      <c r="AJ87" s="28" t="e">
        <f t="shared" si="41"/>
        <v>#N/A</v>
      </c>
      <c r="AK87" s="28" t="e">
        <f t="shared" si="41"/>
        <v>#N/A</v>
      </c>
      <c r="AL87" s="28">
        <f t="shared" si="39"/>
        <v>-1.1920025942992767</v>
      </c>
      <c r="AM87" s="28" t="e">
        <f t="shared" si="42"/>
        <v>#N/A</v>
      </c>
      <c r="AN87" s="28" t="e">
        <f t="shared" si="42"/>
        <v>#N/A</v>
      </c>
      <c r="AO87" t="e">
        <f t="shared" si="42"/>
        <v>#N/A</v>
      </c>
      <c r="AP87">
        <f t="shared" si="43"/>
        <v>318.95</v>
      </c>
      <c r="AR87" s="16">
        <f t="shared" si="44"/>
        <v>39507</v>
      </c>
      <c r="AS87">
        <f t="shared" si="45"/>
        <v>2</v>
      </c>
      <c r="AT87">
        <f t="shared" si="46"/>
        <v>2</v>
      </c>
      <c r="BE87" cm="1">
        <f t="array" ref="BE87">_xll.BDH($BE$3,"PX_LAST",$A87,$A87,"Days=A","Fill=P")</f>
        <v>318.95</v>
      </c>
      <c r="BF87">
        <f t="shared" si="40"/>
        <v>-9.9639930469332949E-3</v>
      </c>
      <c r="BG87" t="str">
        <f t="shared" si="20"/>
        <v>R</v>
      </c>
      <c r="BH87">
        <f t="shared" si="21"/>
        <v>1</v>
      </c>
      <c r="BI87">
        <f t="shared" si="31"/>
        <v>-4.072738673773324E-2</v>
      </c>
      <c r="BJ87">
        <f t="shared" si="32"/>
        <v>123.16953516699064</v>
      </c>
      <c r="BK87">
        <f t="shared" si="33"/>
        <v>143.36764507574046</v>
      </c>
      <c r="BL87">
        <f t="shared" si="25"/>
        <v>0.85911667937295577</v>
      </c>
    </row>
    <row r="88" spans="1:64" x14ac:dyDescent="0.25">
      <c r="A88" s="54">
        <v>39538</v>
      </c>
      <c r="B88" s="75">
        <f>_xll.BDH(B$2,"PX_LAST",$A88,$A88,"Days=A","Fill=P")</f>
        <v>101.1078</v>
      </c>
      <c r="C88" s="8">
        <f t="shared" si="37"/>
        <v>101.40899555975017</v>
      </c>
      <c r="D88" s="55">
        <f t="shared" si="47"/>
        <v>1.2354231517511627</v>
      </c>
      <c r="E88" s="44">
        <f t="shared" si="28"/>
        <v>-0.47112284186639619</v>
      </c>
      <c r="F88" s="8" cm="1">
        <f t="array" ref="F88">_xll.BDH(F$2,"PX_LAST",$A88,$A88,"Days=A","Fill=P")</f>
        <v>-2.6880000000000002</v>
      </c>
      <c r="G88" s="10">
        <f t="shared" si="38"/>
        <v>0.10530783163150906</v>
      </c>
      <c r="H88" s="44">
        <f t="shared" ref="H88:H151" si="51">(G88-MEDIAN(G69:G88))/AVEDEV(G69:G88)</f>
        <v>-3.5099559203115951</v>
      </c>
      <c r="I88" s="44">
        <f t="shared" si="29"/>
        <v>-0.79547463363016346</v>
      </c>
      <c r="J88" s="59"/>
      <c r="K88" s="10"/>
      <c r="M88" s="59" cm="1">
        <f t="array" ref="M88">_xll.BDH(M$3,"PX_LAST",$A88,$A88,"Days=A","Fill=P")</f>
        <v>69.599999999999994</v>
      </c>
      <c r="N88" s="10">
        <f t="shared" si="27"/>
        <v>27.160375098778264</v>
      </c>
      <c r="O88" s="55">
        <f t="shared" si="36"/>
        <v>-1.0103227512973223</v>
      </c>
      <c r="R88" s="34" t="s">
        <v>27</v>
      </c>
      <c r="S88" s="26">
        <f t="shared" si="30"/>
        <v>-0.91029059907086296</v>
      </c>
      <c r="T88" s="1" t="str">
        <f t="shared" si="48"/>
        <v>R</v>
      </c>
      <c r="U88" s="26">
        <f t="shared" ref="U88:U151" si="52">S88-S87</f>
        <v>0.28171199522841373</v>
      </c>
      <c r="V88" s="49">
        <f t="shared" si="49"/>
        <v>0</v>
      </c>
      <c r="W88" s="26">
        <f t="shared" ref="W88:W151" si="53">$S88-$S87</f>
        <v>0.28171199522841373</v>
      </c>
      <c r="X88" t="str">
        <f t="shared" ref="X88:X151" si="54">IF(ABS($S88-$S87)&gt;AC88,T88,X87)</f>
        <v>R</v>
      </c>
      <c r="Y88" s="35">
        <f t="shared" si="50"/>
        <v>-1.3916514209854258</v>
      </c>
      <c r="Z88" s="34" t="str">
        <f t="shared" si="34"/>
        <v>R</v>
      </c>
      <c r="AA88" t="s">
        <v>57</v>
      </c>
      <c r="AB88" s="1">
        <f t="shared" si="22"/>
        <v>0.28171199522841373</v>
      </c>
      <c r="AC88" s="1">
        <f t="shared" si="35"/>
        <v>0.19794917583528382</v>
      </c>
      <c r="AD88" s="1"/>
      <c r="AE88" s="1"/>
      <c r="AF88" s="1"/>
      <c r="AG88" s="1">
        <v>0</v>
      </c>
      <c r="AI88" s="28" t="e">
        <f t="shared" si="41"/>
        <v>#N/A</v>
      </c>
      <c r="AJ88" s="28" t="e">
        <f t="shared" si="41"/>
        <v>#N/A</v>
      </c>
      <c r="AK88" s="28" t="e">
        <f t="shared" si="41"/>
        <v>#N/A</v>
      </c>
      <c r="AL88" s="28">
        <f t="shared" si="39"/>
        <v>-0.91029059907086296</v>
      </c>
      <c r="AM88" s="28" t="e">
        <f t="shared" si="42"/>
        <v>#N/A</v>
      </c>
      <c r="AN88" s="28" t="e">
        <f t="shared" si="42"/>
        <v>#N/A</v>
      </c>
      <c r="AO88" t="e">
        <f t="shared" si="42"/>
        <v>#N/A</v>
      </c>
      <c r="AP88">
        <f t="shared" si="43"/>
        <v>305.95999999999998</v>
      </c>
      <c r="AR88" s="16">
        <f t="shared" si="44"/>
        <v>39538</v>
      </c>
      <c r="AS88">
        <f t="shared" si="45"/>
        <v>2</v>
      </c>
      <c r="AT88">
        <f t="shared" si="46"/>
        <v>2</v>
      </c>
      <c r="BE88" cm="1">
        <f t="array" ref="BE88">_xll.BDH($BE$3,"PX_LAST",$A88,$A88,"Days=A","Fill=P")</f>
        <v>305.95999999999998</v>
      </c>
      <c r="BF88">
        <f t="shared" si="40"/>
        <v>-4.072738673773324E-2</v>
      </c>
      <c r="BG88" t="str">
        <f t="shared" ref="BG88:BG151" si="55">Z88</f>
        <v>R</v>
      </c>
      <c r="BH88">
        <f t="shared" ref="BH88:BH151" si="56">_xlfn.XLOOKUP(BG88,$BN$23:$BN$26,$BO$23:$BO$26)</f>
        <v>1</v>
      </c>
      <c r="BI88">
        <f t="shared" si="31"/>
        <v>5.5987710811870928E-2</v>
      </c>
      <c r="BJ88">
        <f t="shared" si="32"/>
        <v>118.15316187393778</v>
      </c>
      <c r="BK88">
        <f t="shared" si="33"/>
        <v>137.52865554906271</v>
      </c>
      <c r="BL88">
        <f t="shared" si="25"/>
        <v>0.85911667937295577</v>
      </c>
    </row>
    <row r="89" spans="1:64" x14ac:dyDescent="0.25">
      <c r="A89" s="54">
        <v>39568</v>
      </c>
      <c r="B89" s="75">
        <f>_xll.BDH(B$2,"PX_LAST",$A89,$A89,"Days=A","Fill=P")</f>
        <v>100.7244</v>
      </c>
      <c r="C89" s="8">
        <f t="shared" si="37"/>
        <v>101.37476578176265</v>
      </c>
      <c r="D89" s="55">
        <f t="shared" si="47"/>
        <v>1.055606242220257</v>
      </c>
      <c r="E89" s="44">
        <f t="shared" si="28"/>
        <v>-0.55326050555722017</v>
      </c>
      <c r="F89" s="8" cm="1">
        <f t="array" ref="F89">_xll.BDH(F$2,"PX_LAST",$A89,$A89,"Days=A","Fill=P")</f>
        <v>-2.1930000000000001</v>
      </c>
      <c r="G89" s="10">
        <f t="shared" si="38"/>
        <v>-9.6075599500664993E-3</v>
      </c>
      <c r="H89" s="44">
        <f t="shared" si="51"/>
        <v>-3.376296132854804</v>
      </c>
      <c r="I89" s="44">
        <f t="shared" si="29"/>
        <v>-5.9748358163177251E-2</v>
      </c>
      <c r="J89" s="59"/>
      <c r="K89" s="10"/>
      <c r="M89" s="59" cm="1">
        <f t="array" ref="M89">_xll.BDH(M$3,"PX_LAST",$A89,$A89,"Days=A","Fill=P")</f>
        <v>-18.8</v>
      </c>
      <c r="N89" s="10">
        <f t="shared" si="27"/>
        <v>22.56433758890044</v>
      </c>
      <c r="O89" s="55">
        <f t="shared" si="36"/>
        <v>-1.6349794199126393</v>
      </c>
      <c r="R89" s="34" t="s">
        <v>27</v>
      </c>
      <c r="S89" s="26">
        <f t="shared" si="30"/>
        <v>-0.91373563485351672</v>
      </c>
      <c r="T89" s="1" t="str">
        <f t="shared" si="48"/>
        <v>C</v>
      </c>
      <c r="U89" s="26">
        <f t="shared" si="52"/>
        <v>-3.4450357826537603E-3</v>
      </c>
      <c r="V89" s="49">
        <f t="shared" si="49"/>
        <v>0</v>
      </c>
      <c r="W89" s="26">
        <f t="shared" si="53"/>
        <v>-3.4450357826537603E-3</v>
      </c>
      <c r="X89" t="str">
        <f t="shared" si="54"/>
        <v>R</v>
      </c>
      <c r="Y89" s="35">
        <f t="shared" si="50"/>
        <v>-1.3916514209854258</v>
      </c>
      <c r="Z89" s="34" t="str">
        <f t="shared" si="34"/>
        <v>R</v>
      </c>
      <c r="AA89" t="s">
        <v>57</v>
      </c>
      <c r="AB89" s="1">
        <f t="shared" ref="AB89:AB152" si="57">ABS(U89)</f>
        <v>3.4450357826537603E-3</v>
      </c>
      <c r="AC89" s="1">
        <f t="shared" si="35"/>
        <v>0.18414720259013584</v>
      </c>
      <c r="AD89" s="1"/>
      <c r="AE89" s="1"/>
      <c r="AF89" s="1"/>
      <c r="AG89" s="1">
        <v>0</v>
      </c>
      <c r="AI89" s="28" t="e">
        <f t="shared" si="41"/>
        <v>#N/A</v>
      </c>
      <c r="AJ89" s="28" t="e">
        <f t="shared" si="41"/>
        <v>#N/A</v>
      </c>
      <c r="AK89" s="28" t="e">
        <f t="shared" si="41"/>
        <v>#N/A</v>
      </c>
      <c r="AL89" s="28">
        <f t="shared" si="39"/>
        <v>-0.91373563485351672</v>
      </c>
      <c r="AM89" s="28" t="e">
        <f t="shared" si="42"/>
        <v>#N/A</v>
      </c>
      <c r="AN89" s="28" t="e">
        <f t="shared" si="42"/>
        <v>#N/A</v>
      </c>
      <c r="AO89" t="e">
        <f t="shared" si="42"/>
        <v>#N/A</v>
      </c>
      <c r="AP89">
        <f t="shared" si="43"/>
        <v>323.08999999999997</v>
      </c>
      <c r="AR89" s="16">
        <f t="shared" si="44"/>
        <v>39568</v>
      </c>
      <c r="AS89">
        <f t="shared" si="45"/>
        <v>1</v>
      </c>
      <c r="AT89">
        <f t="shared" si="46"/>
        <v>2</v>
      </c>
      <c r="BE89" cm="1">
        <f t="array" ref="BE89">_xll.BDH($BE$3,"PX_LAST",$A89,$A89,"Days=A","Fill=P")</f>
        <v>323.08999999999997</v>
      </c>
      <c r="BF89">
        <f t="shared" si="40"/>
        <v>5.5987710811870928E-2</v>
      </c>
      <c r="BG89" t="str">
        <f t="shared" si="55"/>
        <v>R</v>
      </c>
      <c r="BH89">
        <f t="shared" si="56"/>
        <v>1</v>
      </c>
      <c r="BI89">
        <f t="shared" si="31"/>
        <v>-3.0022594323562135E-3</v>
      </c>
      <c r="BJ89">
        <f t="shared" si="32"/>
        <v>124.76828693244398</v>
      </c>
      <c r="BK89">
        <f t="shared" si="33"/>
        <v>145.22857014428902</v>
      </c>
      <c r="BL89">
        <f t="shared" ref="BL89:BL152" si="58">BJ89/BK89</f>
        <v>0.85911667937295588</v>
      </c>
    </row>
    <row r="90" spans="1:64" x14ac:dyDescent="0.25">
      <c r="A90" s="54">
        <v>39598</v>
      </c>
      <c r="B90" s="75">
        <f>_xll.BDH(B$2,"PX_LAST",$A90,$A90,"Days=A","Fill=P")</f>
        <v>100.7244</v>
      </c>
      <c r="C90" s="8">
        <f t="shared" si="37"/>
        <v>101.34224749267452</v>
      </c>
      <c r="D90" s="55">
        <f t="shared" si="47"/>
        <v>0.88150247036173957</v>
      </c>
      <c r="E90" s="44">
        <f t="shared" si="28"/>
        <v>-0.6206511761008815</v>
      </c>
      <c r="F90" s="8" cm="1">
        <f t="array" ref="F90">_xll.BDH(F$2,"PX_LAST",$A90,$A90,"Days=A","Fill=P")</f>
        <v>-1.6120000000000001</v>
      </c>
      <c r="G90" s="10">
        <f t="shared" si="38"/>
        <v>-8.9727181952563254E-2</v>
      </c>
      <c r="H90" s="44">
        <f t="shared" si="51"/>
        <v>-3.1404126161416346</v>
      </c>
      <c r="I90" s="44">
        <f t="shared" si="29"/>
        <v>0.35371784044172694</v>
      </c>
      <c r="J90" s="59"/>
      <c r="K90" s="10"/>
      <c r="M90" s="59" cm="1">
        <f t="array" ref="M90">_xll.BDH(M$3,"PX_LAST",$A90,$A90,"Days=A","Fill=P")</f>
        <v>-27.1</v>
      </c>
      <c r="N90" s="10">
        <f t="shared" si="27"/>
        <v>17.597903830010395</v>
      </c>
      <c r="O90" s="55">
        <f t="shared" si="36"/>
        <v>-2.2039404244984371</v>
      </c>
      <c r="R90" s="34" t="s">
        <v>27</v>
      </c>
      <c r="S90" s="26">
        <f t="shared" si="30"/>
        <v>-0.94595678118749726</v>
      </c>
      <c r="T90" s="1" t="str">
        <f t="shared" si="48"/>
        <v>C</v>
      </c>
      <c r="U90" s="26">
        <f t="shared" si="52"/>
        <v>-3.2221146333980544E-2</v>
      </c>
      <c r="V90" s="49">
        <f t="shared" si="49"/>
        <v>0</v>
      </c>
      <c r="W90" s="26">
        <f t="shared" si="53"/>
        <v>-3.2221146333980544E-2</v>
      </c>
      <c r="X90" t="str">
        <f t="shared" si="54"/>
        <v>R</v>
      </c>
      <c r="Y90" s="35">
        <f t="shared" si="50"/>
        <v>-0.94595678118749726</v>
      </c>
      <c r="Z90" s="34" t="str">
        <f t="shared" si="34"/>
        <v>R</v>
      </c>
      <c r="AA90" t="s">
        <v>57</v>
      </c>
      <c r="AB90" s="1">
        <f t="shared" si="57"/>
        <v>3.2221146333980544E-2</v>
      </c>
      <c r="AC90" s="1">
        <f t="shared" si="35"/>
        <v>0.18414720259013584</v>
      </c>
      <c r="AD90" s="1"/>
      <c r="AE90" s="1"/>
      <c r="AF90" s="1"/>
      <c r="AG90" s="1">
        <v>0</v>
      </c>
      <c r="AI90" s="28" t="e">
        <f t="shared" si="41"/>
        <v>#N/A</v>
      </c>
      <c r="AJ90" s="28" t="e">
        <f t="shared" si="41"/>
        <v>#N/A</v>
      </c>
      <c r="AK90" s="28" t="e">
        <f t="shared" si="41"/>
        <v>#N/A</v>
      </c>
      <c r="AL90" s="28">
        <f t="shared" si="39"/>
        <v>-0.94595678118749726</v>
      </c>
      <c r="AM90" s="28" t="e">
        <f t="shared" si="42"/>
        <v>#N/A</v>
      </c>
      <c r="AN90" s="28" t="e">
        <f t="shared" si="42"/>
        <v>#N/A</v>
      </c>
      <c r="AO90" t="e">
        <f t="shared" si="42"/>
        <v>#N/A</v>
      </c>
      <c r="AP90">
        <f t="shared" si="43"/>
        <v>322.12</v>
      </c>
      <c r="AR90" s="16">
        <f t="shared" si="44"/>
        <v>39598</v>
      </c>
      <c r="AS90">
        <f t="shared" si="45"/>
        <v>1</v>
      </c>
      <c r="AT90">
        <f t="shared" si="46"/>
        <v>2</v>
      </c>
      <c r="BE90" cm="1">
        <f t="array" ref="BE90">_xll.BDH($BE$3,"PX_LAST",$A90,$A90,"Days=A","Fill=P")</f>
        <v>322.12</v>
      </c>
      <c r="BF90">
        <f t="shared" si="40"/>
        <v>-3.0022594323562135E-3</v>
      </c>
      <c r="BG90" t="str">
        <f t="shared" si="55"/>
        <v>R</v>
      </c>
      <c r="BH90">
        <f t="shared" si="56"/>
        <v>1</v>
      </c>
      <c r="BI90">
        <f t="shared" si="31"/>
        <v>-0.10160809636160439</v>
      </c>
      <c r="BJ90">
        <f t="shared" si="32"/>
        <v>124.39370016614212</v>
      </c>
      <c r="BK90">
        <f t="shared" si="33"/>
        <v>144.79255629972573</v>
      </c>
      <c r="BL90">
        <f t="shared" si="58"/>
        <v>0.85911667937295577</v>
      </c>
    </row>
    <row r="91" spans="1:64" x14ac:dyDescent="0.25">
      <c r="A91" s="54">
        <v>39629</v>
      </c>
      <c r="B91" s="75">
        <f>_xll.BDH(B$2,"PX_LAST",$A91,$A91,"Days=A","Fill=P")</f>
        <v>99.648700000000005</v>
      </c>
      <c r="C91" s="8">
        <f t="shared" si="37"/>
        <v>101.25757011804079</v>
      </c>
      <c r="D91" s="55">
        <f t="shared" si="47"/>
        <v>0.5178605713073412</v>
      </c>
      <c r="E91" s="44">
        <f t="shared" si="28"/>
        <v>-0.86311164230258508</v>
      </c>
      <c r="F91" s="8" cm="1">
        <f t="array" ref="F91">_xll.BDH(F$2,"PX_LAST",$A91,$A91,"Days=A","Fill=P")</f>
        <v>-1.4890000000000001</v>
      </c>
      <c r="G91" s="10">
        <f t="shared" si="38"/>
        <v>-0.15969082285493516</v>
      </c>
      <c r="H91" s="44">
        <f t="shared" si="51"/>
        <v>-2.9205448433110783</v>
      </c>
      <c r="I91" s="44">
        <f t="shared" si="29"/>
        <v>0.48198982567537074</v>
      </c>
      <c r="J91" s="59"/>
      <c r="K91" s="10"/>
      <c r="M91" s="59" cm="1">
        <f t="array" ref="M91">_xll.BDH(M$3,"PX_LAST",$A91,$A91,"Days=A","Fill=P")</f>
        <v>-93.9</v>
      </c>
      <c r="N91" s="10">
        <f t="shared" ref="N91:N154" si="59">$BO$5*N90+(1-$BO$5)*M91</f>
        <v>6.4481134470093568</v>
      </c>
      <c r="O91" s="55">
        <f t="shared" si="36"/>
        <v>-2.7671763695808362</v>
      </c>
      <c r="R91" s="34" t="s">
        <v>27</v>
      </c>
      <c r="S91" s="26">
        <f t="shared" si="30"/>
        <v>-1.1101964916423577</v>
      </c>
      <c r="T91" s="1" t="str">
        <f t="shared" si="48"/>
        <v>C</v>
      </c>
      <c r="U91" s="26">
        <f t="shared" si="52"/>
        <v>-0.16423971045486041</v>
      </c>
      <c r="V91" s="49">
        <f t="shared" si="49"/>
        <v>0</v>
      </c>
      <c r="W91" s="26">
        <f t="shared" si="53"/>
        <v>-0.16423971045486041</v>
      </c>
      <c r="X91" t="str">
        <f t="shared" si="54"/>
        <v>R</v>
      </c>
      <c r="Y91" s="35">
        <f t="shared" si="50"/>
        <v>-1.1101964916423577</v>
      </c>
      <c r="Z91" s="34" t="str">
        <f t="shared" si="34"/>
        <v>R</v>
      </c>
      <c r="AA91" t="s">
        <v>57</v>
      </c>
      <c r="AB91" s="1">
        <f t="shared" si="57"/>
        <v>0.16423971045486041</v>
      </c>
      <c r="AC91" s="1">
        <f t="shared" si="35"/>
        <v>0.18414720259013584</v>
      </c>
      <c r="AD91" s="1"/>
      <c r="AE91" s="1"/>
      <c r="AF91" s="1"/>
      <c r="AG91" s="1">
        <v>0</v>
      </c>
      <c r="AI91" s="28" t="e">
        <f t="shared" si="41"/>
        <v>#N/A</v>
      </c>
      <c r="AJ91" s="28" t="e">
        <f t="shared" si="41"/>
        <v>#N/A</v>
      </c>
      <c r="AK91" s="28">
        <f t="shared" si="41"/>
        <v>-1.1101964916423577</v>
      </c>
      <c r="AL91" s="28">
        <f t="shared" si="39"/>
        <v>-1.1101964916423577</v>
      </c>
      <c r="AM91" s="28" t="e">
        <f t="shared" si="42"/>
        <v>#N/A</v>
      </c>
      <c r="AN91" s="28" t="e">
        <f t="shared" si="42"/>
        <v>#N/A</v>
      </c>
      <c r="AO91">
        <f t="shared" si="42"/>
        <v>289.39</v>
      </c>
      <c r="AP91">
        <f t="shared" si="43"/>
        <v>289.39</v>
      </c>
      <c r="AR91" s="16">
        <f t="shared" si="44"/>
        <v>39629</v>
      </c>
      <c r="AS91">
        <f t="shared" si="45"/>
        <v>1</v>
      </c>
      <c r="AT91">
        <f t="shared" si="46"/>
        <v>2</v>
      </c>
      <c r="BE91" cm="1">
        <f t="array" ref="BE91">_xll.BDH($BE$3,"PX_LAST",$A91,$A91,"Days=A","Fill=P")</f>
        <v>289.39</v>
      </c>
      <c r="BF91">
        <f t="shared" si="40"/>
        <v>-0.10160809636160439</v>
      </c>
      <c r="BG91" t="str">
        <f t="shared" si="55"/>
        <v>R</v>
      </c>
      <c r="BH91">
        <f t="shared" si="56"/>
        <v>1</v>
      </c>
      <c r="BI91">
        <f t="shared" si="31"/>
        <v>-1.9454715090362451E-2</v>
      </c>
      <c r="BJ91">
        <f t="shared" si="32"/>
        <v>111.75429309288423</v>
      </c>
      <c r="BK91">
        <f t="shared" si="33"/>
        <v>130.08046028678018</v>
      </c>
      <c r="BL91">
        <f t="shared" si="58"/>
        <v>0.85911667937295566</v>
      </c>
    </row>
    <row r="92" spans="1:64" x14ac:dyDescent="0.25">
      <c r="A92" s="54">
        <v>39660</v>
      </c>
      <c r="B92" s="75">
        <f>_xll.BDH(B$2,"PX_LAST",$A92,$A92,"Days=A","Fill=P")</f>
        <v>98.964100000000002</v>
      </c>
      <c r="C92" s="8">
        <f t="shared" si="37"/>
        <v>101.14289661213874</v>
      </c>
      <c r="D92" s="55">
        <f t="shared" si="47"/>
        <v>-4.3931123189570813E-2</v>
      </c>
      <c r="E92" s="44">
        <f t="shared" ref="E92:E155" si="60">D92-D88</f>
        <v>-1.2793542749407334</v>
      </c>
      <c r="F92" s="8" cm="1">
        <f t="array" ref="F92">_xll.BDH(F$2,"PX_LAST",$A92,$A92,"Days=A","Fill=P")</f>
        <v>-1.694</v>
      </c>
      <c r="G92" s="10">
        <f t="shared" si="38"/>
        <v>-0.23640628171218847</v>
      </c>
      <c r="H92" s="44">
        <f t="shared" si="51"/>
        <v>-2.6799561806748291</v>
      </c>
      <c r="I92" s="44">
        <f t="shared" ref="I92:I155" si="61">H92-H88</f>
        <v>0.82999973963676599</v>
      </c>
      <c r="J92" s="59"/>
      <c r="K92" s="10"/>
      <c r="M92" s="59" cm="1">
        <f t="array" ref="M92">_xll.BDH(M$3,"PX_LAST",$A92,$A92,"Days=A","Fill=P")</f>
        <v>-155.19999999999999</v>
      </c>
      <c r="N92" s="10">
        <f t="shared" si="59"/>
        <v>-9.7166978976915743</v>
      </c>
      <c r="O92" s="55">
        <f t="shared" si="36"/>
        <v>-3.5590467234636778</v>
      </c>
      <c r="R92" s="34" t="s">
        <v>27</v>
      </c>
      <c r="S92" s="26">
        <f t="shared" ref="S92:S155" si="62">AVERAGE(D92,H92,I92,L92,O92,E92)</f>
        <v>-1.346457712526409</v>
      </c>
      <c r="T92" s="1" t="str">
        <f t="shared" si="48"/>
        <v>C</v>
      </c>
      <c r="U92" s="26">
        <f t="shared" si="52"/>
        <v>-0.23626122088405133</v>
      </c>
      <c r="V92" s="49">
        <f t="shared" si="49"/>
        <v>0</v>
      </c>
      <c r="W92" s="26">
        <f t="shared" si="53"/>
        <v>-0.23626122088405133</v>
      </c>
      <c r="X92" t="str">
        <f t="shared" si="54"/>
        <v>C</v>
      </c>
      <c r="Y92" s="35">
        <f t="shared" si="50"/>
        <v>-1.1101964916423577</v>
      </c>
      <c r="Z92" s="34" t="str">
        <f t="shared" si="34"/>
        <v>C</v>
      </c>
      <c r="AA92" t="s">
        <v>57</v>
      </c>
      <c r="AB92" s="1">
        <f t="shared" si="57"/>
        <v>0.23626122088405133</v>
      </c>
      <c r="AC92" s="1">
        <f t="shared" si="35"/>
        <v>0.19794917583528382</v>
      </c>
      <c r="AD92" s="1"/>
      <c r="AE92" s="1"/>
      <c r="AF92" s="1"/>
      <c r="AG92" s="1">
        <v>0</v>
      </c>
      <c r="AI92" s="28" t="e">
        <f t="shared" si="41"/>
        <v>#N/A</v>
      </c>
      <c r="AJ92" s="28" t="e">
        <f t="shared" si="41"/>
        <v>#N/A</v>
      </c>
      <c r="AK92" s="28">
        <f t="shared" si="41"/>
        <v>-1.346457712526409</v>
      </c>
      <c r="AL92" s="28" t="e">
        <f t="shared" si="39"/>
        <v>#N/A</v>
      </c>
      <c r="AM92" s="28" t="e">
        <f t="shared" si="42"/>
        <v>#N/A</v>
      </c>
      <c r="AN92" s="28" t="e">
        <f t="shared" si="42"/>
        <v>#N/A</v>
      </c>
      <c r="AO92">
        <f t="shared" si="42"/>
        <v>283.76</v>
      </c>
      <c r="AP92" t="e">
        <f t="shared" si="43"/>
        <v>#N/A</v>
      </c>
      <c r="AR92" s="16">
        <f t="shared" si="44"/>
        <v>39660</v>
      </c>
      <c r="AS92">
        <f t="shared" si="45"/>
        <v>1</v>
      </c>
      <c r="AT92">
        <f t="shared" si="46"/>
        <v>1</v>
      </c>
      <c r="BE92" cm="1">
        <f t="array" ref="BE92">_xll.BDH($BE$3,"PX_LAST",$A92,$A92,"Days=A","Fill=P")</f>
        <v>283.76</v>
      </c>
      <c r="BF92">
        <f t="shared" si="40"/>
        <v>-1.9454715090362451E-2</v>
      </c>
      <c r="BG92" t="str">
        <f t="shared" si="55"/>
        <v>C</v>
      </c>
      <c r="BH92">
        <f t="shared" si="56"/>
        <v>0</v>
      </c>
      <c r="BI92">
        <f t="shared" ref="BI92:BI155" si="63">BH92*BF93</f>
        <v>0</v>
      </c>
      <c r="BJ92">
        <f t="shared" si="32"/>
        <v>109.5801451606373</v>
      </c>
      <c r="BK92">
        <f t="shared" si="33"/>
        <v>127.54978199307766</v>
      </c>
      <c r="BL92">
        <f t="shared" si="58"/>
        <v>0.85911667937295577</v>
      </c>
    </row>
    <row r="93" spans="1:64" x14ac:dyDescent="0.25">
      <c r="A93" s="54">
        <v>39689</v>
      </c>
      <c r="B93" s="75">
        <f>_xll.BDH(B$2,"PX_LAST",$A93,$A93,"Days=A","Fill=P")</f>
        <v>98.964100000000002</v>
      </c>
      <c r="C93" s="8">
        <f t="shared" si="37"/>
        <v>101.0339567815318</v>
      </c>
      <c r="D93" s="55">
        <f t="shared" si="47"/>
        <v>-0.71690960254619429</v>
      </c>
      <c r="E93" s="44">
        <f t="shared" si="60"/>
        <v>-1.7725158447664513</v>
      </c>
      <c r="F93" s="8" cm="1">
        <f t="array" ref="F93">_xll.BDH(F$2,"PX_LAST",$A93,$A93,"Days=A","Fill=P")</f>
        <v>-1.615</v>
      </c>
      <c r="G93" s="10">
        <f t="shared" si="38"/>
        <v>-0.30533596762657911</v>
      </c>
      <c r="H93" s="44">
        <f t="shared" si="51"/>
        <v>-2.3811632783229522</v>
      </c>
      <c r="I93" s="44">
        <f t="shared" si="61"/>
        <v>0.99513285453185185</v>
      </c>
      <c r="J93" s="59"/>
      <c r="K93" s="10"/>
      <c r="M93" s="59" cm="1">
        <f t="array" ref="M93">_xll.BDH(M$3,"PX_LAST",$A93,$A93,"Days=A","Fill=P")</f>
        <v>-162</v>
      </c>
      <c r="N93" s="10">
        <f t="shared" si="59"/>
        <v>-24.945028107922411</v>
      </c>
      <c r="O93" s="55">
        <f t="shared" si="36"/>
        <v>-4.0943571126758487</v>
      </c>
      <c r="R93" s="34" t="s">
        <v>27</v>
      </c>
      <c r="S93" s="26">
        <f t="shared" si="62"/>
        <v>-1.5939625967559188</v>
      </c>
      <c r="T93" s="1" t="str">
        <f t="shared" si="48"/>
        <v>C</v>
      </c>
      <c r="U93" s="26">
        <f t="shared" si="52"/>
        <v>-0.24750488422950978</v>
      </c>
      <c r="V93" s="49">
        <f t="shared" si="49"/>
        <v>0</v>
      </c>
      <c r="W93" s="26">
        <f t="shared" si="53"/>
        <v>-0.24750488422950978</v>
      </c>
      <c r="X93" t="str">
        <f t="shared" si="54"/>
        <v>C</v>
      </c>
      <c r="Y93" s="35">
        <f t="shared" si="50"/>
        <v>-1.1101964916423577</v>
      </c>
      <c r="Z93" s="34" t="str">
        <f t="shared" si="34"/>
        <v>C</v>
      </c>
      <c r="AA93" t="s">
        <v>57</v>
      </c>
      <c r="AB93" s="1">
        <f t="shared" si="57"/>
        <v>0.24750488422950978</v>
      </c>
      <c r="AC93" s="1">
        <f t="shared" si="35"/>
        <v>0.19964882668614914</v>
      </c>
      <c r="AD93" s="1"/>
      <c r="AE93" s="1"/>
      <c r="AF93" s="1"/>
      <c r="AG93" s="1">
        <v>0</v>
      </c>
      <c r="AI93" s="28" t="e">
        <f t="shared" si="41"/>
        <v>#N/A</v>
      </c>
      <c r="AJ93" s="28" t="e">
        <f t="shared" si="41"/>
        <v>#N/A</v>
      </c>
      <c r="AK93" s="28">
        <f t="shared" si="41"/>
        <v>-1.5939625967559188</v>
      </c>
      <c r="AL93" s="28" t="e">
        <f t="shared" si="39"/>
        <v>#N/A</v>
      </c>
      <c r="AM93" s="28" t="e">
        <f t="shared" si="42"/>
        <v>#N/A</v>
      </c>
      <c r="AN93" s="28" t="e">
        <f t="shared" si="42"/>
        <v>#N/A</v>
      </c>
      <c r="AO93">
        <f t="shared" si="42"/>
        <v>288.18</v>
      </c>
      <c r="AP93" t="e">
        <f t="shared" si="43"/>
        <v>#N/A</v>
      </c>
      <c r="AR93" s="16">
        <f t="shared" si="44"/>
        <v>39689</v>
      </c>
      <c r="AS93">
        <f t="shared" si="45"/>
        <v>1</v>
      </c>
      <c r="AT93">
        <f t="shared" si="46"/>
        <v>1</v>
      </c>
      <c r="BE93" cm="1">
        <f t="array" ref="BE93">_xll.BDH($BE$3,"PX_LAST",$A93,$A93,"Days=A","Fill=P")</f>
        <v>288.18</v>
      </c>
      <c r="BF93">
        <f t="shared" si="40"/>
        <v>1.5576543557936251E-2</v>
      </c>
      <c r="BG93" t="str">
        <f t="shared" si="55"/>
        <v>C</v>
      </c>
      <c r="BH93">
        <f t="shared" si="56"/>
        <v>0</v>
      </c>
      <c r="BI93">
        <f t="shared" si="63"/>
        <v>0</v>
      </c>
      <c r="BJ93">
        <f t="shared" ref="BJ93:BJ156" si="64">BJ92*(1+BI92)</f>
        <v>109.5801451606373</v>
      </c>
      <c r="BK93">
        <f t="shared" ref="BK93:BK156" si="65">BK92*(1+BF93)</f>
        <v>129.53656672809811</v>
      </c>
      <c r="BL93">
        <f t="shared" si="58"/>
        <v>0.84593986029172707</v>
      </c>
    </row>
    <row r="94" spans="1:64" x14ac:dyDescent="0.25">
      <c r="A94" s="54">
        <v>39721</v>
      </c>
      <c r="B94" s="75">
        <f>_xll.BDH(B$2,"PX_LAST",$A94,$A94,"Days=A","Fill=P")</f>
        <v>97.400700000000001</v>
      </c>
      <c r="C94" s="8">
        <f t="shared" si="37"/>
        <v>100.8522939424552</v>
      </c>
      <c r="D94" s="55">
        <f t="shared" si="47"/>
        <v>-1.7801740420555072</v>
      </c>
      <c r="E94" s="44">
        <f t="shared" si="60"/>
        <v>-2.6616765124172468</v>
      </c>
      <c r="F94" s="8" cm="1">
        <f t="array" ref="F94">_xll.BDH(F$2,"PX_LAST",$A94,$A94,"Days=A","Fill=P")</f>
        <v>-6.4610000000000003</v>
      </c>
      <c r="G94" s="10">
        <f t="shared" si="38"/>
        <v>-0.61311916924525045</v>
      </c>
      <c r="H94" s="44">
        <f t="shared" si="51"/>
        <v>-2.6791582885594307</v>
      </c>
      <c r="I94" s="44">
        <f t="shared" si="61"/>
        <v>0.46125432758220386</v>
      </c>
      <c r="J94" s="59"/>
      <c r="K94" s="10"/>
      <c r="M94" s="59" cm="1">
        <f t="array" ref="M94">_xll.BDH(M$3,"PX_LAST",$A94,$A94,"Days=A","Fill=P")</f>
        <v>-135</v>
      </c>
      <c r="N94" s="10">
        <f t="shared" si="59"/>
        <v>-35.95052529713017</v>
      </c>
      <c r="O94" s="55">
        <f t="shared" si="36"/>
        <v>-3.940862467186006</v>
      </c>
      <c r="R94" s="34" t="s">
        <v>27</v>
      </c>
      <c r="S94" s="26">
        <f t="shared" si="62"/>
        <v>-2.1201233965271973</v>
      </c>
      <c r="T94" s="1" t="str">
        <f t="shared" si="48"/>
        <v>C</v>
      </c>
      <c r="U94" s="26">
        <f t="shared" si="52"/>
        <v>-0.5261607997712785</v>
      </c>
      <c r="V94" s="49">
        <f t="shared" si="49"/>
        <v>1</v>
      </c>
      <c r="W94" s="26">
        <f t="shared" si="53"/>
        <v>-0.5261607997712785</v>
      </c>
      <c r="X94" t="str">
        <f t="shared" si="54"/>
        <v>C</v>
      </c>
      <c r="Y94" s="35">
        <f t="shared" si="50"/>
        <v>-1.1101964916423577</v>
      </c>
      <c r="Z94" s="34" t="str">
        <f t="shared" si="34"/>
        <v>C</v>
      </c>
      <c r="AA94" t="s">
        <v>57</v>
      </c>
      <c r="AB94" s="1">
        <f t="shared" si="57"/>
        <v>0.5261607997712785</v>
      </c>
      <c r="AC94" s="1">
        <f t="shared" si="35"/>
        <v>0.20229513603416738</v>
      </c>
      <c r="AD94" s="1"/>
      <c r="AE94" s="1"/>
      <c r="AF94" s="1"/>
      <c r="AG94" s="1">
        <v>0</v>
      </c>
      <c r="AI94" s="28" t="e">
        <f t="shared" si="41"/>
        <v>#N/A</v>
      </c>
      <c r="AJ94" s="28" t="e">
        <f t="shared" si="41"/>
        <v>#N/A</v>
      </c>
      <c r="AK94" s="28">
        <f t="shared" si="41"/>
        <v>-2.1201233965271973</v>
      </c>
      <c r="AL94" s="28" t="e">
        <f t="shared" si="39"/>
        <v>#N/A</v>
      </c>
      <c r="AM94" s="28" t="e">
        <f t="shared" si="42"/>
        <v>#N/A</v>
      </c>
      <c r="AN94" s="28" t="e">
        <f t="shared" si="42"/>
        <v>#N/A</v>
      </c>
      <c r="AO94">
        <f t="shared" si="42"/>
        <v>256.05</v>
      </c>
      <c r="AP94" t="e">
        <f t="shared" si="43"/>
        <v>#N/A</v>
      </c>
      <c r="AR94" s="16">
        <f t="shared" si="44"/>
        <v>39721</v>
      </c>
      <c r="AS94">
        <f t="shared" si="45"/>
        <v>1</v>
      </c>
      <c r="AT94">
        <f t="shared" si="46"/>
        <v>1</v>
      </c>
      <c r="BE94" cm="1">
        <f t="array" ref="BE94">_xll.BDH($BE$3,"PX_LAST",$A94,$A94,"Days=A","Fill=P")</f>
        <v>256.05</v>
      </c>
      <c r="BF94">
        <f t="shared" si="40"/>
        <v>-0.11149281698938163</v>
      </c>
      <c r="BG94" t="str">
        <f t="shared" si="55"/>
        <v>C</v>
      </c>
      <c r="BH94">
        <f t="shared" si="56"/>
        <v>0</v>
      </c>
      <c r="BI94">
        <f t="shared" si="63"/>
        <v>0</v>
      </c>
      <c r="BJ94">
        <f t="shared" si="64"/>
        <v>109.5801451606373</v>
      </c>
      <c r="BK94">
        <f t="shared" si="65"/>
        <v>115.09417000044944</v>
      </c>
      <c r="BL94">
        <f t="shared" si="58"/>
        <v>0.95209118898211265</v>
      </c>
    </row>
    <row r="95" spans="1:64" x14ac:dyDescent="0.25">
      <c r="A95" s="54">
        <v>39752</v>
      </c>
      <c r="B95" s="75">
        <f>_xll.BDH(B$2,"PX_LAST",$A95,$A95,"Days=A","Fill=P")</f>
        <v>96.584500000000006</v>
      </c>
      <c r="C95" s="8">
        <f t="shared" si="37"/>
        <v>100.63890424533245</v>
      </c>
      <c r="D95" s="55">
        <f t="shared" si="47"/>
        <v>-2.8034270771901464</v>
      </c>
      <c r="E95" s="44">
        <f t="shared" si="60"/>
        <v>-3.3212876484974876</v>
      </c>
      <c r="F95" s="8" cm="1">
        <f t="array" ref="F95">_xll.BDH(F$2,"PX_LAST",$A95,$A95,"Days=A","Fill=P")</f>
        <v>-8.8249999999999993</v>
      </c>
      <c r="G95" s="10">
        <f t="shared" si="38"/>
        <v>-1.0237132107829883</v>
      </c>
      <c r="H95" s="44">
        <f t="shared" si="51"/>
        <v>-3.1009572651369584</v>
      </c>
      <c r="I95" s="44">
        <f t="shared" si="61"/>
        <v>-0.18041242182588002</v>
      </c>
      <c r="J95" s="59"/>
      <c r="K95" s="10"/>
      <c r="M95" s="59" cm="1">
        <f t="array" ref="M95">_xll.BDH(M$3,"PX_LAST",$A95,$A95,"Days=A","Fill=P")</f>
        <v>-80.2</v>
      </c>
      <c r="N95" s="10">
        <f t="shared" si="59"/>
        <v>-40.375472767417151</v>
      </c>
      <c r="O95" s="55">
        <f t="shared" si="36"/>
        <v>-3.4058092375708422</v>
      </c>
      <c r="R95" s="34" t="s">
        <v>27</v>
      </c>
      <c r="S95" s="26">
        <f t="shared" si="62"/>
        <v>-2.5623787300442631</v>
      </c>
      <c r="T95" s="1" t="str">
        <f t="shared" si="48"/>
        <v>C</v>
      </c>
      <c r="U95" s="26">
        <f t="shared" si="52"/>
        <v>-0.44225533351706581</v>
      </c>
      <c r="V95" s="49">
        <f t="shared" si="49"/>
        <v>1</v>
      </c>
      <c r="W95" s="26">
        <f t="shared" si="53"/>
        <v>-0.44225533351706581</v>
      </c>
      <c r="X95" t="str">
        <f t="shared" si="54"/>
        <v>C</v>
      </c>
      <c r="Y95" s="35">
        <f t="shared" si="50"/>
        <v>-1.1101964916423577</v>
      </c>
      <c r="Z95" s="34" t="str">
        <f t="shared" si="34"/>
        <v>C</v>
      </c>
      <c r="AA95" t="s">
        <v>57</v>
      </c>
      <c r="AB95" s="1">
        <f t="shared" si="57"/>
        <v>0.44225533351706581</v>
      </c>
      <c r="AC95" s="1">
        <f t="shared" si="35"/>
        <v>0.22980907032240228</v>
      </c>
      <c r="AD95" s="1"/>
      <c r="AE95" s="1"/>
      <c r="AF95" s="1"/>
      <c r="AG95" s="1">
        <v>0</v>
      </c>
      <c r="AI95" s="28" t="e">
        <f t="shared" si="41"/>
        <v>#N/A</v>
      </c>
      <c r="AJ95" s="28" t="e">
        <f t="shared" si="41"/>
        <v>#N/A</v>
      </c>
      <c r="AK95" s="28">
        <f t="shared" si="41"/>
        <v>-2.5623787300442631</v>
      </c>
      <c r="AL95" s="28" t="e">
        <f t="shared" si="39"/>
        <v>#N/A</v>
      </c>
      <c r="AM95" s="28" t="e">
        <f t="shared" si="42"/>
        <v>#N/A</v>
      </c>
      <c r="AN95" s="28" t="e">
        <f t="shared" si="42"/>
        <v>#N/A</v>
      </c>
      <c r="AO95">
        <f t="shared" si="42"/>
        <v>222.07</v>
      </c>
      <c r="AP95" t="e">
        <f t="shared" si="43"/>
        <v>#N/A</v>
      </c>
      <c r="AR95" s="16">
        <f t="shared" si="44"/>
        <v>39752</v>
      </c>
      <c r="AS95">
        <f t="shared" si="45"/>
        <v>1</v>
      </c>
      <c r="AT95">
        <f t="shared" si="46"/>
        <v>1</v>
      </c>
      <c r="BE95" cm="1">
        <f t="array" ref="BE95">_xll.BDH($BE$3,"PX_LAST",$A95,$A95,"Days=A","Fill=P")</f>
        <v>222.07</v>
      </c>
      <c r="BF95">
        <f t="shared" si="40"/>
        <v>-0.13270845537980869</v>
      </c>
      <c r="BG95" t="str">
        <f t="shared" si="55"/>
        <v>C</v>
      </c>
      <c r="BH95">
        <f t="shared" si="56"/>
        <v>0</v>
      </c>
      <c r="BI95">
        <f t="shared" si="63"/>
        <v>0</v>
      </c>
      <c r="BJ95">
        <f t="shared" si="64"/>
        <v>109.5801451606373</v>
      </c>
      <c r="BK95">
        <f t="shared" si="65"/>
        <v>99.820200476468685</v>
      </c>
      <c r="BL95">
        <f t="shared" si="58"/>
        <v>1.0977752462686088</v>
      </c>
    </row>
    <row r="96" spans="1:64" x14ac:dyDescent="0.25">
      <c r="A96" s="54">
        <v>39780</v>
      </c>
      <c r="B96" s="75">
        <f>_xll.BDH(B$2,"PX_LAST",$A96,$A96,"Days=A","Fill=P")</f>
        <v>96.584500000000006</v>
      </c>
      <c r="C96" s="8">
        <f t="shared" si="37"/>
        <v>100.43618403306584</v>
      </c>
      <c r="D96" s="55">
        <f t="shared" si="47"/>
        <v>-3.3569656016894038</v>
      </c>
      <c r="E96" s="44">
        <f t="shared" si="60"/>
        <v>-3.3130344784998331</v>
      </c>
      <c r="F96" s="8" cm="1">
        <f t="array" ref="F96">_xll.BDH(F$2,"PX_LAST",$A96,$A96,"Days=A","Fill=P")</f>
        <v>-7.7759999999999998</v>
      </c>
      <c r="G96" s="10">
        <f t="shared" si="38"/>
        <v>-1.3613275502438391</v>
      </c>
      <c r="H96" s="44">
        <f t="shared" si="51"/>
        <v>-3.2324409434553463</v>
      </c>
      <c r="I96" s="44">
        <f t="shared" si="61"/>
        <v>-0.55248476278051717</v>
      </c>
      <c r="J96" s="59"/>
      <c r="K96" s="10"/>
      <c r="M96" s="59" cm="1">
        <f t="array" ref="M96">_xll.BDH(M$3,"PX_LAST",$A96,$A96,"Days=A","Fill=P")</f>
        <v>-143.4</v>
      </c>
      <c r="N96" s="10">
        <f t="shared" si="59"/>
        <v>-50.677925490675435</v>
      </c>
      <c r="O96" s="55">
        <f t="shared" si="36"/>
        <v>-3.2278442569511427</v>
      </c>
      <c r="R96" s="34" t="s">
        <v>27</v>
      </c>
      <c r="S96" s="26">
        <f t="shared" si="62"/>
        <v>-2.7365540086752485</v>
      </c>
      <c r="T96" s="1" t="str">
        <f t="shared" si="48"/>
        <v>C</v>
      </c>
      <c r="U96" s="26">
        <f t="shared" si="52"/>
        <v>-0.17417527863098536</v>
      </c>
      <c r="V96" s="49">
        <f t="shared" si="49"/>
        <v>0</v>
      </c>
      <c r="W96" s="26">
        <f t="shared" si="53"/>
        <v>-0.17417527863098536</v>
      </c>
      <c r="X96" t="str">
        <f t="shared" si="54"/>
        <v>C</v>
      </c>
      <c r="Y96" s="35">
        <f t="shared" si="50"/>
        <v>-1.1101964916423577</v>
      </c>
      <c r="Z96" s="34" t="str">
        <f t="shared" ref="Z96:Z159" si="66">X96</f>
        <v>C</v>
      </c>
      <c r="AA96" t="s">
        <v>57</v>
      </c>
      <c r="AB96" s="1">
        <f t="shared" si="57"/>
        <v>0.17417527863098536</v>
      </c>
      <c r="AC96" s="1">
        <f t="shared" si="35"/>
        <v>0.22980907032240228</v>
      </c>
      <c r="AD96" s="1"/>
      <c r="AE96" s="1"/>
      <c r="AF96" s="1"/>
      <c r="AG96" s="1">
        <v>0</v>
      </c>
      <c r="AI96" s="28" t="e">
        <f t="shared" si="41"/>
        <v>#N/A</v>
      </c>
      <c r="AJ96" s="28" t="e">
        <f t="shared" si="41"/>
        <v>#N/A</v>
      </c>
      <c r="AK96" s="28">
        <f t="shared" si="41"/>
        <v>-2.7365540086752485</v>
      </c>
      <c r="AL96" s="28" t="e">
        <f t="shared" si="39"/>
        <v>#N/A</v>
      </c>
      <c r="AM96" s="28" t="e">
        <f t="shared" si="42"/>
        <v>#N/A</v>
      </c>
      <c r="AN96" s="28" t="e">
        <f t="shared" si="42"/>
        <v>#N/A</v>
      </c>
      <c r="AO96">
        <f t="shared" si="42"/>
        <v>206.25</v>
      </c>
      <c r="AP96" t="e">
        <f t="shared" si="43"/>
        <v>#N/A</v>
      </c>
      <c r="AR96" s="16">
        <f t="shared" si="44"/>
        <v>39780</v>
      </c>
      <c r="AS96">
        <f t="shared" si="45"/>
        <v>1</v>
      </c>
      <c r="AT96">
        <f t="shared" si="46"/>
        <v>1</v>
      </c>
      <c r="BE96" cm="1">
        <f t="array" ref="BE96">_xll.BDH($BE$3,"PX_LAST",$A96,$A96,"Days=A","Fill=P")</f>
        <v>206.25</v>
      </c>
      <c r="BF96">
        <f t="shared" si="40"/>
        <v>-7.1238798577025197E-2</v>
      </c>
      <c r="BG96" t="str">
        <f t="shared" si="55"/>
        <v>C</v>
      </c>
      <c r="BH96">
        <f t="shared" si="56"/>
        <v>0</v>
      </c>
      <c r="BI96">
        <f t="shared" si="63"/>
        <v>0</v>
      </c>
      <c r="BJ96">
        <f t="shared" si="64"/>
        <v>109.5801451606373</v>
      </c>
      <c r="BK96">
        <f t="shared" si="65"/>
        <v>92.709129320807264</v>
      </c>
      <c r="BL96">
        <f t="shared" si="58"/>
        <v>1.1819779342490662</v>
      </c>
    </row>
    <row r="97" spans="1:64" x14ac:dyDescent="0.25">
      <c r="A97" s="54">
        <v>39813</v>
      </c>
      <c r="B97" s="75">
        <f>_xll.BDH(B$2,"PX_LAST",$A97,$A97,"Days=A","Fill=P")</f>
        <v>95.297300000000007</v>
      </c>
      <c r="C97" s="8">
        <f t="shared" si="37"/>
        <v>100.17923983141254</v>
      </c>
      <c r="D97" s="55">
        <f t="shared" si="47"/>
        <v>-3.6012293101767132</v>
      </c>
      <c r="E97" s="44">
        <f t="shared" si="60"/>
        <v>-2.8843197076305191</v>
      </c>
      <c r="F97" s="8" cm="1">
        <f t="array" ref="F97">_xll.BDH(F$2,"PX_LAST",$A97,$A97,"Days=A","Fill=P")</f>
        <v>-6.6150000000000002</v>
      </c>
      <c r="G97" s="10">
        <f t="shared" si="38"/>
        <v>-1.6240111727316475</v>
      </c>
      <c r="H97" s="44">
        <f t="shared" si="51"/>
        <v>-3.1455979328134056</v>
      </c>
      <c r="I97" s="44">
        <f t="shared" si="61"/>
        <v>-0.76443465449045345</v>
      </c>
      <c r="J97" s="59"/>
      <c r="K97" s="10"/>
      <c r="M97" s="59" cm="1">
        <f t="array" ref="M97">_xll.BDH(M$3,"PX_LAST",$A97,$A97,"Days=A","Fill=P")</f>
        <v>-162.80000000000001</v>
      </c>
      <c r="N97" s="10">
        <f t="shared" si="59"/>
        <v>-61.890132941607888</v>
      </c>
      <c r="O97" s="55">
        <f t="shared" si="36"/>
        <v>-3.1223097070089927</v>
      </c>
      <c r="R97" s="34" t="s">
        <v>27</v>
      </c>
      <c r="S97" s="26">
        <f t="shared" si="62"/>
        <v>-2.7035782624240166</v>
      </c>
      <c r="T97" s="1" t="str">
        <f t="shared" si="48"/>
        <v>R</v>
      </c>
      <c r="U97" s="26">
        <f t="shared" si="52"/>
        <v>3.2975746251231897E-2</v>
      </c>
      <c r="V97" s="49">
        <f t="shared" si="49"/>
        <v>0</v>
      </c>
      <c r="W97" s="26">
        <f t="shared" si="53"/>
        <v>3.2975746251231897E-2</v>
      </c>
      <c r="X97" t="str">
        <f t="shared" si="54"/>
        <v>C</v>
      </c>
      <c r="Y97" s="35">
        <f t="shared" si="50"/>
        <v>-1.1101964916423577</v>
      </c>
      <c r="Z97" s="34" t="str">
        <f t="shared" si="66"/>
        <v>C</v>
      </c>
      <c r="AA97" t="s">
        <v>57</v>
      </c>
      <c r="AB97" s="1">
        <f t="shared" si="57"/>
        <v>3.2975746251231897E-2</v>
      </c>
      <c r="AC97" s="1">
        <f t="shared" si="35"/>
        <v>0.19964882668614914</v>
      </c>
      <c r="AD97" s="1"/>
      <c r="AE97" s="1"/>
      <c r="AF97" s="1"/>
      <c r="AG97" s="1">
        <v>0</v>
      </c>
      <c r="AI97" s="28" t="e">
        <f t="shared" si="41"/>
        <v>#N/A</v>
      </c>
      <c r="AJ97" s="28" t="e">
        <f t="shared" si="41"/>
        <v>#N/A</v>
      </c>
      <c r="AK97" s="28">
        <f t="shared" si="41"/>
        <v>-2.7035782624240166</v>
      </c>
      <c r="AL97" s="28">
        <f t="shared" si="39"/>
        <v>-2.7035782624240166</v>
      </c>
      <c r="AM97" s="28" t="e">
        <f t="shared" si="42"/>
        <v>#N/A</v>
      </c>
      <c r="AN97" s="28" t="e">
        <f t="shared" si="42"/>
        <v>#N/A</v>
      </c>
      <c r="AO97">
        <f t="shared" si="42"/>
        <v>198.36</v>
      </c>
      <c r="AP97">
        <f t="shared" si="43"/>
        <v>198.36</v>
      </c>
      <c r="AR97" s="16">
        <f t="shared" si="44"/>
        <v>39813</v>
      </c>
      <c r="AS97">
        <f t="shared" si="45"/>
        <v>2</v>
      </c>
      <c r="AT97">
        <f t="shared" si="46"/>
        <v>1</v>
      </c>
      <c r="BE97" cm="1">
        <f t="array" ref="BE97">_xll.BDH($BE$3,"PX_LAST",$A97,$A97,"Days=A","Fill=P")</f>
        <v>198.36</v>
      </c>
      <c r="BF97">
        <f t="shared" si="40"/>
        <v>-3.825454545454543E-2</v>
      </c>
      <c r="BG97" t="str">
        <f t="shared" si="55"/>
        <v>C</v>
      </c>
      <c r="BH97">
        <f t="shared" si="56"/>
        <v>0</v>
      </c>
      <c r="BI97">
        <f t="shared" si="63"/>
        <v>0</v>
      </c>
      <c r="BJ97">
        <f t="shared" si="64"/>
        <v>109.5801451606373</v>
      </c>
      <c r="BK97">
        <f t="shared" si="65"/>
        <v>89.162583719153119</v>
      </c>
      <c r="BL97">
        <f t="shared" si="58"/>
        <v>1.2289924830554038</v>
      </c>
    </row>
    <row r="98" spans="1:64" x14ac:dyDescent="0.25">
      <c r="A98" s="54">
        <v>39843</v>
      </c>
      <c r="B98" s="75">
        <f>_xll.BDH(B$2,"PX_LAST",$A98,$A98,"Days=A","Fill=P")</f>
        <v>95.297300000000007</v>
      </c>
      <c r="C98" s="8">
        <f t="shared" si="37"/>
        <v>99.935142839841916</v>
      </c>
      <c r="D98" s="55">
        <f t="shared" si="47"/>
        <v>-3.3919558815280775</v>
      </c>
      <c r="E98" s="44">
        <f t="shared" si="60"/>
        <v>-1.6117818394725703</v>
      </c>
      <c r="F98" s="8" cm="1">
        <f t="array" ref="F98">_xll.BDH(F$2,"PX_LAST",$A98,$A98,"Days=A","Fill=P")</f>
        <v>-3.988</v>
      </c>
      <c r="G98" s="10">
        <f t="shared" si="38"/>
        <v>-1.7422106140950653</v>
      </c>
      <c r="H98" s="44">
        <f t="shared" si="51"/>
        <v>-2.8404810964957696</v>
      </c>
      <c r="I98" s="44">
        <f t="shared" si="61"/>
        <v>-0.16132280793633891</v>
      </c>
      <c r="J98" s="59"/>
      <c r="K98" s="10"/>
      <c r="M98" s="59" cm="1">
        <f t="array" ref="M98">_xll.BDH(M$3,"PX_LAST",$A98,$A98,"Days=A","Fill=P")</f>
        <v>-95.6</v>
      </c>
      <c r="N98" s="10">
        <f t="shared" si="59"/>
        <v>-65.261119647447103</v>
      </c>
      <c r="O98" s="55">
        <f t="shared" si="36"/>
        <v>-2.849098143016096</v>
      </c>
      <c r="R98" s="34" t="s">
        <v>27</v>
      </c>
      <c r="S98" s="26">
        <f t="shared" si="62"/>
        <v>-2.1709279536897705</v>
      </c>
      <c r="T98" s="1" t="str">
        <f t="shared" si="48"/>
        <v>R</v>
      </c>
      <c r="U98" s="26">
        <f t="shared" si="52"/>
        <v>0.53265030873424601</v>
      </c>
      <c r="V98" s="49">
        <f t="shared" si="49"/>
        <v>1</v>
      </c>
      <c r="W98" s="26">
        <f t="shared" si="53"/>
        <v>0.53265030873424601</v>
      </c>
      <c r="X98" t="str">
        <f t="shared" si="54"/>
        <v>R</v>
      </c>
      <c r="Y98" s="35">
        <f t="shared" si="50"/>
        <v>-1.1101964916423577</v>
      </c>
      <c r="Z98" s="34" t="str">
        <f t="shared" si="66"/>
        <v>R</v>
      </c>
      <c r="AA98" t="s">
        <v>57</v>
      </c>
      <c r="AB98" s="1">
        <f t="shared" si="57"/>
        <v>0.53265030873424601</v>
      </c>
      <c r="AC98" s="1">
        <f t="shared" si="35"/>
        <v>0.19964882668614914</v>
      </c>
      <c r="AD98" s="1"/>
      <c r="AE98" s="1"/>
      <c r="AF98" s="1"/>
      <c r="AG98" s="1">
        <v>0</v>
      </c>
      <c r="AI98" s="28" t="e">
        <f t="shared" si="41"/>
        <v>#N/A</v>
      </c>
      <c r="AJ98" s="28" t="e">
        <f t="shared" si="41"/>
        <v>#N/A</v>
      </c>
      <c r="AK98" s="28" t="e">
        <f t="shared" si="41"/>
        <v>#N/A</v>
      </c>
      <c r="AL98" s="28">
        <f t="shared" si="39"/>
        <v>-2.1709279536897705</v>
      </c>
      <c r="AM98" s="28" t="e">
        <f t="shared" si="42"/>
        <v>#N/A</v>
      </c>
      <c r="AN98" s="28" t="e">
        <f t="shared" si="42"/>
        <v>#N/A</v>
      </c>
      <c r="AO98" t="e">
        <f t="shared" si="42"/>
        <v>#N/A</v>
      </c>
      <c r="AP98">
        <f t="shared" si="43"/>
        <v>191.23</v>
      </c>
      <c r="AR98" s="16">
        <f t="shared" si="44"/>
        <v>39843</v>
      </c>
      <c r="AS98">
        <f t="shared" si="45"/>
        <v>2</v>
      </c>
      <c r="AT98">
        <f t="shared" si="46"/>
        <v>2</v>
      </c>
      <c r="BE98" cm="1">
        <f t="array" ref="BE98">_xll.BDH($BE$3,"PX_LAST",$A98,$A98,"Days=A","Fill=P")</f>
        <v>191.23</v>
      </c>
      <c r="BF98">
        <f t="shared" si="40"/>
        <v>-3.5944746924783333E-2</v>
      </c>
      <c r="BG98" t="str">
        <f t="shared" si="55"/>
        <v>R</v>
      </c>
      <c r="BH98">
        <f t="shared" si="56"/>
        <v>1</v>
      </c>
      <c r="BI98">
        <f t="shared" si="63"/>
        <v>-9.574857501438061E-2</v>
      </c>
      <c r="BJ98">
        <f t="shared" si="64"/>
        <v>109.5801451606373</v>
      </c>
      <c r="BK98">
        <f t="shared" si="65"/>
        <v>85.95765721220836</v>
      </c>
      <c r="BL98">
        <f t="shared" si="58"/>
        <v>1.2748153999836316</v>
      </c>
    </row>
    <row r="99" spans="1:64" x14ac:dyDescent="0.25">
      <c r="A99" s="54">
        <v>39871</v>
      </c>
      <c r="B99" s="75">
        <f>_xll.BDH(B$2,"PX_LAST",$A99,$A99,"Days=A","Fill=P")</f>
        <v>94.975099999999998</v>
      </c>
      <c r="C99" s="8">
        <f t="shared" si="37"/>
        <v>99.687140697849813</v>
      </c>
      <c r="D99" s="55">
        <f t="shared" si="47"/>
        <v>-3.0736310837109673</v>
      </c>
      <c r="E99" s="44">
        <f t="shared" si="60"/>
        <v>-0.27020400652082088</v>
      </c>
      <c r="F99" s="8" cm="1">
        <f t="array" ref="F99">_xll.BDH(F$2,"PX_LAST",$A99,$A99,"Days=A","Fill=P")</f>
        <v>-3.9750000000000001</v>
      </c>
      <c r="G99" s="10">
        <f t="shared" si="38"/>
        <v>-1.8538500833903122</v>
      </c>
      <c r="H99" s="44">
        <f t="shared" si="51"/>
        <v>-2.6113910952640111</v>
      </c>
      <c r="I99" s="44">
        <f t="shared" si="61"/>
        <v>0.48956616987294721</v>
      </c>
      <c r="J99" s="59"/>
      <c r="K99" s="10"/>
      <c r="M99" s="59" cm="1">
        <f t="array" ref="M99">_xll.BDH(M$3,"PX_LAST",$A99,$A99,"Days=A","Fill=P")</f>
        <v>-92.4</v>
      </c>
      <c r="N99" s="10">
        <f t="shared" si="59"/>
        <v>-67.975007682702397</v>
      </c>
      <c r="O99" s="55">
        <f t="shared" si="36"/>
        <v>-2.7052958187018854</v>
      </c>
      <c r="R99" s="34" t="s">
        <v>27</v>
      </c>
      <c r="S99" s="26">
        <f t="shared" si="62"/>
        <v>-1.6341911668649474</v>
      </c>
      <c r="T99" s="1" t="str">
        <f t="shared" si="48"/>
        <v>R</v>
      </c>
      <c r="U99" s="26">
        <f t="shared" si="52"/>
        <v>0.53673678682482318</v>
      </c>
      <c r="V99" s="49">
        <f t="shared" si="49"/>
        <v>1</v>
      </c>
      <c r="W99" s="26">
        <f t="shared" si="53"/>
        <v>0.53673678682482318</v>
      </c>
      <c r="X99" t="str">
        <f t="shared" si="54"/>
        <v>R</v>
      </c>
      <c r="Y99" s="35">
        <f t="shared" si="50"/>
        <v>-1.1101964916423577</v>
      </c>
      <c r="Z99" s="34" t="str">
        <f t="shared" si="66"/>
        <v>R</v>
      </c>
      <c r="AA99" t="s">
        <v>57</v>
      </c>
      <c r="AB99" s="1">
        <f t="shared" si="57"/>
        <v>0.53673678682482318</v>
      </c>
      <c r="AC99" s="1">
        <f t="shared" si="35"/>
        <v>0.23626122088405133</v>
      </c>
      <c r="AD99" s="1"/>
      <c r="AE99" s="1"/>
      <c r="AF99" s="1"/>
      <c r="AG99" s="1">
        <v>0</v>
      </c>
      <c r="AI99" s="28" t="e">
        <f t="shared" si="41"/>
        <v>#N/A</v>
      </c>
      <c r="AJ99" s="28" t="e">
        <f t="shared" si="41"/>
        <v>#N/A</v>
      </c>
      <c r="AK99" s="28" t="e">
        <f t="shared" si="41"/>
        <v>#N/A</v>
      </c>
      <c r="AL99" s="28">
        <f t="shared" si="39"/>
        <v>-1.6341911668649474</v>
      </c>
      <c r="AM99" s="28" t="e">
        <f t="shared" si="42"/>
        <v>#N/A</v>
      </c>
      <c r="AN99" s="28" t="e">
        <f t="shared" si="42"/>
        <v>#N/A</v>
      </c>
      <c r="AO99" t="e">
        <f t="shared" si="42"/>
        <v>#N/A</v>
      </c>
      <c r="AP99">
        <f t="shared" si="43"/>
        <v>172.92</v>
      </c>
      <c r="AR99" s="16">
        <f t="shared" si="44"/>
        <v>39871</v>
      </c>
      <c r="AS99">
        <f t="shared" si="45"/>
        <v>2</v>
      </c>
      <c r="AT99">
        <f t="shared" si="46"/>
        <v>2</v>
      </c>
      <c r="BE99" cm="1">
        <f t="array" ref="BE99">_xll.BDH($BE$3,"PX_LAST",$A99,$A99,"Days=A","Fill=P")</f>
        <v>172.92</v>
      </c>
      <c r="BF99">
        <f t="shared" si="40"/>
        <v>-9.574857501438061E-2</v>
      </c>
      <c r="BG99" t="str">
        <f t="shared" si="55"/>
        <v>R</v>
      </c>
      <c r="BH99">
        <f t="shared" si="56"/>
        <v>1</v>
      </c>
      <c r="BI99">
        <f t="shared" si="63"/>
        <v>2.0471894517696265E-2</v>
      </c>
      <c r="BJ99">
        <f t="shared" si="64"/>
        <v>99.088002411637305</v>
      </c>
      <c r="BK99">
        <f t="shared" si="65"/>
        <v>77.727334022564818</v>
      </c>
      <c r="BL99">
        <f t="shared" si="58"/>
        <v>1.2748153999836316</v>
      </c>
    </row>
    <row r="100" spans="1:64" x14ac:dyDescent="0.25">
      <c r="A100" s="54">
        <v>39903</v>
      </c>
      <c r="B100" s="75">
        <f>_xll.BDH(B$2,"PX_LAST",$A100,$A100,"Days=A","Fill=P")</f>
        <v>95.099900000000005</v>
      </c>
      <c r="C100" s="8">
        <f t="shared" si="37"/>
        <v>99.457778662957324</v>
      </c>
      <c r="D100" s="55">
        <f t="shared" si="47"/>
        <v>-2.793554565515028</v>
      </c>
      <c r="E100" s="44">
        <f t="shared" si="60"/>
        <v>0.56341103617437582</v>
      </c>
      <c r="F100" s="8" cm="1">
        <f t="array" ref="F100">_xll.BDH(F$2,"PX_LAST",$A100,$A100,"Days=A","Fill=P")</f>
        <v>-3.819</v>
      </c>
      <c r="G100" s="10">
        <f t="shared" si="38"/>
        <v>-1.9521075792207967</v>
      </c>
      <c r="H100" s="44">
        <f t="shared" si="51"/>
        <v>-2.4134842709302409</v>
      </c>
      <c r="I100" s="44">
        <f t="shared" si="61"/>
        <v>0.8189566725251054</v>
      </c>
      <c r="J100" s="59"/>
      <c r="K100" s="10"/>
      <c r="M100" s="59" cm="1">
        <f t="array" ref="M100">_xll.BDH(M$3,"PX_LAST",$A100,$A100,"Days=A","Fill=P")</f>
        <v>-81.5</v>
      </c>
      <c r="N100" s="10">
        <f t="shared" si="59"/>
        <v>-69.327506914432149</v>
      </c>
      <c r="O100" s="55">
        <f t="shared" si="36"/>
        <v>-2.5322453260340962</v>
      </c>
      <c r="R100" s="34" t="s">
        <v>27</v>
      </c>
      <c r="S100" s="26">
        <f t="shared" si="62"/>
        <v>-1.2713832907559768</v>
      </c>
      <c r="T100" s="1" t="str">
        <f t="shared" si="48"/>
        <v>R</v>
      </c>
      <c r="U100" s="26">
        <f t="shared" si="52"/>
        <v>0.36280787610897058</v>
      </c>
      <c r="V100" s="49">
        <f t="shared" si="49"/>
        <v>1</v>
      </c>
      <c r="W100" s="26">
        <f t="shared" si="53"/>
        <v>0.36280787610897058</v>
      </c>
      <c r="X100" t="str">
        <f t="shared" si="54"/>
        <v>R</v>
      </c>
      <c r="Y100" s="35">
        <f t="shared" si="50"/>
        <v>-1.1101964916423577</v>
      </c>
      <c r="Z100" s="34" t="str">
        <f t="shared" si="66"/>
        <v>R</v>
      </c>
      <c r="AA100" t="s">
        <v>57</v>
      </c>
      <c r="AB100" s="1">
        <f t="shared" si="57"/>
        <v>0.36280787610897058</v>
      </c>
      <c r="AC100" s="1">
        <f t="shared" si="35"/>
        <v>0.23626122088405133</v>
      </c>
      <c r="AD100" s="1"/>
      <c r="AE100" s="1"/>
      <c r="AF100" s="1"/>
      <c r="AG100" s="1">
        <v>0</v>
      </c>
      <c r="AI100" s="28" t="e">
        <f t="shared" si="41"/>
        <v>#N/A</v>
      </c>
      <c r="AJ100" s="28" t="e">
        <f t="shared" si="41"/>
        <v>#N/A</v>
      </c>
      <c r="AK100" s="28" t="e">
        <f t="shared" si="41"/>
        <v>#N/A</v>
      </c>
      <c r="AL100" s="28">
        <f t="shared" si="39"/>
        <v>-1.2713832907559768</v>
      </c>
      <c r="AM100" s="28" t="e">
        <f t="shared" si="42"/>
        <v>#N/A</v>
      </c>
      <c r="AN100" s="28" t="e">
        <f t="shared" si="42"/>
        <v>#N/A</v>
      </c>
      <c r="AO100" t="e">
        <f t="shared" si="42"/>
        <v>#N/A</v>
      </c>
      <c r="AP100">
        <f t="shared" si="43"/>
        <v>176.46</v>
      </c>
      <c r="AR100" s="16">
        <f t="shared" si="44"/>
        <v>39903</v>
      </c>
      <c r="AS100">
        <f t="shared" si="45"/>
        <v>2</v>
      </c>
      <c r="AT100">
        <f t="shared" si="46"/>
        <v>2</v>
      </c>
      <c r="BE100" cm="1">
        <f t="array" ref="BE100">_xll.BDH($BE$3,"PX_LAST",$A100,$A100,"Days=A","Fill=P")</f>
        <v>176.46</v>
      </c>
      <c r="BF100">
        <f t="shared" si="40"/>
        <v>2.0471894517696265E-2</v>
      </c>
      <c r="BG100" t="str">
        <f t="shared" si="55"/>
        <v>R</v>
      </c>
      <c r="BH100">
        <f t="shared" si="56"/>
        <v>1</v>
      </c>
      <c r="BI100">
        <f t="shared" si="63"/>
        <v>0.13470474895160356</v>
      </c>
      <c r="BJ100">
        <f t="shared" si="64"/>
        <v>101.11652154497757</v>
      </c>
      <c r="BK100">
        <f t="shared" si="65"/>
        <v>79.318559805816506</v>
      </c>
      <c r="BL100">
        <f t="shared" si="58"/>
        <v>1.2748153999836316</v>
      </c>
    </row>
    <row r="101" spans="1:64" x14ac:dyDescent="0.25">
      <c r="A101" s="54">
        <v>39933</v>
      </c>
      <c r="B101" s="75">
        <f>_xll.BDH(B$2,"PX_LAST",$A101,$A101,"Days=A","Fill=P")</f>
        <v>95.533000000000001</v>
      </c>
      <c r="C101" s="8">
        <f t="shared" si="37"/>
        <v>99.261539729809456</v>
      </c>
      <c r="D101" s="55">
        <f t="shared" si="47"/>
        <v>-2.5421336047754042</v>
      </c>
      <c r="E101" s="44">
        <f t="shared" si="60"/>
        <v>1.059095705401309</v>
      </c>
      <c r="F101" s="8" cm="1">
        <f t="array" ref="F101">_xll.BDH(F$2,"PX_LAST",$A101,$A101,"Days=A","Fill=P")</f>
        <v>-2.4180000000000001</v>
      </c>
      <c r="G101" s="10">
        <f t="shared" si="38"/>
        <v>-1.9754022002597571</v>
      </c>
      <c r="H101" s="44">
        <f t="shared" si="51"/>
        <v>-2.1980969124496959</v>
      </c>
      <c r="I101" s="44">
        <f t="shared" si="61"/>
        <v>0.94750102036370976</v>
      </c>
      <c r="J101" s="59"/>
      <c r="K101" s="10"/>
      <c r="M101" s="59" cm="1">
        <f t="array" ref="M101">_xll.BDH(M$3,"PX_LAST",$A101,$A101,"Days=A","Fill=P")</f>
        <v>-22.3</v>
      </c>
      <c r="N101" s="10">
        <f t="shared" si="59"/>
        <v>-64.624756222988935</v>
      </c>
      <c r="O101" s="55">
        <f t="shared" si="36"/>
        <v>-2.0029140617622576</v>
      </c>
      <c r="R101" s="34" t="s">
        <v>28</v>
      </c>
      <c r="S101" s="26">
        <f t="shared" si="62"/>
        <v>-0.94730957064446797</v>
      </c>
      <c r="T101" s="1" t="str">
        <f t="shared" si="48"/>
        <v>R</v>
      </c>
      <c r="U101" s="26">
        <f t="shared" si="52"/>
        <v>0.32407372011150881</v>
      </c>
      <c r="V101" s="49">
        <f t="shared" si="49"/>
        <v>1</v>
      </c>
      <c r="W101" s="26">
        <f t="shared" si="53"/>
        <v>0.32407372011150881</v>
      </c>
      <c r="X101" t="str">
        <f t="shared" si="54"/>
        <v>R</v>
      </c>
      <c r="Y101" s="35">
        <f t="shared" si="50"/>
        <v>-1.1101964916423577</v>
      </c>
      <c r="Z101" s="34" t="str">
        <f t="shared" si="66"/>
        <v>R</v>
      </c>
      <c r="AA101" t="s">
        <v>57</v>
      </c>
      <c r="AB101" s="1">
        <f t="shared" si="57"/>
        <v>0.32407372011150881</v>
      </c>
      <c r="AC101" s="1">
        <f t="shared" si="35"/>
        <v>0.23626122088405133</v>
      </c>
      <c r="AD101" s="1"/>
      <c r="AE101" s="1"/>
      <c r="AF101" s="1"/>
      <c r="AG101" s="1">
        <v>0</v>
      </c>
      <c r="AI101" s="28" t="e">
        <f t="shared" si="41"/>
        <v>#N/A</v>
      </c>
      <c r="AJ101" s="28" t="e">
        <f t="shared" si="41"/>
        <v>#N/A</v>
      </c>
      <c r="AK101" s="28" t="e">
        <f t="shared" si="41"/>
        <v>#N/A</v>
      </c>
      <c r="AL101" s="28">
        <f t="shared" si="39"/>
        <v>-0.94730957064446797</v>
      </c>
      <c r="AM101" s="28" t="e">
        <f t="shared" si="42"/>
        <v>#N/A</v>
      </c>
      <c r="AN101" s="28" t="e">
        <f t="shared" si="42"/>
        <v>#N/A</v>
      </c>
      <c r="AO101" t="e">
        <f t="shared" si="42"/>
        <v>#N/A</v>
      </c>
      <c r="AP101">
        <f t="shared" si="43"/>
        <v>200.23</v>
      </c>
      <c r="AR101" s="16">
        <f t="shared" si="44"/>
        <v>39933</v>
      </c>
      <c r="AS101">
        <f t="shared" si="45"/>
        <v>2</v>
      </c>
      <c r="AT101">
        <f t="shared" si="46"/>
        <v>2</v>
      </c>
      <c r="BE101" cm="1">
        <f t="array" ref="BE101">_xll.BDH($BE$3,"PX_LAST",$A101,$A101,"Days=A","Fill=P")</f>
        <v>200.23</v>
      </c>
      <c r="BF101">
        <f t="shared" si="40"/>
        <v>0.13470474895160356</v>
      </c>
      <c r="BG101" t="str">
        <f t="shared" si="55"/>
        <v>R</v>
      </c>
      <c r="BH101">
        <f t="shared" si="56"/>
        <v>1</v>
      </c>
      <c r="BI101">
        <f t="shared" si="63"/>
        <v>3.98541677071369E-2</v>
      </c>
      <c r="BJ101">
        <f t="shared" si="64"/>
        <v>114.7373971945532</v>
      </c>
      <c r="BK101">
        <f t="shared" si="65"/>
        <v>90.003146491661767</v>
      </c>
      <c r="BL101">
        <f t="shared" si="58"/>
        <v>1.2748153999836318</v>
      </c>
    </row>
    <row r="102" spans="1:64" x14ac:dyDescent="0.25">
      <c r="A102" s="54">
        <v>39962</v>
      </c>
      <c r="B102" s="75">
        <f>_xll.BDH(B$2,"PX_LAST",$A102,$A102,"Days=A","Fill=P")</f>
        <v>95.533000000000001</v>
      </c>
      <c r="C102" s="8">
        <f t="shared" si="37"/>
        <v>99.075112743318982</v>
      </c>
      <c r="D102" s="55">
        <f t="shared" si="47"/>
        <v>-2.3397736450277256</v>
      </c>
      <c r="E102" s="44">
        <f t="shared" si="60"/>
        <v>1.0521822365003519</v>
      </c>
      <c r="F102" s="8" cm="1">
        <f t="array" ref="F102">_xll.BDH(F$2,"PX_LAST",$A102,$A102,"Days=A","Fill=P")</f>
        <v>-1.385</v>
      </c>
      <c r="G102" s="10">
        <f t="shared" si="38"/>
        <v>-1.9458820902467693</v>
      </c>
      <c r="H102" s="44">
        <f t="shared" si="51"/>
        <v>-1.9992036054228892</v>
      </c>
      <c r="I102" s="44">
        <f t="shared" si="61"/>
        <v>0.84127749107288041</v>
      </c>
      <c r="J102" s="59"/>
      <c r="K102" s="10"/>
      <c r="M102" s="59" cm="1">
        <f t="array" ref="M102">_xll.BDH(M$3,"PX_LAST",$A102,$A102,"Days=A","Fill=P")</f>
        <v>68.599999999999994</v>
      </c>
      <c r="N102" s="10">
        <f t="shared" si="59"/>
        <v>-51.302280600690047</v>
      </c>
      <c r="O102" s="55">
        <f t="shared" si="36"/>
        <v>-1.1714426128662287</v>
      </c>
      <c r="R102" s="34" t="s">
        <v>28</v>
      </c>
      <c r="S102" s="26">
        <f t="shared" si="62"/>
        <v>-0.72339202714872219</v>
      </c>
      <c r="T102" s="1" t="str">
        <f t="shared" si="48"/>
        <v>R</v>
      </c>
      <c r="U102" s="26">
        <f t="shared" si="52"/>
        <v>0.22391754349574577</v>
      </c>
      <c r="V102" s="49">
        <f t="shared" si="49"/>
        <v>0</v>
      </c>
      <c r="W102" s="26">
        <f t="shared" si="53"/>
        <v>0.22391754349574577</v>
      </c>
      <c r="X102" t="str">
        <f t="shared" si="54"/>
        <v>R</v>
      </c>
      <c r="Y102" s="35">
        <f t="shared" si="50"/>
        <v>-1.1101964916423577</v>
      </c>
      <c r="Z102" s="34" t="str">
        <f t="shared" si="66"/>
        <v>R</v>
      </c>
      <c r="AA102" t="s">
        <v>57</v>
      </c>
      <c r="AB102" s="1">
        <f t="shared" si="57"/>
        <v>0.22391754349574577</v>
      </c>
      <c r="AC102" s="1">
        <f t="shared" si="35"/>
        <v>0.22391754349574577</v>
      </c>
      <c r="AD102" s="1"/>
      <c r="AE102" s="1"/>
      <c r="AF102" s="1"/>
      <c r="AG102" s="1">
        <v>0</v>
      </c>
      <c r="AI102" s="28" t="e">
        <f t="shared" si="41"/>
        <v>#N/A</v>
      </c>
      <c r="AJ102" s="28" t="e">
        <f t="shared" si="41"/>
        <v>#N/A</v>
      </c>
      <c r="AK102" s="28" t="e">
        <f t="shared" si="41"/>
        <v>#N/A</v>
      </c>
      <c r="AL102" s="28">
        <f t="shared" si="39"/>
        <v>-0.72339202714872219</v>
      </c>
      <c r="AM102" s="28" t="e">
        <f t="shared" si="42"/>
        <v>#N/A</v>
      </c>
      <c r="AN102" s="28" t="e">
        <f t="shared" si="42"/>
        <v>#N/A</v>
      </c>
      <c r="AO102" t="e">
        <f t="shared" si="42"/>
        <v>#N/A</v>
      </c>
      <c r="AP102">
        <f t="shared" si="43"/>
        <v>208.21</v>
      </c>
      <c r="AR102" s="16">
        <f t="shared" si="44"/>
        <v>39962</v>
      </c>
      <c r="AS102">
        <f t="shared" si="45"/>
        <v>2</v>
      </c>
      <c r="AT102">
        <f t="shared" si="46"/>
        <v>2</v>
      </c>
      <c r="BE102" cm="1">
        <f t="array" ref="BE102">_xll.BDH($BE$3,"PX_LAST",$A102,$A102,"Days=A","Fill=P")</f>
        <v>208.21</v>
      </c>
      <c r="BF102">
        <f t="shared" si="40"/>
        <v>3.98541677071369E-2</v>
      </c>
      <c r="BG102" t="str">
        <f t="shared" si="55"/>
        <v>R</v>
      </c>
      <c r="BH102">
        <f t="shared" si="56"/>
        <v>1</v>
      </c>
      <c r="BI102">
        <f t="shared" si="63"/>
        <v>-1.1430767014072307E-2</v>
      </c>
      <c r="BJ102">
        <f t="shared" si="64"/>
        <v>119.3101606646253</v>
      </c>
      <c r="BK102">
        <f t="shared" si="65"/>
        <v>93.590146986110469</v>
      </c>
      <c r="BL102">
        <f t="shared" si="58"/>
        <v>1.2748153999836318</v>
      </c>
    </row>
    <row r="103" spans="1:64" x14ac:dyDescent="0.25">
      <c r="A103" s="54">
        <v>39994</v>
      </c>
      <c r="B103" s="75">
        <f>_xll.BDH(B$2,"PX_LAST",$A103,$A103,"Days=A","Fill=P")</f>
        <v>96.875399999999999</v>
      </c>
      <c r="C103" s="8">
        <f t="shared" si="37"/>
        <v>98.965127106153034</v>
      </c>
      <c r="D103" s="55">
        <f t="shared" si="47"/>
        <v>-2.1085072636453916</v>
      </c>
      <c r="E103" s="44">
        <f t="shared" si="60"/>
        <v>0.96512382006557562</v>
      </c>
      <c r="F103" s="8" cm="1">
        <f t="array" ref="F103">_xll.BDH(F$2,"PX_LAST",$A103,$A103,"Days=A","Fill=P")</f>
        <v>-1.5389999999999999</v>
      </c>
      <c r="G103" s="10">
        <f t="shared" si="38"/>
        <v>-1.9255379857344308</v>
      </c>
      <c r="H103" s="44">
        <f t="shared" si="51"/>
        <v>-1.7178638785690654</v>
      </c>
      <c r="I103" s="44">
        <f t="shared" si="61"/>
        <v>0.89352721669494573</v>
      </c>
      <c r="J103" s="59"/>
      <c r="K103" s="10"/>
      <c r="M103" s="59" cm="1">
        <f t="array" ref="M103">_xll.BDH(M$3,"PX_LAST",$A103,$A103,"Days=A","Fill=P")</f>
        <v>78.099999999999994</v>
      </c>
      <c r="N103" s="10">
        <f t="shared" si="59"/>
        <v>-38.36205254062105</v>
      </c>
      <c r="O103" s="55">
        <f t="shared" si="36"/>
        <v>-0.38959897538454374</v>
      </c>
      <c r="R103" s="34" t="s">
        <v>28</v>
      </c>
      <c r="S103" s="26">
        <f t="shared" si="62"/>
        <v>-0.47146381616769589</v>
      </c>
      <c r="T103" s="1" t="str">
        <f t="shared" si="48"/>
        <v>R</v>
      </c>
      <c r="U103" s="26">
        <f t="shared" si="52"/>
        <v>0.2519282109810263</v>
      </c>
      <c r="V103" s="49">
        <f t="shared" si="49"/>
        <v>0</v>
      </c>
      <c r="W103" s="26">
        <f t="shared" si="53"/>
        <v>0.2519282109810263</v>
      </c>
      <c r="X103" t="str">
        <f t="shared" si="54"/>
        <v>R</v>
      </c>
      <c r="Y103" s="35">
        <f t="shared" si="50"/>
        <v>-1.1101964916423577</v>
      </c>
      <c r="Z103" s="34" t="str">
        <f t="shared" si="66"/>
        <v>R</v>
      </c>
      <c r="AA103" t="s">
        <v>57</v>
      </c>
      <c r="AB103" s="1">
        <f t="shared" si="57"/>
        <v>0.2519282109810263</v>
      </c>
      <c r="AC103" s="1">
        <f t="shared" si="35"/>
        <v>0.22391754349574577</v>
      </c>
      <c r="AD103" s="1"/>
      <c r="AE103" s="1"/>
      <c r="AF103" s="1"/>
      <c r="AG103" s="1">
        <v>0</v>
      </c>
      <c r="AI103" s="28" t="e">
        <f t="shared" si="41"/>
        <v>#N/A</v>
      </c>
      <c r="AJ103" s="28" t="e">
        <f t="shared" si="41"/>
        <v>#N/A</v>
      </c>
      <c r="AK103" s="28" t="e">
        <f t="shared" si="41"/>
        <v>#N/A</v>
      </c>
      <c r="AL103" s="28">
        <f t="shared" si="39"/>
        <v>-0.47146381616769589</v>
      </c>
      <c r="AM103" s="28" t="e">
        <f t="shared" si="42"/>
        <v>#N/A</v>
      </c>
      <c r="AN103" s="28" t="e">
        <f t="shared" si="42"/>
        <v>#N/A</v>
      </c>
      <c r="AO103" t="e">
        <f t="shared" si="42"/>
        <v>#N/A</v>
      </c>
      <c r="AP103">
        <f t="shared" si="43"/>
        <v>205.83</v>
      </c>
      <c r="AR103" s="16">
        <f t="shared" si="44"/>
        <v>39994</v>
      </c>
      <c r="AS103">
        <f t="shared" si="45"/>
        <v>2</v>
      </c>
      <c r="AT103">
        <f t="shared" si="46"/>
        <v>2</v>
      </c>
      <c r="BE103" cm="1">
        <f t="array" ref="BE103">_xll.BDH($BE$3,"PX_LAST",$A103,$A103,"Days=A","Fill=P")</f>
        <v>205.83</v>
      </c>
      <c r="BF103">
        <f t="shared" si="40"/>
        <v>-1.1430767014072307E-2</v>
      </c>
      <c r="BG103" t="str">
        <f t="shared" si="55"/>
        <v>R</v>
      </c>
      <c r="BH103">
        <f t="shared" si="56"/>
        <v>1</v>
      </c>
      <c r="BI103">
        <f t="shared" si="63"/>
        <v>9.2697857455181332E-2</v>
      </c>
      <c r="BJ103">
        <f t="shared" si="64"/>
        <v>117.94635401565644</v>
      </c>
      <c r="BK103">
        <f t="shared" si="65"/>
        <v>92.520339821099455</v>
      </c>
      <c r="BL103">
        <f t="shared" si="58"/>
        <v>1.2748153999836318</v>
      </c>
    </row>
    <row r="104" spans="1:64" x14ac:dyDescent="0.25">
      <c r="A104" s="54">
        <v>40025</v>
      </c>
      <c r="B104" s="75">
        <f>_xll.BDH(B$2,"PX_LAST",$A104,$A104,"Days=A","Fill=P")</f>
        <v>97.648099999999999</v>
      </c>
      <c r="C104" s="8">
        <f t="shared" si="37"/>
        <v>98.899275750845376</v>
      </c>
      <c r="D104" s="55">
        <f t="shared" si="47"/>
        <v>-1.8928221572150892</v>
      </c>
      <c r="E104" s="44">
        <f t="shared" si="60"/>
        <v>0.90073240829993884</v>
      </c>
      <c r="F104" s="8" cm="1">
        <f t="array" ref="F104">_xll.BDH(F$2,"PX_LAST",$A104,$A104,"Days=A","Fill=P")</f>
        <v>-1.2210000000000001</v>
      </c>
      <c r="G104" s="10">
        <f t="shared" si="38"/>
        <v>-1.8903110864477093</v>
      </c>
      <c r="H104" s="44">
        <f t="shared" si="51"/>
        <v>-1.2642922900812825</v>
      </c>
      <c r="I104" s="44">
        <f t="shared" si="61"/>
        <v>1.1491919808489583</v>
      </c>
      <c r="J104" s="59"/>
      <c r="K104" s="10"/>
      <c r="M104" s="59" cm="1">
        <f t="array" ref="M104">_xll.BDH(M$3,"PX_LAST",$A104,$A104,"Days=A","Fill=P")</f>
        <v>48.7</v>
      </c>
      <c r="N104" s="10">
        <f t="shared" si="59"/>
        <v>-29.655847286558952</v>
      </c>
      <c r="O104" s="55">
        <f t="shared" si="36"/>
        <v>0</v>
      </c>
      <c r="R104" s="34" t="s">
        <v>28</v>
      </c>
      <c r="S104" s="26">
        <f t="shared" si="62"/>
        <v>-0.22143801162949481</v>
      </c>
      <c r="T104" s="1" t="str">
        <f t="shared" si="48"/>
        <v>R</v>
      </c>
      <c r="U104" s="26">
        <f t="shared" si="52"/>
        <v>0.25002580453820111</v>
      </c>
      <c r="V104" s="49">
        <f t="shared" si="49"/>
        <v>0</v>
      </c>
      <c r="W104" s="26">
        <f t="shared" si="53"/>
        <v>0.25002580453820111</v>
      </c>
      <c r="X104" t="str">
        <f t="shared" si="54"/>
        <v>R</v>
      </c>
      <c r="Y104" s="35">
        <f t="shared" si="50"/>
        <v>-1.1101964916423577</v>
      </c>
      <c r="Z104" s="34" t="str">
        <f t="shared" si="66"/>
        <v>R</v>
      </c>
      <c r="AA104" t="s">
        <v>57</v>
      </c>
      <c r="AB104" s="1">
        <f t="shared" si="57"/>
        <v>0.25002580453820111</v>
      </c>
      <c r="AC104" s="1">
        <f t="shared" si="35"/>
        <v>0.22391754349574577</v>
      </c>
      <c r="AD104" s="1"/>
      <c r="AE104" s="1"/>
      <c r="AF104" s="1"/>
      <c r="AG104" s="1">
        <v>0</v>
      </c>
      <c r="AI104" s="28">
        <f t="shared" si="41"/>
        <v>-0.22143801162949481</v>
      </c>
      <c r="AJ104" s="28" t="e">
        <f t="shared" si="41"/>
        <v>#N/A</v>
      </c>
      <c r="AK104" s="28" t="e">
        <f t="shared" si="41"/>
        <v>#N/A</v>
      </c>
      <c r="AL104" s="28">
        <f t="shared" si="39"/>
        <v>-0.22143801162949481</v>
      </c>
      <c r="AM104" s="28">
        <f t="shared" si="42"/>
        <v>224.91</v>
      </c>
      <c r="AN104" s="28" t="e">
        <f t="shared" si="42"/>
        <v>#N/A</v>
      </c>
      <c r="AO104" t="e">
        <f t="shared" si="42"/>
        <v>#N/A</v>
      </c>
      <c r="AP104">
        <f t="shared" si="43"/>
        <v>224.91</v>
      </c>
      <c r="AR104" s="16">
        <f t="shared" si="44"/>
        <v>40025</v>
      </c>
      <c r="AS104">
        <f t="shared" si="45"/>
        <v>2</v>
      </c>
      <c r="AT104">
        <f t="shared" si="46"/>
        <v>2</v>
      </c>
      <c r="BE104" cm="1">
        <f t="array" ref="BE104">_xll.BDH($BE$3,"PX_LAST",$A104,$A104,"Days=A","Fill=P")</f>
        <v>224.91</v>
      </c>
      <c r="BF104">
        <f t="shared" si="40"/>
        <v>9.2697857455181332E-2</v>
      </c>
      <c r="BG104" t="str">
        <f t="shared" si="55"/>
        <v>R</v>
      </c>
      <c r="BH104">
        <f t="shared" si="56"/>
        <v>1</v>
      </c>
      <c r="BI104">
        <f t="shared" si="63"/>
        <v>4.9308612333822444E-2</v>
      </c>
      <c r="BJ104">
        <f t="shared" si="64"/>
        <v>128.87972832755813</v>
      </c>
      <c r="BK104">
        <f t="shared" si="65"/>
        <v>101.09677709354067</v>
      </c>
      <c r="BL104">
        <f t="shared" si="58"/>
        <v>1.274815399983632</v>
      </c>
    </row>
    <row r="105" spans="1:64" x14ac:dyDescent="0.25">
      <c r="A105" s="54">
        <v>40056</v>
      </c>
      <c r="B105" s="75">
        <f>_xll.BDH(B$2,"PX_LAST",$A105,$A105,"Days=A","Fill=P")</f>
        <v>98.402600000000007</v>
      </c>
      <c r="C105" s="8">
        <f t="shared" si="37"/>
        <v>98.874441963303099</v>
      </c>
      <c r="D105" s="55">
        <f t="shared" si="47"/>
        <v>-1.6834372294000013</v>
      </c>
      <c r="E105" s="44">
        <f t="shared" si="60"/>
        <v>0.85869637537540289</v>
      </c>
      <c r="F105" s="8" cm="1">
        <f t="array" ref="F105">_xll.BDH(F$2,"PX_LAST",$A105,$A105,"Days=A","Fill=P")</f>
        <v>-1.0569999999999999</v>
      </c>
      <c r="G105" s="10">
        <f t="shared" si="38"/>
        <v>-1.8486455321253239</v>
      </c>
      <c r="H105" s="44">
        <f t="shared" si="51"/>
        <v>-0.79904539354154369</v>
      </c>
      <c r="I105" s="44">
        <f t="shared" si="61"/>
        <v>1.399051518908152</v>
      </c>
      <c r="J105" s="59"/>
      <c r="K105" s="10"/>
      <c r="M105" s="59" cm="1">
        <f t="array" ref="M105">_xll.BDH(M$3,"PX_LAST",$A105,$A105,"Days=A","Fill=P")</f>
        <v>84.3</v>
      </c>
      <c r="N105" s="10">
        <f t="shared" si="59"/>
        <v>-18.260262557903062</v>
      </c>
      <c r="O105" s="55">
        <f t="shared" si="36"/>
        <v>0.3736690648428273</v>
      </c>
      <c r="R105" s="34" t="s">
        <v>28</v>
      </c>
      <c r="S105" s="26">
        <f t="shared" si="62"/>
        <v>2.978686723696744E-2</v>
      </c>
      <c r="T105" s="1" t="str">
        <f t="shared" si="48"/>
        <v>E</v>
      </c>
      <c r="U105" s="26">
        <f t="shared" si="52"/>
        <v>0.25122487886646228</v>
      </c>
      <c r="V105" s="49">
        <f t="shared" si="49"/>
        <v>0</v>
      </c>
      <c r="W105" s="26">
        <f t="shared" si="53"/>
        <v>0.25122487886646228</v>
      </c>
      <c r="X105" t="str">
        <f t="shared" si="54"/>
        <v>E</v>
      </c>
      <c r="Y105" s="35">
        <f t="shared" si="50"/>
        <v>2.978686723696744E-2</v>
      </c>
      <c r="Z105" s="34" t="str">
        <f t="shared" si="66"/>
        <v>E</v>
      </c>
      <c r="AA105" t="s">
        <v>57</v>
      </c>
      <c r="AB105" s="1">
        <f t="shared" si="57"/>
        <v>0.25122487886646228</v>
      </c>
      <c r="AC105" s="1">
        <f t="shared" si="35"/>
        <v>0.22391754349574577</v>
      </c>
      <c r="AD105" s="1"/>
      <c r="AE105" s="1"/>
      <c r="AF105" s="1"/>
      <c r="AG105" s="1">
        <v>0</v>
      </c>
      <c r="AI105" s="28">
        <f t="shared" si="41"/>
        <v>2.978686723696744E-2</v>
      </c>
      <c r="AJ105" s="28" t="e">
        <f t="shared" si="41"/>
        <v>#N/A</v>
      </c>
      <c r="AK105" s="28" t="e">
        <f t="shared" si="41"/>
        <v>#N/A</v>
      </c>
      <c r="AL105" s="28" t="e">
        <f t="shared" si="39"/>
        <v>#N/A</v>
      </c>
      <c r="AM105" s="28">
        <f t="shared" si="42"/>
        <v>236</v>
      </c>
      <c r="AN105" s="28" t="e">
        <f t="shared" si="42"/>
        <v>#N/A</v>
      </c>
      <c r="AO105" t="e">
        <f t="shared" si="42"/>
        <v>#N/A</v>
      </c>
      <c r="AP105" t="e">
        <f t="shared" si="43"/>
        <v>#N/A</v>
      </c>
      <c r="AR105" s="16">
        <f t="shared" si="44"/>
        <v>40056</v>
      </c>
      <c r="AS105">
        <f t="shared" si="45"/>
        <v>4</v>
      </c>
      <c r="AT105">
        <f t="shared" si="46"/>
        <v>4</v>
      </c>
      <c r="BE105" cm="1">
        <f t="array" ref="BE105">_xll.BDH($BE$3,"PX_LAST",$A105,$A105,"Days=A","Fill=P")</f>
        <v>236</v>
      </c>
      <c r="BF105">
        <f t="shared" si="40"/>
        <v>4.9308612333822444E-2</v>
      </c>
      <c r="BG105" t="str">
        <f t="shared" si="55"/>
        <v>E</v>
      </c>
      <c r="BH105">
        <f t="shared" si="56"/>
        <v>1</v>
      </c>
      <c r="BI105">
        <f t="shared" si="63"/>
        <v>2.7415254237288078E-2</v>
      </c>
      <c r="BJ105">
        <f t="shared" si="64"/>
        <v>135.23460888935006</v>
      </c>
      <c r="BK105">
        <f t="shared" si="65"/>
        <v>106.08171888344492</v>
      </c>
      <c r="BL105">
        <f t="shared" si="58"/>
        <v>1.274815399983632</v>
      </c>
    </row>
    <row r="106" spans="1:64" x14ac:dyDescent="0.25">
      <c r="A106" s="54">
        <v>40086</v>
      </c>
      <c r="B106" s="75">
        <f>_xll.BDH(B$2,"PX_LAST",$A106,$A106,"Days=A","Fill=P")</f>
        <v>99.089200000000005</v>
      </c>
      <c r="C106" s="8">
        <f t="shared" si="37"/>
        <v>98.885179865137957</v>
      </c>
      <c r="D106" s="55">
        <f t="shared" si="47"/>
        <v>-1.4937838378553046</v>
      </c>
      <c r="E106" s="44">
        <f t="shared" si="60"/>
        <v>0.845989807172421</v>
      </c>
      <c r="F106" s="8" cm="1">
        <f t="array" ref="F106">_xll.BDH(F$2,"PX_LAST",$A106,$A106,"Days=A","Fill=P")</f>
        <v>-0.72399999999999998</v>
      </c>
      <c r="G106" s="10">
        <f t="shared" si="38"/>
        <v>-1.7924132555190577</v>
      </c>
      <c r="H106" s="44">
        <f t="shared" si="51"/>
        <v>-0.3834865382717344</v>
      </c>
      <c r="I106" s="44">
        <f t="shared" si="61"/>
        <v>1.6157170671511549</v>
      </c>
      <c r="J106" s="59"/>
      <c r="K106" s="10"/>
      <c r="M106" s="59" cm="1">
        <f t="array" ref="M106">_xll.BDH(M$3,"PX_LAST",$A106,$A106,"Days=A","Fill=P")</f>
        <v>61.3</v>
      </c>
      <c r="N106" s="10">
        <f t="shared" si="59"/>
        <v>-10.304236302112756</v>
      </c>
      <c r="O106" s="55">
        <f t="shared" si="36"/>
        <v>0.67109892017914063</v>
      </c>
      <c r="R106" s="34" t="s">
        <v>28</v>
      </c>
      <c r="S106" s="26">
        <f t="shared" si="62"/>
        <v>0.25110708367513551</v>
      </c>
      <c r="T106" s="1" t="str">
        <f t="shared" si="48"/>
        <v>E</v>
      </c>
      <c r="U106" s="26">
        <f t="shared" si="52"/>
        <v>0.22132021643816807</v>
      </c>
      <c r="V106" s="49">
        <f t="shared" si="49"/>
        <v>0</v>
      </c>
      <c r="W106" s="26">
        <f t="shared" si="53"/>
        <v>0.22132021643816807</v>
      </c>
      <c r="X106" t="str">
        <f t="shared" si="54"/>
        <v>E</v>
      </c>
      <c r="Y106" s="35">
        <f t="shared" si="50"/>
        <v>2.978686723696744E-2</v>
      </c>
      <c r="Z106" s="34" t="str">
        <f t="shared" si="66"/>
        <v>E</v>
      </c>
      <c r="AA106" t="s">
        <v>57</v>
      </c>
      <c r="AB106" s="1">
        <f t="shared" si="57"/>
        <v>0.22132021643816807</v>
      </c>
      <c r="AC106" s="1">
        <f t="shared" si="35"/>
        <v>0.22391754349574577</v>
      </c>
      <c r="AD106" s="1"/>
      <c r="AE106" s="1"/>
      <c r="AF106" s="1"/>
      <c r="AG106" s="1">
        <v>0</v>
      </c>
      <c r="AI106" s="28">
        <f t="shared" si="41"/>
        <v>0.25110708367513551</v>
      </c>
      <c r="AJ106" s="28" t="e">
        <f t="shared" si="41"/>
        <v>#N/A</v>
      </c>
      <c r="AK106" s="28" t="e">
        <f t="shared" si="41"/>
        <v>#N/A</v>
      </c>
      <c r="AL106" s="28" t="e">
        <f t="shared" si="39"/>
        <v>#N/A</v>
      </c>
      <c r="AM106" s="28">
        <f t="shared" si="42"/>
        <v>242.47</v>
      </c>
      <c r="AN106" s="28" t="e">
        <f t="shared" si="42"/>
        <v>#N/A</v>
      </c>
      <c r="AO106" t="e">
        <f t="shared" si="42"/>
        <v>#N/A</v>
      </c>
      <c r="AP106" t="e">
        <f t="shared" si="43"/>
        <v>#N/A</v>
      </c>
      <c r="AR106" s="16">
        <f t="shared" si="44"/>
        <v>40086</v>
      </c>
      <c r="AS106">
        <f t="shared" si="45"/>
        <v>4</v>
      </c>
      <c r="AT106">
        <f t="shared" si="46"/>
        <v>4</v>
      </c>
      <c r="BE106" cm="1">
        <f t="array" ref="BE106">_xll.BDH($BE$3,"PX_LAST",$A106,$A106,"Days=A","Fill=P")</f>
        <v>242.47</v>
      </c>
      <c r="BF106">
        <f t="shared" si="40"/>
        <v>2.7415254237288078E-2</v>
      </c>
      <c r="BG106" t="str">
        <f t="shared" si="55"/>
        <v>E</v>
      </c>
      <c r="BH106">
        <f t="shared" si="56"/>
        <v>1</v>
      </c>
      <c r="BI106">
        <f t="shared" si="63"/>
        <v>-2.2848187404627351E-2</v>
      </c>
      <c r="BJ106">
        <f t="shared" si="64"/>
        <v>138.94210007373181</v>
      </c>
      <c r="BK106">
        <f t="shared" si="65"/>
        <v>108.98997617656309</v>
      </c>
      <c r="BL106">
        <f t="shared" si="58"/>
        <v>1.274815399983632</v>
      </c>
    </row>
    <row r="107" spans="1:64" x14ac:dyDescent="0.25">
      <c r="A107" s="54">
        <v>40116</v>
      </c>
      <c r="B107" s="75">
        <f>_xll.BDH(B$2,"PX_LAST",$A107,$A107,"Days=A","Fill=P")</f>
        <v>99.089200000000005</v>
      </c>
      <c r="C107" s="8">
        <f t="shared" si="37"/>
        <v>98.895380871881059</v>
      </c>
      <c r="D107" s="55">
        <f t="shared" si="47"/>
        <v>-1.3363964339596748</v>
      </c>
      <c r="E107" s="44">
        <f t="shared" si="60"/>
        <v>0.77211082968571687</v>
      </c>
      <c r="F107" s="8" cm="1">
        <f t="array" ref="F107">_xll.BDH(F$2,"PX_LAST",$A107,$A107,"Days=A","Fill=P")</f>
        <v>-0.76700000000000002</v>
      </c>
      <c r="G107" s="10">
        <f t="shared" si="38"/>
        <v>-1.7411425927431048</v>
      </c>
      <c r="H107" s="44">
        <f t="shared" si="51"/>
        <v>-8.0649456448251416E-2</v>
      </c>
      <c r="I107" s="44">
        <f t="shared" si="61"/>
        <v>1.637214422120814</v>
      </c>
      <c r="J107" s="59"/>
      <c r="K107" s="10"/>
      <c r="M107" s="59" cm="1">
        <f t="array" ref="M107">_xll.BDH(M$3,"PX_LAST",$A107,$A107,"Days=A","Fill=P")</f>
        <v>43.2</v>
      </c>
      <c r="N107" s="10">
        <f t="shared" si="59"/>
        <v>-4.9538126719014803</v>
      </c>
      <c r="O107" s="55">
        <f t="shared" si="36"/>
        <v>0.89845325807332432</v>
      </c>
      <c r="R107" s="34" t="s">
        <v>28</v>
      </c>
      <c r="S107" s="26">
        <f t="shared" si="62"/>
        <v>0.3781465238943858</v>
      </c>
      <c r="T107" s="1" t="str">
        <f t="shared" si="48"/>
        <v>E</v>
      </c>
      <c r="U107" s="26">
        <f t="shared" si="52"/>
        <v>0.12703944021925029</v>
      </c>
      <c r="V107" s="49">
        <f t="shared" si="49"/>
        <v>0</v>
      </c>
      <c r="W107" s="26">
        <f t="shared" si="53"/>
        <v>0.12703944021925029</v>
      </c>
      <c r="X107" t="str">
        <f t="shared" si="54"/>
        <v>E</v>
      </c>
      <c r="Y107" s="35">
        <f t="shared" si="50"/>
        <v>2.978686723696744E-2</v>
      </c>
      <c r="Z107" s="34" t="str">
        <f t="shared" si="66"/>
        <v>E</v>
      </c>
      <c r="AA107" t="s">
        <v>57</v>
      </c>
      <c r="AB107" s="1">
        <f t="shared" si="57"/>
        <v>0.12703944021925029</v>
      </c>
      <c r="AC107" s="1">
        <f t="shared" si="35"/>
        <v>0.22391754349574577</v>
      </c>
      <c r="AD107" s="1"/>
      <c r="AE107" s="1"/>
      <c r="AF107" s="1"/>
      <c r="AG107" s="1">
        <v>0</v>
      </c>
      <c r="AI107" s="28">
        <f t="shared" si="41"/>
        <v>0.3781465238943858</v>
      </c>
      <c r="AJ107" s="28" t="e">
        <f t="shared" si="41"/>
        <v>#N/A</v>
      </c>
      <c r="AK107" s="28" t="e">
        <f t="shared" si="41"/>
        <v>#N/A</v>
      </c>
      <c r="AL107" s="28" t="e">
        <f t="shared" si="39"/>
        <v>#N/A</v>
      </c>
      <c r="AM107" s="28">
        <f t="shared" si="42"/>
        <v>236.93</v>
      </c>
      <c r="AN107" s="28" t="e">
        <f t="shared" si="42"/>
        <v>#N/A</v>
      </c>
      <c r="AO107" t="e">
        <f t="shared" si="42"/>
        <v>#N/A</v>
      </c>
      <c r="AP107" t="e">
        <f t="shared" si="43"/>
        <v>#N/A</v>
      </c>
      <c r="AR107" s="16">
        <f t="shared" si="44"/>
        <v>40116</v>
      </c>
      <c r="AS107">
        <f t="shared" si="45"/>
        <v>4</v>
      </c>
      <c r="AT107">
        <f t="shared" si="46"/>
        <v>4</v>
      </c>
      <c r="BE107" cm="1">
        <f t="array" ref="BE107">_xll.BDH($BE$3,"PX_LAST",$A107,$A107,"Days=A","Fill=P")</f>
        <v>236.93</v>
      </c>
      <c r="BF107">
        <f t="shared" si="40"/>
        <v>-2.2848187404627351E-2</v>
      </c>
      <c r="BG107" t="str">
        <f t="shared" si="55"/>
        <v>E</v>
      </c>
      <c r="BH107">
        <f t="shared" si="56"/>
        <v>1</v>
      </c>
      <c r="BI107">
        <f t="shared" si="63"/>
        <v>9.4542691934325074E-3</v>
      </c>
      <c r="BJ107">
        <f t="shared" si="64"/>
        <v>135.76752493285468</v>
      </c>
      <c r="BK107">
        <f t="shared" si="65"/>
        <v>106.49975277565511</v>
      </c>
      <c r="BL107">
        <f t="shared" si="58"/>
        <v>1.274815399983632</v>
      </c>
    </row>
    <row r="108" spans="1:64" x14ac:dyDescent="0.25">
      <c r="A108" s="54">
        <v>40147</v>
      </c>
      <c r="B108" s="75">
        <f>_xll.BDH(B$2,"PX_LAST",$A108,$A108,"Days=A","Fill=P")</f>
        <v>100.0874</v>
      </c>
      <c r="C108" s="8">
        <f t="shared" si="37"/>
        <v>98.954981828287004</v>
      </c>
      <c r="D108" s="55">
        <f t="shared" si="47"/>
        <v>-1.1601476578528305</v>
      </c>
      <c r="E108" s="44">
        <f t="shared" si="60"/>
        <v>0.7326744993622587</v>
      </c>
      <c r="F108" s="8" cm="1">
        <f t="array" ref="F108">_xll.BDH(F$2,"PX_LAST",$A108,$A108,"Days=A","Fill=P")</f>
        <v>-0.72099999999999997</v>
      </c>
      <c r="G108" s="10">
        <f t="shared" si="38"/>
        <v>-1.6901354631059495</v>
      </c>
      <c r="H108" s="44">
        <f t="shared" si="51"/>
        <v>3.8726247383046718E-2</v>
      </c>
      <c r="I108" s="44">
        <f t="shared" si="61"/>
        <v>1.3030185374643293</v>
      </c>
      <c r="J108" s="59"/>
      <c r="K108" s="10"/>
      <c r="M108" s="59" cm="1">
        <f t="array" ref="M108">_xll.BDH(M$3,"PX_LAST",$A108,$A108,"Days=A","Fill=P")</f>
        <v>25.3</v>
      </c>
      <c r="N108" s="10">
        <f t="shared" si="59"/>
        <v>-1.9284314047113327</v>
      </c>
      <c r="O108" s="55">
        <f t="shared" si="36"/>
        <v>1.0551547973125479</v>
      </c>
      <c r="R108" s="34" t="s">
        <v>28</v>
      </c>
      <c r="S108" s="26">
        <f t="shared" si="62"/>
        <v>0.39388528473387041</v>
      </c>
      <c r="T108" s="1" t="str">
        <f t="shared" si="48"/>
        <v>E</v>
      </c>
      <c r="U108" s="26">
        <f t="shared" si="52"/>
        <v>1.5738760839484611E-2</v>
      </c>
      <c r="V108" s="49">
        <f t="shared" si="49"/>
        <v>0</v>
      </c>
      <c r="W108" s="26">
        <f t="shared" si="53"/>
        <v>1.5738760839484611E-2</v>
      </c>
      <c r="X108" t="str">
        <f t="shared" si="54"/>
        <v>E</v>
      </c>
      <c r="Y108" s="35">
        <f t="shared" si="50"/>
        <v>2.978686723696744E-2</v>
      </c>
      <c r="Z108" s="34" t="str">
        <f t="shared" si="66"/>
        <v>E</v>
      </c>
      <c r="AA108" t="s">
        <v>57</v>
      </c>
      <c r="AB108" s="1">
        <f t="shared" si="57"/>
        <v>1.5738760839484611E-2</v>
      </c>
      <c r="AC108" s="1">
        <f t="shared" ref="AC108:AC171" si="67">PERCENTILE(AB88:AB108,$X$1)</f>
        <v>0.22391754349574577</v>
      </c>
      <c r="AD108" s="1"/>
      <c r="AE108" s="1"/>
      <c r="AF108" s="1"/>
      <c r="AG108" s="1">
        <v>0</v>
      </c>
      <c r="AI108" s="28">
        <f t="shared" si="41"/>
        <v>0.39388528473387041</v>
      </c>
      <c r="AJ108" s="28" t="e">
        <f t="shared" si="41"/>
        <v>#N/A</v>
      </c>
      <c r="AK108" s="28" t="e">
        <f t="shared" si="41"/>
        <v>#N/A</v>
      </c>
      <c r="AL108" s="28" t="e">
        <f t="shared" si="39"/>
        <v>#N/A</v>
      </c>
      <c r="AM108" s="28">
        <f t="shared" si="42"/>
        <v>239.17</v>
      </c>
      <c r="AN108" s="28" t="e">
        <f t="shared" si="42"/>
        <v>#N/A</v>
      </c>
      <c r="AO108" t="e">
        <f t="shared" si="42"/>
        <v>#N/A</v>
      </c>
      <c r="AP108" t="e">
        <f t="shared" si="43"/>
        <v>#N/A</v>
      </c>
      <c r="AR108" s="16">
        <f t="shared" si="44"/>
        <v>40147</v>
      </c>
      <c r="AS108">
        <f t="shared" si="45"/>
        <v>4</v>
      </c>
      <c r="AT108">
        <f t="shared" si="46"/>
        <v>4</v>
      </c>
      <c r="BE108" cm="1">
        <f t="array" ref="BE108">_xll.BDH($BE$3,"PX_LAST",$A108,$A108,"Days=A","Fill=P")</f>
        <v>239.17</v>
      </c>
      <c r="BF108">
        <f t="shared" si="40"/>
        <v>9.4542691934325074E-3</v>
      </c>
      <c r="BG108" t="str">
        <f t="shared" si="55"/>
        <v>E</v>
      </c>
      <c r="BH108">
        <f t="shared" si="56"/>
        <v>1</v>
      </c>
      <c r="BI108">
        <f t="shared" si="63"/>
        <v>6.1546180541037776E-2</v>
      </c>
      <c r="BJ108">
        <f t="shared" si="64"/>
        <v>137.05110766129596</v>
      </c>
      <c r="BK108">
        <f t="shared" si="65"/>
        <v>107.50663010743017</v>
      </c>
      <c r="BL108">
        <f t="shared" si="58"/>
        <v>1.274815399983632</v>
      </c>
    </row>
    <row r="109" spans="1:64" x14ac:dyDescent="0.25">
      <c r="A109" s="54">
        <v>40178</v>
      </c>
      <c r="B109" s="75">
        <f>_xll.BDH(B$2,"PX_LAST",$A109,$A109,"Days=A","Fill=P")</f>
        <v>100.3801</v>
      </c>
      <c r="C109" s="8">
        <f t="shared" si="37"/>
        <v>99.026237736872659</v>
      </c>
      <c r="D109" s="55">
        <f t="shared" si="47"/>
        <v>-0.98544322411688468</v>
      </c>
      <c r="E109" s="44">
        <f t="shared" si="60"/>
        <v>0.69799400528311661</v>
      </c>
      <c r="F109" s="8" cm="1">
        <f t="array" ref="F109">_xll.BDH(F$2,"PX_LAST",$A109,$A109,"Days=A","Fill=P")</f>
        <v>-0.32500000000000001</v>
      </c>
      <c r="G109" s="10">
        <f t="shared" si="38"/>
        <v>-1.6218786899506521</v>
      </c>
      <c r="H109" s="44">
        <f t="shared" si="51"/>
        <v>0.16170658672644572</v>
      </c>
      <c r="I109" s="44">
        <f t="shared" si="61"/>
        <v>0.96075198026798936</v>
      </c>
      <c r="J109" s="59"/>
      <c r="K109" s="10"/>
      <c r="M109" s="59" cm="1">
        <f t="array" ref="M109">_xll.BDH(M$3,"PX_LAST",$A109,$A109,"Days=A","Fill=P")</f>
        <v>-15.5</v>
      </c>
      <c r="N109" s="10">
        <f t="shared" si="59"/>
        <v>-3.2855882642401992</v>
      </c>
      <c r="O109" s="55">
        <f t="shared" si="36"/>
        <v>1.0650687264593144</v>
      </c>
      <c r="R109" s="34" t="s">
        <v>28</v>
      </c>
      <c r="S109" s="26">
        <f t="shared" si="62"/>
        <v>0.38001561492399627</v>
      </c>
      <c r="T109" s="1" t="str">
        <f t="shared" si="48"/>
        <v>SD</v>
      </c>
      <c r="U109" s="26">
        <f t="shared" si="52"/>
        <v>-1.3869669809874141E-2</v>
      </c>
      <c r="V109" s="49">
        <f t="shared" si="49"/>
        <v>0</v>
      </c>
      <c r="W109" s="26">
        <f t="shared" si="53"/>
        <v>-1.3869669809874141E-2</v>
      </c>
      <c r="X109" t="str">
        <f t="shared" si="54"/>
        <v>E</v>
      </c>
      <c r="Y109" s="35">
        <f t="shared" si="50"/>
        <v>2.978686723696744E-2</v>
      </c>
      <c r="Z109" s="34" t="str">
        <f t="shared" si="66"/>
        <v>E</v>
      </c>
      <c r="AA109" t="s">
        <v>57</v>
      </c>
      <c r="AB109" s="1">
        <f t="shared" si="57"/>
        <v>1.3869669809874141E-2</v>
      </c>
      <c r="AC109" s="1">
        <f t="shared" si="67"/>
        <v>0.22132021643816807</v>
      </c>
      <c r="AD109" s="1"/>
      <c r="AE109" s="1"/>
      <c r="AF109" s="1"/>
      <c r="AG109" s="1">
        <v>0</v>
      </c>
      <c r="AI109" s="28">
        <f t="shared" si="41"/>
        <v>0.38001561492399627</v>
      </c>
      <c r="AJ109" s="28" t="e">
        <f t="shared" si="41"/>
        <v>#N/A</v>
      </c>
      <c r="AK109" s="28" t="e">
        <f t="shared" si="41"/>
        <v>#N/A</v>
      </c>
      <c r="AL109" s="28" t="e">
        <f t="shared" si="39"/>
        <v>#N/A</v>
      </c>
      <c r="AM109" s="28">
        <f t="shared" si="42"/>
        <v>253.89</v>
      </c>
      <c r="AN109" s="28" t="e">
        <f t="shared" si="42"/>
        <v>#N/A</v>
      </c>
      <c r="AO109" t="e">
        <f t="shared" si="42"/>
        <v>#N/A</v>
      </c>
      <c r="AP109" t="e">
        <f t="shared" si="43"/>
        <v>#N/A</v>
      </c>
      <c r="AR109" s="16">
        <f t="shared" si="44"/>
        <v>40178</v>
      </c>
      <c r="AS109">
        <f t="shared" si="45"/>
        <v>3</v>
      </c>
      <c r="AT109">
        <f t="shared" si="46"/>
        <v>4</v>
      </c>
      <c r="BE109" cm="1">
        <f t="array" ref="BE109">_xll.BDH($BE$3,"PX_LAST",$A109,$A109,"Days=A","Fill=P")</f>
        <v>253.89</v>
      </c>
      <c r="BF109">
        <f t="shared" si="40"/>
        <v>6.1546180541037776E-2</v>
      </c>
      <c r="BG109" t="str">
        <f t="shared" si="55"/>
        <v>E</v>
      </c>
      <c r="BH109">
        <f t="shared" si="56"/>
        <v>1</v>
      </c>
      <c r="BI109">
        <f t="shared" si="63"/>
        <v>-2.7295285359801413E-2</v>
      </c>
      <c r="BJ109">
        <f t="shared" si="64"/>
        <v>145.48607987676729</v>
      </c>
      <c r="BK109">
        <f t="shared" si="65"/>
        <v>114.12325257338064</v>
      </c>
      <c r="BL109">
        <f t="shared" si="58"/>
        <v>1.274815399983632</v>
      </c>
    </row>
    <row r="110" spans="1:64" x14ac:dyDescent="0.25">
      <c r="A110" s="54">
        <v>40207</v>
      </c>
      <c r="B110" s="75">
        <f>_xll.BDH(B$2,"PX_LAST",$A110,$A110,"Days=A","Fill=P")</f>
        <v>100.3801</v>
      </c>
      <c r="C110" s="8">
        <f t="shared" si="37"/>
        <v>99.093930850029025</v>
      </c>
      <c r="D110" s="55">
        <f t="shared" si="47"/>
        <v>-0.82777698154562662</v>
      </c>
      <c r="E110" s="44">
        <f t="shared" si="60"/>
        <v>0.66600685630967793</v>
      </c>
      <c r="F110" s="8" cm="1">
        <f t="array" ref="F110">_xll.BDH(F$2,"PX_LAST",$A110,$A110,"Days=A","Fill=P")</f>
        <v>-0.48</v>
      </c>
      <c r="G110" s="10">
        <f t="shared" si="38"/>
        <v>-1.5647847554531193</v>
      </c>
      <c r="H110" s="44">
        <f t="shared" si="51"/>
        <v>0.30409392896590143</v>
      </c>
      <c r="I110" s="44">
        <f t="shared" si="61"/>
        <v>0.68758046723763577</v>
      </c>
      <c r="J110" s="59"/>
      <c r="K110" s="10"/>
      <c r="M110" s="59" cm="1">
        <f t="array" ref="M110">_xll.BDH(M$3,"PX_LAST",$A110,$A110,"Days=A","Fill=P")</f>
        <v>10.3</v>
      </c>
      <c r="N110" s="10">
        <f t="shared" si="59"/>
        <v>-1.9270294378161794</v>
      </c>
      <c r="O110" s="55">
        <f t="shared" si="36"/>
        <v>1.1771882326605418</v>
      </c>
      <c r="R110" s="34" t="s">
        <v>28</v>
      </c>
      <c r="S110" s="26">
        <f t="shared" si="62"/>
        <v>0.40141850072562607</v>
      </c>
      <c r="T110" s="1" t="str">
        <f t="shared" si="48"/>
        <v>E</v>
      </c>
      <c r="U110" s="26">
        <f t="shared" si="52"/>
        <v>2.1402885801629801E-2</v>
      </c>
      <c r="V110" s="49">
        <f t="shared" si="49"/>
        <v>0</v>
      </c>
      <c r="W110" s="26">
        <f t="shared" si="53"/>
        <v>2.1402885801629801E-2</v>
      </c>
      <c r="X110" t="str">
        <f t="shared" si="54"/>
        <v>E</v>
      </c>
      <c r="Y110" s="35">
        <f t="shared" si="50"/>
        <v>0.40141850072562607</v>
      </c>
      <c r="Z110" s="34" t="str">
        <f t="shared" si="66"/>
        <v>E</v>
      </c>
      <c r="AA110" t="s">
        <v>57</v>
      </c>
      <c r="AB110" s="1">
        <f t="shared" si="57"/>
        <v>2.1402885801629801E-2</v>
      </c>
      <c r="AC110" s="1">
        <f t="shared" si="67"/>
        <v>0.22132021643816807</v>
      </c>
      <c r="AD110" s="1"/>
      <c r="AE110" s="1"/>
      <c r="AF110" s="1"/>
      <c r="AG110" s="1">
        <v>0</v>
      </c>
      <c r="AI110" s="28">
        <f t="shared" si="41"/>
        <v>0.40141850072562607</v>
      </c>
      <c r="AJ110" s="28" t="e">
        <f t="shared" si="41"/>
        <v>#N/A</v>
      </c>
      <c r="AK110" s="28" t="e">
        <f t="shared" si="41"/>
        <v>#N/A</v>
      </c>
      <c r="AL110" s="28" t="e">
        <f t="shared" si="39"/>
        <v>#N/A</v>
      </c>
      <c r="AM110" s="28">
        <f t="shared" si="42"/>
        <v>246.96</v>
      </c>
      <c r="AN110" s="28" t="e">
        <f t="shared" si="42"/>
        <v>#N/A</v>
      </c>
      <c r="AO110" t="e">
        <f t="shared" si="42"/>
        <v>#N/A</v>
      </c>
      <c r="AP110" t="e">
        <f t="shared" si="43"/>
        <v>#N/A</v>
      </c>
      <c r="AR110" s="16">
        <f t="shared" si="44"/>
        <v>40207</v>
      </c>
      <c r="AS110">
        <f t="shared" si="45"/>
        <v>4</v>
      </c>
      <c r="AT110">
        <f t="shared" si="46"/>
        <v>4</v>
      </c>
      <c r="BE110" cm="1">
        <f t="array" ref="BE110">_xll.BDH($BE$3,"PX_LAST",$A110,$A110,"Days=A","Fill=P")</f>
        <v>246.96</v>
      </c>
      <c r="BF110">
        <f t="shared" si="40"/>
        <v>-2.7295285359801413E-2</v>
      </c>
      <c r="BG110" t="str">
        <f t="shared" si="55"/>
        <v>E</v>
      </c>
      <c r="BH110">
        <f t="shared" si="56"/>
        <v>1</v>
      </c>
      <c r="BI110">
        <f t="shared" si="63"/>
        <v>-4.6971169420149117E-3</v>
      </c>
      <c r="BJ110">
        <f t="shared" si="64"/>
        <v>141.51499581065207</v>
      </c>
      <c r="BK110">
        <f t="shared" si="65"/>
        <v>111.00822582820152</v>
      </c>
      <c r="BL110">
        <f t="shared" si="58"/>
        <v>1.274815399983632</v>
      </c>
    </row>
    <row r="111" spans="1:64" x14ac:dyDescent="0.25">
      <c r="A111" s="54">
        <v>40235</v>
      </c>
      <c r="B111" s="75">
        <f>_xll.BDH(B$2,"PX_LAST",$A111,$A111,"Days=A","Fill=P")</f>
        <v>100.5716</v>
      </c>
      <c r="C111" s="8">
        <f t="shared" si="37"/>
        <v>99.167814307527578</v>
      </c>
      <c r="D111" s="55">
        <f t="shared" si="47"/>
        <v>-0.65789793144350794</v>
      </c>
      <c r="E111" s="44">
        <f t="shared" si="60"/>
        <v>0.67849850251616683</v>
      </c>
      <c r="F111" s="8" cm="1">
        <f t="array" ref="F111">_xll.BDH(F$2,"PX_LAST",$A111,$A111,"Days=A","Fill=P")</f>
        <v>-0.40799999999999997</v>
      </c>
      <c r="G111" s="10">
        <f t="shared" si="38"/>
        <v>-1.5069455176804634</v>
      </c>
      <c r="H111" s="44">
        <f t="shared" si="51"/>
        <v>0.51943520442074098</v>
      </c>
      <c r="I111" s="44">
        <f t="shared" si="61"/>
        <v>0.60008466086899237</v>
      </c>
      <c r="J111" s="59"/>
      <c r="K111" s="10"/>
      <c r="M111" s="59" cm="1">
        <f t="array" ref="M111">_xll.BDH(M$3,"PX_LAST",$A111,$A111,"Days=A","Fill=P")</f>
        <v>-45</v>
      </c>
      <c r="N111" s="10">
        <f t="shared" si="59"/>
        <v>-6.2343264940345602</v>
      </c>
      <c r="O111" s="55">
        <f t="shared" ref="O111:O174" si="68">(N111-MEDIAN(N91:N111))/AVEDEV(N91:N111)</f>
        <v>1.042146851071436</v>
      </c>
      <c r="R111" s="34" t="s">
        <v>28</v>
      </c>
      <c r="S111" s="26">
        <f t="shared" si="62"/>
        <v>0.43645345748676567</v>
      </c>
      <c r="T111" s="1" t="str">
        <f t="shared" si="48"/>
        <v>E</v>
      </c>
      <c r="U111" s="26">
        <f t="shared" si="52"/>
        <v>3.5034956761139602E-2</v>
      </c>
      <c r="V111" s="49">
        <f t="shared" si="49"/>
        <v>0</v>
      </c>
      <c r="W111" s="26">
        <f t="shared" si="53"/>
        <v>3.5034956761139602E-2</v>
      </c>
      <c r="X111" t="str">
        <f t="shared" si="54"/>
        <v>E</v>
      </c>
      <c r="Y111" s="35">
        <f t="shared" si="50"/>
        <v>0.40141850072562607</v>
      </c>
      <c r="Z111" s="34" t="str">
        <f t="shared" si="66"/>
        <v>E</v>
      </c>
      <c r="AA111" t="s">
        <v>57</v>
      </c>
      <c r="AB111" s="1">
        <f t="shared" si="57"/>
        <v>3.5034956761139602E-2</v>
      </c>
      <c r="AC111" s="1">
        <f t="shared" si="67"/>
        <v>0.22132021643816807</v>
      </c>
      <c r="AD111" s="1"/>
      <c r="AE111" s="1"/>
      <c r="AF111" s="1"/>
      <c r="AG111" s="1">
        <v>0</v>
      </c>
      <c r="AI111" s="28">
        <f t="shared" si="41"/>
        <v>0.43645345748676567</v>
      </c>
      <c r="AJ111" s="28" t="e">
        <f t="shared" si="41"/>
        <v>#N/A</v>
      </c>
      <c r="AK111" s="28" t="e">
        <f t="shared" si="41"/>
        <v>#N/A</v>
      </c>
      <c r="AL111" s="28" t="e">
        <f t="shared" si="39"/>
        <v>#N/A</v>
      </c>
      <c r="AM111" s="28">
        <f t="shared" si="42"/>
        <v>245.8</v>
      </c>
      <c r="AN111" s="28" t="e">
        <f t="shared" si="42"/>
        <v>#N/A</v>
      </c>
      <c r="AO111" t="e">
        <f t="shared" si="42"/>
        <v>#N/A</v>
      </c>
      <c r="AP111" t="e">
        <f t="shared" si="43"/>
        <v>#N/A</v>
      </c>
      <c r="AR111" s="16">
        <f t="shared" si="44"/>
        <v>40235</v>
      </c>
      <c r="AS111">
        <f t="shared" si="45"/>
        <v>4</v>
      </c>
      <c r="AT111">
        <f t="shared" si="46"/>
        <v>4</v>
      </c>
      <c r="BE111" cm="1">
        <f t="array" ref="BE111">_xll.BDH($BE$3,"PX_LAST",$A111,$A111,"Days=A","Fill=P")</f>
        <v>245.8</v>
      </c>
      <c r="BF111">
        <f t="shared" si="40"/>
        <v>-4.6971169420149117E-3</v>
      </c>
      <c r="BG111" t="str">
        <f t="shared" si="55"/>
        <v>E</v>
      </c>
      <c r="BH111">
        <f t="shared" si="56"/>
        <v>1</v>
      </c>
      <c r="BI111">
        <f t="shared" si="63"/>
        <v>7.2294548413344151E-2</v>
      </c>
      <c r="BJ111">
        <f t="shared" si="64"/>
        <v>140.85028332628067</v>
      </c>
      <c r="BK111">
        <f t="shared" si="65"/>
        <v>110.48680720996086</v>
      </c>
      <c r="BL111">
        <f t="shared" si="58"/>
        <v>1.2748153999836318</v>
      </c>
    </row>
    <row r="112" spans="1:64" x14ac:dyDescent="0.25">
      <c r="A112" s="54">
        <v>40268</v>
      </c>
      <c r="B112" s="75">
        <f>_xll.BDH(B$2,"PX_LAST",$A112,$A112,"Days=A","Fill=P")</f>
        <v>100.794</v>
      </c>
      <c r="C112" s="8">
        <f t="shared" si="37"/>
        <v>99.249123592151207</v>
      </c>
      <c r="D112" s="55">
        <f t="shared" si="47"/>
        <v>-0.46062928426728639</v>
      </c>
      <c r="E112" s="44">
        <f t="shared" si="60"/>
        <v>0.69951837358554414</v>
      </c>
      <c r="F112" s="8" cm="1">
        <f t="array" ref="F112">_xll.BDH(F$2,"PX_LAST",$A112,$A112,"Days=A","Fill=P")</f>
        <v>5.0999999999999997E-2</v>
      </c>
      <c r="G112" s="10">
        <f t="shared" si="38"/>
        <v>-1.4290482417964401</v>
      </c>
      <c r="H112" s="44">
        <f t="shared" si="51"/>
        <v>0.89883861172075508</v>
      </c>
      <c r="I112" s="44">
        <f t="shared" si="61"/>
        <v>0.86011236433770832</v>
      </c>
      <c r="J112" s="59"/>
      <c r="K112" s="10"/>
      <c r="M112" s="59" cm="1">
        <f t="array" ref="M112">_xll.BDH(M$3,"PX_LAST",$A112,$A112,"Days=A","Fill=P")</f>
        <v>7.7</v>
      </c>
      <c r="N112" s="10">
        <f t="shared" si="59"/>
        <v>-4.8408938446311049</v>
      </c>
      <c r="O112" s="55">
        <f t="shared" si="68"/>
        <v>1.1298872735647378</v>
      </c>
      <c r="R112" s="34" t="s">
        <v>28</v>
      </c>
      <c r="S112" s="26">
        <f t="shared" si="62"/>
        <v>0.62554546778829179</v>
      </c>
      <c r="T112" s="1" t="str">
        <f t="shared" si="48"/>
        <v>E</v>
      </c>
      <c r="U112" s="26">
        <f t="shared" si="52"/>
        <v>0.18909201030152611</v>
      </c>
      <c r="V112" s="49">
        <f t="shared" si="49"/>
        <v>0</v>
      </c>
      <c r="W112" s="26">
        <f t="shared" si="53"/>
        <v>0.18909201030152611</v>
      </c>
      <c r="X112" t="str">
        <f t="shared" si="54"/>
        <v>E</v>
      </c>
      <c r="Y112" s="35">
        <f t="shared" si="50"/>
        <v>0.40141850072562607</v>
      </c>
      <c r="Z112" s="34" t="str">
        <f t="shared" si="66"/>
        <v>E</v>
      </c>
      <c r="AA112" t="s">
        <v>57</v>
      </c>
      <c r="AB112" s="1">
        <f t="shared" si="57"/>
        <v>0.18909201030152611</v>
      </c>
      <c r="AC112" s="1">
        <f t="shared" si="67"/>
        <v>0.22132021643816807</v>
      </c>
      <c r="AD112" s="1"/>
      <c r="AE112" s="1"/>
      <c r="AF112" s="1"/>
      <c r="AG112" s="1">
        <v>0</v>
      </c>
      <c r="AI112" s="28">
        <f t="shared" si="41"/>
        <v>0.62554546778829179</v>
      </c>
      <c r="AJ112" s="28" t="e">
        <f t="shared" si="41"/>
        <v>#N/A</v>
      </c>
      <c r="AK112" s="28" t="e">
        <f t="shared" si="41"/>
        <v>#N/A</v>
      </c>
      <c r="AL112" s="28" t="e">
        <f t="shared" si="39"/>
        <v>#N/A</v>
      </c>
      <c r="AM112" s="28">
        <f t="shared" si="42"/>
        <v>263.57</v>
      </c>
      <c r="AN112" s="28" t="e">
        <f t="shared" si="42"/>
        <v>#N/A</v>
      </c>
      <c r="AO112" t="e">
        <f t="shared" si="42"/>
        <v>#N/A</v>
      </c>
      <c r="AP112" t="e">
        <f t="shared" si="43"/>
        <v>#N/A</v>
      </c>
      <c r="AR112" s="16">
        <f t="shared" si="44"/>
        <v>40268</v>
      </c>
      <c r="AS112">
        <f t="shared" si="45"/>
        <v>4</v>
      </c>
      <c r="AT112">
        <f t="shared" si="46"/>
        <v>4</v>
      </c>
      <c r="BE112" cm="1">
        <f t="array" ref="BE112">_xll.BDH($BE$3,"PX_LAST",$A112,$A112,"Days=A","Fill=P")</f>
        <v>263.57</v>
      </c>
      <c r="BF112">
        <f t="shared" si="40"/>
        <v>7.2294548413344151E-2</v>
      </c>
      <c r="BG112" t="str">
        <f t="shared" si="55"/>
        <v>E</v>
      </c>
      <c r="BH112">
        <f t="shared" si="56"/>
        <v>1</v>
      </c>
      <c r="BI112">
        <f t="shared" si="63"/>
        <v>-1.38862541260385E-2</v>
      </c>
      <c r="BJ112">
        <f t="shared" si="64"/>
        <v>151.0329909532457</v>
      </c>
      <c r="BK112">
        <f t="shared" si="65"/>
        <v>118.4744010428372</v>
      </c>
      <c r="BL112">
        <f t="shared" si="58"/>
        <v>1.2748153999836318</v>
      </c>
    </row>
    <row r="113" spans="1:64" x14ac:dyDescent="0.25">
      <c r="A113" s="54">
        <v>40298</v>
      </c>
      <c r="B113" s="75">
        <f>_xll.BDH(B$2,"PX_LAST",$A113,$A113,"Days=A","Fill=P")</f>
        <v>100.8719</v>
      </c>
      <c r="C113" s="8">
        <f t="shared" si="37"/>
        <v>99.330262412543647</v>
      </c>
      <c r="D113" s="55">
        <f t="shared" si="47"/>
        <v>-0.22225496219592861</v>
      </c>
      <c r="E113" s="44">
        <f t="shared" si="60"/>
        <v>0.76318826192095601</v>
      </c>
      <c r="F113" s="8" cm="1">
        <f t="array" ref="F113">_xll.BDH(F$2,"PX_LAST",$A113,$A113,"Days=A","Fill=P")</f>
        <v>-0.21299999999999999</v>
      </c>
      <c r="G113" s="10">
        <f t="shared" si="38"/>
        <v>-1.368245829706618</v>
      </c>
      <c r="H113" s="44">
        <f t="shared" si="51"/>
        <v>1.3900053161930732</v>
      </c>
      <c r="I113" s="44">
        <f t="shared" si="61"/>
        <v>1.2282987294666274</v>
      </c>
      <c r="J113" s="59"/>
      <c r="K113" s="10"/>
      <c r="M113" s="59" cm="1">
        <f t="array" ref="M113">_xll.BDH(M$3,"PX_LAST",$A113,$A113,"Days=A","Fill=P")</f>
        <v>64.2</v>
      </c>
      <c r="N113" s="10">
        <f t="shared" si="59"/>
        <v>2.0631955398320043</v>
      </c>
      <c r="O113" s="55">
        <f t="shared" si="68"/>
        <v>1.4099506624563587</v>
      </c>
      <c r="R113" s="34" t="s">
        <v>26</v>
      </c>
      <c r="S113" s="26">
        <f t="shared" si="62"/>
        <v>0.91383760156821725</v>
      </c>
      <c r="T113" s="1" t="str">
        <f t="shared" si="48"/>
        <v>E</v>
      </c>
      <c r="U113" s="26">
        <f t="shared" si="52"/>
        <v>0.28829213377992546</v>
      </c>
      <c r="V113" s="49">
        <f t="shared" si="49"/>
        <v>0</v>
      </c>
      <c r="W113" s="26">
        <f t="shared" si="53"/>
        <v>0.28829213377992546</v>
      </c>
      <c r="X113" t="str">
        <f t="shared" si="54"/>
        <v>E</v>
      </c>
      <c r="Y113" s="35">
        <f t="shared" si="50"/>
        <v>0.40141850072562607</v>
      </c>
      <c r="Z113" s="34" t="str">
        <f t="shared" si="66"/>
        <v>E</v>
      </c>
      <c r="AA113" t="s">
        <v>57</v>
      </c>
      <c r="AB113" s="1">
        <f t="shared" si="57"/>
        <v>0.28829213377992546</v>
      </c>
      <c r="AC113" s="1">
        <f t="shared" si="67"/>
        <v>0.22132021643816807</v>
      </c>
      <c r="AD113" s="1"/>
      <c r="AE113" s="1"/>
      <c r="AF113" s="1"/>
      <c r="AG113" s="1">
        <v>0</v>
      </c>
      <c r="AI113" s="28">
        <f t="shared" si="41"/>
        <v>0.91383760156821725</v>
      </c>
      <c r="AJ113" s="28" t="e">
        <f t="shared" si="41"/>
        <v>#N/A</v>
      </c>
      <c r="AK113" s="28" t="e">
        <f t="shared" si="41"/>
        <v>#N/A</v>
      </c>
      <c r="AL113" s="28" t="e">
        <f t="shared" si="39"/>
        <v>#N/A</v>
      </c>
      <c r="AM113" s="28">
        <f t="shared" si="42"/>
        <v>259.91000000000003</v>
      </c>
      <c r="AN113" s="28" t="e">
        <f t="shared" si="42"/>
        <v>#N/A</v>
      </c>
      <c r="AO113" t="e">
        <f t="shared" si="42"/>
        <v>#N/A</v>
      </c>
      <c r="AP113" t="e">
        <f t="shared" si="43"/>
        <v>#N/A</v>
      </c>
      <c r="AR113" s="16">
        <f t="shared" si="44"/>
        <v>40298</v>
      </c>
      <c r="AS113">
        <f t="shared" si="45"/>
        <v>4</v>
      </c>
      <c r="AT113">
        <f t="shared" si="46"/>
        <v>4</v>
      </c>
      <c r="BE113" cm="1">
        <f t="array" ref="BE113">_xll.BDH($BE$3,"PX_LAST",$A113,$A113,"Days=A","Fill=P")</f>
        <v>259.91000000000003</v>
      </c>
      <c r="BF113">
        <f t="shared" si="40"/>
        <v>-1.38862541260385E-2</v>
      </c>
      <c r="BG113" t="str">
        <f t="shared" si="55"/>
        <v>E</v>
      </c>
      <c r="BH113">
        <f t="shared" si="56"/>
        <v>1</v>
      </c>
      <c r="BI113">
        <f t="shared" si="63"/>
        <v>-5.7442961024970263E-2</v>
      </c>
      <c r="BJ113">
        <f t="shared" si="64"/>
        <v>148.93570845945325</v>
      </c>
      <c r="BK113">
        <f t="shared" si="65"/>
        <v>116.82923540252617</v>
      </c>
      <c r="BL113">
        <f t="shared" si="58"/>
        <v>1.2748153999836316</v>
      </c>
    </row>
    <row r="114" spans="1:64" x14ac:dyDescent="0.25">
      <c r="A114" s="54">
        <v>40329</v>
      </c>
      <c r="B114" s="75">
        <f>_xll.BDH(B$2,"PX_LAST",$A114,$A114,"Days=A","Fill=P")</f>
        <v>100.94070000000001</v>
      </c>
      <c r="C114" s="8">
        <f t="shared" si="37"/>
        <v>99.410784291916471</v>
      </c>
      <c r="D114" s="55">
        <f t="shared" si="47"/>
        <v>9.550490444314573E-2</v>
      </c>
      <c r="E114" s="44">
        <f t="shared" si="60"/>
        <v>0.92328188598877237</v>
      </c>
      <c r="F114" s="8" cm="1">
        <f t="array" ref="F114">_xll.BDH(F$2,"PX_LAST",$A114,$A114,"Days=A","Fill=P")</f>
        <v>-0.98</v>
      </c>
      <c r="G114" s="10">
        <f t="shared" si="38"/>
        <v>-1.348833538221287</v>
      </c>
      <c r="H114" s="44">
        <f t="shared" si="51"/>
        <v>1.7516109657928802</v>
      </c>
      <c r="I114" s="44">
        <f t="shared" si="61"/>
        <v>1.4475170368269787</v>
      </c>
      <c r="J114" s="59"/>
      <c r="K114" s="10"/>
      <c r="M114" s="59" cm="1">
        <f t="array" ref="M114">_xll.BDH(M$3,"PX_LAST",$A114,$A114,"Days=A","Fill=P")</f>
        <v>130.19999999999999</v>
      </c>
      <c r="N114" s="10">
        <f t="shared" si="59"/>
        <v>14.8768759858488</v>
      </c>
      <c r="O114" s="55">
        <f t="shared" si="68"/>
        <v>1.8281402734457615</v>
      </c>
      <c r="R114" s="34" t="s">
        <v>26</v>
      </c>
      <c r="S114" s="26">
        <f t="shared" si="62"/>
        <v>1.2092110132995075</v>
      </c>
      <c r="T114" s="1" t="str">
        <f t="shared" si="48"/>
        <v>E</v>
      </c>
      <c r="U114" s="26">
        <f t="shared" si="52"/>
        <v>0.29537341173129028</v>
      </c>
      <c r="V114" s="49">
        <f t="shared" si="49"/>
        <v>0</v>
      </c>
      <c r="W114" s="26">
        <f t="shared" si="53"/>
        <v>0.29537341173129028</v>
      </c>
      <c r="X114" t="str">
        <f t="shared" si="54"/>
        <v>E</v>
      </c>
      <c r="Y114" s="35">
        <f t="shared" si="50"/>
        <v>0.40141850072562607</v>
      </c>
      <c r="Z114" s="34" t="str">
        <f t="shared" si="66"/>
        <v>E</v>
      </c>
      <c r="AA114" t="s">
        <v>57</v>
      </c>
      <c r="AB114" s="1">
        <f t="shared" si="57"/>
        <v>0.29537341173129028</v>
      </c>
      <c r="AC114" s="1">
        <f t="shared" si="67"/>
        <v>0.22132021643816807</v>
      </c>
      <c r="AD114" s="1"/>
      <c r="AE114" s="1"/>
      <c r="AF114" s="1"/>
      <c r="AG114" s="1">
        <v>0</v>
      </c>
      <c r="AI114" s="28">
        <f t="shared" si="41"/>
        <v>1.2092110132995075</v>
      </c>
      <c r="AJ114" s="28" t="e">
        <f t="shared" si="41"/>
        <v>#N/A</v>
      </c>
      <c r="AK114" s="28" t="e">
        <f t="shared" si="41"/>
        <v>#N/A</v>
      </c>
      <c r="AL114" s="28" t="e">
        <f t="shared" si="39"/>
        <v>#N/A</v>
      </c>
      <c r="AM114" s="28">
        <f t="shared" si="42"/>
        <v>244.98</v>
      </c>
      <c r="AN114" s="28" t="e">
        <f t="shared" si="42"/>
        <v>#N/A</v>
      </c>
      <c r="AO114" t="e">
        <f t="shared" si="42"/>
        <v>#N/A</v>
      </c>
      <c r="AP114" t="e">
        <f t="shared" si="43"/>
        <v>#N/A</v>
      </c>
      <c r="AR114" s="16">
        <f t="shared" si="44"/>
        <v>40329</v>
      </c>
      <c r="AS114">
        <f t="shared" si="45"/>
        <v>4</v>
      </c>
      <c r="AT114">
        <f t="shared" si="46"/>
        <v>4</v>
      </c>
      <c r="BE114" cm="1">
        <f t="array" ref="BE114">_xll.BDH($BE$3,"PX_LAST",$A114,$A114,"Days=A","Fill=P")</f>
        <v>244.98</v>
      </c>
      <c r="BF114">
        <f t="shared" si="40"/>
        <v>-5.7442961024970263E-2</v>
      </c>
      <c r="BG114" t="str">
        <f t="shared" si="55"/>
        <v>E</v>
      </c>
      <c r="BH114">
        <f t="shared" si="56"/>
        <v>1</v>
      </c>
      <c r="BI114">
        <f t="shared" si="63"/>
        <v>-6.7760633521103397E-3</v>
      </c>
      <c r="BJ114">
        <f t="shared" si="64"/>
        <v>140.38040036319055</v>
      </c>
      <c r="BK114">
        <f t="shared" si="65"/>
        <v>110.11821818672178</v>
      </c>
      <c r="BL114">
        <f t="shared" si="58"/>
        <v>1.2748153999836316</v>
      </c>
    </row>
    <row r="115" spans="1:64" x14ac:dyDescent="0.25">
      <c r="A115" s="54">
        <v>40359</v>
      </c>
      <c r="B115" s="75">
        <f>_xll.BDH(B$2,"PX_LAST",$A115,$A115,"Days=A","Fill=P")</f>
        <v>101.0283</v>
      </c>
      <c r="C115" s="8">
        <f t="shared" si="37"/>
        <v>99.491660077320645</v>
      </c>
      <c r="D115" s="55">
        <f t="shared" si="47"/>
        <v>0.5203655863132578</v>
      </c>
      <c r="E115" s="44">
        <f t="shared" si="60"/>
        <v>1.1782635177567657</v>
      </c>
      <c r="F115" s="8" cm="1">
        <f t="array" ref="F115">_xll.BDH(F$2,"PX_LAST",$A115,$A115,"Days=A","Fill=P")</f>
        <v>-1.147</v>
      </c>
      <c r="G115" s="10">
        <f t="shared" si="38"/>
        <v>-1.3387418613102227</v>
      </c>
      <c r="H115" s="44">
        <f t="shared" si="51"/>
        <v>1.962149801200973</v>
      </c>
      <c r="I115" s="44">
        <f t="shared" si="61"/>
        <v>1.442714596780232</v>
      </c>
      <c r="J115" s="59"/>
      <c r="K115" s="10"/>
      <c r="M115" s="59" cm="1">
        <f t="array" ref="M115">_xll.BDH(M$3,"PX_LAST",$A115,$A115,"Days=A","Fill=P")</f>
        <v>79.5</v>
      </c>
      <c r="N115" s="10">
        <f t="shared" si="59"/>
        <v>21.339188387263917</v>
      </c>
      <c r="O115" s="55">
        <f t="shared" si="68"/>
        <v>1.5056124690567712</v>
      </c>
      <c r="R115" s="34" t="s">
        <v>26</v>
      </c>
      <c r="S115" s="26">
        <f t="shared" si="62"/>
        <v>1.3218211942216</v>
      </c>
      <c r="T115" s="1" t="str">
        <f t="shared" si="48"/>
        <v>E</v>
      </c>
      <c r="U115" s="26">
        <f t="shared" si="52"/>
        <v>0.11261018092209252</v>
      </c>
      <c r="V115" s="49">
        <f t="shared" si="49"/>
        <v>0</v>
      </c>
      <c r="W115" s="26">
        <f t="shared" si="53"/>
        <v>0.11261018092209252</v>
      </c>
      <c r="X115" t="str">
        <f t="shared" si="54"/>
        <v>E</v>
      </c>
      <c r="Y115" s="35">
        <f t="shared" si="50"/>
        <v>0.40141850072562607</v>
      </c>
      <c r="Z115" s="34" t="str">
        <f t="shared" si="66"/>
        <v>E</v>
      </c>
      <c r="AA115" t="s">
        <v>57</v>
      </c>
      <c r="AB115" s="1">
        <f t="shared" si="57"/>
        <v>0.11261018092209252</v>
      </c>
      <c r="AC115" s="1">
        <f t="shared" si="67"/>
        <v>0.18909201030152611</v>
      </c>
      <c r="AD115" s="1"/>
      <c r="AE115" s="1"/>
      <c r="AF115" s="1"/>
      <c r="AG115" s="1">
        <v>0</v>
      </c>
      <c r="AI115" s="28">
        <f t="shared" si="41"/>
        <v>1.3218211942216</v>
      </c>
      <c r="AJ115" s="28" t="e">
        <f t="shared" si="41"/>
        <v>#N/A</v>
      </c>
      <c r="AK115" s="28" t="e">
        <f t="shared" si="41"/>
        <v>#N/A</v>
      </c>
      <c r="AL115" s="28" t="e">
        <f t="shared" si="39"/>
        <v>#N/A</v>
      </c>
      <c r="AM115" s="28">
        <f t="shared" si="42"/>
        <v>243.32</v>
      </c>
      <c r="AN115" s="28" t="e">
        <f t="shared" si="42"/>
        <v>#N/A</v>
      </c>
      <c r="AO115" t="e">
        <f t="shared" si="42"/>
        <v>#N/A</v>
      </c>
      <c r="AP115" t="e">
        <f t="shared" si="43"/>
        <v>#N/A</v>
      </c>
      <c r="AR115" s="16">
        <f t="shared" si="44"/>
        <v>40359</v>
      </c>
      <c r="AS115">
        <f t="shared" si="45"/>
        <v>4</v>
      </c>
      <c r="AT115">
        <f t="shared" si="46"/>
        <v>4</v>
      </c>
      <c r="BE115" cm="1">
        <f t="array" ref="BE115">_xll.BDH($BE$3,"PX_LAST",$A115,$A115,"Days=A","Fill=P")</f>
        <v>243.32</v>
      </c>
      <c r="BF115">
        <f t="shared" si="40"/>
        <v>-6.7760633521103397E-3</v>
      </c>
      <c r="BG115" t="str">
        <f t="shared" si="55"/>
        <v>E</v>
      </c>
      <c r="BH115">
        <f t="shared" si="56"/>
        <v>1</v>
      </c>
      <c r="BI115">
        <f t="shared" si="63"/>
        <v>4.944106526385017E-2</v>
      </c>
      <c r="BJ115">
        <f t="shared" si="64"/>
        <v>139.42917387693495</v>
      </c>
      <c r="BK115">
        <f t="shared" si="65"/>
        <v>109.37205016406705</v>
      </c>
      <c r="BL115">
        <f t="shared" si="58"/>
        <v>1.2748153999836316</v>
      </c>
    </row>
    <row r="116" spans="1:64" x14ac:dyDescent="0.25">
      <c r="A116" s="54">
        <v>40389</v>
      </c>
      <c r="B116" s="75">
        <f>_xll.BDH(B$2,"PX_LAST",$A116,$A116,"Days=A","Fill=P")</f>
        <v>101.0283</v>
      </c>
      <c r="C116" s="8">
        <f t="shared" si="37"/>
        <v>99.568492073454621</v>
      </c>
      <c r="D116" s="55">
        <f t="shared" si="47"/>
        <v>1.0288415301379423</v>
      </c>
      <c r="E116" s="44">
        <f t="shared" si="60"/>
        <v>1.4894708144052287</v>
      </c>
      <c r="F116" s="8" cm="1">
        <f t="array" ref="F116">_xll.BDH(F$2,"PX_LAST",$A116,$A116,"Days=A","Fill=P")</f>
        <v>-0.873</v>
      </c>
      <c r="G116" s="10">
        <f t="shared" si="38"/>
        <v>-1.3154547682447115</v>
      </c>
      <c r="H116" s="44">
        <f t="shared" si="51"/>
        <v>2.0563735593107633</v>
      </c>
      <c r="I116" s="44">
        <f t="shared" si="61"/>
        <v>1.1575349475900083</v>
      </c>
      <c r="J116" s="59"/>
      <c r="K116" s="10"/>
      <c r="M116" s="59" cm="1">
        <f t="array" ref="M116">_xll.BDH(M$3,"PX_LAST",$A116,$A116,"Days=A","Fill=P")</f>
        <v>89.8</v>
      </c>
      <c r="N116" s="10">
        <f t="shared" si="59"/>
        <v>28.185269548537523</v>
      </c>
      <c r="O116" s="55">
        <f t="shared" si="68"/>
        <v>1.3864169187695696</v>
      </c>
      <c r="R116" s="34" t="s">
        <v>26</v>
      </c>
      <c r="S116" s="26">
        <f t="shared" si="62"/>
        <v>1.4237275540427023</v>
      </c>
      <c r="T116" s="1" t="str">
        <f t="shared" si="48"/>
        <v>E</v>
      </c>
      <c r="U116" s="26">
        <f t="shared" si="52"/>
        <v>0.1019063598211023</v>
      </c>
      <c r="V116" s="49">
        <f t="shared" si="49"/>
        <v>0</v>
      </c>
      <c r="W116" s="26">
        <f t="shared" si="53"/>
        <v>0.1019063598211023</v>
      </c>
      <c r="X116" t="str">
        <f t="shared" si="54"/>
        <v>E</v>
      </c>
      <c r="Y116" s="35">
        <f t="shared" si="50"/>
        <v>0.40141850072562607</v>
      </c>
      <c r="Z116" s="34" t="str">
        <f t="shared" si="66"/>
        <v>E</v>
      </c>
      <c r="AA116" t="s">
        <v>57</v>
      </c>
      <c r="AB116" s="1">
        <f t="shared" si="57"/>
        <v>0.1019063598211023</v>
      </c>
      <c r="AC116" s="1">
        <f t="shared" si="67"/>
        <v>0.17417527863098536</v>
      </c>
      <c r="AD116" s="1"/>
      <c r="AE116" s="1"/>
      <c r="AF116" s="1"/>
      <c r="AG116" s="1">
        <v>0</v>
      </c>
      <c r="AI116" s="28">
        <f t="shared" si="41"/>
        <v>1.4237275540427023</v>
      </c>
      <c r="AJ116" s="28" t="e">
        <f t="shared" si="41"/>
        <v>#N/A</v>
      </c>
      <c r="AK116" s="28" t="e">
        <f t="shared" si="41"/>
        <v>#N/A</v>
      </c>
      <c r="AL116" s="28" t="e">
        <f t="shared" si="39"/>
        <v>#N/A</v>
      </c>
      <c r="AM116" s="28">
        <f t="shared" si="42"/>
        <v>255.35</v>
      </c>
      <c r="AN116" s="28" t="e">
        <f t="shared" si="42"/>
        <v>#N/A</v>
      </c>
      <c r="AO116" t="e">
        <f t="shared" si="42"/>
        <v>#N/A</v>
      </c>
      <c r="AP116" t="e">
        <f t="shared" si="43"/>
        <v>#N/A</v>
      </c>
      <c r="AR116" s="16">
        <f t="shared" si="44"/>
        <v>40389</v>
      </c>
      <c r="AS116">
        <f t="shared" si="45"/>
        <v>4</v>
      </c>
      <c r="AT116">
        <f t="shared" si="46"/>
        <v>4</v>
      </c>
      <c r="BE116" cm="1">
        <f t="array" ref="BE116">_xll.BDH($BE$3,"PX_LAST",$A116,$A116,"Days=A","Fill=P")</f>
        <v>255.35</v>
      </c>
      <c r="BF116">
        <f t="shared" si="40"/>
        <v>4.944106526385017E-2</v>
      </c>
      <c r="BG116" t="str">
        <f t="shared" si="55"/>
        <v>E</v>
      </c>
      <c r="BH116">
        <f t="shared" si="56"/>
        <v>1</v>
      </c>
      <c r="BI116">
        <f t="shared" si="63"/>
        <v>-1.5821421578225969E-2</v>
      </c>
      <c r="BJ116">
        <f t="shared" si="64"/>
        <v>146.32270076226922</v>
      </c>
      <c r="BK116">
        <f t="shared" si="65"/>
        <v>114.77952083426977</v>
      </c>
      <c r="BL116">
        <f t="shared" si="58"/>
        <v>1.2748153999836318</v>
      </c>
    </row>
    <row r="117" spans="1:64" x14ac:dyDescent="0.25">
      <c r="A117" s="54">
        <v>40421</v>
      </c>
      <c r="B117" s="75">
        <f>_xll.BDH(B$2,"PX_LAST",$A117,$A117,"Days=A","Fill=P")</f>
        <v>101.3249</v>
      </c>
      <c r="C117" s="8">
        <f t="shared" si="37"/>
        <v>99.656312469781895</v>
      </c>
      <c r="D117" s="55">
        <f t="shared" si="47"/>
        <v>1.5814467162643526</v>
      </c>
      <c r="E117" s="44">
        <f t="shared" si="60"/>
        <v>1.8037016784602813</v>
      </c>
      <c r="F117" s="8" cm="1">
        <f t="array" ref="F117">_xll.BDH(F$2,"PX_LAST",$A117,$A117,"Days=A","Fill=P")</f>
        <v>-0.94199999999999995</v>
      </c>
      <c r="G117" s="10">
        <f t="shared" si="38"/>
        <v>-1.2967820298324759</v>
      </c>
      <c r="H117" s="44">
        <f t="shared" si="51"/>
        <v>1.970123901448839</v>
      </c>
      <c r="I117" s="44">
        <f t="shared" si="61"/>
        <v>0.58011858525576576</v>
      </c>
      <c r="J117" s="59"/>
      <c r="K117" s="10"/>
      <c r="M117" s="59" cm="1">
        <f t="array" ref="M117">_xll.BDH(M$3,"PX_LAST",$A117,$A117,"Days=A","Fill=P")</f>
        <v>117.2</v>
      </c>
      <c r="N117" s="10">
        <f t="shared" si="59"/>
        <v>37.086742593683766</v>
      </c>
      <c r="O117" s="55">
        <f t="shared" si="68"/>
        <v>1.5299053793918136</v>
      </c>
      <c r="R117" s="34" t="s">
        <v>26</v>
      </c>
      <c r="S117" s="26">
        <f t="shared" si="62"/>
        <v>1.4930592521642103</v>
      </c>
      <c r="T117" s="1" t="str">
        <f t="shared" si="48"/>
        <v>E</v>
      </c>
      <c r="U117" s="26">
        <f t="shared" si="52"/>
        <v>6.9331698121507968E-2</v>
      </c>
      <c r="V117" s="49">
        <f t="shared" si="49"/>
        <v>0</v>
      </c>
      <c r="W117" s="26">
        <f t="shared" si="53"/>
        <v>6.9331698121507968E-2</v>
      </c>
      <c r="X117" t="str">
        <f t="shared" si="54"/>
        <v>E</v>
      </c>
      <c r="Y117" s="35">
        <f t="shared" si="50"/>
        <v>0.40141850072562607</v>
      </c>
      <c r="Z117" s="34" t="str">
        <f t="shared" si="66"/>
        <v>E</v>
      </c>
      <c r="AA117" t="s">
        <v>57</v>
      </c>
      <c r="AB117" s="1">
        <f t="shared" si="57"/>
        <v>6.9331698121507968E-2</v>
      </c>
      <c r="AC117" s="1">
        <f t="shared" si="67"/>
        <v>0.12703944021925029</v>
      </c>
      <c r="AD117" s="1"/>
      <c r="AE117" s="1"/>
      <c r="AF117" s="1"/>
      <c r="AG117" s="1">
        <v>0</v>
      </c>
      <c r="AI117" s="28">
        <f t="shared" si="41"/>
        <v>1.4930592521642103</v>
      </c>
      <c r="AJ117" s="28" t="e">
        <f t="shared" si="41"/>
        <v>#N/A</v>
      </c>
      <c r="AK117" s="28" t="e">
        <f t="shared" si="41"/>
        <v>#N/A</v>
      </c>
      <c r="AL117" s="28" t="e">
        <f t="shared" si="39"/>
        <v>#N/A</v>
      </c>
      <c r="AM117" s="28">
        <f t="shared" si="42"/>
        <v>251.31</v>
      </c>
      <c r="AN117" s="28" t="e">
        <f t="shared" si="42"/>
        <v>#N/A</v>
      </c>
      <c r="AO117" t="e">
        <f t="shared" si="42"/>
        <v>#N/A</v>
      </c>
      <c r="AP117" t="e">
        <f t="shared" si="43"/>
        <v>#N/A</v>
      </c>
      <c r="AR117" s="16">
        <f t="shared" si="44"/>
        <v>40421</v>
      </c>
      <c r="AS117">
        <f t="shared" si="45"/>
        <v>4</v>
      </c>
      <c r="AT117">
        <f t="shared" si="46"/>
        <v>4</v>
      </c>
      <c r="BE117" cm="1">
        <f t="array" ref="BE117">_xll.BDH($BE$3,"PX_LAST",$A117,$A117,"Days=A","Fill=P")</f>
        <v>251.31</v>
      </c>
      <c r="BF117">
        <f t="shared" si="40"/>
        <v>-1.5821421578225969E-2</v>
      </c>
      <c r="BG117" t="str">
        <f t="shared" si="55"/>
        <v>E</v>
      </c>
      <c r="BH117">
        <f t="shared" si="56"/>
        <v>1</v>
      </c>
      <c r="BI117">
        <f t="shared" si="63"/>
        <v>3.346464525884385E-2</v>
      </c>
      <c r="BJ117">
        <f t="shared" si="64"/>
        <v>144.00766762704475</v>
      </c>
      <c r="BK117">
        <f t="shared" si="65"/>
        <v>112.96354564660402</v>
      </c>
      <c r="BL117">
        <f t="shared" si="58"/>
        <v>1.2748153999836318</v>
      </c>
    </row>
    <row r="118" spans="1:64" x14ac:dyDescent="0.25">
      <c r="A118" s="54">
        <v>40451</v>
      </c>
      <c r="B118" s="75">
        <f>_xll.BDH(B$2,"PX_LAST",$A118,$A118,"Days=A","Fill=P")</f>
        <v>101.51819999999999</v>
      </c>
      <c r="C118" s="8">
        <f t="shared" si="37"/>
        <v>99.7494068462928</v>
      </c>
      <c r="D118" s="55">
        <f t="shared" si="47"/>
        <v>2.0473863765263154</v>
      </c>
      <c r="E118" s="44">
        <f t="shared" si="60"/>
        <v>1.9518814720831696</v>
      </c>
      <c r="F118" s="8" cm="1">
        <f t="array" ref="F118">_xll.BDH(F$2,"PX_LAST",$A118,$A118,"Days=A","Fill=P")</f>
        <v>-0.502</v>
      </c>
      <c r="G118" s="10">
        <f t="shared" si="38"/>
        <v>-1.2570429283408522</v>
      </c>
      <c r="H118" s="44">
        <f t="shared" si="51"/>
        <v>1.7469045428845007</v>
      </c>
      <c r="I118" s="44">
        <f t="shared" si="61"/>
        <v>-4.7064229083795261E-3</v>
      </c>
      <c r="J118" s="59"/>
      <c r="K118" s="10"/>
      <c r="M118" s="59" cm="1">
        <f t="array" ref="M118">_xll.BDH(M$3,"PX_LAST",$A118,$A118,"Days=A","Fill=P")</f>
        <v>88.1</v>
      </c>
      <c r="N118" s="10">
        <f t="shared" si="59"/>
        <v>42.188068334315389</v>
      </c>
      <c r="O118" s="55">
        <f t="shared" si="68"/>
        <v>1.6874335534147247</v>
      </c>
      <c r="R118" s="34" t="s">
        <v>26</v>
      </c>
      <c r="S118" s="26">
        <f t="shared" si="62"/>
        <v>1.4857799044000661</v>
      </c>
      <c r="T118" s="1" t="str">
        <f t="shared" si="48"/>
        <v>SD</v>
      </c>
      <c r="U118" s="26">
        <f t="shared" si="52"/>
        <v>-7.2793477641441839E-3</v>
      </c>
      <c r="V118" s="49">
        <f t="shared" si="49"/>
        <v>0</v>
      </c>
      <c r="W118" s="26">
        <f t="shared" si="53"/>
        <v>-7.2793477641441839E-3</v>
      </c>
      <c r="X118" t="str">
        <f t="shared" si="54"/>
        <v>E</v>
      </c>
      <c r="Y118" s="35">
        <f t="shared" si="50"/>
        <v>0.40141850072562607</v>
      </c>
      <c r="Z118" s="34" t="str">
        <f t="shared" si="66"/>
        <v>E</v>
      </c>
      <c r="AA118" t="s">
        <v>57</v>
      </c>
      <c r="AB118" s="1">
        <f t="shared" si="57"/>
        <v>7.2793477641441839E-3</v>
      </c>
      <c r="AC118" s="1">
        <f t="shared" si="67"/>
        <v>0.12703944021925029</v>
      </c>
      <c r="AD118" s="1"/>
      <c r="AE118" s="1"/>
      <c r="AF118" s="1"/>
      <c r="AG118" s="1">
        <v>0</v>
      </c>
      <c r="AI118" s="28">
        <f t="shared" si="41"/>
        <v>1.4857799044000661</v>
      </c>
      <c r="AJ118" s="28" t="e">
        <f t="shared" si="41"/>
        <v>#N/A</v>
      </c>
      <c r="AK118" s="28" t="e">
        <f t="shared" si="41"/>
        <v>#N/A</v>
      </c>
      <c r="AL118" s="28" t="e">
        <f t="shared" si="39"/>
        <v>#N/A</v>
      </c>
      <c r="AM118" s="28">
        <f t="shared" si="42"/>
        <v>259.72000000000003</v>
      </c>
      <c r="AN118" s="28" t="e">
        <f t="shared" si="42"/>
        <v>#N/A</v>
      </c>
      <c r="AO118" t="e">
        <f t="shared" si="42"/>
        <v>#N/A</v>
      </c>
      <c r="AP118" t="e">
        <f t="shared" si="43"/>
        <v>#N/A</v>
      </c>
      <c r="AR118" s="16">
        <f t="shared" si="44"/>
        <v>40451</v>
      </c>
      <c r="AS118">
        <f t="shared" si="45"/>
        <v>3</v>
      </c>
      <c r="AT118">
        <f t="shared" si="46"/>
        <v>4</v>
      </c>
      <c r="BE118" cm="1">
        <f t="array" ref="BE118">_xll.BDH($BE$3,"PX_LAST",$A118,$A118,"Days=A","Fill=P")</f>
        <v>259.72000000000003</v>
      </c>
      <c r="BF118">
        <f t="shared" si="40"/>
        <v>3.346464525884385E-2</v>
      </c>
      <c r="BG118" t="str">
        <f t="shared" si="55"/>
        <v>E</v>
      </c>
      <c r="BH118">
        <f t="shared" si="56"/>
        <v>1</v>
      </c>
      <c r="BI118">
        <f t="shared" si="63"/>
        <v>2.4025874018173132E-2</v>
      </c>
      <c r="BJ118">
        <f t="shared" si="64"/>
        <v>148.8268331387373</v>
      </c>
      <c r="BK118">
        <f t="shared" si="65"/>
        <v>116.74383062884884</v>
      </c>
      <c r="BL118">
        <f t="shared" si="58"/>
        <v>1.2748153999836318</v>
      </c>
    </row>
    <row r="119" spans="1:64" x14ac:dyDescent="0.25">
      <c r="A119" s="54">
        <v>40480</v>
      </c>
      <c r="B119" s="75">
        <f>_xll.BDH(B$2,"PX_LAST",$A119,$A119,"Days=A","Fill=P")</f>
        <v>101.51819999999999</v>
      </c>
      <c r="C119" s="8">
        <f t="shared" si="37"/>
        <v>99.837846503978156</v>
      </c>
      <c r="D119" s="55">
        <f t="shared" si="47"/>
        <v>2.3004011093696008</v>
      </c>
      <c r="E119" s="44">
        <f t="shared" si="60"/>
        <v>1.7800355230563429</v>
      </c>
      <c r="F119" s="8" cm="1">
        <f t="array" ref="F119">_xll.BDH(F$2,"PX_LAST",$A119,$A119,"Days=A","Fill=P")</f>
        <v>-0.32700000000000001</v>
      </c>
      <c r="G119" s="10">
        <f t="shared" si="38"/>
        <v>-1.2105407819238097</v>
      </c>
      <c r="H119" s="44">
        <f t="shared" si="51"/>
        <v>1.6127576146818534</v>
      </c>
      <c r="I119" s="44">
        <f t="shared" si="61"/>
        <v>-0.34939218651911963</v>
      </c>
      <c r="J119" s="59"/>
      <c r="K119" s="10"/>
      <c r="M119" s="59" cm="1">
        <f t="array" ref="M119">_xll.BDH(M$3,"PX_LAST",$A119,$A119,"Days=A","Fill=P")</f>
        <v>59.1</v>
      </c>
      <c r="N119" s="10">
        <f t="shared" si="59"/>
        <v>43.87926150088385</v>
      </c>
      <c r="O119" s="55">
        <f t="shared" si="68"/>
        <v>1.8272719888816285</v>
      </c>
      <c r="R119" s="34" t="s">
        <v>26</v>
      </c>
      <c r="S119" s="26">
        <f t="shared" si="62"/>
        <v>1.4342148098940612</v>
      </c>
      <c r="T119" s="1" t="str">
        <f t="shared" si="48"/>
        <v>SD</v>
      </c>
      <c r="U119" s="26">
        <f t="shared" si="52"/>
        <v>-5.1565094506004883E-2</v>
      </c>
      <c r="V119" s="49">
        <f t="shared" si="49"/>
        <v>0</v>
      </c>
      <c r="W119" s="26">
        <f t="shared" si="53"/>
        <v>-5.1565094506004883E-2</v>
      </c>
      <c r="X119" t="str">
        <f t="shared" si="54"/>
        <v>E</v>
      </c>
      <c r="Y119" s="35">
        <f t="shared" si="50"/>
        <v>1.4342148098940612</v>
      </c>
      <c r="Z119" s="34" t="str">
        <f t="shared" si="66"/>
        <v>E</v>
      </c>
      <c r="AA119" t="s">
        <v>57</v>
      </c>
      <c r="AB119" s="1">
        <f t="shared" si="57"/>
        <v>5.1565094506004883E-2</v>
      </c>
      <c r="AC119" s="1">
        <f t="shared" si="67"/>
        <v>0.11261018092209252</v>
      </c>
      <c r="AD119" s="1"/>
      <c r="AE119" s="1"/>
      <c r="AF119" s="1"/>
      <c r="AG119" s="1">
        <v>0</v>
      </c>
      <c r="AI119" s="28">
        <f t="shared" si="41"/>
        <v>1.4342148098940612</v>
      </c>
      <c r="AJ119" s="28">
        <f t="shared" si="41"/>
        <v>1.4342148098940612</v>
      </c>
      <c r="AK119" s="28" t="e">
        <f t="shared" si="41"/>
        <v>#N/A</v>
      </c>
      <c r="AL119" s="28" t="e">
        <f t="shared" si="39"/>
        <v>#N/A</v>
      </c>
      <c r="AM119" s="28">
        <f t="shared" si="42"/>
        <v>265.95999999999998</v>
      </c>
      <c r="AN119" s="28">
        <f t="shared" si="42"/>
        <v>265.95999999999998</v>
      </c>
      <c r="AO119" t="e">
        <f t="shared" si="42"/>
        <v>#N/A</v>
      </c>
      <c r="AP119" t="e">
        <f t="shared" si="43"/>
        <v>#N/A</v>
      </c>
      <c r="AR119" s="16">
        <f t="shared" si="44"/>
        <v>40480</v>
      </c>
      <c r="AS119">
        <f t="shared" si="45"/>
        <v>3</v>
      </c>
      <c r="AT119">
        <f t="shared" si="46"/>
        <v>4</v>
      </c>
      <c r="BE119" cm="1">
        <f t="array" ref="BE119">_xll.BDH($BE$3,"PX_LAST",$A119,$A119,"Days=A","Fill=P")</f>
        <v>265.95999999999998</v>
      </c>
      <c r="BF119">
        <f t="shared" si="40"/>
        <v>2.4025874018173132E-2</v>
      </c>
      <c r="BG119" t="str">
        <f t="shared" si="55"/>
        <v>E</v>
      </c>
      <c r="BH119">
        <f t="shared" si="56"/>
        <v>1</v>
      </c>
      <c r="BI119">
        <f t="shared" si="63"/>
        <v>-1.5528650924951148E-2</v>
      </c>
      <c r="BJ119">
        <f t="shared" si="64"/>
        <v>152.40252788225229</v>
      </c>
      <c r="BK119">
        <f t="shared" si="65"/>
        <v>119.54870319593651</v>
      </c>
      <c r="BL119">
        <f t="shared" si="58"/>
        <v>1.2748153999836318</v>
      </c>
    </row>
    <row r="120" spans="1:64" x14ac:dyDescent="0.25">
      <c r="A120" s="54">
        <v>40512</v>
      </c>
      <c r="B120" s="75">
        <f>_xll.BDH(B$2,"PX_LAST",$A120,$A120,"Days=A","Fill=P")</f>
        <v>101.88200000000001</v>
      </c>
      <c r="C120" s="8">
        <f t="shared" si="37"/>
        <v>99.940054178779235</v>
      </c>
      <c r="D120" s="55">
        <f t="shared" si="47"/>
        <v>2.3614748886173476</v>
      </c>
      <c r="E120" s="44">
        <f t="shared" si="60"/>
        <v>1.3326333584794052</v>
      </c>
      <c r="F120" s="8" cm="1">
        <f t="array" ref="F120">_xll.BDH(F$2,"PX_LAST",$A120,$A120,"Days=A","Fill=P")</f>
        <v>-1.1080000000000001</v>
      </c>
      <c r="G120" s="10">
        <f t="shared" si="38"/>
        <v>-1.2054137428276193</v>
      </c>
      <c r="H120" s="44">
        <f t="shared" si="51"/>
        <v>1.4004894378231068</v>
      </c>
      <c r="I120" s="44">
        <f t="shared" si="61"/>
        <v>-0.65588412148765651</v>
      </c>
      <c r="J120" s="59"/>
      <c r="K120" s="10"/>
      <c r="M120" s="59" cm="1">
        <f t="array" ref="M120">_xll.BDH(M$3,"PX_LAST",$A120,$A120,"Days=A","Fill=P")</f>
        <v>52.1</v>
      </c>
      <c r="N120" s="10">
        <f t="shared" si="59"/>
        <v>44.701335350795468</v>
      </c>
      <c r="O120" s="55">
        <f t="shared" si="68"/>
        <v>1.9070866377824345</v>
      </c>
      <c r="R120" s="34" t="s">
        <v>26</v>
      </c>
      <c r="S120" s="26">
        <f t="shared" si="62"/>
        <v>1.2691600402429273</v>
      </c>
      <c r="T120" s="1" t="str">
        <f t="shared" si="48"/>
        <v>SD</v>
      </c>
      <c r="U120" s="26">
        <f t="shared" si="52"/>
        <v>-0.16505476965113397</v>
      </c>
      <c r="V120" s="49">
        <f t="shared" si="49"/>
        <v>0</v>
      </c>
      <c r="W120" s="26">
        <f t="shared" si="53"/>
        <v>-0.16505476965113397</v>
      </c>
      <c r="X120" t="str">
        <f t="shared" si="54"/>
        <v>SD</v>
      </c>
      <c r="Y120" s="35">
        <f t="shared" si="50"/>
        <v>1.4342148098940612</v>
      </c>
      <c r="Z120" s="34" t="str">
        <f t="shared" si="66"/>
        <v>SD</v>
      </c>
      <c r="AA120" t="s">
        <v>57</v>
      </c>
      <c r="AB120" s="1">
        <f t="shared" si="57"/>
        <v>0.16505476965113397</v>
      </c>
      <c r="AC120" s="1">
        <f t="shared" si="67"/>
        <v>0.11261018092209252</v>
      </c>
      <c r="AD120" s="1"/>
      <c r="AE120" s="1"/>
      <c r="AF120" s="1"/>
      <c r="AG120" s="1">
        <v>0</v>
      </c>
      <c r="AI120" s="28" t="e">
        <f t="shared" si="41"/>
        <v>#N/A</v>
      </c>
      <c r="AJ120" s="28">
        <f t="shared" si="41"/>
        <v>1.2691600402429273</v>
      </c>
      <c r="AK120" s="28" t="e">
        <f t="shared" si="41"/>
        <v>#N/A</v>
      </c>
      <c r="AL120" s="28" t="e">
        <f t="shared" si="39"/>
        <v>#N/A</v>
      </c>
      <c r="AM120" s="28" t="e">
        <f t="shared" si="42"/>
        <v>#N/A</v>
      </c>
      <c r="AN120" s="28">
        <f t="shared" si="42"/>
        <v>261.83</v>
      </c>
      <c r="AO120" t="e">
        <f t="shared" si="42"/>
        <v>#N/A</v>
      </c>
      <c r="AP120" t="e">
        <f t="shared" si="43"/>
        <v>#N/A</v>
      </c>
      <c r="AR120" s="16">
        <f t="shared" si="44"/>
        <v>40512</v>
      </c>
      <c r="AS120">
        <f t="shared" si="45"/>
        <v>3</v>
      </c>
      <c r="AT120">
        <f t="shared" si="46"/>
        <v>3</v>
      </c>
      <c r="BE120" cm="1">
        <f t="array" ref="BE120">_xll.BDH($BE$3,"PX_LAST",$A120,$A120,"Days=A","Fill=P")</f>
        <v>261.83</v>
      </c>
      <c r="BF120">
        <f t="shared" si="40"/>
        <v>-1.5528650924951148E-2</v>
      </c>
      <c r="BG120" t="str">
        <f t="shared" si="55"/>
        <v>SD</v>
      </c>
      <c r="BH120">
        <f t="shared" si="56"/>
        <v>0</v>
      </c>
      <c r="BI120">
        <f t="shared" si="63"/>
        <v>0</v>
      </c>
      <c r="BJ120">
        <f t="shared" si="64"/>
        <v>150.03592222668865</v>
      </c>
      <c r="BK120">
        <f t="shared" si="65"/>
        <v>117.69227311547623</v>
      </c>
      <c r="BL120">
        <f t="shared" si="58"/>
        <v>1.2748153999836318</v>
      </c>
    </row>
    <row r="121" spans="1:64" x14ac:dyDescent="0.25">
      <c r="A121" s="54">
        <v>40543</v>
      </c>
      <c r="B121" s="75">
        <f>_xll.BDH(B$2,"PX_LAST",$A121,$A121,"Days=A","Fill=P")</f>
        <v>102.01130000000001</v>
      </c>
      <c r="C121" s="8">
        <f t="shared" si="37"/>
        <v>100.04361646984027</v>
      </c>
      <c r="D121" s="55">
        <f t="shared" si="47"/>
        <v>2.2518751415964755</v>
      </c>
      <c r="E121" s="44">
        <f t="shared" si="60"/>
        <v>0.67042842533212288</v>
      </c>
      <c r="F121" s="8" cm="1">
        <f t="array" ref="F121">_xll.BDH(F$2,"PX_LAST",$A121,$A121,"Days=A","Fill=P")</f>
        <v>-0.97899999999999998</v>
      </c>
      <c r="G121" s="10">
        <f t="shared" si="38"/>
        <v>-1.1940930556862384</v>
      </c>
      <c r="H121" s="44">
        <f t="shared" si="51"/>
        <v>1.1912030177543995</v>
      </c>
      <c r="I121" s="44">
        <f t="shared" si="61"/>
        <v>-0.77892088369443946</v>
      </c>
      <c r="J121" s="59"/>
      <c r="K121" s="10"/>
      <c r="M121" s="59" cm="1">
        <f t="array" ref="M121">_xll.BDH(M$3,"PX_LAST",$A121,$A121,"Days=A","Fill=P")</f>
        <v>68.099999999999994</v>
      </c>
      <c r="N121" s="10">
        <f t="shared" si="59"/>
        <v>47.041201815715915</v>
      </c>
      <c r="O121" s="55">
        <f t="shared" si="68"/>
        <v>1.9633071350297684</v>
      </c>
      <c r="R121" s="34" t="s">
        <v>26</v>
      </c>
      <c r="S121" s="26">
        <f t="shared" si="62"/>
        <v>1.0595785672036653</v>
      </c>
      <c r="T121" s="1" t="str">
        <f t="shared" si="48"/>
        <v>SD</v>
      </c>
      <c r="U121" s="26">
        <f t="shared" si="52"/>
        <v>-0.209581473039262</v>
      </c>
      <c r="V121" s="49">
        <f t="shared" si="49"/>
        <v>0</v>
      </c>
      <c r="W121" s="26">
        <f t="shared" si="53"/>
        <v>-0.209581473039262</v>
      </c>
      <c r="X121" t="str">
        <f t="shared" si="54"/>
        <v>SD</v>
      </c>
      <c r="Y121" s="35">
        <f t="shared" si="50"/>
        <v>1.4342148098940612</v>
      </c>
      <c r="Z121" s="34" t="str">
        <f t="shared" si="66"/>
        <v>SD</v>
      </c>
      <c r="AA121" t="s">
        <v>57</v>
      </c>
      <c r="AB121" s="1">
        <f t="shared" si="57"/>
        <v>0.209581473039262</v>
      </c>
      <c r="AC121" s="1">
        <f t="shared" si="67"/>
        <v>0.11261018092209252</v>
      </c>
      <c r="AD121" s="1"/>
      <c r="AE121" s="1"/>
      <c r="AF121" s="1"/>
      <c r="AG121" s="1">
        <v>0</v>
      </c>
      <c r="AI121" s="28" t="e">
        <f t="shared" si="41"/>
        <v>#N/A</v>
      </c>
      <c r="AJ121" s="28">
        <f t="shared" si="41"/>
        <v>1.0595785672036653</v>
      </c>
      <c r="AK121" s="28" t="e">
        <f t="shared" si="41"/>
        <v>#N/A</v>
      </c>
      <c r="AL121" s="28" t="e">
        <f t="shared" si="39"/>
        <v>#N/A</v>
      </c>
      <c r="AM121" s="28" t="e">
        <f t="shared" si="42"/>
        <v>#N/A</v>
      </c>
      <c r="AN121" s="28">
        <f t="shared" si="42"/>
        <v>275.81</v>
      </c>
      <c r="AO121" t="e">
        <f t="shared" si="42"/>
        <v>#N/A</v>
      </c>
      <c r="AP121" t="e">
        <f t="shared" si="43"/>
        <v>#N/A</v>
      </c>
      <c r="AR121" s="16">
        <f t="shared" si="44"/>
        <v>40543</v>
      </c>
      <c r="AS121">
        <f t="shared" si="45"/>
        <v>3</v>
      </c>
      <c r="AT121">
        <f t="shared" si="46"/>
        <v>3</v>
      </c>
      <c r="BE121" cm="1">
        <f t="array" ref="BE121">_xll.BDH($BE$3,"PX_LAST",$A121,$A121,"Days=A","Fill=P")</f>
        <v>275.81</v>
      </c>
      <c r="BF121">
        <f t="shared" si="40"/>
        <v>5.3393423213535574E-2</v>
      </c>
      <c r="BG121" t="str">
        <f t="shared" si="55"/>
        <v>SD</v>
      </c>
      <c r="BH121">
        <f t="shared" si="56"/>
        <v>0</v>
      </c>
      <c r="BI121">
        <f t="shared" si="63"/>
        <v>0</v>
      </c>
      <c r="BJ121">
        <f t="shared" si="64"/>
        <v>150.03592222668865</v>
      </c>
      <c r="BK121">
        <f t="shared" si="65"/>
        <v>123.97626646289386</v>
      </c>
      <c r="BL121">
        <f t="shared" si="58"/>
        <v>1.2101987461575514</v>
      </c>
    </row>
    <row r="122" spans="1:64" x14ac:dyDescent="0.25">
      <c r="A122" s="54">
        <v>40574</v>
      </c>
      <c r="B122" s="75">
        <f>_xll.BDH(B$2,"PX_LAST",$A122,$A122,"Days=A","Fill=P")</f>
        <v>102.0801</v>
      </c>
      <c r="C122" s="8">
        <f t="shared" si="37"/>
        <v>100.14544064634826</v>
      </c>
      <c r="D122" s="55">
        <f t="shared" si="47"/>
        <v>2.1776432871082143</v>
      </c>
      <c r="E122" s="44">
        <f t="shared" si="60"/>
        <v>0.13025691058189892</v>
      </c>
      <c r="F122" s="8" cm="1">
        <f t="array" ref="F122">_xll.BDH(F$2,"PX_LAST",$A122,$A122,"Days=A","Fill=P")</f>
        <v>-0.185</v>
      </c>
      <c r="G122" s="10">
        <f t="shared" si="38"/>
        <v>-1.1436384029019264</v>
      </c>
      <c r="H122" s="44">
        <f t="shared" si="51"/>
        <v>1.147931890079684</v>
      </c>
      <c r="I122" s="44">
        <f t="shared" si="61"/>
        <v>-0.59897265280481671</v>
      </c>
      <c r="J122" s="59"/>
      <c r="K122" s="10"/>
      <c r="M122" s="59" cm="1">
        <f t="array" ref="M122">_xll.BDH(M$3,"PX_LAST",$A122,$A122,"Days=A","Fill=P")</f>
        <v>66.5</v>
      </c>
      <c r="N122" s="10">
        <f t="shared" si="59"/>
        <v>48.987081634144324</v>
      </c>
      <c r="O122" s="55">
        <f t="shared" si="68"/>
        <v>2.0560171080901233</v>
      </c>
      <c r="R122" s="34" t="s">
        <v>26</v>
      </c>
      <c r="S122" s="26">
        <f t="shared" si="62"/>
        <v>0.98257530861102071</v>
      </c>
      <c r="T122" s="1" t="str">
        <f t="shared" si="48"/>
        <v>SD</v>
      </c>
      <c r="U122" s="26">
        <f t="shared" si="52"/>
        <v>-7.7003258592644563E-2</v>
      </c>
      <c r="V122" s="49">
        <f t="shared" si="49"/>
        <v>0</v>
      </c>
      <c r="W122" s="26">
        <f t="shared" si="53"/>
        <v>-7.7003258592644563E-2</v>
      </c>
      <c r="X122" t="str">
        <f t="shared" si="54"/>
        <v>SD</v>
      </c>
      <c r="Y122" s="35">
        <f t="shared" si="50"/>
        <v>1.4342148098940612</v>
      </c>
      <c r="Z122" s="34" t="str">
        <f t="shared" si="66"/>
        <v>SD</v>
      </c>
      <c r="AA122" t="s">
        <v>57</v>
      </c>
      <c r="AB122" s="1">
        <f t="shared" si="57"/>
        <v>7.7003258592644563E-2</v>
      </c>
      <c r="AC122" s="1">
        <f t="shared" si="67"/>
        <v>0.1019063598211023</v>
      </c>
      <c r="AD122" s="1"/>
      <c r="AE122" s="1"/>
      <c r="AF122" s="1"/>
      <c r="AG122" s="1">
        <v>0</v>
      </c>
      <c r="AI122" s="28" t="e">
        <f t="shared" si="41"/>
        <v>#N/A</v>
      </c>
      <c r="AJ122" s="28">
        <f t="shared" si="41"/>
        <v>0.98257530861102071</v>
      </c>
      <c r="AK122" s="28" t="e">
        <f t="shared" si="41"/>
        <v>#N/A</v>
      </c>
      <c r="AL122" s="28" t="e">
        <f t="shared" si="39"/>
        <v>#N/A</v>
      </c>
      <c r="AM122" s="28" t="e">
        <f t="shared" si="42"/>
        <v>#N/A</v>
      </c>
      <c r="AN122" s="28">
        <f t="shared" si="42"/>
        <v>280.05</v>
      </c>
      <c r="AO122" t="e">
        <f t="shared" si="42"/>
        <v>#N/A</v>
      </c>
      <c r="AP122" t="e">
        <f t="shared" si="43"/>
        <v>#N/A</v>
      </c>
      <c r="AR122" s="16">
        <f t="shared" si="44"/>
        <v>40574</v>
      </c>
      <c r="AS122">
        <f t="shared" si="45"/>
        <v>3</v>
      </c>
      <c r="AT122">
        <f t="shared" si="46"/>
        <v>3</v>
      </c>
      <c r="BE122" cm="1">
        <f t="array" ref="BE122">_xll.BDH($BE$3,"PX_LAST",$A122,$A122,"Days=A","Fill=P")</f>
        <v>280.05</v>
      </c>
      <c r="BF122">
        <f t="shared" si="40"/>
        <v>1.5372901635183567E-2</v>
      </c>
      <c r="BG122" t="str">
        <f t="shared" si="55"/>
        <v>SD</v>
      </c>
      <c r="BH122">
        <f t="shared" si="56"/>
        <v>0</v>
      </c>
      <c r="BI122">
        <f t="shared" si="63"/>
        <v>0</v>
      </c>
      <c r="BJ122">
        <f t="shared" si="64"/>
        <v>150.03592222668865</v>
      </c>
      <c r="BK122">
        <f t="shared" si="65"/>
        <v>125.88214141232524</v>
      </c>
      <c r="BL122">
        <f t="shared" si="58"/>
        <v>1.1918761513219578</v>
      </c>
    </row>
    <row r="123" spans="1:64" x14ac:dyDescent="0.25">
      <c r="A123" s="54">
        <v>40602</v>
      </c>
      <c r="B123" s="75">
        <f>_xll.BDH(B$2,"PX_LAST",$A123,$A123,"Days=A","Fill=P")</f>
        <v>102.07599999999999</v>
      </c>
      <c r="C123" s="8">
        <f t="shared" si="37"/>
        <v>100.24196861403085</v>
      </c>
      <c r="D123" s="55">
        <f t="shared" si="47"/>
        <v>2.1176617861290752</v>
      </c>
      <c r="E123" s="44">
        <f t="shared" si="60"/>
        <v>-0.18273932324052566</v>
      </c>
      <c r="F123" s="8" cm="1">
        <f t="array" ref="F123">_xll.BDH(F$2,"PX_LAST",$A123,$A123,"Days=A","Fill=P")</f>
        <v>-0.29299999999999998</v>
      </c>
      <c r="G123" s="10">
        <f t="shared" si="38"/>
        <v>-1.1011064827568302</v>
      </c>
      <c r="H123" s="44">
        <f t="shared" si="51"/>
        <v>1.2199599551162814</v>
      </c>
      <c r="I123" s="44">
        <f t="shared" si="61"/>
        <v>-0.392797659565572</v>
      </c>
      <c r="J123" s="59"/>
      <c r="K123" s="10"/>
      <c r="M123" s="59" cm="1">
        <f t="array" ref="M123">_xll.BDH(M$3,"PX_LAST",$A123,$A123,"Days=A","Fill=P")</f>
        <v>6</v>
      </c>
      <c r="N123" s="10">
        <f t="shared" si="59"/>
        <v>44.688373470729893</v>
      </c>
      <c r="O123" s="55">
        <f t="shared" si="68"/>
        <v>1.7802203407420734</v>
      </c>
      <c r="R123" s="34" t="s">
        <v>26</v>
      </c>
      <c r="S123" s="26">
        <f t="shared" si="62"/>
        <v>0.90846101983626648</v>
      </c>
      <c r="T123" s="1" t="str">
        <f t="shared" si="48"/>
        <v>SD</v>
      </c>
      <c r="U123" s="26">
        <f t="shared" si="52"/>
        <v>-7.4114288774754233E-2</v>
      </c>
      <c r="V123" s="49">
        <f t="shared" si="49"/>
        <v>0</v>
      </c>
      <c r="W123" s="26">
        <f t="shared" si="53"/>
        <v>-7.4114288774754233E-2</v>
      </c>
      <c r="X123" t="str">
        <f t="shared" si="54"/>
        <v>SD</v>
      </c>
      <c r="Y123" s="35">
        <f t="shared" si="50"/>
        <v>1.4342148098940612</v>
      </c>
      <c r="Z123" s="34" t="str">
        <f t="shared" si="66"/>
        <v>SD</v>
      </c>
      <c r="AA123" t="s">
        <v>57</v>
      </c>
      <c r="AB123" s="1">
        <f t="shared" si="57"/>
        <v>7.4114288774754233E-2</v>
      </c>
      <c r="AC123" s="1">
        <f t="shared" si="67"/>
        <v>7.7003258592644563E-2</v>
      </c>
      <c r="AD123" s="1"/>
      <c r="AE123" s="1"/>
      <c r="AF123" s="1"/>
      <c r="AG123" s="1">
        <v>0</v>
      </c>
      <c r="AI123" s="28" t="e">
        <f t="shared" si="41"/>
        <v>#N/A</v>
      </c>
      <c r="AJ123" s="28">
        <f t="shared" si="41"/>
        <v>0.90846101983626648</v>
      </c>
      <c r="AK123" s="28" t="e">
        <f t="shared" si="41"/>
        <v>#N/A</v>
      </c>
      <c r="AL123" s="28" t="e">
        <f t="shared" si="39"/>
        <v>#N/A</v>
      </c>
      <c r="AM123" s="28" t="e">
        <f t="shared" si="42"/>
        <v>#N/A</v>
      </c>
      <c r="AN123" s="28">
        <f t="shared" si="42"/>
        <v>286.47000000000003</v>
      </c>
      <c r="AO123" t="e">
        <f t="shared" si="42"/>
        <v>#N/A</v>
      </c>
      <c r="AP123" t="e">
        <f t="shared" si="43"/>
        <v>#N/A</v>
      </c>
      <c r="AR123" s="16">
        <f t="shared" si="44"/>
        <v>40602</v>
      </c>
      <c r="AS123">
        <f t="shared" si="45"/>
        <v>3</v>
      </c>
      <c r="AT123">
        <f t="shared" si="46"/>
        <v>3</v>
      </c>
      <c r="BE123" cm="1">
        <f t="array" ref="BE123">_xll.BDH($BE$3,"PX_LAST",$A123,$A123,"Days=A","Fill=P")</f>
        <v>286.47000000000003</v>
      </c>
      <c r="BF123">
        <f t="shared" si="40"/>
        <v>2.292447777182649E-2</v>
      </c>
      <c r="BG123" t="str">
        <f t="shared" si="55"/>
        <v>SD</v>
      </c>
      <c r="BH123">
        <f t="shared" si="56"/>
        <v>0</v>
      </c>
      <c r="BI123">
        <f t="shared" si="63"/>
        <v>0</v>
      </c>
      <c r="BJ123">
        <f t="shared" si="64"/>
        <v>150.03592222668865</v>
      </c>
      <c r="BK123">
        <f t="shared" si="65"/>
        <v>128.767923765002</v>
      </c>
      <c r="BL123">
        <f t="shared" si="58"/>
        <v>1.1651653442863628</v>
      </c>
    </row>
    <row r="124" spans="1:64" x14ac:dyDescent="0.25">
      <c r="A124" s="54">
        <v>40633</v>
      </c>
      <c r="B124" s="75">
        <f>_xll.BDH(B$2,"PX_LAST",$A124,$A124,"Days=A","Fill=P")</f>
        <v>101.9928</v>
      </c>
      <c r="C124" s="8">
        <f t="shared" si="37"/>
        <v>100.32951018332932</v>
      </c>
      <c r="D124" s="55">
        <f t="shared" si="47"/>
        <v>2.0558437647543251</v>
      </c>
      <c r="E124" s="44">
        <f t="shared" si="60"/>
        <v>-0.30563112386302249</v>
      </c>
      <c r="F124" s="8" cm="1">
        <f t="array" ref="F124">_xll.BDH(F$2,"PX_LAST",$A124,$A124,"Days=A","Fill=P")</f>
        <v>-0.17599999999999999</v>
      </c>
      <c r="G124" s="10">
        <f t="shared" si="38"/>
        <v>-1.0548511586189886</v>
      </c>
      <c r="H124" s="44">
        <f t="shared" si="51"/>
        <v>1.4569953385169845</v>
      </c>
      <c r="I124" s="44">
        <f t="shared" si="61"/>
        <v>5.6505900693877731E-2</v>
      </c>
      <c r="J124" s="59"/>
      <c r="K124" s="10"/>
      <c r="M124" s="59" cm="1">
        <f t="array" ref="M124">_xll.BDH(M$3,"PX_LAST",$A124,$A124,"Days=A","Fill=P")</f>
        <v>0.6</v>
      </c>
      <c r="N124" s="10">
        <f t="shared" si="59"/>
        <v>40.279536123656904</v>
      </c>
      <c r="O124" s="55">
        <f t="shared" si="68"/>
        <v>1.1143201665949205</v>
      </c>
      <c r="R124" s="34" t="s">
        <v>26</v>
      </c>
      <c r="S124" s="26">
        <f t="shared" si="62"/>
        <v>0.87560680933941692</v>
      </c>
      <c r="T124" s="1" t="str">
        <f t="shared" si="48"/>
        <v>SD</v>
      </c>
      <c r="U124" s="26">
        <f t="shared" si="52"/>
        <v>-3.2854210496849556E-2</v>
      </c>
      <c r="V124" s="49">
        <f t="shared" si="49"/>
        <v>0</v>
      </c>
      <c r="W124" s="26">
        <f t="shared" si="53"/>
        <v>-3.2854210496849556E-2</v>
      </c>
      <c r="X124" t="str">
        <f t="shared" si="54"/>
        <v>SD</v>
      </c>
      <c r="Y124" s="35">
        <f t="shared" si="50"/>
        <v>1.4342148098940612</v>
      </c>
      <c r="Z124" s="34" t="str">
        <f t="shared" si="66"/>
        <v>SD</v>
      </c>
      <c r="AA124" t="s">
        <v>57</v>
      </c>
      <c r="AB124" s="1">
        <f t="shared" si="57"/>
        <v>3.2854210496849556E-2</v>
      </c>
      <c r="AC124" s="1">
        <f t="shared" si="67"/>
        <v>7.4114288774754233E-2</v>
      </c>
      <c r="AD124" s="1"/>
      <c r="AE124" s="1"/>
      <c r="AF124" s="1"/>
      <c r="AG124" s="1">
        <v>0</v>
      </c>
      <c r="AI124" s="28" t="e">
        <f t="shared" si="41"/>
        <v>#N/A</v>
      </c>
      <c r="AJ124" s="28">
        <f t="shared" si="41"/>
        <v>0.87560680933941692</v>
      </c>
      <c r="AK124" s="28" t="e">
        <f t="shared" si="41"/>
        <v>#N/A</v>
      </c>
      <c r="AL124" s="28" t="e">
        <f t="shared" si="39"/>
        <v>#N/A</v>
      </c>
      <c r="AM124" s="28" t="e">
        <f t="shared" si="42"/>
        <v>#N/A</v>
      </c>
      <c r="AN124" s="28">
        <f t="shared" si="42"/>
        <v>275.89999999999998</v>
      </c>
      <c r="AO124" t="e">
        <f t="shared" si="42"/>
        <v>#N/A</v>
      </c>
      <c r="AP124" t="e">
        <f t="shared" si="43"/>
        <v>#N/A</v>
      </c>
      <c r="AR124" s="16">
        <f t="shared" si="44"/>
        <v>40633</v>
      </c>
      <c r="AS124">
        <f t="shared" si="45"/>
        <v>3</v>
      </c>
      <c r="AT124">
        <f t="shared" si="46"/>
        <v>3</v>
      </c>
      <c r="BE124" cm="1">
        <f t="array" ref="BE124">_xll.BDH($BE$3,"PX_LAST",$A124,$A124,"Days=A","Fill=P")</f>
        <v>275.89999999999998</v>
      </c>
      <c r="BF124">
        <f t="shared" si="40"/>
        <v>-3.6897406360177465E-2</v>
      </c>
      <c r="BG124" t="str">
        <f t="shared" si="55"/>
        <v>SD</v>
      </c>
      <c r="BH124">
        <f t="shared" si="56"/>
        <v>0</v>
      </c>
      <c r="BI124">
        <f t="shared" si="63"/>
        <v>0</v>
      </c>
      <c r="BJ124">
        <f t="shared" si="64"/>
        <v>150.03592222668865</v>
      </c>
      <c r="BK124">
        <f t="shared" si="65"/>
        <v>124.01672135568836</v>
      </c>
      <c r="BL124">
        <f t="shared" si="58"/>
        <v>1.2098039730979135</v>
      </c>
    </row>
    <row r="125" spans="1:64" x14ac:dyDescent="0.25">
      <c r="A125" s="54">
        <v>40662</v>
      </c>
      <c r="B125" s="75">
        <f>_xll.BDH(B$2,"PX_LAST",$A125,$A125,"Days=A","Fill=P")</f>
        <v>101.9928</v>
      </c>
      <c r="C125" s="8">
        <f t="shared" si="37"/>
        <v>100.41267467416286</v>
      </c>
      <c r="D125" s="55">
        <f t="shared" si="47"/>
        <v>1.9965243422306342</v>
      </c>
      <c r="E125" s="44">
        <f t="shared" si="60"/>
        <v>-0.25535079936584126</v>
      </c>
      <c r="F125" s="8" cm="1">
        <f t="array" ref="F125">_xll.BDH(F$2,"PX_LAST",$A125,$A125,"Days=A","Fill=P")</f>
        <v>-0.124</v>
      </c>
      <c r="G125" s="10">
        <f t="shared" si="38"/>
        <v>-1.0083086006880391</v>
      </c>
      <c r="H125" s="44">
        <f t="shared" si="51"/>
        <v>1.733651715241697</v>
      </c>
      <c r="I125" s="44">
        <f t="shared" si="61"/>
        <v>0.54244869748729752</v>
      </c>
      <c r="J125" s="59"/>
      <c r="K125" s="10"/>
      <c r="M125" s="59" cm="1">
        <f t="array" ref="M125">_xll.BDH(M$3,"PX_LAST",$A125,$A125,"Days=A","Fill=P")</f>
        <v>-8.9</v>
      </c>
      <c r="N125" s="10">
        <f t="shared" si="59"/>
        <v>35.361582511291211</v>
      </c>
      <c r="O125" s="55">
        <f t="shared" si="68"/>
        <v>0.65505548876820885</v>
      </c>
      <c r="R125" s="34" t="s">
        <v>26</v>
      </c>
      <c r="S125" s="26">
        <f t="shared" si="62"/>
        <v>0.93446588887239934</v>
      </c>
      <c r="T125" s="1" t="str">
        <f t="shared" si="48"/>
        <v>E</v>
      </c>
      <c r="U125" s="26">
        <f t="shared" si="52"/>
        <v>5.8859079532982417E-2</v>
      </c>
      <c r="V125" s="49">
        <f t="shared" si="49"/>
        <v>0</v>
      </c>
      <c r="W125" s="26">
        <f t="shared" si="53"/>
        <v>5.8859079532982417E-2</v>
      </c>
      <c r="X125" t="str">
        <f t="shared" si="54"/>
        <v>SD</v>
      </c>
      <c r="Y125" s="35">
        <f t="shared" si="50"/>
        <v>1.4342148098940612</v>
      </c>
      <c r="Z125" s="34" t="str">
        <f t="shared" si="66"/>
        <v>SD</v>
      </c>
      <c r="AA125" t="s">
        <v>57</v>
      </c>
      <c r="AB125" s="1">
        <f t="shared" si="57"/>
        <v>5.8859079532982417E-2</v>
      </c>
      <c r="AC125" s="1">
        <f t="shared" si="67"/>
        <v>6.9331698121507968E-2</v>
      </c>
      <c r="AD125" s="1"/>
      <c r="AE125" s="1"/>
      <c r="AF125" s="1"/>
      <c r="AG125" s="1">
        <v>0</v>
      </c>
      <c r="AI125" s="28" t="e">
        <f t="shared" si="41"/>
        <v>#N/A</v>
      </c>
      <c r="AJ125" s="28">
        <f t="shared" si="41"/>
        <v>0.93446588887239934</v>
      </c>
      <c r="AK125" s="28" t="e">
        <f t="shared" si="41"/>
        <v>#N/A</v>
      </c>
      <c r="AL125" s="28" t="e">
        <f t="shared" si="39"/>
        <v>#N/A</v>
      </c>
      <c r="AM125" s="28" t="e">
        <f t="shared" si="42"/>
        <v>#N/A</v>
      </c>
      <c r="AN125" s="28">
        <f t="shared" si="42"/>
        <v>283.77999999999997</v>
      </c>
      <c r="AO125" t="e">
        <f t="shared" si="42"/>
        <v>#N/A</v>
      </c>
      <c r="AP125" t="e">
        <f t="shared" si="43"/>
        <v>#N/A</v>
      </c>
      <c r="AR125" s="16">
        <f t="shared" si="44"/>
        <v>40662</v>
      </c>
      <c r="AS125">
        <f t="shared" si="45"/>
        <v>4</v>
      </c>
      <c r="AT125">
        <f t="shared" si="46"/>
        <v>3</v>
      </c>
      <c r="BE125" cm="1">
        <f t="array" ref="BE125">_xll.BDH($BE$3,"PX_LAST",$A125,$A125,"Days=A","Fill=P")</f>
        <v>283.77999999999997</v>
      </c>
      <c r="BF125">
        <f t="shared" si="40"/>
        <v>2.8561072852482772E-2</v>
      </c>
      <c r="BG125" t="str">
        <f t="shared" si="55"/>
        <v>SD</v>
      </c>
      <c r="BH125">
        <f t="shared" si="56"/>
        <v>0</v>
      </c>
      <c r="BI125">
        <f t="shared" si="63"/>
        <v>0</v>
      </c>
      <c r="BJ125">
        <f t="shared" si="64"/>
        <v>150.03592222668865</v>
      </c>
      <c r="BK125">
        <f t="shared" si="65"/>
        <v>127.55877196925424</v>
      </c>
      <c r="BL125">
        <f t="shared" si="58"/>
        <v>1.1762101493329846</v>
      </c>
    </row>
    <row r="126" spans="1:64" x14ac:dyDescent="0.25">
      <c r="A126" s="54">
        <v>40694</v>
      </c>
      <c r="B126" s="75">
        <f>_xll.BDH(B$2,"PX_LAST",$A126,$A126,"Days=A","Fill=P")</f>
        <v>101.6096</v>
      </c>
      <c r="C126" s="8">
        <f t="shared" si="37"/>
        <v>100.47252094045471</v>
      </c>
      <c r="D126" s="55">
        <f t="shared" si="47"/>
        <v>1.901747618531616</v>
      </c>
      <c r="E126" s="44">
        <f t="shared" si="60"/>
        <v>-0.27589566857659831</v>
      </c>
      <c r="F126" s="8" cm="1">
        <f t="array" ref="F126">_xll.BDH(F$2,"PX_LAST",$A126,$A126,"Days=A","Fill=P")</f>
        <v>-0.46300000000000002</v>
      </c>
      <c r="G126" s="10">
        <f t="shared" si="38"/>
        <v>-0.98104317065363711</v>
      </c>
      <c r="H126" s="44">
        <f t="shared" si="51"/>
        <v>1.8686326208736848</v>
      </c>
      <c r="I126" s="44">
        <f t="shared" si="61"/>
        <v>0.72070073079400077</v>
      </c>
      <c r="J126" s="59"/>
      <c r="K126" s="10"/>
      <c r="M126" s="59" cm="1">
        <f t="array" ref="M126">_xll.BDH(M$3,"PX_LAST",$A126,$A126,"Days=A","Fill=P")</f>
        <v>14.7</v>
      </c>
      <c r="N126" s="10">
        <f t="shared" si="59"/>
        <v>33.295424260162093</v>
      </c>
      <c r="O126" s="55">
        <f t="shared" si="68"/>
        <v>0.25585093466254127</v>
      </c>
      <c r="R126" s="34" t="s">
        <v>26</v>
      </c>
      <c r="S126" s="26">
        <f t="shared" si="62"/>
        <v>0.8942072472570487</v>
      </c>
      <c r="T126" s="1" t="str">
        <f t="shared" si="48"/>
        <v>SD</v>
      </c>
      <c r="U126" s="26">
        <f t="shared" si="52"/>
        <v>-4.0258641615350643E-2</v>
      </c>
      <c r="V126" s="49">
        <f t="shared" si="49"/>
        <v>0</v>
      </c>
      <c r="W126" s="26">
        <f t="shared" si="53"/>
        <v>-4.0258641615350643E-2</v>
      </c>
      <c r="X126" t="str">
        <f t="shared" si="54"/>
        <v>SD</v>
      </c>
      <c r="Y126" s="35">
        <f t="shared" si="50"/>
        <v>0.8942072472570487</v>
      </c>
      <c r="Z126" s="34" t="str">
        <f t="shared" si="66"/>
        <v>SD</v>
      </c>
      <c r="AA126" t="s">
        <v>57</v>
      </c>
      <c r="AB126" s="1">
        <f t="shared" si="57"/>
        <v>4.0258641615350643E-2</v>
      </c>
      <c r="AC126" s="1">
        <f t="shared" si="67"/>
        <v>5.8859079532982417E-2</v>
      </c>
      <c r="AD126" s="1"/>
      <c r="AE126" s="1"/>
      <c r="AF126" s="1"/>
      <c r="AG126" s="1">
        <v>0</v>
      </c>
      <c r="AI126" s="28" t="e">
        <f t="shared" si="41"/>
        <v>#N/A</v>
      </c>
      <c r="AJ126" s="28">
        <f t="shared" si="41"/>
        <v>0.8942072472570487</v>
      </c>
      <c r="AK126" s="28" t="e">
        <f t="shared" si="41"/>
        <v>#N/A</v>
      </c>
      <c r="AL126" s="28" t="e">
        <f t="shared" si="39"/>
        <v>#N/A</v>
      </c>
      <c r="AM126" s="28" t="e">
        <f t="shared" si="42"/>
        <v>#N/A</v>
      </c>
      <c r="AN126" s="28">
        <f t="shared" si="42"/>
        <v>281.06</v>
      </c>
      <c r="AO126" t="e">
        <f t="shared" si="42"/>
        <v>#N/A</v>
      </c>
      <c r="AP126" t="e">
        <f t="shared" si="43"/>
        <v>#N/A</v>
      </c>
      <c r="AR126" s="16">
        <f t="shared" si="44"/>
        <v>40694</v>
      </c>
      <c r="AS126">
        <f t="shared" si="45"/>
        <v>3</v>
      </c>
      <c r="AT126">
        <f t="shared" si="46"/>
        <v>3</v>
      </c>
      <c r="BE126" cm="1">
        <f t="array" ref="BE126">_xll.BDH($BE$3,"PX_LAST",$A126,$A126,"Days=A","Fill=P")</f>
        <v>281.06</v>
      </c>
      <c r="BF126">
        <f t="shared" si="40"/>
        <v>-9.5848897032911884E-3</v>
      </c>
      <c r="BG126" t="str">
        <f t="shared" si="55"/>
        <v>SD</v>
      </c>
      <c r="BH126">
        <f t="shared" si="56"/>
        <v>0</v>
      </c>
      <c r="BI126">
        <f t="shared" si="63"/>
        <v>0</v>
      </c>
      <c r="BJ126">
        <f t="shared" si="64"/>
        <v>150.03592222668865</v>
      </c>
      <c r="BK126">
        <f t="shared" si="65"/>
        <v>126.33613520924166</v>
      </c>
      <c r="BL126">
        <f t="shared" si="58"/>
        <v>1.1875930981915404</v>
      </c>
    </row>
    <row r="127" spans="1:64" x14ac:dyDescent="0.25">
      <c r="A127" s="54">
        <v>40724</v>
      </c>
      <c r="B127" s="75">
        <f>_xll.BDH(B$2,"PX_LAST",$A127,$A127,"Days=A","Fill=P")</f>
        <v>101.31959999999999</v>
      </c>
      <c r="C127" s="8">
        <f t="shared" si="37"/>
        <v>100.51487489343198</v>
      </c>
      <c r="D127" s="55">
        <f t="shared" si="47"/>
        <v>1.7921058594581083</v>
      </c>
      <c r="E127" s="44">
        <f t="shared" si="60"/>
        <v>-0.32555592667096689</v>
      </c>
      <c r="F127" s="8" cm="1">
        <f t="array" ref="F127">_xll.BDH(F$2,"PX_LAST",$A127,$A127,"Days=A","Fill=P")</f>
        <v>-0.42199999999999999</v>
      </c>
      <c r="G127" s="10">
        <f t="shared" si="38"/>
        <v>-0.95309101212095526</v>
      </c>
      <c r="H127" s="44">
        <f t="shared" si="51"/>
        <v>1.9208079939475522</v>
      </c>
      <c r="I127" s="44">
        <f t="shared" si="61"/>
        <v>0.70084803883127078</v>
      </c>
      <c r="J127" s="59"/>
      <c r="K127" s="10"/>
      <c r="M127" s="59" cm="1">
        <f t="array" ref="M127">_xll.BDH(M$3,"PX_LAST",$A127,$A127,"Days=A","Fill=P")</f>
        <v>-9.3000000000000007</v>
      </c>
      <c r="N127" s="10">
        <f t="shared" si="59"/>
        <v>29.035881834145886</v>
      </c>
      <c r="O127" s="55">
        <f t="shared" si="68"/>
        <v>0</v>
      </c>
      <c r="R127" s="34" t="s">
        <v>26</v>
      </c>
      <c r="S127" s="26">
        <f t="shared" si="62"/>
        <v>0.81764119311319272</v>
      </c>
      <c r="T127" s="1" t="str">
        <f t="shared" si="48"/>
        <v>SD</v>
      </c>
      <c r="U127" s="26">
        <f t="shared" si="52"/>
        <v>-7.6566054143855977E-2</v>
      </c>
      <c r="V127" s="49">
        <f t="shared" si="49"/>
        <v>0</v>
      </c>
      <c r="W127" s="26">
        <f t="shared" si="53"/>
        <v>-7.6566054143855977E-2</v>
      </c>
      <c r="X127" t="str">
        <f t="shared" si="54"/>
        <v>SD</v>
      </c>
      <c r="Y127" s="35">
        <f t="shared" si="50"/>
        <v>0.8942072472570487</v>
      </c>
      <c r="Z127" s="34" t="str">
        <f t="shared" si="66"/>
        <v>SD</v>
      </c>
      <c r="AA127" t="s">
        <v>57</v>
      </c>
      <c r="AB127" s="1">
        <f t="shared" si="57"/>
        <v>7.6566054143855977E-2</v>
      </c>
      <c r="AC127" s="1">
        <f t="shared" si="67"/>
        <v>5.8859079532982417E-2</v>
      </c>
      <c r="AD127" s="1"/>
      <c r="AE127" s="1"/>
      <c r="AF127" s="1"/>
      <c r="AG127" s="1">
        <v>0</v>
      </c>
      <c r="AI127" s="28" t="e">
        <f t="shared" si="41"/>
        <v>#N/A</v>
      </c>
      <c r="AJ127" s="28">
        <f t="shared" si="41"/>
        <v>0.81764119311319272</v>
      </c>
      <c r="AK127" s="28" t="e">
        <f t="shared" si="41"/>
        <v>#N/A</v>
      </c>
      <c r="AL127" s="28" t="e">
        <f t="shared" si="39"/>
        <v>#N/A</v>
      </c>
      <c r="AM127" s="28" t="e">
        <f t="shared" si="42"/>
        <v>#N/A</v>
      </c>
      <c r="AN127" s="28">
        <f t="shared" si="42"/>
        <v>272.86</v>
      </c>
      <c r="AO127" t="e">
        <f t="shared" si="42"/>
        <v>#N/A</v>
      </c>
      <c r="AP127" t="e">
        <f t="shared" si="43"/>
        <v>#N/A</v>
      </c>
      <c r="AR127" s="16">
        <f t="shared" si="44"/>
        <v>40724</v>
      </c>
      <c r="AS127">
        <f t="shared" si="45"/>
        <v>3</v>
      </c>
      <c r="AT127">
        <f t="shared" si="46"/>
        <v>3</v>
      </c>
      <c r="BE127" cm="1">
        <f t="array" ref="BE127">_xll.BDH($BE$3,"PX_LAST",$A127,$A127,"Days=A","Fill=P")</f>
        <v>272.86</v>
      </c>
      <c r="BF127">
        <f t="shared" si="40"/>
        <v>-2.9175265067956979E-2</v>
      </c>
      <c r="BG127" t="str">
        <f t="shared" si="55"/>
        <v>SD</v>
      </c>
      <c r="BH127">
        <f t="shared" si="56"/>
        <v>0</v>
      </c>
      <c r="BI127">
        <f t="shared" si="63"/>
        <v>0</v>
      </c>
      <c r="BJ127">
        <f t="shared" si="64"/>
        <v>150.03592222668865</v>
      </c>
      <c r="BK127">
        <f t="shared" si="65"/>
        <v>122.65024497685079</v>
      </c>
      <c r="BL127">
        <f t="shared" si="58"/>
        <v>1.2232826950733502</v>
      </c>
    </row>
    <row r="128" spans="1:64" x14ac:dyDescent="0.25">
      <c r="A128" s="54">
        <v>40753</v>
      </c>
      <c r="B128" s="75">
        <f>_xll.BDH(B$2,"PX_LAST",$A128,$A128,"Days=A","Fill=P")</f>
        <v>101.31959999999999</v>
      </c>
      <c r="C128" s="8">
        <f t="shared" si="37"/>
        <v>100.55511114876039</v>
      </c>
      <c r="D128" s="55">
        <f t="shared" si="47"/>
        <v>1.6988880571906801</v>
      </c>
      <c r="E128" s="44">
        <f t="shared" si="60"/>
        <v>-0.35695570756364492</v>
      </c>
      <c r="F128" s="8" cm="1">
        <f t="array" ref="F128">_xll.BDH(F$2,"PX_LAST",$A128,$A128,"Days=A","Fill=P")</f>
        <v>-1.782</v>
      </c>
      <c r="G128" s="10">
        <f t="shared" si="38"/>
        <v>-0.99453646151490749</v>
      </c>
      <c r="H128" s="44">
        <f t="shared" si="51"/>
        <v>1.4948158817389454</v>
      </c>
      <c r="I128" s="44">
        <f t="shared" si="61"/>
        <v>3.7820543221960934E-2</v>
      </c>
      <c r="J128" s="59"/>
      <c r="K128" s="10"/>
      <c r="M128" s="59" cm="1">
        <f t="array" ref="M128">_xll.BDH(M$3,"PX_LAST",$A128,$A128,"Days=A","Fill=P")</f>
        <v>-3</v>
      </c>
      <c r="N128" s="10">
        <f t="shared" si="59"/>
        <v>25.832293650731298</v>
      </c>
      <c r="O128" s="55">
        <f t="shared" si="68"/>
        <v>-0.18868911276701358</v>
      </c>
      <c r="R128" s="34" t="s">
        <v>23</v>
      </c>
      <c r="S128" s="26">
        <f t="shared" si="62"/>
        <v>0.53717593236418559</v>
      </c>
      <c r="T128" s="1" t="str">
        <f t="shared" si="48"/>
        <v>SD</v>
      </c>
      <c r="U128" s="26">
        <f t="shared" si="52"/>
        <v>-0.28046526074900713</v>
      </c>
      <c r="V128" s="49">
        <f t="shared" si="49"/>
        <v>0</v>
      </c>
      <c r="W128" s="26">
        <f t="shared" si="53"/>
        <v>-0.28046526074900713</v>
      </c>
      <c r="X128" t="str">
        <f t="shared" si="54"/>
        <v>SD</v>
      </c>
      <c r="Y128" s="35">
        <f t="shared" si="50"/>
        <v>0.8942072472570487</v>
      </c>
      <c r="Z128" s="34" t="str">
        <f t="shared" si="66"/>
        <v>SD</v>
      </c>
      <c r="AA128" t="s">
        <v>57</v>
      </c>
      <c r="AB128" s="1">
        <f t="shared" si="57"/>
        <v>0.28046526074900713</v>
      </c>
      <c r="AC128" s="1">
        <f t="shared" si="67"/>
        <v>5.8859079532982417E-2</v>
      </c>
      <c r="AD128" s="1"/>
      <c r="AE128" s="1"/>
      <c r="AF128" s="1"/>
      <c r="AG128" s="1">
        <v>0</v>
      </c>
      <c r="AI128" s="28" t="e">
        <f t="shared" si="41"/>
        <v>#N/A</v>
      </c>
      <c r="AJ128" s="28">
        <f t="shared" si="41"/>
        <v>0.53717593236418559</v>
      </c>
      <c r="AK128" s="28" t="e">
        <f t="shared" si="41"/>
        <v>#N/A</v>
      </c>
      <c r="AL128" s="28" t="e">
        <f t="shared" si="39"/>
        <v>#N/A</v>
      </c>
      <c r="AM128" s="28" t="e">
        <f t="shared" si="42"/>
        <v>#N/A</v>
      </c>
      <c r="AN128" s="28">
        <f t="shared" si="42"/>
        <v>265.25</v>
      </c>
      <c r="AO128" t="e">
        <f t="shared" si="42"/>
        <v>#N/A</v>
      </c>
      <c r="AP128" t="e">
        <f t="shared" si="43"/>
        <v>#N/A</v>
      </c>
      <c r="AR128" s="16">
        <f t="shared" si="44"/>
        <v>40753</v>
      </c>
      <c r="AS128">
        <f t="shared" si="45"/>
        <v>3</v>
      </c>
      <c r="AT128">
        <f t="shared" si="46"/>
        <v>3</v>
      </c>
      <c r="BE128" cm="1">
        <f t="array" ref="BE128">_xll.BDH($BE$3,"PX_LAST",$A128,$A128,"Days=A","Fill=P")</f>
        <v>265.25</v>
      </c>
      <c r="BF128">
        <f t="shared" si="40"/>
        <v>-2.7889760316645917E-2</v>
      </c>
      <c r="BG128" t="str">
        <f t="shared" si="55"/>
        <v>SD</v>
      </c>
      <c r="BH128">
        <f t="shared" si="56"/>
        <v>0</v>
      </c>
      <c r="BI128">
        <f t="shared" si="63"/>
        <v>0</v>
      </c>
      <c r="BJ128">
        <f t="shared" si="64"/>
        <v>150.03592222668865</v>
      </c>
      <c r="BK128">
        <f t="shared" si="65"/>
        <v>119.22955904166851</v>
      </c>
      <c r="BL128">
        <f t="shared" si="58"/>
        <v>1.2583785718292717</v>
      </c>
    </row>
    <row r="129" spans="1:64" x14ac:dyDescent="0.25">
      <c r="A129" s="54">
        <v>40786</v>
      </c>
      <c r="B129" s="75">
        <f>_xll.BDH(B$2,"PX_LAST",$A129,$A129,"Days=A","Fill=P")</f>
        <v>100.6024</v>
      </c>
      <c r="C129" s="8">
        <f t="shared" si="37"/>
        <v>100.55747559132237</v>
      </c>
      <c r="D129" s="55">
        <f t="shared" si="47"/>
        <v>1.5455333526816499</v>
      </c>
      <c r="E129" s="44">
        <f t="shared" si="60"/>
        <v>-0.45099098954898431</v>
      </c>
      <c r="F129" s="8" cm="1">
        <f t="array" ref="F129">_xll.BDH(F$2,"PX_LAST",$A129,$A129,"Days=A","Fill=P")</f>
        <v>-2.6669999999999998</v>
      </c>
      <c r="G129" s="10">
        <f t="shared" si="38"/>
        <v>-1.0781596384391623</v>
      </c>
      <c r="H129" s="44">
        <f t="shared" si="51"/>
        <v>0.8842670985773341</v>
      </c>
      <c r="I129" s="44">
        <f t="shared" si="61"/>
        <v>-0.84938461666436293</v>
      </c>
      <c r="J129" s="59"/>
      <c r="K129" s="10"/>
      <c r="M129" s="59" cm="1">
        <f t="array" ref="M129">_xll.BDH(M$3,"PX_LAST",$A129,$A129,"Days=A","Fill=P")</f>
        <v>-103.3</v>
      </c>
      <c r="N129" s="10">
        <f t="shared" si="59"/>
        <v>12.91906428565817</v>
      </c>
      <c r="O129" s="55">
        <f t="shared" si="68"/>
        <v>-1.0008725612634086</v>
      </c>
      <c r="R129" s="34" t="s">
        <v>23</v>
      </c>
      <c r="S129" s="26">
        <f t="shared" si="62"/>
        <v>2.5710456756445677E-2</v>
      </c>
      <c r="T129" s="1" t="str">
        <f t="shared" si="48"/>
        <v>SD</v>
      </c>
      <c r="U129" s="26">
        <f t="shared" si="52"/>
        <v>-0.51146547560773992</v>
      </c>
      <c r="V129" s="49">
        <f t="shared" si="49"/>
        <v>1</v>
      </c>
      <c r="W129" s="26">
        <f t="shared" si="53"/>
        <v>-0.51146547560773992</v>
      </c>
      <c r="X129" t="str">
        <f t="shared" si="54"/>
        <v>SD</v>
      </c>
      <c r="Y129" s="35">
        <f t="shared" si="50"/>
        <v>0.8942072472570487</v>
      </c>
      <c r="Z129" s="34" t="str">
        <f t="shared" si="66"/>
        <v>SD</v>
      </c>
      <c r="AA129" t="s">
        <v>57</v>
      </c>
      <c r="AB129" s="1">
        <f t="shared" si="57"/>
        <v>0.51146547560773992</v>
      </c>
      <c r="AC129" s="1">
        <f t="shared" si="67"/>
        <v>6.9331698121507968E-2</v>
      </c>
      <c r="AD129" s="1"/>
      <c r="AE129" s="1"/>
      <c r="AF129" s="1"/>
      <c r="AG129" s="1">
        <v>0</v>
      </c>
      <c r="AI129" s="28" t="e">
        <f t="shared" si="41"/>
        <v>#N/A</v>
      </c>
      <c r="AJ129" s="28">
        <f t="shared" si="41"/>
        <v>2.5710456756445677E-2</v>
      </c>
      <c r="AK129" s="28">
        <f t="shared" si="41"/>
        <v>2.5710456756445677E-2</v>
      </c>
      <c r="AL129" s="28" t="e">
        <f t="shared" si="39"/>
        <v>#N/A</v>
      </c>
      <c r="AM129" s="28" t="e">
        <f t="shared" si="42"/>
        <v>#N/A</v>
      </c>
      <c r="AN129" s="28">
        <f t="shared" si="42"/>
        <v>237.43</v>
      </c>
      <c r="AO129">
        <f t="shared" si="42"/>
        <v>237.43</v>
      </c>
      <c r="AP129" t="e">
        <f t="shared" si="43"/>
        <v>#N/A</v>
      </c>
      <c r="AR129" s="16">
        <f t="shared" si="44"/>
        <v>40786</v>
      </c>
      <c r="AS129">
        <f t="shared" si="45"/>
        <v>3</v>
      </c>
      <c r="AT129">
        <f t="shared" si="46"/>
        <v>3</v>
      </c>
      <c r="BE129" cm="1">
        <f t="array" ref="BE129">_xll.BDH($BE$3,"PX_LAST",$A129,$A129,"Days=A","Fill=P")</f>
        <v>237.43</v>
      </c>
      <c r="BF129">
        <f t="shared" si="40"/>
        <v>-0.10488218661639959</v>
      </c>
      <c r="BG129" t="str">
        <f t="shared" si="55"/>
        <v>SD</v>
      </c>
      <c r="BH129">
        <f t="shared" si="56"/>
        <v>0</v>
      </c>
      <c r="BI129">
        <f t="shared" si="63"/>
        <v>0</v>
      </c>
      <c r="BJ129">
        <f t="shared" si="64"/>
        <v>150.03592222668865</v>
      </c>
      <c r="BK129">
        <f t="shared" si="65"/>
        <v>106.72450218006919</v>
      </c>
      <c r="BL129">
        <f t="shared" si="58"/>
        <v>1.4058245216599181</v>
      </c>
    </row>
    <row r="130" spans="1:64" x14ac:dyDescent="0.25">
      <c r="A130" s="54">
        <v>40816</v>
      </c>
      <c r="B130" s="75">
        <f>_xll.BDH(B$2,"PX_LAST",$A130,$A130,"Days=A","Fill=P")</f>
        <v>100.2413</v>
      </c>
      <c r="C130" s="8">
        <f t="shared" si="37"/>
        <v>100.54166681175626</v>
      </c>
      <c r="D130" s="55">
        <f t="shared" si="47"/>
        <v>1.3807888961533759</v>
      </c>
      <c r="E130" s="44">
        <f t="shared" si="60"/>
        <v>-0.52095872237824015</v>
      </c>
      <c r="F130" s="8" cm="1">
        <f t="array" ref="F130">_xll.BDH(F$2,"PX_LAST",$A130,$A130,"Days=A","Fill=P")</f>
        <v>-4.2190000000000003</v>
      </c>
      <c r="G130" s="10">
        <f t="shared" si="38"/>
        <v>-1.2352016565172044</v>
      </c>
      <c r="H130" s="44">
        <f t="shared" si="51"/>
        <v>-0.2093125506092218</v>
      </c>
      <c r="I130" s="44">
        <f t="shared" si="61"/>
        <v>-2.0779451714829067</v>
      </c>
      <c r="J130" s="59"/>
      <c r="K130" s="10"/>
      <c r="M130" s="59" cm="1">
        <f t="array" ref="M130">_xll.BDH(M$3,"PX_LAST",$A130,$A130,"Days=A","Fill=P")</f>
        <v>-81.400000000000006</v>
      </c>
      <c r="N130" s="10">
        <f t="shared" si="59"/>
        <v>3.4871578570923543</v>
      </c>
      <c r="O130" s="55">
        <f t="shared" si="68"/>
        <v>-1.626948017850802</v>
      </c>
      <c r="R130" s="34" t="s">
        <v>27</v>
      </c>
      <c r="S130" s="26">
        <f t="shared" si="62"/>
        <v>-0.61087511323355892</v>
      </c>
      <c r="T130" s="1" t="str">
        <f t="shared" si="48"/>
        <v>C</v>
      </c>
      <c r="U130" s="26">
        <f t="shared" si="52"/>
        <v>-0.6365855699900046</v>
      </c>
      <c r="V130" s="49">
        <f t="shared" si="49"/>
        <v>1</v>
      </c>
      <c r="W130" s="26">
        <f t="shared" si="53"/>
        <v>-0.6365855699900046</v>
      </c>
      <c r="X130" t="str">
        <f t="shared" si="54"/>
        <v>C</v>
      </c>
      <c r="Y130" s="35">
        <f t="shared" si="50"/>
        <v>-0.61087511323355892</v>
      </c>
      <c r="Z130" s="34" t="str">
        <f t="shared" si="66"/>
        <v>C</v>
      </c>
      <c r="AA130" t="s">
        <v>57</v>
      </c>
      <c r="AB130" s="1">
        <f t="shared" si="57"/>
        <v>0.6365855699900046</v>
      </c>
      <c r="AC130" s="1">
        <f t="shared" si="67"/>
        <v>7.4114288774754233E-2</v>
      </c>
      <c r="AD130" s="1"/>
      <c r="AE130" s="1"/>
      <c r="AF130" s="1"/>
      <c r="AG130" s="1">
        <v>0</v>
      </c>
      <c r="AI130" s="28" t="e">
        <f t="shared" si="41"/>
        <v>#N/A</v>
      </c>
      <c r="AJ130" s="28" t="e">
        <f t="shared" si="41"/>
        <v>#N/A</v>
      </c>
      <c r="AK130" s="28">
        <f t="shared" si="41"/>
        <v>-0.61087511323355892</v>
      </c>
      <c r="AL130" s="28" t="e">
        <f t="shared" si="39"/>
        <v>#N/A</v>
      </c>
      <c r="AM130" s="28" t="e">
        <f t="shared" si="42"/>
        <v>#N/A</v>
      </c>
      <c r="AN130" s="28" t="e">
        <f t="shared" si="42"/>
        <v>#N/A</v>
      </c>
      <c r="AO130">
        <f t="shared" si="42"/>
        <v>226.18</v>
      </c>
      <c r="AP130" t="e">
        <f t="shared" si="43"/>
        <v>#N/A</v>
      </c>
      <c r="AR130" s="16">
        <f t="shared" si="44"/>
        <v>40816</v>
      </c>
      <c r="AS130">
        <f t="shared" si="45"/>
        <v>1</v>
      </c>
      <c r="AT130">
        <f t="shared" si="46"/>
        <v>1</v>
      </c>
      <c r="BE130" cm="1">
        <f t="array" ref="BE130">_xll.BDH($BE$3,"PX_LAST",$A130,$A130,"Days=A","Fill=P")</f>
        <v>226.18</v>
      </c>
      <c r="BF130">
        <f t="shared" si="40"/>
        <v>-4.7382386387566866E-2</v>
      </c>
      <c r="BG130" t="str">
        <f t="shared" si="55"/>
        <v>C</v>
      </c>
      <c r="BH130">
        <f t="shared" si="56"/>
        <v>0</v>
      </c>
      <c r="BI130">
        <f t="shared" si="63"/>
        <v>0</v>
      </c>
      <c r="BJ130">
        <f t="shared" si="64"/>
        <v>150.03592222668865</v>
      </c>
      <c r="BK130">
        <f t="shared" si="65"/>
        <v>101.66764058075243</v>
      </c>
      <c r="BL130">
        <f t="shared" si="58"/>
        <v>1.4757490325303491</v>
      </c>
    </row>
    <row r="131" spans="1:64" x14ac:dyDescent="0.25">
      <c r="A131" s="54">
        <v>40847</v>
      </c>
      <c r="B131" s="75">
        <f>_xll.BDH(B$2,"PX_LAST",$A131,$A131,"Days=A","Fill=P")</f>
        <v>99.930999999999997</v>
      </c>
      <c r="C131" s="8">
        <f t="shared" si="37"/>
        <v>100.51113347116843</v>
      </c>
      <c r="D131" s="55">
        <f t="shared" si="47"/>
        <v>1.2024221630567469</v>
      </c>
      <c r="E131" s="44">
        <f t="shared" si="60"/>
        <v>-0.58968369640136142</v>
      </c>
      <c r="F131" s="8" cm="1">
        <f t="array" ref="F131">_xll.BDH(F$2,"PX_LAST",$A131,$A131,"Days=A","Fill=P")</f>
        <v>-3.1280000000000001</v>
      </c>
      <c r="G131" s="10">
        <f t="shared" si="38"/>
        <v>-1.3298415736913443</v>
      </c>
      <c r="H131" s="44">
        <f t="shared" si="51"/>
        <v>-0.99655565598048867</v>
      </c>
      <c r="I131" s="44">
        <f t="shared" si="61"/>
        <v>-2.9173636499280411</v>
      </c>
      <c r="J131" s="59"/>
      <c r="K131" s="10"/>
      <c r="M131" s="59" cm="1">
        <f t="array" ref="M131">_xll.BDH(M$3,"PX_LAST",$A131,$A131,"Days=A","Fill=P")</f>
        <v>-50.1</v>
      </c>
      <c r="N131" s="10">
        <f t="shared" si="59"/>
        <v>-1.87155792861688</v>
      </c>
      <c r="O131" s="55">
        <f t="shared" si="68"/>
        <v>-1.9686021297193659</v>
      </c>
      <c r="R131" s="34" t="s">
        <v>27</v>
      </c>
      <c r="S131" s="26">
        <f t="shared" si="62"/>
        <v>-1.0539565937945021</v>
      </c>
      <c r="T131" s="1" t="str">
        <f t="shared" si="48"/>
        <v>C</v>
      </c>
      <c r="U131" s="26">
        <f t="shared" si="52"/>
        <v>-0.44308148056094321</v>
      </c>
      <c r="V131" s="49">
        <f t="shared" si="49"/>
        <v>1</v>
      </c>
      <c r="W131" s="26">
        <f t="shared" si="53"/>
        <v>-0.44308148056094321</v>
      </c>
      <c r="X131" t="str">
        <f t="shared" si="54"/>
        <v>C</v>
      </c>
      <c r="Y131" s="35">
        <f t="shared" si="50"/>
        <v>-0.61087511323355892</v>
      </c>
      <c r="Z131" s="34" t="str">
        <f t="shared" si="66"/>
        <v>C</v>
      </c>
      <c r="AA131" t="s">
        <v>57</v>
      </c>
      <c r="AB131" s="1">
        <f t="shared" si="57"/>
        <v>0.44308148056094321</v>
      </c>
      <c r="AC131" s="1">
        <f t="shared" si="67"/>
        <v>7.6566054143855977E-2</v>
      </c>
      <c r="AD131" s="1"/>
      <c r="AE131" s="1"/>
      <c r="AF131" s="1"/>
      <c r="AG131" s="1">
        <v>0</v>
      </c>
      <c r="AI131" s="28" t="e">
        <f t="shared" si="41"/>
        <v>#N/A</v>
      </c>
      <c r="AJ131" s="28" t="e">
        <f t="shared" si="41"/>
        <v>#N/A</v>
      </c>
      <c r="AK131" s="28">
        <f t="shared" si="41"/>
        <v>-1.0539565937945021</v>
      </c>
      <c r="AL131" s="28" t="e">
        <f t="shared" si="39"/>
        <v>#N/A</v>
      </c>
      <c r="AM131" s="28" t="e">
        <f t="shared" si="42"/>
        <v>#N/A</v>
      </c>
      <c r="AN131" s="28" t="e">
        <f t="shared" si="42"/>
        <v>#N/A</v>
      </c>
      <c r="AO131">
        <f t="shared" si="42"/>
        <v>243.48</v>
      </c>
      <c r="AP131" t="e">
        <f t="shared" si="43"/>
        <v>#N/A</v>
      </c>
      <c r="AR131" s="16">
        <f t="shared" si="44"/>
        <v>40847</v>
      </c>
      <c r="AS131">
        <f t="shared" si="45"/>
        <v>1</v>
      </c>
      <c r="AT131">
        <f t="shared" si="46"/>
        <v>1</v>
      </c>
      <c r="BE131" cm="1">
        <f t="array" ref="BE131">_xll.BDH($BE$3,"PX_LAST",$A131,$A131,"Days=A","Fill=P")</f>
        <v>243.48</v>
      </c>
      <c r="BF131">
        <f t="shared" si="40"/>
        <v>7.6487753116986301E-2</v>
      </c>
      <c r="BG131" t="str">
        <f t="shared" si="55"/>
        <v>C</v>
      </c>
      <c r="BH131">
        <f t="shared" si="56"/>
        <v>0</v>
      </c>
      <c r="BI131">
        <f t="shared" si="63"/>
        <v>0</v>
      </c>
      <c r="BJ131">
        <f t="shared" si="64"/>
        <v>150.03592222668865</v>
      </c>
      <c r="BK131">
        <f t="shared" si="65"/>
        <v>109.44396997347953</v>
      </c>
      <c r="BL131">
        <f t="shared" si="58"/>
        <v>1.3708925422117397</v>
      </c>
    </row>
    <row r="132" spans="1:64" x14ac:dyDescent="0.25">
      <c r="A132" s="54">
        <v>40877</v>
      </c>
      <c r="B132" s="75">
        <f>_xll.BDH(B$2,"PX_LAST",$A132,$A132,"Days=A","Fill=P")</f>
        <v>99.687100000000001</v>
      </c>
      <c r="C132" s="8">
        <f t="shared" si="37"/>
        <v>100.46993179761002</v>
      </c>
      <c r="D132" s="55">
        <f t="shared" si="47"/>
        <v>1.0095540335366247</v>
      </c>
      <c r="E132" s="44">
        <f t="shared" si="60"/>
        <v>-0.68933402365405549</v>
      </c>
      <c r="F132" s="8" cm="1">
        <f t="array" ref="F132">_xll.BDH(F$2,"PX_LAST",$A132,$A132,"Days=A","Fill=P")</f>
        <v>-3.6440000000000001</v>
      </c>
      <c r="G132" s="10">
        <f t="shared" si="38"/>
        <v>-1.4455494950067771</v>
      </c>
      <c r="H132" s="44">
        <f t="shared" si="51"/>
        <v>-1.932336903400057</v>
      </c>
      <c r="I132" s="44">
        <f t="shared" si="61"/>
        <v>-3.4271527851390022</v>
      </c>
      <c r="J132" s="59"/>
      <c r="K132" s="10"/>
      <c r="M132" s="59" cm="1">
        <f t="array" ref="M132">_xll.BDH(M$3,"PX_LAST",$A132,$A132,"Days=A","Fill=P")</f>
        <v>-22.2</v>
      </c>
      <c r="N132" s="10">
        <f t="shared" si="59"/>
        <v>-3.9044021357551912</v>
      </c>
      <c r="O132" s="55">
        <f t="shared" si="68"/>
        <v>-2.1152728930723264</v>
      </c>
      <c r="R132" s="34" t="s">
        <v>27</v>
      </c>
      <c r="S132" s="26">
        <f t="shared" si="62"/>
        <v>-1.4309085143457634</v>
      </c>
      <c r="T132" s="1" t="str">
        <f t="shared" si="48"/>
        <v>C</v>
      </c>
      <c r="U132" s="26">
        <f t="shared" si="52"/>
        <v>-0.37695192055126125</v>
      </c>
      <c r="V132" s="49">
        <f t="shared" si="49"/>
        <v>1</v>
      </c>
      <c r="W132" s="26">
        <f t="shared" si="53"/>
        <v>-0.37695192055126125</v>
      </c>
      <c r="X132" t="str">
        <f t="shared" si="54"/>
        <v>C</v>
      </c>
      <c r="Y132" s="35">
        <f t="shared" si="50"/>
        <v>-0.61087511323355892</v>
      </c>
      <c r="Z132" s="34" t="str">
        <f t="shared" si="66"/>
        <v>C</v>
      </c>
      <c r="AA132" t="s">
        <v>57</v>
      </c>
      <c r="AB132" s="1">
        <f t="shared" si="57"/>
        <v>0.37695192055126125</v>
      </c>
      <c r="AC132" s="1">
        <f t="shared" si="67"/>
        <v>7.7003258592644563E-2</v>
      </c>
      <c r="AD132" s="1"/>
      <c r="AE132" s="1"/>
      <c r="AF132" s="1"/>
      <c r="AG132" s="1">
        <v>0</v>
      </c>
      <c r="AI132" s="28" t="e">
        <f t="shared" si="41"/>
        <v>#N/A</v>
      </c>
      <c r="AJ132" s="28" t="e">
        <f t="shared" si="41"/>
        <v>#N/A</v>
      </c>
      <c r="AK132" s="28">
        <f t="shared" si="41"/>
        <v>-1.4309085143457634</v>
      </c>
      <c r="AL132" s="28" t="e">
        <f t="shared" si="39"/>
        <v>#N/A</v>
      </c>
      <c r="AM132" s="28" t="e">
        <f t="shared" si="42"/>
        <v>#N/A</v>
      </c>
      <c r="AN132" s="28" t="e">
        <f t="shared" si="42"/>
        <v>#N/A</v>
      </c>
      <c r="AO132">
        <f t="shared" si="42"/>
        <v>240.08</v>
      </c>
      <c r="AP132" t="e">
        <f t="shared" si="43"/>
        <v>#N/A</v>
      </c>
      <c r="AR132" s="16">
        <f t="shared" si="44"/>
        <v>40877</v>
      </c>
      <c r="AS132">
        <f t="shared" si="45"/>
        <v>1</v>
      </c>
      <c r="AT132">
        <f t="shared" si="46"/>
        <v>1</v>
      </c>
      <c r="BE132" cm="1">
        <f t="array" ref="BE132">_xll.BDH($BE$3,"PX_LAST",$A132,$A132,"Days=A","Fill=P")</f>
        <v>240.08</v>
      </c>
      <c r="BF132">
        <f t="shared" si="40"/>
        <v>-1.3964185970100074E-2</v>
      </c>
      <c r="BG132" t="str">
        <f t="shared" si="55"/>
        <v>C</v>
      </c>
      <c r="BH132">
        <f t="shared" si="56"/>
        <v>0</v>
      </c>
      <c r="BI132">
        <f t="shared" si="63"/>
        <v>0</v>
      </c>
      <c r="BJ132">
        <f t="shared" si="64"/>
        <v>150.03592222668865</v>
      </c>
      <c r="BK132">
        <f t="shared" si="65"/>
        <v>107.91567402346381</v>
      </c>
      <c r="BL132">
        <f t="shared" si="58"/>
        <v>1.3903070483910127</v>
      </c>
    </row>
    <row r="133" spans="1:64" x14ac:dyDescent="0.25">
      <c r="A133" s="54">
        <v>40907</v>
      </c>
      <c r="B133" s="75">
        <f>_xll.BDH(B$2,"PX_LAST",$A133,$A133,"Days=A","Fill=P")</f>
        <v>99.687100000000001</v>
      </c>
      <c r="C133" s="8">
        <f t="shared" ref="C133:C196" si="69">$BO$2*C132 + (1-$BO$2)*B133</f>
        <v>100.43079020772952</v>
      </c>
      <c r="D133" s="55">
        <f t="shared" si="47"/>
        <v>0.83004845505260461</v>
      </c>
      <c r="E133" s="44">
        <f t="shared" si="60"/>
        <v>-0.71548489762904532</v>
      </c>
      <c r="F133" s="8" cm="1">
        <f t="array" ref="F133">_xll.BDH(F$2,"PX_LAST",$A133,$A133,"Days=A","Fill=P")</f>
        <v>-3.415</v>
      </c>
      <c r="G133" s="10">
        <f t="shared" ref="G133:G196" si="70">$BO$3*G132+(1-$BO$3)*F133</f>
        <v>-1.5440220202564383</v>
      </c>
      <c r="H133" s="44">
        <f t="shared" si="51"/>
        <v>-2.5701603223347749</v>
      </c>
      <c r="I133" s="44">
        <f t="shared" si="61"/>
        <v>-3.4544274209121091</v>
      </c>
      <c r="J133" s="59"/>
      <c r="K133" s="10"/>
      <c r="M133" s="59" cm="1">
        <f t="array" ref="M133">_xll.BDH(M$3,"PX_LAST",$A133,$A133,"Days=A","Fill=P")</f>
        <v>-8.8000000000000007</v>
      </c>
      <c r="N133" s="10">
        <f t="shared" si="59"/>
        <v>-4.3939619221796722</v>
      </c>
      <c r="O133" s="55">
        <f t="shared" si="68"/>
        <v>-2.1500683521337804</v>
      </c>
      <c r="R133" s="34" t="s">
        <v>28</v>
      </c>
      <c r="S133" s="26">
        <f t="shared" si="62"/>
        <v>-1.6120185075914211</v>
      </c>
      <c r="T133" s="1" t="str">
        <f t="shared" si="48"/>
        <v>C</v>
      </c>
      <c r="U133" s="26">
        <f t="shared" si="52"/>
        <v>-0.18110999324565769</v>
      </c>
      <c r="V133" s="49">
        <f t="shared" si="49"/>
        <v>0</v>
      </c>
      <c r="W133" s="26">
        <f t="shared" si="53"/>
        <v>-0.18110999324565769</v>
      </c>
      <c r="X133" t="str">
        <f t="shared" si="54"/>
        <v>C</v>
      </c>
      <c r="Y133" s="35">
        <f t="shared" si="50"/>
        <v>-0.61087511323355892</v>
      </c>
      <c r="Z133" s="34" t="str">
        <f t="shared" si="66"/>
        <v>C</v>
      </c>
      <c r="AA133" t="s">
        <v>57</v>
      </c>
      <c r="AB133" s="1">
        <f t="shared" si="57"/>
        <v>0.18110999324565769</v>
      </c>
      <c r="AC133" s="1">
        <f t="shared" si="67"/>
        <v>7.7003258592644563E-2</v>
      </c>
      <c r="AD133" s="1"/>
      <c r="AE133" s="1"/>
      <c r="AF133" s="1"/>
      <c r="AG133" s="1">
        <v>0</v>
      </c>
      <c r="AI133" s="28" t="e">
        <f t="shared" si="41"/>
        <v>#N/A</v>
      </c>
      <c r="AJ133" s="28" t="e">
        <f t="shared" si="41"/>
        <v>#N/A</v>
      </c>
      <c r="AK133" s="28">
        <f t="shared" si="41"/>
        <v>-1.6120185075914211</v>
      </c>
      <c r="AL133" s="28">
        <f t="shared" si="39"/>
        <v>-1.6120185075914211</v>
      </c>
      <c r="AM133" s="28" t="e">
        <f t="shared" si="42"/>
        <v>#N/A</v>
      </c>
      <c r="AN133" s="28" t="e">
        <f t="shared" si="42"/>
        <v>#N/A</v>
      </c>
      <c r="AO133">
        <f t="shared" si="42"/>
        <v>244.54</v>
      </c>
      <c r="AP133">
        <f t="shared" si="43"/>
        <v>244.54</v>
      </c>
      <c r="AR133" s="16">
        <f t="shared" si="44"/>
        <v>40907</v>
      </c>
      <c r="AS133">
        <f t="shared" si="45"/>
        <v>1</v>
      </c>
      <c r="AT133">
        <f t="shared" si="46"/>
        <v>1</v>
      </c>
      <c r="BE133" cm="1">
        <f t="array" ref="BE133">_xll.BDH($BE$3,"PX_LAST",$A133,$A133,"Days=A","Fill=P")</f>
        <v>244.54</v>
      </c>
      <c r="BF133">
        <f t="shared" si="40"/>
        <v>1.8577140953015547E-2</v>
      </c>
      <c r="BG133" t="str">
        <f t="shared" si="55"/>
        <v>C</v>
      </c>
      <c r="BH133">
        <f t="shared" si="56"/>
        <v>0</v>
      </c>
      <c r="BI133">
        <f t="shared" si="63"/>
        <v>0</v>
      </c>
      <c r="BJ133">
        <f t="shared" si="64"/>
        <v>150.03592222668865</v>
      </c>
      <c r="BK133">
        <f t="shared" si="65"/>
        <v>109.92043871083737</v>
      </c>
      <c r="BL133">
        <f t="shared" si="58"/>
        <v>1.3649501765670826</v>
      </c>
    </row>
    <row r="134" spans="1:64" x14ac:dyDescent="0.25">
      <c r="A134" s="54">
        <v>40939</v>
      </c>
      <c r="B134" s="75">
        <f>_xll.BDH(B$2,"PX_LAST",$A134,$A134,"Days=A","Fill=P")</f>
        <v>99.384799999999998</v>
      </c>
      <c r="C134" s="8">
        <f t="shared" si="69"/>
        <v>100.37849069734304</v>
      </c>
      <c r="D134" s="55">
        <f t="shared" si="47"/>
        <v>0.59882855309390826</v>
      </c>
      <c r="E134" s="44">
        <f t="shared" si="60"/>
        <v>-0.7819603430594676</v>
      </c>
      <c r="F134" s="8" cm="1">
        <f t="array" ref="F134">_xll.BDH(F$2,"PX_LAST",$A134,$A134,"Days=A","Fill=P")</f>
        <v>-2.5489999999999999</v>
      </c>
      <c r="G134" s="10">
        <f t="shared" si="70"/>
        <v>-1.5942709192436164</v>
      </c>
      <c r="H134" s="44">
        <f t="shared" si="51"/>
        <v>-2.7010768447797924</v>
      </c>
      <c r="I134" s="44">
        <f t="shared" si="61"/>
        <v>-2.4917642941705704</v>
      </c>
      <c r="J134" s="59"/>
      <c r="K134" s="10"/>
      <c r="M134" s="59" cm="1">
        <f t="array" ref="M134">_xll.BDH(M$3,"PX_LAST",$A134,$A134,"Days=A","Fill=P")</f>
        <v>13.2</v>
      </c>
      <c r="N134" s="10">
        <f t="shared" si="59"/>
        <v>-2.6345657299617056</v>
      </c>
      <c r="O134" s="55">
        <f t="shared" si="68"/>
        <v>-2.0027542260762061</v>
      </c>
      <c r="R134" s="34" t="s">
        <v>28</v>
      </c>
      <c r="S134" s="26">
        <f t="shared" si="62"/>
        <v>-1.4757454309984257</v>
      </c>
      <c r="T134" s="1" t="str">
        <f t="shared" si="48"/>
        <v>R</v>
      </c>
      <c r="U134" s="26">
        <f t="shared" si="52"/>
        <v>0.13627307659299537</v>
      </c>
      <c r="V134" s="49">
        <f t="shared" si="49"/>
        <v>0</v>
      </c>
      <c r="W134" s="26">
        <f t="shared" si="53"/>
        <v>0.13627307659299537</v>
      </c>
      <c r="X134" t="str">
        <f t="shared" si="54"/>
        <v>R</v>
      </c>
      <c r="Y134" s="35">
        <f t="shared" si="50"/>
        <v>-1.4757454309984257</v>
      </c>
      <c r="Z134" s="34" t="str">
        <f t="shared" si="66"/>
        <v>R</v>
      </c>
      <c r="AA134" t="s">
        <v>57</v>
      </c>
      <c r="AB134" s="1">
        <f t="shared" si="57"/>
        <v>0.13627307659299537</v>
      </c>
      <c r="AC134" s="1">
        <f t="shared" si="67"/>
        <v>7.7003258592644563E-2</v>
      </c>
      <c r="AD134" s="1"/>
      <c r="AE134" s="1"/>
      <c r="AF134" s="1"/>
      <c r="AG134" s="1">
        <v>0</v>
      </c>
      <c r="AI134" s="28" t="e">
        <f t="shared" si="41"/>
        <v>#N/A</v>
      </c>
      <c r="AJ134" s="28" t="e">
        <f t="shared" si="41"/>
        <v>#N/A</v>
      </c>
      <c r="AK134" s="28" t="e">
        <f t="shared" si="41"/>
        <v>#N/A</v>
      </c>
      <c r="AL134" s="28">
        <f t="shared" si="41"/>
        <v>-1.4757454309984257</v>
      </c>
      <c r="AM134" s="28" t="e">
        <f t="shared" si="42"/>
        <v>#N/A</v>
      </c>
      <c r="AN134" s="28" t="e">
        <f t="shared" si="42"/>
        <v>#N/A</v>
      </c>
      <c r="AO134" t="e">
        <f t="shared" si="42"/>
        <v>#N/A</v>
      </c>
      <c r="AP134">
        <f t="shared" si="43"/>
        <v>254.41</v>
      </c>
      <c r="AR134" s="16">
        <f t="shared" si="44"/>
        <v>40939</v>
      </c>
      <c r="AS134">
        <f t="shared" si="45"/>
        <v>2</v>
      </c>
      <c r="AT134">
        <f t="shared" si="46"/>
        <v>2</v>
      </c>
      <c r="BE134" cm="1">
        <f t="array" ref="BE134">_xll.BDH($BE$3,"PX_LAST",$A134,$A134,"Days=A","Fill=P")</f>
        <v>254.41</v>
      </c>
      <c r="BF134">
        <f t="shared" ref="BF134:BF197" si="71">BE134/BE133-1</f>
        <v>4.0361495051934204E-2</v>
      </c>
      <c r="BG134" t="str">
        <f t="shared" si="55"/>
        <v>R</v>
      </c>
      <c r="BH134">
        <f t="shared" si="56"/>
        <v>1</v>
      </c>
      <c r="BI134">
        <f t="shared" si="63"/>
        <v>3.8952871349396734E-2</v>
      </c>
      <c r="BJ134">
        <f t="shared" si="64"/>
        <v>150.03592222668865</v>
      </c>
      <c r="BK134">
        <f t="shared" si="65"/>
        <v>114.35699195397127</v>
      </c>
      <c r="BL134">
        <f t="shared" si="58"/>
        <v>1.3119960543127802</v>
      </c>
    </row>
    <row r="135" spans="1:64" x14ac:dyDescent="0.25">
      <c r="A135" s="54">
        <v>40968</v>
      </c>
      <c r="B135" s="75">
        <f>_xll.BDH(B$2,"PX_LAST",$A135,$A135,"Days=A","Fill=P")</f>
        <v>99.298199999999994</v>
      </c>
      <c r="C135" s="8">
        <f t="shared" si="69"/>
        <v>100.32447616247589</v>
      </c>
      <c r="D135" s="55">
        <f t="shared" si="47"/>
        <v>0.3350799717769431</v>
      </c>
      <c r="E135" s="44">
        <f t="shared" si="60"/>
        <v>-0.86734219127980383</v>
      </c>
      <c r="F135" s="8" cm="1">
        <f t="array" ref="F135">_xll.BDH(F$2,"PX_LAST",$A135,$A135,"Days=A","Fill=P")</f>
        <v>-1.9379999999999999</v>
      </c>
      <c r="G135" s="10">
        <f t="shared" si="70"/>
        <v>-1.6114573732814355</v>
      </c>
      <c r="H135" s="44">
        <f t="shared" si="51"/>
        <v>-2.5534447002781078</v>
      </c>
      <c r="I135" s="44">
        <f t="shared" si="61"/>
        <v>-1.5568890442976191</v>
      </c>
      <c r="J135" s="59"/>
      <c r="K135" s="10"/>
      <c r="M135" s="59" cm="1">
        <f t="array" ref="M135">_xll.BDH(M$3,"PX_LAST",$A135,$A135,"Days=A","Fill=P")</f>
        <v>25.1</v>
      </c>
      <c r="N135" s="10">
        <f t="shared" si="59"/>
        <v>0.13889084303446486</v>
      </c>
      <c r="O135" s="55">
        <f t="shared" si="68"/>
        <v>-1.7321891543811319</v>
      </c>
      <c r="R135" s="34" t="s">
        <v>27</v>
      </c>
      <c r="S135" s="26">
        <f t="shared" si="62"/>
        <v>-1.2749570236919439</v>
      </c>
      <c r="T135" s="1" t="str">
        <f t="shared" si="48"/>
        <v>R</v>
      </c>
      <c r="U135" s="26">
        <f t="shared" si="52"/>
        <v>0.20078840730648184</v>
      </c>
      <c r="V135" s="49">
        <f t="shared" si="49"/>
        <v>0</v>
      </c>
      <c r="W135" s="26">
        <f t="shared" si="53"/>
        <v>0.20078840730648184</v>
      </c>
      <c r="X135" t="str">
        <f t="shared" si="54"/>
        <v>R</v>
      </c>
      <c r="Y135" s="35">
        <f t="shared" si="50"/>
        <v>-1.4757454309984257</v>
      </c>
      <c r="Z135" s="34" t="str">
        <f t="shared" si="66"/>
        <v>R</v>
      </c>
      <c r="AA135" t="s">
        <v>57</v>
      </c>
      <c r="AB135" s="1">
        <f t="shared" si="57"/>
        <v>0.20078840730648184</v>
      </c>
      <c r="AC135" s="1">
        <f t="shared" si="67"/>
        <v>7.7003258592644563E-2</v>
      </c>
      <c r="AD135" s="1"/>
      <c r="AE135" s="1"/>
      <c r="AF135" s="1"/>
      <c r="AG135" s="1">
        <v>0</v>
      </c>
      <c r="AI135" s="28" t="e">
        <f t="shared" ref="AI135:AL198" si="72">IF(OR($Z135=AI$5,$Z136=AI$5),$S135,NA())</f>
        <v>#N/A</v>
      </c>
      <c r="AJ135" s="28" t="e">
        <f t="shared" si="72"/>
        <v>#N/A</v>
      </c>
      <c r="AK135" s="28" t="e">
        <f t="shared" si="72"/>
        <v>#N/A</v>
      </c>
      <c r="AL135" s="28">
        <f t="shared" si="72"/>
        <v>-1.2749570236919439</v>
      </c>
      <c r="AM135" s="28" t="e">
        <f t="shared" ref="AM135:AO198" si="73">IF(OR($Z135=AM$5,$Z136=AM$5),$BE135,NA())</f>
        <v>#N/A</v>
      </c>
      <c r="AN135" s="28" t="e">
        <f t="shared" si="73"/>
        <v>#N/A</v>
      </c>
      <c r="AO135" t="e">
        <f t="shared" si="73"/>
        <v>#N/A</v>
      </c>
      <c r="AP135">
        <f t="shared" ref="AP135:AP198" si="74">IF(OR($Z135=AL$5,$Z136=AL$5),$BE135,NA())</f>
        <v>264.32</v>
      </c>
      <c r="AR135" s="16">
        <f t="shared" ref="AR135:AR198" si="75">A135</f>
        <v>40968</v>
      </c>
      <c r="AS135">
        <f t="shared" si="45"/>
        <v>2</v>
      </c>
      <c r="AT135">
        <f t="shared" si="46"/>
        <v>2</v>
      </c>
      <c r="BE135" cm="1">
        <f t="array" ref="BE135">_xll.BDH($BE$3,"PX_LAST",$A135,$A135,"Days=A","Fill=P")</f>
        <v>264.32</v>
      </c>
      <c r="BF135">
        <f t="shared" si="71"/>
        <v>3.8952871349396734E-2</v>
      </c>
      <c r="BG135" t="str">
        <f t="shared" si="55"/>
        <v>R</v>
      </c>
      <c r="BH135">
        <f t="shared" si="56"/>
        <v>1</v>
      </c>
      <c r="BI135">
        <f t="shared" si="63"/>
        <v>-3.7832929782082303E-3</v>
      </c>
      <c r="BJ135">
        <f t="shared" si="64"/>
        <v>155.88025220297294</v>
      </c>
      <c r="BK135">
        <f t="shared" si="65"/>
        <v>118.81152514945832</v>
      </c>
      <c r="BL135">
        <f t="shared" si="58"/>
        <v>1.31199605431278</v>
      </c>
    </row>
    <row r="136" spans="1:64" x14ac:dyDescent="0.25">
      <c r="A136" s="54">
        <v>40998</v>
      </c>
      <c r="B136" s="75">
        <f>_xll.BDH(B$2,"PX_LAST",$A136,$A136,"Days=A","Fill=P")</f>
        <v>99.298199999999994</v>
      </c>
      <c r="C136" s="8">
        <f t="shared" si="69"/>
        <v>100.2731623543521</v>
      </c>
      <c r="D136" s="55">
        <f t="shared" si="47"/>
        <v>1.6907833283713595E-2</v>
      </c>
      <c r="E136" s="44">
        <f t="shared" si="60"/>
        <v>-0.99264620025291106</v>
      </c>
      <c r="F136" s="8" cm="1">
        <f t="array" ref="F136">_xll.BDH(F$2,"PX_LAST",$A136,$A136,"Days=A","Fill=P")</f>
        <v>-1.4359999999999999</v>
      </c>
      <c r="G136" s="10">
        <f t="shared" si="70"/>
        <v>-1.6026845046173637</v>
      </c>
      <c r="H136" s="44">
        <f t="shared" si="51"/>
        <v>-2.2619367155000596</v>
      </c>
      <c r="I136" s="44">
        <f t="shared" si="61"/>
        <v>-0.32959981210000255</v>
      </c>
      <c r="J136" s="59"/>
      <c r="K136" s="10"/>
      <c r="M136" s="59" cm="1">
        <f t="array" ref="M136">_xll.BDH(M$3,"PX_LAST",$A136,$A136,"Days=A","Fill=P")</f>
        <v>13.9</v>
      </c>
      <c r="N136" s="10">
        <f t="shared" si="59"/>
        <v>1.5150017587310181</v>
      </c>
      <c r="O136" s="55">
        <f t="shared" si="68"/>
        <v>-1.5416887522188309</v>
      </c>
      <c r="R136" s="34" t="s">
        <v>27</v>
      </c>
      <c r="S136" s="26">
        <f t="shared" si="62"/>
        <v>-1.0217927293576179</v>
      </c>
      <c r="T136" s="1" t="str">
        <f t="shared" si="48"/>
        <v>R</v>
      </c>
      <c r="U136" s="26">
        <f t="shared" si="52"/>
        <v>0.25316429433432597</v>
      </c>
      <c r="V136" s="49">
        <f t="shared" si="49"/>
        <v>0</v>
      </c>
      <c r="W136" s="26">
        <f t="shared" si="53"/>
        <v>0.25316429433432597</v>
      </c>
      <c r="X136" t="str">
        <f t="shared" si="54"/>
        <v>R</v>
      </c>
      <c r="Y136" s="35">
        <f t="shared" si="50"/>
        <v>-1.4757454309984257</v>
      </c>
      <c r="Z136" s="34" t="str">
        <f t="shared" si="66"/>
        <v>R</v>
      </c>
      <c r="AA136" t="s">
        <v>57</v>
      </c>
      <c r="AB136" s="1">
        <f t="shared" si="57"/>
        <v>0.25316429433432597</v>
      </c>
      <c r="AC136" s="1">
        <f t="shared" si="67"/>
        <v>7.7003258592644563E-2</v>
      </c>
      <c r="AD136" s="1"/>
      <c r="AE136" s="1"/>
      <c r="AF136" s="1"/>
      <c r="AG136" s="1">
        <v>0</v>
      </c>
      <c r="AI136" s="28" t="e">
        <f t="shared" si="72"/>
        <v>#N/A</v>
      </c>
      <c r="AJ136" s="28" t="e">
        <f t="shared" si="72"/>
        <v>#N/A</v>
      </c>
      <c r="AK136" s="28" t="e">
        <f t="shared" si="72"/>
        <v>#N/A</v>
      </c>
      <c r="AL136" s="28">
        <f t="shared" si="72"/>
        <v>-1.0217927293576179</v>
      </c>
      <c r="AM136" s="28" t="e">
        <f t="shared" si="73"/>
        <v>#N/A</v>
      </c>
      <c r="AN136" s="28" t="e">
        <f t="shared" si="73"/>
        <v>#N/A</v>
      </c>
      <c r="AO136" t="e">
        <f t="shared" si="73"/>
        <v>#N/A</v>
      </c>
      <c r="AP136">
        <f t="shared" si="74"/>
        <v>263.32</v>
      </c>
      <c r="AR136" s="16">
        <f t="shared" si="75"/>
        <v>40998</v>
      </c>
      <c r="AS136">
        <f t="shared" ref="AS136:AS199" si="76">IF($T136="E",4,IF($T136="R",2,IF($T136="SD",3,1)))</f>
        <v>2</v>
      </c>
      <c r="AT136">
        <f t="shared" ref="AT136:AT199" si="77">IF($X136="E",4,IF($X136="R",2,IF($X136="SD",3,1)))</f>
        <v>2</v>
      </c>
      <c r="BE136" cm="1">
        <f t="array" ref="BE136">_xll.BDH($BE$3,"PX_LAST",$A136,$A136,"Days=A","Fill=P")</f>
        <v>263.32</v>
      </c>
      <c r="BF136">
        <f t="shared" si="71"/>
        <v>-3.7832929782082303E-3</v>
      </c>
      <c r="BG136" t="str">
        <f t="shared" si="55"/>
        <v>R</v>
      </c>
      <c r="BH136">
        <f t="shared" si="56"/>
        <v>1</v>
      </c>
      <c r="BI136">
        <f t="shared" si="63"/>
        <v>-2.293787027191263E-2</v>
      </c>
      <c r="BJ136">
        <f t="shared" si="64"/>
        <v>155.29051153937212</v>
      </c>
      <c r="BK136">
        <f t="shared" si="65"/>
        <v>118.36202634063017</v>
      </c>
      <c r="BL136">
        <f t="shared" si="58"/>
        <v>1.31199605431278</v>
      </c>
    </row>
    <row r="137" spans="1:64" x14ac:dyDescent="0.25">
      <c r="A137" s="54">
        <v>41029</v>
      </c>
      <c r="B137" s="75">
        <f>_xll.BDH(B$2,"PX_LAST",$A137,$A137,"Days=A","Fill=P")</f>
        <v>99.116500000000002</v>
      </c>
      <c r="C137" s="8">
        <f t="shared" si="69"/>
        <v>100.21532923663449</v>
      </c>
      <c r="D137" s="55">
        <f t="shared" si="47"/>
        <v>-0.42428396175614219</v>
      </c>
      <c r="E137" s="44">
        <f t="shared" si="60"/>
        <v>-1.2543324168087469</v>
      </c>
      <c r="F137" s="8" cm="1">
        <f t="array" ref="F137">_xll.BDH(F$2,"PX_LAST",$A137,$A137,"Days=A","Fill=P")</f>
        <v>-1.5349999999999999</v>
      </c>
      <c r="G137" s="10">
        <f t="shared" si="70"/>
        <v>-1.5993002793864954</v>
      </c>
      <c r="H137" s="44">
        <f t="shared" si="51"/>
        <v>-2.0310821477416705</v>
      </c>
      <c r="I137" s="44">
        <f t="shared" si="61"/>
        <v>0.53907817459310436</v>
      </c>
      <c r="J137" s="59"/>
      <c r="K137" s="10"/>
      <c r="M137" s="59" cm="1">
        <f t="array" ref="M137">_xll.BDH(M$3,"PX_LAST",$A137,$A137,"Days=A","Fill=P")</f>
        <v>-9.3000000000000007</v>
      </c>
      <c r="N137" s="10">
        <f t="shared" si="59"/>
        <v>0.4335015828579164</v>
      </c>
      <c r="O137" s="55">
        <f t="shared" si="68"/>
        <v>-1.5076838764514207</v>
      </c>
      <c r="R137" s="34" t="s">
        <v>27</v>
      </c>
      <c r="S137" s="26">
        <f t="shared" si="62"/>
        <v>-0.93566084563297525</v>
      </c>
      <c r="T137" s="1" t="str">
        <f t="shared" si="48"/>
        <v>R</v>
      </c>
      <c r="U137" s="26">
        <f t="shared" si="52"/>
        <v>8.6131883724642644E-2</v>
      </c>
      <c r="V137" s="49">
        <f t="shared" si="49"/>
        <v>0</v>
      </c>
      <c r="W137" s="26">
        <f t="shared" si="53"/>
        <v>8.6131883724642644E-2</v>
      </c>
      <c r="X137" t="str">
        <f t="shared" si="54"/>
        <v>R</v>
      </c>
      <c r="Y137" s="35">
        <f t="shared" si="50"/>
        <v>-1.4757454309984257</v>
      </c>
      <c r="Z137" s="34" t="str">
        <f t="shared" si="66"/>
        <v>R</v>
      </c>
      <c r="AA137" t="s">
        <v>57</v>
      </c>
      <c r="AB137" s="1">
        <f t="shared" si="57"/>
        <v>8.6131883724642644E-2</v>
      </c>
      <c r="AC137" s="1">
        <f t="shared" si="67"/>
        <v>7.7003258592644563E-2</v>
      </c>
      <c r="AD137" s="1"/>
      <c r="AE137" s="1"/>
      <c r="AF137" s="1"/>
      <c r="AG137" s="1">
        <v>0</v>
      </c>
      <c r="AI137" s="28" t="e">
        <f t="shared" si="72"/>
        <v>#N/A</v>
      </c>
      <c r="AJ137" s="28" t="e">
        <f t="shared" si="72"/>
        <v>#N/A</v>
      </c>
      <c r="AK137" s="28">
        <f t="shared" si="72"/>
        <v>-0.93566084563297525</v>
      </c>
      <c r="AL137" s="28">
        <f t="shared" si="72"/>
        <v>-0.93566084563297525</v>
      </c>
      <c r="AM137" s="28" t="e">
        <f t="shared" si="73"/>
        <v>#N/A</v>
      </c>
      <c r="AN137" s="28" t="e">
        <f t="shared" si="73"/>
        <v>#N/A</v>
      </c>
      <c r="AO137">
        <f t="shared" si="73"/>
        <v>257.27999999999997</v>
      </c>
      <c r="AP137">
        <f t="shared" si="74"/>
        <v>257.27999999999997</v>
      </c>
      <c r="AR137" s="16">
        <f t="shared" si="75"/>
        <v>41029</v>
      </c>
      <c r="AS137">
        <f t="shared" si="76"/>
        <v>2</v>
      </c>
      <c r="AT137">
        <f t="shared" si="77"/>
        <v>2</v>
      </c>
      <c r="BE137" cm="1">
        <f t="array" ref="BE137">_xll.BDH($BE$3,"PX_LAST",$A137,$A137,"Days=A","Fill=P")</f>
        <v>257.27999999999997</v>
      </c>
      <c r="BF137">
        <f t="shared" si="71"/>
        <v>-2.293787027191263E-2</v>
      </c>
      <c r="BG137" t="str">
        <f t="shared" si="55"/>
        <v>R</v>
      </c>
      <c r="BH137">
        <f t="shared" si="56"/>
        <v>1</v>
      </c>
      <c r="BI137">
        <f t="shared" si="63"/>
        <v>-6.8213619402984982E-2</v>
      </c>
      <c r="BJ137">
        <f t="shared" si="64"/>
        <v>151.72847793122304</v>
      </c>
      <c r="BK137">
        <f t="shared" si="65"/>
        <v>115.64705353530809</v>
      </c>
      <c r="BL137">
        <f t="shared" si="58"/>
        <v>1.31199605431278</v>
      </c>
    </row>
    <row r="138" spans="1:64" x14ac:dyDescent="0.25">
      <c r="A138" s="54">
        <v>41060</v>
      </c>
      <c r="B138" s="75">
        <f>_xll.BDH(B$2,"PX_LAST",$A138,$A138,"Days=A","Fill=P")</f>
        <v>99.004000000000005</v>
      </c>
      <c r="C138" s="8">
        <f t="shared" si="69"/>
        <v>100.15476277480276</v>
      </c>
      <c r="D138" s="55">
        <f t="shared" si="47"/>
        <v>-0.96424305629340201</v>
      </c>
      <c r="E138" s="44">
        <f t="shared" si="60"/>
        <v>-1.5630716093873103</v>
      </c>
      <c r="F138" s="8" cm="1">
        <f t="array" ref="F138">_xll.BDH(F$2,"PX_LAST",$A138,$A138,"Days=A","Fill=P")</f>
        <v>-1.784</v>
      </c>
      <c r="G138" s="10">
        <f t="shared" si="70"/>
        <v>-1.6085352654171707</v>
      </c>
      <c r="H138" s="44">
        <f t="shared" si="51"/>
        <v>-1.8740404450275483</v>
      </c>
      <c r="I138" s="44">
        <f t="shared" si="61"/>
        <v>0.82703639975224408</v>
      </c>
      <c r="J138" s="59"/>
      <c r="K138" s="10"/>
      <c r="M138" s="59" cm="1">
        <f t="array" ref="M138">_xll.BDH(M$3,"PX_LAST",$A138,$A138,"Days=A","Fill=P")</f>
        <v>-56.5</v>
      </c>
      <c r="N138" s="10">
        <f t="shared" si="59"/>
        <v>-5.2598485754278741</v>
      </c>
      <c r="O138" s="55">
        <f t="shared" si="68"/>
        <v>-1.576710256402456</v>
      </c>
      <c r="R138" s="34" t="s">
        <v>27</v>
      </c>
      <c r="S138" s="26">
        <f t="shared" si="62"/>
        <v>-1.0302057934716946</v>
      </c>
      <c r="T138" s="1" t="str">
        <f t="shared" si="48"/>
        <v>C</v>
      </c>
      <c r="U138" s="26">
        <f t="shared" si="52"/>
        <v>-9.4544947838719362E-2</v>
      </c>
      <c r="V138" s="49">
        <f t="shared" si="49"/>
        <v>0</v>
      </c>
      <c r="W138" s="26">
        <f t="shared" si="53"/>
        <v>-9.4544947838719362E-2</v>
      </c>
      <c r="X138" t="str">
        <f t="shared" si="54"/>
        <v>C</v>
      </c>
      <c r="Y138" s="35">
        <f t="shared" si="50"/>
        <v>-1.0302057934716946</v>
      </c>
      <c r="Z138" s="34" t="str">
        <f t="shared" si="66"/>
        <v>C</v>
      </c>
      <c r="AA138" t="s">
        <v>57</v>
      </c>
      <c r="AB138" s="1">
        <f t="shared" si="57"/>
        <v>9.4544947838719362E-2</v>
      </c>
      <c r="AC138" s="1">
        <f t="shared" si="67"/>
        <v>8.6131883724642644E-2</v>
      </c>
      <c r="AD138" s="1"/>
      <c r="AE138" s="1"/>
      <c r="AF138" s="1"/>
      <c r="AG138" s="1">
        <v>0</v>
      </c>
      <c r="AI138" s="28" t="e">
        <f t="shared" si="72"/>
        <v>#N/A</v>
      </c>
      <c r="AJ138" s="28" t="e">
        <f t="shared" si="72"/>
        <v>#N/A</v>
      </c>
      <c r="AK138" s="28">
        <f t="shared" si="72"/>
        <v>-1.0302057934716946</v>
      </c>
      <c r="AL138" s="28" t="e">
        <f t="shared" si="72"/>
        <v>#N/A</v>
      </c>
      <c r="AM138" s="28" t="e">
        <f t="shared" si="73"/>
        <v>#N/A</v>
      </c>
      <c r="AN138" s="28" t="e">
        <f t="shared" si="73"/>
        <v>#N/A</v>
      </c>
      <c r="AO138">
        <f t="shared" si="73"/>
        <v>239.73</v>
      </c>
      <c r="AP138" t="e">
        <f t="shared" si="74"/>
        <v>#N/A</v>
      </c>
      <c r="AR138" s="16">
        <f t="shared" si="75"/>
        <v>41060</v>
      </c>
      <c r="AS138">
        <f t="shared" si="76"/>
        <v>1</v>
      </c>
      <c r="AT138">
        <f t="shared" si="77"/>
        <v>1</v>
      </c>
      <c r="BE138" cm="1">
        <f t="array" ref="BE138">_xll.BDH($BE$3,"PX_LAST",$A138,$A138,"Days=A","Fill=P")</f>
        <v>239.73</v>
      </c>
      <c r="BF138">
        <f t="shared" si="71"/>
        <v>-6.8213619402984982E-2</v>
      </c>
      <c r="BG138" t="str">
        <f t="shared" si="55"/>
        <v>C</v>
      </c>
      <c r="BH138">
        <f t="shared" si="56"/>
        <v>0</v>
      </c>
      <c r="BI138">
        <f t="shared" si="63"/>
        <v>0</v>
      </c>
      <c r="BJ138">
        <f t="shared" si="64"/>
        <v>141.37852928502838</v>
      </c>
      <c r="BK138">
        <f t="shared" si="65"/>
        <v>107.75834944037395</v>
      </c>
      <c r="BL138">
        <f t="shared" si="58"/>
        <v>1.31199605431278</v>
      </c>
    </row>
    <row r="139" spans="1:64" x14ac:dyDescent="0.25">
      <c r="A139" s="54">
        <v>41089</v>
      </c>
      <c r="B139" s="75">
        <f>_xll.BDH(B$2,"PX_LAST",$A139,$A139,"Days=A","Fill=P")</f>
        <v>99.004000000000005</v>
      </c>
      <c r="C139" s="8">
        <f t="shared" si="69"/>
        <v>100.09722463606263</v>
      </c>
      <c r="D139" s="55">
        <f t="shared" si="47"/>
        <v>-1.5152755421970889</v>
      </c>
      <c r="E139" s="44">
        <f t="shared" si="60"/>
        <v>-1.850355513974032</v>
      </c>
      <c r="F139" s="8" cm="1">
        <f t="array" ref="F139">_xll.BDH(F$2,"PX_LAST",$A139,$A139,"Days=A","Fill=P")</f>
        <v>-1.3440000000000001</v>
      </c>
      <c r="G139" s="10">
        <f t="shared" si="70"/>
        <v>-1.5953085021463123</v>
      </c>
      <c r="H139" s="44">
        <f t="shared" si="51"/>
        <v>-1.6412965609259518</v>
      </c>
      <c r="I139" s="44">
        <f t="shared" si="61"/>
        <v>0.912148139352156</v>
      </c>
      <c r="J139" s="59"/>
      <c r="K139" s="10"/>
      <c r="M139" s="59" cm="1">
        <f t="array" ref="M139">_xll.BDH(M$3,"PX_LAST",$A139,$A139,"Days=A","Fill=P")</f>
        <v>-89.1</v>
      </c>
      <c r="N139" s="10">
        <f t="shared" si="59"/>
        <v>-13.643863717885083</v>
      </c>
      <c r="O139" s="55">
        <f t="shared" si="68"/>
        <v>-1.3143568209705225</v>
      </c>
      <c r="R139" s="34" t="s">
        <v>27</v>
      </c>
      <c r="S139" s="26">
        <f t="shared" si="62"/>
        <v>-1.0818272597430878</v>
      </c>
      <c r="T139" s="1" t="str">
        <f t="shared" si="48"/>
        <v>C</v>
      </c>
      <c r="U139" s="26">
        <f t="shared" si="52"/>
        <v>-5.162146627139319E-2</v>
      </c>
      <c r="V139" s="49">
        <f t="shared" si="49"/>
        <v>0</v>
      </c>
      <c r="W139" s="26">
        <f t="shared" si="53"/>
        <v>-5.162146627139319E-2</v>
      </c>
      <c r="X139" t="str">
        <f t="shared" si="54"/>
        <v>C</v>
      </c>
      <c r="Y139" s="35">
        <f t="shared" si="50"/>
        <v>-1.0302057934716946</v>
      </c>
      <c r="Z139" s="34" t="str">
        <f t="shared" si="66"/>
        <v>C</v>
      </c>
      <c r="AA139" t="s">
        <v>57</v>
      </c>
      <c r="AB139" s="1">
        <f t="shared" si="57"/>
        <v>5.162146627139319E-2</v>
      </c>
      <c r="AC139" s="1">
        <f t="shared" si="67"/>
        <v>8.6131883724642644E-2</v>
      </c>
      <c r="AD139" s="1"/>
      <c r="AE139" s="1"/>
      <c r="AF139" s="1"/>
      <c r="AG139" s="1">
        <v>0</v>
      </c>
      <c r="AI139" s="28" t="e">
        <f t="shared" si="72"/>
        <v>#N/A</v>
      </c>
      <c r="AJ139" s="28" t="e">
        <f t="shared" si="72"/>
        <v>#N/A</v>
      </c>
      <c r="AK139" s="28">
        <f t="shared" si="72"/>
        <v>-1.0818272597430878</v>
      </c>
      <c r="AL139" s="28" t="e">
        <f t="shared" si="72"/>
        <v>#N/A</v>
      </c>
      <c r="AM139" s="28" t="e">
        <f t="shared" si="73"/>
        <v>#N/A</v>
      </c>
      <c r="AN139" s="28" t="e">
        <f t="shared" si="73"/>
        <v>#N/A</v>
      </c>
      <c r="AO139">
        <f t="shared" si="73"/>
        <v>251.17</v>
      </c>
      <c r="AP139" t="e">
        <f t="shared" si="74"/>
        <v>#N/A</v>
      </c>
      <c r="AR139" s="16">
        <f t="shared" si="75"/>
        <v>41089</v>
      </c>
      <c r="AS139">
        <f t="shared" si="76"/>
        <v>1</v>
      </c>
      <c r="AT139">
        <f t="shared" si="77"/>
        <v>1</v>
      </c>
      <c r="BE139" cm="1">
        <f t="array" ref="BE139">_xll.BDH($BE$3,"PX_LAST",$A139,$A139,"Days=A","Fill=P")</f>
        <v>251.17</v>
      </c>
      <c r="BF139">
        <f t="shared" si="71"/>
        <v>4.772035206273717E-2</v>
      </c>
      <c r="BG139" t="str">
        <f t="shared" si="55"/>
        <v>C</v>
      </c>
      <c r="BH139">
        <f t="shared" si="56"/>
        <v>0</v>
      </c>
      <c r="BI139">
        <f t="shared" si="63"/>
        <v>0</v>
      </c>
      <c r="BJ139">
        <f t="shared" si="64"/>
        <v>141.37852928502838</v>
      </c>
      <c r="BK139">
        <f t="shared" si="65"/>
        <v>112.90061581336805</v>
      </c>
      <c r="BL139">
        <f t="shared" si="58"/>
        <v>1.2522387789162828</v>
      </c>
    </row>
    <row r="140" spans="1:64" x14ac:dyDescent="0.25">
      <c r="A140" s="54">
        <v>41121</v>
      </c>
      <c r="B140" s="75">
        <f>_xll.BDH(B$2,"PX_LAST",$A140,$A140,"Days=A","Fill=P")</f>
        <v>98.801699999999997</v>
      </c>
      <c r="C140" s="8">
        <f t="shared" si="69"/>
        <v>100.03244840425951</v>
      </c>
      <c r="D140" s="55">
        <f t="shared" si="47"/>
        <v>-2.0268454488023102</v>
      </c>
      <c r="E140" s="44">
        <f t="shared" si="60"/>
        <v>-2.043753282086024</v>
      </c>
      <c r="F140" s="8" cm="1">
        <f t="array" ref="F140">_xll.BDH(F$2,"PX_LAST",$A140,$A140,"Days=A","Fill=P")</f>
        <v>-1.2010000000000001</v>
      </c>
      <c r="G140" s="10">
        <f t="shared" si="70"/>
        <v>-1.5755930770389968</v>
      </c>
      <c r="H140" s="44">
        <f t="shared" si="51"/>
        <v>-1.2307376732276831</v>
      </c>
      <c r="I140" s="44">
        <f t="shared" si="61"/>
        <v>1.0311990422723765</v>
      </c>
      <c r="J140" s="59"/>
      <c r="K140" s="10"/>
      <c r="M140" s="59" cm="1">
        <f t="array" ref="M140">_xll.BDH(M$3,"PX_LAST",$A140,$A140,"Days=A","Fill=P")</f>
        <v>-71.7</v>
      </c>
      <c r="N140" s="10">
        <f t="shared" si="59"/>
        <v>-19.449477346096575</v>
      </c>
      <c r="O140" s="55">
        <f t="shared" si="68"/>
        <v>-1.1277422102341148</v>
      </c>
      <c r="R140" s="34" t="s">
        <v>27</v>
      </c>
      <c r="S140" s="26">
        <f t="shared" si="62"/>
        <v>-1.079575914415551</v>
      </c>
      <c r="T140" s="1" t="str">
        <f t="shared" si="48"/>
        <v>R</v>
      </c>
      <c r="U140" s="26">
        <f t="shared" si="52"/>
        <v>2.2513453275367912E-3</v>
      </c>
      <c r="V140" s="49">
        <f t="shared" si="49"/>
        <v>0</v>
      </c>
      <c r="W140" s="26">
        <f t="shared" si="53"/>
        <v>2.2513453275367912E-3</v>
      </c>
      <c r="X140" t="str">
        <f t="shared" si="54"/>
        <v>C</v>
      </c>
      <c r="Y140" s="35">
        <f t="shared" si="50"/>
        <v>-1.0302057934716946</v>
      </c>
      <c r="Z140" s="34" t="str">
        <f t="shared" si="66"/>
        <v>C</v>
      </c>
      <c r="AA140" t="s">
        <v>57</v>
      </c>
      <c r="AB140" s="1">
        <f t="shared" si="57"/>
        <v>2.2513453275367912E-3</v>
      </c>
      <c r="AC140" s="1">
        <f t="shared" si="67"/>
        <v>8.6131883724642644E-2</v>
      </c>
      <c r="AD140" s="1"/>
      <c r="AE140" s="1"/>
      <c r="AF140" s="1"/>
      <c r="AG140" s="1">
        <v>0</v>
      </c>
      <c r="AI140" s="28" t="e">
        <f t="shared" si="72"/>
        <v>#N/A</v>
      </c>
      <c r="AJ140" s="28" t="e">
        <f t="shared" si="72"/>
        <v>#N/A</v>
      </c>
      <c r="AK140" s="28">
        <f t="shared" si="72"/>
        <v>-1.079575914415551</v>
      </c>
      <c r="AL140" s="28">
        <f t="shared" si="72"/>
        <v>-1.079575914415551</v>
      </c>
      <c r="AM140" s="28" t="e">
        <f t="shared" si="73"/>
        <v>#N/A</v>
      </c>
      <c r="AN140" s="28" t="e">
        <f t="shared" si="73"/>
        <v>#N/A</v>
      </c>
      <c r="AO140">
        <f t="shared" si="73"/>
        <v>261.38</v>
      </c>
      <c r="AP140">
        <f t="shared" si="74"/>
        <v>261.38</v>
      </c>
      <c r="AR140" s="16">
        <f t="shared" si="75"/>
        <v>41121</v>
      </c>
      <c r="AS140">
        <f t="shared" si="76"/>
        <v>2</v>
      </c>
      <c r="AT140">
        <f t="shared" si="77"/>
        <v>1</v>
      </c>
      <c r="BE140" cm="1">
        <f t="array" ref="BE140">_xll.BDH($BE$3,"PX_LAST",$A140,$A140,"Days=A","Fill=P")</f>
        <v>261.38</v>
      </c>
      <c r="BF140">
        <f t="shared" si="71"/>
        <v>4.0649759127284302E-2</v>
      </c>
      <c r="BG140" t="str">
        <f t="shared" si="55"/>
        <v>C</v>
      </c>
      <c r="BH140">
        <f t="shared" si="56"/>
        <v>0</v>
      </c>
      <c r="BI140">
        <f t="shared" si="63"/>
        <v>0</v>
      </c>
      <c r="BJ140">
        <f t="shared" si="64"/>
        <v>141.37852928502838</v>
      </c>
      <c r="BK140">
        <f t="shared" si="65"/>
        <v>117.48999865150353</v>
      </c>
      <c r="BL140">
        <f t="shared" si="58"/>
        <v>1.2033239501890074</v>
      </c>
    </row>
    <row r="141" spans="1:64" x14ac:dyDescent="0.25">
      <c r="A141" s="54">
        <v>41152</v>
      </c>
      <c r="B141" s="75">
        <f>_xll.BDH(B$2,"PX_LAST",$A141,$A141,"Days=A","Fill=P")</f>
        <v>98.735699999999994</v>
      </c>
      <c r="C141" s="8">
        <f t="shared" si="69"/>
        <v>99.96761098404653</v>
      </c>
      <c r="D141" s="55">
        <f t="shared" si="47"/>
        <v>-2.3751260263055527</v>
      </c>
      <c r="E141" s="44">
        <f t="shared" si="60"/>
        <v>-1.9508420645494104</v>
      </c>
      <c r="F141" s="8" cm="1">
        <f t="array" ref="F141">_xll.BDH(F$2,"PX_LAST",$A141,$A141,"Days=A","Fill=P")</f>
        <v>-0.48199999999999998</v>
      </c>
      <c r="G141" s="10">
        <f t="shared" si="70"/>
        <v>-1.5209134231870469</v>
      </c>
      <c r="H141" s="44">
        <f t="shared" si="51"/>
        <v>-0.55279442711254989</v>
      </c>
      <c r="I141" s="44">
        <f t="shared" si="61"/>
        <v>1.4782877206291207</v>
      </c>
      <c r="J141" s="59"/>
      <c r="K141" s="10"/>
      <c r="M141" s="59" cm="1">
        <f t="array" ref="M141">_xll.BDH(M$3,"PX_LAST",$A141,$A141,"Days=A","Fill=P")</f>
        <v>-30.7</v>
      </c>
      <c r="N141" s="10">
        <f t="shared" si="59"/>
        <v>-20.57452961148692</v>
      </c>
      <c r="O141" s="55">
        <f t="shared" si="68"/>
        <v>-1.1058044944330623</v>
      </c>
      <c r="R141" s="34" t="s">
        <v>27</v>
      </c>
      <c r="S141" s="26">
        <f t="shared" si="62"/>
        <v>-0.9012558583542909</v>
      </c>
      <c r="T141" s="1" t="str">
        <f t="shared" si="48"/>
        <v>R</v>
      </c>
      <c r="U141" s="26">
        <f t="shared" si="52"/>
        <v>0.17832005606126011</v>
      </c>
      <c r="V141" s="49">
        <f t="shared" si="49"/>
        <v>0</v>
      </c>
      <c r="W141" s="26">
        <f t="shared" si="53"/>
        <v>0.17832005606126011</v>
      </c>
      <c r="X141" t="str">
        <f t="shared" si="54"/>
        <v>R</v>
      </c>
      <c r="Y141" s="35">
        <f t="shared" si="50"/>
        <v>-1.0302057934716946</v>
      </c>
      <c r="Z141" s="34" t="str">
        <f t="shared" si="66"/>
        <v>R</v>
      </c>
      <c r="AA141" t="s">
        <v>57</v>
      </c>
      <c r="AB141" s="1">
        <f t="shared" si="57"/>
        <v>0.17832005606126011</v>
      </c>
      <c r="AC141" s="1">
        <f t="shared" si="67"/>
        <v>8.6131883724642644E-2</v>
      </c>
      <c r="AD141" s="1"/>
      <c r="AE141" s="1"/>
      <c r="AF141" s="1"/>
      <c r="AG141" s="1">
        <v>0</v>
      </c>
      <c r="AI141" s="28" t="e">
        <f t="shared" si="72"/>
        <v>#N/A</v>
      </c>
      <c r="AJ141" s="28" t="e">
        <f t="shared" si="72"/>
        <v>#N/A</v>
      </c>
      <c r="AK141" s="28" t="e">
        <f t="shared" si="72"/>
        <v>#N/A</v>
      </c>
      <c r="AL141" s="28">
        <f t="shared" si="72"/>
        <v>-0.9012558583542909</v>
      </c>
      <c r="AM141" s="28" t="e">
        <f t="shared" si="73"/>
        <v>#N/A</v>
      </c>
      <c r="AN141" s="28" t="e">
        <f t="shared" si="73"/>
        <v>#N/A</v>
      </c>
      <c r="AO141" t="e">
        <f t="shared" si="73"/>
        <v>#N/A</v>
      </c>
      <c r="AP141">
        <f t="shared" si="74"/>
        <v>266.23</v>
      </c>
      <c r="AR141" s="16">
        <f t="shared" si="75"/>
        <v>41152</v>
      </c>
      <c r="AS141">
        <f t="shared" si="76"/>
        <v>2</v>
      </c>
      <c r="AT141">
        <f t="shared" si="77"/>
        <v>2</v>
      </c>
      <c r="BE141" cm="1">
        <f t="array" ref="BE141">_xll.BDH($BE$3,"PX_LAST",$A141,$A141,"Days=A","Fill=P")</f>
        <v>266.23</v>
      </c>
      <c r="BF141">
        <f t="shared" si="71"/>
        <v>1.8555360012242783E-2</v>
      </c>
      <c r="BG141" t="str">
        <f t="shared" si="55"/>
        <v>R</v>
      </c>
      <c r="BH141">
        <f t="shared" si="56"/>
        <v>1</v>
      </c>
      <c r="BI141">
        <f t="shared" si="63"/>
        <v>8.4513390677234401E-3</v>
      </c>
      <c r="BJ141">
        <f t="shared" si="64"/>
        <v>141.37852928502838</v>
      </c>
      <c r="BK141">
        <f t="shared" si="65"/>
        <v>119.6700678743201</v>
      </c>
      <c r="BL141">
        <f t="shared" si="58"/>
        <v>1.1814025996334099</v>
      </c>
    </row>
    <row r="142" spans="1:64" x14ac:dyDescent="0.25">
      <c r="A142" s="54">
        <v>41180</v>
      </c>
      <c r="B142" s="75">
        <f>_xll.BDH(B$2,"PX_LAST",$A142,$A142,"Days=A","Fill=P")</f>
        <v>98.735699999999994</v>
      </c>
      <c r="C142" s="8">
        <f t="shared" si="69"/>
        <v>99.906015434844193</v>
      </c>
      <c r="D142" s="55">
        <f t="shared" si="47"/>
        <v>-2.4805336355889684</v>
      </c>
      <c r="E142" s="44">
        <f t="shared" si="60"/>
        <v>-1.5162905792955663</v>
      </c>
      <c r="F142" s="8" cm="1">
        <f t="array" ref="F142">_xll.BDH(F$2,"PX_LAST",$A142,$A142,"Days=A","Fill=P")</f>
        <v>0.01</v>
      </c>
      <c r="G142" s="10">
        <f t="shared" si="70"/>
        <v>-1.4443677520276945</v>
      </c>
      <c r="H142" s="44">
        <f t="shared" si="51"/>
        <v>2.5047282770388111E-3</v>
      </c>
      <c r="I142" s="44">
        <f t="shared" si="61"/>
        <v>1.876545173304587</v>
      </c>
      <c r="J142" s="59"/>
      <c r="K142" s="10"/>
      <c r="M142" s="59" cm="1">
        <f t="array" ref="M142">_xll.BDH(M$3,"PX_LAST",$A142,$A142,"Days=A","Fill=P")</f>
        <v>-6.9</v>
      </c>
      <c r="N142" s="10">
        <f t="shared" si="59"/>
        <v>-19.20707665033823</v>
      </c>
      <c r="O142" s="55">
        <f t="shared" si="68"/>
        <v>-1.0315950801113041</v>
      </c>
      <c r="R142" s="34" t="s">
        <v>28</v>
      </c>
      <c r="S142" s="26">
        <f t="shared" si="62"/>
        <v>-0.62987387868284261</v>
      </c>
      <c r="T142" s="1" t="str">
        <f t="shared" si="48"/>
        <v>R</v>
      </c>
      <c r="U142" s="26">
        <f t="shared" si="52"/>
        <v>0.27138197967144828</v>
      </c>
      <c r="V142" s="49">
        <f t="shared" si="49"/>
        <v>0</v>
      </c>
      <c r="W142" s="26">
        <f t="shared" si="53"/>
        <v>0.27138197967144828</v>
      </c>
      <c r="X142" t="str">
        <f t="shared" si="54"/>
        <v>R</v>
      </c>
      <c r="Y142" s="35">
        <f t="shared" si="50"/>
        <v>-1.0302057934716946</v>
      </c>
      <c r="Z142" s="34" t="str">
        <f t="shared" si="66"/>
        <v>R</v>
      </c>
      <c r="AA142" t="s">
        <v>57</v>
      </c>
      <c r="AB142" s="1">
        <f t="shared" si="57"/>
        <v>0.27138197967144828</v>
      </c>
      <c r="AC142" s="1">
        <f t="shared" si="67"/>
        <v>8.6131883724642644E-2</v>
      </c>
      <c r="AD142" s="1"/>
      <c r="AE142" s="1"/>
      <c r="AF142" s="1"/>
      <c r="AG142" s="1">
        <v>0</v>
      </c>
      <c r="AI142" s="28" t="e">
        <f t="shared" si="72"/>
        <v>#N/A</v>
      </c>
      <c r="AJ142" s="28" t="e">
        <f t="shared" si="72"/>
        <v>#N/A</v>
      </c>
      <c r="AK142" s="28" t="e">
        <f t="shared" si="72"/>
        <v>#N/A</v>
      </c>
      <c r="AL142" s="28">
        <f t="shared" si="72"/>
        <v>-0.62987387868284261</v>
      </c>
      <c r="AM142" s="28" t="e">
        <f t="shared" si="73"/>
        <v>#N/A</v>
      </c>
      <c r="AN142" s="28" t="e">
        <f t="shared" si="73"/>
        <v>#N/A</v>
      </c>
      <c r="AO142" t="e">
        <f t="shared" si="73"/>
        <v>#N/A</v>
      </c>
      <c r="AP142">
        <f t="shared" si="74"/>
        <v>268.48</v>
      </c>
      <c r="AR142" s="16">
        <f t="shared" si="75"/>
        <v>41180</v>
      </c>
      <c r="AS142">
        <f t="shared" si="76"/>
        <v>2</v>
      </c>
      <c r="AT142">
        <f t="shared" si="77"/>
        <v>2</v>
      </c>
      <c r="BE142" cm="1">
        <f t="array" ref="BE142">_xll.BDH($BE$3,"PX_LAST",$A142,$A142,"Days=A","Fill=P")</f>
        <v>268.48</v>
      </c>
      <c r="BF142">
        <f t="shared" si="71"/>
        <v>8.4513390677234401E-3</v>
      </c>
      <c r="BG142" t="str">
        <f t="shared" si="55"/>
        <v>R</v>
      </c>
      <c r="BH142">
        <f t="shared" si="56"/>
        <v>1</v>
      </c>
      <c r="BI142">
        <f t="shared" si="63"/>
        <v>6.7789034564957884E-3</v>
      </c>
      <c r="BJ142">
        <f t="shared" si="64"/>
        <v>142.57336717291221</v>
      </c>
      <c r="BK142">
        <f t="shared" si="65"/>
        <v>120.68144019418345</v>
      </c>
      <c r="BL142">
        <f t="shared" si="58"/>
        <v>1.1814025996334099</v>
      </c>
    </row>
    <row r="143" spans="1:64" x14ac:dyDescent="0.25">
      <c r="A143" s="54">
        <v>41213</v>
      </c>
      <c r="B143" s="75">
        <f>_xll.BDH(B$2,"PX_LAST",$A143,$A143,"Days=A","Fill=P")</f>
        <v>98.6952</v>
      </c>
      <c r="C143" s="8">
        <f t="shared" si="69"/>
        <v>99.845474663101982</v>
      </c>
      <c r="D143" s="55">
        <f t="shared" si="47"/>
        <v>-2.3844592569167617</v>
      </c>
      <c r="E143" s="44">
        <f t="shared" si="60"/>
        <v>-0.86918371471967282</v>
      </c>
      <c r="F143" s="8" cm="1">
        <f t="array" ref="F143">_xll.BDH(F$2,"PX_LAST",$A143,$A143,"Days=A","Fill=P")</f>
        <v>0.13800000000000001</v>
      </c>
      <c r="G143" s="10">
        <f t="shared" si="70"/>
        <v>-1.3652493644263097</v>
      </c>
      <c r="H143" s="44">
        <f t="shared" si="51"/>
        <v>0.35874677939464761</v>
      </c>
      <c r="I143" s="44">
        <f t="shared" si="61"/>
        <v>2.0000433403205995</v>
      </c>
      <c r="J143" s="59"/>
      <c r="K143" s="10"/>
      <c r="M143" s="59" cm="1">
        <f t="array" ref="M143">_xll.BDH(M$3,"PX_LAST",$A143,$A143,"Days=A","Fill=P")</f>
        <v>-19.2</v>
      </c>
      <c r="N143" s="10">
        <f t="shared" si="59"/>
        <v>-19.206368985304405</v>
      </c>
      <c r="O143" s="55">
        <f t="shared" si="68"/>
        <v>-1.1132276053204202</v>
      </c>
      <c r="R143" s="34" t="s">
        <v>28</v>
      </c>
      <c r="S143" s="26">
        <f t="shared" si="62"/>
        <v>-0.40161609144832155</v>
      </c>
      <c r="T143" s="1" t="str">
        <f t="shared" si="48"/>
        <v>R</v>
      </c>
      <c r="U143" s="26">
        <f t="shared" si="52"/>
        <v>0.22825778723452106</v>
      </c>
      <c r="V143" s="49">
        <f t="shared" si="49"/>
        <v>0</v>
      </c>
      <c r="W143" s="26">
        <f t="shared" si="53"/>
        <v>0.22825778723452106</v>
      </c>
      <c r="X143" t="str">
        <f t="shared" si="54"/>
        <v>R</v>
      </c>
      <c r="Y143" s="35">
        <f t="shared" si="50"/>
        <v>-1.0302057934716946</v>
      </c>
      <c r="Z143" s="34" t="str">
        <f t="shared" si="66"/>
        <v>R</v>
      </c>
      <c r="AA143" t="s">
        <v>57</v>
      </c>
      <c r="AB143" s="1">
        <f t="shared" si="57"/>
        <v>0.22825778723452106</v>
      </c>
      <c r="AC143" s="1">
        <f t="shared" si="67"/>
        <v>9.4544947838719362E-2</v>
      </c>
      <c r="AD143" s="1"/>
      <c r="AE143" s="1"/>
      <c r="AF143" s="1"/>
      <c r="AG143" s="1">
        <v>0</v>
      </c>
      <c r="AI143" s="28" t="e">
        <f t="shared" si="72"/>
        <v>#N/A</v>
      </c>
      <c r="AJ143" s="28" t="e">
        <f t="shared" si="72"/>
        <v>#N/A</v>
      </c>
      <c r="AK143" s="28" t="e">
        <f t="shared" si="72"/>
        <v>#N/A</v>
      </c>
      <c r="AL143" s="28">
        <f t="shared" si="72"/>
        <v>-0.40161609144832155</v>
      </c>
      <c r="AM143" s="28" t="e">
        <f t="shared" si="73"/>
        <v>#N/A</v>
      </c>
      <c r="AN143" s="28" t="e">
        <f t="shared" si="73"/>
        <v>#N/A</v>
      </c>
      <c r="AO143" t="e">
        <f t="shared" si="73"/>
        <v>#N/A</v>
      </c>
      <c r="AP143">
        <f t="shared" si="74"/>
        <v>270.3</v>
      </c>
      <c r="AR143" s="16">
        <f t="shared" si="75"/>
        <v>41213</v>
      </c>
      <c r="AS143">
        <f t="shared" si="76"/>
        <v>2</v>
      </c>
      <c r="AT143">
        <f t="shared" si="77"/>
        <v>2</v>
      </c>
      <c r="BE143" cm="1">
        <f t="array" ref="BE143">_xll.BDH($BE$3,"PX_LAST",$A143,$A143,"Days=A","Fill=P")</f>
        <v>270.3</v>
      </c>
      <c r="BF143">
        <f t="shared" si="71"/>
        <v>6.7789034564957884E-3</v>
      </c>
      <c r="BG143" t="str">
        <f t="shared" si="55"/>
        <v>R</v>
      </c>
      <c r="BH143">
        <f t="shared" si="56"/>
        <v>1</v>
      </c>
      <c r="BI143">
        <f t="shared" si="63"/>
        <v>2.0273769885312376E-2</v>
      </c>
      <c r="BJ143">
        <f t="shared" si="64"/>
        <v>143.53985826444492</v>
      </c>
      <c r="BK143">
        <f t="shared" si="65"/>
        <v>121.49952802625069</v>
      </c>
      <c r="BL143">
        <f t="shared" si="58"/>
        <v>1.1814025996334101</v>
      </c>
    </row>
    <row r="144" spans="1:64" x14ac:dyDescent="0.25">
      <c r="A144" s="54">
        <v>41243</v>
      </c>
      <c r="B144" s="75">
        <f>_xll.BDH(B$2,"PX_LAST",$A144,$A144,"Days=A","Fill=P")</f>
        <v>98.732500000000002</v>
      </c>
      <c r="C144" s="8">
        <f t="shared" si="69"/>
        <v>99.789825929946886</v>
      </c>
      <c r="D144" s="55">
        <f t="shared" si="47"/>
        <v>-2.2227852571697948</v>
      </c>
      <c r="E144" s="44">
        <f t="shared" si="60"/>
        <v>-0.19593980836748459</v>
      </c>
      <c r="F144" s="8" cm="1">
        <f t="array" ref="F144">_xll.BDH(F$2,"PX_LAST",$A144,$A144,"Days=A","Fill=P")</f>
        <v>0.40799999999999997</v>
      </c>
      <c r="G144" s="10">
        <f t="shared" si="70"/>
        <v>-1.2765868962049942</v>
      </c>
      <c r="H144" s="44">
        <f t="shared" si="51"/>
        <v>0.80491656062905348</v>
      </c>
      <c r="I144" s="44">
        <f t="shared" si="61"/>
        <v>2.0356542338567367</v>
      </c>
      <c r="J144" s="59"/>
      <c r="K144" s="10"/>
      <c r="M144" s="59" cm="1">
        <f t="array" ref="M144">_xll.BDH(M$3,"PX_LAST",$A144,$A144,"Days=A","Fill=P")</f>
        <v>-16.3</v>
      </c>
      <c r="N144" s="10">
        <f t="shared" si="59"/>
        <v>-18.915732086773964</v>
      </c>
      <c r="O144" s="55">
        <f t="shared" si="68"/>
        <v>-1.1015511565040468</v>
      </c>
      <c r="R144" s="34" t="s">
        <v>28</v>
      </c>
      <c r="S144" s="26">
        <f t="shared" si="62"/>
        <v>-0.13594108551110723</v>
      </c>
      <c r="T144" s="1" t="str">
        <f t="shared" si="48"/>
        <v>R</v>
      </c>
      <c r="U144" s="26">
        <f t="shared" si="52"/>
        <v>0.26567500593721433</v>
      </c>
      <c r="V144" s="49">
        <f t="shared" si="49"/>
        <v>0</v>
      </c>
      <c r="W144" s="26">
        <f t="shared" si="53"/>
        <v>0.26567500593721433</v>
      </c>
      <c r="X144" t="str">
        <f t="shared" si="54"/>
        <v>R</v>
      </c>
      <c r="Y144" s="35">
        <f t="shared" si="50"/>
        <v>-1.0302057934716946</v>
      </c>
      <c r="Z144" s="34" t="str">
        <f t="shared" si="66"/>
        <v>R</v>
      </c>
      <c r="AA144" t="s">
        <v>57</v>
      </c>
      <c r="AB144" s="1">
        <f t="shared" si="57"/>
        <v>0.26567500593721433</v>
      </c>
      <c r="AC144" s="1">
        <f t="shared" si="67"/>
        <v>0.13627307659299537</v>
      </c>
      <c r="AD144" s="1"/>
      <c r="AE144" s="1"/>
      <c r="AF144" s="1"/>
      <c r="AG144" s="1">
        <v>0</v>
      </c>
      <c r="AI144" s="28">
        <f t="shared" si="72"/>
        <v>-0.13594108551110723</v>
      </c>
      <c r="AJ144" s="28" t="e">
        <f t="shared" si="72"/>
        <v>#N/A</v>
      </c>
      <c r="AK144" s="28" t="e">
        <f t="shared" si="72"/>
        <v>#N/A</v>
      </c>
      <c r="AL144" s="28">
        <f t="shared" si="72"/>
        <v>-0.13594108551110723</v>
      </c>
      <c r="AM144" s="28">
        <f t="shared" si="73"/>
        <v>275.77999999999997</v>
      </c>
      <c r="AN144" s="28" t="e">
        <f t="shared" si="73"/>
        <v>#N/A</v>
      </c>
      <c r="AO144" t="e">
        <f t="shared" si="73"/>
        <v>#N/A</v>
      </c>
      <c r="AP144">
        <f t="shared" si="74"/>
        <v>275.77999999999997</v>
      </c>
      <c r="AR144" s="16">
        <f t="shared" si="75"/>
        <v>41243</v>
      </c>
      <c r="AS144">
        <f t="shared" si="76"/>
        <v>2</v>
      </c>
      <c r="AT144">
        <f t="shared" si="77"/>
        <v>2</v>
      </c>
      <c r="BE144" cm="1">
        <f t="array" ref="BE144">_xll.BDH($BE$3,"PX_LAST",$A144,$A144,"Days=A","Fill=P")</f>
        <v>275.77999999999997</v>
      </c>
      <c r="BF144">
        <f t="shared" si="71"/>
        <v>2.0273769885312376E-2</v>
      </c>
      <c r="BG144" t="str">
        <f t="shared" si="55"/>
        <v>R</v>
      </c>
      <c r="BH144">
        <f t="shared" si="56"/>
        <v>1</v>
      </c>
      <c r="BI144">
        <f t="shared" si="63"/>
        <v>1.4141707157879546E-2</v>
      </c>
      <c r="BJ144">
        <f t="shared" si="64"/>
        <v>146.44995232026864</v>
      </c>
      <c r="BK144">
        <f t="shared" si="65"/>
        <v>123.96278149862896</v>
      </c>
      <c r="BL144">
        <f t="shared" si="58"/>
        <v>1.1814025996334101</v>
      </c>
    </row>
    <row r="145" spans="1:64" x14ac:dyDescent="0.25">
      <c r="A145" s="54">
        <v>41274</v>
      </c>
      <c r="B145" s="75">
        <f>_xll.BDH(B$2,"PX_LAST",$A145,$A145,"Days=A","Fill=P")</f>
        <v>98.802199999999999</v>
      </c>
      <c r="C145" s="8">
        <f t="shared" si="69"/>
        <v>99.740444633449542</v>
      </c>
      <c r="D145" s="55">
        <f t="shared" si="47"/>
        <v>-2.0759246989849749</v>
      </c>
      <c r="E145" s="44">
        <f t="shared" si="60"/>
        <v>0.2992013273205778</v>
      </c>
      <c r="F145" s="8" cm="1">
        <f t="array" ref="F145">_xll.BDH(F$2,"PX_LAST",$A145,$A145,"Days=A","Fill=P")</f>
        <v>0.60199999999999998</v>
      </c>
      <c r="G145" s="10">
        <f t="shared" si="70"/>
        <v>-1.1826575513947444</v>
      </c>
      <c r="H145" s="44">
        <f t="shared" si="51"/>
        <v>1.3142000315155982</v>
      </c>
      <c r="I145" s="44">
        <f t="shared" si="61"/>
        <v>1.8669944586281479</v>
      </c>
      <c r="J145" s="59"/>
      <c r="K145" s="10"/>
      <c r="M145" s="59" cm="1">
        <f t="array" ref="M145">_xll.BDH(M$3,"PX_LAST",$A145,$A145,"Days=A","Fill=P")</f>
        <v>-7.1</v>
      </c>
      <c r="N145" s="10">
        <f t="shared" si="59"/>
        <v>-17.734158878096569</v>
      </c>
      <c r="O145" s="55">
        <f t="shared" si="68"/>
        <v>-1.1005077919984203</v>
      </c>
      <c r="R145" s="34" t="s">
        <v>28</v>
      </c>
      <c r="S145" s="26">
        <f t="shared" si="62"/>
        <v>6.0792665296185745E-2</v>
      </c>
      <c r="T145" s="1" t="str">
        <f t="shared" si="48"/>
        <v>E</v>
      </c>
      <c r="U145" s="26">
        <f t="shared" si="52"/>
        <v>0.19673375080729297</v>
      </c>
      <c r="V145" s="49">
        <f t="shared" si="49"/>
        <v>0</v>
      </c>
      <c r="W145" s="26">
        <f t="shared" si="53"/>
        <v>0.19673375080729297</v>
      </c>
      <c r="X145" t="str">
        <f t="shared" si="54"/>
        <v>E</v>
      </c>
      <c r="Y145" s="35">
        <f t="shared" si="50"/>
        <v>6.0792665296185745E-2</v>
      </c>
      <c r="Z145" s="34" t="str">
        <f t="shared" si="66"/>
        <v>E</v>
      </c>
      <c r="AA145" t="s">
        <v>57</v>
      </c>
      <c r="AB145" s="1">
        <f t="shared" si="57"/>
        <v>0.19673375080729297</v>
      </c>
      <c r="AC145" s="1">
        <f t="shared" si="67"/>
        <v>0.17832005606126011</v>
      </c>
      <c r="AD145" s="1"/>
      <c r="AE145" s="1"/>
      <c r="AF145" s="1"/>
      <c r="AG145" s="1">
        <v>0</v>
      </c>
      <c r="AI145" s="28">
        <f t="shared" si="72"/>
        <v>6.0792665296185745E-2</v>
      </c>
      <c r="AJ145" s="28" t="e">
        <f t="shared" si="72"/>
        <v>#N/A</v>
      </c>
      <c r="AK145" s="28" t="e">
        <f t="shared" si="72"/>
        <v>#N/A</v>
      </c>
      <c r="AL145" s="28" t="e">
        <f t="shared" si="72"/>
        <v>#N/A</v>
      </c>
      <c r="AM145" s="28">
        <f t="shared" si="73"/>
        <v>279.68</v>
      </c>
      <c r="AN145" s="28" t="e">
        <f t="shared" si="73"/>
        <v>#N/A</v>
      </c>
      <c r="AO145" t="e">
        <f t="shared" si="73"/>
        <v>#N/A</v>
      </c>
      <c r="AP145" t="e">
        <f t="shared" si="74"/>
        <v>#N/A</v>
      </c>
      <c r="AR145" s="16">
        <f t="shared" si="75"/>
        <v>41274</v>
      </c>
      <c r="AS145">
        <f t="shared" si="76"/>
        <v>4</v>
      </c>
      <c r="AT145">
        <f t="shared" si="77"/>
        <v>4</v>
      </c>
      <c r="BE145" cm="1">
        <f t="array" ref="BE145">_xll.BDH($BE$3,"PX_LAST",$A145,$A145,"Days=A","Fill=P")</f>
        <v>279.68</v>
      </c>
      <c r="BF145">
        <f t="shared" si="71"/>
        <v>1.4141707157879546E-2</v>
      </c>
      <c r="BG145" t="str">
        <f t="shared" si="55"/>
        <v>E</v>
      </c>
      <c r="BH145">
        <f t="shared" si="56"/>
        <v>1</v>
      </c>
      <c r="BI145">
        <f t="shared" si="63"/>
        <v>2.6959382151029887E-2</v>
      </c>
      <c r="BJ145">
        <f t="shared" si="64"/>
        <v>148.52100465926731</v>
      </c>
      <c r="BK145">
        <f t="shared" si="65"/>
        <v>125.71582685305877</v>
      </c>
      <c r="BL145">
        <f t="shared" si="58"/>
        <v>1.1814025996334101</v>
      </c>
    </row>
    <row r="146" spans="1:64" x14ac:dyDescent="0.25">
      <c r="A146" s="54">
        <v>41305</v>
      </c>
      <c r="B146" s="75">
        <f>_xll.BDH(B$2,"PX_LAST",$A146,$A146,"Days=A","Fill=P")</f>
        <v>98.898200000000003</v>
      </c>
      <c r="C146" s="8">
        <f t="shared" si="69"/>
        <v>99.698332401777066</v>
      </c>
      <c r="D146" s="55">
        <f t="shared" si="47"/>
        <v>-1.9529646501357536</v>
      </c>
      <c r="E146" s="44">
        <f t="shared" si="60"/>
        <v>0.52756898545321484</v>
      </c>
      <c r="F146" s="8" cm="1">
        <f t="array" ref="F146">_xll.BDH(F$2,"PX_LAST",$A146,$A146,"Days=A","Fill=P")</f>
        <v>0.70699999999999996</v>
      </c>
      <c r="G146" s="10">
        <f t="shared" si="70"/>
        <v>-1.0881746738250071</v>
      </c>
      <c r="H146" s="44">
        <f t="shared" si="51"/>
        <v>1.841962929315015</v>
      </c>
      <c r="I146" s="44">
        <f t="shared" si="61"/>
        <v>1.8394582010379763</v>
      </c>
      <c r="J146" s="59"/>
      <c r="K146" s="10"/>
      <c r="M146" s="59" cm="1">
        <f t="array" ref="M146">_xll.BDH(M$3,"PX_LAST",$A146,$A146,"Days=A","Fill=P")</f>
        <v>61.6</v>
      </c>
      <c r="N146" s="10">
        <f t="shared" si="59"/>
        <v>-9.8007429902869134</v>
      </c>
      <c r="O146" s="55">
        <f t="shared" si="68"/>
        <v>-0.49062923262539637</v>
      </c>
      <c r="R146" s="34" t="s">
        <v>28</v>
      </c>
      <c r="S146" s="26">
        <f t="shared" si="62"/>
        <v>0.35307924660901124</v>
      </c>
      <c r="T146" s="1" t="str">
        <f t="shared" si="48"/>
        <v>E</v>
      </c>
      <c r="U146" s="26">
        <f t="shared" si="52"/>
        <v>0.29228658131282548</v>
      </c>
      <c r="V146" s="49">
        <f t="shared" si="49"/>
        <v>0</v>
      </c>
      <c r="W146" s="26">
        <f t="shared" si="53"/>
        <v>0.29228658131282548</v>
      </c>
      <c r="X146" t="str">
        <f t="shared" si="54"/>
        <v>E</v>
      </c>
      <c r="Y146" s="35">
        <f t="shared" si="50"/>
        <v>6.0792665296185745E-2</v>
      </c>
      <c r="Z146" s="34" t="str">
        <f t="shared" si="66"/>
        <v>E</v>
      </c>
      <c r="AA146" t="s">
        <v>57</v>
      </c>
      <c r="AB146" s="1">
        <f t="shared" si="57"/>
        <v>0.29228658131282548</v>
      </c>
      <c r="AC146" s="1">
        <f t="shared" si="67"/>
        <v>0.18110999324565769</v>
      </c>
      <c r="AD146" s="1"/>
      <c r="AE146" s="1"/>
      <c r="AF146" s="1"/>
      <c r="AG146" s="1">
        <v>0</v>
      </c>
      <c r="AI146" s="28">
        <f t="shared" si="72"/>
        <v>0.35307924660901124</v>
      </c>
      <c r="AJ146" s="28" t="e">
        <f t="shared" si="72"/>
        <v>#N/A</v>
      </c>
      <c r="AK146" s="28" t="e">
        <f t="shared" si="72"/>
        <v>#N/A</v>
      </c>
      <c r="AL146" s="28" t="e">
        <f t="shared" si="72"/>
        <v>#N/A</v>
      </c>
      <c r="AM146" s="28">
        <f t="shared" si="73"/>
        <v>287.22000000000003</v>
      </c>
      <c r="AN146" s="28" t="e">
        <f t="shared" si="73"/>
        <v>#N/A</v>
      </c>
      <c r="AO146" t="e">
        <f t="shared" si="73"/>
        <v>#N/A</v>
      </c>
      <c r="AP146" t="e">
        <f t="shared" si="74"/>
        <v>#N/A</v>
      </c>
      <c r="AR146" s="16">
        <f t="shared" si="75"/>
        <v>41305</v>
      </c>
      <c r="AS146">
        <f t="shared" si="76"/>
        <v>4</v>
      </c>
      <c r="AT146">
        <f t="shared" si="77"/>
        <v>4</v>
      </c>
      <c r="BE146" cm="1">
        <f t="array" ref="BE146">_xll.BDH($BE$3,"PX_LAST",$A146,$A146,"Days=A","Fill=P")</f>
        <v>287.22000000000003</v>
      </c>
      <c r="BF146">
        <f t="shared" si="71"/>
        <v>2.6959382151029887E-2</v>
      </c>
      <c r="BG146" t="str">
        <f t="shared" si="55"/>
        <v>E</v>
      </c>
      <c r="BH146">
        <f t="shared" si="56"/>
        <v>1</v>
      </c>
      <c r="BI146">
        <f t="shared" si="63"/>
        <v>9.4700926119350992E-3</v>
      </c>
      <c r="BJ146">
        <f t="shared" si="64"/>
        <v>152.52503918133138</v>
      </c>
      <c r="BK146">
        <f t="shared" si="65"/>
        <v>129.1050478716231</v>
      </c>
      <c r="BL146">
        <f t="shared" si="58"/>
        <v>1.1814025996334101</v>
      </c>
    </row>
    <row r="147" spans="1:64" x14ac:dyDescent="0.25">
      <c r="A147" s="54">
        <v>41333</v>
      </c>
      <c r="B147" s="75">
        <f>_xll.BDH(B$2,"PX_LAST",$A147,$A147,"Days=A","Fill=P")</f>
        <v>99.013099999999994</v>
      </c>
      <c r="C147" s="8">
        <f t="shared" si="69"/>
        <v>99.66407078168821</v>
      </c>
      <c r="D147" s="55">
        <f t="shared" si="47"/>
        <v>-1.8413925416417047</v>
      </c>
      <c r="E147" s="44">
        <f t="shared" si="60"/>
        <v>0.54306671527505701</v>
      </c>
      <c r="F147" s="8" cm="1">
        <f t="array" ref="F147">_xll.BDH(F$2,"PX_LAST",$A147,$A147,"Days=A","Fill=P")</f>
        <v>0.32400000000000001</v>
      </c>
      <c r="G147" s="10">
        <f t="shared" si="70"/>
        <v>-1.0175659401337567</v>
      </c>
      <c r="H147" s="44">
        <f t="shared" si="51"/>
        <v>2.2476422559114422</v>
      </c>
      <c r="I147" s="44">
        <f t="shared" si="61"/>
        <v>1.8888954765167947</v>
      </c>
      <c r="J147" s="59"/>
      <c r="K147" s="10"/>
      <c r="M147" s="59" cm="1">
        <f t="array" ref="M147">_xll.BDH(M$3,"PX_LAST",$A147,$A147,"Days=A","Fill=P")</f>
        <v>67.8</v>
      </c>
      <c r="N147" s="10">
        <f t="shared" si="59"/>
        <v>-2.0406686912582233</v>
      </c>
      <c r="O147" s="55">
        <f t="shared" si="68"/>
        <v>0.18190617899033548</v>
      </c>
      <c r="R147" s="34" t="s">
        <v>28</v>
      </c>
      <c r="S147" s="26">
        <f t="shared" si="62"/>
        <v>0.60402361701038498</v>
      </c>
      <c r="T147" s="1" t="str">
        <f t="shared" si="48"/>
        <v>E</v>
      </c>
      <c r="U147" s="26">
        <f t="shared" si="52"/>
        <v>0.25094437040137374</v>
      </c>
      <c r="V147" s="49">
        <f t="shared" si="49"/>
        <v>0</v>
      </c>
      <c r="W147" s="26">
        <f t="shared" si="53"/>
        <v>0.25094437040137374</v>
      </c>
      <c r="X147" t="str">
        <f t="shared" si="54"/>
        <v>E</v>
      </c>
      <c r="Y147" s="35">
        <f t="shared" si="50"/>
        <v>6.0792665296185745E-2</v>
      </c>
      <c r="Z147" s="34" t="str">
        <f t="shared" si="66"/>
        <v>E</v>
      </c>
      <c r="AA147" t="s">
        <v>57</v>
      </c>
      <c r="AB147" s="1">
        <f t="shared" si="57"/>
        <v>0.25094437040137374</v>
      </c>
      <c r="AC147" s="1">
        <f t="shared" si="67"/>
        <v>0.19673375080729297</v>
      </c>
      <c r="AD147" s="1"/>
      <c r="AE147" s="1"/>
      <c r="AF147" s="1"/>
      <c r="AG147" s="1">
        <v>0</v>
      </c>
      <c r="AI147" s="28">
        <f t="shared" si="72"/>
        <v>0.60402361701038498</v>
      </c>
      <c r="AJ147" s="28" t="e">
        <f t="shared" si="72"/>
        <v>#N/A</v>
      </c>
      <c r="AK147" s="28" t="e">
        <f t="shared" si="72"/>
        <v>#N/A</v>
      </c>
      <c r="AL147" s="28" t="e">
        <f t="shared" si="72"/>
        <v>#N/A</v>
      </c>
      <c r="AM147" s="28">
        <f t="shared" si="73"/>
        <v>289.94</v>
      </c>
      <c r="AN147" s="28" t="e">
        <f t="shared" si="73"/>
        <v>#N/A</v>
      </c>
      <c r="AO147" t="e">
        <f t="shared" si="73"/>
        <v>#N/A</v>
      </c>
      <c r="AP147" t="e">
        <f t="shared" si="74"/>
        <v>#N/A</v>
      </c>
      <c r="AR147" s="16">
        <f t="shared" si="75"/>
        <v>41333</v>
      </c>
      <c r="AS147">
        <f t="shared" si="76"/>
        <v>4</v>
      </c>
      <c r="AT147">
        <f t="shared" si="77"/>
        <v>4</v>
      </c>
      <c r="BE147" cm="1">
        <f t="array" ref="BE147">_xll.BDH($BE$3,"PX_LAST",$A147,$A147,"Days=A","Fill=P")</f>
        <v>289.94</v>
      </c>
      <c r="BF147">
        <f t="shared" si="71"/>
        <v>9.4700926119350992E-3</v>
      </c>
      <c r="BG147" t="str">
        <f t="shared" si="55"/>
        <v>E</v>
      </c>
      <c r="BH147">
        <f t="shared" si="56"/>
        <v>1</v>
      </c>
      <c r="BI147">
        <f t="shared" si="63"/>
        <v>1.324411947299442E-2</v>
      </c>
      <c r="BJ147">
        <f t="shared" si="64"/>
        <v>153.96946542801763</v>
      </c>
      <c r="BK147">
        <f t="shared" si="65"/>
        <v>130.32768463163569</v>
      </c>
      <c r="BL147">
        <f t="shared" si="58"/>
        <v>1.1814025996334101</v>
      </c>
    </row>
    <row r="148" spans="1:64" x14ac:dyDescent="0.25">
      <c r="A148" s="54">
        <v>41362</v>
      </c>
      <c r="B148" s="75">
        <f>_xll.BDH(B$2,"PX_LAST",$A148,$A148,"Days=A","Fill=P")</f>
        <v>99.013099999999994</v>
      </c>
      <c r="C148" s="8">
        <f t="shared" si="69"/>
        <v>99.631522242603793</v>
      </c>
      <c r="D148" s="55">
        <f t="shared" si="47"/>
        <v>-1.7504209558001875</v>
      </c>
      <c r="E148" s="44">
        <f t="shared" si="60"/>
        <v>0.47236430136960728</v>
      </c>
      <c r="F148" s="8" cm="1">
        <f t="array" ref="F148">_xll.BDH(F$2,"PX_LAST",$A148,$A148,"Days=A","Fill=P")</f>
        <v>0.222</v>
      </c>
      <c r="G148" s="10">
        <f t="shared" si="70"/>
        <v>-0.95558764312706879</v>
      </c>
      <c r="H148" s="44">
        <f t="shared" si="51"/>
        <v>2.5449136579226068</v>
      </c>
      <c r="I148" s="44">
        <f t="shared" si="61"/>
        <v>1.7399970972935535</v>
      </c>
      <c r="J148" s="59"/>
      <c r="K148" s="10"/>
      <c r="M148" s="59" cm="1">
        <f t="array" ref="M148">_xll.BDH(M$3,"PX_LAST",$A148,$A148,"Days=A","Fill=P")</f>
        <v>-8.3000000000000007</v>
      </c>
      <c r="N148" s="10">
        <f t="shared" si="59"/>
        <v>-2.6666018221324008</v>
      </c>
      <c r="O148" s="55">
        <f t="shared" si="68"/>
        <v>0.13831048711179661</v>
      </c>
      <c r="R148" s="34" t="s">
        <v>28</v>
      </c>
      <c r="S148" s="26">
        <f t="shared" si="62"/>
        <v>0.62903291757947533</v>
      </c>
      <c r="T148" s="1" t="str">
        <f t="shared" si="48"/>
        <v>E</v>
      </c>
      <c r="U148" s="26">
        <f t="shared" si="52"/>
        <v>2.5009300569090342E-2</v>
      </c>
      <c r="V148" s="49">
        <f t="shared" si="49"/>
        <v>0</v>
      </c>
      <c r="W148" s="26">
        <f t="shared" si="53"/>
        <v>2.5009300569090342E-2</v>
      </c>
      <c r="X148" t="str">
        <f t="shared" si="54"/>
        <v>E</v>
      </c>
      <c r="Y148" s="35">
        <f t="shared" si="50"/>
        <v>6.0792665296185745E-2</v>
      </c>
      <c r="Z148" s="34" t="str">
        <f t="shared" si="66"/>
        <v>E</v>
      </c>
      <c r="AA148" t="s">
        <v>57</v>
      </c>
      <c r="AB148" s="1">
        <f t="shared" si="57"/>
        <v>2.5009300569090342E-2</v>
      </c>
      <c r="AC148" s="1">
        <f t="shared" si="67"/>
        <v>0.19673375080729297</v>
      </c>
      <c r="AD148" s="1"/>
      <c r="AE148" s="1"/>
      <c r="AF148" s="1"/>
      <c r="AG148" s="1">
        <v>0</v>
      </c>
      <c r="AI148" s="28">
        <f t="shared" si="72"/>
        <v>0.62903291757947533</v>
      </c>
      <c r="AJ148" s="28" t="e">
        <f t="shared" si="72"/>
        <v>#N/A</v>
      </c>
      <c r="AK148" s="28" t="e">
        <f t="shared" si="72"/>
        <v>#N/A</v>
      </c>
      <c r="AL148" s="28" t="e">
        <f t="shared" si="72"/>
        <v>#N/A</v>
      </c>
      <c r="AM148" s="28">
        <f t="shared" si="73"/>
        <v>293.77999999999997</v>
      </c>
      <c r="AN148" s="28" t="e">
        <f t="shared" si="73"/>
        <v>#N/A</v>
      </c>
      <c r="AO148" t="e">
        <f t="shared" si="73"/>
        <v>#N/A</v>
      </c>
      <c r="AP148" t="e">
        <f t="shared" si="74"/>
        <v>#N/A</v>
      </c>
      <c r="AR148" s="16">
        <f t="shared" si="75"/>
        <v>41362</v>
      </c>
      <c r="AS148">
        <f t="shared" si="76"/>
        <v>4</v>
      </c>
      <c r="AT148">
        <f t="shared" si="77"/>
        <v>4</v>
      </c>
      <c r="BE148" cm="1">
        <f t="array" ref="BE148">_xll.BDH($BE$3,"PX_LAST",$A148,$A148,"Days=A","Fill=P")</f>
        <v>293.77999999999997</v>
      </c>
      <c r="BF148">
        <f t="shared" si="71"/>
        <v>1.324411947299442E-2</v>
      </c>
      <c r="BG148" t="str">
        <f t="shared" si="55"/>
        <v>E</v>
      </c>
      <c r="BH148">
        <f t="shared" si="56"/>
        <v>1</v>
      </c>
      <c r="BI148">
        <f t="shared" si="63"/>
        <v>1.0007488596909475E-2</v>
      </c>
      <c r="BJ148">
        <f t="shared" si="64"/>
        <v>156.00865542333938</v>
      </c>
      <c r="BK148">
        <f t="shared" si="65"/>
        <v>132.05376005753581</v>
      </c>
      <c r="BL148">
        <f t="shared" si="58"/>
        <v>1.1814025996334101</v>
      </c>
    </row>
    <row r="149" spans="1:64" x14ac:dyDescent="0.25">
      <c r="A149" s="54">
        <v>41394</v>
      </c>
      <c r="B149" s="75">
        <f>_xll.BDH(B$2,"PX_LAST",$A149,$A149,"Days=A","Fill=P")</f>
        <v>99.271199999999993</v>
      </c>
      <c r="C149" s="8">
        <f t="shared" si="69"/>
        <v>99.613506130473596</v>
      </c>
      <c r="D149" s="55">
        <f t="shared" si="47"/>
        <v>-1.6369936751547778</v>
      </c>
      <c r="E149" s="44">
        <f t="shared" si="60"/>
        <v>0.43893102383019711</v>
      </c>
      <c r="F149" s="8" cm="1">
        <f t="array" ref="F149">_xll.BDH(F$2,"PX_LAST",$A149,$A149,"Days=A","Fill=P")</f>
        <v>0.46800000000000003</v>
      </c>
      <c r="G149" s="10">
        <f t="shared" si="70"/>
        <v>-0.88440826097071534</v>
      </c>
      <c r="H149" s="44">
        <f t="shared" si="51"/>
        <v>2.7620111578843174</v>
      </c>
      <c r="I149" s="44">
        <f t="shared" si="61"/>
        <v>1.4478111263687192</v>
      </c>
      <c r="J149" s="59"/>
      <c r="K149" s="10"/>
      <c r="M149" s="59" cm="1">
        <f t="array" ref="M149">_xll.BDH(M$3,"PX_LAST",$A149,$A149,"Days=A","Fill=P")</f>
        <v>-79.3</v>
      </c>
      <c r="N149" s="10">
        <f t="shared" si="59"/>
        <v>-10.329941639919159</v>
      </c>
      <c r="O149" s="55">
        <f t="shared" si="68"/>
        <v>-0.74885741099476932</v>
      </c>
      <c r="R149" s="34" t="s">
        <v>28</v>
      </c>
      <c r="S149" s="26">
        <f t="shared" si="62"/>
        <v>0.45258044438673728</v>
      </c>
      <c r="T149" s="1" t="str">
        <f t="shared" si="48"/>
        <v>SD</v>
      </c>
      <c r="U149" s="26">
        <f t="shared" si="52"/>
        <v>-0.17645247319273805</v>
      </c>
      <c r="V149" s="49">
        <f t="shared" si="49"/>
        <v>0</v>
      </c>
      <c r="W149" s="26">
        <f t="shared" si="53"/>
        <v>-0.17645247319273805</v>
      </c>
      <c r="X149" t="str">
        <f t="shared" si="54"/>
        <v>E</v>
      </c>
      <c r="Y149" s="35">
        <f t="shared" si="50"/>
        <v>6.0792665296185745E-2</v>
      </c>
      <c r="Z149" s="34" t="str">
        <f t="shared" si="66"/>
        <v>E</v>
      </c>
      <c r="AA149" t="s">
        <v>57</v>
      </c>
      <c r="AB149" s="1">
        <f t="shared" si="57"/>
        <v>0.17645247319273805</v>
      </c>
      <c r="AC149" s="1">
        <f t="shared" si="67"/>
        <v>0.18110999324565769</v>
      </c>
      <c r="AD149" s="1"/>
      <c r="AE149" s="1"/>
      <c r="AF149" s="1"/>
      <c r="AG149" s="1">
        <v>0</v>
      </c>
      <c r="AI149" s="28">
        <f t="shared" si="72"/>
        <v>0.45258044438673728</v>
      </c>
      <c r="AJ149" s="28">
        <f t="shared" si="72"/>
        <v>0.45258044438673728</v>
      </c>
      <c r="AK149" s="28" t="e">
        <f t="shared" si="72"/>
        <v>#N/A</v>
      </c>
      <c r="AL149" s="28" t="e">
        <f t="shared" si="72"/>
        <v>#N/A</v>
      </c>
      <c r="AM149" s="28">
        <f t="shared" si="73"/>
        <v>296.72000000000003</v>
      </c>
      <c r="AN149" s="28">
        <f t="shared" si="73"/>
        <v>296.72000000000003</v>
      </c>
      <c r="AO149" t="e">
        <f t="shared" si="73"/>
        <v>#N/A</v>
      </c>
      <c r="AP149" t="e">
        <f t="shared" si="74"/>
        <v>#N/A</v>
      </c>
      <c r="AR149" s="16">
        <f t="shared" si="75"/>
        <v>41394</v>
      </c>
      <c r="AS149">
        <f t="shared" si="76"/>
        <v>3</v>
      </c>
      <c r="AT149">
        <f t="shared" si="77"/>
        <v>4</v>
      </c>
      <c r="BE149" cm="1">
        <f t="array" ref="BE149">_xll.BDH($BE$3,"PX_LAST",$A149,$A149,"Days=A","Fill=P")</f>
        <v>296.72000000000003</v>
      </c>
      <c r="BF149">
        <f t="shared" si="71"/>
        <v>1.0007488596909475E-2</v>
      </c>
      <c r="BG149" t="str">
        <f t="shared" si="55"/>
        <v>E</v>
      </c>
      <c r="BH149">
        <f t="shared" si="56"/>
        <v>1</v>
      </c>
      <c r="BI149">
        <f t="shared" si="63"/>
        <v>1.4019951469398606E-2</v>
      </c>
      <c r="BJ149">
        <f t="shared" si="64"/>
        <v>157.56991026350764</v>
      </c>
      <c r="BK149">
        <f t="shared" si="65"/>
        <v>133.37528655549062</v>
      </c>
      <c r="BL149">
        <f t="shared" si="58"/>
        <v>1.1814025996334101</v>
      </c>
    </row>
    <row r="150" spans="1:64" x14ac:dyDescent="0.25">
      <c r="A150" s="54">
        <v>41425</v>
      </c>
      <c r="B150" s="75">
        <f>_xll.BDH(B$2,"PX_LAST",$A150,$A150,"Days=A","Fill=P")</f>
        <v>99.435100000000006</v>
      </c>
      <c r="C150" s="8">
        <f t="shared" si="69"/>
        <v>99.604585823949918</v>
      </c>
      <c r="D150" s="55">
        <f t="shared" si="47"/>
        <v>-1.5217238072888781</v>
      </c>
      <c r="E150" s="44">
        <f t="shared" si="60"/>
        <v>0.43124084284687547</v>
      </c>
      <c r="F150" s="8" cm="1">
        <f t="array" ref="F150">_xll.BDH(F$2,"PX_LAST",$A150,$A150,"Days=A","Fill=P")</f>
        <v>0.496</v>
      </c>
      <c r="G150" s="10">
        <f t="shared" si="70"/>
        <v>-0.81538784792217944</v>
      </c>
      <c r="H150" s="44">
        <f t="shared" si="51"/>
        <v>2.7700537801450862</v>
      </c>
      <c r="I150" s="44">
        <f t="shared" si="61"/>
        <v>0.92809085083007115</v>
      </c>
      <c r="J150" s="59"/>
      <c r="K150" s="10"/>
      <c r="M150" s="59" cm="1">
        <f t="array" ref="M150">_xll.BDH(M$3,"PX_LAST",$A150,$A150,"Days=A","Fill=P")</f>
        <v>-63</v>
      </c>
      <c r="N150" s="10">
        <f t="shared" si="59"/>
        <v>-15.596947475927243</v>
      </c>
      <c r="O150" s="55">
        <f t="shared" si="68"/>
        <v>-1.3923173713579109</v>
      </c>
      <c r="R150" s="34" t="s">
        <v>28</v>
      </c>
      <c r="S150" s="26">
        <f t="shared" si="62"/>
        <v>0.2430688590350488</v>
      </c>
      <c r="T150" s="1" t="str">
        <f t="shared" si="48"/>
        <v>SD</v>
      </c>
      <c r="U150" s="26">
        <f t="shared" si="52"/>
        <v>-0.20951158535168848</v>
      </c>
      <c r="V150" s="49">
        <f t="shared" si="49"/>
        <v>0</v>
      </c>
      <c r="W150" s="26">
        <f t="shared" si="53"/>
        <v>-0.20951158535168848</v>
      </c>
      <c r="X150" t="str">
        <f t="shared" si="54"/>
        <v>SD</v>
      </c>
      <c r="Y150" s="35">
        <f t="shared" si="50"/>
        <v>6.0792665296185745E-2</v>
      </c>
      <c r="Z150" s="34" t="str">
        <f t="shared" si="66"/>
        <v>SD</v>
      </c>
      <c r="AA150" t="s">
        <v>57</v>
      </c>
      <c r="AB150" s="1">
        <f t="shared" si="57"/>
        <v>0.20951158535168848</v>
      </c>
      <c r="AC150" s="1">
        <f t="shared" si="67"/>
        <v>0.18110999324565769</v>
      </c>
      <c r="AD150" s="1"/>
      <c r="AE150" s="1"/>
      <c r="AF150" s="1"/>
      <c r="AG150" s="1">
        <v>0</v>
      </c>
      <c r="AI150" s="28" t="e">
        <f t="shared" si="72"/>
        <v>#N/A</v>
      </c>
      <c r="AJ150" s="28">
        <f t="shared" si="72"/>
        <v>0.2430688590350488</v>
      </c>
      <c r="AK150" s="28" t="e">
        <f t="shared" si="72"/>
        <v>#N/A</v>
      </c>
      <c r="AL150" s="28" t="e">
        <f t="shared" si="72"/>
        <v>#N/A</v>
      </c>
      <c r="AM150" s="28" t="e">
        <f t="shared" si="73"/>
        <v>#N/A</v>
      </c>
      <c r="AN150" s="28">
        <f t="shared" si="73"/>
        <v>300.88</v>
      </c>
      <c r="AO150" t="e">
        <f t="shared" si="73"/>
        <v>#N/A</v>
      </c>
      <c r="AP150" t="e">
        <f t="shared" si="74"/>
        <v>#N/A</v>
      </c>
      <c r="AR150" s="16">
        <f t="shared" si="75"/>
        <v>41425</v>
      </c>
      <c r="AS150">
        <f t="shared" si="76"/>
        <v>3</v>
      </c>
      <c r="AT150">
        <f t="shared" si="77"/>
        <v>3</v>
      </c>
      <c r="BE150" cm="1">
        <f t="array" ref="BE150">_xll.BDH($BE$3,"PX_LAST",$A150,$A150,"Days=A","Fill=P")</f>
        <v>300.88</v>
      </c>
      <c r="BF150">
        <f t="shared" si="71"/>
        <v>1.4019951469398606E-2</v>
      </c>
      <c r="BG150" t="str">
        <f t="shared" si="55"/>
        <v>SD</v>
      </c>
      <c r="BH150">
        <f t="shared" si="56"/>
        <v>0</v>
      </c>
      <c r="BI150">
        <f t="shared" si="63"/>
        <v>0</v>
      </c>
      <c r="BJ150">
        <f t="shared" si="64"/>
        <v>159.77903275843951</v>
      </c>
      <c r="BK150">
        <f t="shared" si="65"/>
        <v>135.24520160021572</v>
      </c>
      <c r="BL150">
        <f t="shared" si="58"/>
        <v>1.1814025996334103</v>
      </c>
    </row>
    <row r="151" spans="1:64" x14ac:dyDescent="0.25">
      <c r="A151" s="54">
        <v>41453</v>
      </c>
      <c r="B151" s="75">
        <f>_xll.BDH(B$2,"PX_LAST",$A151,$A151,"Days=A","Fill=P")</f>
        <v>99.435100000000006</v>
      </c>
      <c r="C151" s="8">
        <f t="shared" si="69"/>
        <v>99.596111532752417</v>
      </c>
      <c r="D151" s="55">
        <f t="shared" ref="D151:D214" si="78">(C151-AVERAGE(C132:C151))/AVEDEV(C132:C151)</f>
        <v>-1.427429371882996</v>
      </c>
      <c r="E151" s="44">
        <f t="shared" si="60"/>
        <v>0.41396316975870873</v>
      </c>
      <c r="F151" s="8" cm="1">
        <f t="array" ref="F151">_xll.BDH(F$2,"PX_LAST",$A151,$A151,"Days=A","Fill=P")</f>
        <v>0.27300000000000002</v>
      </c>
      <c r="G151" s="10">
        <f t="shared" si="70"/>
        <v>-0.7609684555260704</v>
      </c>
      <c r="H151" s="44">
        <f t="shared" si="51"/>
        <v>2.6165432809104252</v>
      </c>
      <c r="I151" s="44">
        <f t="shared" si="61"/>
        <v>0.36890102499898303</v>
      </c>
      <c r="J151" s="59"/>
      <c r="K151" s="10"/>
      <c r="M151" s="59" cm="1">
        <f t="array" ref="M151">_xll.BDH(M$3,"PX_LAST",$A151,$A151,"Days=A","Fill=P")</f>
        <v>2.7</v>
      </c>
      <c r="N151" s="10">
        <f t="shared" si="59"/>
        <v>-13.767252728334519</v>
      </c>
      <c r="O151" s="55">
        <f t="shared" si="68"/>
        <v>-0.56254965137440982</v>
      </c>
      <c r="R151" s="34" t="s">
        <v>28</v>
      </c>
      <c r="S151" s="26">
        <f t="shared" si="62"/>
        <v>0.28188569048214224</v>
      </c>
      <c r="T151" s="1" t="str">
        <f t="shared" ref="T151:T214" si="79">IF(S151-S150&gt;0,IF(S151&gt;=0,"E","R"),IF(S151&gt;=0,"SD","C"))</f>
        <v>E</v>
      </c>
      <c r="U151" s="26">
        <f t="shared" si="52"/>
        <v>3.8816831447093442E-2</v>
      </c>
      <c r="V151" s="49">
        <f t="shared" ref="V151:V214" si="80">IF(OR(ABS($S151-$S150)&gt;$U$1),1,0)</f>
        <v>0</v>
      </c>
      <c r="W151" s="26">
        <f t="shared" si="53"/>
        <v>3.8816831447093442E-2</v>
      </c>
      <c r="X151" t="str">
        <f t="shared" si="54"/>
        <v>SD</v>
      </c>
      <c r="Y151" s="35">
        <f t="shared" ref="Y151:Y214" si="81">IF(X151&lt;&gt;T150,S151,Y150)</f>
        <v>6.0792665296185745E-2</v>
      </c>
      <c r="Z151" s="34" t="str">
        <f t="shared" si="66"/>
        <v>SD</v>
      </c>
      <c r="AA151" t="s">
        <v>57</v>
      </c>
      <c r="AB151" s="1">
        <f t="shared" si="57"/>
        <v>3.8816831447093442E-2</v>
      </c>
      <c r="AC151" s="1">
        <f t="shared" si="67"/>
        <v>0.17832005606126011</v>
      </c>
      <c r="AD151" s="1"/>
      <c r="AE151" s="1"/>
      <c r="AF151" s="1"/>
      <c r="AG151" s="1">
        <v>0</v>
      </c>
      <c r="AI151" s="28" t="e">
        <f t="shared" si="72"/>
        <v>#N/A</v>
      </c>
      <c r="AJ151" s="28">
        <f t="shared" si="72"/>
        <v>0.28188569048214224</v>
      </c>
      <c r="AK151" s="28" t="e">
        <f t="shared" si="72"/>
        <v>#N/A</v>
      </c>
      <c r="AL151" s="28" t="e">
        <f t="shared" si="72"/>
        <v>#N/A</v>
      </c>
      <c r="AM151" s="28" t="e">
        <f t="shared" si="73"/>
        <v>#N/A</v>
      </c>
      <c r="AN151" s="28">
        <f t="shared" si="73"/>
        <v>285.02</v>
      </c>
      <c r="AO151" t="e">
        <f t="shared" si="73"/>
        <v>#N/A</v>
      </c>
      <c r="AP151" t="e">
        <f t="shared" si="74"/>
        <v>#N/A</v>
      </c>
      <c r="AR151" s="16">
        <f t="shared" si="75"/>
        <v>41453</v>
      </c>
      <c r="AS151">
        <f t="shared" si="76"/>
        <v>4</v>
      </c>
      <c r="AT151">
        <f t="shared" si="77"/>
        <v>3</v>
      </c>
      <c r="BE151" cm="1">
        <f t="array" ref="BE151">_xll.BDH($BE$3,"PX_LAST",$A151,$A151,"Days=A","Fill=P")</f>
        <v>285.02</v>
      </c>
      <c r="BF151">
        <f t="shared" si="71"/>
        <v>-5.2712044668971059E-2</v>
      </c>
      <c r="BG151" t="str">
        <f t="shared" si="55"/>
        <v>SD</v>
      </c>
      <c r="BH151">
        <f t="shared" si="56"/>
        <v>0</v>
      </c>
      <c r="BI151">
        <f t="shared" si="63"/>
        <v>0</v>
      </c>
      <c r="BJ151">
        <f t="shared" si="64"/>
        <v>159.77903275843951</v>
      </c>
      <c r="BK151">
        <f t="shared" si="65"/>
        <v>128.11615049220114</v>
      </c>
      <c r="BL151">
        <f t="shared" si="58"/>
        <v>1.2471420046933568</v>
      </c>
    </row>
    <row r="152" spans="1:64" x14ac:dyDescent="0.25">
      <c r="A152" s="54">
        <v>41486</v>
      </c>
      <c r="B152" s="75">
        <f>_xll.BDH(B$2,"PX_LAST",$A152,$A152,"Days=A","Fill=P")</f>
        <v>99.8386</v>
      </c>
      <c r="C152" s="8">
        <f t="shared" si="69"/>
        <v>99.608235956114797</v>
      </c>
      <c r="D152" s="55">
        <f t="shared" si="78"/>
        <v>-1.2730334479298389</v>
      </c>
      <c r="E152" s="44">
        <f t="shared" si="60"/>
        <v>0.47738750787034867</v>
      </c>
      <c r="F152" s="8" cm="1">
        <f t="array" ref="F152">_xll.BDH(F$2,"PX_LAST",$A152,$A152,"Days=A","Fill=P")</f>
        <v>0.38</v>
      </c>
      <c r="G152" s="10">
        <f t="shared" si="70"/>
        <v>-0.70392003274976678</v>
      </c>
      <c r="H152" s="44">
        <f t="shared" ref="H152:H215" si="82">(G152-MEDIAN(G133:G152))/AVEDEV(G133:G152)</f>
        <v>2.4161283130617552</v>
      </c>
      <c r="I152" s="44">
        <f t="shared" si="61"/>
        <v>-0.12878534486085158</v>
      </c>
      <c r="J152" s="59"/>
      <c r="K152" s="10"/>
      <c r="M152" s="59" cm="1">
        <f t="array" ref="M152">_xll.BDH(M$3,"PX_LAST",$A152,$A152,"Days=A","Fill=P")</f>
        <v>33.4</v>
      </c>
      <c r="N152" s="10">
        <f t="shared" si="59"/>
        <v>-9.0505274555010686</v>
      </c>
      <c r="O152" s="55">
        <f t="shared" si="68"/>
        <v>0.11207187575418594</v>
      </c>
      <c r="R152" s="34" t="s">
        <v>28</v>
      </c>
      <c r="S152" s="26">
        <f t="shared" si="62"/>
        <v>0.32075378077911987</v>
      </c>
      <c r="T152" s="1" t="str">
        <f t="shared" si="79"/>
        <v>E</v>
      </c>
      <c r="U152" s="26">
        <f t="shared" ref="U152:U215" si="83">S152-S151</f>
        <v>3.8868090296977631E-2</v>
      </c>
      <c r="V152" s="49">
        <f t="shared" si="80"/>
        <v>0</v>
      </c>
      <c r="W152" s="26">
        <f t="shared" ref="W152:W215" si="84">$S152-$S151</f>
        <v>3.8868090296977631E-2</v>
      </c>
      <c r="X152" t="str">
        <f t="shared" ref="X152:X215" si="85">IF(ABS($S152-$S151)&gt;AC152,T152,X151)</f>
        <v>SD</v>
      </c>
      <c r="Y152" s="35">
        <f t="shared" si="81"/>
        <v>0.32075378077911987</v>
      </c>
      <c r="Z152" s="34" t="str">
        <f t="shared" si="66"/>
        <v>SD</v>
      </c>
      <c r="AA152" t="s">
        <v>57</v>
      </c>
      <c r="AB152" s="1">
        <f t="shared" si="57"/>
        <v>3.8868090296977631E-2</v>
      </c>
      <c r="AC152" s="1">
        <f t="shared" si="67"/>
        <v>0.17645247319273805</v>
      </c>
      <c r="AD152" s="1"/>
      <c r="AE152" s="1"/>
      <c r="AF152" s="1"/>
      <c r="AG152" s="1">
        <v>0</v>
      </c>
      <c r="AI152" s="28" t="e">
        <f t="shared" si="72"/>
        <v>#N/A</v>
      </c>
      <c r="AJ152" s="28">
        <f t="shared" si="72"/>
        <v>0.32075378077911987</v>
      </c>
      <c r="AK152" s="28" t="e">
        <f t="shared" si="72"/>
        <v>#N/A</v>
      </c>
      <c r="AL152" s="28" t="e">
        <f t="shared" si="72"/>
        <v>#N/A</v>
      </c>
      <c r="AM152" s="28" t="e">
        <f t="shared" si="73"/>
        <v>#N/A</v>
      </c>
      <c r="AN152" s="28">
        <f t="shared" si="73"/>
        <v>299.58</v>
      </c>
      <c r="AO152" t="e">
        <f t="shared" si="73"/>
        <v>#N/A</v>
      </c>
      <c r="AP152" t="e">
        <f t="shared" si="74"/>
        <v>#N/A</v>
      </c>
      <c r="AR152" s="16">
        <f t="shared" si="75"/>
        <v>41486</v>
      </c>
      <c r="AS152">
        <f t="shared" si="76"/>
        <v>4</v>
      </c>
      <c r="AT152">
        <f t="shared" si="77"/>
        <v>3</v>
      </c>
      <c r="BE152" cm="1">
        <f t="array" ref="BE152">_xll.BDH($BE$3,"PX_LAST",$A152,$A152,"Days=A","Fill=P")</f>
        <v>299.58</v>
      </c>
      <c r="BF152">
        <f t="shared" si="71"/>
        <v>5.1084134446705454E-2</v>
      </c>
      <c r="BG152" t="str">
        <f t="shared" ref="BG152:BG215" si="86">Z152</f>
        <v>SD</v>
      </c>
      <c r="BH152">
        <f t="shared" ref="BH152:BH215" si="87">_xlfn.XLOOKUP(BG152,$BN$23:$BN$26,$BO$23:$BO$26)</f>
        <v>0</v>
      </c>
      <c r="BI152">
        <f t="shared" si="63"/>
        <v>0</v>
      </c>
      <c r="BJ152">
        <f t="shared" si="64"/>
        <v>159.77903275843951</v>
      </c>
      <c r="BK152">
        <f t="shared" si="65"/>
        <v>134.66085314873911</v>
      </c>
      <c r="BL152">
        <f t="shared" si="58"/>
        <v>1.186529188122373</v>
      </c>
    </row>
    <row r="153" spans="1:64" x14ac:dyDescent="0.25">
      <c r="A153" s="54">
        <v>41516</v>
      </c>
      <c r="B153" s="75">
        <f>_xll.BDH(B$2,"PX_LAST",$A153,$A153,"Days=A","Fill=P")</f>
        <v>99.8386</v>
      </c>
      <c r="C153" s="8">
        <f t="shared" si="69"/>
        <v>99.619754158309064</v>
      </c>
      <c r="D153" s="55">
        <f t="shared" si="78"/>
        <v>-1.1384249545638025</v>
      </c>
      <c r="E153" s="44">
        <f t="shared" si="60"/>
        <v>0.49856872059097523</v>
      </c>
      <c r="F153" s="8" cm="1">
        <f t="array" ref="F153">_xll.BDH(F$2,"PX_LAST",$A153,$A153,"Days=A","Fill=P")</f>
        <v>0.22</v>
      </c>
      <c r="G153" s="10">
        <f t="shared" si="70"/>
        <v>-0.6577240311122784</v>
      </c>
      <c r="H153" s="44">
        <f t="shared" si="82"/>
        <v>2.1250068345240578</v>
      </c>
      <c r="I153" s="44">
        <f t="shared" si="61"/>
        <v>-0.63700432336025958</v>
      </c>
      <c r="J153" s="59"/>
      <c r="K153" s="10"/>
      <c r="M153" s="59" cm="1">
        <f t="array" ref="M153">_xll.BDH(M$3,"PX_LAST",$A153,$A153,"Days=A","Fill=P")</f>
        <v>55.8</v>
      </c>
      <c r="N153" s="10">
        <f t="shared" si="59"/>
        <v>-2.5654747099509638</v>
      </c>
      <c r="O153" s="55">
        <f t="shared" si="68"/>
        <v>1.0703676286277628</v>
      </c>
      <c r="R153" s="34" t="s">
        <v>26</v>
      </c>
      <c r="S153" s="26">
        <f t="shared" si="62"/>
        <v>0.38370278116374673</v>
      </c>
      <c r="T153" s="1" t="str">
        <f t="shared" si="79"/>
        <v>E</v>
      </c>
      <c r="U153" s="26">
        <f t="shared" si="83"/>
        <v>6.2949000384626863E-2</v>
      </c>
      <c r="V153" s="49">
        <f t="shared" si="80"/>
        <v>0</v>
      </c>
      <c r="W153" s="26">
        <f t="shared" si="84"/>
        <v>6.2949000384626863E-2</v>
      </c>
      <c r="X153" t="str">
        <f t="shared" si="85"/>
        <v>SD</v>
      </c>
      <c r="Y153" s="35">
        <f t="shared" si="81"/>
        <v>0.38370278116374673</v>
      </c>
      <c r="Z153" s="34" t="str">
        <f t="shared" si="66"/>
        <v>SD</v>
      </c>
      <c r="AA153" t="s">
        <v>57</v>
      </c>
      <c r="AB153" s="1">
        <f t="shared" ref="AB153:AB216" si="88">ABS(U153)</f>
        <v>6.2949000384626863E-2</v>
      </c>
      <c r="AC153" s="1">
        <f t="shared" si="67"/>
        <v>0.13627307659299537</v>
      </c>
      <c r="AD153" s="1"/>
      <c r="AE153" s="1"/>
      <c r="AF153" s="1"/>
      <c r="AG153" s="1">
        <v>0</v>
      </c>
      <c r="AI153" s="28" t="e">
        <f t="shared" si="72"/>
        <v>#N/A</v>
      </c>
      <c r="AJ153" s="28">
        <f t="shared" si="72"/>
        <v>0.38370278116374673</v>
      </c>
      <c r="AK153" s="28" t="e">
        <f t="shared" si="72"/>
        <v>#N/A</v>
      </c>
      <c r="AL153" s="28" t="e">
        <f t="shared" si="72"/>
        <v>#N/A</v>
      </c>
      <c r="AM153" s="28" t="e">
        <f t="shared" si="73"/>
        <v>#N/A</v>
      </c>
      <c r="AN153" s="28">
        <f t="shared" si="73"/>
        <v>297.32</v>
      </c>
      <c r="AO153" t="e">
        <f t="shared" si="73"/>
        <v>#N/A</v>
      </c>
      <c r="AP153" t="e">
        <f t="shared" si="74"/>
        <v>#N/A</v>
      </c>
      <c r="AR153" s="16">
        <f t="shared" si="75"/>
        <v>41516</v>
      </c>
      <c r="AS153">
        <f t="shared" si="76"/>
        <v>4</v>
      </c>
      <c r="AT153">
        <f t="shared" si="77"/>
        <v>3</v>
      </c>
      <c r="BE153" cm="1">
        <f t="array" ref="BE153">_xll.BDH($BE$3,"PX_LAST",$A153,$A153,"Days=A","Fill=P")</f>
        <v>297.32</v>
      </c>
      <c r="BF153">
        <f t="shared" si="71"/>
        <v>-7.543894786033789E-3</v>
      </c>
      <c r="BG153" t="str">
        <f t="shared" si="86"/>
        <v>SD</v>
      </c>
      <c r="BH153">
        <f t="shared" si="87"/>
        <v>0</v>
      </c>
      <c r="BI153">
        <f t="shared" si="63"/>
        <v>0</v>
      </c>
      <c r="BJ153">
        <f t="shared" si="64"/>
        <v>159.77903275843951</v>
      </c>
      <c r="BK153">
        <f t="shared" si="65"/>
        <v>133.64498584078748</v>
      </c>
      <c r="BL153">
        <f t="shared" ref="BL153:BL216" si="89">BJ153/BK153</f>
        <v>1.1955482785473581</v>
      </c>
    </row>
    <row r="154" spans="1:64" x14ac:dyDescent="0.25">
      <c r="A154" s="54">
        <v>41547</v>
      </c>
      <c r="B154" s="75">
        <f>_xll.BDH(B$2,"PX_LAST",$A154,$A154,"Days=A","Fill=P")</f>
        <v>100.23520000000001</v>
      </c>
      <c r="C154" s="8">
        <f t="shared" si="69"/>
        <v>99.650526450393613</v>
      </c>
      <c r="D154" s="55">
        <f t="shared" si="78"/>
        <v>-0.93223410887050651</v>
      </c>
      <c r="E154" s="44">
        <f t="shared" si="60"/>
        <v>0.58948969841837162</v>
      </c>
      <c r="F154" s="8" cm="1">
        <f t="array" ref="F154">_xll.BDH(F$2,"PX_LAST",$A154,$A154,"Days=A","Fill=P")</f>
        <v>0.51600000000000001</v>
      </c>
      <c r="G154" s="10">
        <f t="shared" si="70"/>
        <v>-0.5990378295566644</v>
      </c>
      <c r="H154" s="44">
        <f t="shared" si="82"/>
        <v>1.929996791527729</v>
      </c>
      <c r="I154" s="44">
        <f t="shared" si="61"/>
        <v>-0.84005698861735723</v>
      </c>
      <c r="J154" s="59"/>
      <c r="K154" s="10"/>
      <c r="M154" s="59" cm="1">
        <f t="array" ref="M154">_xll.BDH(M$3,"PX_LAST",$A154,$A154,"Days=A","Fill=P")</f>
        <v>47</v>
      </c>
      <c r="N154" s="10">
        <f t="shared" si="59"/>
        <v>2.3910727610441316</v>
      </c>
      <c r="O154" s="55">
        <f t="shared" si="68"/>
        <v>1.717618492271743</v>
      </c>
      <c r="R154" s="34" t="s">
        <v>26</v>
      </c>
      <c r="S154" s="26">
        <f t="shared" si="62"/>
        <v>0.492962776945996</v>
      </c>
      <c r="T154" s="1" t="str">
        <f t="shared" si="79"/>
        <v>E</v>
      </c>
      <c r="U154" s="26">
        <f t="shared" si="83"/>
        <v>0.10925999578224926</v>
      </c>
      <c r="V154" s="49">
        <f t="shared" si="80"/>
        <v>0</v>
      </c>
      <c r="W154" s="26">
        <f t="shared" si="84"/>
        <v>0.10925999578224926</v>
      </c>
      <c r="X154" t="str">
        <f t="shared" si="85"/>
        <v>SD</v>
      </c>
      <c r="Y154" s="35">
        <f t="shared" si="81"/>
        <v>0.492962776945996</v>
      </c>
      <c r="Z154" s="34" t="str">
        <f t="shared" si="66"/>
        <v>SD</v>
      </c>
      <c r="AA154" t="s">
        <v>57</v>
      </c>
      <c r="AB154" s="1">
        <f t="shared" si="88"/>
        <v>0.10925999578224926</v>
      </c>
      <c r="AC154" s="1">
        <f t="shared" si="67"/>
        <v>0.10925999578224926</v>
      </c>
      <c r="AD154" s="1"/>
      <c r="AE154" s="1"/>
      <c r="AF154" s="1"/>
      <c r="AG154" s="1">
        <v>0</v>
      </c>
      <c r="AI154" s="28" t="e">
        <f t="shared" si="72"/>
        <v>#N/A</v>
      </c>
      <c r="AJ154" s="28">
        <f t="shared" si="72"/>
        <v>0.492962776945996</v>
      </c>
      <c r="AK154" s="28" t="e">
        <f t="shared" si="72"/>
        <v>#N/A</v>
      </c>
      <c r="AL154" s="28" t="e">
        <f t="shared" si="72"/>
        <v>#N/A</v>
      </c>
      <c r="AM154" s="28" t="e">
        <f t="shared" si="73"/>
        <v>#N/A</v>
      </c>
      <c r="AN154" s="28">
        <f t="shared" si="73"/>
        <v>310.45999999999998</v>
      </c>
      <c r="AO154" t="e">
        <f t="shared" si="73"/>
        <v>#N/A</v>
      </c>
      <c r="AP154" t="e">
        <f t="shared" si="74"/>
        <v>#N/A</v>
      </c>
      <c r="AR154" s="16">
        <f t="shared" si="75"/>
        <v>41547</v>
      </c>
      <c r="AS154">
        <f t="shared" si="76"/>
        <v>4</v>
      </c>
      <c r="AT154">
        <f t="shared" si="77"/>
        <v>3</v>
      </c>
      <c r="BE154" cm="1">
        <f t="array" ref="BE154">_xll.BDH($BE$3,"PX_LAST",$A154,$A154,"Days=A","Fill=P")</f>
        <v>310.45999999999998</v>
      </c>
      <c r="BF154">
        <f t="shared" si="71"/>
        <v>4.4194806942015274E-2</v>
      </c>
      <c r="BG154" t="str">
        <f t="shared" si="86"/>
        <v>SD</v>
      </c>
      <c r="BH154">
        <f t="shared" si="87"/>
        <v>0</v>
      </c>
      <c r="BI154">
        <f t="shared" si="63"/>
        <v>0</v>
      </c>
      <c r="BJ154">
        <f t="shared" si="64"/>
        <v>159.77903275843951</v>
      </c>
      <c r="BK154">
        <f t="shared" si="65"/>
        <v>139.55140018878944</v>
      </c>
      <c r="BL154">
        <f t="shared" si="89"/>
        <v>1.1449475429288813</v>
      </c>
    </row>
    <row r="155" spans="1:64" x14ac:dyDescent="0.25">
      <c r="A155" s="54">
        <v>41578</v>
      </c>
      <c r="B155" s="75">
        <f>_xll.BDH(B$2,"PX_LAST",$A155,$A155,"Days=A","Fill=P")</f>
        <v>100.3753</v>
      </c>
      <c r="C155" s="8">
        <f t="shared" si="69"/>
        <v>99.686765127873926</v>
      </c>
      <c r="D155" s="55">
        <f t="shared" si="78"/>
        <v>-0.68788997921086137</v>
      </c>
      <c r="E155" s="44">
        <f t="shared" si="60"/>
        <v>0.73953939267213464</v>
      </c>
      <c r="F155" s="8" cm="1">
        <f t="array" ref="F155">_xll.BDH(F$2,"PX_LAST",$A155,$A155,"Days=A","Fill=P")</f>
        <v>0.67500000000000004</v>
      </c>
      <c r="G155" s="10">
        <f t="shared" si="70"/>
        <v>-0.53533593807883106</v>
      </c>
      <c r="H155" s="44">
        <f t="shared" si="82"/>
        <v>1.7772028309210399</v>
      </c>
      <c r="I155" s="44">
        <f t="shared" si="61"/>
        <v>-0.83934044998938528</v>
      </c>
      <c r="J155" s="59"/>
      <c r="K155" s="10"/>
      <c r="M155" s="59" cm="1">
        <f t="array" ref="M155">_xll.BDH(M$3,"PX_LAST",$A155,$A155,"Days=A","Fill=P")</f>
        <v>-3.1</v>
      </c>
      <c r="N155" s="10">
        <f t="shared" ref="N155:N218" si="90">$BO$5*N154+(1-$BO$5)*M155</f>
        <v>1.8419654849397182</v>
      </c>
      <c r="O155" s="55">
        <f t="shared" si="68"/>
        <v>1.5902271978863773</v>
      </c>
      <c r="R155" s="34" t="s">
        <v>26</v>
      </c>
      <c r="S155" s="26">
        <f t="shared" si="62"/>
        <v>0.51594779845586103</v>
      </c>
      <c r="T155" s="1" t="str">
        <f t="shared" si="79"/>
        <v>E</v>
      </c>
      <c r="U155" s="26">
        <f t="shared" si="83"/>
        <v>2.2985021509865033E-2</v>
      </c>
      <c r="V155" s="49">
        <f t="shared" si="80"/>
        <v>0</v>
      </c>
      <c r="W155" s="26">
        <f t="shared" si="84"/>
        <v>2.2985021509865033E-2</v>
      </c>
      <c r="X155" t="str">
        <f t="shared" si="85"/>
        <v>SD</v>
      </c>
      <c r="Y155" s="35">
        <f t="shared" si="81"/>
        <v>0.51594779845586103</v>
      </c>
      <c r="Z155" s="34" t="str">
        <f t="shared" si="66"/>
        <v>SD</v>
      </c>
      <c r="AA155" t="s">
        <v>57</v>
      </c>
      <c r="AB155" s="1">
        <f t="shared" si="88"/>
        <v>2.2985021509865033E-2</v>
      </c>
      <c r="AC155" s="1">
        <f t="shared" si="67"/>
        <v>9.4544947838719362E-2</v>
      </c>
      <c r="AD155" s="1"/>
      <c r="AE155" s="1"/>
      <c r="AF155" s="1"/>
      <c r="AG155" s="1">
        <v>0</v>
      </c>
      <c r="AI155" s="28" t="e">
        <f t="shared" si="72"/>
        <v>#N/A</v>
      </c>
      <c r="AJ155" s="28">
        <f t="shared" si="72"/>
        <v>0.51594779845586103</v>
      </c>
      <c r="AK155" s="28" t="e">
        <f t="shared" si="72"/>
        <v>#N/A</v>
      </c>
      <c r="AL155" s="28" t="e">
        <f t="shared" si="72"/>
        <v>#N/A</v>
      </c>
      <c r="AM155" s="28" t="e">
        <f t="shared" si="73"/>
        <v>#N/A</v>
      </c>
      <c r="AN155" s="28">
        <f t="shared" si="73"/>
        <v>322.37</v>
      </c>
      <c r="AO155" t="e">
        <f t="shared" si="73"/>
        <v>#N/A</v>
      </c>
      <c r="AP155" t="e">
        <f t="shared" si="74"/>
        <v>#N/A</v>
      </c>
      <c r="AR155" s="16">
        <f t="shared" si="75"/>
        <v>41578</v>
      </c>
      <c r="AS155">
        <f t="shared" si="76"/>
        <v>4</v>
      </c>
      <c r="AT155">
        <f t="shared" si="77"/>
        <v>3</v>
      </c>
      <c r="BE155" cm="1">
        <f t="array" ref="BE155">_xll.BDH($BE$3,"PX_LAST",$A155,$A155,"Days=A","Fill=P")</f>
        <v>322.37</v>
      </c>
      <c r="BF155">
        <f t="shared" si="71"/>
        <v>3.8362429942665699E-2</v>
      </c>
      <c r="BG155" t="str">
        <f t="shared" si="86"/>
        <v>SD</v>
      </c>
      <c r="BH155">
        <f t="shared" si="87"/>
        <v>0</v>
      </c>
      <c r="BI155">
        <f t="shared" si="63"/>
        <v>0</v>
      </c>
      <c r="BJ155">
        <f t="shared" si="64"/>
        <v>159.77903275843951</v>
      </c>
      <c r="BK155">
        <f t="shared" si="65"/>
        <v>144.90493100193279</v>
      </c>
      <c r="BL155">
        <f t="shared" si="89"/>
        <v>1.1026473126460294</v>
      </c>
    </row>
    <row r="156" spans="1:64" x14ac:dyDescent="0.25">
      <c r="A156" s="54">
        <v>41607</v>
      </c>
      <c r="B156" s="75">
        <f>_xll.BDH(B$2,"PX_LAST",$A156,$A156,"Days=A","Fill=P")</f>
        <v>100.3753</v>
      </c>
      <c r="C156" s="8">
        <f t="shared" si="69"/>
        <v>99.721191871480229</v>
      </c>
      <c r="D156" s="55">
        <f t="shared" si="78"/>
        <v>-0.4242166195613607</v>
      </c>
      <c r="E156" s="44">
        <f t="shared" ref="E156:E219" si="91">D156-D152</f>
        <v>0.84881682836847816</v>
      </c>
      <c r="F156" s="8" cm="1">
        <f t="array" ref="F156">_xll.BDH(F$2,"PX_LAST",$A156,$A156,"Days=A","Fill=P")</f>
        <v>0.80400000000000005</v>
      </c>
      <c r="G156" s="10">
        <f t="shared" si="70"/>
        <v>-0.46836914117488948</v>
      </c>
      <c r="H156" s="44">
        <f t="shared" si="82"/>
        <v>1.704487135245607</v>
      </c>
      <c r="I156" s="44">
        <f t="shared" ref="I156:I219" si="92">H156-H152</f>
        <v>-0.71164117781614822</v>
      </c>
      <c r="J156" s="59"/>
      <c r="K156" s="10"/>
      <c r="M156" s="59" cm="1">
        <f t="array" ref="M156">_xll.BDH(M$3,"PX_LAST",$A156,$A156,"Days=A","Fill=P")</f>
        <v>-0.7</v>
      </c>
      <c r="N156" s="10">
        <f t="shared" si="90"/>
        <v>1.5877689364457463</v>
      </c>
      <c r="O156" s="55">
        <f t="shared" si="68"/>
        <v>1.5403011791710475</v>
      </c>
      <c r="R156" s="34" t="s">
        <v>26</v>
      </c>
      <c r="S156" s="26">
        <f t="shared" ref="S156:S219" si="93">AVERAGE(D156,H156,I156,L156,O156,E156)</f>
        <v>0.59154946908152473</v>
      </c>
      <c r="T156" s="1" t="str">
        <f t="shared" si="79"/>
        <v>E</v>
      </c>
      <c r="U156" s="26">
        <f t="shared" si="83"/>
        <v>7.5601670625663697E-2</v>
      </c>
      <c r="V156" s="49">
        <f t="shared" si="80"/>
        <v>0</v>
      </c>
      <c r="W156" s="26">
        <f t="shared" si="84"/>
        <v>7.5601670625663697E-2</v>
      </c>
      <c r="X156" t="str">
        <f t="shared" si="85"/>
        <v>SD</v>
      </c>
      <c r="Y156" s="35">
        <f t="shared" si="81"/>
        <v>0.59154946908152473</v>
      </c>
      <c r="Z156" s="34" t="str">
        <f t="shared" si="66"/>
        <v>SD</v>
      </c>
      <c r="AA156" t="s">
        <v>57</v>
      </c>
      <c r="AB156" s="1">
        <f t="shared" si="88"/>
        <v>7.5601670625663697E-2</v>
      </c>
      <c r="AC156" s="1">
        <f t="shared" si="67"/>
        <v>8.6131883724642644E-2</v>
      </c>
      <c r="AD156" s="1"/>
      <c r="AE156" s="1"/>
      <c r="AF156" s="1"/>
      <c r="AG156" s="1">
        <v>0</v>
      </c>
      <c r="AI156" s="28">
        <f t="shared" si="72"/>
        <v>0.59154946908152473</v>
      </c>
      <c r="AJ156" s="28">
        <f t="shared" si="72"/>
        <v>0.59154946908152473</v>
      </c>
      <c r="AK156" s="28" t="e">
        <f t="shared" si="72"/>
        <v>#N/A</v>
      </c>
      <c r="AL156" s="28" t="e">
        <f t="shared" si="72"/>
        <v>#N/A</v>
      </c>
      <c r="AM156" s="28">
        <f t="shared" si="73"/>
        <v>325.16000000000003</v>
      </c>
      <c r="AN156" s="28">
        <f t="shared" si="73"/>
        <v>325.16000000000003</v>
      </c>
      <c r="AO156" t="e">
        <f t="shared" si="73"/>
        <v>#N/A</v>
      </c>
      <c r="AP156" t="e">
        <f t="shared" si="74"/>
        <v>#N/A</v>
      </c>
      <c r="AR156" s="16">
        <f t="shared" si="75"/>
        <v>41607</v>
      </c>
      <c r="AS156">
        <f t="shared" si="76"/>
        <v>4</v>
      </c>
      <c r="AT156">
        <f t="shared" si="77"/>
        <v>3</v>
      </c>
      <c r="BE156" cm="1">
        <f t="array" ref="BE156">_xll.BDH($BE$3,"PX_LAST",$A156,$A156,"Days=A","Fill=P")</f>
        <v>325.16000000000003</v>
      </c>
      <c r="BF156">
        <f t="shared" si="71"/>
        <v>8.6546514874212832E-3</v>
      </c>
      <c r="BG156" t="str">
        <f t="shared" si="86"/>
        <v>SD</v>
      </c>
      <c r="BH156">
        <f t="shared" si="87"/>
        <v>0</v>
      </c>
      <c r="BI156">
        <f t="shared" ref="BI156:BI219" si="94">BH156*BF157</f>
        <v>0</v>
      </c>
      <c r="BJ156">
        <f t="shared" si="64"/>
        <v>159.77903275843951</v>
      </c>
      <c r="BK156">
        <f t="shared" si="65"/>
        <v>146.15903267856336</v>
      </c>
      <c r="BL156">
        <f t="shared" si="89"/>
        <v>1.0931861673566874</v>
      </c>
    </row>
    <row r="157" spans="1:64" x14ac:dyDescent="0.25">
      <c r="A157" s="54">
        <v>41639</v>
      </c>
      <c r="B157" s="75">
        <f>_xll.BDH(B$2,"PX_LAST",$A157,$A157,"Days=A","Fill=P")</f>
        <v>100.5514</v>
      </c>
      <c r="C157" s="8">
        <f t="shared" si="69"/>
        <v>99.762702277906214</v>
      </c>
      <c r="D157" s="55">
        <f t="shared" si="78"/>
        <v>-4.8727065491035858E-2</v>
      </c>
      <c r="E157" s="44">
        <f t="shared" si="91"/>
        <v>1.0896978890727667</v>
      </c>
      <c r="F157" s="8" cm="1">
        <f t="array" ref="F157">_xll.BDH(F$2,"PX_LAST",$A157,$A157,"Days=A","Fill=P")</f>
        <v>0.92400000000000004</v>
      </c>
      <c r="G157" s="10">
        <f t="shared" si="70"/>
        <v>-0.39875068411614489</v>
      </c>
      <c r="H157" s="44">
        <f t="shared" si="82"/>
        <v>1.7024189559732614</v>
      </c>
      <c r="I157" s="44">
        <f t="shared" si="92"/>
        <v>-0.42258787855079638</v>
      </c>
      <c r="J157" s="59"/>
      <c r="K157" s="10"/>
      <c r="M157" s="59" cm="1">
        <f t="array" ref="M157">_xll.BDH(M$3,"PX_LAST",$A157,$A157,"Days=A","Fill=P")</f>
        <v>6.4</v>
      </c>
      <c r="N157" s="10">
        <f t="shared" si="90"/>
        <v>2.0689920428011717</v>
      </c>
      <c r="O157" s="55">
        <f t="shared" si="68"/>
        <v>1.599408422509689</v>
      </c>
      <c r="R157" s="34" t="s">
        <v>26</v>
      </c>
      <c r="S157" s="26">
        <f t="shared" si="93"/>
        <v>0.78404206470277704</v>
      </c>
      <c r="T157" s="1" t="str">
        <f t="shared" si="79"/>
        <v>E</v>
      </c>
      <c r="U157" s="26">
        <f t="shared" si="83"/>
        <v>0.19249259562125232</v>
      </c>
      <c r="V157" s="49">
        <f t="shared" si="80"/>
        <v>0</v>
      </c>
      <c r="W157" s="26">
        <f t="shared" si="84"/>
        <v>0.19249259562125232</v>
      </c>
      <c r="X157" t="str">
        <f t="shared" si="85"/>
        <v>E</v>
      </c>
      <c r="Y157" s="35">
        <f t="shared" si="81"/>
        <v>0.59154946908152473</v>
      </c>
      <c r="Z157" s="34" t="str">
        <f t="shared" si="66"/>
        <v>E</v>
      </c>
      <c r="AA157" t="s">
        <v>57</v>
      </c>
      <c r="AB157" s="1">
        <f t="shared" si="88"/>
        <v>0.19249259562125232</v>
      </c>
      <c r="AC157" s="1">
        <f t="shared" si="67"/>
        <v>8.6131883724642644E-2</v>
      </c>
      <c r="AD157" s="1"/>
      <c r="AE157" s="1"/>
      <c r="AF157" s="1"/>
      <c r="AG157" s="1">
        <v>0</v>
      </c>
      <c r="AI157" s="28">
        <f t="shared" si="72"/>
        <v>0.78404206470277704</v>
      </c>
      <c r="AJ157" s="28" t="e">
        <f t="shared" si="72"/>
        <v>#N/A</v>
      </c>
      <c r="AK157" s="28" t="e">
        <f t="shared" si="72"/>
        <v>#N/A</v>
      </c>
      <c r="AL157" s="28" t="e">
        <f t="shared" si="72"/>
        <v>#N/A</v>
      </c>
      <c r="AM157" s="28">
        <f t="shared" si="73"/>
        <v>328.26</v>
      </c>
      <c r="AN157" s="28" t="e">
        <f t="shared" si="73"/>
        <v>#N/A</v>
      </c>
      <c r="AO157" t="e">
        <f t="shared" si="73"/>
        <v>#N/A</v>
      </c>
      <c r="AP157" t="e">
        <f t="shared" si="74"/>
        <v>#N/A</v>
      </c>
      <c r="AR157" s="16">
        <f t="shared" si="75"/>
        <v>41639</v>
      </c>
      <c r="AS157">
        <f t="shared" si="76"/>
        <v>4</v>
      </c>
      <c r="AT157">
        <f t="shared" si="77"/>
        <v>4</v>
      </c>
      <c r="BE157" cm="1">
        <f t="array" ref="BE157">_xll.BDH($BE$3,"PX_LAST",$A157,$A157,"Days=A","Fill=P")</f>
        <v>328.26</v>
      </c>
      <c r="BF157">
        <f t="shared" si="71"/>
        <v>9.5337679911426942E-3</v>
      </c>
      <c r="BG157" t="str">
        <f t="shared" si="86"/>
        <v>E</v>
      </c>
      <c r="BH157">
        <f t="shared" si="87"/>
        <v>1</v>
      </c>
      <c r="BI157">
        <f t="shared" si="94"/>
        <v>-1.7486139036129944E-2</v>
      </c>
      <c r="BJ157">
        <f t="shared" ref="BJ157:BJ220" si="95">BJ156*(1+BI156)</f>
        <v>159.77903275843951</v>
      </c>
      <c r="BK157">
        <f t="shared" ref="BK157:BK220" si="96">BK156*(1+BF157)</f>
        <v>147.55247898593063</v>
      </c>
      <c r="BL157">
        <f t="shared" si="89"/>
        <v>1.0828624083887788</v>
      </c>
    </row>
    <row r="158" spans="1:64" x14ac:dyDescent="0.25">
      <c r="A158" s="54">
        <v>41670</v>
      </c>
      <c r="B158" s="75">
        <f>_xll.BDH(B$2,"PX_LAST",$A158,$A158,"Days=A","Fill=P")</f>
        <v>100.6011</v>
      </c>
      <c r="C158" s="8">
        <f t="shared" si="69"/>
        <v>99.804622164010908</v>
      </c>
      <c r="D158" s="55">
        <f t="shared" si="78"/>
        <v>0.4419672064793661</v>
      </c>
      <c r="E158" s="44">
        <f t="shared" si="91"/>
        <v>1.3742013153498727</v>
      </c>
      <c r="F158" s="8" cm="1">
        <f t="array" ref="F158">_xll.BDH(F$2,"PX_LAST",$A158,$A158,"Days=A","Fill=P")</f>
        <v>0.54100000000000004</v>
      </c>
      <c r="G158" s="10">
        <f t="shared" si="70"/>
        <v>-0.35176314991033764</v>
      </c>
      <c r="H158" s="44">
        <f t="shared" si="82"/>
        <v>1.6578862332914222</v>
      </c>
      <c r="I158" s="44">
        <f t="shared" si="92"/>
        <v>-0.27211055823630681</v>
      </c>
      <c r="J158" s="59"/>
      <c r="K158" s="10"/>
      <c r="M158" s="59" cm="1">
        <f t="array" ref="M158">_xll.BDH(M$3,"PX_LAST",$A158,$A158,"Days=A","Fill=P")</f>
        <v>18.3</v>
      </c>
      <c r="N158" s="10">
        <f t="shared" si="90"/>
        <v>3.6920928385210541</v>
      </c>
      <c r="O158" s="55">
        <f t="shared" si="68"/>
        <v>1.7771959805415594</v>
      </c>
      <c r="R158" s="34" t="s">
        <v>26</v>
      </c>
      <c r="S158" s="26">
        <f t="shared" si="93"/>
        <v>0.99582803548518262</v>
      </c>
      <c r="T158" s="1" t="str">
        <f t="shared" si="79"/>
        <v>E</v>
      </c>
      <c r="U158" s="26">
        <f t="shared" si="83"/>
        <v>0.21178597078240557</v>
      </c>
      <c r="V158" s="49">
        <f t="shared" si="80"/>
        <v>0</v>
      </c>
      <c r="W158" s="26">
        <f t="shared" si="84"/>
        <v>0.21178597078240557</v>
      </c>
      <c r="X158" t="str">
        <f t="shared" si="85"/>
        <v>E</v>
      </c>
      <c r="Y158" s="35">
        <f t="shared" si="81"/>
        <v>0.59154946908152473</v>
      </c>
      <c r="Z158" s="34" t="str">
        <f t="shared" si="66"/>
        <v>E</v>
      </c>
      <c r="AA158" t="s">
        <v>57</v>
      </c>
      <c r="AB158" s="1">
        <f t="shared" si="88"/>
        <v>0.21178597078240557</v>
      </c>
      <c r="AC158" s="1">
        <f t="shared" si="67"/>
        <v>9.4544947838719362E-2</v>
      </c>
      <c r="AD158" s="1"/>
      <c r="AE158" s="1"/>
      <c r="AF158" s="1"/>
      <c r="AG158" s="1">
        <v>0</v>
      </c>
      <c r="AI158" s="28">
        <f t="shared" si="72"/>
        <v>0.99582803548518262</v>
      </c>
      <c r="AJ158" s="28" t="e">
        <f t="shared" si="72"/>
        <v>#N/A</v>
      </c>
      <c r="AK158" s="28" t="e">
        <f t="shared" si="72"/>
        <v>#N/A</v>
      </c>
      <c r="AL158" s="28" t="e">
        <f t="shared" si="72"/>
        <v>#N/A</v>
      </c>
      <c r="AM158" s="28">
        <f t="shared" si="73"/>
        <v>322.52</v>
      </c>
      <c r="AN158" s="28" t="e">
        <f t="shared" si="73"/>
        <v>#N/A</v>
      </c>
      <c r="AO158" t="e">
        <f t="shared" si="73"/>
        <v>#N/A</v>
      </c>
      <c r="AP158" t="e">
        <f t="shared" si="74"/>
        <v>#N/A</v>
      </c>
      <c r="AR158" s="16">
        <f t="shared" si="75"/>
        <v>41670</v>
      </c>
      <c r="AS158">
        <f t="shared" si="76"/>
        <v>4</v>
      </c>
      <c r="AT158">
        <f t="shared" si="77"/>
        <v>4</v>
      </c>
      <c r="BE158" cm="1">
        <f t="array" ref="BE158">_xll.BDH($BE$3,"PX_LAST",$A158,$A158,"Days=A","Fill=P")</f>
        <v>322.52</v>
      </c>
      <c r="BF158">
        <f t="shared" si="71"/>
        <v>-1.7486139036129944E-2</v>
      </c>
      <c r="BG158" t="str">
        <f t="shared" si="86"/>
        <v>E</v>
      </c>
      <c r="BH158">
        <f t="shared" si="87"/>
        <v>1</v>
      </c>
      <c r="BI158">
        <f t="shared" si="94"/>
        <v>4.8059035098598546E-2</v>
      </c>
      <c r="BJ158">
        <f t="shared" si="95"/>
        <v>156.98511437656708</v>
      </c>
      <c r="BK158">
        <f t="shared" si="96"/>
        <v>144.972355823257</v>
      </c>
      <c r="BL158">
        <f t="shared" si="89"/>
        <v>1.0828624083887788</v>
      </c>
    </row>
    <row r="159" spans="1:64" x14ac:dyDescent="0.25">
      <c r="A159" s="54">
        <v>41698</v>
      </c>
      <c r="B159" s="75">
        <f>_xll.BDH(B$2,"PX_LAST",$A159,$A159,"Days=A","Fill=P")</f>
        <v>100.62430000000001</v>
      </c>
      <c r="C159" s="8">
        <f t="shared" si="69"/>
        <v>99.845606055810364</v>
      </c>
      <c r="D159" s="55">
        <f t="shared" si="78"/>
        <v>1.0210115282317265</v>
      </c>
      <c r="E159" s="44">
        <f t="shared" si="91"/>
        <v>1.708901507442588</v>
      </c>
      <c r="F159" s="8" cm="1">
        <f t="array" ref="F159">_xll.BDH(F$2,"PX_LAST",$A159,$A159,"Days=A","Fill=P")</f>
        <v>0.82</v>
      </c>
      <c r="G159" s="10">
        <f t="shared" si="70"/>
        <v>-0.2931749924148207</v>
      </c>
      <c r="H159" s="44">
        <f t="shared" si="82"/>
        <v>1.6501830861424469</v>
      </c>
      <c r="I159" s="44">
        <f t="shared" si="92"/>
        <v>-0.12701974477859301</v>
      </c>
      <c r="J159" s="59"/>
      <c r="K159" s="10"/>
      <c r="M159" s="59" cm="1">
        <f t="array" ref="M159">_xll.BDH(M$3,"PX_LAST",$A159,$A159,"Days=A","Fill=P")</f>
        <v>8.8000000000000007</v>
      </c>
      <c r="N159" s="10">
        <f t="shared" si="90"/>
        <v>4.2028835546689489</v>
      </c>
      <c r="O159" s="55">
        <f t="shared" si="68"/>
        <v>1.727310934654394</v>
      </c>
      <c r="R159" s="34" t="s">
        <v>26</v>
      </c>
      <c r="S159" s="26">
        <f t="shared" si="93"/>
        <v>1.1960774623385124</v>
      </c>
      <c r="T159" s="1" t="str">
        <f t="shared" si="79"/>
        <v>E</v>
      </c>
      <c r="U159" s="26">
        <f t="shared" si="83"/>
        <v>0.2002494268533298</v>
      </c>
      <c r="V159" s="49">
        <f t="shared" si="80"/>
        <v>0</v>
      </c>
      <c r="W159" s="26">
        <f t="shared" si="84"/>
        <v>0.2002494268533298</v>
      </c>
      <c r="X159" t="str">
        <f t="shared" si="85"/>
        <v>E</v>
      </c>
      <c r="Y159" s="35">
        <f t="shared" si="81"/>
        <v>0.59154946908152473</v>
      </c>
      <c r="Z159" s="34" t="str">
        <f t="shared" si="66"/>
        <v>E</v>
      </c>
      <c r="AA159" t="s">
        <v>57</v>
      </c>
      <c r="AB159" s="1">
        <f t="shared" si="88"/>
        <v>0.2002494268533298</v>
      </c>
      <c r="AC159" s="1">
        <f t="shared" si="67"/>
        <v>0.10925999578224926</v>
      </c>
      <c r="AD159" s="1"/>
      <c r="AE159" s="1"/>
      <c r="AF159" s="1"/>
      <c r="AG159" s="1">
        <v>0</v>
      </c>
      <c r="AI159" s="28">
        <f t="shared" si="72"/>
        <v>1.1960774623385124</v>
      </c>
      <c r="AJ159" s="28" t="e">
        <f t="shared" si="72"/>
        <v>#N/A</v>
      </c>
      <c r="AK159" s="28" t="e">
        <f t="shared" si="72"/>
        <v>#N/A</v>
      </c>
      <c r="AL159" s="28" t="e">
        <f t="shared" si="72"/>
        <v>#N/A</v>
      </c>
      <c r="AM159" s="28">
        <f t="shared" si="73"/>
        <v>338.02</v>
      </c>
      <c r="AN159" s="28" t="e">
        <f t="shared" si="73"/>
        <v>#N/A</v>
      </c>
      <c r="AO159" t="e">
        <f t="shared" si="73"/>
        <v>#N/A</v>
      </c>
      <c r="AP159" t="e">
        <f t="shared" si="74"/>
        <v>#N/A</v>
      </c>
      <c r="AR159" s="16">
        <f t="shared" si="75"/>
        <v>41698</v>
      </c>
      <c r="AS159">
        <f t="shared" si="76"/>
        <v>4</v>
      </c>
      <c r="AT159">
        <f t="shared" si="77"/>
        <v>4</v>
      </c>
      <c r="BE159" cm="1">
        <f t="array" ref="BE159">_xll.BDH($BE$3,"PX_LAST",$A159,$A159,"Days=A","Fill=P")</f>
        <v>338.02</v>
      </c>
      <c r="BF159">
        <f t="shared" si="71"/>
        <v>4.8059035098598546E-2</v>
      </c>
      <c r="BG159" t="str">
        <f t="shared" si="86"/>
        <v>E</v>
      </c>
      <c r="BH159">
        <f t="shared" si="87"/>
        <v>1</v>
      </c>
      <c r="BI159">
        <f t="shared" si="94"/>
        <v>-1.0975681912312796E-2</v>
      </c>
      <c r="BJ159">
        <f t="shared" si="95"/>
        <v>164.52966749834803</v>
      </c>
      <c r="BK159">
        <f t="shared" si="96"/>
        <v>151.93958736009344</v>
      </c>
      <c r="BL159">
        <f t="shared" si="89"/>
        <v>1.0828624083887788</v>
      </c>
    </row>
    <row r="160" spans="1:64" x14ac:dyDescent="0.25">
      <c r="A160" s="54">
        <v>41729</v>
      </c>
      <c r="B160" s="75">
        <f>_xll.BDH(B$2,"PX_LAST",$A160,$A160,"Days=A","Fill=P")</f>
        <v>100.6181</v>
      </c>
      <c r="C160" s="8">
        <f t="shared" si="69"/>
        <v>99.88423075301985</v>
      </c>
      <c r="D160" s="55">
        <f t="shared" si="78"/>
        <v>1.588418510543089</v>
      </c>
      <c r="E160" s="44">
        <f t="shared" si="91"/>
        <v>2.0126351301044498</v>
      </c>
      <c r="F160" s="8" cm="1">
        <f t="array" ref="F160">_xll.BDH(F$2,"PX_LAST",$A160,$A160,"Days=A","Fill=P")</f>
        <v>0.71899999999999997</v>
      </c>
      <c r="G160" s="10">
        <f t="shared" si="70"/>
        <v>-0.24256624279407962</v>
      </c>
      <c r="H160" s="44">
        <f t="shared" si="82"/>
        <v>1.662243751270353</v>
      </c>
      <c r="I160" s="44">
        <f t="shared" si="92"/>
        <v>-4.2243383975254067E-2</v>
      </c>
      <c r="J160" s="59"/>
      <c r="K160" s="10"/>
      <c r="M160" s="59" cm="1">
        <f t="array" ref="M160">_xll.BDH(M$3,"PX_LAST",$A160,$A160,"Days=A","Fill=P")</f>
        <v>-2.8</v>
      </c>
      <c r="N160" s="10">
        <f t="shared" si="90"/>
        <v>3.5025951992020543</v>
      </c>
      <c r="O160" s="55">
        <f t="shared" si="68"/>
        <v>1.4813918491974964</v>
      </c>
      <c r="R160" s="34" t="s">
        <v>26</v>
      </c>
      <c r="S160" s="26">
        <f t="shared" si="93"/>
        <v>1.3404891714280267</v>
      </c>
      <c r="T160" s="1" t="str">
        <f t="shared" si="79"/>
        <v>E</v>
      </c>
      <c r="U160" s="26">
        <f t="shared" si="83"/>
        <v>0.14441170908951428</v>
      </c>
      <c r="V160" s="49">
        <f t="shared" si="80"/>
        <v>0</v>
      </c>
      <c r="W160" s="26">
        <f t="shared" si="84"/>
        <v>0.14441170908951428</v>
      </c>
      <c r="X160" t="str">
        <f t="shared" si="85"/>
        <v>E</v>
      </c>
      <c r="Y160" s="35">
        <f t="shared" si="81"/>
        <v>0.59154946908152473</v>
      </c>
      <c r="Z160" s="34" t="str">
        <f t="shared" ref="Z160:Z223" si="97">X160</f>
        <v>E</v>
      </c>
      <c r="AA160" t="s">
        <v>57</v>
      </c>
      <c r="AB160" s="1">
        <f t="shared" si="88"/>
        <v>0.14441170908951428</v>
      </c>
      <c r="AC160" s="1">
        <f t="shared" si="67"/>
        <v>0.14441170908951428</v>
      </c>
      <c r="AD160" s="1"/>
      <c r="AE160" s="1"/>
      <c r="AF160" s="1"/>
      <c r="AG160" s="1">
        <v>0</v>
      </c>
      <c r="AI160" s="28">
        <f t="shared" si="72"/>
        <v>1.3404891714280267</v>
      </c>
      <c r="AJ160" s="28" t="e">
        <f t="shared" si="72"/>
        <v>#N/A</v>
      </c>
      <c r="AK160" s="28" t="e">
        <f t="shared" si="72"/>
        <v>#N/A</v>
      </c>
      <c r="AL160" s="28" t="e">
        <f t="shared" si="72"/>
        <v>#N/A</v>
      </c>
      <c r="AM160" s="28">
        <f t="shared" si="73"/>
        <v>334.31</v>
      </c>
      <c r="AN160" s="28" t="e">
        <f t="shared" si="73"/>
        <v>#N/A</v>
      </c>
      <c r="AO160" t="e">
        <f t="shared" si="73"/>
        <v>#N/A</v>
      </c>
      <c r="AP160" t="e">
        <f t="shared" si="74"/>
        <v>#N/A</v>
      </c>
      <c r="AR160" s="16">
        <f t="shared" si="75"/>
        <v>41729</v>
      </c>
      <c r="AS160">
        <f t="shared" si="76"/>
        <v>4</v>
      </c>
      <c r="AT160">
        <f t="shared" si="77"/>
        <v>4</v>
      </c>
      <c r="BE160" cm="1">
        <f t="array" ref="BE160">_xll.BDH($BE$3,"PX_LAST",$A160,$A160,"Days=A","Fill=P")</f>
        <v>334.31</v>
      </c>
      <c r="BF160">
        <f t="shared" si="71"/>
        <v>-1.0975681912312796E-2</v>
      </c>
      <c r="BG160" t="str">
        <f t="shared" si="86"/>
        <v>E</v>
      </c>
      <c r="BH160">
        <f t="shared" si="87"/>
        <v>1</v>
      </c>
      <c r="BI160">
        <f t="shared" si="94"/>
        <v>1.070862373246384E-2</v>
      </c>
      <c r="BJ160">
        <f t="shared" si="95"/>
        <v>162.72384220274756</v>
      </c>
      <c r="BK160">
        <f t="shared" si="96"/>
        <v>150.27194677934099</v>
      </c>
      <c r="BL160">
        <f t="shared" si="89"/>
        <v>1.0828624083887788</v>
      </c>
    </row>
    <row r="161" spans="1:64" x14ac:dyDescent="0.25">
      <c r="A161" s="54">
        <v>41759</v>
      </c>
      <c r="B161" s="75">
        <f>_xll.BDH(B$2,"PX_LAST",$A161,$A161,"Days=A","Fill=P")</f>
        <v>100.5673</v>
      </c>
      <c r="C161" s="8">
        <f t="shared" si="69"/>
        <v>99.91838421536886</v>
      </c>
      <c r="D161" s="55">
        <f t="shared" si="78"/>
        <v>2.0279213892884735</v>
      </c>
      <c r="E161" s="44">
        <f t="shared" si="91"/>
        <v>2.0766484547795092</v>
      </c>
      <c r="F161" s="8" cm="1">
        <f t="array" ref="F161">_xll.BDH(F$2,"PX_LAST",$A161,$A161,"Days=A","Fill=P")</f>
        <v>0.51800000000000002</v>
      </c>
      <c r="G161" s="10">
        <f t="shared" si="70"/>
        <v>-0.20453793065437559</v>
      </c>
      <c r="H161" s="44">
        <f t="shared" si="82"/>
        <v>1.665726590511132</v>
      </c>
      <c r="I161" s="44">
        <f t="shared" si="92"/>
        <v>-3.6692365462129395E-2</v>
      </c>
      <c r="J161" s="59"/>
      <c r="K161" s="10"/>
      <c r="M161" s="59" cm="1">
        <f t="array" ref="M161">_xll.BDH(M$3,"PX_LAST",$A161,$A161,"Days=A","Fill=P")</f>
        <v>-11.3</v>
      </c>
      <c r="N161" s="10">
        <f t="shared" si="90"/>
        <v>2.022335679281849</v>
      </c>
      <c r="O161" s="55">
        <f t="shared" si="68"/>
        <v>0.56301393134858257</v>
      </c>
      <c r="R161" s="34" t="s">
        <v>26</v>
      </c>
      <c r="S161" s="26">
        <f t="shared" si="93"/>
        <v>1.2593236000931136</v>
      </c>
      <c r="T161" s="1" t="str">
        <f t="shared" si="79"/>
        <v>SD</v>
      </c>
      <c r="U161" s="26">
        <f t="shared" si="83"/>
        <v>-8.1165571334913089E-2</v>
      </c>
      <c r="V161" s="49">
        <f t="shared" si="80"/>
        <v>0</v>
      </c>
      <c r="W161" s="26">
        <f t="shared" si="84"/>
        <v>-8.1165571334913089E-2</v>
      </c>
      <c r="X161" t="str">
        <f t="shared" si="85"/>
        <v>E</v>
      </c>
      <c r="Y161" s="35">
        <f t="shared" si="81"/>
        <v>0.59154946908152473</v>
      </c>
      <c r="Z161" s="34" t="str">
        <f t="shared" si="97"/>
        <v>E</v>
      </c>
      <c r="AA161" t="s">
        <v>57</v>
      </c>
      <c r="AB161" s="1">
        <f t="shared" si="88"/>
        <v>8.1165571334913089E-2</v>
      </c>
      <c r="AC161" s="1">
        <f t="shared" si="67"/>
        <v>0.14441170908951428</v>
      </c>
      <c r="AD161" s="1"/>
      <c r="AE161" s="1"/>
      <c r="AF161" s="1"/>
      <c r="AG161" s="1">
        <v>0</v>
      </c>
      <c r="AI161" s="28">
        <f t="shared" si="72"/>
        <v>1.2593236000931136</v>
      </c>
      <c r="AJ161" s="28" t="e">
        <f t="shared" si="72"/>
        <v>#N/A</v>
      </c>
      <c r="AK161" s="28" t="e">
        <f t="shared" si="72"/>
        <v>#N/A</v>
      </c>
      <c r="AL161" s="28" t="e">
        <f t="shared" si="72"/>
        <v>#N/A</v>
      </c>
      <c r="AM161" s="28">
        <f t="shared" si="73"/>
        <v>337.89</v>
      </c>
      <c r="AN161" s="28" t="e">
        <f t="shared" si="73"/>
        <v>#N/A</v>
      </c>
      <c r="AO161" t="e">
        <f t="shared" si="73"/>
        <v>#N/A</v>
      </c>
      <c r="AP161" t="e">
        <f t="shared" si="74"/>
        <v>#N/A</v>
      </c>
      <c r="AR161" s="16">
        <f t="shared" si="75"/>
        <v>41759</v>
      </c>
      <c r="AS161">
        <f t="shared" si="76"/>
        <v>3</v>
      </c>
      <c r="AT161">
        <f t="shared" si="77"/>
        <v>4</v>
      </c>
      <c r="BE161" cm="1">
        <f t="array" ref="BE161">_xll.BDH($BE$3,"PX_LAST",$A161,$A161,"Days=A","Fill=P")</f>
        <v>337.89</v>
      </c>
      <c r="BF161">
        <f t="shared" si="71"/>
        <v>1.070862373246384E-2</v>
      </c>
      <c r="BG161" t="str">
        <f t="shared" si="86"/>
        <v>E</v>
      </c>
      <c r="BH161">
        <f t="shared" si="87"/>
        <v>1</v>
      </c>
      <c r="BI161">
        <f t="shared" si="94"/>
        <v>1.8793098345615489E-2</v>
      </c>
      <c r="BJ161">
        <f t="shared" si="95"/>
        <v>164.46639060119762</v>
      </c>
      <c r="BK161">
        <f t="shared" si="96"/>
        <v>151.8811525149458</v>
      </c>
      <c r="BL161">
        <f t="shared" si="89"/>
        <v>1.0828624083887788</v>
      </c>
    </row>
    <row r="162" spans="1:64" x14ac:dyDescent="0.25">
      <c r="A162" s="54">
        <v>41789</v>
      </c>
      <c r="B162" s="75">
        <f>_xll.BDH(B$2,"PX_LAST",$A162,$A162,"Days=A","Fill=P")</f>
        <v>100.5673</v>
      </c>
      <c r="C162" s="8">
        <f t="shared" si="69"/>
        <v>99.950830004600419</v>
      </c>
      <c r="D162" s="55">
        <f t="shared" si="78"/>
        <v>2.2917008178851868</v>
      </c>
      <c r="E162" s="44">
        <f t="shared" si="91"/>
        <v>1.8497336114058207</v>
      </c>
      <c r="F162" s="8" cm="1">
        <f t="array" ref="F162">_xll.BDH(F$2,"PX_LAST",$A162,$A162,"Days=A","Fill=P")</f>
        <v>0.751</v>
      </c>
      <c r="G162" s="10">
        <f t="shared" si="70"/>
        <v>-0.15676103412165676</v>
      </c>
      <c r="H162" s="44">
        <f t="shared" si="82"/>
        <v>1.7063482897887405</v>
      </c>
      <c r="I162" s="44">
        <f t="shared" si="92"/>
        <v>4.8462056497318384E-2</v>
      </c>
      <c r="J162" s="59"/>
      <c r="K162" s="10"/>
      <c r="M162" s="59" cm="1">
        <f t="array" ref="M162">_xll.BDH(M$3,"PX_LAST",$A162,$A162,"Days=A","Fill=P")</f>
        <v>-28.5</v>
      </c>
      <c r="N162" s="10">
        <f t="shared" si="90"/>
        <v>-1.029897888646335</v>
      </c>
      <c r="O162" s="55">
        <f t="shared" si="68"/>
        <v>0.19681520432958097</v>
      </c>
      <c r="R162" s="34" t="s">
        <v>26</v>
      </c>
      <c r="S162" s="26">
        <f t="shared" si="93"/>
        <v>1.2186119959813295</v>
      </c>
      <c r="T162" s="1" t="str">
        <f t="shared" si="79"/>
        <v>SD</v>
      </c>
      <c r="U162" s="26">
        <f t="shared" si="83"/>
        <v>-4.0711604111784094E-2</v>
      </c>
      <c r="V162" s="49">
        <f t="shared" si="80"/>
        <v>0</v>
      </c>
      <c r="W162" s="26">
        <f t="shared" si="84"/>
        <v>-4.0711604111784094E-2</v>
      </c>
      <c r="X162" t="str">
        <f t="shared" si="85"/>
        <v>E</v>
      </c>
      <c r="Y162" s="35">
        <f t="shared" si="81"/>
        <v>1.2186119959813295</v>
      </c>
      <c r="Z162" s="34" t="str">
        <f t="shared" si="97"/>
        <v>E</v>
      </c>
      <c r="AA162" t="s">
        <v>57</v>
      </c>
      <c r="AB162" s="1">
        <f t="shared" si="88"/>
        <v>4.0711604111784094E-2</v>
      </c>
      <c r="AC162" s="1">
        <f t="shared" si="67"/>
        <v>0.10925999578224926</v>
      </c>
      <c r="AD162" s="1"/>
      <c r="AE162" s="1"/>
      <c r="AF162" s="1"/>
      <c r="AG162" s="1">
        <v>0</v>
      </c>
      <c r="AI162" s="28">
        <f t="shared" si="72"/>
        <v>1.2186119959813295</v>
      </c>
      <c r="AJ162" s="28">
        <f t="shared" si="72"/>
        <v>1.2186119959813295</v>
      </c>
      <c r="AK162" s="28" t="e">
        <f t="shared" si="72"/>
        <v>#N/A</v>
      </c>
      <c r="AL162" s="28" t="e">
        <f t="shared" si="72"/>
        <v>#N/A</v>
      </c>
      <c r="AM162" s="28">
        <f t="shared" si="73"/>
        <v>344.24</v>
      </c>
      <c r="AN162" s="28">
        <f t="shared" si="73"/>
        <v>344.24</v>
      </c>
      <c r="AO162" t="e">
        <f t="shared" si="73"/>
        <v>#N/A</v>
      </c>
      <c r="AP162" t="e">
        <f t="shared" si="74"/>
        <v>#N/A</v>
      </c>
      <c r="AR162" s="16">
        <f t="shared" si="75"/>
        <v>41789</v>
      </c>
      <c r="AS162">
        <f t="shared" si="76"/>
        <v>3</v>
      </c>
      <c r="AT162">
        <f t="shared" si="77"/>
        <v>4</v>
      </c>
      <c r="BE162" cm="1">
        <f t="array" ref="BE162">_xll.BDH($BE$3,"PX_LAST",$A162,$A162,"Days=A","Fill=P")</f>
        <v>344.24</v>
      </c>
      <c r="BF162">
        <f t="shared" si="71"/>
        <v>1.8793098345615489E-2</v>
      </c>
      <c r="BG162" t="str">
        <f t="shared" si="86"/>
        <v>E</v>
      </c>
      <c r="BH162">
        <f t="shared" si="87"/>
        <v>1</v>
      </c>
      <c r="BI162">
        <f t="shared" si="94"/>
        <v>-6.9137810829653645E-3</v>
      </c>
      <c r="BJ162">
        <f t="shared" si="95"/>
        <v>167.55722365431433</v>
      </c>
      <c r="BK162">
        <f t="shared" si="96"/>
        <v>154.7354699510046</v>
      </c>
      <c r="BL162">
        <f t="shared" si="89"/>
        <v>1.0828624083887786</v>
      </c>
    </row>
    <row r="163" spans="1:64" x14ac:dyDescent="0.25">
      <c r="A163" s="54">
        <v>41820</v>
      </c>
      <c r="B163" s="75">
        <f>_xll.BDH(B$2,"PX_LAST",$A163,$A163,"Days=A","Fill=P")</f>
        <v>100.32559999999999</v>
      </c>
      <c r="C163" s="8">
        <f t="shared" si="69"/>
        <v>99.9695685043704</v>
      </c>
      <c r="D163" s="55">
        <f t="shared" si="78"/>
        <v>2.2613503815627252</v>
      </c>
      <c r="E163" s="44">
        <f t="shared" si="91"/>
        <v>1.2403388533309987</v>
      </c>
      <c r="F163" s="8" cm="1">
        <f t="array" ref="F163">_xll.BDH(F$2,"PX_LAST",$A163,$A163,"Days=A","Fill=P")</f>
        <v>0.96299999999999997</v>
      </c>
      <c r="G163" s="10">
        <f t="shared" si="70"/>
        <v>-0.10077298241557388</v>
      </c>
      <c r="H163" s="44">
        <f t="shared" si="82"/>
        <v>1.7610672522237723</v>
      </c>
      <c r="I163" s="44">
        <f t="shared" si="92"/>
        <v>0.11088416608132534</v>
      </c>
      <c r="J163" s="59"/>
      <c r="K163" s="10"/>
      <c r="M163" s="59" cm="1">
        <f t="array" ref="M163">_xll.BDH(M$3,"PX_LAST",$A163,$A163,"Days=A","Fill=P")</f>
        <v>-29.7</v>
      </c>
      <c r="N163" s="10">
        <f t="shared" si="90"/>
        <v>-3.8969080997817009</v>
      </c>
      <c r="O163" s="55">
        <f t="shared" si="68"/>
        <v>-0.18818056625574134</v>
      </c>
      <c r="R163" s="34" t="s">
        <v>26</v>
      </c>
      <c r="S163" s="26">
        <f t="shared" si="93"/>
        <v>1.037092017388616</v>
      </c>
      <c r="T163" s="1" t="str">
        <f t="shared" si="79"/>
        <v>SD</v>
      </c>
      <c r="U163" s="26">
        <f t="shared" si="83"/>
        <v>-0.18151997859271352</v>
      </c>
      <c r="V163" s="49">
        <f t="shared" si="80"/>
        <v>0</v>
      </c>
      <c r="W163" s="26">
        <f t="shared" si="84"/>
        <v>-0.18151997859271352</v>
      </c>
      <c r="X163" t="str">
        <f t="shared" si="85"/>
        <v>SD</v>
      </c>
      <c r="Y163" s="35">
        <f t="shared" si="81"/>
        <v>1.2186119959813295</v>
      </c>
      <c r="Z163" s="34" t="str">
        <f t="shared" si="97"/>
        <v>SD</v>
      </c>
      <c r="AA163" t="s">
        <v>57</v>
      </c>
      <c r="AB163" s="1">
        <f t="shared" si="88"/>
        <v>0.18151997859271352</v>
      </c>
      <c r="AC163" s="1">
        <f t="shared" si="67"/>
        <v>0.10925999578224926</v>
      </c>
      <c r="AD163" s="1"/>
      <c r="AE163" s="1"/>
      <c r="AF163" s="1"/>
      <c r="AG163" s="1">
        <v>0</v>
      </c>
      <c r="AI163" s="28" t="e">
        <f t="shared" si="72"/>
        <v>#N/A</v>
      </c>
      <c r="AJ163" s="28">
        <f t="shared" si="72"/>
        <v>1.037092017388616</v>
      </c>
      <c r="AK163" s="28" t="e">
        <f t="shared" si="72"/>
        <v>#N/A</v>
      </c>
      <c r="AL163" s="28" t="e">
        <f t="shared" si="72"/>
        <v>#N/A</v>
      </c>
      <c r="AM163" s="28" t="e">
        <f t="shared" si="73"/>
        <v>#N/A</v>
      </c>
      <c r="AN163" s="28">
        <f t="shared" si="73"/>
        <v>341.86</v>
      </c>
      <c r="AO163" t="e">
        <f t="shared" si="73"/>
        <v>#N/A</v>
      </c>
      <c r="AP163" t="e">
        <f t="shared" si="74"/>
        <v>#N/A</v>
      </c>
      <c r="AR163" s="16">
        <f t="shared" si="75"/>
        <v>41820</v>
      </c>
      <c r="AS163">
        <f t="shared" si="76"/>
        <v>3</v>
      </c>
      <c r="AT163">
        <f t="shared" si="77"/>
        <v>3</v>
      </c>
      <c r="BE163" cm="1">
        <f t="array" ref="BE163">_xll.BDH($BE$3,"PX_LAST",$A163,$A163,"Days=A","Fill=P")</f>
        <v>341.86</v>
      </c>
      <c r="BF163">
        <f t="shared" si="71"/>
        <v>-6.9137810829653645E-3</v>
      </c>
      <c r="BG163" t="str">
        <f t="shared" si="86"/>
        <v>SD</v>
      </c>
      <c r="BH163">
        <f t="shared" si="87"/>
        <v>0</v>
      </c>
      <c r="BI163">
        <f t="shared" si="94"/>
        <v>0</v>
      </c>
      <c r="BJ163">
        <f t="shared" si="95"/>
        <v>166.39876969109892</v>
      </c>
      <c r="BK163">
        <f t="shared" si="96"/>
        <v>153.66566278599359</v>
      </c>
      <c r="BL163">
        <f t="shared" si="89"/>
        <v>1.0828624083887786</v>
      </c>
    </row>
    <row r="164" spans="1:64" x14ac:dyDescent="0.25">
      <c r="A164" s="54">
        <v>41851</v>
      </c>
      <c r="B164" s="75">
        <f>_xll.BDH(B$2,"PX_LAST",$A164,$A164,"Days=A","Fill=P")</f>
        <v>100.1696</v>
      </c>
      <c r="C164" s="8">
        <f t="shared" si="69"/>
        <v>99.979570079151884</v>
      </c>
      <c r="D164" s="55">
        <f t="shared" si="78"/>
        <v>2.0439016028075181</v>
      </c>
      <c r="E164" s="44">
        <f t="shared" si="91"/>
        <v>0.45548309226442907</v>
      </c>
      <c r="F164" s="8" cm="1">
        <f t="array" ref="F164">_xll.BDH(F$2,"PX_LAST",$A164,$A164,"Days=A","Fill=P")</f>
        <v>0.70799999999999996</v>
      </c>
      <c r="G164" s="10">
        <f t="shared" si="70"/>
        <v>-6.0334333294795151E-2</v>
      </c>
      <c r="H164" s="44">
        <f t="shared" si="82"/>
        <v>1.7319215761736941</v>
      </c>
      <c r="I164" s="44">
        <f t="shared" si="92"/>
        <v>6.9677824903341179E-2</v>
      </c>
      <c r="J164" s="59"/>
      <c r="K164" s="10"/>
      <c r="M164" s="59" cm="1">
        <f t="array" ref="M164">_xll.BDH(M$3,"PX_LAST",$A164,$A164,"Days=A","Fill=P")</f>
        <v>-21.9</v>
      </c>
      <c r="N164" s="10">
        <f t="shared" si="90"/>
        <v>-5.6972172898035307</v>
      </c>
      <c r="O164" s="55">
        <f t="shared" si="68"/>
        <v>-0.49877733089599985</v>
      </c>
      <c r="R164" s="34" t="s">
        <v>26</v>
      </c>
      <c r="S164" s="26">
        <f t="shared" si="93"/>
        <v>0.76044135305059646</v>
      </c>
      <c r="T164" s="1" t="str">
        <f t="shared" si="79"/>
        <v>SD</v>
      </c>
      <c r="U164" s="26">
        <f t="shared" si="83"/>
        <v>-0.27665066433801955</v>
      </c>
      <c r="V164" s="49">
        <f t="shared" si="80"/>
        <v>0</v>
      </c>
      <c r="W164" s="26">
        <f t="shared" si="84"/>
        <v>-0.27665066433801955</v>
      </c>
      <c r="X164" t="str">
        <f t="shared" si="85"/>
        <v>SD</v>
      </c>
      <c r="Y164" s="35">
        <f t="shared" si="81"/>
        <v>1.2186119959813295</v>
      </c>
      <c r="Z164" s="34" t="str">
        <f t="shared" si="97"/>
        <v>SD</v>
      </c>
      <c r="AA164" t="s">
        <v>57</v>
      </c>
      <c r="AB164" s="1">
        <f t="shared" si="88"/>
        <v>0.27665066433801955</v>
      </c>
      <c r="AC164" s="1">
        <f t="shared" si="67"/>
        <v>0.10925999578224926</v>
      </c>
      <c r="AD164" s="1"/>
      <c r="AE164" s="1"/>
      <c r="AF164" s="1"/>
      <c r="AG164" s="1">
        <v>0</v>
      </c>
      <c r="AI164" s="28" t="e">
        <f t="shared" si="72"/>
        <v>#N/A</v>
      </c>
      <c r="AJ164" s="28">
        <f t="shared" si="72"/>
        <v>0.76044135305059646</v>
      </c>
      <c r="AK164" s="28" t="e">
        <f t="shared" si="72"/>
        <v>#N/A</v>
      </c>
      <c r="AL164" s="28" t="e">
        <f t="shared" si="72"/>
        <v>#N/A</v>
      </c>
      <c r="AM164" s="28" t="e">
        <f t="shared" si="73"/>
        <v>#N/A</v>
      </c>
      <c r="AN164" s="28">
        <f t="shared" si="73"/>
        <v>335.99</v>
      </c>
      <c r="AO164" t="e">
        <f t="shared" si="73"/>
        <v>#N/A</v>
      </c>
      <c r="AP164" t="e">
        <f t="shared" si="74"/>
        <v>#N/A</v>
      </c>
      <c r="AR164" s="16">
        <f t="shared" si="75"/>
        <v>41851</v>
      </c>
      <c r="AS164">
        <f t="shared" si="76"/>
        <v>3</v>
      </c>
      <c r="AT164">
        <f t="shared" si="77"/>
        <v>3</v>
      </c>
      <c r="BE164" cm="1">
        <f t="array" ref="BE164">_xll.BDH($BE$3,"PX_LAST",$A164,$A164,"Days=A","Fill=P")</f>
        <v>335.99</v>
      </c>
      <c r="BF164">
        <f t="shared" si="71"/>
        <v>-1.7170771660913853E-2</v>
      </c>
      <c r="BG164" t="str">
        <f t="shared" si="86"/>
        <v>SD</v>
      </c>
      <c r="BH164">
        <f t="shared" si="87"/>
        <v>0</v>
      </c>
      <c r="BI164">
        <f t="shared" si="94"/>
        <v>0</v>
      </c>
      <c r="BJ164">
        <f t="shared" si="95"/>
        <v>166.39876969109892</v>
      </c>
      <c r="BK164">
        <f t="shared" si="96"/>
        <v>151.02710477817232</v>
      </c>
      <c r="BL164">
        <f t="shared" si="89"/>
        <v>1.1017808355361405</v>
      </c>
    </row>
    <row r="165" spans="1:64" x14ac:dyDescent="0.25">
      <c r="A165" s="54">
        <v>41880</v>
      </c>
      <c r="B165" s="75">
        <f>_xll.BDH(B$2,"PX_LAST",$A165,$A165,"Days=A","Fill=P")</f>
        <v>100.1696</v>
      </c>
      <c r="C165" s="8">
        <f t="shared" si="69"/>
        <v>99.989071575194288</v>
      </c>
      <c r="D165" s="55">
        <f t="shared" si="78"/>
        <v>1.8112335831950386</v>
      </c>
      <c r="E165" s="44">
        <f t="shared" si="91"/>
        <v>-0.21668780609343496</v>
      </c>
      <c r="F165" s="8" cm="1">
        <f t="array" ref="F165">_xll.BDH(F$2,"PX_LAST",$A165,$A165,"Days=A","Fill=P")</f>
        <v>0.755</v>
      </c>
      <c r="G165" s="10">
        <f t="shared" si="70"/>
        <v>-1.9567616630055358E-2</v>
      </c>
      <c r="H165" s="44">
        <f t="shared" si="82"/>
        <v>1.6858651245226426</v>
      </c>
      <c r="I165" s="44">
        <f t="shared" si="92"/>
        <v>2.0138534011510556E-2</v>
      </c>
      <c r="J165" s="59"/>
      <c r="K165" s="10"/>
      <c r="M165" s="59" cm="1">
        <f t="array" ref="M165">_xll.BDH(M$3,"PX_LAST",$A165,$A165,"Days=A","Fill=P")</f>
        <v>-45.1</v>
      </c>
      <c r="N165" s="10">
        <f t="shared" si="90"/>
        <v>-9.6374955608231758</v>
      </c>
      <c r="O165" s="55">
        <f t="shared" si="68"/>
        <v>-1.2338170696779265</v>
      </c>
      <c r="R165" s="34" t="s">
        <v>26</v>
      </c>
      <c r="S165" s="26">
        <f t="shared" si="93"/>
        <v>0.41334647319156603</v>
      </c>
      <c r="T165" s="1" t="str">
        <f t="shared" si="79"/>
        <v>SD</v>
      </c>
      <c r="U165" s="26">
        <f t="shared" si="83"/>
        <v>-0.34709487985903043</v>
      </c>
      <c r="V165" s="49">
        <f t="shared" si="80"/>
        <v>1</v>
      </c>
      <c r="W165" s="26">
        <f t="shared" si="84"/>
        <v>-0.34709487985903043</v>
      </c>
      <c r="X165" t="str">
        <f t="shared" si="85"/>
        <v>SD</v>
      </c>
      <c r="Y165" s="35">
        <f t="shared" si="81"/>
        <v>1.2186119959813295</v>
      </c>
      <c r="Z165" s="34" t="str">
        <f t="shared" si="97"/>
        <v>SD</v>
      </c>
      <c r="AA165" t="s">
        <v>57</v>
      </c>
      <c r="AB165" s="1">
        <f t="shared" si="88"/>
        <v>0.34709487985903043</v>
      </c>
      <c r="AC165" s="1">
        <f t="shared" si="67"/>
        <v>0.10925999578224926</v>
      </c>
      <c r="AD165" s="1"/>
      <c r="AE165" s="1"/>
      <c r="AF165" s="1"/>
      <c r="AG165" s="1">
        <v>0</v>
      </c>
      <c r="AI165" s="28" t="e">
        <f t="shared" si="72"/>
        <v>#N/A</v>
      </c>
      <c r="AJ165" s="28">
        <f t="shared" si="72"/>
        <v>0.41334647319156603</v>
      </c>
      <c r="AK165" s="28" t="e">
        <f t="shared" si="72"/>
        <v>#N/A</v>
      </c>
      <c r="AL165" s="28" t="e">
        <f t="shared" si="72"/>
        <v>#N/A</v>
      </c>
      <c r="AM165" s="28" t="e">
        <f t="shared" si="73"/>
        <v>#N/A</v>
      </c>
      <c r="AN165" s="28">
        <f t="shared" si="73"/>
        <v>342</v>
      </c>
      <c r="AO165" t="e">
        <f t="shared" si="73"/>
        <v>#N/A</v>
      </c>
      <c r="AP165" t="e">
        <f t="shared" si="74"/>
        <v>#N/A</v>
      </c>
      <c r="AR165" s="16">
        <f t="shared" si="75"/>
        <v>41880</v>
      </c>
      <c r="AS165">
        <f t="shared" si="76"/>
        <v>3</v>
      </c>
      <c r="AT165">
        <f t="shared" si="77"/>
        <v>3</v>
      </c>
      <c r="BE165" cm="1">
        <f t="array" ref="BE165">_xll.BDH($BE$3,"PX_LAST",$A165,$A165,"Days=A","Fill=P")</f>
        <v>342</v>
      </c>
      <c r="BF165">
        <f t="shared" si="71"/>
        <v>1.7887437126104855E-2</v>
      </c>
      <c r="BG165" t="str">
        <f t="shared" si="86"/>
        <v>SD</v>
      </c>
      <c r="BH165">
        <f t="shared" si="87"/>
        <v>0</v>
      </c>
      <c r="BI165">
        <f t="shared" si="94"/>
        <v>0</v>
      </c>
      <c r="BJ165">
        <f t="shared" si="95"/>
        <v>166.39876969109892</v>
      </c>
      <c r="BK165">
        <f t="shared" si="96"/>
        <v>153.72859261922952</v>
      </c>
      <c r="BL165">
        <f t="shared" si="89"/>
        <v>1.0824191313794966</v>
      </c>
    </row>
    <row r="166" spans="1:64" x14ac:dyDescent="0.25">
      <c r="A166" s="54">
        <v>41912</v>
      </c>
      <c r="B166" s="75">
        <f>_xll.BDH(B$2,"PX_LAST",$A166,$A166,"Days=A","Fill=P")</f>
        <v>99.905500000000004</v>
      </c>
      <c r="C166" s="8">
        <f t="shared" si="69"/>
        <v>99.984892996434581</v>
      </c>
      <c r="D166" s="55">
        <f t="shared" si="78"/>
        <v>1.5506346637167314</v>
      </c>
      <c r="E166" s="44">
        <f t="shared" si="91"/>
        <v>-0.74106615416845534</v>
      </c>
      <c r="F166" s="8" cm="1">
        <f t="array" ref="F166">_xll.BDH(F$2,"PX_LAST",$A166,$A166,"Days=A","Fill=P")</f>
        <v>0.876</v>
      </c>
      <c r="G166" s="10">
        <f t="shared" si="70"/>
        <v>2.5210764201447453E-2</v>
      </c>
      <c r="H166" s="44">
        <f t="shared" si="82"/>
        <v>1.6398468337863217</v>
      </c>
      <c r="I166" s="44">
        <f t="shared" si="92"/>
        <v>-6.6501456002418857E-2</v>
      </c>
      <c r="J166" s="59"/>
      <c r="K166" s="10"/>
      <c r="M166" s="59" cm="1">
        <f t="array" ref="M166">_xll.BDH(M$3,"PX_LAST",$A166,$A166,"Days=A","Fill=P")</f>
        <v>-43</v>
      </c>
      <c r="N166" s="10">
        <f t="shared" si="90"/>
        <v>-12.973746004740857</v>
      </c>
      <c r="O166" s="55">
        <f t="shared" si="68"/>
        <v>-1.9028897670850102</v>
      </c>
      <c r="R166" s="34" t="s">
        <v>26</v>
      </c>
      <c r="S166" s="26">
        <f t="shared" si="93"/>
        <v>9.6004824049433779E-2</v>
      </c>
      <c r="T166" s="1" t="str">
        <f t="shared" si="79"/>
        <v>SD</v>
      </c>
      <c r="U166" s="26">
        <f t="shared" si="83"/>
        <v>-0.31734164914213225</v>
      </c>
      <c r="V166" s="49">
        <f t="shared" si="80"/>
        <v>1</v>
      </c>
      <c r="W166" s="26">
        <f t="shared" si="84"/>
        <v>-0.31734164914213225</v>
      </c>
      <c r="X166" t="str">
        <f t="shared" si="85"/>
        <v>SD</v>
      </c>
      <c r="Y166" s="35">
        <f t="shared" si="81"/>
        <v>1.2186119959813295</v>
      </c>
      <c r="Z166" s="34" t="str">
        <f t="shared" si="97"/>
        <v>SD</v>
      </c>
      <c r="AA166" t="s">
        <v>57</v>
      </c>
      <c r="AB166" s="1">
        <f t="shared" si="88"/>
        <v>0.31734164914213225</v>
      </c>
      <c r="AC166" s="1">
        <f t="shared" si="67"/>
        <v>0.10925999578224926</v>
      </c>
      <c r="AD166" s="1"/>
      <c r="AE166" s="1"/>
      <c r="AF166" s="1"/>
      <c r="AG166" s="1">
        <v>0</v>
      </c>
      <c r="AI166" s="28" t="e">
        <f t="shared" si="72"/>
        <v>#N/A</v>
      </c>
      <c r="AJ166" s="28">
        <f t="shared" si="72"/>
        <v>9.6004824049433779E-2</v>
      </c>
      <c r="AK166" s="28">
        <f t="shared" si="72"/>
        <v>9.6004824049433779E-2</v>
      </c>
      <c r="AL166" s="28" t="e">
        <f t="shared" si="72"/>
        <v>#N/A</v>
      </c>
      <c r="AM166" s="28" t="e">
        <f t="shared" si="73"/>
        <v>#N/A</v>
      </c>
      <c r="AN166" s="28">
        <f t="shared" si="73"/>
        <v>343.08</v>
      </c>
      <c r="AO166">
        <f t="shared" si="73"/>
        <v>343.08</v>
      </c>
      <c r="AP166" t="e">
        <f t="shared" si="74"/>
        <v>#N/A</v>
      </c>
      <c r="AR166" s="16">
        <f t="shared" si="75"/>
        <v>41912</v>
      </c>
      <c r="AS166">
        <f t="shared" si="76"/>
        <v>3</v>
      </c>
      <c r="AT166">
        <f t="shared" si="77"/>
        <v>3</v>
      </c>
      <c r="BE166" cm="1">
        <f t="array" ref="BE166">_xll.BDH($BE$3,"PX_LAST",$A166,$A166,"Days=A","Fill=P")</f>
        <v>343.08</v>
      </c>
      <c r="BF166">
        <f t="shared" si="71"/>
        <v>3.1578947368420263E-3</v>
      </c>
      <c r="BG166" t="str">
        <f t="shared" si="86"/>
        <v>SD</v>
      </c>
      <c r="BH166">
        <f t="shared" si="87"/>
        <v>0</v>
      </c>
      <c r="BI166">
        <f t="shared" si="94"/>
        <v>0</v>
      </c>
      <c r="BJ166">
        <f t="shared" si="95"/>
        <v>166.39876969109892</v>
      </c>
      <c r="BK166">
        <f t="shared" si="96"/>
        <v>154.21405133276392</v>
      </c>
      <c r="BL166">
        <f t="shared" si="89"/>
        <v>1.079011725929194</v>
      </c>
    </row>
    <row r="167" spans="1:64" x14ac:dyDescent="0.25">
      <c r="A167" s="54">
        <v>41943</v>
      </c>
      <c r="B167" s="75">
        <f>_xll.BDH(B$2,"PX_LAST",$A167,$A167,"Days=A","Fill=P")</f>
        <v>99.8399</v>
      </c>
      <c r="C167" s="8">
        <f t="shared" si="69"/>
        <v>99.977643346612851</v>
      </c>
      <c r="D167" s="55">
        <f t="shared" si="78"/>
        <v>1.336010483603961</v>
      </c>
      <c r="E167" s="44">
        <f t="shared" si="91"/>
        <v>-0.92533989795876415</v>
      </c>
      <c r="F167" s="8" cm="1">
        <f t="array" ref="F167">_xll.BDH(F$2,"PX_LAST",$A167,$A167,"Days=A","Fill=P")</f>
        <v>0.62</v>
      </c>
      <c r="G167" s="10">
        <f t="shared" si="70"/>
        <v>5.4950225991375105E-2</v>
      </c>
      <c r="H167" s="44">
        <f t="shared" si="82"/>
        <v>1.5800313700012927</v>
      </c>
      <c r="I167" s="44">
        <f t="shared" si="92"/>
        <v>-0.18103588222247957</v>
      </c>
      <c r="J167" s="59"/>
      <c r="K167" s="10"/>
      <c r="M167" s="59" cm="1">
        <f t="array" ref="M167">_xll.BDH(M$3,"PX_LAST",$A167,$A167,"Days=A","Fill=P")</f>
        <v>-32.4</v>
      </c>
      <c r="N167" s="10">
        <f t="shared" si="90"/>
        <v>-14.916371404266769</v>
      </c>
      <c r="O167" s="55">
        <f t="shared" si="68"/>
        <v>-2.1469495395734159</v>
      </c>
      <c r="R167" s="34" t="s">
        <v>26</v>
      </c>
      <c r="S167" s="26">
        <f t="shared" si="93"/>
        <v>-6.7456693229881154E-2</v>
      </c>
      <c r="T167" s="1" t="str">
        <f t="shared" si="79"/>
        <v>C</v>
      </c>
      <c r="U167" s="26">
        <f t="shared" si="83"/>
        <v>-0.16346151727931493</v>
      </c>
      <c r="V167" s="49">
        <f t="shared" si="80"/>
        <v>0</v>
      </c>
      <c r="W167" s="26">
        <f t="shared" si="84"/>
        <v>-0.16346151727931493</v>
      </c>
      <c r="X167" t="str">
        <f t="shared" si="85"/>
        <v>C</v>
      </c>
      <c r="Y167" s="35">
        <f t="shared" si="81"/>
        <v>-6.7456693229881154E-2</v>
      </c>
      <c r="Z167" s="34" t="str">
        <f t="shared" si="97"/>
        <v>C</v>
      </c>
      <c r="AA167" t="s">
        <v>57</v>
      </c>
      <c r="AB167" s="1">
        <f t="shared" si="88"/>
        <v>0.16346151727931493</v>
      </c>
      <c r="AC167" s="1">
        <f t="shared" si="67"/>
        <v>0.10925999578224926</v>
      </c>
      <c r="AD167" s="1"/>
      <c r="AE167" s="1"/>
      <c r="AF167" s="1"/>
      <c r="AG167" s="1">
        <v>0</v>
      </c>
      <c r="AI167" s="28" t="e">
        <f t="shared" si="72"/>
        <v>#N/A</v>
      </c>
      <c r="AJ167" s="28" t="e">
        <f t="shared" si="72"/>
        <v>#N/A</v>
      </c>
      <c r="AK167" s="28">
        <f t="shared" si="72"/>
        <v>-6.7456693229881154E-2</v>
      </c>
      <c r="AL167" s="28" t="e">
        <f t="shared" si="72"/>
        <v>#N/A</v>
      </c>
      <c r="AM167" s="28" t="e">
        <f t="shared" si="73"/>
        <v>#N/A</v>
      </c>
      <c r="AN167" s="28" t="e">
        <f t="shared" si="73"/>
        <v>#N/A</v>
      </c>
      <c r="AO167">
        <f t="shared" si="73"/>
        <v>336.8</v>
      </c>
      <c r="AP167" t="e">
        <f t="shared" si="74"/>
        <v>#N/A</v>
      </c>
      <c r="AR167" s="16">
        <f t="shared" si="75"/>
        <v>41943</v>
      </c>
      <c r="AS167">
        <f t="shared" si="76"/>
        <v>1</v>
      </c>
      <c r="AT167">
        <f t="shared" si="77"/>
        <v>1</v>
      </c>
      <c r="BE167" cm="1">
        <f t="array" ref="BE167">_xll.BDH($BE$3,"PX_LAST",$A167,$A167,"Days=A","Fill=P")</f>
        <v>336.8</v>
      </c>
      <c r="BF167">
        <f t="shared" si="71"/>
        <v>-1.8304768567097951E-2</v>
      </c>
      <c r="BG167" t="str">
        <f t="shared" si="86"/>
        <v>C</v>
      </c>
      <c r="BH167">
        <f t="shared" si="87"/>
        <v>0</v>
      </c>
      <c r="BI167">
        <f t="shared" si="94"/>
        <v>0</v>
      </c>
      <c r="BJ167">
        <f t="shared" si="95"/>
        <v>166.39876969109892</v>
      </c>
      <c r="BK167">
        <f t="shared" si="96"/>
        <v>151.39119881332311</v>
      </c>
      <c r="BL167">
        <f t="shared" si="89"/>
        <v>1.0991310657119591</v>
      </c>
    </row>
    <row r="168" spans="1:64" x14ac:dyDescent="0.25">
      <c r="A168" s="54">
        <v>41971</v>
      </c>
      <c r="B168" s="75">
        <f>_xll.BDH(B$2,"PX_LAST",$A168,$A168,"Days=A","Fill=P")</f>
        <v>99.8399</v>
      </c>
      <c r="C168" s="8">
        <f t="shared" si="69"/>
        <v>99.970756179282205</v>
      </c>
      <c r="D168" s="55">
        <f t="shared" si="78"/>
        <v>1.1691373181730493</v>
      </c>
      <c r="E168" s="44">
        <f t="shared" si="91"/>
        <v>-0.87476428463446876</v>
      </c>
      <c r="F168" s="8" cm="1">
        <f t="array" ref="F168">_xll.BDH(F$2,"PX_LAST",$A168,$A168,"Days=A","Fill=P")</f>
        <v>0.77900000000000003</v>
      </c>
      <c r="G168" s="10">
        <f t="shared" si="70"/>
        <v>9.1152714691806386E-2</v>
      </c>
      <c r="H168" s="44">
        <f t="shared" si="82"/>
        <v>1.5685481698951147</v>
      </c>
      <c r="I168" s="44">
        <f t="shared" si="92"/>
        <v>-0.16337340627857944</v>
      </c>
      <c r="J168" s="59"/>
      <c r="K168" s="10"/>
      <c r="M168" s="59" cm="1">
        <f t="array" ref="M168">_xll.BDH(M$3,"PX_LAST",$A168,$A168,"Days=A","Fill=P")</f>
        <v>-21.5</v>
      </c>
      <c r="N168" s="10">
        <f t="shared" si="90"/>
        <v>-15.574734263840092</v>
      </c>
      <c r="O168" s="55">
        <f t="shared" si="68"/>
        <v>-2.0463493464546865</v>
      </c>
      <c r="R168" s="34" t="s">
        <v>26</v>
      </c>
      <c r="S168" s="26">
        <f t="shared" si="93"/>
        <v>-6.9360309859914079E-2</v>
      </c>
      <c r="T168" s="1" t="str">
        <f t="shared" si="79"/>
        <v>C</v>
      </c>
      <c r="U168" s="26">
        <f t="shared" si="83"/>
        <v>-1.9036166300329255E-3</v>
      </c>
      <c r="V168" s="49">
        <f t="shared" si="80"/>
        <v>0</v>
      </c>
      <c r="W168" s="26">
        <f t="shared" si="84"/>
        <v>-1.9036166300329255E-3</v>
      </c>
      <c r="X168" t="str">
        <f t="shared" si="85"/>
        <v>C</v>
      </c>
      <c r="Y168" s="35">
        <f t="shared" si="81"/>
        <v>-6.7456693229881154E-2</v>
      </c>
      <c r="Z168" s="34" t="str">
        <f t="shared" si="97"/>
        <v>C</v>
      </c>
      <c r="AA168" t="s">
        <v>57</v>
      </c>
      <c r="AB168" s="1">
        <f t="shared" si="88"/>
        <v>1.9036166300329255E-3</v>
      </c>
      <c r="AC168" s="1">
        <f t="shared" si="67"/>
        <v>8.1165571334913089E-2</v>
      </c>
      <c r="AD168" s="1"/>
      <c r="AE168" s="1"/>
      <c r="AF168" s="1"/>
      <c r="AG168" s="1">
        <v>0</v>
      </c>
      <c r="AI168" s="28" t="e">
        <f t="shared" si="72"/>
        <v>#N/A</v>
      </c>
      <c r="AJ168" s="28" t="e">
        <f t="shared" si="72"/>
        <v>#N/A</v>
      </c>
      <c r="AK168" s="28">
        <f t="shared" si="72"/>
        <v>-6.9360309859914079E-2</v>
      </c>
      <c r="AL168" s="28" t="e">
        <f t="shared" si="72"/>
        <v>#N/A</v>
      </c>
      <c r="AM168" s="28" t="e">
        <f t="shared" si="73"/>
        <v>#N/A</v>
      </c>
      <c r="AN168" s="28" t="e">
        <f t="shared" si="73"/>
        <v>#N/A</v>
      </c>
      <c r="AO168">
        <f t="shared" si="73"/>
        <v>347.25</v>
      </c>
      <c r="AP168" t="e">
        <f t="shared" si="74"/>
        <v>#N/A</v>
      </c>
      <c r="AR168" s="16">
        <f t="shared" si="75"/>
        <v>41971</v>
      </c>
      <c r="AS168">
        <f t="shared" si="76"/>
        <v>1</v>
      </c>
      <c r="AT168">
        <f t="shared" si="77"/>
        <v>1</v>
      </c>
      <c r="BE168" cm="1">
        <f t="array" ref="BE168">_xll.BDH($BE$3,"PX_LAST",$A168,$A168,"Days=A","Fill=P")</f>
        <v>347.25</v>
      </c>
      <c r="BF168">
        <f t="shared" si="71"/>
        <v>3.1027315914489373E-2</v>
      </c>
      <c r="BG168" t="str">
        <f t="shared" si="86"/>
        <v>C</v>
      </c>
      <c r="BH168">
        <f t="shared" si="87"/>
        <v>0</v>
      </c>
      <c r="BI168">
        <f t="shared" si="94"/>
        <v>0</v>
      </c>
      <c r="BJ168">
        <f t="shared" si="95"/>
        <v>166.39876969109892</v>
      </c>
      <c r="BK168">
        <f t="shared" si="96"/>
        <v>156.08846136557736</v>
      </c>
      <c r="BL168">
        <f t="shared" si="89"/>
        <v>1.0660542633024848</v>
      </c>
    </row>
    <row r="169" spans="1:64" x14ac:dyDescent="0.25">
      <c r="A169" s="54">
        <v>42004</v>
      </c>
      <c r="B169" s="75">
        <f>_xll.BDH(B$2,"PX_LAST",$A169,$A169,"Days=A","Fill=P")</f>
        <v>99.878699999999995</v>
      </c>
      <c r="C169" s="8">
        <f t="shared" si="69"/>
        <v>99.966153370318096</v>
      </c>
      <c r="D169" s="55">
        <f t="shared" si="78"/>
        <v>1.0361398406540006</v>
      </c>
      <c r="E169" s="44">
        <f t="shared" si="91"/>
        <v>-0.77509374254103802</v>
      </c>
      <c r="F169" s="8" cm="1">
        <f t="array" ref="F169">_xll.BDH(F$2,"PX_LAST",$A169,$A169,"Days=A","Fill=P")</f>
        <v>0.42799999999999999</v>
      </c>
      <c r="G169" s="10">
        <f t="shared" si="70"/>
        <v>0.10799507895721608</v>
      </c>
      <c r="H169" s="44">
        <f t="shared" si="82"/>
        <v>1.4734581371298121</v>
      </c>
      <c r="I169" s="44">
        <f t="shared" si="92"/>
        <v>-0.21240698739283048</v>
      </c>
      <c r="J169" s="59"/>
      <c r="K169" s="10"/>
      <c r="M169" s="59" cm="1">
        <f t="array" ref="M169">_xll.BDH(M$3,"PX_LAST",$A169,$A169,"Days=A","Fill=P")</f>
        <v>10.199999999999999</v>
      </c>
      <c r="N169" s="10">
        <f t="shared" si="90"/>
        <v>-12.997260837456084</v>
      </c>
      <c r="O169" s="55">
        <f t="shared" si="68"/>
        <v>-1.3705250355602556</v>
      </c>
      <c r="R169" s="34" t="s">
        <v>26</v>
      </c>
      <c r="S169" s="26">
        <f t="shared" si="93"/>
        <v>3.0314442457937706E-2</v>
      </c>
      <c r="T169" s="1" t="str">
        <f t="shared" si="79"/>
        <v>E</v>
      </c>
      <c r="U169" s="26">
        <f t="shared" si="83"/>
        <v>9.9674752317851778E-2</v>
      </c>
      <c r="V169" s="49">
        <f t="shared" si="80"/>
        <v>0</v>
      </c>
      <c r="W169" s="26">
        <f t="shared" si="84"/>
        <v>9.9674752317851778E-2</v>
      </c>
      <c r="X169" t="str">
        <f t="shared" si="85"/>
        <v>C</v>
      </c>
      <c r="Y169" s="35">
        <f t="shared" si="81"/>
        <v>-6.7456693229881154E-2</v>
      </c>
      <c r="Z169" s="34" t="str">
        <f t="shared" si="97"/>
        <v>C</v>
      </c>
      <c r="AA169" t="s">
        <v>57</v>
      </c>
      <c r="AB169" s="1">
        <f t="shared" si="88"/>
        <v>9.9674752317851778E-2</v>
      </c>
      <c r="AC169" s="1">
        <f t="shared" si="67"/>
        <v>9.9674752317851778E-2</v>
      </c>
      <c r="AD169" s="1"/>
      <c r="AE169" s="1"/>
      <c r="AF169" s="1"/>
      <c r="AG169" s="1">
        <v>0</v>
      </c>
      <c r="AI169" s="28" t="e">
        <f t="shared" si="72"/>
        <v>#N/A</v>
      </c>
      <c r="AJ169" s="28" t="e">
        <f t="shared" si="72"/>
        <v>#N/A</v>
      </c>
      <c r="AK169" s="28">
        <f t="shared" si="72"/>
        <v>3.0314442457937706E-2</v>
      </c>
      <c r="AL169" s="28" t="e">
        <f t="shared" si="72"/>
        <v>#N/A</v>
      </c>
      <c r="AM169" s="28" t="e">
        <f t="shared" si="73"/>
        <v>#N/A</v>
      </c>
      <c r="AN169" s="28" t="e">
        <f t="shared" si="73"/>
        <v>#N/A</v>
      </c>
      <c r="AO169">
        <f t="shared" si="73"/>
        <v>342.54</v>
      </c>
      <c r="AP169" t="e">
        <f t="shared" si="74"/>
        <v>#N/A</v>
      </c>
      <c r="AR169" s="16">
        <f t="shared" si="75"/>
        <v>42004</v>
      </c>
      <c r="AS169">
        <f t="shared" si="76"/>
        <v>4</v>
      </c>
      <c r="AT169">
        <f t="shared" si="77"/>
        <v>1</v>
      </c>
      <c r="BE169" cm="1">
        <f t="array" ref="BE169">_xll.BDH($BE$3,"PX_LAST",$A169,$A169,"Days=A","Fill=P")</f>
        <v>342.54</v>
      </c>
      <c r="BF169">
        <f t="shared" si="71"/>
        <v>-1.3563714902807722E-2</v>
      </c>
      <c r="BG169" t="str">
        <f t="shared" si="86"/>
        <v>C</v>
      </c>
      <c r="BH169">
        <f t="shared" si="87"/>
        <v>0</v>
      </c>
      <c r="BI169">
        <f t="shared" si="94"/>
        <v>0</v>
      </c>
      <c r="BJ169">
        <f t="shared" si="95"/>
        <v>166.39876969109892</v>
      </c>
      <c r="BK169">
        <f t="shared" si="96"/>
        <v>153.97132197599674</v>
      </c>
      <c r="BL169">
        <f t="shared" si="89"/>
        <v>1.0807127428381731</v>
      </c>
    </row>
    <row r="170" spans="1:64" x14ac:dyDescent="0.25">
      <c r="A170" s="54">
        <v>42034</v>
      </c>
      <c r="B170" s="75">
        <f>_xll.BDH(B$2,"PX_LAST",$A170,$A170,"Days=A","Fill=P")</f>
        <v>99.878699999999995</v>
      </c>
      <c r="C170" s="8">
        <f t="shared" si="69"/>
        <v>99.961780701802198</v>
      </c>
      <c r="D170" s="55">
        <f t="shared" si="78"/>
        <v>0.92567290143745118</v>
      </c>
      <c r="E170" s="44">
        <f t="shared" si="91"/>
        <v>-0.62496176227928024</v>
      </c>
      <c r="F170" s="8" cm="1">
        <f t="array" ref="F170">_xll.BDH(F$2,"PX_LAST",$A170,$A170,"Days=A","Fill=P")</f>
        <v>2.5999999999999999E-2</v>
      </c>
      <c r="G170" s="10">
        <f t="shared" si="70"/>
        <v>0.10389532500935526</v>
      </c>
      <c r="H170" s="44">
        <f t="shared" si="82"/>
        <v>1.3406936402865663</v>
      </c>
      <c r="I170" s="44">
        <f t="shared" si="92"/>
        <v>-0.29915319349975533</v>
      </c>
      <c r="J170" s="59"/>
      <c r="K170" s="10"/>
      <c r="M170" s="59" cm="1">
        <f t="array" ref="M170">_xll.BDH(M$3,"PX_LAST",$A170,$A170,"Days=A","Fill=P")</f>
        <v>10</v>
      </c>
      <c r="N170" s="10">
        <f t="shared" si="90"/>
        <v>-10.697534753710476</v>
      </c>
      <c r="O170" s="55">
        <f t="shared" si="68"/>
        <v>-1.0213625557413402</v>
      </c>
      <c r="R170" s="34" t="s">
        <v>23</v>
      </c>
      <c r="S170" s="26">
        <f t="shared" si="93"/>
        <v>6.4177806040728314E-2</v>
      </c>
      <c r="T170" s="1" t="str">
        <f t="shared" si="79"/>
        <v>E</v>
      </c>
      <c r="U170" s="26">
        <f t="shared" si="83"/>
        <v>3.3863363582790608E-2</v>
      </c>
      <c r="V170" s="49">
        <f t="shared" si="80"/>
        <v>0</v>
      </c>
      <c r="W170" s="26">
        <f t="shared" si="84"/>
        <v>3.3863363582790608E-2</v>
      </c>
      <c r="X170" t="str">
        <f t="shared" si="85"/>
        <v>C</v>
      </c>
      <c r="Y170" s="35">
        <f t="shared" si="81"/>
        <v>6.4177806040728314E-2</v>
      </c>
      <c r="Z170" s="34" t="str">
        <f t="shared" si="97"/>
        <v>C</v>
      </c>
      <c r="AA170" t="s">
        <v>57</v>
      </c>
      <c r="AB170" s="1">
        <f t="shared" si="88"/>
        <v>3.3863363582790608E-2</v>
      </c>
      <c r="AC170" s="1">
        <f t="shared" si="67"/>
        <v>8.1165571334913089E-2</v>
      </c>
      <c r="AD170" s="1"/>
      <c r="AE170" s="1"/>
      <c r="AF170" s="1"/>
      <c r="AG170" s="1">
        <v>0</v>
      </c>
      <c r="AI170" s="28">
        <f t="shared" si="72"/>
        <v>6.4177806040728314E-2</v>
      </c>
      <c r="AJ170" s="28" t="e">
        <f t="shared" si="72"/>
        <v>#N/A</v>
      </c>
      <c r="AK170" s="28">
        <f t="shared" si="72"/>
        <v>6.4177806040728314E-2</v>
      </c>
      <c r="AL170" s="28" t="e">
        <f t="shared" si="72"/>
        <v>#N/A</v>
      </c>
      <c r="AM170" s="28">
        <f t="shared" si="73"/>
        <v>367.05</v>
      </c>
      <c r="AN170" s="28" t="e">
        <f t="shared" si="73"/>
        <v>#N/A</v>
      </c>
      <c r="AO170">
        <f t="shared" si="73"/>
        <v>367.05</v>
      </c>
      <c r="AP170" t="e">
        <f t="shared" si="74"/>
        <v>#N/A</v>
      </c>
      <c r="AR170" s="16">
        <f t="shared" si="75"/>
        <v>42034</v>
      </c>
      <c r="AS170">
        <f t="shared" si="76"/>
        <v>4</v>
      </c>
      <c r="AT170">
        <f t="shared" si="77"/>
        <v>1</v>
      </c>
      <c r="BE170" cm="1">
        <f t="array" ref="BE170">_xll.BDH($BE$3,"PX_LAST",$A170,$A170,"Days=A","Fill=P")</f>
        <v>367.05</v>
      </c>
      <c r="BF170">
        <f t="shared" si="71"/>
        <v>7.1553687160623491E-2</v>
      </c>
      <c r="BG170" t="str">
        <f t="shared" si="86"/>
        <v>C</v>
      </c>
      <c r="BH170">
        <f t="shared" si="87"/>
        <v>0</v>
      </c>
      <c r="BI170">
        <f t="shared" si="94"/>
        <v>0</v>
      </c>
      <c r="BJ170">
        <f t="shared" si="95"/>
        <v>166.39876969109892</v>
      </c>
      <c r="BK170">
        <f t="shared" si="96"/>
        <v>164.98853778037486</v>
      </c>
      <c r="BL170">
        <f t="shared" si="89"/>
        <v>1.0085474538394983</v>
      </c>
    </row>
    <row r="171" spans="1:64" x14ac:dyDescent="0.25">
      <c r="A171" s="54">
        <v>42062</v>
      </c>
      <c r="B171" s="75">
        <f>_xll.BDH(B$2,"PX_LAST",$A171,$A171,"Days=A","Fill=P")</f>
        <v>99.972300000000004</v>
      </c>
      <c r="C171" s="8">
        <f t="shared" si="69"/>
        <v>99.962306666712081</v>
      </c>
      <c r="D171" s="55">
        <f t="shared" si="78"/>
        <v>0.85615496890530274</v>
      </c>
      <c r="E171" s="44">
        <f t="shared" si="91"/>
        <v>-0.47985551469865828</v>
      </c>
      <c r="F171" s="8" cm="1">
        <f t="array" ref="F171">_xll.BDH(F$2,"PX_LAST",$A171,$A171,"Days=A","Fill=P")</f>
        <v>0.41899999999999998</v>
      </c>
      <c r="G171" s="10">
        <f t="shared" si="70"/>
        <v>0.11965055875888753</v>
      </c>
      <c r="H171" s="44">
        <f t="shared" si="82"/>
        <v>1.29425755747069</v>
      </c>
      <c r="I171" s="44">
        <f t="shared" si="92"/>
        <v>-0.28577381253060263</v>
      </c>
      <c r="J171" s="59"/>
      <c r="K171" s="10"/>
      <c r="M171" s="59" cm="1">
        <f t="array" ref="M171">_xll.BDH(M$3,"PX_LAST",$A171,$A171,"Days=A","Fill=P")</f>
        <v>51</v>
      </c>
      <c r="N171" s="10">
        <f t="shared" si="90"/>
        <v>-4.5277812783394298</v>
      </c>
      <c r="O171" s="55">
        <f t="shared" si="68"/>
        <v>-0.10324509547182825</v>
      </c>
      <c r="R171" s="34" t="s">
        <v>23</v>
      </c>
      <c r="S171" s="26">
        <f t="shared" si="93"/>
        <v>0.2563076207349807</v>
      </c>
      <c r="T171" s="1" t="str">
        <f t="shared" si="79"/>
        <v>E</v>
      </c>
      <c r="U171" s="26">
        <f t="shared" si="83"/>
        <v>0.19212981469425239</v>
      </c>
      <c r="V171" s="49">
        <f t="shared" si="80"/>
        <v>0</v>
      </c>
      <c r="W171" s="26">
        <f t="shared" si="84"/>
        <v>0.19212981469425239</v>
      </c>
      <c r="X171" t="str">
        <f t="shared" si="85"/>
        <v>E</v>
      </c>
      <c r="Y171" s="35">
        <f t="shared" si="81"/>
        <v>6.4177806040728314E-2</v>
      </c>
      <c r="Z171" s="34" t="str">
        <f t="shared" si="97"/>
        <v>E</v>
      </c>
      <c r="AA171" t="s">
        <v>57</v>
      </c>
      <c r="AB171" s="1">
        <f t="shared" si="88"/>
        <v>0.19212981469425239</v>
      </c>
      <c r="AC171" s="1">
        <f t="shared" si="67"/>
        <v>8.1165571334913089E-2</v>
      </c>
      <c r="AD171" s="1"/>
      <c r="AE171" s="1"/>
      <c r="AF171" s="1"/>
      <c r="AG171" s="1">
        <v>0</v>
      </c>
      <c r="AI171" s="28">
        <f t="shared" si="72"/>
        <v>0.2563076207349807</v>
      </c>
      <c r="AJ171" s="28" t="e">
        <f t="shared" si="72"/>
        <v>#N/A</v>
      </c>
      <c r="AK171" s="28" t="e">
        <f t="shared" si="72"/>
        <v>#N/A</v>
      </c>
      <c r="AL171" s="28" t="e">
        <f t="shared" si="72"/>
        <v>#N/A</v>
      </c>
      <c r="AM171" s="28">
        <f t="shared" si="73"/>
        <v>392.21</v>
      </c>
      <c r="AN171" s="28" t="e">
        <f t="shared" si="73"/>
        <v>#N/A</v>
      </c>
      <c r="AO171" t="e">
        <f t="shared" si="73"/>
        <v>#N/A</v>
      </c>
      <c r="AP171" t="e">
        <f t="shared" si="74"/>
        <v>#N/A</v>
      </c>
      <c r="AR171" s="16">
        <f t="shared" si="75"/>
        <v>42062</v>
      </c>
      <c r="AS171">
        <f t="shared" si="76"/>
        <v>4</v>
      </c>
      <c r="AT171">
        <f t="shared" si="77"/>
        <v>4</v>
      </c>
      <c r="BE171" cm="1">
        <f t="array" ref="BE171">_xll.BDH($BE$3,"PX_LAST",$A171,$A171,"Days=A","Fill=P")</f>
        <v>392.21</v>
      </c>
      <c r="BF171">
        <f t="shared" si="71"/>
        <v>6.8546519547745488E-2</v>
      </c>
      <c r="BG171" t="str">
        <f t="shared" si="86"/>
        <v>E</v>
      </c>
      <c r="BH171">
        <f t="shared" si="87"/>
        <v>1</v>
      </c>
      <c r="BI171">
        <f t="shared" si="94"/>
        <v>1.2977741516024599E-2</v>
      </c>
      <c r="BJ171">
        <f t="shared" si="95"/>
        <v>166.39876969109892</v>
      </c>
      <c r="BK171">
        <f t="shared" si="96"/>
        <v>176.29792781049127</v>
      </c>
      <c r="BL171">
        <f t="shared" si="89"/>
        <v>0.94384983282371138</v>
      </c>
    </row>
    <row r="172" spans="1:64" x14ac:dyDescent="0.25">
      <c r="A172" s="54">
        <v>42094</v>
      </c>
      <c r="B172" s="75">
        <f>_xll.BDH(B$2,"PX_LAST",$A172,$A172,"Days=A","Fill=P")</f>
        <v>100.20359999999999</v>
      </c>
      <c r="C172" s="8">
        <f t="shared" si="69"/>
        <v>99.974371333376482</v>
      </c>
      <c r="D172" s="55">
        <f t="shared" si="78"/>
        <v>0.89761925812053567</v>
      </c>
      <c r="E172" s="44">
        <f t="shared" si="91"/>
        <v>-0.27151806005251367</v>
      </c>
      <c r="F172" s="8" cm="1">
        <f t="array" ref="F172">_xll.BDH(F$2,"PX_LAST",$A172,$A172,"Days=A","Fill=P")</f>
        <v>0.187</v>
      </c>
      <c r="G172" s="10">
        <f t="shared" si="70"/>
        <v>0.12301803082094316</v>
      </c>
      <c r="H172" s="44">
        <f t="shared" si="82"/>
        <v>1.148136092381367</v>
      </c>
      <c r="I172" s="44">
        <f t="shared" si="92"/>
        <v>-0.42041207751374765</v>
      </c>
      <c r="J172" s="59"/>
      <c r="K172" s="10"/>
      <c r="M172" s="59" cm="1">
        <f t="array" ref="M172">_xll.BDH(M$3,"PX_LAST",$A172,$A172,"Days=A","Fill=P")</f>
        <v>58.4</v>
      </c>
      <c r="N172" s="10">
        <f t="shared" si="90"/>
        <v>1.7649968494945121</v>
      </c>
      <c r="O172" s="55">
        <f t="shared" si="68"/>
        <v>0.73765892481330486</v>
      </c>
      <c r="R172" s="34" t="s">
        <v>23</v>
      </c>
      <c r="S172" s="26">
        <f t="shared" si="93"/>
        <v>0.41829682754978925</v>
      </c>
      <c r="T172" s="1" t="str">
        <f t="shared" si="79"/>
        <v>E</v>
      </c>
      <c r="U172" s="26">
        <f t="shared" si="83"/>
        <v>0.16198920681480855</v>
      </c>
      <c r="V172" s="49">
        <f t="shared" si="80"/>
        <v>0</v>
      </c>
      <c r="W172" s="26">
        <f t="shared" si="84"/>
        <v>0.16198920681480855</v>
      </c>
      <c r="X172" t="str">
        <f t="shared" si="85"/>
        <v>E</v>
      </c>
      <c r="Y172" s="35">
        <f t="shared" si="81"/>
        <v>6.4177806040728314E-2</v>
      </c>
      <c r="Z172" s="34" t="str">
        <f t="shared" si="97"/>
        <v>E</v>
      </c>
      <c r="AA172" t="s">
        <v>57</v>
      </c>
      <c r="AB172" s="1">
        <f t="shared" si="88"/>
        <v>0.16198920681480855</v>
      </c>
      <c r="AC172" s="1">
        <f t="shared" ref="AC172:AC235" si="98">PERCENTILE(AB152:AB172,$X$1)</f>
        <v>9.9674752317851778E-2</v>
      </c>
      <c r="AD172" s="1"/>
      <c r="AE172" s="1"/>
      <c r="AF172" s="1"/>
      <c r="AG172" s="1">
        <v>0</v>
      </c>
      <c r="AI172" s="28">
        <f t="shared" si="72"/>
        <v>0.41829682754978925</v>
      </c>
      <c r="AJ172" s="28" t="e">
        <f t="shared" si="72"/>
        <v>#N/A</v>
      </c>
      <c r="AK172" s="28" t="e">
        <f t="shared" si="72"/>
        <v>#N/A</v>
      </c>
      <c r="AL172" s="28" t="e">
        <f t="shared" si="72"/>
        <v>#N/A</v>
      </c>
      <c r="AM172" s="28">
        <f t="shared" si="73"/>
        <v>397.3</v>
      </c>
      <c r="AN172" s="28" t="e">
        <f t="shared" si="73"/>
        <v>#N/A</v>
      </c>
      <c r="AO172" t="e">
        <f t="shared" si="73"/>
        <v>#N/A</v>
      </c>
      <c r="AP172" t="e">
        <f t="shared" si="74"/>
        <v>#N/A</v>
      </c>
      <c r="AR172" s="16">
        <f t="shared" si="75"/>
        <v>42094</v>
      </c>
      <c r="AS172">
        <f t="shared" si="76"/>
        <v>4</v>
      </c>
      <c r="AT172">
        <f t="shared" si="77"/>
        <v>4</v>
      </c>
      <c r="BE172" cm="1">
        <f t="array" ref="BE172">_xll.BDH($BE$3,"PX_LAST",$A172,$A172,"Days=A","Fill=P")</f>
        <v>397.3</v>
      </c>
      <c r="BF172">
        <f t="shared" si="71"/>
        <v>1.2977741516024599E-2</v>
      </c>
      <c r="BG172" t="str">
        <f t="shared" si="86"/>
        <v>E</v>
      </c>
      <c r="BH172">
        <f t="shared" si="87"/>
        <v>1</v>
      </c>
      <c r="BI172">
        <f t="shared" si="94"/>
        <v>-3.8006544173169177E-3</v>
      </c>
      <c r="BJ172">
        <f t="shared" si="95"/>
        <v>168.55824991273451</v>
      </c>
      <c r="BK172">
        <f t="shared" si="96"/>
        <v>178.5858767474266</v>
      </c>
      <c r="BL172">
        <f t="shared" si="89"/>
        <v>0.94384983282371138</v>
      </c>
    </row>
    <row r="173" spans="1:64" x14ac:dyDescent="0.25">
      <c r="A173" s="54">
        <v>42124</v>
      </c>
      <c r="B173" s="75">
        <f>_xll.BDH(B$2,"PX_LAST",$A173,$A173,"Days=A","Fill=P")</f>
        <v>100.28830000000001</v>
      </c>
      <c r="C173" s="8">
        <f t="shared" si="69"/>
        <v>99.990067766707654</v>
      </c>
      <c r="D173" s="55">
        <f t="shared" si="78"/>
        <v>0.99777522354120596</v>
      </c>
      <c r="E173" s="44">
        <f t="shared" si="91"/>
        <v>-3.8364617112794597E-2</v>
      </c>
      <c r="F173" s="8" cm="1">
        <f t="array" ref="F173">_xll.BDH(F$2,"PX_LAST",$A173,$A173,"Days=A","Fill=P")</f>
        <v>0.22</v>
      </c>
      <c r="G173" s="10">
        <f t="shared" si="70"/>
        <v>0.12786712927989602</v>
      </c>
      <c r="H173" s="44">
        <f t="shared" si="82"/>
        <v>1.0189022469473414</v>
      </c>
      <c r="I173" s="44">
        <f t="shared" si="92"/>
        <v>-0.45455589018247067</v>
      </c>
      <c r="J173" s="59"/>
      <c r="K173" s="10"/>
      <c r="M173" s="59" cm="1">
        <f t="array" ref="M173">_xll.BDH(M$3,"PX_LAST",$A173,$A173,"Days=A","Fill=P")</f>
        <v>11.9</v>
      </c>
      <c r="N173" s="10">
        <f t="shared" si="90"/>
        <v>2.7784971645450609</v>
      </c>
      <c r="O173" s="55">
        <f t="shared" si="68"/>
        <v>0.65028979763398709</v>
      </c>
      <c r="R173" s="34" t="s">
        <v>23</v>
      </c>
      <c r="S173" s="26">
        <f t="shared" si="93"/>
        <v>0.4348093521654538</v>
      </c>
      <c r="T173" s="1" t="str">
        <f t="shared" si="79"/>
        <v>E</v>
      </c>
      <c r="U173" s="26">
        <f t="shared" si="83"/>
        <v>1.6512524615664548E-2</v>
      </c>
      <c r="V173" s="49">
        <f t="shared" si="80"/>
        <v>0</v>
      </c>
      <c r="W173" s="26">
        <f t="shared" si="84"/>
        <v>1.6512524615664548E-2</v>
      </c>
      <c r="X173" t="str">
        <f t="shared" si="85"/>
        <v>E</v>
      </c>
      <c r="Y173" s="35">
        <f t="shared" si="81"/>
        <v>6.4177806040728314E-2</v>
      </c>
      <c r="Z173" s="34" t="str">
        <f t="shared" si="97"/>
        <v>E</v>
      </c>
      <c r="AA173" t="s">
        <v>57</v>
      </c>
      <c r="AB173" s="1">
        <f t="shared" si="88"/>
        <v>1.6512524615664548E-2</v>
      </c>
      <c r="AC173" s="1">
        <f t="shared" si="98"/>
        <v>9.9674752317851778E-2</v>
      </c>
      <c r="AD173" s="1"/>
      <c r="AE173" s="1"/>
      <c r="AF173" s="1"/>
      <c r="AG173" s="1">
        <v>0</v>
      </c>
      <c r="AI173" s="28">
        <f t="shared" si="72"/>
        <v>0.4348093521654538</v>
      </c>
      <c r="AJ173" s="28" t="e">
        <f t="shared" si="72"/>
        <v>#N/A</v>
      </c>
      <c r="AK173" s="28" t="e">
        <f t="shared" si="72"/>
        <v>#N/A</v>
      </c>
      <c r="AL173" s="28" t="e">
        <f t="shared" si="72"/>
        <v>#N/A</v>
      </c>
      <c r="AM173" s="28">
        <f t="shared" si="73"/>
        <v>395.79</v>
      </c>
      <c r="AN173" s="28" t="e">
        <f t="shared" si="73"/>
        <v>#N/A</v>
      </c>
      <c r="AO173" t="e">
        <f t="shared" si="73"/>
        <v>#N/A</v>
      </c>
      <c r="AP173" t="e">
        <f t="shared" si="74"/>
        <v>#N/A</v>
      </c>
      <c r="AR173" s="16">
        <f t="shared" si="75"/>
        <v>42124</v>
      </c>
      <c r="AS173">
        <f t="shared" si="76"/>
        <v>4</v>
      </c>
      <c r="AT173">
        <f t="shared" si="77"/>
        <v>4</v>
      </c>
      <c r="BE173" cm="1">
        <f t="array" ref="BE173">_xll.BDH($BE$3,"PX_LAST",$A173,$A173,"Days=A","Fill=P")</f>
        <v>395.79</v>
      </c>
      <c r="BF173">
        <f t="shared" si="71"/>
        <v>-3.8006544173169177E-3</v>
      </c>
      <c r="BG173" t="str">
        <f t="shared" si="86"/>
        <v>E</v>
      </c>
      <c r="BH173">
        <f t="shared" si="87"/>
        <v>1</v>
      </c>
      <c r="BI173">
        <f t="shared" si="94"/>
        <v>1.0308496930190314E-2</v>
      </c>
      <c r="BJ173">
        <f t="shared" si="95"/>
        <v>167.91761825562847</v>
      </c>
      <c r="BK173">
        <f t="shared" si="96"/>
        <v>177.90713354609608</v>
      </c>
      <c r="BL173">
        <f t="shared" si="89"/>
        <v>0.94384983282371138</v>
      </c>
    </row>
    <row r="174" spans="1:64" x14ac:dyDescent="0.25">
      <c r="A174" s="54">
        <v>42153</v>
      </c>
      <c r="B174" s="75">
        <f>_xll.BDH(B$2,"PX_LAST",$A174,$A174,"Days=A","Fill=P")</f>
        <v>100.28830000000001</v>
      </c>
      <c r="C174" s="8">
        <f t="shared" si="69"/>
        <v>100.00497937837227</v>
      </c>
      <c r="D174" s="55">
        <f t="shared" si="78"/>
        <v>1.1405115260826826</v>
      </c>
      <c r="E174" s="44">
        <f t="shared" si="91"/>
        <v>0.2148386246452314</v>
      </c>
      <c r="F174" s="8" cm="1">
        <f t="array" ref="F174">_xll.BDH(F$2,"PX_LAST",$A174,$A174,"Days=A","Fill=P")</f>
        <v>0.127</v>
      </c>
      <c r="G174" s="10">
        <f t="shared" si="70"/>
        <v>0.12782377281590121</v>
      </c>
      <c r="H174" s="44">
        <f t="shared" si="82"/>
        <v>0.89510160713858489</v>
      </c>
      <c r="I174" s="44">
        <f t="shared" si="92"/>
        <v>-0.44559203314798146</v>
      </c>
      <c r="J174" s="59"/>
      <c r="K174" s="10"/>
      <c r="M174" s="59" cm="1">
        <f t="array" ref="M174">_xll.BDH(M$3,"PX_LAST",$A174,$A174,"Days=A","Fill=P")</f>
        <v>-13.9</v>
      </c>
      <c r="N174" s="10">
        <f t="shared" si="90"/>
        <v>1.110647448090555</v>
      </c>
      <c r="O174" s="55">
        <f t="shared" si="68"/>
        <v>0</v>
      </c>
      <c r="R174" s="34" t="s">
        <v>23</v>
      </c>
      <c r="S174" s="26">
        <f t="shared" si="93"/>
        <v>0.36097194494370349</v>
      </c>
      <c r="T174" s="1" t="str">
        <f t="shared" si="79"/>
        <v>SD</v>
      </c>
      <c r="U174" s="26">
        <f t="shared" si="83"/>
        <v>-7.3837407221750306E-2</v>
      </c>
      <c r="V174" s="49">
        <f t="shared" si="80"/>
        <v>0</v>
      </c>
      <c r="W174" s="26">
        <f t="shared" si="84"/>
        <v>-7.3837407221750306E-2</v>
      </c>
      <c r="X174" t="str">
        <f t="shared" si="85"/>
        <v>E</v>
      </c>
      <c r="Y174" s="35">
        <f t="shared" si="81"/>
        <v>6.4177806040728314E-2</v>
      </c>
      <c r="Z174" s="34" t="str">
        <f t="shared" si="97"/>
        <v>E</v>
      </c>
      <c r="AA174" t="s">
        <v>57</v>
      </c>
      <c r="AB174" s="1">
        <f t="shared" si="88"/>
        <v>7.3837407221750306E-2</v>
      </c>
      <c r="AC174" s="1">
        <f t="shared" si="98"/>
        <v>9.9674752317851778E-2</v>
      </c>
      <c r="AD174" s="1"/>
      <c r="AE174" s="1"/>
      <c r="AF174" s="1"/>
      <c r="AG174" s="1">
        <v>0</v>
      </c>
      <c r="AI174" s="28">
        <f t="shared" si="72"/>
        <v>0.36097194494370349</v>
      </c>
      <c r="AJ174" s="28" t="e">
        <f t="shared" si="72"/>
        <v>#N/A</v>
      </c>
      <c r="AK174" s="28" t="e">
        <f t="shared" si="72"/>
        <v>#N/A</v>
      </c>
      <c r="AL174" s="28" t="e">
        <f t="shared" si="72"/>
        <v>#N/A</v>
      </c>
      <c r="AM174" s="28">
        <f t="shared" si="73"/>
        <v>399.87</v>
      </c>
      <c r="AN174" s="28" t="e">
        <f t="shared" si="73"/>
        <v>#N/A</v>
      </c>
      <c r="AO174" t="e">
        <f t="shared" si="73"/>
        <v>#N/A</v>
      </c>
      <c r="AP174" t="e">
        <f t="shared" si="74"/>
        <v>#N/A</v>
      </c>
      <c r="AR174" s="16">
        <f t="shared" si="75"/>
        <v>42153</v>
      </c>
      <c r="AS174">
        <f t="shared" si="76"/>
        <v>3</v>
      </c>
      <c r="AT174">
        <f t="shared" si="77"/>
        <v>4</v>
      </c>
      <c r="BE174" cm="1">
        <f t="array" ref="BE174">_xll.BDH($BE$3,"PX_LAST",$A174,$A174,"Days=A","Fill=P")</f>
        <v>399.87</v>
      </c>
      <c r="BF174">
        <f t="shared" si="71"/>
        <v>1.0308496930190314E-2</v>
      </c>
      <c r="BG174" t="str">
        <f t="shared" si="86"/>
        <v>E</v>
      </c>
      <c r="BH174">
        <f t="shared" si="87"/>
        <v>1</v>
      </c>
      <c r="BI174">
        <f t="shared" si="94"/>
        <v>-4.6415084902593384E-2</v>
      </c>
      <c r="BJ174">
        <f t="shared" si="95"/>
        <v>169.64859650794148</v>
      </c>
      <c r="BK174">
        <f t="shared" si="96"/>
        <v>179.74108868611498</v>
      </c>
      <c r="BL174">
        <f t="shared" si="89"/>
        <v>0.94384983282371127</v>
      </c>
    </row>
    <row r="175" spans="1:64" x14ac:dyDescent="0.25">
      <c r="A175" s="54">
        <v>42185</v>
      </c>
      <c r="B175" s="75">
        <f>_xll.BDH(B$2,"PX_LAST",$A175,$A175,"Days=A","Fill=P")</f>
        <v>100.3484</v>
      </c>
      <c r="C175" s="8">
        <f t="shared" si="69"/>
        <v>100.02215040945366</v>
      </c>
      <c r="D175" s="55">
        <f t="shared" si="78"/>
        <v>1.3745656211378419</v>
      </c>
      <c r="E175" s="44">
        <f t="shared" si="91"/>
        <v>0.51841065223253913</v>
      </c>
      <c r="F175" s="8" cm="1">
        <f t="array" ref="F175">_xll.BDH(F$2,"PX_LAST",$A175,$A175,"Days=A","Fill=P")</f>
        <v>-0.16300000000000001</v>
      </c>
      <c r="G175" s="10">
        <f t="shared" si="70"/>
        <v>0.11328258417510614</v>
      </c>
      <c r="H175" s="44">
        <f t="shared" si="82"/>
        <v>0.65130489823402193</v>
      </c>
      <c r="I175" s="44">
        <f t="shared" si="92"/>
        <v>-0.64295265923666811</v>
      </c>
      <c r="J175" s="59"/>
      <c r="K175" s="10"/>
      <c r="M175" s="59" cm="1">
        <f t="array" ref="M175">_xll.BDH(M$3,"PX_LAST",$A175,$A175,"Days=A","Fill=P")</f>
        <v>-5</v>
      </c>
      <c r="N175" s="10">
        <f t="shared" si="90"/>
        <v>0.49958270328149967</v>
      </c>
      <c r="O175" s="55">
        <f t="shared" ref="O175:O238" si="99">(N175-MEDIAN(N155:N175))/AVEDEV(N155:N175)</f>
        <v>0</v>
      </c>
      <c r="R175" s="34" t="s">
        <v>23</v>
      </c>
      <c r="S175" s="26">
        <f t="shared" si="93"/>
        <v>0.38026570247354702</v>
      </c>
      <c r="T175" s="1" t="str">
        <f t="shared" si="79"/>
        <v>E</v>
      </c>
      <c r="U175" s="26">
        <f t="shared" si="83"/>
        <v>1.9293757529843525E-2</v>
      </c>
      <c r="V175" s="49">
        <f t="shared" si="80"/>
        <v>0</v>
      </c>
      <c r="W175" s="26">
        <f t="shared" si="84"/>
        <v>1.9293757529843525E-2</v>
      </c>
      <c r="X175" t="str">
        <f t="shared" si="85"/>
        <v>E</v>
      </c>
      <c r="Y175" s="35">
        <f t="shared" si="81"/>
        <v>0.38026570247354702</v>
      </c>
      <c r="Z175" s="34" t="str">
        <f t="shared" si="97"/>
        <v>E</v>
      </c>
      <c r="AA175" t="s">
        <v>57</v>
      </c>
      <c r="AB175" s="1">
        <f t="shared" si="88"/>
        <v>1.9293757529843525E-2</v>
      </c>
      <c r="AC175" s="1">
        <f t="shared" si="98"/>
        <v>8.1165571334913089E-2</v>
      </c>
      <c r="AD175" s="1"/>
      <c r="AE175" s="1"/>
      <c r="AF175" s="1"/>
      <c r="AG175" s="1">
        <v>0</v>
      </c>
      <c r="AI175" s="28">
        <f t="shared" si="72"/>
        <v>0.38026570247354702</v>
      </c>
      <c r="AJ175" s="28" t="e">
        <f t="shared" si="72"/>
        <v>#N/A</v>
      </c>
      <c r="AK175" s="28" t="e">
        <f t="shared" si="72"/>
        <v>#N/A</v>
      </c>
      <c r="AL175" s="28" t="e">
        <f t="shared" si="72"/>
        <v>#N/A</v>
      </c>
      <c r="AM175" s="28">
        <f t="shared" si="73"/>
        <v>381.31</v>
      </c>
      <c r="AN175" s="28" t="e">
        <f t="shared" si="73"/>
        <v>#N/A</v>
      </c>
      <c r="AO175" t="e">
        <f t="shared" si="73"/>
        <v>#N/A</v>
      </c>
      <c r="AP175" t="e">
        <f t="shared" si="74"/>
        <v>#N/A</v>
      </c>
      <c r="AR175" s="16">
        <f t="shared" si="75"/>
        <v>42185</v>
      </c>
      <c r="AS175">
        <f t="shared" si="76"/>
        <v>4</v>
      </c>
      <c r="AT175">
        <f t="shared" si="77"/>
        <v>4</v>
      </c>
      <c r="BE175" cm="1">
        <f t="array" ref="BE175">_xll.BDH($BE$3,"PX_LAST",$A175,$A175,"Days=A","Fill=P")</f>
        <v>381.31</v>
      </c>
      <c r="BF175">
        <f t="shared" si="71"/>
        <v>-4.6415084902593384E-2</v>
      </c>
      <c r="BG175" t="str">
        <f t="shared" si="86"/>
        <v>E</v>
      </c>
      <c r="BH175">
        <f t="shared" si="87"/>
        <v>1</v>
      </c>
      <c r="BI175">
        <f t="shared" si="94"/>
        <v>3.9495423671028762E-2</v>
      </c>
      <c r="BJ175">
        <f t="shared" si="95"/>
        <v>161.77434249741955</v>
      </c>
      <c r="BK175">
        <f t="shared" si="96"/>
        <v>171.39839079426437</v>
      </c>
      <c r="BL175">
        <f t="shared" si="89"/>
        <v>0.94384983282371127</v>
      </c>
    </row>
    <row r="176" spans="1:64" x14ac:dyDescent="0.25">
      <c r="A176" s="54">
        <v>42216</v>
      </c>
      <c r="B176" s="75">
        <f>_xll.BDH(B$2,"PX_LAST",$A176,$A176,"Days=A","Fill=P")</f>
        <v>100.33799999999999</v>
      </c>
      <c r="C176" s="8">
        <f t="shared" si="69"/>
        <v>100.03794288898098</v>
      </c>
      <c r="D176" s="55">
        <f t="shared" si="78"/>
        <v>1.719180262992934</v>
      </c>
      <c r="E176" s="44">
        <f t="shared" si="91"/>
        <v>0.82156100487239836</v>
      </c>
      <c r="F176" s="8" cm="1">
        <f t="array" ref="F176">_xll.BDH(F$2,"PX_LAST",$A176,$A176,"Days=A","Fill=P")</f>
        <v>0.38700000000000001</v>
      </c>
      <c r="G176" s="10">
        <f t="shared" si="70"/>
        <v>0.12696845496635084</v>
      </c>
      <c r="H176" s="44">
        <f t="shared" si="82"/>
        <v>0.56934807220088135</v>
      </c>
      <c r="I176" s="44">
        <f t="shared" si="92"/>
        <v>-0.5787880201804857</v>
      </c>
      <c r="J176" s="59"/>
      <c r="K176" s="10"/>
      <c r="M176" s="59" cm="1">
        <f t="array" ref="M176">_xll.BDH(M$3,"PX_LAST",$A176,$A176,"Days=A","Fill=P")</f>
        <v>7.1</v>
      </c>
      <c r="N176" s="10">
        <f t="shared" si="90"/>
        <v>1.1596244329533496</v>
      </c>
      <c r="O176" s="55">
        <f t="shared" si="99"/>
        <v>0.11184399771739645</v>
      </c>
      <c r="R176" s="34" t="s">
        <v>26</v>
      </c>
      <c r="S176" s="26">
        <f t="shared" si="93"/>
        <v>0.52862906352062489</v>
      </c>
      <c r="T176" s="1" t="str">
        <f t="shared" si="79"/>
        <v>E</v>
      </c>
      <c r="U176" s="26">
        <f t="shared" si="83"/>
        <v>0.14836336104707787</v>
      </c>
      <c r="V176" s="49">
        <f t="shared" si="80"/>
        <v>0</v>
      </c>
      <c r="W176" s="26">
        <f t="shared" si="84"/>
        <v>0.14836336104707787</v>
      </c>
      <c r="X176" t="str">
        <f t="shared" si="85"/>
        <v>E</v>
      </c>
      <c r="Y176" s="35">
        <f t="shared" si="81"/>
        <v>0.38026570247354702</v>
      </c>
      <c r="Z176" s="34" t="str">
        <f t="shared" si="97"/>
        <v>E</v>
      </c>
      <c r="AA176" t="s">
        <v>57</v>
      </c>
      <c r="AB176" s="1">
        <f t="shared" si="88"/>
        <v>0.14836336104707787</v>
      </c>
      <c r="AC176" s="1">
        <f t="shared" si="98"/>
        <v>9.9674752317851778E-2</v>
      </c>
      <c r="AD176" s="1"/>
      <c r="AE176" s="1"/>
      <c r="AF176" s="1"/>
      <c r="AG176" s="1">
        <v>0</v>
      </c>
      <c r="AI176" s="28">
        <f t="shared" si="72"/>
        <v>0.52862906352062489</v>
      </c>
      <c r="AJ176" s="28" t="e">
        <f t="shared" si="72"/>
        <v>#N/A</v>
      </c>
      <c r="AK176" s="28" t="e">
        <f t="shared" si="72"/>
        <v>#N/A</v>
      </c>
      <c r="AL176" s="28" t="e">
        <f t="shared" si="72"/>
        <v>#N/A</v>
      </c>
      <c r="AM176" s="28">
        <f t="shared" si="73"/>
        <v>396.37</v>
      </c>
      <c r="AN176" s="28" t="e">
        <f t="shared" si="73"/>
        <v>#N/A</v>
      </c>
      <c r="AO176" t="e">
        <f t="shared" si="73"/>
        <v>#N/A</v>
      </c>
      <c r="AP176" t="e">
        <f t="shared" si="74"/>
        <v>#N/A</v>
      </c>
      <c r="AR176" s="16">
        <f t="shared" si="75"/>
        <v>42216</v>
      </c>
      <c r="AS176">
        <f t="shared" si="76"/>
        <v>4</v>
      </c>
      <c r="AT176">
        <f t="shared" si="77"/>
        <v>4</v>
      </c>
      <c r="BE176" cm="1">
        <f t="array" ref="BE176">_xll.BDH($BE$3,"PX_LAST",$A176,$A176,"Days=A","Fill=P")</f>
        <v>396.37</v>
      </c>
      <c r="BF176">
        <f t="shared" si="71"/>
        <v>3.9495423671028762E-2</v>
      </c>
      <c r="BG176" t="str">
        <f t="shared" si="86"/>
        <v>E</v>
      </c>
      <c r="BH176">
        <f t="shared" si="87"/>
        <v>1</v>
      </c>
      <c r="BI176">
        <f t="shared" si="94"/>
        <v>-8.4718823321643932E-2</v>
      </c>
      <c r="BJ176">
        <f t="shared" si="95"/>
        <v>168.16368869345726</v>
      </c>
      <c r="BK176">
        <f t="shared" si="96"/>
        <v>178.16784285521641</v>
      </c>
      <c r="BL176">
        <f t="shared" si="89"/>
        <v>0.94384983282371127</v>
      </c>
    </row>
    <row r="177" spans="1:64" x14ac:dyDescent="0.25">
      <c r="A177" s="54">
        <v>42247</v>
      </c>
      <c r="B177" s="75">
        <f>_xll.BDH(B$2,"PX_LAST",$A177,$A177,"Days=A","Fill=P")</f>
        <v>100.3138</v>
      </c>
      <c r="C177" s="8">
        <f t="shared" si="69"/>
        <v>100.05173574453192</v>
      </c>
      <c r="D177" s="55">
        <f t="shared" si="78"/>
        <v>2.1881715549728704</v>
      </c>
      <c r="E177" s="44">
        <f t="shared" si="91"/>
        <v>1.1903963314316646</v>
      </c>
      <c r="F177" s="8" cm="1">
        <f t="array" ref="F177">_xll.BDH(F$2,"PX_LAST",$A177,$A177,"Days=A","Fill=P")</f>
        <v>-0.10299999999999999</v>
      </c>
      <c r="G177" s="10">
        <f t="shared" si="70"/>
        <v>0.11547003221803329</v>
      </c>
      <c r="H177" s="44">
        <f t="shared" si="82"/>
        <v>0.31360739016068578</v>
      </c>
      <c r="I177" s="44">
        <f t="shared" si="92"/>
        <v>-0.70529485678665571</v>
      </c>
      <c r="J177" s="59"/>
      <c r="K177" s="10"/>
      <c r="M177" s="59" cm="1">
        <f t="array" ref="M177">_xll.BDH(M$3,"PX_LAST",$A177,$A177,"Days=A","Fill=P")</f>
        <v>16.2</v>
      </c>
      <c r="N177" s="10">
        <f t="shared" si="90"/>
        <v>2.6636619896580145</v>
      </c>
      <c r="O177" s="55">
        <f t="shared" si="99"/>
        <v>0.3639944308473293</v>
      </c>
      <c r="R177" s="34" t="s">
        <v>23</v>
      </c>
      <c r="S177" s="26">
        <f t="shared" si="93"/>
        <v>0.6701749701251789</v>
      </c>
      <c r="T177" s="1" t="str">
        <f t="shared" si="79"/>
        <v>E</v>
      </c>
      <c r="U177" s="26">
        <f t="shared" si="83"/>
        <v>0.14154590660455402</v>
      </c>
      <c r="V177" s="49">
        <f t="shared" si="80"/>
        <v>0</v>
      </c>
      <c r="W177" s="26">
        <f t="shared" si="84"/>
        <v>0.14154590660455402</v>
      </c>
      <c r="X177" t="str">
        <f t="shared" si="85"/>
        <v>E</v>
      </c>
      <c r="Y177" s="35">
        <f t="shared" si="81"/>
        <v>0.38026570247354702</v>
      </c>
      <c r="Z177" s="34" t="str">
        <f t="shared" si="97"/>
        <v>E</v>
      </c>
      <c r="AA177" t="s">
        <v>57</v>
      </c>
      <c r="AB177" s="1">
        <f t="shared" si="88"/>
        <v>0.14154590660455402</v>
      </c>
      <c r="AC177" s="1">
        <f t="shared" si="98"/>
        <v>0.14154590660455402</v>
      </c>
      <c r="AD177" s="1"/>
      <c r="AE177" s="1"/>
      <c r="AF177" s="1"/>
      <c r="AG177" s="1">
        <v>0</v>
      </c>
      <c r="AI177" s="28">
        <f t="shared" si="72"/>
        <v>0.6701749701251789</v>
      </c>
      <c r="AJ177" s="28" t="e">
        <f t="shared" si="72"/>
        <v>#N/A</v>
      </c>
      <c r="AK177" s="28" t="e">
        <f t="shared" si="72"/>
        <v>#N/A</v>
      </c>
      <c r="AL177" s="28" t="e">
        <f t="shared" si="72"/>
        <v>#N/A</v>
      </c>
      <c r="AM177" s="28">
        <f t="shared" si="73"/>
        <v>362.79</v>
      </c>
      <c r="AN177" s="28" t="e">
        <f t="shared" si="73"/>
        <v>#N/A</v>
      </c>
      <c r="AO177" t="e">
        <f t="shared" si="73"/>
        <v>#N/A</v>
      </c>
      <c r="AP177" t="e">
        <f t="shared" si="74"/>
        <v>#N/A</v>
      </c>
      <c r="AR177" s="16">
        <f t="shared" si="75"/>
        <v>42247</v>
      </c>
      <c r="AS177">
        <f t="shared" si="76"/>
        <v>4</v>
      </c>
      <c r="AT177">
        <f t="shared" si="77"/>
        <v>4</v>
      </c>
      <c r="BE177" cm="1">
        <f t="array" ref="BE177">_xll.BDH($BE$3,"PX_LAST",$A177,$A177,"Days=A","Fill=P")</f>
        <v>362.79</v>
      </c>
      <c r="BF177">
        <f t="shared" si="71"/>
        <v>-8.4718823321643932E-2</v>
      </c>
      <c r="BG177" t="str">
        <f t="shared" si="86"/>
        <v>E</v>
      </c>
      <c r="BH177">
        <f t="shared" si="87"/>
        <v>1</v>
      </c>
      <c r="BI177">
        <f t="shared" si="94"/>
        <v>-4.1401361669285319E-2</v>
      </c>
      <c r="BJ177">
        <f t="shared" si="95"/>
        <v>153.91705886192031</v>
      </c>
      <c r="BK177">
        <f t="shared" si="96"/>
        <v>163.0736728547669</v>
      </c>
      <c r="BL177">
        <f t="shared" si="89"/>
        <v>0.94384983282371127</v>
      </c>
    </row>
    <row r="178" spans="1:64" x14ac:dyDescent="0.25">
      <c r="A178" s="54">
        <v>42277</v>
      </c>
      <c r="B178" s="75">
        <f>_xll.BDH(B$2,"PX_LAST",$A178,$A178,"Days=A","Fill=P")</f>
        <v>100.2852</v>
      </c>
      <c r="C178" s="8">
        <f t="shared" si="69"/>
        <v>100.06340895730533</v>
      </c>
      <c r="D178" s="55">
        <f t="shared" si="78"/>
        <v>2.5272982023932293</v>
      </c>
      <c r="E178" s="44">
        <f t="shared" si="91"/>
        <v>1.3867866763105468</v>
      </c>
      <c r="F178" s="8" cm="1">
        <f t="array" ref="F178">_xll.BDH(F$2,"PX_LAST",$A178,$A178,"Days=A","Fill=P")</f>
        <v>-0.432</v>
      </c>
      <c r="G178" s="10">
        <f t="shared" si="70"/>
        <v>8.8096530607131601E-2</v>
      </c>
      <c r="H178" s="44">
        <f t="shared" si="82"/>
        <v>-1.312344838463096E-2</v>
      </c>
      <c r="I178" s="44">
        <f t="shared" si="92"/>
        <v>-0.90822505552321586</v>
      </c>
      <c r="J178" s="59"/>
      <c r="K178" s="10"/>
      <c r="M178" s="59" cm="1">
        <f t="array" ref="M178">_xll.BDH(M$3,"PX_LAST",$A178,$A178,"Days=A","Fill=P")</f>
        <v>33</v>
      </c>
      <c r="N178" s="10">
        <f t="shared" si="90"/>
        <v>5.6972957906922126</v>
      </c>
      <c r="O178" s="55">
        <f t="shared" si="99"/>
        <v>0.85299895286620731</v>
      </c>
      <c r="R178" s="34" t="s">
        <v>23</v>
      </c>
      <c r="S178" s="26">
        <f t="shared" si="93"/>
        <v>0.7691470655324274</v>
      </c>
      <c r="T178" s="1" t="str">
        <f t="shared" si="79"/>
        <v>E</v>
      </c>
      <c r="U178" s="26">
        <f t="shared" si="83"/>
        <v>9.8972095407248495E-2</v>
      </c>
      <c r="V178" s="49">
        <f t="shared" si="80"/>
        <v>0</v>
      </c>
      <c r="W178" s="26">
        <f t="shared" si="84"/>
        <v>9.8972095407248495E-2</v>
      </c>
      <c r="X178" t="str">
        <f t="shared" si="85"/>
        <v>E</v>
      </c>
      <c r="Y178" s="35">
        <f t="shared" si="81"/>
        <v>0.38026570247354702</v>
      </c>
      <c r="Z178" s="34" t="str">
        <f t="shared" si="97"/>
        <v>E</v>
      </c>
      <c r="AA178" t="s">
        <v>57</v>
      </c>
      <c r="AB178" s="1">
        <f t="shared" si="88"/>
        <v>9.8972095407248495E-2</v>
      </c>
      <c r="AC178" s="1">
        <f t="shared" si="98"/>
        <v>9.9674752317851778E-2</v>
      </c>
      <c r="AD178" s="1"/>
      <c r="AE178" s="1"/>
      <c r="AF178" s="1"/>
      <c r="AG178" s="1">
        <v>0</v>
      </c>
      <c r="AI178" s="28">
        <f t="shared" si="72"/>
        <v>0.7691470655324274</v>
      </c>
      <c r="AJ178" s="28" t="e">
        <f t="shared" si="72"/>
        <v>#N/A</v>
      </c>
      <c r="AK178" s="28" t="e">
        <f t="shared" si="72"/>
        <v>#N/A</v>
      </c>
      <c r="AL178" s="28" t="e">
        <f t="shared" si="72"/>
        <v>#N/A</v>
      </c>
      <c r="AM178" s="28">
        <f t="shared" si="73"/>
        <v>347.77</v>
      </c>
      <c r="AN178" s="28" t="e">
        <f t="shared" si="73"/>
        <v>#N/A</v>
      </c>
      <c r="AO178" t="e">
        <f t="shared" si="73"/>
        <v>#N/A</v>
      </c>
      <c r="AP178" t="e">
        <f t="shared" si="74"/>
        <v>#N/A</v>
      </c>
      <c r="AR178" s="16">
        <f t="shared" si="75"/>
        <v>42277</v>
      </c>
      <c r="AS178">
        <f t="shared" si="76"/>
        <v>4</v>
      </c>
      <c r="AT178">
        <f t="shared" si="77"/>
        <v>4</v>
      </c>
      <c r="BE178" cm="1">
        <f t="array" ref="BE178">_xll.BDH($BE$3,"PX_LAST",$A178,$A178,"Days=A","Fill=P")</f>
        <v>347.77</v>
      </c>
      <c r="BF178">
        <f t="shared" si="71"/>
        <v>-4.1401361669285319E-2</v>
      </c>
      <c r="BG178" t="str">
        <f t="shared" si="86"/>
        <v>E</v>
      </c>
      <c r="BH178">
        <f t="shared" si="87"/>
        <v>1</v>
      </c>
      <c r="BI178">
        <f t="shared" si="94"/>
        <v>7.965034361790857E-2</v>
      </c>
      <c r="BJ178">
        <f t="shared" si="95"/>
        <v>147.54468304090528</v>
      </c>
      <c r="BK178">
        <f t="shared" si="96"/>
        <v>156.32220074616797</v>
      </c>
      <c r="BL178">
        <f t="shared" si="89"/>
        <v>0.94384983282371138</v>
      </c>
    </row>
    <row r="179" spans="1:64" x14ac:dyDescent="0.25">
      <c r="A179" s="54">
        <v>42307</v>
      </c>
      <c r="B179" s="75">
        <f>_xll.BDH(B$2,"PX_LAST",$A179,$A179,"Days=A","Fill=P")</f>
        <v>100.2852</v>
      </c>
      <c r="C179" s="8">
        <f t="shared" si="69"/>
        <v>100.07449850944006</v>
      </c>
      <c r="D179" s="55">
        <f t="shared" si="78"/>
        <v>2.5809093310530362</v>
      </c>
      <c r="E179" s="44">
        <f t="shared" si="91"/>
        <v>1.2063437099151944</v>
      </c>
      <c r="F179" s="8" cm="1">
        <f t="array" ref="F179">_xll.BDH(F$2,"PX_LAST",$A179,$A179,"Days=A","Fill=P")</f>
        <v>6.3E-2</v>
      </c>
      <c r="G179" s="10">
        <f t="shared" si="70"/>
        <v>8.6841704076775023E-2</v>
      </c>
      <c r="H179" s="44">
        <f t="shared" si="82"/>
        <v>-2.8425601927029111E-2</v>
      </c>
      <c r="I179" s="44">
        <f t="shared" si="92"/>
        <v>-0.67973050016105108</v>
      </c>
      <c r="J179" s="59"/>
      <c r="K179" s="10"/>
      <c r="M179" s="59" cm="1">
        <f t="array" ref="M179">_xll.BDH(M$3,"PX_LAST",$A179,$A179,"Days=A","Fill=P")</f>
        <v>32.700000000000003</v>
      </c>
      <c r="N179" s="10">
        <f t="shared" si="90"/>
        <v>8.3975662116229906</v>
      </c>
      <c r="O179" s="55">
        <f t="shared" si="99"/>
        <v>1.2565366352759664</v>
      </c>
      <c r="R179" s="34" t="s">
        <v>23</v>
      </c>
      <c r="S179" s="26">
        <f t="shared" si="93"/>
        <v>0.86712671483122339</v>
      </c>
      <c r="T179" s="1" t="str">
        <f t="shared" si="79"/>
        <v>E</v>
      </c>
      <c r="U179" s="26">
        <f t="shared" si="83"/>
        <v>9.797964929879599E-2</v>
      </c>
      <c r="V179" s="49">
        <f t="shared" si="80"/>
        <v>0</v>
      </c>
      <c r="W179" s="26">
        <f t="shared" si="84"/>
        <v>9.797964929879599E-2</v>
      </c>
      <c r="X179" t="str">
        <f t="shared" si="85"/>
        <v>E</v>
      </c>
      <c r="Y179" s="35">
        <f t="shared" si="81"/>
        <v>0.38026570247354702</v>
      </c>
      <c r="Z179" s="34" t="str">
        <f t="shared" si="97"/>
        <v>E</v>
      </c>
      <c r="AA179" t="s">
        <v>57</v>
      </c>
      <c r="AB179" s="1">
        <f t="shared" si="88"/>
        <v>9.797964929879599E-2</v>
      </c>
      <c r="AC179" s="1">
        <f t="shared" si="98"/>
        <v>9.8972095407248495E-2</v>
      </c>
      <c r="AD179" s="1"/>
      <c r="AE179" s="1"/>
      <c r="AF179" s="1"/>
      <c r="AG179" s="1">
        <v>0</v>
      </c>
      <c r="AI179" s="28">
        <f t="shared" si="72"/>
        <v>0.86712671483122339</v>
      </c>
      <c r="AJ179" s="28">
        <f t="shared" si="72"/>
        <v>0.86712671483122339</v>
      </c>
      <c r="AK179" s="28" t="e">
        <f t="shared" si="72"/>
        <v>#N/A</v>
      </c>
      <c r="AL179" s="28" t="e">
        <f t="shared" si="72"/>
        <v>#N/A</v>
      </c>
      <c r="AM179" s="28">
        <f t="shared" si="73"/>
        <v>375.47</v>
      </c>
      <c r="AN179" s="28">
        <f t="shared" si="73"/>
        <v>375.47</v>
      </c>
      <c r="AO179" t="e">
        <f t="shared" si="73"/>
        <v>#N/A</v>
      </c>
      <c r="AP179" t="e">
        <f t="shared" si="74"/>
        <v>#N/A</v>
      </c>
      <c r="AR179" s="16">
        <f t="shared" si="75"/>
        <v>42307</v>
      </c>
      <c r="AS179">
        <f t="shared" si="76"/>
        <v>4</v>
      </c>
      <c r="AT179">
        <f t="shared" si="77"/>
        <v>4</v>
      </c>
      <c r="BE179" cm="1">
        <f t="array" ref="BE179">_xll.BDH($BE$3,"PX_LAST",$A179,$A179,"Days=A","Fill=P")</f>
        <v>375.47</v>
      </c>
      <c r="BF179">
        <f t="shared" si="71"/>
        <v>7.965034361790857E-2</v>
      </c>
      <c r="BG179" t="str">
        <f t="shared" si="86"/>
        <v>E</v>
      </c>
      <c r="BH179">
        <f t="shared" si="87"/>
        <v>1</v>
      </c>
      <c r="BI179">
        <f t="shared" si="94"/>
        <v>2.6526753136069336E-2</v>
      </c>
      <c r="BJ179">
        <f t="shared" si="95"/>
        <v>159.29666774410879</v>
      </c>
      <c r="BK179">
        <f t="shared" si="96"/>
        <v>168.77331775070792</v>
      </c>
      <c r="BL179">
        <f t="shared" si="89"/>
        <v>0.94384983282371138</v>
      </c>
    </row>
    <row r="180" spans="1:64" x14ac:dyDescent="0.25">
      <c r="A180" s="54">
        <v>42338</v>
      </c>
      <c r="B180" s="75">
        <f>_xll.BDH(B$2,"PX_LAST",$A180,$A180,"Days=A","Fill=P")</f>
        <v>100.20310000000001</v>
      </c>
      <c r="C180" s="8">
        <f t="shared" si="69"/>
        <v>100.08092858396805</v>
      </c>
      <c r="D180" s="55">
        <f t="shared" si="78"/>
        <v>2.3452251972067812</v>
      </c>
      <c r="E180" s="44">
        <f t="shared" si="91"/>
        <v>0.62604493421384722</v>
      </c>
      <c r="F180" s="8" cm="1">
        <f t="array" ref="F180">_xll.BDH(F$2,"PX_LAST",$A180,$A180,"Days=A","Fill=P")</f>
        <v>-3.7999999999999999E-2</v>
      </c>
      <c r="G180" s="10">
        <f t="shared" si="70"/>
        <v>8.0599618872936263E-2</v>
      </c>
      <c r="H180" s="44">
        <f t="shared" si="82"/>
        <v>-0.1125287326648118</v>
      </c>
      <c r="I180" s="44">
        <f t="shared" si="92"/>
        <v>-0.68187680486569313</v>
      </c>
      <c r="J180" s="59"/>
      <c r="K180" s="10"/>
      <c r="M180" s="59" cm="1">
        <f t="array" ref="M180">_xll.BDH(M$3,"PX_LAST",$A180,$A180,"Days=A","Fill=P")</f>
        <v>23.1</v>
      </c>
      <c r="N180" s="10">
        <f t="shared" si="90"/>
        <v>9.8678095904606913</v>
      </c>
      <c r="O180" s="55">
        <f t="shared" si="99"/>
        <v>1.4375635359077523</v>
      </c>
      <c r="R180" s="34" t="s">
        <v>27</v>
      </c>
      <c r="S180" s="26">
        <f t="shared" si="93"/>
        <v>0.72288562595957517</v>
      </c>
      <c r="T180" s="1" t="str">
        <f t="shared" si="79"/>
        <v>SD</v>
      </c>
      <c r="U180" s="26">
        <f t="shared" si="83"/>
        <v>-0.14424108887164822</v>
      </c>
      <c r="V180" s="49">
        <f t="shared" si="80"/>
        <v>0</v>
      </c>
      <c r="W180" s="26">
        <f t="shared" si="84"/>
        <v>-0.14424108887164822</v>
      </c>
      <c r="X180" t="str">
        <f t="shared" si="85"/>
        <v>SD</v>
      </c>
      <c r="Y180" s="35">
        <f t="shared" si="81"/>
        <v>0.72288562595957517</v>
      </c>
      <c r="Z180" s="34" t="str">
        <f t="shared" si="97"/>
        <v>SD</v>
      </c>
      <c r="AA180" t="s">
        <v>57</v>
      </c>
      <c r="AB180" s="1">
        <f t="shared" si="88"/>
        <v>0.14424108887164822</v>
      </c>
      <c r="AC180" s="1">
        <f t="shared" si="98"/>
        <v>9.8972095407248495E-2</v>
      </c>
      <c r="AD180" s="1"/>
      <c r="AE180" s="1"/>
      <c r="AF180" s="1"/>
      <c r="AG180" s="1">
        <v>0</v>
      </c>
      <c r="AI180" s="28" t="e">
        <f t="shared" si="72"/>
        <v>#N/A</v>
      </c>
      <c r="AJ180" s="28">
        <f t="shared" si="72"/>
        <v>0.72288562595957517</v>
      </c>
      <c r="AK180" s="28" t="e">
        <f t="shared" si="72"/>
        <v>#N/A</v>
      </c>
      <c r="AL180" s="28" t="e">
        <f t="shared" si="72"/>
        <v>#N/A</v>
      </c>
      <c r="AM180" s="28" t="e">
        <f t="shared" si="73"/>
        <v>#N/A</v>
      </c>
      <c r="AN180" s="28">
        <f t="shared" si="73"/>
        <v>385.43</v>
      </c>
      <c r="AO180" t="e">
        <f t="shared" si="73"/>
        <v>#N/A</v>
      </c>
      <c r="AP180" t="e">
        <f t="shared" si="74"/>
        <v>#N/A</v>
      </c>
      <c r="AR180" s="16">
        <f t="shared" si="75"/>
        <v>42338</v>
      </c>
      <c r="AS180">
        <f t="shared" si="76"/>
        <v>3</v>
      </c>
      <c r="AT180">
        <f t="shared" si="77"/>
        <v>3</v>
      </c>
      <c r="BE180" cm="1">
        <f t="array" ref="BE180">_xll.BDH($BE$3,"PX_LAST",$A180,$A180,"Days=A","Fill=P")</f>
        <v>385.43</v>
      </c>
      <c r="BF180">
        <f t="shared" si="71"/>
        <v>2.6526753136069336E-2</v>
      </c>
      <c r="BG180" t="str">
        <f t="shared" si="86"/>
        <v>SD</v>
      </c>
      <c r="BH180">
        <f t="shared" si="87"/>
        <v>0</v>
      </c>
      <c r="BI180">
        <f t="shared" si="94"/>
        <v>0</v>
      </c>
      <c r="BJ180">
        <f t="shared" si="95"/>
        <v>163.52229112475521</v>
      </c>
      <c r="BK180">
        <f t="shared" si="96"/>
        <v>173.25032588663635</v>
      </c>
      <c r="BL180">
        <f t="shared" si="89"/>
        <v>0.94384983282371127</v>
      </c>
    </row>
    <row r="181" spans="1:64" x14ac:dyDescent="0.25">
      <c r="A181" s="54">
        <v>42369</v>
      </c>
      <c r="B181" s="75">
        <f>_xll.BDH(B$2,"PX_LAST",$A181,$A181,"Days=A","Fill=P")</f>
        <v>100.1434</v>
      </c>
      <c r="C181" s="8">
        <f t="shared" si="69"/>
        <v>100.08405215476964</v>
      </c>
      <c r="D181" s="55">
        <f t="shared" si="78"/>
        <v>2.0791076476043462</v>
      </c>
      <c r="E181" s="44">
        <f t="shared" si="91"/>
        <v>-0.10906390736852423</v>
      </c>
      <c r="F181" s="8" cm="1">
        <f t="array" ref="F181">_xll.BDH(F$2,"PX_LAST",$A181,$A181,"Days=A","Fill=P")</f>
        <v>-0.20300000000000001</v>
      </c>
      <c r="G181" s="10">
        <f t="shared" si="70"/>
        <v>6.6419637929289441E-2</v>
      </c>
      <c r="H181" s="44">
        <f t="shared" si="82"/>
        <v>-0.37198394473345608</v>
      </c>
      <c r="I181" s="44">
        <f t="shared" si="92"/>
        <v>-0.68559133489414181</v>
      </c>
      <c r="J181" s="59"/>
      <c r="K181" s="10"/>
      <c r="M181" s="59" cm="1">
        <f t="array" ref="M181">_xll.BDH(M$3,"PX_LAST",$A181,$A181,"Days=A","Fill=P")</f>
        <v>15.4</v>
      </c>
      <c r="N181" s="10">
        <f t="shared" si="90"/>
        <v>10.421028631414622</v>
      </c>
      <c r="O181" s="55">
        <f t="shared" si="99"/>
        <v>1.4592240613507328</v>
      </c>
      <c r="R181" s="34" t="s">
        <v>27</v>
      </c>
      <c r="S181" s="26">
        <f t="shared" si="93"/>
        <v>0.47433850439179137</v>
      </c>
      <c r="T181" s="1" t="str">
        <f t="shared" si="79"/>
        <v>SD</v>
      </c>
      <c r="U181" s="26">
        <f t="shared" si="83"/>
        <v>-0.2485471215677838</v>
      </c>
      <c r="V181" s="49">
        <f t="shared" si="80"/>
        <v>0</v>
      </c>
      <c r="W181" s="26">
        <f t="shared" si="84"/>
        <v>-0.2485471215677838</v>
      </c>
      <c r="X181" t="str">
        <f t="shared" si="85"/>
        <v>SD</v>
      </c>
      <c r="Y181" s="35">
        <f t="shared" si="81"/>
        <v>0.72288562595957517</v>
      </c>
      <c r="Z181" s="34" t="str">
        <f t="shared" si="97"/>
        <v>SD</v>
      </c>
      <c r="AA181" t="s">
        <v>57</v>
      </c>
      <c r="AB181" s="1">
        <f t="shared" si="88"/>
        <v>0.2485471215677838</v>
      </c>
      <c r="AC181" s="1">
        <f t="shared" si="98"/>
        <v>9.8972095407248495E-2</v>
      </c>
      <c r="AD181" s="1"/>
      <c r="AE181" s="1"/>
      <c r="AF181" s="1"/>
      <c r="AG181" s="1">
        <v>0</v>
      </c>
      <c r="AI181" s="28" t="e">
        <f t="shared" si="72"/>
        <v>#N/A</v>
      </c>
      <c r="AJ181" s="28">
        <f t="shared" si="72"/>
        <v>0.47433850439179137</v>
      </c>
      <c r="AK181" s="28" t="e">
        <f t="shared" si="72"/>
        <v>#N/A</v>
      </c>
      <c r="AL181" s="28" t="e">
        <f t="shared" si="72"/>
        <v>#N/A</v>
      </c>
      <c r="AM181" s="28" t="e">
        <f t="shared" si="73"/>
        <v>#N/A</v>
      </c>
      <c r="AN181" s="28">
        <f t="shared" si="73"/>
        <v>365.81</v>
      </c>
      <c r="AO181" t="e">
        <f t="shared" si="73"/>
        <v>#N/A</v>
      </c>
      <c r="AP181" t="e">
        <f t="shared" si="74"/>
        <v>#N/A</v>
      </c>
      <c r="AR181" s="16">
        <f t="shared" si="75"/>
        <v>42369</v>
      </c>
      <c r="AS181">
        <f t="shared" si="76"/>
        <v>3</v>
      </c>
      <c r="AT181">
        <f t="shared" si="77"/>
        <v>3</v>
      </c>
      <c r="BE181" cm="1">
        <f t="array" ref="BE181">_xll.BDH($BE$3,"PX_LAST",$A181,$A181,"Days=A","Fill=P")</f>
        <v>365.81</v>
      </c>
      <c r="BF181">
        <f t="shared" si="71"/>
        <v>-5.0904184936304886E-2</v>
      </c>
      <c r="BG181" t="str">
        <f t="shared" si="86"/>
        <v>SD</v>
      </c>
      <c r="BH181">
        <f t="shared" si="87"/>
        <v>0</v>
      </c>
      <c r="BI181">
        <f t="shared" si="94"/>
        <v>0</v>
      </c>
      <c r="BJ181">
        <f t="shared" si="95"/>
        <v>163.52229112475521</v>
      </c>
      <c r="BK181">
        <f t="shared" si="96"/>
        <v>164.43115925742791</v>
      </c>
      <c r="BL181">
        <f t="shared" si="89"/>
        <v>0.99447265264821372</v>
      </c>
    </row>
    <row r="182" spans="1:64" x14ac:dyDescent="0.25">
      <c r="A182" s="54">
        <v>42398</v>
      </c>
      <c r="B182" s="75">
        <f>_xll.BDH(B$2,"PX_LAST",$A182,$A182,"Days=A","Fill=P")</f>
        <v>100.1434</v>
      </c>
      <c r="C182" s="8">
        <f t="shared" si="69"/>
        <v>100.08701954703115</v>
      </c>
      <c r="D182" s="55">
        <f t="shared" si="78"/>
        <v>1.8448065770692439</v>
      </c>
      <c r="E182" s="44">
        <f t="shared" si="91"/>
        <v>-0.68249162532398544</v>
      </c>
      <c r="F182" s="8" cm="1">
        <f t="array" ref="F182">_xll.BDH(F$2,"PX_LAST",$A182,$A182,"Days=A","Fill=P")</f>
        <v>-0.35799999999999998</v>
      </c>
      <c r="G182" s="10">
        <f t="shared" si="70"/>
        <v>4.5198656032824955E-2</v>
      </c>
      <c r="H182" s="44">
        <f t="shared" si="82"/>
        <v>-0.91183736884160549</v>
      </c>
      <c r="I182" s="44">
        <f t="shared" si="92"/>
        <v>-0.89871392045697451</v>
      </c>
      <c r="J182" s="59" t="str">
        <f>_xll.BDH($J$2, "PX_LAST", A182, A182,"Days=A","Fill=P")</f>
        <v>#N/A Invalid Security</v>
      </c>
      <c r="K182" s="10" t="str">
        <f>J182</f>
        <v>#N/A Invalid Security</v>
      </c>
      <c r="M182" s="59" cm="1">
        <f t="array" ref="M182">_xll.BDH(M$3,"PX_LAST",$A182,$A182,"Days=A","Fill=P")</f>
        <v>-25.1</v>
      </c>
      <c r="N182" s="10">
        <f t="shared" si="90"/>
        <v>6.8689257682731597</v>
      </c>
      <c r="O182" s="55">
        <f t="shared" si="99"/>
        <v>0.91030351148479105</v>
      </c>
      <c r="R182" s="34" t="s">
        <v>28</v>
      </c>
      <c r="S182" s="26">
        <f t="shared" si="93"/>
        <v>5.24134347862939E-2</v>
      </c>
      <c r="T182" s="1" t="str">
        <f t="shared" si="79"/>
        <v>SD</v>
      </c>
      <c r="U182" s="26">
        <f t="shared" si="83"/>
        <v>-0.42192506960549747</v>
      </c>
      <c r="V182" s="49">
        <f t="shared" si="80"/>
        <v>1</v>
      </c>
      <c r="W182" s="26">
        <f t="shared" si="84"/>
        <v>-0.42192506960549747</v>
      </c>
      <c r="X182" t="str">
        <f t="shared" si="85"/>
        <v>SD</v>
      </c>
      <c r="Y182" s="35">
        <f t="shared" si="81"/>
        <v>0.72288562595957517</v>
      </c>
      <c r="Z182" s="34" t="str">
        <f t="shared" si="97"/>
        <v>SD</v>
      </c>
      <c r="AA182" t="s">
        <v>57</v>
      </c>
      <c r="AB182" s="1">
        <f t="shared" si="88"/>
        <v>0.42192506960549747</v>
      </c>
      <c r="AC182" s="1">
        <f t="shared" si="98"/>
        <v>9.9674752317851778E-2</v>
      </c>
      <c r="AD182" s="1"/>
      <c r="AE182" s="1"/>
      <c r="AF182" s="1"/>
      <c r="AG182" s="1">
        <v>0</v>
      </c>
      <c r="AI182" s="28" t="e">
        <f t="shared" si="72"/>
        <v>#N/A</v>
      </c>
      <c r="AJ182" s="28">
        <f t="shared" si="72"/>
        <v>5.24134347862939E-2</v>
      </c>
      <c r="AK182" s="28">
        <f t="shared" si="72"/>
        <v>5.24134347862939E-2</v>
      </c>
      <c r="AL182" s="28" t="e">
        <f t="shared" si="72"/>
        <v>#N/A</v>
      </c>
      <c r="AM182" s="28" t="e">
        <f t="shared" si="73"/>
        <v>#N/A</v>
      </c>
      <c r="AN182" s="28">
        <f t="shared" si="73"/>
        <v>342.27</v>
      </c>
      <c r="AO182">
        <f t="shared" si="73"/>
        <v>342.27</v>
      </c>
      <c r="AP182" t="e">
        <f t="shared" si="74"/>
        <v>#N/A</v>
      </c>
      <c r="AR182" s="16">
        <f t="shared" si="75"/>
        <v>42398</v>
      </c>
      <c r="AS182">
        <f t="shared" si="76"/>
        <v>3</v>
      </c>
      <c r="AT182">
        <f t="shared" si="77"/>
        <v>3</v>
      </c>
      <c r="BE182" cm="1">
        <f t="array" ref="BE182">_xll.BDH($BE$3,"PX_LAST",$A182,$A182,"Days=A","Fill=P")</f>
        <v>342.27</v>
      </c>
      <c r="BF182">
        <f t="shared" si="71"/>
        <v>-6.4350345807933085E-2</v>
      </c>
      <c r="BG182" t="str">
        <f t="shared" si="86"/>
        <v>SD</v>
      </c>
      <c r="BH182">
        <f t="shared" si="87"/>
        <v>0</v>
      </c>
      <c r="BI182">
        <f t="shared" si="94"/>
        <v>0</v>
      </c>
      <c r="BJ182">
        <f t="shared" si="95"/>
        <v>163.52229112475521</v>
      </c>
      <c r="BK182">
        <f t="shared" si="96"/>
        <v>153.84995729761312</v>
      </c>
      <c r="BL182">
        <f t="shared" si="89"/>
        <v>1.0628686156111931</v>
      </c>
    </row>
    <row r="183" spans="1:64" x14ac:dyDescent="0.25">
      <c r="A183" s="54">
        <v>42429</v>
      </c>
      <c r="B183" s="75">
        <f>_xll.BDH(B$2,"PX_LAST",$A183,$A183,"Days=A","Fill=P")</f>
        <v>100.0103</v>
      </c>
      <c r="C183" s="8">
        <f t="shared" si="69"/>
        <v>100.08318356967959</v>
      </c>
      <c r="D183" s="55">
        <f t="shared" si="78"/>
        <v>1.535187500834486</v>
      </c>
      <c r="E183" s="44">
        <f t="shared" si="91"/>
        <v>-1.0457218302185503</v>
      </c>
      <c r="F183" s="8" cm="1">
        <f t="array" ref="F183">_xll.BDH(F$2,"PX_LAST",$A183,$A183,"Days=A","Fill=P")</f>
        <v>-0.66600000000000004</v>
      </c>
      <c r="G183" s="10">
        <f t="shared" si="70"/>
        <v>9.6387232311836712E-3</v>
      </c>
      <c r="H183" s="44">
        <f t="shared" si="82"/>
        <v>-1.9253014872599725</v>
      </c>
      <c r="I183" s="44">
        <f t="shared" si="92"/>
        <v>-1.8968758853329435</v>
      </c>
      <c r="J183" s="59" t="str">
        <f>_xll.BDH($J$2, "PX_LAST", A183, A183,"Days=A","Fill=P")</f>
        <v>#N/A Invalid Security</v>
      </c>
      <c r="K183" s="10" t="e">
        <f t="shared" ref="K183:K246" si="100">$BO$4*K182+(1-$BO$4)*J183</f>
        <v>#VALUE!</v>
      </c>
      <c r="M183" s="59" cm="1">
        <f t="array" ref="M183">_xll.BDH(M$3,"PX_LAST",$A183,$A183,"Days=A","Fill=P")</f>
        <v>-71.099999999999994</v>
      </c>
      <c r="N183" s="10">
        <f t="shared" si="90"/>
        <v>-0.92796680855415392</v>
      </c>
      <c r="O183" s="55">
        <f t="shared" si="99"/>
        <v>-0.20390346097779596</v>
      </c>
      <c r="R183" s="34" t="s">
        <v>27</v>
      </c>
      <c r="S183" s="26">
        <f t="shared" si="93"/>
        <v>-0.70732303259095519</v>
      </c>
      <c r="T183" s="1" t="str">
        <f t="shared" si="79"/>
        <v>C</v>
      </c>
      <c r="U183" s="26">
        <f t="shared" si="83"/>
        <v>-0.75973646737724909</v>
      </c>
      <c r="V183" s="49">
        <f t="shared" si="80"/>
        <v>1</v>
      </c>
      <c r="W183" s="26">
        <f t="shared" si="84"/>
        <v>-0.75973646737724909</v>
      </c>
      <c r="X183" t="str">
        <f t="shared" si="85"/>
        <v>C</v>
      </c>
      <c r="Y183" s="35">
        <f t="shared" si="81"/>
        <v>-0.70732303259095519</v>
      </c>
      <c r="Z183" s="34" t="str">
        <f t="shared" si="97"/>
        <v>C</v>
      </c>
      <c r="AA183" t="s">
        <v>57</v>
      </c>
      <c r="AB183" s="1">
        <f t="shared" si="88"/>
        <v>0.75973646737724909</v>
      </c>
      <c r="AC183" s="1">
        <f t="shared" si="98"/>
        <v>0.14154590660455402</v>
      </c>
      <c r="AD183" s="1"/>
      <c r="AE183" s="1"/>
      <c r="AF183" s="1"/>
      <c r="AG183" s="1">
        <v>0</v>
      </c>
      <c r="AI183" s="28" t="e">
        <f t="shared" si="72"/>
        <v>#N/A</v>
      </c>
      <c r="AJ183" s="28" t="e">
        <f t="shared" si="72"/>
        <v>#N/A</v>
      </c>
      <c r="AK183" s="28">
        <f t="shared" si="72"/>
        <v>-0.70732303259095519</v>
      </c>
      <c r="AL183" s="28" t="e">
        <f t="shared" si="72"/>
        <v>#N/A</v>
      </c>
      <c r="AM183" s="28" t="e">
        <f t="shared" si="73"/>
        <v>#N/A</v>
      </c>
      <c r="AN183" s="28" t="e">
        <f t="shared" si="73"/>
        <v>#N/A</v>
      </c>
      <c r="AO183">
        <f t="shared" si="73"/>
        <v>333.92</v>
      </c>
      <c r="AP183" t="e">
        <f t="shared" si="74"/>
        <v>#N/A</v>
      </c>
      <c r="AR183" s="16">
        <f t="shared" si="75"/>
        <v>42429</v>
      </c>
      <c r="AS183">
        <f t="shared" si="76"/>
        <v>1</v>
      </c>
      <c r="AT183">
        <f t="shared" si="77"/>
        <v>1</v>
      </c>
      <c r="BE183" cm="1">
        <f t="array" ref="BE183">_xll.BDH($BE$3,"PX_LAST",$A183,$A183,"Days=A","Fill=P")</f>
        <v>333.92</v>
      </c>
      <c r="BF183">
        <f t="shared" si="71"/>
        <v>-2.4395944722003016E-2</v>
      </c>
      <c r="BG183" t="str">
        <f t="shared" si="86"/>
        <v>C</v>
      </c>
      <c r="BH183">
        <f t="shared" si="87"/>
        <v>0</v>
      </c>
      <c r="BI183">
        <f t="shared" si="94"/>
        <v>0</v>
      </c>
      <c r="BJ183">
        <f t="shared" si="95"/>
        <v>163.52229112475521</v>
      </c>
      <c r="BK183">
        <f t="shared" si="96"/>
        <v>150.09664224389803</v>
      </c>
      <c r="BL183">
        <f t="shared" si="89"/>
        <v>1.0894466970089931</v>
      </c>
    </row>
    <row r="184" spans="1:64" x14ac:dyDescent="0.25">
      <c r="A184" s="54">
        <v>42460</v>
      </c>
      <c r="B184" s="75">
        <f>_xll.BDH(B$2,"PX_LAST",$A184,$A184,"Days=A","Fill=P")</f>
        <v>99.954800000000006</v>
      </c>
      <c r="C184" s="8">
        <f t="shared" si="69"/>
        <v>100.07676439119561</v>
      </c>
      <c r="D184" s="55">
        <f t="shared" si="78"/>
        <v>1.2408102243777164</v>
      </c>
      <c r="E184" s="44">
        <f t="shared" si="91"/>
        <v>-1.1044149728290649</v>
      </c>
      <c r="F184" s="8" cm="1">
        <f t="array" ref="F184">_xll.BDH(F$2,"PX_LAST",$A184,$A184,"Days=A","Fill=P")</f>
        <v>-0.312</v>
      </c>
      <c r="G184" s="10">
        <f t="shared" si="70"/>
        <v>-6.4432129303755251E-3</v>
      </c>
      <c r="H184" s="44">
        <f t="shared" si="82"/>
        <v>-2.525330570583773</v>
      </c>
      <c r="I184" s="44">
        <f t="shared" si="92"/>
        <v>-2.4128018379189613</v>
      </c>
      <c r="J184" s="59" t="str">
        <f>_xll.BDH($J$2, "PX_LAST", A184, A184,"Days=A","Fill=P")</f>
        <v>#N/A Invalid Security</v>
      </c>
      <c r="K184" s="10" t="e">
        <f t="shared" si="100"/>
        <v>#VALUE!</v>
      </c>
      <c r="M184" s="59" cm="1">
        <f t="array" ref="M184">_xll.BDH(M$3,"PX_LAST",$A184,$A184,"Days=A","Fill=P")</f>
        <v>-22.3</v>
      </c>
      <c r="N184" s="10">
        <f t="shared" si="90"/>
        <v>-3.065170127698738</v>
      </c>
      <c r="O184" s="55">
        <f t="shared" si="99"/>
        <v>-0.51248342739527031</v>
      </c>
      <c r="R184" s="34" t="s">
        <v>27</v>
      </c>
      <c r="S184" s="26">
        <f t="shared" si="93"/>
        <v>-1.0628441168698706</v>
      </c>
      <c r="T184" s="1" t="str">
        <f t="shared" si="79"/>
        <v>C</v>
      </c>
      <c r="U184" s="26">
        <f t="shared" si="83"/>
        <v>-0.35552108427891538</v>
      </c>
      <c r="V184" s="49">
        <f t="shared" si="80"/>
        <v>1</v>
      </c>
      <c r="W184" s="26">
        <f t="shared" si="84"/>
        <v>-0.35552108427891538</v>
      </c>
      <c r="X184" t="str">
        <f t="shared" si="85"/>
        <v>C</v>
      </c>
      <c r="Y184" s="35">
        <f t="shared" si="81"/>
        <v>-0.70732303259095519</v>
      </c>
      <c r="Z184" s="34" t="str">
        <f t="shared" si="97"/>
        <v>C</v>
      </c>
      <c r="AA184" t="s">
        <v>57</v>
      </c>
      <c r="AB184" s="1">
        <f t="shared" si="88"/>
        <v>0.35552108427891538</v>
      </c>
      <c r="AC184" s="1">
        <f t="shared" si="98"/>
        <v>0.14154590660455402</v>
      </c>
      <c r="AD184" s="1"/>
      <c r="AE184" s="1"/>
      <c r="AF184" s="1"/>
      <c r="AG184" s="1">
        <v>0</v>
      </c>
      <c r="AI184" s="28" t="e">
        <f t="shared" si="72"/>
        <v>#N/A</v>
      </c>
      <c r="AJ184" s="28" t="e">
        <f t="shared" si="72"/>
        <v>#N/A</v>
      </c>
      <c r="AK184" s="28">
        <f t="shared" si="72"/>
        <v>-1.0628441168698706</v>
      </c>
      <c r="AL184" s="28" t="e">
        <f t="shared" si="72"/>
        <v>#N/A</v>
      </c>
      <c r="AM184" s="28" t="e">
        <f t="shared" si="73"/>
        <v>#N/A</v>
      </c>
      <c r="AN184" s="28" t="e">
        <f t="shared" si="73"/>
        <v>#N/A</v>
      </c>
      <c r="AO184">
        <f t="shared" si="73"/>
        <v>337.54</v>
      </c>
      <c r="AP184" t="e">
        <f t="shared" si="74"/>
        <v>#N/A</v>
      </c>
      <c r="AR184" s="16">
        <f t="shared" si="75"/>
        <v>42460</v>
      </c>
      <c r="AS184">
        <f t="shared" si="76"/>
        <v>1</v>
      </c>
      <c r="AT184">
        <f t="shared" si="77"/>
        <v>1</v>
      </c>
      <c r="BE184" cm="1">
        <f t="array" ref="BE184">_xll.BDH($BE$3,"PX_LAST",$A184,$A184,"Days=A","Fill=P")</f>
        <v>337.54</v>
      </c>
      <c r="BF184">
        <f t="shared" si="71"/>
        <v>1.0840919980833696E-2</v>
      </c>
      <c r="BG184" t="str">
        <f t="shared" si="86"/>
        <v>C</v>
      </c>
      <c r="BH184">
        <f t="shared" si="87"/>
        <v>0</v>
      </c>
      <c r="BI184">
        <f t="shared" si="94"/>
        <v>0</v>
      </c>
      <c r="BJ184">
        <f t="shared" si="95"/>
        <v>163.52229112475521</v>
      </c>
      <c r="BK184">
        <f t="shared" si="96"/>
        <v>151.72382793185596</v>
      </c>
      <c r="BL184">
        <f t="shared" si="89"/>
        <v>1.0777627571998665</v>
      </c>
    </row>
    <row r="185" spans="1:64" x14ac:dyDescent="0.25">
      <c r="A185" s="54">
        <v>42489</v>
      </c>
      <c r="B185" s="75">
        <f>_xll.BDH(B$2,"PX_LAST",$A185,$A185,"Days=A","Fill=P")</f>
        <v>99.954800000000006</v>
      </c>
      <c r="C185" s="8">
        <f t="shared" si="69"/>
        <v>100.07066617163584</v>
      </c>
      <c r="D185" s="55">
        <f t="shared" si="78"/>
        <v>0.99209293123456599</v>
      </c>
      <c r="E185" s="44">
        <f t="shared" si="91"/>
        <v>-1.0870147163697803</v>
      </c>
      <c r="F185" s="8" cm="1">
        <f t="array" ref="F185">_xll.BDH(F$2,"PX_LAST",$A185,$A185,"Days=A","Fill=P")</f>
        <v>-0.23400000000000001</v>
      </c>
      <c r="G185" s="10">
        <f t="shared" si="70"/>
        <v>-1.7821052283856761E-2</v>
      </c>
      <c r="H185" s="44">
        <f t="shared" si="82"/>
        <v>-2.8328733462916005</v>
      </c>
      <c r="I185" s="44">
        <f t="shared" si="92"/>
        <v>-2.4608894015581444</v>
      </c>
      <c r="J185" s="59" t="str">
        <f>_xll.BDH($J$2, "PX_LAST", A185, A185,"Days=A","Fill=P")</f>
        <v>#N/A Invalid Security</v>
      </c>
      <c r="K185" s="10" t="e">
        <f t="shared" si="100"/>
        <v>#VALUE!</v>
      </c>
      <c r="M185" s="59" cm="1">
        <f t="array" ref="M185">_xll.BDH(M$3,"PX_LAST",$A185,$A185,"Days=A","Fill=P")</f>
        <v>-13</v>
      </c>
      <c r="N185" s="10">
        <f t="shared" si="90"/>
        <v>-4.0586531149288643</v>
      </c>
      <c r="O185" s="55">
        <f t="shared" si="99"/>
        <v>-0.66382075193596646</v>
      </c>
      <c r="R185" s="34" t="s">
        <v>27</v>
      </c>
      <c r="S185" s="26">
        <f t="shared" si="93"/>
        <v>-1.2105010569841852</v>
      </c>
      <c r="T185" s="1" t="str">
        <f t="shared" si="79"/>
        <v>C</v>
      </c>
      <c r="U185" s="26">
        <f t="shared" si="83"/>
        <v>-0.14765694011431463</v>
      </c>
      <c r="V185" s="49">
        <f t="shared" si="80"/>
        <v>0</v>
      </c>
      <c r="W185" s="26">
        <f t="shared" si="84"/>
        <v>-0.14765694011431463</v>
      </c>
      <c r="X185" t="str">
        <f t="shared" si="85"/>
        <v>C</v>
      </c>
      <c r="Y185" s="35">
        <f t="shared" si="81"/>
        <v>-0.70732303259095519</v>
      </c>
      <c r="Z185" s="34" t="str">
        <f t="shared" si="97"/>
        <v>C</v>
      </c>
      <c r="AA185" t="s">
        <v>57</v>
      </c>
      <c r="AB185" s="1">
        <f t="shared" si="88"/>
        <v>0.14765694011431463</v>
      </c>
      <c r="AC185" s="1">
        <f t="shared" si="98"/>
        <v>0.14154590660455402</v>
      </c>
      <c r="AD185" s="1"/>
      <c r="AE185" s="1"/>
      <c r="AF185" s="1"/>
      <c r="AG185" s="1">
        <v>0</v>
      </c>
      <c r="AI185" s="28" t="e">
        <f t="shared" si="72"/>
        <v>#N/A</v>
      </c>
      <c r="AJ185" s="28" t="e">
        <f t="shared" si="72"/>
        <v>#N/A</v>
      </c>
      <c r="AK185" s="28">
        <f t="shared" si="72"/>
        <v>-1.2105010569841852</v>
      </c>
      <c r="AL185" s="28" t="e">
        <f t="shared" si="72"/>
        <v>#N/A</v>
      </c>
      <c r="AM185" s="28" t="e">
        <f t="shared" si="73"/>
        <v>#N/A</v>
      </c>
      <c r="AN185" s="28" t="e">
        <f t="shared" si="73"/>
        <v>#N/A</v>
      </c>
      <c r="AO185">
        <f t="shared" si="73"/>
        <v>341.48</v>
      </c>
      <c r="AP185" t="e">
        <f t="shared" si="74"/>
        <v>#N/A</v>
      </c>
      <c r="AR185" s="16">
        <f t="shared" si="75"/>
        <v>42489</v>
      </c>
      <c r="AS185">
        <f t="shared" si="76"/>
        <v>1</v>
      </c>
      <c r="AT185">
        <f t="shared" si="77"/>
        <v>1</v>
      </c>
      <c r="BE185" cm="1">
        <f t="array" ref="BE185">_xll.BDH($BE$3,"PX_LAST",$A185,$A185,"Days=A","Fill=P")</f>
        <v>341.48</v>
      </c>
      <c r="BF185">
        <f t="shared" si="71"/>
        <v>1.1672690644071837E-2</v>
      </c>
      <c r="BG185" t="str">
        <f t="shared" si="86"/>
        <v>C</v>
      </c>
      <c r="BH185">
        <f t="shared" si="87"/>
        <v>0</v>
      </c>
      <c r="BI185">
        <f t="shared" si="94"/>
        <v>0</v>
      </c>
      <c r="BJ185">
        <f t="shared" si="95"/>
        <v>163.52229112475521</v>
      </c>
      <c r="BK185">
        <f t="shared" si="96"/>
        <v>153.49485323863891</v>
      </c>
      <c r="BL185">
        <f t="shared" si="89"/>
        <v>1.0653275186401632</v>
      </c>
    </row>
    <row r="186" spans="1:64" x14ac:dyDescent="0.25">
      <c r="A186" s="54">
        <v>42521</v>
      </c>
      <c r="B186" s="75">
        <f>_xll.BDH(B$2,"PX_LAST",$A186,$A186,"Days=A","Fill=P")</f>
        <v>99.867400000000004</v>
      </c>
      <c r="C186" s="8">
        <f t="shared" si="69"/>
        <v>100.06050286305404</v>
      </c>
      <c r="D186" s="55">
        <f t="shared" si="78"/>
        <v>0.69189308053336207</v>
      </c>
      <c r="E186" s="44">
        <f t="shared" si="91"/>
        <v>-1.1529134965358818</v>
      </c>
      <c r="F186" s="8" cm="1">
        <f t="array" ref="F186">_xll.BDH(F$2,"PX_LAST",$A186,$A186,"Days=A","Fill=P")</f>
        <v>-8.6999999999999994E-2</v>
      </c>
      <c r="G186" s="10">
        <f t="shared" si="70"/>
        <v>-2.1279999669663926E-2</v>
      </c>
      <c r="H186" s="44">
        <f t="shared" si="82"/>
        <v>-2.7082896075992755</v>
      </c>
      <c r="I186" s="44">
        <f t="shared" si="92"/>
        <v>-1.79645223875767</v>
      </c>
      <c r="J186" s="59" t="str">
        <f>_xll.BDH($J$2, "PX_LAST", A186, A186,"Days=A","Fill=P")</f>
        <v>#N/A Invalid Security</v>
      </c>
      <c r="K186" s="10" t="e">
        <f t="shared" si="100"/>
        <v>#VALUE!</v>
      </c>
      <c r="M186" s="59" cm="1">
        <f t="array" ref="M186">_xll.BDH(M$3,"PX_LAST",$A186,$A186,"Days=A","Fill=P")</f>
        <v>4.8</v>
      </c>
      <c r="N186" s="10">
        <f t="shared" si="90"/>
        <v>-3.1727878034359778</v>
      </c>
      <c r="O186" s="55">
        <f t="shared" si="99"/>
        <v>-0.56369261974161289</v>
      </c>
      <c r="R186" s="34" t="s">
        <v>28</v>
      </c>
      <c r="S186" s="26">
        <f t="shared" si="93"/>
        <v>-1.1058909764202156</v>
      </c>
      <c r="T186" s="1" t="str">
        <f t="shared" si="79"/>
        <v>R</v>
      </c>
      <c r="U186" s="26">
        <f t="shared" si="83"/>
        <v>0.10461008056396959</v>
      </c>
      <c r="V186" s="49">
        <f t="shared" si="80"/>
        <v>0</v>
      </c>
      <c r="W186" s="26">
        <f t="shared" si="84"/>
        <v>0.10461008056396959</v>
      </c>
      <c r="X186" t="str">
        <f t="shared" si="85"/>
        <v>C</v>
      </c>
      <c r="Y186" s="35">
        <f t="shared" si="81"/>
        <v>-0.70732303259095519</v>
      </c>
      <c r="Z186" s="34" t="str">
        <f t="shared" si="97"/>
        <v>C</v>
      </c>
      <c r="AA186" t="s">
        <v>57</v>
      </c>
      <c r="AB186" s="1">
        <f t="shared" si="88"/>
        <v>0.10461008056396959</v>
      </c>
      <c r="AC186" s="1">
        <f t="shared" si="98"/>
        <v>0.10461008056396959</v>
      </c>
      <c r="AD186" s="1"/>
      <c r="AE186" s="1"/>
      <c r="AF186" s="1"/>
      <c r="AG186" s="1">
        <v>0</v>
      </c>
      <c r="AI186" s="28" t="e">
        <f t="shared" si="72"/>
        <v>#N/A</v>
      </c>
      <c r="AJ186" s="28" t="e">
        <f t="shared" si="72"/>
        <v>#N/A</v>
      </c>
      <c r="AK186" s="28">
        <f t="shared" si="72"/>
        <v>-1.1058909764202156</v>
      </c>
      <c r="AL186" s="28" t="e">
        <f t="shared" si="72"/>
        <v>#N/A</v>
      </c>
      <c r="AM186" s="28" t="e">
        <f t="shared" si="73"/>
        <v>#N/A</v>
      </c>
      <c r="AN186" s="28" t="e">
        <f t="shared" si="73"/>
        <v>#N/A</v>
      </c>
      <c r="AO186">
        <f t="shared" si="73"/>
        <v>347.45</v>
      </c>
      <c r="AP186" t="e">
        <f t="shared" si="74"/>
        <v>#N/A</v>
      </c>
      <c r="AR186" s="16">
        <f t="shared" si="75"/>
        <v>42521</v>
      </c>
      <c r="AS186">
        <f t="shared" si="76"/>
        <v>2</v>
      </c>
      <c r="AT186">
        <f t="shared" si="77"/>
        <v>1</v>
      </c>
      <c r="BE186" cm="1">
        <f t="array" ref="BE186">_xll.BDH($BE$3,"PX_LAST",$A186,$A186,"Days=A","Fill=P")</f>
        <v>347.45</v>
      </c>
      <c r="BF186">
        <f t="shared" si="71"/>
        <v>1.7482722267775586E-2</v>
      </c>
      <c r="BG186" t="str">
        <f t="shared" si="86"/>
        <v>C</v>
      </c>
      <c r="BH186">
        <f t="shared" si="87"/>
        <v>0</v>
      </c>
      <c r="BI186">
        <f t="shared" si="94"/>
        <v>0</v>
      </c>
      <c r="BJ186">
        <f t="shared" si="95"/>
        <v>163.52229112475521</v>
      </c>
      <c r="BK186">
        <f t="shared" si="96"/>
        <v>156.17836112734301</v>
      </c>
      <c r="BL186">
        <f t="shared" si="89"/>
        <v>1.0470227113692414</v>
      </c>
    </row>
    <row r="187" spans="1:64" x14ac:dyDescent="0.25">
      <c r="A187" s="54">
        <v>42551</v>
      </c>
      <c r="B187" s="75">
        <f>_xll.BDH(B$2,"PX_LAST",$A187,$A187,"Days=A","Fill=P")</f>
        <v>99.844700000000003</v>
      </c>
      <c r="C187" s="8">
        <f t="shared" si="69"/>
        <v>100.04971271990134</v>
      </c>
      <c r="D187" s="55">
        <f t="shared" si="78"/>
        <v>0.38556373408404182</v>
      </c>
      <c r="E187" s="44">
        <f t="shared" si="91"/>
        <v>-1.1496237667504441</v>
      </c>
      <c r="F187" s="8" cm="1">
        <f t="array" ref="F187">_xll.BDH(F$2,"PX_LAST",$A187,$A187,"Days=A","Fill=P")</f>
        <v>-0.70799999999999996</v>
      </c>
      <c r="G187" s="10">
        <f t="shared" si="70"/>
        <v>-5.5615999686180757E-2</v>
      </c>
      <c r="H187" s="44">
        <f t="shared" si="82"/>
        <v>-3.0172430817651383</v>
      </c>
      <c r="I187" s="44">
        <f t="shared" si="92"/>
        <v>-1.0919415945051658</v>
      </c>
      <c r="J187" s="59" t="str">
        <f>_xll.BDH($J$2, "PX_LAST", A187, A187,"Days=A","Fill=P")</f>
        <v>#N/A Invalid Security</v>
      </c>
      <c r="K187" s="10" t="e">
        <f t="shared" si="100"/>
        <v>#VALUE!</v>
      </c>
      <c r="M187" s="59" cm="1">
        <f t="array" ref="M187">_xll.BDH(M$3,"PX_LAST",$A187,$A187,"Days=A","Fill=P")</f>
        <v>5</v>
      </c>
      <c r="N187" s="10">
        <f t="shared" si="90"/>
        <v>-2.3555090230923801</v>
      </c>
      <c r="O187" s="55">
        <f t="shared" si="99"/>
        <v>-0.48089946149637675</v>
      </c>
      <c r="R187" s="34" t="s">
        <v>28</v>
      </c>
      <c r="S187" s="26">
        <f t="shared" si="93"/>
        <v>-1.0708288340866166</v>
      </c>
      <c r="T187" s="1" t="str">
        <f t="shared" si="79"/>
        <v>R</v>
      </c>
      <c r="U187" s="26">
        <f t="shared" si="83"/>
        <v>3.5062142333599056E-2</v>
      </c>
      <c r="V187" s="49">
        <f t="shared" si="80"/>
        <v>0</v>
      </c>
      <c r="W187" s="26">
        <f t="shared" si="84"/>
        <v>3.5062142333599056E-2</v>
      </c>
      <c r="X187" t="str">
        <f t="shared" si="85"/>
        <v>C</v>
      </c>
      <c r="Y187" s="35">
        <f t="shared" si="81"/>
        <v>-1.0708288340866166</v>
      </c>
      <c r="Z187" s="34" t="str">
        <f t="shared" si="97"/>
        <v>C</v>
      </c>
      <c r="AA187" t="s">
        <v>57</v>
      </c>
      <c r="AB187" s="1">
        <f t="shared" si="88"/>
        <v>3.5062142333599056E-2</v>
      </c>
      <c r="AC187" s="1">
        <f t="shared" si="98"/>
        <v>9.9674752317851778E-2</v>
      </c>
      <c r="AD187" s="1"/>
      <c r="AE187" s="1"/>
      <c r="AF187" s="1"/>
      <c r="AG187" s="1">
        <v>0</v>
      </c>
      <c r="AI187" s="28" t="e">
        <f t="shared" si="72"/>
        <v>#N/A</v>
      </c>
      <c r="AJ187" s="28" t="e">
        <f t="shared" si="72"/>
        <v>#N/A</v>
      </c>
      <c r="AK187" s="28">
        <f t="shared" si="72"/>
        <v>-1.0708288340866166</v>
      </c>
      <c r="AL187" s="28">
        <f t="shared" si="72"/>
        <v>-1.0708288340866166</v>
      </c>
      <c r="AM187" s="28" t="e">
        <f t="shared" si="73"/>
        <v>#N/A</v>
      </c>
      <c r="AN187" s="28" t="e">
        <f t="shared" si="73"/>
        <v>#N/A</v>
      </c>
      <c r="AO187">
        <f t="shared" si="73"/>
        <v>329.88</v>
      </c>
      <c r="AP187">
        <f t="shared" si="74"/>
        <v>329.88</v>
      </c>
      <c r="AR187" s="16">
        <f t="shared" si="75"/>
        <v>42551</v>
      </c>
      <c r="AS187">
        <f t="shared" si="76"/>
        <v>2</v>
      </c>
      <c r="AT187">
        <f t="shared" si="77"/>
        <v>1</v>
      </c>
      <c r="BE187" cm="1">
        <f t="array" ref="BE187">_xll.BDH($BE$3,"PX_LAST",$A187,$A187,"Days=A","Fill=P")</f>
        <v>329.88</v>
      </c>
      <c r="BF187">
        <f t="shared" si="71"/>
        <v>-5.056842711181464E-2</v>
      </c>
      <c r="BG187" t="str">
        <f t="shared" si="86"/>
        <v>C</v>
      </c>
      <c r="BH187">
        <f t="shared" si="87"/>
        <v>0</v>
      </c>
      <c r="BI187">
        <f t="shared" si="94"/>
        <v>0</v>
      </c>
      <c r="BJ187">
        <f t="shared" si="95"/>
        <v>163.52229112475521</v>
      </c>
      <c r="BK187">
        <f t="shared" si="96"/>
        <v>148.28066705623229</v>
      </c>
      <c r="BL187">
        <f t="shared" si="89"/>
        <v>1.1027890174161603</v>
      </c>
    </row>
    <row r="188" spans="1:64" x14ac:dyDescent="0.25">
      <c r="A188" s="54">
        <v>42580</v>
      </c>
      <c r="B188" s="75">
        <f>_xll.BDH(B$2,"PX_LAST",$A188,$A188,"Days=A","Fill=P")</f>
        <v>99.844700000000003</v>
      </c>
      <c r="C188" s="8">
        <f t="shared" si="69"/>
        <v>100.03946208390627</v>
      </c>
      <c r="D188" s="55">
        <f t="shared" si="78"/>
        <v>6.2938385533381505E-2</v>
      </c>
      <c r="E188" s="44">
        <f t="shared" si="91"/>
        <v>-1.1778718388443348</v>
      </c>
      <c r="F188" s="8" cm="1">
        <f t="array" ref="F188">_xll.BDH(F$2,"PX_LAST",$A188,$A188,"Days=A","Fill=P")</f>
        <v>-0.124</v>
      </c>
      <c r="G188" s="10">
        <f t="shared" si="70"/>
        <v>-5.9035199701871724E-2</v>
      </c>
      <c r="H188" s="44">
        <f t="shared" si="82"/>
        <v>-2.643252640190163</v>
      </c>
      <c r="I188" s="44">
        <f t="shared" si="92"/>
        <v>-0.11792206960639007</v>
      </c>
      <c r="J188" s="59" t="str">
        <f>_xll.BDH($J$2, "PX_LAST", A188, A188,"Days=A","Fill=P")</f>
        <v>#N/A Invalid Security</v>
      </c>
      <c r="K188" s="10" t="e">
        <f t="shared" si="100"/>
        <v>#VALUE!</v>
      </c>
      <c r="M188" s="59" cm="1">
        <f t="array" ref="M188">_xll.BDH(M$3,"PX_LAST",$A188,$A188,"Days=A","Fill=P")</f>
        <v>28.3</v>
      </c>
      <c r="N188" s="10">
        <f t="shared" si="90"/>
        <v>0.71004187921685746</v>
      </c>
      <c r="O188" s="55">
        <f t="shared" si="99"/>
        <v>0</v>
      </c>
      <c r="R188" s="34" t="s">
        <v>28</v>
      </c>
      <c r="S188" s="26">
        <f t="shared" si="93"/>
        <v>-0.77522163262150134</v>
      </c>
      <c r="T188" s="1" t="str">
        <f t="shared" si="79"/>
        <v>R</v>
      </c>
      <c r="U188" s="26">
        <f t="shared" si="83"/>
        <v>0.29560720146511521</v>
      </c>
      <c r="V188" s="49">
        <f t="shared" si="80"/>
        <v>0</v>
      </c>
      <c r="W188" s="26">
        <f t="shared" si="84"/>
        <v>0.29560720146511521</v>
      </c>
      <c r="X188" t="str">
        <f t="shared" si="85"/>
        <v>R</v>
      </c>
      <c r="Y188" s="35">
        <f t="shared" si="81"/>
        <v>-1.0708288340866166</v>
      </c>
      <c r="Z188" s="34" t="str">
        <f t="shared" si="97"/>
        <v>R</v>
      </c>
      <c r="AA188" t="s">
        <v>57</v>
      </c>
      <c r="AB188" s="1">
        <f t="shared" si="88"/>
        <v>0.29560720146511521</v>
      </c>
      <c r="AC188" s="1">
        <f t="shared" si="98"/>
        <v>9.9674752317851778E-2</v>
      </c>
      <c r="AD188" s="1"/>
      <c r="AE188" s="1"/>
      <c r="AF188" s="1"/>
      <c r="AG188" s="1">
        <v>0</v>
      </c>
      <c r="AI188" s="28" t="e">
        <f t="shared" si="72"/>
        <v>#N/A</v>
      </c>
      <c r="AJ188" s="28" t="e">
        <f t="shared" si="72"/>
        <v>#N/A</v>
      </c>
      <c r="AK188" s="28" t="e">
        <f t="shared" si="72"/>
        <v>#N/A</v>
      </c>
      <c r="AL188" s="28">
        <f t="shared" si="72"/>
        <v>-0.77522163262150134</v>
      </c>
      <c r="AM188" s="28" t="e">
        <f t="shared" si="73"/>
        <v>#N/A</v>
      </c>
      <c r="AN188" s="28" t="e">
        <f t="shared" si="73"/>
        <v>#N/A</v>
      </c>
      <c r="AO188" t="e">
        <f t="shared" si="73"/>
        <v>#N/A</v>
      </c>
      <c r="AP188">
        <f t="shared" si="74"/>
        <v>341.89</v>
      </c>
      <c r="AR188" s="16">
        <f t="shared" si="75"/>
        <v>42580</v>
      </c>
      <c r="AS188">
        <f t="shared" si="76"/>
        <v>2</v>
      </c>
      <c r="AT188">
        <f t="shared" si="77"/>
        <v>2</v>
      </c>
      <c r="BE188" cm="1">
        <f t="array" ref="BE188">_xll.BDH($BE$3,"PX_LAST",$A188,$A188,"Days=A","Fill=P")</f>
        <v>341.89</v>
      </c>
      <c r="BF188">
        <f t="shared" si="71"/>
        <v>3.6407178367891424E-2</v>
      </c>
      <c r="BG188" t="str">
        <f t="shared" si="86"/>
        <v>R</v>
      </c>
      <c r="BH188">
        <f t="shared" si="87"/>
        <v>1</v>
      </c>
      <c r="BI188">
        <f t="shared" si="94"/>
        <v>4.7968644885780787E-3</v>
      </c>
      <c r="BJ188">
        <f t="shared" si="95"/>
        <v>163.52229112475521</v>
      </c>
      <c r="BK188">
        <f t="shared" si="96"/>
        <v>153.67914775025847</v>
      </c>
      <c r="BL188">
        <f t="shared" si="89"/>
        <v>1.0640499607044456</v>
      </c>
    </row>
    <row r="189" spans="1:64" x14ac:dyDescent="0.25">
      <c r="A189" s="54">
        <v>42613</v>
      </c>
      <c r="B189" s="75">
        <f>_xll.BDH(B$2,"PX_LAST",$A189,$A189,"Days=A","Fill=P")</f>
        <v>99.899000000000001</v>
      </c>
      <c r="C189" s="8">
        <f t="shared" si="69"/>
        <v>100.03243897971096</v>
      </c>
      <c r="D189" s="55">
        <f t="shared" si="78"/>
        <v>-0.23543264926394747</v>
      </c>
      <c r="E189" s="44">
        <f t="shared" si="91"/>
        <v>-1.2275255804985135</v>
      </c>
      <c r="F189" s="8" cm="1">
        <f t="array" ref="F189">_xll.BDH(F$2,"PX_LAST",$A189,$A189,"Days=A","Fill=P")</f>
        <v>-7.6999999999999999E-2</v>
      </c>
      <c r="G189" s="10">
        <f t="shared" si="70"/>
        <v>-5.9933439716778142E-2</v>
      </c>
      <c r="H189" s="44">
        <f t="shared" si="82"/>
        <v>-2.3505605600382302</v>
      </c>
      <c r="I189" s="44">
        <f t="shared" si="92"/>
        <v>0.48231278625337026</v>
      </c>
      <c r="J189" s="59" t="str">
        <f>_xll.BDH($J$2, "PX_LAST", A189, A189,"Days=A","Fill=P")</f>
        <v>#N/A Invalid Security</v>
      </c>
      <c r="K189" s="10" t="e">
        <f t="shared" si="100"/>
        <v>#VALUE!</v>
      </c>
      <c r="M189" s="59" cm="1">
        <f t="array" ref="M189">_xll.BDH(M$3,"PX_LAST",$A189,$A189,"Days=A","Fill=P")</f>
        <v>-3.1</v>
      </c>
      <c r="N189" s="10">
        <f t="shared" si="90"/>
        <v>0.3290376912951718</v>
      </c>
      <c r="O189" s="55">
        <f t="shared" si="99"/>
        <v>-8.7045785660183839E-2</v>
      </c>
      <c r="R189" s="34" t="s">
        <v>26</v>
      </c>
      <c r="S189" s="26">
        <f t="shared" si="93"/>
        <v>-0.68365035784150086</v>
      </c>
      <c r="T189" s="1" t="str">
        <f t="shared" si="79"/>
        <v>R</v>
      </c>
      <c r="U189" s="26">
        <f t="shared" si="83"/>
        <v>9.1571274780000489E-2</v>
      </c>
      <c r="V189" s="49">
        <f t="shared" si="80"/>
        <v>0</v>
      </c>
      <c r="W189" s="26">
        <f t="shared" si="84"/>
        <v>9.1571274780000489E-2</v>
      </c>
      <c r="X189" t="str">
        <f t="shared" si="85"/>
        <v>R</v>
      </c>
      <c r="Y189" s="35">
        <f t="shared" si="81"/>
        <v>-1.0708288340866166</v>
      </c>
      <c r="Z189" s="34" t="str">
        <f t="shared" si="97"/>
        <v>R</v>
      </c>
      <c r="AA189" t="s">
        <v>57</v>
      </c>
      <c r="AB189" s="1">
        <f t="shared" si="88"/>
        <v>9.1571274780000489E-2</v>
      </c>
      <c r="AC189" s="1">
        <f t="shared" si="98"/>
        <v>9.9674752317851778E-2</v>
      </c>
      <c r="AD189" s="1"/>
      <c r="AE189" s="1"/>
      <c r="AF189" s="1"/>
      <c r="AG189" s="1">
        <v>0</v>
      </c>
      <c r="AI189" s="28" t="e">
        <f t="shared" si="72"/>
        <v>#N/A</v>
      </c>
      <c r="AJ189" s="28" t="e">
        <f t="shared" si="72"/>
        <v>#N/A</v>
      </c>
      <c r="AK189" s="28" t="e">
        <f t="shared" si="72"/>
        <v>#N/A</v>
      </c>
      <c r="AL189" s="28">
        <f t="shared" si="72"/>
        <v>-0.68365035784150086</v>
      </c>
      <c r="AM189" s="28" t="e">
        <f t="shared" si="73"/>
        <v>#N/A</v>
      </c>
      <c r="AN189" s="28" t="e">
        <f t="shared" si="73"/>
        <v>#N/A</v>
      </c>
      <c r="AO189" t="e">
        <f t="shared" si="73"/>
        <v>#N/A</v>
      </c>
      <c r="AP189">
        <f t="shared" si="74"/>
        <v>343.53</v>
      </c>
      <c r="AR189" s="16">
        <f t="shared" si="75"/>
        <v>42613</v>
      </c>
      <c r="AS189">
        <f t="shared" si="76"/>
        <v>2</v>
      </c>
      <c r="AT189">
        <f t="shared" si="77"/>
        <v>2</v>
      </c>
      <c r="BE189" cm="1">
        <f t="array" ref="BE189">_xll.BDH($BE$3,"PX_LAST",$A189,$A189,"Days=A","Fill=P")</f>
        <v>343.53</v>
      </c>
      <c r="BF189">
        <f t="shared" si="71"/>
        <v>4.7968644885780787E-3</v>
      </c>
      <c r="BG189" t="str">
        <f t="shared" si="86"/>
        <v>R</v>
      </c>
      <c r="BH189">
        <f t="shared" si="87"/>
        <v>1</v>
      </c>
      <c r="BI189">
        <f t="shared" si="94"/>
        <v>-1.7756818909555605E-3</v>
      </c>
      <c r="BJ189">
        <f t="shared" si="95"/>
        <v>164.30668539614248</v>
      </c>
      <c r="BK189">
        <f t="shared" si="96"/>
        <v>154.41632579673663</v>
      </c>
      <c r="BL189">
        <f t="shared" si="89"/>
        <v>1.0640499607044456</v>
      </c>
    </row>
    <row r="190" spans="1:64" x14ac:dyDescent="0.25">
      <c r="A190" s="54">
        <v>42643</v>
      </c>
      <c r="B190" s="75">
        <f>_xll.BDH(B$2,"PX_LAST",$A190,$A190,"Days=A","Fill=P")</f>
        <v>99.994100000000003</v>
      </c>
      <c r="C190" s="8">
        <f t="shared" si="69"/>
        <v>100.03052203072541</v>
      </c>
      <c r="D190" s="55">
        <f t="shared" si="78"/>
        <v>-0.44337626130198349</v>
      </c>
      <c r="E190" s="44">
        <f t="shared" si="91"/>
        <v>-1.1352693418353454</v>
      </c>
      <c r="F190" s="8" cm="1">
        <f t="array" ref="F190">_xll.BDH(F$2,"PX_LAST",$A190,$A190,"Days=A","Fill=P")</f>
        <v>-0.111</v>
      </c>
      <c r="G190" s="10">
        <f t="shared" si="70"/>
        <v>-6.2486767730939238E-2</v>
      </c>
      <c r="H190" s="44">
        <f t="shared" si="82"/>
        <v>-2.0778823002650113</v>
      </c>
      <c r="I190" s="44">
        <f t="shared" si="92"/>
        <v>0.6304073073342642</v>
      </c>
      <c r="J190" s="59" t="str">
        <f>_xll.BDH($J$2, "PX_LAST", A190, A190,"Days=A","Fill=P")</f>
        <v>#N/A Invalid Security</v>
      </c>
      <c r="K190" s="10" t="e">
        <f t="shared" si="100"/>
        <v>#VALUE!</v>
      </c>
      <c r="M190" s="59" cm="1">
        <f t="array" ref="M190">_xll.BDH(M$3,"PX_LAST",$A190,$A190,"Days=A","Fill=P")</f>
        <v>2.6</v>
      </c>
      <c r="N190" s="10">
        <f t="shared" si="90"/>
        <v>0.5561339221656546</v>
      </c>
      <c r="O190" s="55">
        <f t="shared" si="99"/>
        <v>-4.1093931392417501E-2</v>
      </c>
      <c r="R190" s="34" t="s">
        <v>26</v>
      </c>
      <c r="S190" s="26">
        <f t="shared" si="93"/>
        <v>-0.61344290549209868</v>
      </c>
      <c r="T190" s="1" t="str">
        <f t="shared" si="79"/>
        <v>R</v>
      </c>
      <c r="U190" s="26">
        <f t="shared" si="83"/>
        <v>7.0207452349402177E-2</v>
      </c>
      <c r="V190" s="49">
        <f t="shared" si="80"/>
        <v>0</v>
      </c>
      <c r="W190" s="26">
        <f t="shared" si="84"/>
        <v>7.0207452349402177E-2</v>
      </c>
      <c r="X190" t="str">
        <f t="shared" si="85"/>
        <v>R</v>
      </c>
      <c r="Y190" s="35">
        <f t="shared" si="81"/>
        <v>-1.0708288340866166</v>
      </c>
      <c r="Z190" s="34" t="str">
        <f t="shared" si="97"/>
        <v>R</v>
      </c>
      <c r="AA190" t="s">
        <v>57</v>
      </c>
      <c r="AB190" s="1">
        <f t="shared" si="88"/>
        <v>7.0207452349402177E-2</v>
      </c>
      <c r="AC190" s="1">
        <f t="shared" si="98"/>
        <v>9.8972095407248495E-2</v>
      </c>
      <c r="AD190" s="1"/>
      <c r="AE190" s="1"/>
      <c r="AF190" s="1"/>
      <c r="AG190" s="1">
        <v>0</v>
      </c>
      <c r="AI190" s="28" t="e">
        <f t="shared" si="72"/>
        <v>#N/A</v>
      </c>
      <c r="AJ190" s="28" t="e">
        <f t="shared" si="72"/>
        <v>#N/A</v>
      </c>
      <c r="AK190" s="28" t="e">
        <f t="shared" si="72"/>
        <v>#N/A</v>
      </c>
      <c r="AL190" s="28">
        <f t="shared" si="72"/>
        <v>-0.61344290549209868</v>
      </c>
      <c r="AM190" s="28" t="e">
        <f t="shared" si="73"/>
        <v>#N/A</v>
      </c>
      <c r="AN190" s="28" t="e">
        <f t="shared" si="73"/>
        <v>#N/A</v>
      </c>
      <c r="AO190" t="e">
        <f t="shared" si="73"/>
        <v>#N/A</v>
      </c>
      <c r="AP190">
        <f t="shared" si="74"/>
        <v>342.92</v>
      </c>
      <c r="AR190" s="16">
        <f t="shared" si="75"/>
        <v>42643</v>
      </c>
      <c r="AS190">
        <f t="shared" si="76"/>
        <v>2</v>
      </c>
      <c r="AT190">
        <f t="shared" si="77"/>
        <v>2</v>
      </c>
      <c r="BE190" cm="1">
        <f t="array" ref="BE190">_xll.BDH($BE$3,"PX_LAST",$A190,$A190,"Days=A","Fill=P")</f>
        <v>342.92</v>
      </c>
      <c r="BF190">
        <f t="shared" si="71"/>
        <v>-1.7756818909555605E-3</v>
      </c>
      <c r="BG190" t="str">
        <f t="shared" si="86"/>
        <v>R</v>
      </c>
      <c r="BH190">
        <f t="shared" si="87"/>
        <v>1</v>
      </c>
      <c r="BI190">
        <f t="shared" si="94"/>
        <v>-1.1518721567712498E-2</v>
      </c>
      <c r="BJ190">
        <f t="shared" si="95"/>
        <v>164.01492899032161</v>
      </c>
      <c r="BK190">
        <f t="shared" si="96"/>
        <v>154.14213152335148</v>
      </c>
      <c r="BL190">
        <f t="shared" si="89"/>
        <v>1.0640499607044456</v>
      </c>
    </row>
    <row r="191" spans="1:64" x14ac:dyDescent="0.25">
      <c r="A191" s="54">
        <v>42674</v>
      </c>
      <c r="B191" s="75">
        <f>_xll.BDH(B$2,"PX_LAST",$A191,$A191,"Days=A","Fill=P")</f>
        <v>100.1144</v>
      </c>
      <c r="C191" s="8">
        <f t="shared" si="69"/>
        <v>100.03471592918915</v>
      </c>
      <c r="D191" s="55">
        <f t="shared" si="78"/>
        <v>-0.48915441030487899</v>
      </c>
      <c r="E191" s="44">
        <f t="shared" si="91"/>
        <v>-0.87471814438892082</v>
      </c>
      <c r="F191" s="8" cm="1">
        <f t="array" ref="F191">_xll.BDH(F$2,"PX_LAST",$A191,$A191,"Days=A","Fill=P")</f>
        <v>-7.9000000000000001E-2</v>
      </c>
      <c r="G191" s="10">
        <f t="shared" si="70"/>
        <v>-6.3312429344392282E-2</v>
      </c>
      <c r="H191" s="44">
        <f t="shared" si="82"/>
        <v>-1.7500560365341105</v>
      </c>
      <c r="I191" s="44">
        <f t="shared" si="92"/>
        <v>1.2671870452310279</v>
      </c>
      <c r="J191" s="59" t="str">
        <f>_xll.BDH($J$2, "PX_LAST", A191, A191,"Days=A","Fill=P")</f>
        <v>#N/A Invalid Security</v>
      </c>
      <c r="K191" s="10" t="e">
        <f t="shared" si="100"/>
        <v>#VALUE!</v>
      </c>
      <c r="M191" s="59" cm="1">
        <f t="array" ref="M191">_xll.BDH(M$3,"PX_LAST",$A191,$A191,"Days=A","Fill=P")</f>
        <v>40.799999999999997</v>
      </c>
      <c r="N191" s="10">
        <f t="shared" si="90"/>
        <v>4.5805205299490881</v>
      </c>
      <c r="O191" s="55">
        <f t="shared" si="99"/>
        <v>1.0035488063357303</v>
      </c>
      <c r="R191" s="34" t="s">
        <v>27</v>
      </c>
      <c r="S191" s="26">
        <f t="shared" si="93"/>
        <v>-0.16863854793223038</v>
      </c>
      <c r="T191" s="1" t="str">
        <f t="shared" si="79"/>
        <v>R</v>
      </c>
      <c r="U191" s="26">
        <f t="shared" si="83"/>
        <v>0.4448043575598683</v>
      </c>
      <c r="V191" s="49">
        <f t="shared" si="80"/>
        <v>1</v>
      </c>
      <c r="W191" s="26">
        <f t="shared" si="84"/>
        <v>0.4448043575598683</v>
      </c>
      <c r="X191" t="str">
        <f t="shared" si="85"/>
        <v>R</v>
      </c>
      <c r="Y191" s="35">
        <f t="shared" si="81"/>
        <v>-1.0708288340866166</v>
      </c>
      <c r="Z191" s="34" t="str">
        <f t="shared" si="97"/>
        <v>R</v>
      </c>
      <c r="AA191" t="s">
        <v>57</v>
      </c>
      <c r="AB191" s="1">
        <f t="shared" si="88"/>
        <v>0.4448043575598683</v>
      </c>
      <c r="AC191" s="1">
        <f t="shared" si="98"/>
        <v>0.10461008056396959</v>
      </c>
      <c r="AD191" s="1"/>
      <c r="AE191" s="1"/>
      <c r="AF191" s="1"/>
      <c r="AG191" s="1">
        <v>0</v>
      </c>
      <c r="AI191" s="28">
        <f t="shared" si="72"/>
        <v>-0.16863854793223038</v>
      </c>
      <c r="AJ191" s="28" t="e">
        <f t="shared" si="72"/>
        <v>#N/A</v>
      </c>
      <c r="AK191" s="28" t="e">
        <f t="shared" si="72"/>
        <v>#N/A</v>
      </c>
      <c r="AL191" s="28">
        <f t="shared" si="72"/>
        <v>-0.16863854793223038</v>
      </c>
      <c r="AM191" s="28">
        <f t="shared" si="73"/>
        <v>338.97</v>
      </c>
      <c r="AN191" s="28" t="e">
        <f t="shared" si="73"/>
        <v>#N/A</v>
      </c>
      <c r="AO191" t="e">
        <f t="shared" si="73"/>
        <v>#N/A</v>
      </c>
      <c r="AP191">
        <f t="shared" si="74"/>
        <v>338.97</v>
      </c>
      <c r="AR191" s="16">
        <f t="shared" si="75"/>
        <v>42674</v>
      </c>
      <c r="AS191">
        <f t="shared" si="76"/>
        <v>2</v>
      </c>
      <c r="AT191">
        <f t="shared" si="77"/>
        <v>2</v>
      </c>
      <c r="BE191" cm="1">
        <f t="array" ref="BE191">_xll.BDH($BE$3,"PX_LAST",$A191,$A191,"Days=A","Fill=P")</f>
        <v>338.97</v>
      </c>
      <c r="BF191">
        <f t="shared" si="71"/>
        <v>-1.1518721567712498E-2</v>
      </c>
      <c r="BG191" t="str">
        <f t="shared" si="86"/>
        <v>R</v>
      </c>
      <c r="BH191">
        <f t="shared" si="87"/>
        <v>1</v>
      </c>
      <c r="BI191">
        <f t="shared" si="94"/>
        <v>8.9093430097058057E-3</v>
      </c>
      <c r="BJ191">
        <f t="shared" si="95"/>
        <v>162.12568669033396</v>
      </c>
      <c r="BK191">
        <f t="shared" si="96"/>
        <v>152.36661122848028</v>
      </c>
      <c r="BL191">
        <f t="shared" si="89"/>
        <v>1.0640499607044456</v>
      </c>
    </row>
    <row r="192" spans="1:64" x14ac:dyDescent="0.25">
      <c r="A192" s="54">
        <v>42704</v>
      </c>
      <c r="B192" s="75">
        <f>_xll.BDH(B$2,"PX_LAST",$A192,$A192,"Days=A","Fill=P")</f>
        <v>100.24760000000001</v>
      </c>
      <c r="C192" s="8">
        <f t="shared" si="69"/>
        <v>100.0453601327297</v>
      </c>
      <c r="D192" s="55">
        <f t="shared" si="78"/>
        <v>-0.2534981721401503</v>
      </c>
      <c r="E192" s="44">
        <f t="shared" si="91"/>
        <v>-0.31643655767353179</v>
      </c>
      <c r="F192" s="8" cm="1">
        <f t="array" ref="F192">_xll.BDH(F$2,"PX_LAST",$A192,$A192,"Days=A","Fill=P")</f>
        <v>-0.11</v>
      </c>
      <c r="G192" s="10">
        <f t="shared" si="70"/>
        <v>-6.5646807877172669E-2</v>
      </c>
      <c r="H192" s="44">
        <f t="shared" si="82"/>
        <v>-1.3482826103266936</v>
      </c>
      <c r="I192" s="44">
        <f t="shared" si="92"/>
        <v>1.2949700298634694</v>
      </c>
      <c r="J192" s="59" t="str">
        <f>_xll.BDH($J$2, "PX_LAST", A192, A192,"Days=A","Fill=P")</f>
        <v>#N/A Invalid Security</v>
      </c>
      <c r="K192" s="10" t="e">
        <f t="shared" si="100"/>
        <v>#VALUE!</v>
      </c>
      <c r="M192" s="59" cm="1">
        <f t="array" ref="M192">_xll.BDH(M$3,"PX_LAST",$A192,$A192,"Days=A","Fill=P")</f>
        <v>56.9</v>
      </c>
      <c r="N192" s="10">
        <f t="shared" si="90"/>
        <v>9.8124684769541783</v>
      </c>
      <c r="O192" s="55">
        <f t="shared" si="99"/>
        <v>2.3846316654527735</v>
      </c>
      <c r="R192" s="34" t="s">
        <v>26</v>
      </c>
      <c r="S192" s="26">
        <f t="shared" si="93"/>
        <v>0.35227687103517341</v>
      </c>
      <c r="T192" s="1" t="str">
        <f t="shared" si="79"/>
        <v>E</v>
      </c>
      <c r="U192" s="26">
        <f t="shared" si="83"/>
        <v>0.52091541896740379</v>
      </c>
      <c r="V192" s="49">
        <f t="shared" si="80"/>
        <v>1</v>
      </c>
      <c r="W192" s="26">
        <f t="shared" si="84"/>
        <v>0.52091541896740379</v>
      </c>
      <c r="X192" t="str">
        <f t="shared" si="85"/>
        <v>E</v>
      </c>
      <c r="Y192" s="35">
        <f t="shared" si="81"/>
        <v>0.35227687103517341</v>
      </c>
      <c r="Z192" s="34" t="str">
        <f t="shared" si="97"/>
        <v>E</v>
      </c>
      <c r="AA192" t="s">
        <v>57</v>
      </c>
      <c r="AB192" s="1">
        <f t="shared" si="88"/>
        <v>0.52091541896740379</v>
      </c>
      <c r="AC192" s="1">
        <f t="shared" si="98"/>
        <v>0.10461008056396959</v>
      </c>
      <c r="AD192" s="1"/>
      <c r="AE192" s="1"/>
      <c r="AF192" s="1"/>
      <c r="AG192" s="1">
        <v>0</v>
      </c>
      <c r="AI192" s="28">
        <f t="shared" si="72"/>
        <v>0.35227687103517341</v>
      </c>
      <c r="AJ192" s="28" t="e">
        <f t="shared" si="72"/>
        <v>#N/A</v>
      </c>
      <c r="AK192" s="28" t="e">
        <f t="shared" si="72"/>
        <v>#N/A</v>
      </c>
      <c r="AL192" s="28" t="e">
        <f t="shared" si="72"/>
        <v>#N/A</v>
      </c>
      <c r="AM192" s="28">
        <f t="shared" si="73"/>
        <v>341.99</v>
      </c>
      <c r="AN192" s="28" t="e">
        <f t="shared" si="73"/>
        <v>#N/A</v>
      </c>
      <c r="AO192" t="e">
        <f t="shared" si="73"/>
        <v>#N/A</v>
      </c>
      <c r="AP192" t="e">
        <f t="shared" si="74"/>
        <v>#N/A</v>
      </c>
      <c r="AR192" s="16">
        <f t="shared" si="75"/>
        <v>42704</v>
      </c>
      <c r="AS192">
        <f t="shared" si="76"/>
        <v>4</v>
      </c>
      <c r="AT192">
        <f t="shared" si="77"/>
        <v>4</v>
      </c>
      <c r="BE192" cm="1">
        <f t="array" ref="BE192">_xll.BDH($BE$3,"PX_LAST",$A192,$A192,"Days=A","Fill=P")</f>
        <v>341.99</v>
      </c>
      <c r="BF192">
        <f t="shared" si="71"/>
        <v>8.9093430097058057E-3</v>
      </c>
      <c r="BG192" t="str">
        <f t="shared" si="86"/>
        <v>E</v>
      </c>
      <c r="BH192">
        <f t="shared" si="87"/>
        <v>1</v>
      </c>
      <c r="BI192">
        <f t="shared" si="94"/>
        <v>5.6814526740547988E-2</v>
      </c>
      <c r="BJ192">
        <f t="shared" si="95"/>
        <v>163.57012004374224</v>
      </c>
      <c r="BK192">
        <f t="shared" si="96"/>
        <v>153.72409763114129</v>
      </c>
      <c r="BL192">
        <f t="shared" si="89"/>
        <v>1.0640499607044456</v>
      </c>
    </row>
    <row r="193" spans="1:64" x14ac:dyDescent="0.25">
      <c r="A193" s="54">
        <v>42734</v>
      </c>
      <c r="B193" s="75">
        <f>_xll.BDH(B$2,"PX_LAST",$A193,$A193,"Days=A","Fill=P")</f>
        <v>100.24760000000001</v>
      </c>
      <c r="C193" s="8">
        <f t="shared" si="69"/>
        <v>100.05547212609322</v>
      </c>
      <c r="D193" s="55">
        <f t="shared" si="78"/>
        <v>6.174657161282477E-2</v>
      </c>
      <c r="E193" s="44">
        <f t="shared" si="91"/>
        <v>0.29717922087677223</v>
      </c>
      <c r="F193" s="8" cm="1">
        <f t="array" ref="F193">_xll.BDH(F$2,"PX_LAST",$A193,$A193,"Days=A","Fill=P")</f>
        <v>-0.13600000000000001</v>
      </c>
      <c r="G193" s="10">
        <f t="shared" si="70"/>
        <v>-6.9164467483314035E-2</v>
      </c>
      <c r="H193" s="44">
        <f t="shared" si="82"/>
        <v>-1.0408033075237528</v>
      </c>
      <c r="I193" s="44">
        <f t="shared" si="92"/>
        <v>1.3097572525144774</v>
      </c>
      <c r="J193" s="59" t="str">
        <f>_xll.BDH($J$2, "PX_LAST", A193, A193,"Days=A","Fill=P")</f>
        <v>#N/A Invalid Security</v>
      </c>
      <c r="K193" s="10" t="e">
        <f t="shared" si="100"/>
        <v>#VALUE!</v>
      </c>
      <c r="M193" s="59" cm="1">
        <f t="array" ref="M193">_xll.BDH(M$3,"PX_LAST",$A193,$A193,"Days=A","Fill=P")</f>
        <v>53.1</v>
      </c>
      <c r="N193" s="10">
        <f t="shared" si="90"/>
        <v>14.141221629258759</v>
      </c>
      <c r="O193" s="55">
        <f t="shared" si="99"/>
        <v>3.0535590913744515</v>
      </c>
      <c r="R193" s="34" t="s">
        <v>26</v>
      </c>
      <c r="S193" s="26">
        <f t="shared" si="93"/>
        <v>0.73628776577095467</v>
      </c>
      <c r="T193" s="1" t="str">
        <f t="shared" si="79"/>
        <v>E</v>
      </c>
      <c r="U193" s="26">
        <f t="shared" si="83"/>
        <v>0.38401089473578126</v>
      </c>
      <c r="V193" s="49">
        <f t="shared" si="80"/>
        <v>1</v>
      </c>
      <c r="W193" s="26">
        <f t="shared" si="84"/>
        <v>0.38401089473578126</v>
      </c>
      <c r="X193" t="str">
        <f t="shared" si="85"/>
        <v>E</v>
      </c>
      <c r="Y193" s="35">
        <f t="shared" si="81"/>
        <v>0.35227687103517341</v>
      </c>
      <c r="Z193" s="34" t="str">
        <f t="shared" si="97"/>
        <v>E</v>
      </c>
      <c r="AA193" t="s">
        <v>57</v>
      </c>
      <c r="AB193" s="1">
        <f t="shared" si="88"/>
        <v>0.38401089473578126</v>
      </c>
      <c r="AC193" s="1">
        <f t="shared" si="98"/>
        <v>0.10461008056396959</v>
      </c>
      <c r="AD193" s="1"/>
      <c r="AE193" s="1"/>
      <c r="AF193" s="1"/>
      <c r="AG193" s="1">
        <v>0</v>
      </c>
      <c r="AI193" s="28">
        <f t="shared" si="72"/>
        <v>0.73628776577095467</v>
      </c>
      <c r="AJ193" s="28" t="e">
        <f t="shared" si="72"/>
        <v>#N/A</v>
      </c>
      <c r="AK193" s="28" t="e">
        <f t="shared" si="72"/>
        <v>#N/A</v>
      </c>
      <c r="AL193" s="28" t="e">
        <f t="shared" si="72"/>
        <v>#N/A</v>
      </c>
      <c r="AM193" s="28">
        <f t="shared" si="73"/>
        <v>361.42</v>
      </c>
      <c r="AN193" s="28" t="e">
        <f t="shared" si="73"/>
        <v>#N/A</v>
      </c>
      <c r="AO193" t="e">
        <f t="shared" si="73"/>
        <v>#N/A</v>
      </c>
      <c r="AP193" t="e">
        <f t="shared" si="74"/>
        <v>#N/A</v>
      </c>
      <c r="AR193" s="16">
        <f t="shared" si="75"/>
        <v>42734</v>
      </c>
      <c r="AS193">
        <f t="shared" si="76"/>
        <v>4</v>
      </c>
      <c r="AT193">
        <f t="shared" si="77"/>
        <v>4</v>
      </c>
      <c r="BE193" cm="1">
        <f t="array" ref="BE193">_xll.BDH($BE$3,"PX_LAST",$A193,$A193,"Days=A","Fill=P")</f>
        <v>361.42</v>
      </c>
      <c r="BF193">
        <f t="shared" si="71"/>
        <v>5.6814526740547988E-2</v>
      </c>
      <c r="BG193" t="str">
        <f t="shared" si="86"/>
        <v>E</v>
      </c>
      <c r="BH193">
        <f t="shared" si="87"/>
        <v>1</v>
      </c>
      <c r="BI193">
        <f t="shared" si="94"/>
        <v>-3.5969232471916301E-3</v>
      </c>
      <c r="BJ193">
        <f t="shared" si="95"/>
        <v>172.86327900292207</v>
      </c>
      <c r="BK193">
        <f t="shared" si="96"/>
        <v>162.45785948667239</v>
      </c>
      <c r="BL193">
        <f t="shared" si="89"/>
        <v>1.0640499607044454</v>
      </c>
    </row>
    <row r="194" spans="1:64" x14ac:dyDescent="0.25">
      <c r="A194" s="54">
        <v>42766</v>
      </c>
      <c r="B194" s="75">
        <f>_xll.BDH(B$2,"PX_LAST",$A194,$A194,"Days=A","Fill=P")</f>
        <v>100.5304</v>
      </c>
      <c r="C194" s="8">
        <f t="shared" si="69"/>
        <v>100.07921851978855</v>
      </c>
      <c r="D194" s="55">
        <f t="shared" si="78"/>
        <v>1.1770959460134598</v>
      </c>
      <c r="E194" s="44">
        <f t="shared" si="91"/>
        <v>1.6204722073154434</v>
      </c>
      <c r="F194" s="8" cm="1">
        <f t="array" ref="F194">_xll.BDH(F$2,"PX_LAST",$A194,$A194,"Days=A","Fill=P")</f>
        <v>0.23200000000000001</v>
      </c>
      <c r="G194" s="10">
        <f t="shared" si="70"/>
        <v>-5.4106244109148313E-2</v>
      </c>
      <c r="H194" s="44">
        <f t="shared" si="82"/>
        <v>-0.65196518871547349</v>
      </c>
      <c r="I194" s="44">
        <f t="shared" si="92"/>
        <v>1.4259171115495377</v>
      </c>
      <c r="J194" s="59" t="str">
        <f>_xll.BDH($J$2, "PX_LAST", A194, A194,"Days=A","Fill=P")</f>
        <v>#N/A Invalid Security</v>
      </c>
      <c r="K194" s="10" t="e">
        <f t="shared" si="100"/>
        <v>#VALUE!</v>
      </c>
      <c r="M194" s="59" cm="1">
        <f t="array" ref="M194">_xll.BDH(M$3,"PX_LAST",$A194,$A194,"Days=A","Fill=P")</f>
        <v>55.3</v>
      </c>
      <c r="N194" s="10">
        <f t="shared" si="90"/>
        <v>18.257099466332882</v>
      </c>
      <c r="O194" s="55">
        <f t="shared" si="99"/>
        <v>3.3796763059074704</v>
      </c>
      <c r="R194" s="34" t="s">
        <v>26</v>
      </c>
      <c r="S194" s="26">
        <f t="shared" si="93"/>
        <v>1.3902392764140876</v>
      </c>
      <c r="T194" s="1" t="str">
        <f t="shared" si="79"/>
        <v>E</v>
      </c>
      <c r="U194" s="26">
        <f t="shared" si="83"/>
        <v>0.65395151064313295</v>
      </c>
      <c r="V194" s="49">
        <f t="shared" si="80"/>
        <v>1</v>
      </c>
      <c r="W194" s="26">
        <f t="shared" si="84"/>
        <v>0.65395151064313295</v>
      </c>
      <c r="X194" t="str">
        <f t="shared" si="85"/>
        <v>E</v>
      </c>
      <c r="Y194" s="35">
        <f t="shared" si="81"/>
        <v>0.35227687103517341</v>
      </c>
      <c r="Z194" s="34" t="str">
        <f t="shared" si="97"/>
        <v>E</v>
      </c>
      <c r="AA194" t="s">
        <v>57</v>
      </c>
      <c r="AB194" s="1">
        <f t="shared" si="88"/>
        <v>0.65395151064313295</v>
      </c>
      <c r="AC194" s="1">
        <f t="shared" si="98"/>
        <v>0.14154590660455402</v>
      </c>
      <c r="AD194" s="1"/>
      <c r="AE194" s="1"/>
      <c r="AF194" s="1"/>
      <c r="AG194" s="1">
        <v>0</v>
      </c>
      <c r="AI194" s="28">
        <f t="shared" si="72"/>
        <v>1.3902392764140876</v>
      </c>
      <c r="AJ194" s="28" t="e">
        <f t="shared" si="72"/>
        <v>#N/A</v>
      </c>
      <c r="AK194" s="28" t="e">
        <f t="shared" si="72"/>
        <v>#N/A</v>
      </c>
      <c r="AL194" s="28" t="e">
        <f t="shared" si="72"/>
        <v>#N/A</v>
      </c>
      <c r="AM194" s="28">
        <f t="shared" si="73"/>
        <v>360.12</v>
      </c>
      <c r="AN194" s="28" t="e">
        <f t="shared" si="73"/>
        <v>#N/A</v>
      </c>
      <c r="AO194" t="e">
        <f t="shared" si="73"/>
        <v>#N/A</v>
      </c>
      <c r="AP194" t="e">
        <f t="shared" si="74"/>
        <v>#N/A</v>
      </c>
      <c r="AR194" s="16">
        <f t="shared" si="75"/>
        <v>42766</v>
      </c>
      <c r="AS194">
        <f t="shared" si="76"/>
        <v>4</v>
      </c>
      <c r="AT194">
        <f t="shared" si="77"/>
        <v>4</v>
      </c>
      <c r="BE194" cm="1">
        <f t="array" ref="BE194">_xll.BDH($BE$3,"PX_LAST",$A194,$A194,"Days=A","Fill=P")</f>
        <v>360.12</v>
      </c>
      <c r="BF194">
        <f t="shared" si="71"/>
        <v>-3.5969232471916301E-3</v>
      </c>
      <c r="BG194" t="str">
        <f t="shared" si="86"/>
        <v>E</v>
      </c>
      <c r="BH194">
        <f t="shared" si="87"/>
        <v>1</v>
      </c>
      <c r="BI194">
        <f t="shared" si="94"/>
        <v>2.8101743863156781E-2</v>
      </c>
      <c r="BJ194">
        <f t="shared" si="95"/>
        <v>172.24150305609069</v>
      </c>
      <c r="BK194">
        <f t="shared" si="96"/>
        <v>161.87351103519578</v>
      </c>
      <c r="BL194">
        <f t="shared" si="89"/>
        <v>1.0640499607044456</v>
      </c>
    </row>
    <row r="195" spans="1:64" x14ac:dyDescent="0.25">
      <c r="A195" s="54">
        <v>42794</v>
      </c>
      <c r="B195" s="75">
        <f>_xll.BDH(B$2,"PX_LAST",$A195,$A195,"Days=A","Fill=P")</f>
        <v>100.66240000000001</v>
      </c>
      <c r="C195" s="8">
        <f t="shared" si="69"/>
        <v>100.10837759379913</v>
      </c>
      <c r="D195" s="55">
        <f t="shared" si="78"/>
        <v>2.4890267562521764</v>
      </c>
      <c r="E195" s="44">
        <f t="shared" si="91"/>
        <v>2.9781811665570554</v>
      </c>
      <c r="F195" s="8" cm="1">
        <f t="array" ref="F195">_xll.BDH(F$2,"PX_LAST",$A195,$A195,"Days=A","Fill=P")</f>
        <v>-0.04</v>
      </c>
      <c r="G195" s="10">
        <f t="shared" si="70"/>
        <v>-5.3400931903690899E-2</v>
      </c>
      <c r="H195" s="44">
        <f t="shared" si="82"/>
        <v>-0.55781560259250473</v>
      </c>
      <c r="I195" s="44">
        <f t="shared" si="92"/>
        <v>1.1922404339416057</v>
      </c>
      <c r="J195" s="59" t="str">
        <f>_xll.BDH($J$2, "PX_LAST", A195, A195,"Days=A","Fill=P")</f>
        <v>#N/A Invalid Security</v>
      </c>
      <c r="K195" s="10" t="e">
        <f t="shared" si="100"/>
        <v>#VALUE!</v>
      </c>
      <c r="M195" s="59" cm="1">
        <f t="array" ref="M195">_xll.BDH(M$3,"PX_LAST",$A195,$A195,"Days=A","Fill=P")</f>
        <v>71.099999999999994</v>
      </c>
      <c r="N195" s="10">
        <f t="shared" si="90"/>
        <v>23.541389519699592</v>
      </c>
      <c r="O195" s="55">
        <f t="shared" si="99"/>
        <v>3.5093539056225529</v>
      </c>
      <c r="R195" s="34" t="s">
        <v>26</v>
      </c>
      <c r="S195" s="26">
        <f t="shared" si="93"/>
        <v>1.9221973319561769</v>
      </c>
      <c r="T195" s="1" t="str">
        <f t="shared" si="79"/>
        <v>E</v>
      </c>
      <c r="U195" s="26">
        <f t="shared" si="83"/>
        <v>0.5319580555420893</v>
      </c>
      <c r="V195" s="49">
        <f t="shared" si="80"/>
        <v>1</v>
      </c>
      <c r="W195" s="26">
        <f t="shared" si="84"/>
        <v>0.5319580555420893</v>
      </c>
      <c r="X195" t="str">
        <f t="shared" si="85"/>
        <v>E</v>
      </c>
      <c r="Y195" s="35">
        <f t="shared" si="81"/>
        <v>0.35227687103517341</v>
      </c>
      <c r="Z195" s="34" t="str">
        <f t="shared" si="97"/>
        <v>E</v>
      </c>
      <c r="AA195" t="s">
        <v>57</v>
      </c>
      <c r="AB195" s="1">
        <f t="shared" si="88"/>
        <v>0.5319580555420893</v>
      </c>
      <c r="AC195" s="1">
        <f t="shared" si="98"/>
        <v>0.14424108887164822</v>
      </c>
      <c r="AD195" s="1"/>
      <c r="AE195" s="1"/>
      <c r="AF195" s="1"/>
      <c r="AG195" s="1">
        <v>0</v>
      </c>
      <c r="AI195" s="28">
        <f t="shared" si="72"/>
        <v>1.9221973319561769</v>
      </c>
      <c r="AJ195" s="28" t="e">
        <f t="shared" si="72"/>
        <v>#N/A</v>
      </c>
      <c r="AK195" s="28" t="e">
        <f t="shared" si="72"/>
        <v>#N/A</v>
      </c>
      <c r="AL195" s="28" t="e">
        <f t="shared" si="72"/>
        <v>#N/A</v>
      </c>
      <c r="AM195" s="28">
        <f t="shared" si="73"/>
        <v>370.24</v>
      </c>
      <c r="AN195" s="28" t="e">
        <f t="shared" si="73"/>
        <v>#N/A</v>
      </c>
      <c r="AO195" t="e">
        <f t="shared" si="73"/>
        <v>#N/A</v>
      </c>
      <c r="AP195" t="e">
        <f t="shared" si="74"/>
        <v>#N/A</v>
      </c>
      <c r="AR195" s="16">
        <f t="shared" si="75"/>
        <v>42794</v>
      </c>
      <c r="AS195">
        <f t="shared" si="76"/>
        <v>4</v>
      </c>
      <c r="AT195">
        <f t="shared" si="77"/>
        <v>4</v>
      </c>
      <c r="BE195" cm="1">
        <f t="array" ref="BE195">_xll.BDH($BE$3,"PX_LAST",$A195,$A195,"Days=A","Fill=P")</f>
        <v>370.24</v>
      </c>
      <c r="BF195">
        <f t="shared" si="71"/>
        <v>2.8101743863156781E-2</v>
      </c>
      <c r="BG195" t="str">
        <f t="shared" si="86"/>
        <v>E</v>
      </c>
      <c r="BH195">
        <f t="shared" si="87"/>
        <v>1</v>
      </c>
      <c r="BI195">
        <f t="shared" si="94"/>
        <v>2.9440363007778636E-2</v>
      </c>
      <c r="BJ195">
        <f t="shared" si="95"/>
        <v>177.0817896575781</v>
      </c>
      <c r="BK195">
        <f t="shared" si="96"/>
        <v>166.42243898053673</v>
      </c>
      <c r="BL195">
        <f t="shared" si="89"/>
        <v>1.0640499607044456</v>
      </c>
    </row>
    <row r="196" spans="1:64" x14ac:dyDescent="0.25">
      <c r="A196" s="54">
        <v>42825</v>
      </c>
      <c r="B196" s="75">
        <f>_xll.BDH(B$2,"PX_LAST",$A196,$A196,"Days=A","Fill=P")</f>
        <v>100.7816</v>
      </c>
      <c r="C196" s="8">
        <f t="shared" si="69"/>
        <v>100.14203871410918</v>
      </c>
      <c r="D196" s="55">
        <f t="shared" si="78"/>
        <v>3.5206376159396839</v>
      </c>
      <c r="E196" s="44">
        <f t="shared" si="91"/>
        <v>3.7741357880798341</v>
      </c>
      <c r="F196" s="8" cm="1">
        <f t="array" ref="F196">_xll.BDH(F$2,"PX_LAST",$A196,$A196,"Days=A","Fill=P")</f>
        <v>0.153</v>
      </c>
      <c r="G196" s="10">
        <f t="shared" si="70"/>
        <v>-4.3080885308506345E-2</v>
      </c>
      <c r="H196" s="44">
        <f t="shared" si="82"/>
        <v>-0.20132069767757332</v>
      </c>
      <c r="I196" s="44">
        <f t="shared" si="92"/>
        <v>1.1469619126491204</v>
      </c>
      <c r="J196" s="59" t="str">
        <f>_xll.BDH($J$2, "PX_LAST", A196, A196,"Days=A","Fill=P")</f>
        <v>#N/A Invalid Security</v>
      </c>
      <c r="K196" s="10" t="e">
        <f t="shared" si="100"/>
        <v>#VALUE!</v>
      </c>
      <c r="M196" s="59" cm="1">
        <f t="array" ref="M196">_xll.BDH(M$3,"PX_LAST",$A196,$A196,"Days=A","Fill=P")</f>
        <v>54.1</v>
      </c>
      <c r="N196" s="10">
        <f t="shared" si="90"/>
        <v>26.597250567729635</v>
      </c>
      <c r="O196" s="55">
        <f t="shared" si="99"/>
        <v>3.2027006005432996</v>
      </c>
      <c r="R196" s="34" t="s">
        <v>26</v>
      </c>
      <c r="S196" s="26">
        <f t="shared" si="93"/>
        <v>2.2886230439068731</v>
      </c>
      <c r="T196" s="1" t="str">
        <f t="shared" si="79"/>
        <v>E</v>
      </c>
      <c r="U196" s="26">
        <f t="shared" si="83"/>
        <v>0.36642571195069618</v>
      </c>
      <c r="V196" s="49">
        <f t="shared" si="80"/>
        <v>1</v>
      </c>
      <c r="W196" s="26">
        <f t="shared" si="84"/>
        <v>0.36642571195069618</v>
      </c>
      <c r="X196" t="str">
        <f t="shared" si="85"/>
        <v>E</v>
      </c>
      <c r="Y196" s="35">
        <f t="shared" si="81"/>
        <v>0.35227687103517341</v>
      </c>
      <c r="Z196" s="34" t="str">
        <f t="shared" si="97"/>
        <v>E</v>
      </c>
      <c r="AA196" t="s">
        <v>57</v>
      </c>
      <c r="AB196" s="1">
        <f t="shared" si="88"/>
        <v>0.36642571195069618</v>
      </c>
      <c r="AC196" s="1">
        <f t="shared" si="98"/>
        <v>0.14765694011431463</v>
      </c>
      <c r="AD196" s="1"/>
      <c r="AE196" s="1"/>
      <c r="AF196" s="1"/>
      <c r="AG196" s="1">
        <v>0</v>
      </c>
      <c r="AI196" s="28">
        <f t="shared" si="72"/>
        <v>2.2886230439068731</v>
      </c>
      <c r="AJ196" s="28" t="e">
        <f t="shared" si="72"/>
        <v>#N/A</v>
      </c>
      <c r="AK196" s="28" t="e">
        <f t="shared" si="72"/>
        <v>#N/A</v>
      </c>
      <c r="AL196" s="28" t="e">
        <f t="shared" si="72"/>
        <v>#N/A</v>
      </c>
      <c r="AM196" s="28">
        <f t="shared" si="73"/>
        <v>381.14</v>
      </c>
      <c r="AN196" s="28" t="e">
        <f t="shared" si="73"/>
        <v>#N/A</v>
      </c>
      <c r="AO196" t="e">
        <f t="shared" si="73"/>
        <v>#N/A</v>
      </c>
      <c r="AP196" t="e">
        <f t="shared" si="74"/>
        <v>#N/A</v>
      </c>
      <c r="AR196" s="16">
        <f t="shared" si="75"/>
        <v>42825</v>
      </c>
      <c r="AS196">
        <f t="shared" si="76"/>
        <v>4</v>
      </c>
      <c r="AT196">
        <f t="shared" si="77"/>
        <v>4</v>
      </c>
      <c r="BE196" cm="1">
        <f t="array" ref="BE196">_xll.BDH($BE$3,"PX_LAST",$A196,$A196,"Days=A","Fill=P")</f>
        <v>381.14</v>
      </c>
      <c r="BF196">
        <f t="shared" si="71"/>
        <v>2.9440363007778636E-2</v>
      </c>
      <c r="BG196" t="str">
        <f t="shared" si="86"/>
        <v>E</v>
      </c>
      <c r="BH196">
        <f t="shared" si="87"/>
        <v>1</v>
      </c>
      <c r="BI196">
        <f t="shared" si="94"/>
        <v>1.5611061552185612E-2</v>
      </c>
      <c r="BJ196">
        <f t="shared" si="95"/>
        <v>182.29514182716429</v>
      </c>
      <c r="BK196">
        <f t="shared" si="96"/>
        <v>171.32197599676363</v>
      </c>
      <c r="BL196">
        <f t="shared" si="89"/>
        <v>1.0640499607044456</v>
      </c>
    </row>
    <row r="197" spans="1:64" x14ac:dyDescent="0.25">
      <c r="A197" s="54">
        <v>42853</v>
      </c>
      <c r="B197" s="75">
        <f>_xll.BDH(B$2,"PX_LAST",$A197,$A197,"Days=A","Fill=P")</f>
        <v>100.7816</v>
      </c>
      <c r="C197" s="8">
        <f t="shared" ref="C197:C260" si="101">$BO$2*C196 + (1-$BO$2)*B197</f>
        <v>100.17401677840371</v>
      </c>
      <c r="D197" s="55">
        <f t="shared" si="78"/>
        <v>3.9539807277078984</v>
      </c>
      <c r="E197" s="44">
        <f t="shared" si="91"/>
        <v>3.8922341560950735</v>
      </c>
      <c r="F197" s="8" cm="1">
        <f t="array" ref="F197">_xll.BDH(F$2,"PX_LAST",$A197,$A197,"Days=A","Fill=P")</f>
        <v>5.0999999999999997E-2</v>
      </c>
      <c r="G197" s="10">
        <f t="shared" ref="G197:G260" si="102">$BO$3*G196+(1-$BO$3)*F197</f>
        <v>-3.837684104308102E-2</v>
      </c>
      <c r="H197" s="44">
        <f t="shared" si="82"/>
        <v>4.9739302096959065E-2</v>
      </c>
      <c r="I197" s="44">
        <f t="shared" si="92"/>
        <v>1.0905426096207118</v>
      </c>
      <c r="J197" s="59" t="str">
        <f>_xll.BDH($J$2, "PX_LAST", A197, A197,"Days=A","Fill=P")</f>
        <v>#N/A Invalid Security</v>
      </c>
      <c r="K197" s="10" t="e">
        <f t="shared" si="100"/>
        <v>#VALUE!</v>
      </c>
      <c r="M197" s="59" cm="1">
        <f t="array" ref="M197">_xll.BDH(M$3,"PX_LAST",$A197,$A197,"Days=A","Fill=P")</f>
        <v>70.400000000000006</v>
      </c>
      <c r="N197" s="10">
        <f t="shared" si="90"/>
        <v>30.977525510956671</v>
      </c>
      <c r="O197" s="55">
        <f t="shared" si="99"/>
        <v>3.1785331493747777</v>
      </c>
      <c r="R197" s="34" t="s">
        <v>26</v>
      </c>
      <c r="S197" s="26">
        <f t="shared" si="93"/>
        <v>2.433005988979084</v>
      </c>
      <c r="T197" s="1" t="str">
        <f t="shared" si="79"/>
        <v>E</v>
      </c>
      <c r="U197" s="26">
        <f t="shared" si="83"/>
        <v>0.14438294507221094</v>
      </c>
      <c r="V197" s="49">
        <f t="shared" si="80"/>
        <v>0</v>
      </c>
      <c r="W197" s="26">
        <f t="shared" si="84"/>
        <v>0.14438294507221094</v>
      </c>
      <c r="X197" t="str">
        <f t="shared" si="85"/>
        <v>E</v>
      </c>
      <c r="Y197" s="35">
        <f t="shared" si="81"/>
        <v>0.35227687103517341</v>
      </c>
      <c r="Z197" s="34" t="str">
        <f t="shared" si="97"/>
        <v>E</v>
      </c>
      <c r="AA197" t="s">
        <v>57</v>
      </c>
      <c r="AB197" s="1">
        <f t="shared" si="88"/>
        <v>0.14438294507221094</v>
      </c>
      <c r="AC197" s="1">
        <f t="shared" si="98"/>
        <v>0.14438294507221094</v>
      </c>
      <c r="AD197" s="1"/>
      <c r="AE197" s="1"/>
      <c r="AF197" s="1"/>
      <c r="AG197" s="1">
        <v>0</v>
      </c>
      <c r="AI197" s="28">
        <f t="shared" si="72"/>
        <v>2.433005988979084</v>
      </c>
      <c r="AJ197" s="28">
        <f t="shared" si="72"/>
        <v>2.433005988979084</v>
      </c>
      <c r="AK197" s="28" t="e">
        <f t="shared" si="72"/>
        <v>#N/A</v>
      </c>
      <c r="AL197" s="28" t="e">
        <f t="shared" si="72"/>
        <v>#N/A</v>
      </c>
      <c r="AM197" s="28">
        <f t="shared" si="73"/>
        <v>387.09</v>
      </c>
      <c r="AN197" s="28">
        <f t="shared" si="73"/>
        <v>387.09</v>
      </c>
      <c r="AO197" t="e">
        <f t="shared" si="73"/>
        <v>#N/A</v>
      </c>
      <c r="AP197" t="e">
        <f t="shared" si="74"/>
        <v>#N/A</v>
      </c>
      <c r="AR197" s="16">
        <f t="shared" si="75"/>
        <v>42853</v>
      </c>
      <c r="AS197">
        <f t="shared" si="76"/>
        <v>4</v>
      </c>
      <c r="AT197">
        <f t="shared" si="77"/>
        <v>4</v>
      </c>
      <c r="BE197" cm="1">
        <f t="array" ref="BE197">_xll.BDH($BE$3,"PX_LAST",$A197,$A197,"Days=A","Fill=P")</f>
        <v>387.09</v>
      </c>
      <c r="BF197">
        <f t="shared" si="71"/>
        <v>1.5611061552185612E-2</v>
      </c>
      <c r="BG197" t="str">
        <f t="shared" si="86"/>
        <v>E</v>
      </c>
      <c r="BH197">
        <f t="shared" si="87"/>
        <v>1</v>
      </c>
      <c r="BI197">
        <f t="shared" si="94"/>
        <v>7.4917977731276952E-3</v>
      </c>
      <c r="BJ197">
        <f t="shared" si="95"/>
        <v>185.14096250689255</v>
      </c>
      <c r="BK197">
        <f t="shared" si="96"/>
        <v>173.99649390929116</v>
      </c>
      <c r="BL197">
        <f t="shared" si="89"/>
        <v>1.0640499607044456</v>
      </c>
    </row>
    <row r="198" spans="1:64" x14ac:dyDescent="0.25">
      <c r="A198" s="54">
        <v>42886</v>
      </c>
      <c r="B198" s="75">
        <f>_xll.BDH(B$2,"PX_LAST",$A198,$A198,"Days=A","Fill=P")</f>
        <v>100.98350000000001</v>
      </c>
      <c r="C198" s="8">
        <f t="shared" si="101"/>
        <v>100.21449093948353</v>
      </c>
      <c r="D198" s="55">
        <f t="shared" si="78"/>
        <v>4.1024397688426353</v>
      </c>
      <c r="E198" s="44">
        <f t="shared" si="91"/>
        <v>2.9253438228291753</v>
      </c>
      <c r="F198" s="8" cm="1">
        <f t="array" ref="F198">_xll.BDH(F$2,"PX_LAST",$A198,$A198,"Days=A","Fill=P")</f>
        <v>8.7999999999999995E-2</v>
      </c>
      <c r="G198" s="10">
        <f t="shared" si="102"/>
        <v>-3.2057998990926963E-2</v>
      </c>
      <c r="H198" s="44">
        <f t="shared" si="82"/>
        <v>0.21199822445615421</v>
      </c>
      <c r="I198" s="44">
        <f t="shared" si="92"/>
        <v>0.86396341317162773</v>
      </c>
      <c r="J198" s="59" t="str">
        <f>_xll.BDH($J$2, "PX_LAST", A198, A198,"Days=A","Fill=P")</f>
        <v>#N/A Invalid Security</v>
      </c>
      <c r="K198" s="10" t="e">
        <f t="shared" si="100"/>
        <v>#VALUE!</v>
      </c>
      <c r="M198" s="59" cm="1">
        <f t="array" ref="M198">_xll.BDH(M$3,"PX_LAST",$A198,$A198,"Days=A","Fill=P")</f>
        <v>40.6</v>
      </c>
      <c r="N198" s="10">
        <f t="shared" si="90"/>
        <v>31.939772959861003</v>
      </c>
      <c r="O198" s="55">
        <f t="shared" si="99"/>
        <v>2.7854645770353947</v>
      </c>
      <c r="R198" s="34" t="s">
        <v>26</v>
      </c>
      <c r="S198" s="26">
        <f t="shared" si="93"/>
        <v>2.1778419612669975</v>
      </c>
      <c r="T198" s="1" t="str">
        <f t="shared" si="79"/>
        <v>SD</v>
      </c>
      <c r="U198" s="26">
        <f t="shared" si="83"/>
        <v>-0.25516402771208657</v>
      </c>
      <c r="V198" s="49">
        <f t="shared" si="80"/>
        <v>0</v>
      </c>
      <c r="W198" s="26">
        <f t="shared" si="84"/>
        <v>-0.25516402771208657</v>
      </c>
      <c r="X198" t="str">
        <f t="shared" si="85"/>
        <v>SD</v>
      </c>
      <c r="Y198" s="35">
        <f t="shared" si="81"/>
        <v>2.1778419612669975</v>
      </c>
      <c r="Z198" s="34" t="str">
        <f t="shared" si="97"/>
        <v>SD</v>
      </c>
      <c r="AA198" t="s">
        <v>57</v>
      </c>
      <c r="AB198" s="1">
        <f t="shared" si="88"/>
        <v>0.25516402771208657</v>
      </c>
      <c r="AC198" s="1">
        <f t="shared" si="98"/>
        <v>0.14765694011431463</v>
      </c>
      <c r="AD198" s="1"/>
      <c r="AE198" s="1"/>
      <c r="AF198" s="1"/>
      <c r="AG198" s="1">
        <v>0</v>
      </c>
      <c r="AI198" s="28" t="e">
        <f t="shared" si="72"/>
        <v>#N/A</v>
      </c>
      <c r="AJ198" s="28">
        <f t="shared" si="72"/>
        <v>2.1778419612669975</v>
      </c>
      <c r="AK198" s="28" t="e">
        <f t="shared" si="72"/>
        <v>#N/A</v>
      </c>
      <c r="AL198" s="28" t="e">
        <f t="shared" ref="AL198:AL261" si="103">IF(OR($Z198=AL$5,$Z199=AL$5),$S198,NA())</f>
        <v>#N/A</v>
      </c>
      <c r="AM198" s="28" t="e">
        <f t="shared" si="73"/>
        <v>#N/A</v>
      </c>
      <c r="AN198" s="28">
        <f t="shared" si="73"/>
        <v>389.99</v>
      </c>
      <c r="AO198" t="e">
        <f t="shared" si="73"/>
        <v>#N/A</v>
      </c>
      <c r="AP198" t="e">
        <f t="shared" si="74"/>
        <v>#N/A</v>
      </c>
      <c r="AR198" s="16">
        <f t="shared" si="75"/>
        <v>42886</v>
      </c>
      <c r="AS198">
        <f t="shared" si="76"/>
        <v>3</v>
      </c>
      <c r="AT198">
        <f t="shared" si="77"/>
        <v>3</v>
      </c>
      <c r="BE198" cm="1">
        <f t="array" ref="BE198">_xll.BDH($BE$3,"PX_LAST",$A198,$A198,"Days=A","Fill=P")</f>
        <v>389.99</v>
      </c>
      <c r="BF198">
        <f t="shared" ref="BF198:BF261" si="104">BE198/BE197-1</f>
        <v>7.4917977731276952E-3</v>
      </c>
      <c r="BG198" t="str">
        <f t="shared" si="86"/>
        <v>SD</v>
      </c>
      <c r="BH198">
        <f t="shared" si="87"/>
        <v>0</v>
      </c>
      <c r="BI198">
        <f t="shared" si="94"/>
        <v>0</v>
      </c>
      <c r="BJ198">
        <f t="shared" si="95"/>
        <v>186.5280011575164</v>
      </c>
      <c r="BK198">
        <f t="shared" si="96"/>
        <v>175.30004045489281</v>
      </c>
      <c r="BL198">
        <f t="shared" si="89"/>
        <v>1.0640499607044456</v>
      </c>
    </row>
    <row r="199" spans="1:64" x14ac:dyDescent="0.25">
      <c r="A199" s="54">
        <v>42916</v>
      </c>
      <c r="B199" s="75">
        <f>_xll.BDH(B$2,"PX_LAST",$A199,$A199,"Days=A","Fill=P")</f>
        <v>101.07680000000001</v>
      </c>
      <c r="C199" s="8">
        <f t="shared" si="101"/>
        <v>100.25760639250936</v>
      </c>
      <c r="D199" s="55">
        <f t="shared" si="78"/>
        <v>3.7599812310045664</v>
      </c>
      <c r="E199" s="44">
        <f t="shared" si="91"/>
        <v>1.27095447475239</v>
      </c>
      <c r="F199" s="8" cm="1">
        <f t="array" ref="F199">_xll.BDH(F$2,"PX_LAST",$A199,$A199,"Days=A","Fill=P")</f>
        <v>6.3E-2</v>
      </c>
      <c r="G199" s="10">
        <f t="shared" si="102"/>
        <v>-2.730509904138061E-2</v>
      </c>
      <c r="H199" s="44">
        <f t="shared" si="82"/>
        <v>0.39384803825884501</v>
      </c>
      <c r="I199" s="44">
        <f t="shared" si="92"/>
        <v>0.95166364085134969</v>
      </c>
      <c r="J199" s="59" t="str">
        <f>_xll.BDH($J$2, "PX_LAST", A199, A199,"Days=A","Fill=P")</f>
        <v>#N/A Invalid Security</v>
      </c>
      <c r="K199" s="10" t="e">
        <f t="shared" si="100"/>
        <v>#VALUE!</v>
      </c>
      <c r="M199" s="59" cm="1">
        <f t="array" ref="M199">_xll.BDH(M$3,"PX_LAST",$A199,$A199,"Days=A","Fill=P")</f>
        <v>30.3</v>
      </c>
      <c r="N199" s="10">
        <f t="shared" si="90"/>
        <v>31.775795663874902</v>
      </c>
      <c r="O199" s="55">
        <f t="shared" si="99"/>
        <v>2.322942676112465</v>
      </c>
      <c r="R199" s="34" t="s">
        <v>26</v>
      </c>
      <c r="S199" s="26">
        <f t="shared" si="93"/>
        <v>1.7398780121959234</v>
      </c>
      <c r="T199" s="1" t="str">
        <f t="shared" si="79"/>
        <v>SD</v>
      </c>
      <c r="U199" s="26">
        <f t="shared" si="83"/>
        <v>-0.43796394907107405</v>
      </c>
      <c r="V199" s="49">
        <f t="shared" si="80"/>
        <v>1</v>
      </c>
      <c r="W199" s="26">
        <f t="shared" si="84"/>
        <v>-0.43796394907107405</v>
      </c>
      <c r="X199" t="str">
        <f t="shared" si="85"/>
        <v>SD</v>
      </c>
      <c r="Y199" s="35">
        <f t="shared" si="81"/>
        <v>2.1778419612669975</v>
      </c>
      <c r="Z199" s="34" t="str">
        <f t="shared" si="97"/>
        <v>SD</v>
      </c>
      <c r="AA199" t="s">
        <v>57</v>
      </c>
      <c r="AB199" s="1">
        <f t="shared" si="88"/>
        <v>0.43796394907107405</v>
      </c>
      <c r="AC199" s="1">
        <f t="shared" si="98"/>
        <v>0.2485471215677838</v>
      </c>
      <c r="AD199" s="1"/>
      <c r="AE199" s="1"/>
      <c r="AF199" s="1"/>
      <c r="AG199" s="1">
        <v>0</v>
      </c>
      <c r="AI199" s="28" t="e">
        <f t="shared" ref="AI199:AL262" si="105">IF(OR($Z199=AI$5,$Z200=AI$5),$S199,NA())</f>
        <v>#N/A</v>
      </c>
      <c r="AJ199" s="28">
        <f t="shared" si="105"/>
        <v>1.7398780121959234</v>
      </c>
      <c r="AK199" s="28" t="e">
        <f t="shared" si="105"/>
        <v>#N/A</v>
      </c>
      <c r="AL199" s="28" t="e">
        <f t="shared" si="103"/>
        <v>#N/A</v>
      </c>
      <c r="AM199" s="28" t="e">
        <f t="shared" ref="AM199:AO262" si="106">IF(OR($Z199=AM$5,$Z200=AM$5),$BE199,NA())</f>
        <v>#N/A</v>
      </c>
      <c r="AN199" s="28">
        <f t="shared" si="106"/>
        <v>379.37</v>
      </c>
      <c r="AO199" t="e">
        <f t="shared" si="106"/>
        <v>#N/A</v>
      </c>
      <c r="AP199" t="e">
        <f t="shared" ref="AP199:AP262" si="107">IF(OR($Z199=AL$5,$Z200=AL$5),$BE199,NA())</f>
        <v>#N/A</v>
      </c>
      <c r="AR199" s="16">
        <f t="shared" ref="AR199:AR262" si="108">A199</f>
        <v>42916</v>
      </c>
      <c r="AS199">
        <f t="shared" si="76"/>
        <v>3</v>
      </c>
      <c r="AT199">
        <f t="shared" si="77"/>
        <v>3</v>
      </c>
      <c r="BE199" cm="1">
        <f t="array" ref="BE199">_xll.BDH($BE$3,"PX_LAST",$A199,$A199,"Days=A","Fill=P")</f>
        <v>379.37</v>
      </c>
      <c r="BF199">
        <f t="shared" si="104"/>
        <v>-2.7231467473525006E-2</v>
      </c>
      <c r="BG199" t="str">
        <f t="shared" si="86"/>
        <v>SD</v>
      </c>
      <c r="BH199">
        <f t="shared" si="87"/>
        <v>0</v>
      </c>
      <c r="BI199">
        <f t="shared" si="94"/>
        <v>0</v>
      </c>
      <c r="BJ199">
        <f t="shared" si="95"/>
        <v>186.5280011575164</v>
      </c>
      <c r="BK199">
        <f t="shared" si="96"/>
        <v>170.52636310513779</v>
      </c>
      <c r="BL199">
        <f t="shared" si="89"/>
        <v>1.093836740319811</v>
      </c>
    </row>
    <row r="200" spans="1:64" x14ac:dyDescent="0.25">
      <c r="A200" s="54">
        <v>42947</v>
      </c>
      <c r="B200" s="75">
        <f>_xll.BDH(B$2,"PX_LAST",$A200,$A200,"Days=A","Fill=P")</f>
        <v>101.1666</v>
      </c>
      <c r="C200" s="8">
        <f t="shared" si="101"/>
        <v>100.30305607288389</v>
      </c>
      <c r="D200" s="55">
        <f t="shared" si="78"/>
        <v>3.4116400408072272</v>
      </c>
      <c r="E200" s="44">
        <f t="shared" si="91"/>
        <v>-0.10899757513245678</v>
      </c>
      <c r="F200" s="8" cm="1">
        <f t="array" ref="F200">_xll.BDH(F$2,"PX_LAST",$A200,$A200,"Days=A","Fill=P")</f>
        <v>0.42699999999999999</v>
      </c>
      <c r="G200" s="10">
        <f t="shared" si="102"/>
        <v>-4.5898440893115608E-3</v>
      </c>
      <c r="H200" s="44">
        <f t="shared" si="82"/>
        <v>1.2514468820027211</v>
      </c>
      <c r="I200" s="44">
        <f t="shared" si="92"/>
        <v>1.4527675796802946</v>
      </c>
      <c r="J200" s="59" t="str">
        <f>_xll.BDH($J$2, "PX_LAST", A200, A200,"Days=A","Fill=P")</f>
        <v>#N/A Invalid Security</v>
      </c>
      <c r="K200" s="10" t="e">
        <f t="shared" si="100"/>
        <v>#VALUE!</v>
      </c>
      <c r="M200" s="59" cm="1">
        <f t="array" ref="M200">_xll.BDH(M$3,"PX_LAST",$A200,$A200,"Days=A","Fill=P")</f>
        <v>19.100000000000001</v>
      </c>
      <c r="N200" s="10">
        <f t="shared" si="90"/>
        <v>30.508216097487413</v>
      </c>
      <c r="O200" s="55">
        <f t="shared" si="99"/>
        <v>1.8519812505635378</v>
      </c>
      <c r="R200" s="34" t="s">
        <v>26</v>
      </c>
      <c r="S200" s="26">
        <f t="shared" si="93"/>
        <v>1.5717676355842647</v>
      </c>
      <c r="T200" s="1" t="str">
        <f t="shared" si="79"/>
        <v>SD</v>
      </c>
      <c r="U200" s="26">
        <f t="shared" si="83"/>
        <v>-0.16811037661165873</v>
      </c>
      <c r="V200" s="49">
        <f t="shared" si="80"/>
        <v>0</v>
      </c>
      <c r="W200" s="26">
        <f t="shared" si="84"/>
        <v>-0.16811037661165873</v>
      </c>
      <c r="X200" t="str">
        <f t="shared" si="85"/>
        <v>SD</v>
      </c>
      <c r="Y200" s="35">
        <f t="shared" si="81"/>
        <v>2.1778419612669975</v>
      </c>
      <c r="Z200" s="34" t="str">
        <f t="shared" si="97"/>
        <v>SD</v>
      </c>
      <c r="AA200" t="s">
        <v>57</v>
      </c>
      <c r="AB200" s="1">
        <f t="shared" si="88"/>
        <v>0.16811037661165873</v>
      </c>
      <c r="AC200" s="1">
        <f t="shared" si="98"/>
        <v>0.2485471215677838</v>
      </c>
      <c r="AD200" s="1"/>
      <c r="AE200" s="1"/>
      <c r="AF200" s="1"/>
      <c r="AG200" s="1">
        <v>0</v>
      </c>
      <c r="AI200" s="28" t="e">
        <f t="shared" si="105"/>
        <v>#N/A</v>
      </c>
      <c r="AJ200" s="28">
        <f t="shared" si="105"/>
        <v>1.5717676355842647</v>
      </c>
      <c r="AK200" s="28" t="e">
        <f t="shared" si="105"/>
        <v>#N/A</v>
      </c>
      <c r="AL200" s="28" t="e">
        <f t="shared" si="103"/>
        <v>#N/A</v>
      </c>
      <c r="AM200" s="28" t="e">
        <f t="shared" si="106"/>
        <v>#N/A</v>
      </c>
      <c r="AN200" s="28">
        <f t="shared" si="106"/>
        <v>377.85</v>
      </c>
      <c r="AO200" t="e">
        <f t="shared" si="106"/>
        <v>#N/A</v>
      </c>
      <c r="AP200" t="e">
        <f t="shared" si="107"/>
        <v>#N/A</v>
      </c>
      <c r="AR200" s="16">
        <f t="shared" si="108"/>
        <v>42947</v>
      </c>
      <c r="AS200">
        <f t="shared" ref="AS200:AS257" si="109">IF($T200="E",4,IF($T200="R",2,IF($T200="SD",3,1)))</f>
        <v>3</v>
      </c>
      <c r="AT200">
        <f t="shared" ref="AT200:AT263" si="110">IF($X200="E",4,IF($X200="R",2,IF($X200="SD",3,1)))</f>
        <v>3</v>
      </c>
      <c r="BE200" cm="1">
        <f t="array" ref="BE200">_xll.BDH($BE$3,"PX_LAST",$A200,$A200,"Days=A","Fill=P")</f>
        <v>377.85</v>
      </c>
      <c r="BF200">
        <f t="shared" si="104"/>
        <v>-4.006642591665055E-3</v>
      </c>
      <c r="BG200" t="str">
        <f t="shared" si="86"/>
        <v>SD</v>
      </c>
      <c r="BH200">
        <f t="shared" si="87"/>
        <v>0</v>
      </c>
      <c r="BI200">
        <f t="shared" si="94"/>
        <v>0</v>
      </c>
      <c r="BJ200">
        <f t="shared" si="95"/>
        <v>186.5280011575164</v>
      </c>
      <c r="BK200">
        <f t="shared" si="96"/>
        <v>169.84312491571902</v>
      </c>
      <c r="BL200">
        <f t="shared" si="89"/>
        <v>1.098236983393216</v>
      </c>
    </row>
    <row r="201" spans="1:64" x14ac:dyDescent="0.25">
      <c r="A201" s="54">
        <v>42978</v>
      </c>
      <c r="B201" s="75">
        <f>_xll.BDH(B$2,"PX_LAST",$A201,$A201,"Days=A","Fill=P")</f>
        <v>101.251</v>
      </c>
      <c r="C201" s="8">
        <f t="shared" si="101"/>
        <v>100.35045326923969</v>
      </c>
      <c r="D201" s="55">
        <f t="shared" si="78"/>
        <v>3.1295614552442519</v>
      </c>
      <c r="E201" s="44">
        <f t="shared" si="91"/>
        <v>-0.82441927246364655</v>
      </c>
      <c r="F201" s="8" cm="1">
        <f t="array" ref="F201">_xll.BDH(F$2,"PX_LAST",$A201,$A201,"Days=A","Fill=P")</f>
        <v>0.24299999999999999</v>
      </c>
      <c r="G201" s="10">
        <f t="shared" si="102"/>
        <v>7.7896481151540275E-3</v>
      </c>
      <c r="H201" s="44">
        <f t="shared" si="82"/>
        <v>1.901990011169733</v>
      </c>
      <c r="I201" s="44">
        <f t="shared" si="92"/>
        <v>1.852250709072774</v>
      </c>
      <c r="J201" s="59" t="str">
        <f>_xll.BDH($J$2, "PX_LAST", A201, A201,"Days=A","Fill=P")</f>
        <v>#N/A Invalid Security</v>
      </c>
      <c r="K201" s="10" t="e">
        <f t="shared" si="100"/>
        <v>#VALUE!</v>
      </c>
      <c r="M201" s="59" cm="1">
        <f t="array" ref="M201">_xll.BDH(M$3,"PX_LAST",$A201,$A201,"Days=A","Fill=P")</f>
        <v>28</v>
      </c>
      <c r="N201" s="10">
        <f t="shared" si="90"/>
        <v>30.257394487738672</v>
      </c>
      <c r="O201" s="55">
        <f t="shared" si="99"/>
        <v>1.682967290956711</v>
      </c>
      <c r="R201" s="34" t="s">
        <v>26</v>
      </c>
      <c r="S201" s="26">
        <f t="shared" si="93"/>
        <v>1.5484700387959645</v>
      </c>
      <c r="T201" s="1" t="str">
        <f t="shared" si="79"/>
        <v>SD</v>
      </c>
      <c r="U201" s="26">
        <f t="shared" si="83"/>
        <v>-2.3297596788300234E-2</v>
      </c>
      <c r="V201" s="49">
        <f t="shared" si="80"/>
        <v>0</v>
      </c>
      <c r="W201" s="26">
        <f t="shared" si="84"/>
        <v>-2.3297596788300234E-2</v>
      </c>
      <c r="X201" t="str">
        <f t="shared" si="85"/>
        <v>SD</v>
      </c>
      <c r="Y201" s="35">
        <f t="shared" si="81"/>
        <v>2.1778419612669975</v>
      </c>
      <c r="Z201" s="34" t="str">
        <f t="shared" si="97"/>
        <v>SD</v>
      </c>
      <c r="AA201" t="s">
        <v>57</v>
      </c>
      <c r="AB201" s="1">
        <f t="shared" si="88"/>
        <v>2.3297596788300234E-2</v>
      </c>
      <c r="AC201" s="1">
        <f t="shared" si="98"/>
        <v>0.2485471215677838</v>
      </c>
      <c r="AD201" s="1"/>
      <c r="AE201" s="1"/>
      <c r="AF201" s="1"/>
      <c r="AG201" s="1">
        <v>0</v>
      </c>
      <c r="AI201" s="28" t="e">
        <f t="shared" si="105"/>
        <v>#VALUE!</v>
      </c>
      <c r="AJ201" s="28" t="e">
        <f t="shared" si="105"/>
        <v>#VALUE!</v>
      </c>
      <c r="AK201" s="28" t="e">
        <f t="shared" si="105"/>
        <v>#VALUE!</v>
      </c>
      <c r="AL201" s="28" t="e">
        <f t="shared" si="103"/>
        <v>#VALUE!</v>
      </c>
      <c r="AM201" s="28" t="e">
        <f t="shared" si="106"/>
        <v>#VALUE!</v>
      </c>
      <c r="AN201" s="28" t="e">
        <f t="shared" si="106"/>
        <v>#VALUE!</v>
      </c>
      <c r="AO201" t="e">
        <f t="shared" si="106"/>
        <v>#VALUE!</v>
      </c>
      <c r="AP201" t="e">
        <f t="shared" si="107"/>
        <v>#VALUE!</v>
      </c>
      <c r="AR201" s="16">
        <f t="shared" si="108"/>
        <v>42978</v>
      </c>
      <c r="AS201">
        <f t="shared" si="109"/>
        <v>3</v>
      </c>
      <c r="AT201">
        <f t="shared" si="110"/>
        <v>3</v>
      </c>
      <c r="BE201" cm="1">
        <f t="array" ref="BE201">_xll.BDH($BE$3,"PX_LAST",$A201,$A201,"Days=A","Fill=P")</f>
        <v>373.88</v>
      </c>
      <c r="BF201">
        <f t="shared" si="104"/>
        <v>-1.0506814873627146E-2</v>
      </c>
      <c r="BG201" t="str">
        <f t="shared" si="86"/>
        <v>SD</v>
      </c>
      <c r="BH201">
        <f t="shared" si="87"/>
        <v>0</v>
      </c>
      <c r="BI201">
        <f t="shared" si="94"/>
        <v>0</v>
      </c>
      <c r="BJ201">
        <f t="shared" si="95"/>
        <v>186.5280011575164</v>
      </c>
      <c r="BK201">
        <f t="shared" si="96"/>
        <v>168.05861464467122</v>
      </c>
      <c r="BL201">
        <f t="shared" si="89"/>
        <v>1.1098984812643806</v>
      </c>
    </row>
    <row r="202" spans="1:64" x14ac:dyDescent="0.25">
      <c r="A202" s="54">
        <v>43007</v>
      </c>
      <c r="B202" s="75">
        <f>_xll.BDH(B$2,"PX_LAST",$A202,$A202,"Days=A","Fill=P")</f>
        <v>101.251</v>
      </c>
      <c r="C202" s="8">
        <f t="shared" si="101"/>
        <v>100.39548060577771</v>
      </c>
      <c r="D202" s="55">
        <f t="shared" si="78"/>
        <v>2.865347435029971</v>
      </c>
      <c r="E202" s="44">
        <f t="shared" si="91"/>
        <v>-1.2370923338126643</v>
      </c>
      <c r="F202" s="8" cm="1">
        <f t="array" ref="F202">_xll.BDH(F$2,"PX_LAST",$A202,$A202,"Days=A","Fill=P")</f>
        <v>0.45</v>
      </c>
      <c r="G202" s="10">
        <f t="shared" si="102"/>
        <v>2.9900165709396347E-2</v>
      </c>
      <c r="H202" s="44">
        <f t="shared" si="82"/>
        <v>2.8631930891069191</v>
      </c>
      <c r="I202" s="44">
        <f t="shared" si="92"/>
        <v>2.651194864650765</v>
      </c>
      <c r="J202" s="59" t="str">
        <f>_xll.BDH($J$2, "PX_LAST", A202, A202,"Days=A","Fill=P")</f>
        <v>#N/A Invalid Security</v>
      </c>
      <c r="K202" s="10" t="e">
        <f t="shared" si="100"/>
        <v>#VALUE!</v>
      </c>
      <c r="L202" s="55" t="e">
        <f>(K202-MEDIAN(K182:K202))/AVEDEV(K182:K202)</f>
        <v>#VALUE!</v>
      </c>
      <c r="M202" s="59" cm="1">
        <f t="array" ref="M202">_xll.BDH(M$3,"PX_LAST",$A202,$A202,"Days=A","Fill=P")</f>
        <v>50.2</v>
      </c>
      <c r="N202" s="10">
        <f t="shared" si="90"/>
        <v>32.251655038964806</v>
      </c>
      <c r="O202" s="55">
        <f t="shared" si="99"/>
        <v>1.7180299785907456</v>
      </c>
      <c r="R202" s="34" t="s">
        <v>26</v>
      </c>
      <c r="S202" s="26" t="e">
        <f t="shared" si="93"/>
        <v>#VALUE!</v>
      </c>
      <c r="T202" s="1" t="e">
        <f t="shared" si="79"/>
        <v>#VALUE!</v>
      </c>
      <c r="U202" s="26" t="e">
        <f t="shared" si="83"/>
        <v>#VALUE!</v>
      </c>
      <c r="V202" s="49" t="e">
        <f t="shared" si="80"/>
        <v>#VALUE!</v>
      </c>
      <c r="W202" s="26" t="e">
        <f t="shared" si="84"/>
        <v>#VALUE!</v>
      </c>
      <c r="X202" t="e">
        <f t="shared" si="85"/>
        <v>#VALUE!</v>
      </c>
      <c r="Y202" s="35" t="e">
        <f t="shared" si="81"/>
        <v>#VALUE!</v>
      </c>
      <c r="Z202" s="34" t="e">
        <f t="shared" si="97"/>
        <v>#VALUE!</v>
      </c>
      <c r="AA202" t="s">
        <v>57</v>
      </c>
      <c r="AB202" s="1" t="e">
        <f t="shared" si="88"/>
        <v>#VALUE!</v>
      </c>
      <c r="AC202" s="1" t="e">
        <f t="shared" si="98"/>
        <v>#VALUE!</v>
      </c>
      <c r="AD202" s="1"/>
      <c r="AE202" s="1"/>
      <c r="AF202" s="1"/>
      <c r="AG202" s="1">
        <v>0</v>
      </c>
      <c r="AI202" s="28" t="e">
        <f t="shared" si="105"/>
        <v>#VALUE!</v>
      </c>
      <c r="AJ202" s="28" t="e">
        <f t="shared" si="105"/>
        <v>#VALUE!</v>
      </c>
      <c r="AK202" s="28" t="e">
        <f t="shared" si="105"/>
        <v>#VALUE!</v>
      </c>
      <c r="AL202" s="28" t="e">
        <f t="shared" si="103"/>
        <v>#VALUE!</v>
      </c>
      <c r="AM202" s="28" t="e">
        <f t="shared" si="106"/>
        <v>#VALUE!</v>
      </c>
      <c r="AN202" s="28" t="e">
        <f t="shared" si="106"/>
        <v>#VALUE!</v>
      </c>
      <c r="AO202" t="e">
        <f t="shared" si="106"/>
        <v>#VALUE!</v>
      </c>
      <c r="AP202" t="e">
        <f t="shared" si="107"/>
        <v>#VALUE!</v>
      </c>
      <c r="AR202" s="16">
        <f t="shared" si="108"/>
        <v>43007</v>
      </c>
      <c r="AS202" t="e">
        <f t="shared" si="109"/>
        <v>#VALUE!</v>
      </c>
      <c r="AT202" t="e">
        <f t="shared" si="110"/>
        <v>#VALUE!</v>
      </c>
      <c r="BE202" cm="1">
        <f t="array" ref="BE202">_xll.BDH($BE$3,"PX_LAST",$A202,$A202,"Days=A","Fill=P")</f>
        <v>388.16</v>
      </c>
      <c r="BF202">
        <f t="shared" si="104"/>
        <v>3.8194072964587544E-2</v>
      </c>
      <c r="BG202" t="e">
        <f t="shared" si="86"/>
        <v>#VALUE!</v>
      </c>
      <c r="BH202" t="e">
        <f t="shared" si="87"/>
        <v>#VALUE!</v>
      </c>
      <c r="BI202" t="e">
        <f t="shared" si="94"/>
        <v>#VALUE!</v>
      </c>
      <c r="BJ202">
        <f t="shared" si="95"/>
        <v>186.5280011575164</v>
      </c>
      <c r="BK202">
        <f t="shared" si="96"/>
        <v>174.47745763473731</v>
      </c>
      <c r="BL202">
        <f t="shared" si="89"/>
        <v>1.0690664781923089</v>
      </c>
    </row>
    <row r="203" spans="1:64" x14ac:dyDescent="0.25">
      <c r="A203" s="54">
        <v>43039</v>
      </c>
      <c r="B203" s="75">
        <f>_xll.BDH(B$2,"PX_LAST",$A203,$A203,"Days=A","Fill=P")</f>
        <v>101.364</v>
      </c>
      <c r="C203" s="8">
        <f t="shared" si="101"/>
        <v>100.44390657548882</v>
      </c>
      <c r="D203" s="55">
        <f t="shared" si="78"/>
        <v>2.6844160869333469</v>
      </c>
      <c r="E203" s="44">
        <f t="shared" si="91"/>
        <v>-1.0755651440712195</v>
      </c>
      <c r="F203" s="8" cm="1">
        <f t="array" ref="F203">_xll.BDH(F$2,"PX_LAST",$A203,$A203,"Days=A","Fill=P")</f>
        <v>0.27900000000000003</v>
      </c>
      <c r="G203" s="10">
        <f t="shared" si="102"/>
        <v>4.2355157423926544E-2</v>
      </c>
      <c r="H203" s="44">
        <f t="shared" si="82"/>
        <v>3.1391163350479645</v>
      </c>
      <c r="I203" s="44">
        <f t="shared" si="92"/>
        <v>2.7452682967891193</v>
      </c>
      <c r="J203" s="59" t="str">
        <f>_xll.BDH($J$2, "PX_LAST", A203, A203,"Days=A","Fill=P")</f>
        <v>#N/A Invalid Security</v>
      </c>
      <c r="K203" s="10" t="e">
        <f t="shared" si="100"/>
        <v>#VALUE!</v>
      </c>
      <c r="L203" s="55" t="e">
        <f t="shared" ref="L203:L235" si="111">(K203-MEDIAN(K183:K203))/AVEDEV(K183:K203)</f>
        <v>#VALUE!</v>
      </c>
      <c r="M203" s="59" cm="1">
        <f t="array" ref="M203">_xll.BDH(M$3,"PX_LAST",$A203,$A203,"Days=A","Fill=P")</f>
        <v>59</v>
      </c>
      <c r="N203" s="10">
        <f t="shared" si="90"/>
        <v>34.926489535068328</v>
      </c>
      <c r="O203" s="55">
        <f t="shared" si="99"/>
        <v>1.5096690449006225</v>
      </c>
      <c r="R203" s="34" t="s">
        <v>26</v>
      </c>
      <c r="S203" s="26" t="e">
        <f t="shared" si="93"/>
        <v>#VALUE!</v>
      </c>
      <c r="T203" s="1" t="e">
        <f t="shared" si="79"/>
        <v>#VALUE!</v>
      </c>
      <c r="U203" s="26" t="e">
        <f t="shared" si="83"/>
        <v>#VALUE!</v>
      </c>
      <c r="V203" s="49" t="e">
        <f t="shared" si="80"/>
        <v>#VALUE!</v>
      </c>
      <c r="W203" s="26" t="e">
        <f t="shared" si="84"/>
        <v>#VALUE!</v>
      </c>
      <c r="X203" t="e">
        <f t="shared" si="85"/>
        <v>#VALUE!</v>
      </c>
      <c r="Y203" s="35" t="e">
        <f t="shared" si="81"/>
        <v>#VALUE!</v>
      </c>
      <c r="Z203" s="34" t="e">
        <f t="shared" si="97"/>
        <v>#VALUE!</v>
      </c>
      <c r="AA203" t="s">
        <v>57</v>
      </c>
      <c r="AB203" s="1" t="e">
        <f t="shared" si="88"/>
        <v>#VALUE!</v>
      </c>
      <c r="AC203" s="1" t="e">
        <f t="shared" si="98"/>
        <v>#VALUE!</v>
      </c>
      <c r="AD203" s="1"/>
      <c r="AE203" s="1"/>
      <c r="AF203" s="1"/>
      <c r="AG203" s="1">
        <v>0</v>
      </c>
      <c r="AI203" s="28" t="e">
        <f t="shared" si="105"/>
        <v>#VALUE!</v>
      </c>
      <c r="AJ203" s="28" t="e">
        <f t="shared" si="105"/>
        <v>#VALUE!</v>
      </c>
      <c r="AK203" s="28" t="e">
        <f t="shared" si="105"/>
        <v>#VALUE!</v>
      </c>
      <c r="AL203" s="28" t="e">
        <f t="shared" si="103"/>
        <v>#VALUE!</v>
      </c>
      <c r="AM203" s="28" t="e">
        <f t="shared" si="106"/>
        <v>#VALUE!</v>
      </c>
      <c r="AN203" s="28" t="e">
        <f t="shared" si="106"/>
        <v>#VALUE!</v>
      </c>
      <c r="AO203" t="e">
        <f t="shared" si="106"/>
        <v>#VALUE!</v>
      </c>
      <c r="AP203" t="e">
        <f t="shared" si="107"/>
        <v>#VALUE!</v>
      </c>
      <c r="AR203" s="16">
        <f t="shared" si="108"/>
        <v>43039</v>
      </c>
      <c r="AS203" t="e">
        <f t="shared" si="109"/>
        <v>#VALUE!</v>
      </c>
      <c r="AT203" t="e">
        <f t="shared" si="110"/>
        <v>#VALUE!</v>
      </c>
      <c r="BE203" cm="1">
        <f t="array" ref="BE203">_xll.BDH($BE$3,"PX_LAST",$A203,$A203,"Days=A","Fill=P")</f>
        <v>395.22</v>
      </c>
      <c r="BF203">
        <f t="shared" si="104"/>
        <v>1.8188375927452594E-2</v>
      </c>
      <c r="BG203" t="e">
        <f t="shared" si="86"/>
        <v>#VALUE!</v>
      </c>
      <c r="BH203" t="e">
        <f t="shared" si="87"/>
        <v>#VALUE!</v>
      </c>
      <c r="BI203" t="e">
        <f t="shared" si="94"/>
        <v>#VALUE!</v>
      </c>
      <c r="BJ203" t="e">
        <f t="shared" si="95"/>
        <v>#VALUE!</v>
      </c>
      <c r="BK203">
        <f t="shared" si="96"/>
        <v>177.65091922506409</v>
      </c>
      <c r="BL203" t="e">
        <f t="shared" si="89"/>
        <v>#VALUE!</v>
      </c>
    </row>
    <row r="204" spans="1:64" x14ac:dyDescent="0.25">
      <c r="A204" s="54">
        <v>43069</v>
      </c>
      <c r="B204" s="75">
        <f>_xll.BDH(B$2,"PX_LAST",$A204,$A204,"Days=A","Fill=P")</f>
        <v>101.3742</v>
      </c>
      <c r="C204" s="8">
        <f t="shared" si="101"/>
        <v>100.49042124671439</v>
      </c>
      <c r="D204" s="55">
        <f t="shared" si="78"/>
        <v>2.5153275369814727</v>
      </c>
      <c r="E204" s="44">
        <f t="shared" si="91"/>
        <v>-0.89631250382575445</v>
      </c>
      <c r="F204" s="8" cm="1">
        <f t="array" ref="F204">_xll.BDH(F$2,"PX_LAST",$A204,$A204,"Days=A","Fill=P")</f>
        <v>-4.2000000000000003E-2</v>
      </c>
      <c r="G204" s="10">
        <f t="shared" si="102"/>
        <v>3.8137399552730211E-2</v>
      </c>
      <c r="H204" s="44">
        <f t="shared" si="82"/>
        <v>2.7120538389998443</v>
      </c>
      <c r="I204" s="44">
        <f t="shared" si="92"/>
        <v>1.4606069569971232</v>
      </c>
      <c r="J204" s="59" t="str">
        <f>_xll.BDH($J$2, "PX_LAST", A204, A204,"Days=A","Fill=P")</f>
        <v>#N/A Invalid Security</v>
      </c>
      <c r="K204" s="10" t="e">
        <f t="shared" si="100"/>
        <v>#VALUE!</v>
      </c>
      <c r="L204" s="55" t="e">
        <f t="shared" si="111"/>
        <v>#VALUE!</v>
      </c>
      <c r="M204" s="59" cm="1">
        <f t="array" ref="M204">_xll.BDH(M$3,"PX_LAST",$A204,$A204,"Days=A","Fill=P")</f>
        <v>71.3</v>
      </c>
      <c r="N204" s="10">
        <f t="shared" si="90"/>
        <v>38.563840581561493</v>
      </c>
      <c r="O204" s="55">
        <f t="shared" si="99"/>
        <v>1.4426704549988263</v>
      </c>
      <c r="R204" s="34" t="s">
        <v>26</v>
      </c>
      <c r="S204" s="26" t="e">
        <f t="shared" si="93"/>
        <v>#VALUE!</v>
      </c>
      <c r="T204" s="1" t="e">
        <f t="shared" si="79"/>
        <v>#VALUE!</v>
      </c>
      <c r="U204" s="26" t="e">
        <f t="shared" si="83"/>
        <v>#VALUE!</v>
      </c>
      <c r="V204" s="49" t="e">
        <f t="shared" si="80"/>
        <v>#VALUE!</v>
      </c>
      <c r="W204" s="26" t="e">
        <f t="shared" si="84"/>
        <v>#VALUE!</v>
      </c>
      <c r="X204" t="e">
        <f t="shared" si="85"/>
        <v>#VALUE!</v>
      </c>
      <c r="Y204" s="35" t="e">
        <f t="shared" si="81"/>
        <v>#VALUE!</v>
      </c>
      <c r="Z204" s="34" t="e">
        <f t="shared" si="97"/>
        <v>#VALUE!</v>
      </c>
      <c r="AA204" t="s">
        <v>57</v>
      </c>
      <c r="AB204" s="1" t="e">
        <f t="shared" si="88"/>
        <v>#VALUE!</v>
      </c>
      <c r="AC204" s="1" t="e">
        <f t="shared" si="98"/>
        <v>#VALUE!</v>
      </c>
      <c r="AD204" s="1"/>
      <c r="AE204" s="1"/>
      <c r="AF204" s="1"/>
      <c r="AG204" s="1">
        <v>0</v>
      </c>
      <c r="AI204" s="28" t="e">
        <f t="shared" si="105"/>
        <v>#VALUE!</v>
      </c>
      <c r="AJ204" s="28" t="e">
        <f t="shared" si="105"/>
        <v>#VALUE!</v>
      </c>
      <c r="AK204" s="28" t="e">
        <f t="shared" si="105"/>
        <v>#VALUE!</v>
      </c>
      <c r="AL204" s="28" t="e">
        <f t="shared" si="103"/>
        <v>#VALUE!</v>
      </c>
      <c r="AM204" s="28" t="e">
        <f t="shared" si="106"/>
        <v>#VALUE!</v>
      </c>
      <c r="AN204" s="28" t="e">
        <f t="shared" si="106"/>
        <v>#VALUE!</v>
      </c>
      <c r="AO204" t="e">
        <f t="shared" si="106"/>
        <v>#VALUE!</v>
      </c>
      <c r="AP204" t="e">
        <f t="shared" si="107"/>
        <v>#VALUE!</v>
      </c>
      <c r="AR204" s="16">
        <f t="shared" si="108"/>
        <v>43069</v>
      </c>
      <c r="AS204" t="e">
        <f t="shared" si="109"/>
        <v>#VALUE!</v>
      </c>
      <c r="AT204" t="e">
        <f t="shared" si="110"/>
        <v>#VALUE!</v>
      </c>
      <c r="BE204" cm="1">
        <f t="array" ref="BE204">_xll.BDH($BE$3,"PX_LAST",$A204,$A204,"Days=A","Fill=P")</f>
        <v>386.69</v>
      </c>
      <c r="BF204">
        <f t="shared" si="104"/>
        <v>-2.1582915844339912E-2</v>
      </c>
      <c r="BG204" t="e">
        <f t="shared" si="86"/>
        <v>#VALUE!</v>
      </c>
      <c r="BH204" t="e">
        <f t="shared" si="87"/>
        <v>#VALUE!</v>
      </c>
      <c r="BI204" t="e">
        <f t="shared" si="94"/>
        <v>#VALUE!</v>
      </c>
      <c r="BJ204" t="e">
        <f t="shared" si="95"/>
        <v>#VALUE!</v>
      </c>
      <c r="BK204">
        <f t="shared" si="96"/>
        <v>173.81669438575989</v>
      </c>
      <c r="BL204" t="e">
        <f t="shared" si="89"/>
        <v>#VALUE!</v>
      </c>
    </row>
    <row r="205" spans="1:64" x14ac:dyDescent="0.25">
      <c r="A205" s="54">
        <v>43098</v>
      </c>
      <c r="B205" s="75">
        <f>_xll.BDH(B$2,"PX_LAST",$A205,$A205,"Days=A","Fill=P")</f>
        <v>101.3742</v>
      </c>
      <c r="C205" s="8">
        <f t="shared" si="101"/>
        <v>100.53461018437868</v>
      </c>
      <c r="D205" s="55">
        <f t="shared" si="78"/>
        <v>2.3568551659167163</v>
      </c>
      <c r="E205" s="44">
        <f t="shared" si="91"/>
        <v>-0.7727062893275356</v>
      </c>
      <c r="F205" s="8" cm="1">
        <f t="array" ref="F205">_xll.BDH(F$2,"PX_LAST",$A205,$A205,"Days=A","Fill=P")</f>
        <v>0.3</v>
      </c>
      <c r="G205" s="10">
        <f t="shared" si="102"/>
        <v>5.1230529575093713E-2</v>
      </c>
      <c r="H205" s="44">
        <f t="shared" si="82"/>
        <v>2.7653959793703464</v>
      </c>
      <c r="I205" s="44">
        <f t="shared" si="92"/>
        <v>0.86340596820061344</v>
      </c>
      <c r="J205" s="59" t="str">
        <f>_xll.BDH($J$2, "PX_LAST", A205, A205,"Days=A","Fill=P")</f>
        <v>#N/A Invalid Security</v>
      </c>
      <c r="K205" s="10" t="e">
        <f t="shared" si="100"/>
        <v>#VALUE!</v>
      </c>
      <c r="L205" s="55" t="e">
        <f t="shared" si="111"/>
        <v>#VALUE!</v>
      </c>
      <c r="M205" s="59" cm="1">
        <f t="array" ref="M205">_xll.BDH(M$3,"PX_LAST",$A205,$A205,"Days=A","Fill=P")</f>
        <v>49.3</v>
      </c>
      <c r="N205" s="10">
        <f t="shared" si="90"/>
        <v>39.637456523405348</v>
      </c>
      <c r="O205" s="55">
        <f t="shared" si="99"/>
        <v>1.1512210087429784</v>
      </c>
      <c r="R205" s="34" t="s">
        <v>26</v>
      </c>
      <c r="S205" s="26" t="e">
        <f t="shared" si="93"/>
        <v>#VALUE!</v>
      </c>
      <c r="T205" s="1" t="e">
        <f t="shared" si="79"/>
        <v>#VALUE!</v>
      </c>
      <c r="U205" s="26" t="e">
        <f t="shared" si="83"/>
        <v>#VALUE!</v>
      </c>
      <c r="V205" s="49" t="e">
        <f t="shared" si="80"/>
        <v>#VALUE!</v>
      </c>
      <c r="W205" s="26" t="e">
        <f t="shared" si="84"/>
        <v>#VALUE!</v>
      </c>
      <c r="X205" t="e">
        <f t="shared" si="85"/>
        <v>#VALUE!</v>
      </c>
      <c r="Y205" s="35" t="e">
        <f t="shared" si="81"/>
        <v>#VALUE!</v>
      </c>
      <c r="Z205" s="34" t="e">
        <f t="shared" si="97"/>
        <v>#VALUE!</v>
      </c>
      <c r="AA205" t="s">
        <v>57</v>
      </c>
      <c r="AB205" s="1" t="e">
        <f t="shared" si="88"/>
        <v>#VALUE!</v>
      </c>
      <c r="AC205" s="1" t="e">
        <f t="shared" si="98"/>
        <v>#VALUE!</v>
      </c>
      <c r="AD205" s="1"/>
      <c r="AE205" s="1"/>
      <c r="AF205" s="1"/>
      <c r="AG205" s="1">
        <v>0</v>
      </c>
      <c r="AI205" s="28" t="e">
        <f t="shared" si="105"/>
        <v>#VALUE!</v>
      </c>
      <c r="AJ205" s="28" t="e">
        <f t="shared" si="105"/>
        <v>#VALUE!</v>
      </c>
      <c r="AK205" s="28" t="e">
        <f t="shared" si="105"/>
        <v>#VALUE!</v>
      </c>
      <c r="AL205" s="28" t="e">
        <f t="shared" si="103"/>
        <v>#VALUE!</v>
      </c>
      <c r="AM205" s="28" t="e">
        <f t="shared" si="106"/>
        <v>#VALUE!</v>
      </c>
      <c r="AN205" s="28" t="e">
        <f t="shared" si="106"/>
        <v>#VALUE!</v>
      </c>
      <c r="AO205" t="e">
        <f t="shared" si="106"/>
        <v>#VALUE!</v>
      </c>
      <c r="AP205" t="e">
        <f t="shared" si="107"/>
        <v>#VALUE!</v>
      </c>
      <c r="AR205" s="16">
        <f t="shared" si="108"/>
        <v>43098</v>
      </c>
      <c r="AS205" t="e">
        <f t="shared" si="109"/>
        <v>#VALUE!</v>
      </c>
      <c r="AT205" t="e">
        <f t="shared" si="110"/>
        <v>#VALUE!</v>
      </c>
      <c r="BE205" cm="1">
        <f t="array" ref="BE205">_xll.BDH($BE$3,"PX_LAST",$A205,$A205,"Days=A","Fill=P")</f>
        <v>389.18</v>
      </c>
      <c r="BF205">
        <f t="shared" si="104"/>
        <v>6.4392665959813744E-3</v>
      </c>
      <c r="BG205" t="e">
        <f t="shared" si="86"/>
        <v>#VALUE!</v>
      </c>
      <c r="BH205" t="e">
        <f t="shared" si="87"/>
        <v>#VALUE!</v>
      </c>
      <c r="BI205" t="e">
        <f t="shared" si="94"/>
        <v>#VALUE!</v>
      </c>
      <c r="BJ205" t="e">
        <f t="shared" si="95"/>
        <v>#VALUE!</v>
      </c>
      <c r="BK205">
        <f t="shared" si="96"/>
        <v>174.93594641974201</v>
      </c>
      <c r="BL205" t="e">
        <f t="shared" si="89"/>
        <v>#VALUE!</v>
      </c>
    </row>
    <row r="206" spans="1:64" x14ac:dyDescent="0.25">
      <c r="A206" s="54">
        <v>43131</v>
      </c>
      <c r="B206" s="75">
        <f>_xll.BDH(B$2,"PX_LAST",$A206,$A206,"Days=A","Fill=P")</f>
        <v>101.2868</v>
      </c>
      <c r="C206" s="8">
        <f t="shared" si="101"/>
        <v>100.57221967515974</v>
      </c>
      <c r="D206" s="55">
        <f t="shared" si="78"/>
        <v>2.2071582913842192</v>
      </c>
      <c r="E206" s="44">
        <f t="shared" si="91"/>
        <v>-0.65818914364575187</v>
      </c>
      <c r="F206" s="8" cm="1">
        <f t="array" ref="F206">_xll.BDH(F$2,"PX_LAST",$A206,$A206,"Days=A","Fill=P")</f>
        <v>0.501</v>
      </c>
      <c r="G206" s="10">
        <f t="shared" si="102"/>
        <v>7.3719003096339053E-2</v>
      </c>
      <c r="H206" s="44">
        <f t="shared" si="82"/>
        <v>2.9026653842452013</v>
      </c>
      <c r="I206" s="44">
        <f t="shared" si="92"/>
        <v>3.947229513828221E-2</v>
      </c>
      <c r="J206" s="59" t="str">
        <f>_xll.BDH($J$2, "PX_LAST", A206, A206,"Days=A","Fill=P")</f>
        <v>#N/A Invalid Security</v>
      </c>
      <c r="K206" s="10" t="e">
        <f t="shared" si="100"/>
        <v>#VALUE!</v>
      </c>
      <c r="L206" s="55" t="e">
        <f t="shared" si="111"/>
        <v>#VALUE!</v>
      </c>
      <c r="M206" s="59" cm="1">
        <f t="array" ref="M206">_xll.BDH(M$3,"PX_LAST",$A206,$A206,"Days=A","Fill=P")</f>
        <v>35.6</v>
      </c>
      <c r="N206" s="10">
        <f t="shared" si="90"/>
        <v>39.233710871064815</v>
      </c>
      <c r="O206" s="55">
        <f t="shared" si="99"/>
        <v>0.92952476738876677</v>
      </c>
      <c r="R206" s="34" t="s">
        <v>23</v>
      </c>
      <c r="S206" s="26" t="e">
        <f t="shared" si="93"/>
        <v>#VALUE!</v>
      </c>
      <c r="T206" s="1" t="e">
        <f t="shared" si="79"/>
        <v>#VALUE!</v>
      </c>
      <c r="U206" s="26" t="e">
        <f t="shared" si="83"/>
        <v>#VALUE!</v>
      </c>
      <c r="V206" s="49" t="e">
        <f t="shared" si="80"/>
        <v>#VALUE!</v>
      </c>
      <c r="W206" s="26" t="e">
        <f t="shared" si="84"/>
        <v>#VALUE!</v>
      </c>
      <c r="X206" t="e">
        <f t="shared" si="85"/>
        <v>#VALUE!</v>
      </c>
      <c r="Y206" s="35" t="e">
        <f t="shared" si="81"/>
        <v>#VALUE!</v>
      </c>
      <c r="Z206" s="34" t="e">
        <f t="shared" si="97"/>
        <v>#VALUE!</v>
      </c>
      <c r="AA206" t="s">
        <v>57</v>
      </c>
      <c r="AB206" s="1" t="e">
        <f t="shared" si="88"/>
        <v>#VALUE!</v>
      </c>
      <c r="AC206" s="1" t="e">
        <f t="shared" si="98"/>
        <v>#VALUE!</v>
      </c>
      <c r="AD206" s="1"/>
      <c r="AE206" s="1"/>
      <c r="AF206" s="1"/>
      <c r="AG206" s="1">
        <v>0</v>
      </c>
      <c r="AI206" s="28" t="e">
        <f t="shared" si="105"/>
        <v>#VALUE!</v>
      </c>
      <c r="AJ206" s="28" t="e">
        <f t="shared" si="105"/>
        <v>#VALUE!</v>
      </c>
      <c r="AK206" s="28" t="e">
        <f t="shared" si="105"/>
        <v>#VALUE!</v>
      </c>
      <c r="AL206" s="28" t="e">
        <f t="shared" si="103"/>
        <v>#VALUE!</v>
      </c>
      <c r="AM206" s="28" t="e">
        <f t="shared" si="106"/>
        <v>#VALUE!</v>
      </c>
      <c r="AN206" s="28" t="e">
        <f t="shared" si="106"/>
        <v>#VALUE!</v>
      </c>
      <c r="AO206" t="e">
        <f t="shared" si="106"/>
        <v>#VALUE!</v>
      </c>
      <c r="AP206" t="e">
        <f t="shared" si="107"/>
        <v>#VALUE!</v>
      </c>
      <c r="AR206" s="16">
        <f t="shared" si="108"/>
        <v>43131</v>
      </c>
      <c r="AS206" t="e">
        <f t="shared" si="109"/>
        <v>#VALUE!</v>
      </c>
      <c r="AT206" t="e">
        <f t="shared" si="110"/>
        <v>#VALUE!</v>
      </c>
      <c r="BE206" cm="1">
        <f t="array" ref="BE206">_xll.BDH($BE$3,"PX_LAST",$A206,$A206,"Days=A","Fill=P")</f>
        <v>395.46</v>
      </c>
      <c r="BF206">
        <f t="shared" si="104"/>
        <v>1.6136492111619161E-2</v>
      </c>
      <c r="BG206" t="e">
        <f t="shared" si="86"/>
        <v>#VALUE!</v>
      </c>
      <c r="BH206" t="e">
        <f t="shared" si="87"/>
        <v>#VALUE!</v>
      </c>
      <c r="BI206" t="e">
        <f t="shared" si="94"/>
        <v>#VALUE!</v>
      </c>
      <c r="BJ206" t="e">
        <f t="shared" si="95"/>
        <v>#VALUE!</v>
      </c>
      <c r="BK206">
        <f t="shared" si="96"/>
        <v>177.75879893918281</v>
      </c>
      <c r="BL206" t="e">
        <f t="shared" si="89"/>
        <v>#VALUE!</v>
      </c>
    </row>
    <row r="207" spans="1:64" x14ac:dyDescent="0.25">
      <c r="A207" s="54">
        <v>43159</v>
      </c>
      <c r="B207" s="75">
        <f>_xll.BDH(B$2,"PX_LAST",$A207,$A207,"Days=A","Fill=P")</f>
        <v>101.19370000000001</v>
      </c>
      <c r="C207" s="8">
        <f t="shared" si="101"/>
        <v>100.60329369140176</v>
      </c>
      <c r="D207" s="55">
        <f t="shared" si="78"/>
        <v>2.0537667880811239</v>
      </c>
      <c r="E207" s="44">
        <f t="shared" si="91"/>
        <v>-0.63064929885222298</v>
      </c>
      <c r="F207" s="8" cm="1">
        <f t="array" ref="F207">_xll.BDH(F$2,"PX_LAST",$A207,$A207,"Days=A","Fill=P")</f>
        <v>0.158</v>
      </c>
      <c r="G207" s="10">
        <f t="shared" si="102"/>
        <v>7.7933052941522099E-2</v>
      </c>
      <c r="H207" s="44">
        <f t="shared" si="82"/>
        <v>2.5654916349030064</v>
      </c>
      <c r="I207" s="44">
        <f t="shared" si="92"/>
        <v>-0.57362470014495814</v>
      </c>
      <c r="J207" s="59" t="str">
        <f>_xll.BDH($J$2, "PX_LAST", A207, A207,"Days=A","Fill=P")</f>
        <v>#N/A Invalid Security</v>
      </c>
      <c r="K207" s="10" t="e">
        <f t="shared" si="100"/>
        <v>#VALUE!</v>
      </c>
      <c r="L207" s="55" t="e">
        <f t="shared" si="111"/>
        <v>#VALUE!</v>
      </c>
      <c r="M207" s="59" cm="1">
        <f t="array" ref="M207">_xll.BDH(M$3,"PX_LAST",$A207,$A207,"Days=A","Fill=P")</f>
        <v>2.4</v>
      </c>
      <c r="N207" s="10">
        <f t="shared" si="90"/>
        <v>35.550339783958336</v>
      </c>
      <c r="O207" s="55">
        <f t="shared" si="99"/>
        <v>0.41567877384264812</v>
      </c>
      <c r="R207" s="34" t="s">
        <v>23</v>
      </c>
      <c r="S207" s="26" t="e">
        <f t="shared" si="93"/>
        <v>#VALUE!</v>
      </c>
      <c r="T207" s="1" t="e">
        <f t="shared" si="79"/>
        <v>#VALUE!</v>
      </c>
      <c r="U207" s="26" t="e">
        <f t="shared" si="83"/>
        <v>#VALUE!</v>
      </c>
      <c r="V207" s="49" t="e">
        <f t="shared" si="80"/>
        <v>#VALUE!</v>
      </c>
      <c r="W207" s="26" t="e">
        <f t="shared" si="84"/>
        <v>#VALUE!</v>
      </c>
      <c r="X207" t="e">
        <f t="shared" si="85"/>
        <v>#VALUE!</v>
      </c>
      <c r="Y207" s="35" t="e">
        <f t="shared" si="81"/>
        <v>#VALUE!</v>
      </c>
      <c r="Z207" s="34" t="e">
        <f t="shared" si="97"/>
        <v>#VALUE!</v>
      </c>
      <c r="AA207" t="s">
        <v>57</v>
      </c>
      <c r="AB207" s="1" t="e">
        <f t="shared" si="88"/>
        <v>#VALUE!</v>
      </c>
      <c r="AC207" s="1" t="e">
        <f t="shared" si="98"/>
        <v>#VALUE!</v>
      </c>
      <c r="AD207" s="1"/>
      <c r="AE207" s="1"/>
      <c r="AF207" s="1"/>
      <c r="AG207" s="1">
        <v>0</v>
      </c>
      <c r="AI207" s="28" t="e">
        <f t="shared" si="105"/>
        <v>#VALUE!</v>
      </c>
      <c r="AJ207" s="28" t="e">
        <f t="shared" si="105"/>
        <v>#VALUE!</v>
      </c>
      <c r="AK207" s="28" t="e">
        <f t="shared" si="105"/>
        <v>#VALUE!</v>
      </c>
      <c r="AL207" s="28" t="e">
        <f t="shared" si="103"/>
        <v>#VALUE!</v>
      </c>
      <c r="AM207" s="28" t="e">
        <f t="shared" si="106"/>
        <v>#VALUE!</v>
      </c>
      <c r="AN207" s="28" t="e">
        <f t="shared" si="106"/>
        <v>#VALUE!</v>
      </c>
      <c r="AO207" t="e">
        <f t="shared" si="106"/>
        <v>#VALUE!</v>
      </c>
      <c r="AP207" t="e">
        <f t="shared" si="107"/>
        <v>#VALUE!</v>
      </c>
      <c r="AR207" s="16">
        <f t="shared" si="108"/>
        <v>43159</v>
      </c>
      <c r="AS207" t="e">
        <f t="shared" si="109"/>
        <v>#VALUE!</v>
      </c>
      <c r="AT207" t="e">
        <f t="shared" si="110"/>
        <v>#VALUE!</v>
      </c>
      <c r="BE207" cm="1">
        <f t="array" ref="BE207">_xll.BDH($BE$3,"PX_LAST",$A207,$A207,"Days=A","Fill=P")</f>
        <v>379.63</v>
      </c>
      <c r="BF207">
        <f t="shared" si="104"/>
        <v>-4.0029332928741224E-2</v>
      </c>
      <c r="BG207" t="e">
        <f t="shared" si="86"/>
        <v>#VALUE!</v>
      </c>
      <c r="BH207" t="e">
        <f t="shared" si="87"/>
        <v>#VALUE!</v>
      </c>
      <c r="BI207" t="e">
        <f t="shared" si="94"/>
        <v>#VALUE!</v>
      </c>
      <c r="BJ207" t="e">
        <f t="shared" si="95"/>
        <v>#VALUE!</v>
      </c>
      <c r="BK207">
        <f t="shared" si="96"/>
        <v>170.64323279543308</v>
      </c>
      <c r="BL207" t="e">
        <f t="shared" si="89"/>
        <v>#VALUE!</v>
      </c>
    </row>
    <row r="208" spans="1:64" x14ac:dyDescent="0.25">
      <c r="A208" s="54">
        <v>43189</v>
      </c>
      <c r="B208" s="75">
        <f>_xll.BDH(B$2,"PX_LAST",$A208,$A208,"Days=A","Fill=P")</f>
        <v>101.19370000000001</v>
      </c>
      <c r="C208" s="8">
        <f t="shared" si="101"/>
        <v>100.63281400683167</v>
      </c>
      <c r="D208" s="55">
        <f t="shared" si="78"/>
        <v>1.9329208137593465</v>
      </c>
      <c r="E208" s="44">
        <f t="shared" si="91"/>
        <v>-0.58240672322212617</v>
      </c>
      <c r="F208" s="8" cm="1">
        <f t="array" ref="F208">_xll.BDH(F$2,"PX_LAST",$A208,$A208,"Days=A","Fill=P")</f>
        <v>-7.2999999999999995E-2</v>
      </c>
      <c r="G208" s="10">
        <f t="shared" si="102"/>
        <v>7.0386400294445997E-2</v>
      </c>
      <c r="H208" s="44">
        <f t="shared" si="82"/>
        <v>2.1347091768324251</v>
      </c>
      <c r="I208" s="44">
        <f t="shared" si="92"/>
        <v>-0.5773446621674192</v>
      </c>
      <c r="J208" s="59" t="str">
        <f>_xll.BDH($J$2, "PX_LAST", A208, A208,"Days=A","Fill=P")</f>
        <v>#N/A Invalid Security</v>
      </c>
      <c r="K208" s="10" t="e">
        <f t="shared" si="100"/>
        <v>#VALUE!</v>
      </c>
      <c r="L208" s="55" t="e">
        <f t="shared" si="111"/>
        <v>#VALUE!</v>
      </c>
      <c r="M208" s="59" cm="1">
        <f t="array" ref="M208">_xll.BDH(M$3,"PX_LAST",$A208,$A208,"Days=A","Fill=P")</f>
        <v>-56.8</v>
      </c>
      <c r="N208" s="10">
        <f t="shared" si="90"/>
        <v>26.315305805562502</v>
      </c>
      <c r="O208" s="55">
        <f t="shared" si="99"/>
        <v>-0.34863840451382122</v>
      </c>
      <c r="R208" s="34" t="s">
        <v>23</v>
      </c>
      <c r="S208" s="26" t="e">
        <f t="shared" si="93"/>
        <v>#VALUE!</v>
      </c>
      <c r="T208" s="1" t="e">
        <f t="shared" si="79"/>
        <v>#VALUE!</v>
      </c>
      <c r="U208" s="26" t="e">
        <f t="shared" si="83"/>
        <v>#VALUE!</v>
      </c>
      <c r="V208" s="49" t="e">
        <f t="shared" si="80"/>
        <v>#VALUE!</v>
      </c>
      <c r="W208" s="26" t="e">
        <f t="shared" si="84"/>
        <v>#VALUE!</v>
      </c>
      <c r="X208" t="e">
        <f t="shared" si="85"/>
        <v>#VALUE!</v>
      </c>
      <c r="Y208" s="35" t="e">
        <f t="shared" si="81"/>
        <v>#VALUE!</v>
      </c>
      <c r="Z208" s="34" t="e">
        <f t="shared" si="97"/>
        <v>#VALUE!</v>
      </c>
      <c r="AA208" t="s">
        <v>57</v>
      </c>
      <c r="AB208" s="1" t="e">
        <f t="shared" si="88"/>
        <v>#VALUE!</v>
      </c>
      <c r="AC208" s="1" t="e">
        <f t="shared" si="98"/>
        <v>#VALUE!</v>
      </c>
      <c r="AD208" s="1"/>
      <c r="AE208" s="1"/>
      <c r="AF208" s="1"/>
      <c r="AG208" s="1">
        <v>0</v>
      </c>
      <c r="AI208" s="28" t="e">
        <f t="shared" si="105"/>
        <v>#VALUE!</v>
      </c>
      <c r="AJ208" s="28" t="e">
        <f t="shared" si="105"/>
        <v>#VALUE!</v>
      </c>
      <c r="AK208" s="28" t="e">
        <f t="shared" si="105"/>
        <v>#VALUE!</v>
      </c>
      <c r="AL208" s="28" t="e">
        <f t="shared" si="103"/>
        <v>#VALUE!</v>
      </c>
      <c r="AM208" s="28" t="e">
        <f t="shared" si="106"/>
        <v>#VALUE!</v>
      </c>
      <c r="AN208" s="28" t="e">
        <f t="shared" si="106"/>
        <v>#VALUE!</v>
      </c>
      <c r="AO208" t="e">
        <f t="shared" si="106"/>
        <v>#VALUE!</v>
      </c>
      <c r="AP208" t="e">
        <f t="shared" si="107"/>
        <v>#VALUE!</v>
      </c>
      <c r="AR208" s="16">
        <f t="shared" si="108"/>
        <v>43189</v>
      </c>
      <c r="AS208" t="e">
        <f t="shared" si="109"/>
        <v>#VALUE!</v>
      </c>
      <c r="AT208" t="e">
        <f t="shared" si="110"/>
        <v>#VALUE!</v>
      </c>
      <c r="BE208" cm="1">
        <f t="array" ref="BE208">_xll.BDH($BE$3,"PX_LAST",$A208,$A208,"Days=A","Fill=P")</f>
        <v>370.87</v>
      </c>
      <c r="BF208">
        <f t="shared" si="104"/>
        <v>-2.3075099438927382E-2</v>
      </c>
      <c r="BG208" t="e">
        <f t="shared" si="86"/>
        <v>#VALUE!</v>
      </c>
      <c r="BH208" t="e">
        <f t="shared" si="87"/>
        <v>#VALUE!</v>
      </c>
      <c r="BI208" t="e">
        <f t="shared" si="94"/>
        <v>#VALUE!</v>
      </c>
      <c r="BJ208" t="e">
        <f t="shared" si="95"/>
        <v>#VALUE!</v>
      </c>
      <c r="BK208">
        <f t="shared" si="96"/>
        <v>166.70562323009844</v>
      </c>
      <c r="BL208" t="e">
        <f t="shared" si="89"/>
        <v>#VALUE!</v>
      </c>
    </row>
    <row r="209" spans="1:64" x14ac:dyDescent="0.25">
      <c r="A209" s="54">
        <v>43220</v>
      </c>
      <c r="B209" s="75">
        <f>_xll.BDH(B$2,"PX_LAST",$A209,$A209,"Days=A","Fill=P")</f>
        <v>100.9618</v>
      </c>
      <c r="C209" s="8">
        <f t="shared" si="101"/>
        <v>100.64926330649008</v>
      </c>
      <c r="D209" s="55">
        <f t="shared" si="78"/>
        <v>1.7888392609640795</v>
      </c>
      <c r="E209" s="44">
        <f t="shared" si="91"/>
        <v>-0.56801590495263676</v>
      </c>
      <c r="F209" s="8" cm="1">
        <f t="array" ref="F209">_xll.BDH(F$2,"PX_LAST",$A209,$A209,"Days=A","Fill=P")</f>
        <v>0.28999999999999998</v>
      </c>
      <c r="G209" s="10">
        <f t="shared" si="102"/>
        <v>8.1367080279723711E-2</v>
      </c>
      <c r="H209" s="44">
        <f t="shared" si="82"/>
        <v>1.9814100117646243</v>
      </c>
      <c r="I209" s="44">
        <f t="shared" si="92"/>
        <v>-0.78398596760572214</v>
      </c>
      <c r="J209" s="59" t="str">
        <f>_xll.BDH($J$2, "PX_LAST", A209, A209,"Days=A","Fill=P")</f>
        <v>#N/A Invalid Security</v>
      </c>
      <c r="K209" s="10" t="e">
        <f t="shared" si="100"/>
        <v>#VALUE!</v>
      </c>
      <c r="L209" s="55" t="e">
        <f t="shared" si="111"/>
        <v>#VALUE!</v>
      </c>
      <c r="M209" s="59" cm="1">
        <f t="array" ref="M209">_xll.BDH(M$3,"PX_LAST",$A209,$A209,"Days=A","Fill=P")</f>
        <v>-77.5</v>
      </c>
      <c r="N209" s="10">
        <f t="shared" si="90"/>
        <v>15.933775225006256</v>
      </c>
      <c r="O209" s="55">
        <f t="shared" si="99"/>
        <v>-1.376007028949273</v>
      </c>
      <c r="R209" s="34" t="s">
        <v>23</v>
      </c>
      <c r="S209" s="26" t="e">
        <f t="shared" si="93"/>
        <v>#VALUE!</v>
      </c>
      <c r="T209" s="1" t="e">
        <f t="shared" si="79"/>
        <v>#VALUE!</v>
      </c>
      <c r="U209" s="26" t="e">
        <f t="shared" si="83"/>
        <v>#VALUE!</v>
      </c>
      <c r="V209" s="49" t="e">
        <f t="shared" si="80"/>
        <v>#VALUE!</v>
      </c>
      <c r="W209" s="26" t="e">
        <f t="shared" si="84"/>
        <v>#VALUE!</v>
      </c>
      <c r="X209" t="e">
        <f t="shared" si="85"/>
        <v>#VALUE!</v>
      </c>
      <c r="Y209" s="35" t="e">
        <f t="shared" si="81"/>
        <v>#VALUE!</v>
      </c>
      <c r="Z209" s="34" t="e">
        <f t="shared" si="97"/>
        <v>#VALUE!</v>
      </c>
      <c r="AA209" t="s">
        <v>57</v>
      </c>
      <c r="AB209" s="1" t="e">
        <f t="shared" si="88"/>
        <v>#VALUE!</v>
      </c>
      <c r="AC209" s="1" t="e">
        <f t="shared" si="98"/>
        <v>#VALUE!</v>
      </c>
      <c r="AD209" s="1"/>
      <c r="AE209" s="1"/>
      <c r="AF209" s="1"/>
      <c r="AG209" s="1">
        <v>0</v>
      </c>
      <c r="AI209" s="28" t="e">
        <f t="shared" si="105"/>
        <v>#VALUE!</v>
      </c>
      <c r="AJ209" s="28" t="e">
        <f t="shared" si="105"/>
        <v>#VALUE!</v>
      </c>
      <c r="AK209" s="28" t="e">
        <f t="shared" si="105"/>
        <v>#VALUE!</v>
      </c>
      <c r="AL209" s="28" t="e">
        <f t="shared" si="103"/>
        <v>#VALUE!</v>
      </c>
      <c r="AM209" s="28" t="e">
        <f t="shared" si="106"/>
        <v>#VALUE!</v>
      </c>
      <c r="AN209" s="28" t="e">
        <f t="shared" si="106"/>
        <v>#VALUE!</v>
      </c>
      <c r="AO209" t="e">
        <f t="shared" si="106"/>
        <v>#VALUE!</v>
      </c>
      <c r="AP209" t="e">
        <f t="shared" si="107"/>
        <v>#VALUE!</v>
      </c>
      <c r="AR209" s="16">
        <f t="shared" si="108"/>
        <v>43220</v>
      </c>
      <c r="AS209" t="e">
        <f t="shared" si="109"/>
        <v>#VALUE!</v>
      </c>
      <c r="AT209" t="e">
        <f t="shared" si="110"/>
        <v>#VALUE!</v>
      </c>
      <c r="BE209" cm="1">
        <f t="array" ref="BE209">_xll.BDH($BE$3,"PX_LAST",$A209,$A209,"Days=A","Fill=P")</f>
        <v>385.32</v>
      </c>
      <c r="BF209">
        <f t="shared" si="104"/>
        <v>3.8962439668886573E-2</v>
      </c>
      <c r="BG209" t="e">
        <f t="shared" si="86"/>
        <v>#VALUE!</v>
      </c>
      <c r="BH209" t="e">
        <f t="shared" si="87"/>
        <v>#VALUE!</v>
      </c>
      <c r="BI209" t="e">
        <f t="shared" si="94"/>
        <v>#VALUE!</v>
      </c>
      <c r="BJ209" t="e">
        <f t="shared" si="95"/>
        <v>#VALUE!</v>
      </c>
      <c r="BK209">
        <f t="shared" si="96"/>
        <v>173.2008810176653</v>
      </c>
      <c r="BL209" t="e">
        <f t="shared" si="89"/>
        <v>#VALUE!</v>
      </c>
    </row>
    <row r="210" spans="1:64" x14ac:dyDescent="0.25">
      <c r="A210" s="54">
        <v>43251</v>
      </c>
      <c r="B210" s="75">
        <f>_xll.BDH(B$2,"PX_LAST",$A210,$A210,"Days=A","Fill=P")</f>
        <v>100.8308</v>
      </c>
      <c r="C210" s="8">
        <f t="shared" si="101"/>
        <v>100.65834014116557</v>
      </c>
      <c r="D210" s="55">
        <f t="shared" si="78"/>
        <v>1.6396603392114193</v>
      </c>
      <c r="E210" s="44">
        <f t="shared" si="91"/>
        <v>-0.56749795217279986</v>
      </c>
      <c r="F210" s="8" cm="1">
        <f t="array" ref="F210">_xll.BDH(F$2,"PX_LAST",$A210,$A210,"Days=A","Fill=P")</f>
        <v>-8.5000000000000006E-2</v>
      </c>
      <c r="G210" s="10">
        <f t="shared" si="102"/>
        <v>7.3048726265737524E-2</v>
      </c>
      <c r="H210" s="44">
        <f t="shared" si="82"/>
        <v>1.4334075600078298</v>
      </c>
      <c r="I210" s="44">
        <f t="shared" si="92"/>
        <v>-1.4692578242373715</v>
      </c>
      <c r="J210" s="59" t="str">
        <f>_xll.BDH($J$2, "PX_LAST", A210, A210,"Days=A","Fill=P")</f>
        <v>#N/A Invalid Security</v>
      </c>
      <c r="K210" s="10" t="e">
        <f t="shared" si="100"/>
        <v>#VALUE!</v>
      </c>
      <c r="L210" s="55" t="e">
        <f t="shared" si="111"/>
        <v>#VALUE!</v>
      </c>
      <c r="M210" s="59" cm="1">
        <f t="array" ref="M210">_xll.BDH(M$3,"PX_LAST",$A210,$A210,"Days=A","Fill=P")</f>
        <v>-91.4</v>
      </c>
      <c r="N210" s="10">
        <f t="shared" si="90"/>
        <v>5.2003977025056312</v>
      </c>
      <c r="O210" s="55">
        <f t="shared" si="99"/>
        <v>-2.4754121483851379</v>
      </c>
      <c r="R210" s="34" t="s">
        <v>23</v>
      </c>
      <c r="S210" s="26" t="e">
        <f t="shared" si="93"/>
        <v>#VALUE!</v>
      </c>
      <c r="T210" s="1" t="e">
        <f t="shared" si="79"/>
        <v>#VALUE!</v>
      </c>
      <c r="U210" s="26" t="e">
        <f t="shared" si="83"/>
        <v>#VALUE!</v>
      </c>
      <c r="V210" s="49" t="e">
        <f t="shared" si="80"/>
        <v>#VALUE!</v>
      </c>
      <c r="W210" s="26" t="e">
        <f t="shared" si="84"/>
        <v>#VALUE!</v>
      </c>
      <c r="X210" t="e">
        <f t="shared" si="85"/>
        <v>#VALUE!</v>
      </c>
      <c r="Y210" s="35" t="e">
        <f t="shared" si="81"/>
        <v>#VALUE!</v>
      </c>
      <c r="Z210" s="34" t="e">
        <f t="shared" si="97"/>
        <v>#VALUE!</v>
      </c>
      <c r="AA210" t="s">
        <v>57</v>
      </c>
      <c r="AB210" s="1" t="e">
        <f t="shared" si="88"/>
        <v>#VALUE!</v>
      </c>
      <c r="AC210" s="1" t="e">
        <f t="shared" si="98"/>
        <v>#VALUE!</v>
      </c>
      <c r="AD210" s="1"/>
      <c r="AE210" s="1"/>
      <c r="AF210" s="1"/>
      <c r="AG210" s="1">
        <v>0</v>
      </c>
      <c r="AI210" s="28" t="e">
        <f t="shared" si="105"/>
        <v>#VALUE!</v>
      </c>
      <c r="AJ210" s="28" t="e">
        <f t="shared" si="105"/>
        <v>#VALUE!</v>
      </c>
      <c r="AK210" s="28" t="e">
        <f t="shared" si="105"/>
        <v>#VALUE!</v>
      </c>
      <c r="AL210" s="28" t="e">
        <f t="shared" si="103"/>
        <v>#VALUE!</v>
      </c>
      <c r="AM210" s="28" t="e">
        <f t="shared" si="106"/>
        <v>#VALUE!</v>
      </c>
      <c r="AN210" s="28" t="e">
        <f t="shared" si="106"/>
        <v>#VALUE!</v>
      </c>
      <c r="AO210" t="e">
        <f t="shared" si="106"/>
        <v>#VALUE!</v>
      </c>
      <c r="AP210" t="e">
        <f t="shared" si="107"/>
        <v>#VALUE!</v>
      </c>
      <c r="AR210" s="16">
        <f t="shared" si="108"/>
        <v>43251</v>
      </c>
      <c r="AS210" t="e">
        <f t="shared" si="109"/>
        <v>#VALUE!</v>
      </c>
      <c r="AT210" t="e">
        <f t="shared" si="110"/>
        <v>#VALUE!</v>
      </c>
      <c r="BE210" cm="1">
        <f t="array" ref="BE210">_xll.BDH($BE$3,"PX_LAST",$A210,$A210,"Days=A","Fill=P")</f>
        <v>383.06</v>
      </c>
      <c r="BF210">
        <f t="shared" si="104"/>
        <v>-5.8652548531090698E-3</v>
      </c>
      <c r="BG210" t="e">
        <f t="shared" si="86"/>
        <v>#VALUE!</v>
      </c>
      <c r="BH210" t="e">
        <f t="shared" si="87"/>
        <v>#VALUE!</v>
      </c>
      <c r="BI210" t="e">
        <f t="shared" si="94"/>
        <v>#VALUE!</v>
      </c>
      <c r="BJ210" t="e">
        <f t="shared" si="95"/>
        <v>#VALUE!</v>
      </c>
      <c r="BK210">
        <f t="shared" si="96"/>
        <v>172.18501370971367</v>
      </c>
      <c r="BL210" t="e">
        <f t="shared" si="89"/>
        <v>#VALUE!</v>
      </c>
    </row>
    <row r="211" spans="1:64" x14ac:dyDescent="0.25">
      <c r="A211" s="54">
        <v>43280</v>
      </c>
      <c r="B211" s="75">
        <f>_xll.BDH(B$2,"PX_LAST",$A211,$A211,"Days=A","Fill=P")</f>
        <v>100.8308</v>
      </c>
      <c r="C211" s="8">
        <f t="shared" si="101"/>
        <v>100.66696313410728</v>
      </c>
      <c r="D211" s="55">
        <f t="shared" si="78"/>
        <v>1.5219611071955139</v>
      </c>
      <c r="E211" s="44">
        <f t="shared" si="91"/>
        <v>-0.53180568088560998</v>
      </c>
      <c r="F211" s="8" cm="1">
        <f t="array" ref="F211">_xll.BDH(F$2,"PX_LAST",$A211,$A211,"Days=A","Fill=P")</f>
        <v>-0.108</v>
      </c>
      <c r="G211" s="10">
        <f t="shared" si="102"/>
        <v>6.3996289952450644E-2</v>
      </c>
      <c r="H211" s="44">
        <f t="shared" si="82"/>
        <v>0.91956766992520778</v>
      </c>
      <c r="I211" s="44">
        <f t="shared" si="92"/>
        <v>-1.6459239649777986</v>
      </c>
      <c r="J211" s="59" t="str">
        <f>_xll.BDH($J$2, "PX_LAST", A211, A211,"Days=A","Fill=P")</f>
        <v>#N/A Invalid Security</v>
      </c>
      <c r="K211" s="10" t="e">
        <f t="shared" si="100"/>
        <v>#VALUE!</v>
      </c>
      <c r="L211" s="55" t="e">
        <f t="shared" si="111"/>
        <v>#VALUE!</v>
      </c>
      <c r="M211" s="59" cm="1">
        <f t="array" ref="M211">_xll.BDH(M$3,"PX_LAST",$A211,$A211,"Days=A","Fill=P")</f>
        <v>-61</v>
      </c>
      <c r="N211" s="10">
        <f t="shared" si="90"/>
        <v>-1.4196420677449302</v>
      </c>
      <c r="O211" s="55">
        <f t="shared" si="99"/>
        <v>-3.0938113306960524</v>
      </c>
      <c r="R211" s="34" t="s">
        <v>23</v>
      </c>
      <c r="S211" s="26" t="e">
        <f t="shared" si="93"/>
        <v>#VALUE!</v>
      </c>
      <c r="T211" s="1" t="e">
        <f t="shared" si="79"/>
        <v>#VALUE!</v>
      </c>
      <c r="U211" s="26" t="e">
        <f t="shared" si="83"/>
        <v>#VALUE!</v>
      </c>
      <c r="V211" s="49" t="e">
        <f t="shared" si="80"/>
        <v>#VALUE!</v>
      </c>
      <c r="W211" s="26" t="e">
        <f t="shared" si="84"/>
        <v>#VALUE!</v>
      </c>
      <c r="X211" t="e">
        <f t="shared" si="85"/>
        <v>#VALUE!</v>
      </c>
      <c r="Y211" s="35" t="e">
        <f t="shared" si="81"/>
        <v>#VALUE!</v>
      </c>
      <c r="Z211" s="34" t="e">
        <f t="shared" si="97"/>
        <v>#VALUE!</v>
      </c>
      <c r="AA211" t="s">
        <v>57</v>
      </c>
      <c r="AB211" s="1" t="e">
        <f t="shared" si="88"/>
        <v>#VALUE!</v>
      </c>
      <c r="AC211" s="1" t="e">
        <f t="shared" si="98"/>
        <v>#VALUE!</v>
      </c>
      <c r="AD211" s="1"/>
      <c r="AE211" s="1"/>
      <c r="AF211" s="1"/>
      <c r="AG211" s="1">
        <v>0</v>
      </c>
      <c r="AI211" s="28" t="e">
        <f t="shared" si="105"/>
        <v>#VALUE!</v>
      </c>
      <c r="AJ211" s="28" t="e">
        <f t="shared" si="105"/>
        <v>#VALUE!</v>
      </c>
      <c r="AK211" s="28" t="e">
        <f t="shared" si="105"/>
        <v>#VALUE!</v>
      </c>
      <c r="AL211" s="28" t="e">
        <f t="shared" si="103"/>
        <v>#VALUE!</v>
      </c>
      <c r="AM211" s="28" t="e">
        <f t="shared" si="106"/>
        <v>#VALUE!</v>
      </c>
      <c r="AN211" s="28" t="e">
        <f t="shared" si="106"/>
        <v>#VALUE!</v>
      </c>
      <c r="AO211" t="e">
        <f t="shared" si="106"/>
        <v>#VALUE!</v>
      </c>
      <c r="AP211" t="e">
        <f t="shared" si="107"/>
        <v>#VALUE!</v>
      </c>
      <c r="AR211" s="16">
        <f t="shared" si="108"/>
        <v>43280</v>
      </c>
      <c r="AS211" t="e">
        <f t="shared" si="109"/>
        <v>#VALUE!</v>
      </c>
      <c r="AT211" t="e">
        <f t="shared" si="110"/>
        <v>#VALUE!</v>
      </c>
      <c r="BE211" cm="1">
        <f t="array" ref="BE211">_xll.BDH($BE$3,"PX_LAST",$A211,$A211,"Days=A","Fill=P")</f>
        <v>379.93</v>
      </c>
      <c r="BF211">
        <f t="shared" si="104"/>
        <v>-8.1710437007257442E-3</v>
      </c>
      <c r="BG211" t="e">
        <f t="shared" si="86"/>
        <v>#VALUE!</v>
      </c>
      <c r="BH211" t="e">
        <f t="shared" si="87"/>
        <v>#VALUE!</v>
      </c>
      <c r="BI211" t="e">
        <f t="shared" si="94"/>
        <v>#VALUE!</v>
      </c>
      <c r="BJ211" t="e">
        <f t="shared" si="95"/>
        <v>#VALUE!</v>
      </c>
      <c r="BK211">
        <f t="shared" si="96"/>
        <v>170.77808243808155</v>
      </c>
      <c r="BL211" t="e">
        <f t="shared" si="89"/>
        <v>#VALUE!</v>
      </c>
    </row>
    <row r="212" spans="1:64" x14ac:dyDescent="0.25">
      <c r="A212" s="54">
        <v>43312</v>
      </c>
      <c r="B212" s="75">
        <f>_xll.BDH(B$2,"PX_LAST",$A212,$A212,"Days=A","Fill=P")</f>
        <v>100.5091</v>
      </c>
      <c r="C212" s="8">
        <f t="shared" si="101"/>
        <v>100.65906997740191</v>
      </c>
      <c r="D212" s="55">
        <f t="shared" si="78"/>
        <v>1.3549217871264461</v>
      </c>
      <c r="E212" s="44">
        <f t="shared" si="91"/>
        <v>-0.57799902663290048</v>
      </c>
      <c r="F212" s="8" cm="1">
        <f t="array" ref="F212">_xll.BDH(F$2,"PX_LAST",$A212,$A212,"Days=A","Fill=P")</f>
        <v>0.23200000000000001</v>
      </c>
      <c r="G212" s="10">
        <f t="shared" si="102"/>
        <v>7.2396475454828121E-2</v>
      </c>
      <c r="H212" s="44">
        <f t="shared" si="82"/>
        <v>0.8056234451639811</v>
      </c>
      <c r="I212" s="44">
        <f t="shared" si="92"/>
        <v>-1.3290857316684441</v>
      </c>
      <c r="J212" s="59" t="str">
        <f>_xll.BDH($J$2, "PX_LAST", A212, A212,"Days=A","Fill=P")</f>
        <v>#N/A Invalid Security</v>
      </c>
      <c r="K212" s="10" t="e">
        <f t="shared" si="100"/>
        <v>#VALUE!</v>
      </c>
      <c r="L212" s="55" t="e">
        <f t="shared" si="111"/>
        <v>#VALUE!</v>
      </c>
      <c r="M212" s="59" cm="1">
        <f t="array" ref="M212">_xll.BDH(M$3,"PX_LAST",$A212,$A212,"Days=A","Fill=P")</f>
        <v>-25.9</v>
      </c>
      <c r="N212" s="10">
        <f t="shared" si="90"/>
        <v>-3.8676778609704368</v>
      </c>
      <c r="O212" s="55">
        <f t="shared" si="99"/>
        <v>-3.17829283899276</v>
      </c>
      <c r="R212" s="34" t="s">
        <v>23</v>
      </c>
      <c r="S212" s="26" t="e">
        <f t="shared" si="93"/>
        <v>#VALUE!</v>
      </c>
      <c r="T212" s="1" t="e">
        <f t="shared" si="79"/>
        <v>#VALUE!</v>
      </c>
      <c r="U212" s="26" t="e">
        <f t="shared" si="83"/>
        <v>#VALUE!</v>
      </c>
      <c r="V212" s="49" t="e">
        <f t="shared" si="80"/>
        <v>#VALUE!</v>
      </c>
      <c r="W212" s="26" t="e">
        <f t="shared" si="84"/>
        <v>#VALUE!</v>
      </c>
      <c r="X212" t="e">
        <f t="shared" si="85"/>
        <v>#VALUE!</v>
      </c>
      <c r="Y212" s="35" t="e">
        <f t="shared" si="81"/>
        <v>#VALUE!</v>
      </c>
      <c r="Z212" s="34" t="e">
        <f t="shared" si="97"/>
        <v>#VALUE!</v>
      </c>
      <c r="AA212" t="s">
        <v>57</v>
      </c>
      <c r="AB212" s="1" t="e">
        <f t="shared" si="88"/>
        <v>#VALUE!</v>
      </c>
      <c r="AC212" s="1" t="e">
        <f t="shared" si="98"/>
        <v>#VALUE!</v>
      </c>
      <c r="AD212" s="1"/>
      <c r="AE212" s="1"/>
      <c r="AF212" s="1"/>
      <c r="AG212" s="1">
        <v>0</v>
      </c>
      <c r="AI212" s="28" t="e">
        <f t="shared" si="105"/>
        <v>#VALUE!</v>
      </c>
      <c r="AJ212" s="28" t="e">
        <f t="shared" si="105"/>
        <v>#VALUE!</v>
      </c>
      <c r="AK212" s="28" t="e">
        <f t="shared" si="105"/>
        <v>#VALUE!</v>
      </c>
      <c r="AL212" s="28" t="e">
        <f t="shared" si="103"/>
        <v>#VALUE!</v>
      </c>
      <c r="AM212" s="28" t="e">
        <f t="shared" si="106"/>
        <v>#VALUE!</v>
      </c>
      <c r="AN212" s="28" t="e">
        <f t="shared" si="106"/>
        <v>#VALUE!</v>
      </c>
      <c r="AO212" t="e">
        <f t="shared" si="106"/>
        <v>#VALUE!</v>
      </c>
      <c r="AP212" t="e">
        <f t="shared" si="107"/>
        <v>#VALUE!</v>
      </c>
      <c r="AR212" s="16">
        <f t="shared" si="108"/>
        <v>43312</v>
      </c>
      <c r="AS212" t="e">
        <f t="shared" si="109"/>
        <v>#VALUE!</v>
      </c>
      <c r="AT212" t="e">
        <f t="shared" si="110"/>
        <v>#VALUE!</v>
      </c>
      <c r="BE212" cm="1">
        <f t="array" ref="BE212">_xll.BDH($BE$3,"PX_LAST",$A212,$A212,"Days=A","Fill=P")</f>
        <v>391.61</v>
      </c>
      <c r="BF212">
        <f t="shared" si="104"/>
        <v>3.0742505198326109E-2</v>
      </c>
      <c r="BG212" t="e">
        <f t="shared" si="86"/>
        <v>#VALUE!</v>
      </c>
      <c r="BH212" t="e">
        <f t="shared" si="87"/>
        <v>#VALUE!</v>
      </c>
      <c r="BI212" t="e">
        <f t="shared" si="94"/>
        <v>#VALUE!</v>
      </c>
      <c r="BJ212" t="e">
        <f t="shared" si="95"/>
        <v>#VALUE!</v>
      </c>
      <c r="BK212">
        <f t="shared" si="96"/>
        <v>176.02822852519444</v>
      </c>
      <c r="BL212" t="e">
        <f t="shared" si="89"/>
        <v>#VALUE!</v>
      </c>
    </row>
    <row r="213" spans="1:64" x14ac:dyDescent="0.25">
      <c r="A213" s="54">
        <v>43343</v>
      </c>
      <c r="B213" s="75">
        <f>_xll.BDH(B$2,"PX_LAST",$A213,$A213,"Days=A","Fill=P")</f>
        <v>100.3107</v>
      </c>
      <c r="C213" s="8">
        <f t="shared" si="101"/>
        <v>100.64165147853181</v>
      </c>
      <c r="D213" s="55">
        <f t="shared" si="78"/>
        <v>1.1595744833097679</v>
      </c>
      <c r="E213" s="44">
        <f t="shared" si="91"/>
        <v>-0.62926477765431166</v>
      </c>
      <c r="F213" s="8" cm="1">
        <f t="array" ref="F213">_xll.BDH(F$2,"PX_LAST",$A213,$A213,"Days=A","Fill=P")</f>
        <v>-2.9000000000000001E-2</v>
      </c>
      <c r="G213" s="10">
        <f t="shared" si="102"/>
        <v>6.7326651682086708E-2</v>
      </c>
      <c r="H213" s="44">
        <f t="shared" si="82"/>
        <v>0.61019910198315441</v>
      </c>
      <c r="I213" s="44">
        <f t="shared" si="92"/>
        <v>-1.3712109097814698</v>
      </c>
      <c r="J213" s="59" t="str">
        <f>_xll.BDH($J$2, "PX_LAST", A213, A213,"Days=A","Fill=P")</f>
        <v>#N/A Invalid Security</v>
      </c>
      <c r="K213" s="10" t="e">
        <f t="shared" si="100"/>
        <v>#VALUE!</v>
      </c>
      <c r="L213" s="55" t="e">
        <f t="shared" si="111"/>
        <v>#VALUE!</v>
      </c>
      <c r="M213" s="59" cm="1">
        <f t="array" ref="M213">_xll.BDH(M$3,"PX_LAST",$A213,$A213,"Days=A","Fill=P")</f>
        <v>1.4</v>
      </c>
      <c r="N213" s="10">
        <f t="shared" si="90"/>
        <v>-3.3409100748733929</v>
      </c>
      <c r="O213" s="55">
        <f t="shared" si="99"/>
        <v>-2.9184444751950265</v>
      </c>
      <c r="R213" s="34" t="s">
        <v>23</v>
      </c>
      <c r="S213" s="26" t="e">
        <f t="shared" si="93"/>
        <v>#VALUE!</v>
      </c>
      <c r="T213" s="1" t="e">
        <f t="shared" si="79"/>
        <v>#VALUE!</v>
      </c>
      <c r="U213" s="26" t="e">
        <f t="shared" si="83"/>
        <v>#VALUE!</v>
      </c>
      <c r="V213" s="49" t="e">
        <f t="shared" si="80"/>
        <v>#VALUE!</v>
      </c>
      <c r="W213" s="26" t="e">
        <f t="shared" si="84"/>
        <v>#VALUE!</v>
      </c>
      <c r="X213" t="e">
        <f t="shared" si="85"/>
        <v>#VALUE!</v>
      </c>
      <c r="Y213" s="35" t="e">
        <f t="shared" si="81"/>
        <v>#VALUE!</v>
      </c>
      <c r="Z213" s="34" t="e">
        <f t="shared" si="97"/>
        <v>#VALUE!</v>
      </c>
      <c r="AA213" t="s">
        <v>57</v>
      </c>
      <c r="AB213" s="1" t="e">
        <f t="shared" si="88"/>
        <v>#VALUE!</v>
      </c>
      <c r="AC213" s="1" t="e">
        <f t="shared" si="98"/>
        <v>#VALUE!</v>
      </c>
      <c r="AD213" s="1"/>
      <c r="AE213" s="1"/>
      <c r="AF213" s="1"/>
      <c r="AG213" s="1">
        <v>0</v>
      </c>
      <c r="AI213" s="28" t="e">
        <f t="shared" si="105"/>
        <v>#VALUE!</v>
      </c>
      <c r="AJ213" s="28" t="e">
        <f t="shared" si="105"/>
        <v>#VALUE!</v>
      </c>
      <c r="AK213" s="28" t="e">
        <f t="shared" si="105"/>
        <v>#VALUE!</v>
      </c>
      <c r="AL213" s="28" t="e">
        <f t="shared" si="103"/>
        <v>#VALUE!</v>
      </c>
      <c r="AM213" s="28" t="e">
        <f t="shared" si="106"/>
        <v>#VALUE!</v>
      </c>
      <c r="AN213" s="28" t="e">
        <f t="shared" si="106"/>
        <v>#VALUE!</v>
      </c>
      <c r="AO213" t="e">
        <f t="shared" si="106"/>
        <v>#VALUE!</v>
      </c>
      <c r="AP213" t="e">
        <f t="shared" si="107"/>
        <v>#VALUE!</v>
      </c>
      <c r="AR213" s="16">
        <f t="shared" si="108"/>
        <v>43343</v>
      </c>
      <c r="AS213" t="e">
        <f t="shared" si="109"/>
        <v>#VALUE!</v>
      </c>
      <c r="AT213" t="e">
        <f t="shared" si="110"/>
        <v>#VALUE!</v>
      </c>
      <c r="BE213" cm="1">
        <f t="array" ref="BE213">_xll.BDH($BE$3,"PX_LAST",$A213,$A213,"Days=A","Fill=P")</f>
        <v>382.26</v>
      </c>
      <c r="BF213">
        <f t="shared" si="104"/>
        <v>-2.3875794795842897E-2</v>
      </c>
      <c r="BG213" t="e">
        <f t="shared" si="86"/>
        <v>#VALUE!</v>
      </c>
      <c r="BH213" t="e">
        <f t="shared" si="87"/>
        <v>#VALUE!</v>
      </c>
      <c r="BI213" t="e">
        <f t="shared" si="94"/>
        <v>#VALUE!</v>
      </c>
      <c r="BJ213" t="e">
        <f t="shared" si="95"/>
        <v>#VALUE!</v>
      </c>
      <c r="BK213">
        <f t="shared" si="96"/>
        <v>171.82541466265116</v>
      </c>
      <c r="BL213" t="e">
        <f t="shared" si="89"/>
        <v>#VALUE!</v>
      </c>
    </row>
    <row r="214" spans="1:64" x14ac:dyDescent="0.25">
      <c r="A214" s="54">
        <v>43371</v>
      </c>
      <c r="B214" s="75">
        <f>_xll.BDH(B$2,"PX_LAST",$A214,$A214,"Days=A","Fill=P")</f>
        <v>100.3107</v>
      </c>
      <c r="C214" s="8">
        <f t="shared" si="101"/>
        <v>100.62510390460521</v>
      </c>
      <c r="D214" s="55">
        <f t="shared" si="78"/>
        <v>0.98452635803577471</v>
      </c>
      <c r="E214" s="44">
        <f t="shared" si="91"/>
        <v>-0.65513398117564459</v>
      </c>
      <c r="F214" s="8" cm="1">
        <f t="array" ref="F214">_xll.BDH(F$2,"PX_LAST",$A214,$A214,"Days=A","Fill=P")</f>
        <v>0.16</v>
      </c>
      <c r="G214" s="10">
        <f t="shared" si="102"/>
        <v>7.1960319097982381E-2</v>
      </c>
      <c r="H214" s="44">
        <f t="shared" si="82"/>
        <v>0.61351778952087088</v>
      </c>
      <c r="I214" s="44">
        <f t="shared" si="92"/>
        <v>-0.81988977048695888</v>
      </c>
      <c r="J214" s="59" t="str">
        <f>_xll.BDH($J$2, "PX_LAST", A214, A214,"Days=A","Fill=P")</f>
        <v>#N/A Invalid Security</v>
      </c>
      <c r="K214" s="10" t="e">
        <f t="shared" si="100"/>
        <v>#VALUE!</v>
      </c>
      <c r="L214" s="55" t="e">
        <f t="shared" si="111"/>
        <v>#VALUE!</v>
      </c>
      <c r="M214" s="59" cm="1">
        <f t="array" ref="M214">_xll.BDH(M$3,"PX_LAST",$A214,$A214,"Days=A","Fill=P")</f>
        <v>-31.9</v>
      </c>
      <c r="N214" s="10">
        <f t="shared" si="90"/>
        <v>-6.1968190673860528</v>
      </c>
      <c r="O214" s="55">
        <f t="shared" si="99"/>
        <v>-2.8497969754267807</v>
      </c>
      <c r="R214" s="34" t="s">
        <v>23</v>
      </c>
      <c r="S214" s="26" t="e">
        <f t="shared" si="93"/>
        <v>#VALUE!</v>
      </c>
      <c r="T214" s="1" t="e">
        <f t="shared" si="79"/>
        <v>#VALUE!</v>
      </c>
      <c r="U214" s="26" t="e">
        <f t="shared" si="83"/>
        <v>#VALUE!</v>
      </c>
      <c r="V214" s="49" t="e">
        <f t="shared" si="80"/>
        <v>#VALUE!</v>
      </c>
      <c r="W214" s="26" t="e">
        <f t="shared" si="84"/>
        <v>#VALUE!</v>
      </c>
      <c r="X214" t="e">
        <f t="shared" si="85"/>
        <v>#VALUE!</v>
      </c>
      <c r="Y214" s="35" t="e">
        <f t="shared" si="81"/>
        <v>#VALUE!</v>
      </c>
      <c r="Z214" s="34" t="e">
        <f t="shared" si="97"/>
        <v>#VALUE!</v>
      </c>
      <c r="AA214" t="s">
        <v>57</v>
      </c>
      <c r="AB214" s="1" t="e">
        <f t="shared" si="88"/>
        <v>#VALUE!</v>
      </c>
      <c r="AC214" s="1" t="e">
        <f t="shared" si="98"/>
        <v>#VALUE!</v>
      </c>
      <c r="AD214" s="1"/>
      <c r="AE214" s="1"/>
      <c r="AF214" s="1"/>
      <c r="AG214" s="1">
        <v>0</v>
      </c>
      <c r="AI214" s="28" t="e">
        <f t="shared" si="105"/>
        <v>#VALUE!</v>
      </c>
      <c r="AJ214" s="28" t="e">
        <f t="shared" si="105"/>
        <v>#VALUE!</v>
      </c>
      <c r="AK214" s="28" t="e">
        <f t="shared" si="105"/>
        <v>#VALUE!</v>
      </c>
      <c r="AL214" s="28" t="e">
        <f t="shared" si="103"/>
        <v>#VALUE!</v>
      </c>
      <c r="AM214" s="28" t="e">
        <f t="shared" si="106"/>
        <v>#VALUE!</v>
      </c>
      <c r="AN214" s="28" t="e">
        <f t="shared" si="106"/>
        <v>#VALUE!</v>
      </c>
      <c r="AO214" t="e">
        <f t="shared" si="106"/>
        <v>#VALUE!</v>
      </c>
      <c r="AP214" t="e">
        <f t="shared" si="107"/>
        <v>#VALUE!</v>
      </c>
      <c r="AR214" s="16">
        <f t="shared" si="108"/>
        <v>43371</v>
      </c>
      <c r="AS214" t="e">
        <f t="shared" si="109"/>
        <v>#VALUE!</v>
      </c>
      <c r="AT214" t="e">
        <f t="shared" si="110"/>
        <v>#VALUE!</v>
      </c>
      <c r="BE214" cm="1">
        <f t="array" ref="BE214">_xll.BDH($BE$3,"PX_LAST",$A214,$A214,"Days=A","Fill=P")</f>
        <v>383.18</v>
      </c>
      <c r="BF214">
        <f t="shared" si="104"/>
        <v>2.4067388688326918E-3</v>
      </c>
      <c r="BG214" t="e">
        <f t="shared" si="86"/>
        <v>#VALUE!</v>
      </c>
      <c r="BH214" t="e">
        <f t="shared" si="87"/>
        <v>#VALUE!</v>
      </c>
      <c r="BI214" t="e">
        <f t="shared" si="94"/>
        <v>#VALUE!</v>
      </c>
      <c r="BJ214" t="e">
        <f t="shared" si="95"/>
        <v>#VALUE!</v>
      </c>
      <c r="BK214">
        <f t="shared" si="96"/>
        <v>172.23895356677306</v>
      </c>
      <c r="BL214" t="e">
        <f t="shared" si="89"/>
        <v>#VALUE!</v>
      </c>
    </row>
    <row r="215" spans="1:64" x14ac:dyDescent="0.25">
      <c r="A215" s="54">
        <v>43404</v>
      </c>
      <c r="B215" s="75">
        <f>_xll.BDH(B$2,"PX_LAST",$A215,$A215,"Days=A","Fill=P")</f>
        <v>99.8703</v>
      </c>
      <c r="C215" s="8">
        <f t="shared" si="101"/>
        <v>100.58736370937496</v>
      </c>
      <c r="D215" s="55">
        <f t="shared" ref="D215:D278" si="112">(C215-AVERAGE(C196:C215))/AVEDEV(C196:C215)</f>
        <v>0.68761640620552489</v>
      </c>
      <c r="E215" s="44">
        <f t="shared" si="91"/>
        <v>-0.83434470098998903</v>
      </c>
      <c r="F215" s="8" cm="1">
        <f t="array" ref="F215">_xll.BDH(F$2,"PX_LAST",$A215,$A215,"Days=A","Fill=P")</f>
        <v>-0.60699999999999998</v>
      </c>
      <c r="G215" s="10">
        <f t="shared" si="102"/>
        <v>3.8012303143083223E-2</v>
      </c>
      <c r="H215" s="44">
        <f t="shared" si="82"/>
        <v>-0.24549083227713242</v>
      </c>
      <c r="I215" s="44">
        <f t="shared" si="92"/>
        <v>-1.1650585022023403</v>
      </c>
      <c r="J215" s="59" t="str">
        <f>_xll.BDH($J$2, "PX_LAST", A215, A215,"Days=A","Fill=P")</f>
        <v>#N/A Invalid Security</v>
      </c>
      <c r="K215" s="10" t="e">
        <f t="shared" si="100"/>
        <v>#VALUE!</v>
      </c>
      <c r="L215" s="55" t="e">
        <f t="shared" si="111"/>
        <v>#VALUE!</v>
      </c>
      <c r="M215" s="59" cm="1">
        <f t="array" ref="M215">_xll.BDH(M$3,"PX_LAST",$A215,$A215,"Days=A","Fill=P")</f>
        <v>-57.6</v>
      </c>
      <c r="N215" s="10">
        <f t="shared" si="90"/>
        <v>-11.337137160647448</v>
      </c>
      <c r="O215" s="55">
        <f t="shared" si="99"/>
        <v>-2.8351797023465828</v>
      </c>
      <c r="R215" s="34" t="s">
        <v>23</v>
      </c>
      <c r="S215" s="26" t="e">
        <f t="shared" si="93"/>
        <v>#VALUE!</v>
      </c>
      <c r="T215" s="1" t="e">
        <f t="shared" ref="T215:T278" si="113">IF(S215-S214&gt;0,IF(S215&gt;=0,"E","R"),IF(S215&gt;=0,"SD","C"))</f>
        <v>#VALUE!</v>
      </c>
      <c r="U215" s="26" t="e">
        <f t="shared" si="83"/>
        <v>#VALUE!</v>
      </c>
      <c r="V215" s="49" t="e">
        <f t="shared" ref="V215:V278" si="114">IF(OR(ABS($S215-$S214)&gt;$U$1),1,0)</f>
        <v>#VALUE!</v>
      </c>
      <c r="W215" s="26" t="e">
        <f t="shared" si="84"/>
        <v>#VALUE!</v>
      </c>
      <c r="X215" t="e">
        <f t="shared" si="85"/>
        <v>#VALUE!</v>
      </c>
      <c r="Y215" s="35" t="e">
        <f t="shared" ref="Y215:Y278" si="115">IF(X215&lt;&gt;T214,S215,Y214)</f>
        <v>#VALUE!</v>
      </c>
      <c r="Z215" s="34" t="e">
        <f t="shared" si="97"/>
        <v>#VALUE!</v>
      </c>
      <c r="AA215" t="s">
        <v>57</v>
      </c>
      <c r="AB215" s="1" t="e">
        <f t="shared" si="88"/>
        <v>#VALUE!</v>
      </c>
      <c r="AC215" s="1" t="e">
        <f t="shared" si="98"/>
        <v>#VALUE!</v>
      </c>
      <c r="AD215" s="1"/>
      <c r="AE215" s="1"/>
      <c r="AF215" s="1"/>
      <c r="AG215" s="1">
        <v>0</v>
      </c>
      <c r="AI215" s="28" t="e">
        <f t="shared" si="105"/>
        <v>#VALUE!</v>
      </c>
      <c r="AJ215" s="28" t="e">
        <f t="shared" si="105"/>
        <v>#VALUE!</v>
      </c>
      <c r="AK215" s="28" t="e">
        <f t="shared" si="105"/>
        <v>#VALUE!</v>
      </c>
      <c r="AL215" s="28" t="e">
        <f t="shared" si="103"/>
        <v>#VALUE!</v>
      </c>
      <c r="AM215" s="28" t="e">
        <f t="shared" si="106"/>
        <v>#VALUE!</v>
      </c>
      <c r="AN215" s="28" t="e">
        <f t="shared" si="106"/>
        <v>#VALUE!</v>
      </c>
      <c r="AO215" t="e">
        <f t="shared" si="106"/>
        <v>#VALUE!</v>
      </c>
      <c r="AP215" t="e">
        <f t="shared" si="107"/>
        <v>#VALUE!</v>
      </c>
      <c r="AR215" s="16">
        <f t="shared" si="108"/>
        <v>43404</v>
      </c>
      <c r="AS215" t="e">
        <f t="shared" si="109"/>
        <v>#VALUE!</v>
      </c>
      <c r="AT215" t="e">
        <f t="shared" si="110"/>
        <v>#VALUE!</v>
      </c>
      <c r="BE215" cm="1">
        <f t="array" ref="BE215">_xll.BDH($BE$3,"PX_LAST",$A215,$A215,"Days=A","Fill=P")</f>
        <v>361.61</v>
      </c>
      <c r="BF215">
        <f t="shared" si="104"/>
        <v>-5.6292082050211412E-2</v>
      </c>
      <c r="BG215" t="e">
        <f t="shared" si="86"/>
        <v>#VALUE!</v>
      </c>
      <c r="BH215" t="e">
        <f t="shared" si="87"/>
        <v>#VALUE!</v>
      </c>
      <c r="BI215" t="e">
        <f t="shared" si="94"/>
        <v>#VALUE!</v>
      </c>
      <c r="BJ215" t="e">
        <f t="shared" si="95"/>
        <v>#VALUE!</v>
      </c>
      <c r="BK215">
        <f t="shared" si="96"/>
        <v>162.54326426034973</v>
      </c>
      <c r="BL215" t="e">
        <f t="shared" si="89"/>
        <v>#VALUE!</v>
      </c>
    </row>
    <row r="216" spans="1:64" x14ac:dyDescent="0.25">
      <c r="A216" s="54">
        <v>43434</v>
      </c>
      <c r="B216" s="75">
        <f>_xll.BDH(B$2,"PX_LAST",$A216,$A216,"Days=A","Fill=P")</f>
        <v>99.663399999999996</v>
      </c>
      <c r="C216" s="8">
        <f t="shared" si="101"/>
        <v>100.5411655239062</v>
      </c>
      <c r="D216" s="55">
        <f t="shared" si="112"/>
        <v>0.2997699795967978</v>
      </c>
      <c r="E216" s="44">
        <f t="shared" si="91"/>
        <v>-1.0551518075296482</v>
      </c>
      <c r="F216" s="8" cm="1">
        <f t="array" ref="F216">_xll.BDH(F$2,"PX_LAST",$A216,$A216,"Days=A","Fill=P")</f>
        <v>-0.48899999999999999</v>
      </c>
      <c r="G216" s="10">
        <f t="shared" si="102"/>
        <v>1.1661687985929037E-2</v>
      </c>
      <c r="H216" s="44">
        <f t="shared" ref="H216:H279" si="116">(G216-MEDIAN(G197:G216))/AVEDEV(G197:G216)</f>
        <v>-1.0882260492062064</v>
      </c>
      <c r="I216" s="44">
        <f t="shared" si="92"/>
        <v>-1.8938494943701873</v>
      </c>
      <c r="J216" s="59" t="str">
        <f>_xll.BDH($J$2, "PX_LAST", A216, A216,"Days=A","Fill=P")</f>
        <v>#N/A Invalid Security</v>
      </c>
      <c r="K216" s="10" t="e">
        <f t="shared" si="100"/>
        <v>#VALUE!</v>
      </c>
      <c r="L216" s="55" t="e">
        <f t="shared" si="111"/>
        <v>#VALUE!</v>
      </c>
      <c r="M216" s="59" cm="1">
        <f t="array" ref="M216">_xll.BDH(M$3,"PX_LAST",$A216,$A216,"Days=A","Fill=P")</f>
        <v>-62.9</v>
      </c>
      <c r="N216" s="10">
        <f t="shared" si="90"/>
        <v>-16.493423444582703</v>
      </c>
      <c r="O216" s="55">
        <f t="shared" si="99"/>
        <v>-2.7800425327253473</v>
      </c>
      <c r="R216" s="34" t="s">
        <v>23</v>
      </c>
      <c r="S216" s="26" t="e">
        <f t="shared" si="93"/>
        <v>#VALUE!</v>
      </c>
      <c r="T216" s="1" t="e">
        <f t="shared" si="113"/>
        <v>#VALUE!</v>
      </c>
      <c r="U216" s="26" t="e">
        <f t="shared" ref="U216:U279" si="117">S216-S215</f>
        <v>#VALUE!</v>
      </c>
      <c r="V216" s="49" t="e">
        <f t="shared" si="114"/>
        <v>#VALUE!</v>
      </c>
      <c r="W216" s="26" t="e">
        <f t="shared" ref="W216:W279" si="118">$S216-$S215</f>
        <v>#VALUE!</v>
      </c>
      <c r="X216" t="e">
        <f t="shared" ref="X216:X279" si="119">IF(ABS($S216-$S215)&gt;AC216,T216,X215)</f>
        <v>#VALUE!</v>
      </c>
      <c r="Y216" s="35" t="e">
        <f t="shared" si="115"/>
        <v>#VALUE!</v>
      </c>
      <c r="Z216" s="34" t="e">
        <f t="shared" si="97"/>
        <v>#VALUE!</v>
      </c>
      <c r="AA216" t="s">
        <v>57</v>
      </c>
      <c r="AB216" s="1" t="e">
        <f t="shared" si="88"/>
        <v>#VALUE!</v>
      </c>
      <c r="AC216" s="1" t="e">
        <f t="shared" si="98"/>
        <v>#VALUE!</v>
      </c>
      <c r="AD216" s="1"/>
      <c r="AE216" s="1"/>
      <c r="AF216" s="1"/>
      <c r="AG216" s="1">
        <v>0</v>
      </c>
      <c r="AI216" s="28" t="e">
        <f t="shared" si="105"/>
        <v>#VALUE!</v>
      </c>
      <c r="AJ216" s="28" t="e">
        <f t="shared" si="105"/>
        <v>#VALUE!</v>
      </c>
      <c r="AK216" s="28" t="e">
        <f t="shared" si="105"/>
        <v>#VALUE!</v>
      </c>
      <c r="AL216" s="28" t="e">
        <f t="shared" si="103"/>
        <v>#VALUE!</v>
      </c>
      <c r="AM216" s="28" t="e">
        <f t="shared" si="106"/>
        <v>#VALUE!</v>
      </c>
      <c r="AN216" s="28" t="e">
        <f t="shared" si="106"/>
        <v>#VALUE!</v>
      </c>
      <c r="AO216" t="e">
        <f t="shared" si="106"/>
        <v>#VALUE!</v>
      </c>
      <c r="AP216" t="e">
        <f t="shared" si="107"/>
        <v>#VALUE!</v>
      </c>
      <c r="AR216" s="16">
        <f t="shared" si="108"/>
        <v>43434</v>
      </c>
      <c r="AS216" t="e">
        <f t="shared" si="109"/>
        <v>#VALUE!</v>
      </c>
      <c r="AT216" t="e">
        <f t="shared" si="110"/>
        <v>#VALUE!</v>
      </c>
      <c r="BE216" cm="1">
        <f t="array" ref="BE216">_xll.BDH($BE$3,"PX_LAST",$A216,$A216,"Days=A","Fill=P")</f>
        <v>357.49</v>
      </c>
      <c r="BF216">
        <f t="shared" si="104"/>
        <v>-1.1393490224274827E-2</v>
      </c>
      <c r="BG216" t="e">
        <f t="shared" ref="BG216:BG279" si="120">Z216</f>
        <v>#VALUE!</v>
      </c>
      <c r="BH216" t="e">
        <f t="shared" ref="BH216:BH279" si="121">_xlfn.XLOOKUP(BG216,$BN$23:$BN$26,$BO$23:$BO$26)</f>
        <v>#VALUE!</v>
      </c>
      <c r="BI216" t="e">
        <f t="shared" si="94"/>
        <v>#VALUE!</v>
      </c>
      <c r="BJ216" t="e">
        <f t="shared" si="95"/>
        <v>#VALUE!</v>
      </c>
      <c r="BK216">
        <f t="shared" si="96"/>
        <v>160.69132916797773</v>
      </c>
      <c r="BL216" t="e">
        <f t="shared" si="89"/>
        <v>#VALUE!</v>
      </c>
    </row>
    <row r="217" spans="1:64" x14ac:dyDescent="0.25">
      <c r="A217" s="54">
        <v>43465</v>
      </c>
      <c r="B217" s="75">
        <f>_xll.BDH(B$2,"PX_LAST",$A217,$A217,"Days=A","Fill=P")</f>
        <v>99.481700000000004</v>
      </c>
      <c r="C217" s="8">
        <f t="shared" si="101"/>
        <v>100.48819224771088</v>
      </c>
      <c r="D217" s="55">
        <f t="shared" si="112"/>
        <v>-0.23322800845291891</v>
      </c>
      <c r="E217" s="44">
        <f t="shared" si="91"/>
        <v>-1.3928024917626867</v>
      </c>
      <c r="F217" s="8" cm="1">
        <f t="array" ref="F217">_xll.BDH(F$2,"PX_LAST",$A217,$A217,"Days=A","Fill=P")</f>
        <v>-0.82</v>
      </c>
      <c r="G217" s="10">
        <f t="shared" si="102"/>
        <v>-2.9921396413367454E-2</v>
      </c>
      <c r="H217" s="44">
        <f t="shared" si="116"/>
        <v>-2.4110396988848062</v>
      </c>
      <c r="I217" s="44">
        <f t="shared" si="92"/>
        <v>-3.0212388008679607</v>
      </c>
      <c r="J217" s="59" t="str">
        <f>_xll.BDH($J$2, "PX_LAST", A217, A217,"Days=A","Fill=P")</f>
        <v>#N/A Invalid Security</v>
      </c>
      <c r="K217" s="10" t="e">
        <f t="shared" si="100"/>
        <v>#VALUE!</v>
      </c>
      <c r="L217" s="55" t="e">
        <f t="shared" si="111"/>
        <v>#VALUE!</v>
      </c>
      <c r="M217" s="59" cm="1">
        <f t="array" ref="M217">_xll.BDH(M$3,"PX_LAST",$A217,$A217,"Days=A","Fill=P")</f>
        <v>-71.8</v>
      </c>
      <c r="N217" s="10">
        <f t="shared" si="90"/>
        <v>-22.02408110012443</v>
      </c>
      <c r="O217" s="55">
        <f t="shared" si="99"/>
        <v>-2.7845677885060542</v>
      </c>
      <c r="R217" s="34" t="s">
        <v>23</v>
      </c>
      <c r="S217" s="26" t="e">
        <f t="shared" si="93"/>
        <v>#VALUE!</v>
      </c>
      <c r="T217" s="1" t="e">
        <f t="shared" si="113"/>
        <v>#VALUE!</v>
      </c>
      <c r="U217" s="26" t="e">
        <f t="shared" si="117"/>
        <v>#VALUE!</v>
      </c>
      <c r="V217" s="49" t="e">
        <f t="shared" si="114"/>
        <v>#VALUE!</v>
      </c>
      <c r="W217" s="26" t="e">
        <f t="shared" si="118"/>
        <v>#VALUE!</v>
      </c>
      <c r="X217" t="e">
        <f t="shared" si="119"/>
        <v>#VALUE!</v>
      </c>
      <c r="Y217" s="35" t="e">
        <f t="shared" si="115"/>
        <v>#VALUE!</v>
      </c>
      <c r="Z217" s="34" t="e">
        <f t="shared" si="97"/>
        <v>#VALUE!</v>
      </c>
      <c r="AA217" t="s">
        <v>57</v>
      </c>
      <c r="AB217" s="1" t="e">
        <f t="shared" ref="AB217:AB280" si="122">ABS(U217)</f>
        <v>#VALUE!</v>
      </c>
      <c r="AC217" s="1" t="e">
        <f t="shared" si="98"/>
        <v>#VALUE!</v>
      </c>
      <c r="AD217" s="1"/>
      <c r="AE217" s="1"/>
      <c r="AF217" s="1"/>
      <c r="AG217" s="1">
        <v>0</v>
      </c>
      <c r="AI217" s="28" t="e">
        <f t="shared" si="105"/>
        <v>#VALUE!</v>
      </c>
      <c r="AJ217" s="28" t="e">
        <f t="shared" si="105"/>
        <v>#VALUE!</v>
      </c>
      <c r="AK217" s="28" t="e">
        <f t="shared" si="105"/>
        <v>#VALUE!</v>
      </c>
      <c r="AL217" s="28" t="e">
        <f t="shared" si="103"/>
        <v>#VALUE!</v>
      </c>
      <c r="AM217" s="28" t="e">
        <f t="shared" si="106"/>
        <v>#VALUE!</v>
      </c>
      <c r="AN217" s="28" t="e">
        <f t="shared" si="106"/>
        <v>#VALUE!</v>
      </c>
      <c r="AO217" t="e">
        <f t="shared" si="106"/>
        <v>#VALUE!</v>
      </c>
      <c r="AP217" t="e">
        <f t="shared" si="107"/>
        <v>#VALUE!</v>
      </c>
      <c r="AR217" s="16">
        <f t="shared" si="108"/>
        <v>43465</v>
      </c>
      <c r="AS217" t="e">
        <f t="shared" si="109"/>
        <v>#VALUE!</v>
      </c>
      <c r="AT217" t="e">
        <f t="shared" si="110"/>
        <v>#VALUE!</v>
      </c>
      <c r="BE217" cm="1">
        <f t="array" ref="BE217">_xll.BDH($BE$3,"PX_LAST",$A217,$A217,"Days=A","Fill=P")</f>
        <v>337.65</v>
      </c>
      <c r="BF217">
        <f t="shared" si="104"/>
        <v>-5.5498055889675268E-2</v>
      </c>
      <c r="BG217" t="e">
        <f t="shared" si="120"/>
        <v>#VALUE!</v>
      </c>
      <c r="BH217" t="e">
        <f t="shared" si="121"/>
        <v>#VALUE!</v>
      </c>
      <c r="BI217" t="e">
        <f t="shared" si="94"/>
        <v>#VALUE!</v>
      </c>
      <c r="BJ217" t="e">
        <f t="shared" si="95"/>
        <v>#VALUE!</v>
      </c>
      <c r="BK217">
        <f t="shared" si="96"/>
        <v>151.7732728008271</v>
      </c>
      <c r="BL217" t="e">
        <f t="shared" ref="BL217:BL280" si="123">BJ217/BK217</f>
        <v>#VALUE!</v>
      </c>
    </row>
    <row r="218" spans="1:64" x14ac:dyDescent="0.25">
      <c r="A218" s="54">
        <v>43496</v>
      </c>
      <c r="B218" s="75">
        <f>_xll.BDH(B$2,"PX_LAST",$A218,$A218,"Days=A","Fill=P")</f>
        <v>99.339699999999993</v>
      </c>
      <c r="C218" s="8">
        <f t="shared" si="101"/>
        <v>100.43076763532534</v>
      </c>
      <c r="D218" s="55">
        <f t="shared" si="112"/>
        <v>-0.91012836678932696</v>
      </c>
      <c r="E218" s="44">
        <f t="shared" si="91"/>
        <v>-1.8946547248251018</v>
      </c>
      <c r="F218" s="8" cm="1">
        <f t="array" ref="F218">_xll.BDH(F$2,"PX_LAST",$A218,$A218,"Days=A","Fill=P")</f>
        <v>-3.7999999999999999E-2</v>
      </c>
      <c r="G218" s="10">
        <f t="shared" si="102"/>
        <v>-3.0325326592699084E-2</v>
      </c>
      <c r="H218" s="44">
        <f t="shared" si="116"/>
        <v>-2.4310158282342327</v>
      </c>
      <c r="I218" s="44">
        <f t="shared" si="92"/>
        <v>-3.0445336177551034</v>
      </c>
      <c r="J218" s="59" t="str">
        <f>_xll.BDH($J$2, "PX_LAST", A218, A218,"Days=A","Fill=P")</f>
        <v>#N/A Invalid Security</v>
      </c>
      <c r="K218" s="10" t="e">
        <f t="shared" si="100"/>
        <v>#VALUE!</v>
      </c>
      <c r="L218" s="55" t="e">
        <f t="shared" si="111"/>
        <v>#VALUE!</v>
      </c>
      <c r="M218" s="59" cm="1">
        <f t="array" ref="M218">_xll.BDH(M$3,"PX_LAST",$A218,$A218,"Days=A","Fill=P")</f>
        <v>-82.6</v>
      </c>
      <c r="N218" s="10">
        <f t="shared" si="90"/>
        <v>-28.081672990111986</v>
      </c>
      <c r="O218" s="55">
        <f t="shared" si="99"/>
        <v>-2.6461787439553284</v>
      </c>
      <c r="R218" s="34" t="s">
        <v>27</v>
      </c>
      <c r="S218" s="26" t="e">
        <f t="shared" si="93"/>
        <v>#VALUE!</v>
      </c>
      <c r="T218" s="1" t="e">
        <f t="shared" si="113"/>
        <v>#VALUE!</v>
      </c>
      <c r="U218" s="26" t="e">
        <f t="shared" si="117"/>
        <v>#VALUE!</v>
      </c>
      <c r="V218" s="49" t="e">
        <f t="shared" si="114"/>
        <v>#VALUE!</v>
      </c>
      <c r="W218" s="26" t="e">
        <f t="shared" si="118"/>
        <v>#VALUE!</v>
      </c>
      <c r="X218" t="e">
        <f t="shared" si="119"/>
        <v>#VALUE!</v>
      </c>
      <c r="Y218" s="35" t="e">
        <f t="shared" si="115"/>
        <v>#VALUE!</v>
      </c>
      <c r="Z218" s="34" t="e">
        <f t="shared" si="97"/>
        <v>#VALUE!</v>
      </c>
      <c r="AA218" t="s">
        <v>57</v>
      </c>
      <c r="AB218" s="1" t="e">
        <f t="shared" si="122"/>
        <v>#VALUE!</v>
      </c>
      <c r="AC218" s="1" t="e">
        <f t="shared" si="98"/>
        <v>#VALUE!</v>
      </c>
      <c r="AD218" s="1"/>
      <c r="AE218" s="1"/>
      <c r="AF218" s="1"/>
      <c r="AG218" s="1">
        <v>0</v>
      </c>
      <c r="AI218" s="28" t="e">
        <f t="shared" si="105"/>
        <v>#VALUE!</v>
      </c>
      <c r="AJ218" s="28" t="e">
        <f t="shared" si="105"/>
        <v>#VALUE!</v>
      </c>
      <c r="AK218" s="28" t="e">
        <f t="shared" si="105"/>
        <v>#VALUE!</v>
      </c>
      <c r="AL218" s="28" t="e">
        <f t="shared" si="103"/>
        <v>#VALUE!</v>
      </c>
      <c r="AM218" s="28" t="e">
        <f t="shared" si="106"/>
        <v>#VALUE!</v>
      </c>
      <c r="AN218" s="28" t="e">
        <f t="shared" si="106"/>
        <v>#VALUE!</v>
      </c>
      <c r="AO218" t="e">
        <f t="shared" si="106"/>
        <v>#VALUE!</v>
      </c>
      <c r="AP218" t="e">
        <f t="shared" si="107"/>
        <v>#VALUE!</v>
      </c>
      <c r="AR218" s="16">
        <f t="shared" si="108"/>
        <v>43496</v>
      </c>
      <c r="AS218" t="e">
        <f t="shared" si="109"/>
        <v>#VALUE!</v>
      </c>
      <c r="AT218" t="e">
        <f t="shared" si="110"/>
        <v>#VALUE!</v>
      </c>
      <c r="BE218" cm="1">
        <f t="array" ref="BE218">_xll.BDH($BE$3,"PX_LAST",$A218,$A218,"Days=A","Fill=P")</f>
        <v>358.67</v>
      </c>
      <c r="BF218">
        <f t="shared" si="104"/>
        <v>6.2253813120094925E-2</v>
      </c>
      <c r="BG218" t="e">
        <f t="shared" si="120"/>
        <v>#VALUE!</v>
      </c>
      <c r="BH218" t="e">
        <f t="shared" si="121"/>
        <v>#VALUE!</v>
      </c>
      <c r="BI218" t="e">
        <f t="shared" si="94"/>
        <v>#VALUE!</v>
      </c>
      <c r="BJ218" t="e">
        <f t="shared" si="95"/>
        <v>#VALUE!</v>
      </c>
      <c r="BK218">
        <f t="shared" si="96"/>
        <v>161.22173776239498</v>
      </c>
      <c r="BL218" t="e">
        <f t="shared" si="123"/>
        <v>#VALUE!</v>
      </c>
    </row>
    <row r="219" spans="1:64" x14ac:dyDescent="0.25">
      <c r="A219" s="54">
        <v>43524</v>
      </c>
      <c r="B219" s="75">
        <f>_xll.BDH(B$2,"PX_LAST",$A219,$A219,"Days=A","Fill=P")</f>
        <v>99.240899999999996</v>
      </c>
      <c r="C219" s="8">
        <f t="shared" si="101"/>
        <v>100.37127425355906</v>
      </c>
      <c r="D219" s="55">
        <f t="shared" si="112"/>
        <v>-1.6351234935709407</v>
      </c>
      <c r="E219" s="44">
        <f t="shared" si="91"/>
        <v>-2.3227398997764657</v>
      </c>
      <c r="F219" s="8" cm="1">
        <f t="array" ref="F219">_xll.BDH(F$2,"PX_LAST",$A219,$A219,"Days=A","Fill=P")</f>
        <v>9.8000000000000004E-2</v>
      </c>
      <c r="G219" s="10">
        <f t="shared" si="102"/>
        <v>-2.3909060263064122E-2</v>
      </c>
      <c r="H219" s="44">
        <f t="shared" si="116"/>
        <v>-2.2419548086613119</v>
      </c>
      <c r="I219" s="44">
        <f t="shared" si="92"/>
        <v>-1.9964639763841796</v>
      </c>
      <c r="J219" s="59" t="str">
        <f>_xll.BDH($J$2, "PX_LAST", A219, A219,"Days=A","Fill=P")</f>
        <v>#N/A Invalid Security</v>
      </c>
      <c r="K219" s="10" t="e">
        <f t="shared" si="100"/>
        <v>#VALUE!</v>
      </c>
      <c r="L219" s="55" t="e">
        <f t="shared" si="111"/>
        <v>#VALUE!</v>
      </c>
      <c r="M219" s="59" cm="1">
        <f t="array" ref="M219">_xll.BDH(M$3,"PX_LAST",$A219,$A219,"Days=A","Fill=P")</f>
        <v>-58.8</v>
      </c>
      <c r="N219" s="10">
        <f t="shared" ref="N219:N282" si="124">$BO$5*N218+(1-$BO$5)*M219</f>
        <v>-31.153505691100786</v>
      </c>
      <c r="O219" s="55">
        <f t="shared" si="99"/>
        <v>-2.1383918135526252</v>
      </c>
      <c r="R219" s="34" t="s">
        <v>27</v>
      </c>
      <c r="S219" s="26" t="e">
        <f t="shared" si="93"/>
        <v>#VALUE!</v>
      </c>
      <c r="T219" s="1" t="e">
        <f t="shared" si="113"/>
        <v>#VALUE!</v>
      </c>
      <c r="U219" s="26" t="e">
        <f t="shared" si="117"/>
        <v>#VALUE!</v>
      </c>
      <c r="V219" s="49" t="e">
        <f t="shared" si="114"/>
        <v>#VALUE!</v>
      </c>
      <c r="W219" s="26" t="e">
        <f t="shared" si="118"/>
        <v>#VALUE!</v>
      </c>
      <c r="X219" t="e">
        <f t="shared" si="119"/>
        <v>#VALUE!</v>
      </c>
      <c r="Y219" s="35" t="e">
        <f t="shared" si="115"/>
        <v>#VALUE!</v>
      </c>
      <c r="Z219" s="34" t="e">
        <f t="shared" si="97"/>
        <v>#VALUE!</v>
      </c>
      <c r="AA219" t="s">
        <v>57</v>
      </c>
      <c r="AB219" s="1" t="e">
        <f t="shared" si="122"/>
        <v>#VALUE!</v>
      </c>
      <c r="AC219" s="1" t="e">
        <f t="shared" si="98"/>
        <v>#VALUE!</v>
      </c>
      <c r="AD219" s="1"/>
      <c r="AE219" s="1"/>
      <c r="AF219" s="1"/>
      <c r="AG219" s="1">
        <v>0</v>
      </c>
      <c r="AI219" s="28" t="e">
        <f t="shared" si="105"/>
        <v>#VALUE!</v>
      </c>
      <c r="AJ219" s="28" t="e">
        <f t="shared" si="105"/>
        <v>#VALUE!</v>
      </c>
      <c r="AK219" s="28" t="e">
        <f t="shared" si="105"/>
        <v>#VALUE!</v>
      </c>
      <c r="AL219" s="28" t="e">
        <f t="shared" si="103"/>
        <v>#VALUE!</v>
      </c>
      <c r="AM219" s="28" t="e">
        <f t="shared" si="106"/>
        <v>#VALUE!</v>
      </c>
      <c r="AN219" s="28" t="e">
        <f t="shared" si="106"/>
        <v>#VALUE!</v>
      </c>
      <c r="AO219" t="e">
        <f t="shared" si="106"/>
        <v>#VALUE!</v>
      </c>
      <c r="AP219" t="e">
        <f t="shared" si="107"/>
        <v>#VALUE!</v>
      </c>
      <c r="AR219" s="16">
        <f t="shared" si="108"/>
        <v>43524</v>
      </c>
      <c r="AS219" t="e">
        <f t="shared" si="109"/>
        <v>#VALUE!</v>
      </c>
      <c r="AT219" t="e">
        <f t="shared" si="110"/>
        <v>#VALUE!</v>
      </c>
      <c r="BE219" cm="1">
        <f t="array" ref="BE219">_xll.BDH($BE$3,"PX_LAST",$A219,$A219,"Days=A","Fill=P")</f>
        <v>372.8</v>
      </c>
      <c r="BF219">
        <f t="shared" si="104"/>
        <v>3.939554465107209E-2</v>
      </c>
      <c r="BG219" t="e">
        <f t="shared" si="120"/>
        <v>#VALUE!</v>
      </c>
      <c r="BH219" t="e">
        <f t="shared" si="121"/>
        <v>#VALUE!</v>
      </c>
      <c r="BI219" t="e">
        <f t="shared" si="94"/>
        <v>#VALUE!</v>
      </c>
      <c r="BJ219" t="e">
        <f t="shared" si="95"/>
        <v>#VALUE!</v>
      </c>
      <c r="BK219">
        <f t="shared" si="96"/>
        <v>167.57315593113685</v>
      </c>
      <c r="BL219" t="e">
        <f t="shared" si="123"/>
        <v>#VALUE!</v>
      </c>
    </row>
    <row r="220" spans="1:64" x14ac:dyDescent="0.25">
      <c r="A220" s="54">
        <v>43553</v>
      </c>
      <c r="B220" s="75">
        <f>_xll.BDH(B$2,"PX_LAST",$A220,$A220,"Days=A","Fill=P")</f>
        <v>99.240899999999996</v>
      </c>
      <c r="C220" s="8">
        <f t="shared" si="101"/>
        <v>100.31475554088111</v>
      </c>
      <c r="D220" s="55">
        <f t="shared" si="112"/>
        <v>-2.2309901817373219</v>
      </c>
      <c r="E220" s="44">
        <f t="shared" ref="E220:E283" si="125">D220-D216</f>
        <v>-2.5307601613341197</v>
      </c>
      <c r="F220" s="8" cm="1">
        <f t="array" ref="F220">_xll.BDH(F$2,"PX_LAST",$A220,$A220,"Days=A","Fill=P")</f>
        <v>2.3E-2</v>
      </c>
      <c r="G220" s="10">
        <f t="shared" si="102"/>
        <v>-2.1563607249910913E-2</v>
      </c>
      <c r="H220" s="44">
        <f t="shared" si="116"/>
        <v>-2.105258489684497</v>
      </c>
      <c r="I220" s="44">
        <f t="shared" ref="I220:I283" si="126">H220-H216</f>
        <v>-1.0170324404782907</v>
      </c>
      <c r="J220" s="59" t="str">
        <f>_xll.BDH($J$2, "PX_LAST", A220, A220,"Days=A","Fill=P")</f>
        <v>#N/A Invalid Security</v>
      </c>
      <c r="K220" s="10" t="e">
        <f t="shared" si="100"/>
        <v>#VALUE!</v>
      </c>
      <c r="L220" s="55" t="e">
        <f t="shared" si="111"/>
        <v>#VALUE!</v>
      </c>
      <c r="M220" s="59" cm="1">
        <f t="array" ref="M220">_xll.BDH(M$3,"PX_LAST",$A220,$A220,"Days=A","Fill=P")</f>
        <v>-61</v>
      </c>
      <c r="N220" s="10">
        <f t="shared" si="124"/>
        <v>-34.138155121990707</v>
      </c>
      <c r="O220" s="55">
        <f t="shared" si="99"/>
        <v>-1.7063389963458175</v>
      </c>
      <c r="R220" s="34" t="s">
        <v>28</v>
      </c>
      <c r="S220" s="26" t="e">
        <f t="shared" ref="S220:S283" si="127">AVERAGE(D220,H220,I220,L220,O220,E220)</f>
        <v>#VALUE!</v>
      </c>
      <c r="T220" s="1" t="e">
        <f t="shared" si="113"/>
        <v>#VALUE!</v>
      </c>
      <c r="U220" s="26" t="e">
        <f t="shared" si="117"/>
        <v>#VALUE!</v>
      </c>
      <c r="V220" s="49" t="e">
        <f t="shared" si="114"/>
        <v>#VALUE!</v>
      </c>
      <c r="W220" s="26" t="e">
        <f t="shared" si="118"/>
        <v>#VALUE!</v>
      </c>
      <c r="X220" t="e">
        <f t="shared" si="119"/>
        <v>#VALUE!</v>
      </c>
      <c r="Y220" s="35" t="e">
        <f t="shared" si="115"/>
        <v>#VALUE!</v>
      </c>
      <c r="Z220" s="34" t="e">
        <f t="shared" si="97"/>
        <v>#VALUE!</v>
      </c>
      <c r="AA220" t="s">
        <v>57</v>
      </c>
      <c r="AB220" s="1" t="e">
        <f t="shared" si="122"/>
        <v>#VALUE!</v>
      </c>
      <c r="AC220" s="1" t="e">
        <f t="shared" si="98"/>
        <v>#VALUE!</v>
      </c>
      <c r="AD220" s="1"/>
      <c r="AE220" s="1"/>
      <c r="AF220" s="1"/>
      <c r="AG220" s="1">
        <v>0</v>
      </c>
      <c r="AI220" s="28" t="e">
        <f t="shared" si="105"/>
        <v>#VALUE!</v>
      </c>
      <c r="AJ220" s="28" t="e">
        <f t="shared" si="105"/>
        <v>#VALUE!</v>
      </c>
      <c r="AK220" s="28" t="e">
        <f t="shared" si="105"/>
        <v>#VALUE!</v>
      </c>
      <c r="AL220" s="28" t="e">
        <f t="shared" si="103"/>
        <v>#VALUE!</v>
      </c>
      <c r="AM220" s="28" t="e">
        <f t="shared" si="106"/>
        <v>#VALUE!</v>
      </c>
      <c r="AN220" s="28" t="e">
        <f t="shared" si="106"/>
        <v>#VALUE!</v>
      </c>
      <c r="AO220" t="e">
        <f t="shared" si="106"/>
        <v>#VALUE!</v>
      </c>
      <c r="AP220" t="e">
        <f t="shared" si="107"/>
        <v>#VALUE!</v>
      </c>
      <c r="AR220" s="16">
        <f t="shared" si="108"/>
        <v>43553</v>
      </c>
      <c r="AS220" t="e">
        <f t="shared" si="109"/>
        <v>#VALUE!</v>
      </c>
      <c r="AT220" t="e">
        <f t="shared" si="110"/>
        <v>#VALUE!</v>
      </c>
      <c r="BE220" cm="1">
        <f t="array" ref="BE220">_xll.BDH($BE$3,"PX_LAST",$A220,$A220,"Days=A","Fill=P")</f>
        <v>379.09</v>
      </c>
      <c r="BF220">
        <f t="shared" si="104"/>
        <v>1.6872317596566377E-2</v>
      </c>
      <c r="BG220" t="e">
        <f t="shared" si="120"/>
        <v>#VALUE!</v>
      </c>
      <c r="BH220" t="e">
        <f t="shared" si="121"/>
        <v>#VALUE!</v>
      </c>
      <c r="BI220" t="e">
        <f t="shared" ref="BI220:BI283" si="128">BH220*BF221</f>
        <v>#VALUE!</v>
      </c>
      <c r="BJ220" t="e">
        <f t="shared" si="95"/>
        <v>#VALUE!</v>
      </c>
      <c r="BK220">
        <f t="shared" si="96"/>
        <v>170.40050343866594</v>
      </c>
      <c r="BL220" t="e">
        <f t="shared" si="123"/>
        <v>#VALUE!</v>
      </c>
    </row>
    <row r="221" spans="1:64" x14ac:dyDescent="0.25">
      <c r="A221" s="54">
        <v>43585</v>
      </c>
      <c r="B221" s="75">
        <f>_xll.BDH(B$2,"PX_LAST",$A221,$A221,"Days=A","Fill=P")</f>
        <v>99.115499999999997</v>
      </c>
      <c r="C221" s="8">
        <f t="shared" si="101"/>
        <v>100.25479276383705</v>
      </c>
      <c r="D221" s="55">
        <f t="shared" si="112"/>
        <v>-2.6404118667013621</v>
      </c>
      <c r="E221" s="44">
        <f t="shared" si="125"/>
        <v>-2.4071838582484433</v>
      </c>
      <c r="F221" s="8" cm="1">
        <f t="array" ref="F221">_xll.BDH(F$2,"PX_LAST",$A221,$A221,"Days=A","Fill=P")</f>
        <v>0.20200000000000001</v>
      </c>
      <c r="G221" s="10">
        <f t="shared" si="102"/>
        <v>-1.0385426887415358E-2</v>
      </c>
      <c r="H221" s="44">
        <f t="shared" si="116"/>
        <v>-1.7011914134580208</v>
      </c>
      <c r="I221" s="44">
        <f t="shared" si="126"/>
        <v>0.70984828542678535</v>
      </c>
      <c r="J221" s="59" t="str">
        <f>_xll.BDH($J$2, "PX_LAST", A221, A221,"Days=A","Fill=P")</f>
        <v>#N/A Invalid Security</v>
      </c>
      <c r="K221" s="10" t="e">
        <f t="shared" si="100"/>
        <v>#VALUE!</v>
      </c>
      <c r="L221" s="55" t="e">
        <f t="shared" si="111"/>
        <v>#VALUE!</v>
      </c>
      <c r="M221" s="59" cm="1">
        <f t="array" ref="M221">_xll.BDH(M$3,"PX_LAST",$A221,$A221,"Days=A","Fill=P")</f>
        <v>-31.1</v>
      </c>
      <c r="N221" s="10">
        <f t="shared" si="124"/>
        <v>-33.834339609791641</v>
      </c>
      <c r="O221" s="55">
        <f t="shared" si="99"/>
        <v>-1.3757122141615525</v>
      </c>
      <c r="R221" s="34" t="s">
        <v>27</v>
      </c>
      <c r="S221" s="26" t="e">
        <f t="shared" si="127"/>
        <v>#VALUE!</v>
      </c>
      <c r="T221" s="1" t="e">
        <f t="shared" si="113"/>
        <v>#VALUE!</v>
      </c>
      <c r="U221" s="26" t="e">
        <f t="shared" si="117"/>
        <v>#VALUE!</v>
      </c>
      <c r="V221" s="49" t="e">
        <f t="shared" si="114"/>
        <v>#VALUE!</v>
      </c>
      <c r="W221" s="26" t="e">
        <f t="shared" si="118"/>
        <v>#VALUE!</v>
      </c>
      <c r="X221" t="e">
        <f t="shared" si="119"/>
        <v>#VALUE!</v>
      </c>
      <c r="Y221" s="35" t="e">
        <f t="shared" si="115"/>
        <v>#VALUE!</v>
      </c>
      <c r="Z221" s="34" t="e">
        <f t="shared" si="97"/>
        <v>#VALUE!</v>
      </c>
      <c r="AA221" t="s">
        <v>57</v>
      </c>
      <c r="AB221" s="1" t="e">
        <f t="shared" si="122"/>
        <v>#VALUE!</v>
      </c>
      <c r="AC221" s="1" t="e">
        <f t="shared" si="98"/>
        <v>#VALUE!</v>
      </c>
      <c r="AD221" s="1"/>
      <c r="AE221" s="1"/>
      <c r="AF221" s="1"/>
      <c r="AG221" s="1">
        <v>0</v>
      </c>
      <c r="AI221" s="28" t="e">
        <f t="shared" si="105"/>
        <v>#VALUE!</v>
      </c>
      <c r="AJ221" s="28" t="e">
        <f t="shared" si="105"/>
        <v>#VALUE!</v>
      </c>
      <c r="AK221" s="28" t="e">
        <f t="shared" si="105"/>
        <v>#VALUE!</v>
      </c>
      <c r="AL221" s="28" t="e">
        <f t="shared" si="103"/>
        <v>#VALUE!</v>
      </c>
      <c r="AM221" s="28" t="e">
        <f t="shared" si="106"/>
        <v>#VALUE!</v>
      </c>
      <c r="AN221" s="28" t="e">
        <f t="shared" si="106"/>
        <v>#VALUE!</v>
      </c>
      <c r="AO221" t="e">
        <f t="shared" si="106"/>
        <v>#VALUE!</v>
      </c>
      <c r="AP221" t="e">
        <f t="shared" si="107"/>
        <v>#VALUE!</v>
      </c>
      <c r="AR221" s="16">
        <f t="shared" si="108"/>
        <v>43585</v>
      </c>
      <c r="AS221" t="e">
        <f t="shared" si="109"/>
        <v>#VALUE!</v>
      </c>
      <c r="AT221" t="e">
        <f t="shared" si="110"/>
        <v>#VALUE!</v>
      </c>
      <c r="BE221" cm="1">
        <f t="array" ref="BE221">_xll.BDH($BE$3,"PX_LAST",$A221,$A221,"Days=A","Fill=P")</f>
        <v>391.35</v>
      </c>
      <c r="BF221">
        <f t="shared" si="104"/>
        <v>3.234060513334569E-2</v>
      </c>
      <c r="BG221" t="e">
        <f t="shared" si="120"/>
        <v>#VALUE!</v>
      </c>
      <c r="BH221" t="e">
        <f t="shared" si="121"/>
        <v>#VALUE!</v>
      </c>
      <c r="BI221" t="e">
        <f t="shared" si="128"/>
        <v>#VALUE!</v>
      </c>
      <c r="BJ221" t="e">
        <f t="shared" ref="BJ221:BJ284" si="129">BJ220*(1+BI220)</f>
        <v>#VALUE!</v>
      </c>
      <c r="BK221">
        <f t="shared" ref="BK221:BK284" si="130">BK220*(1+BF221)</f>
        <v>175.91135883489915</v>
      </c>
      <c r="BL221" t="e">
        <f t="shared" si="123"/>
        <v>#VALUE!</v>
      </c>
    </row>
    <row r="222" spans="1:64" x14ac:dyDescent="0.25">
      <c r="A222" s="54">
        <v>43616</v>
      </c>
      <c r="B222" s="75">
        <f>_xll.BDH(B$2,"PX_LAST",$A222,$A222,"Days=A","Fill=P")</f>
        <v>99.064499999999995</v>
      </c>
      <c r="C222" s="8">
        <f t="shared" si="101"/>
        <v>100.19527812564519</v>
      </c>
      <c r="D222" s="55">
        <f t="shared" si="112"/>
        <v>-2.794401416155555</v>
      </c>
      <c r="E222" s="44">
        <f t="shared" si="125"/>
        <v>-1.8842730493662281</v>
      </c>
      <c r="F222" s="8" cm="1">
        <f t="array" ref="F222">_xll.BDH(F$2,"PX_LAST",$A222,$A222,"Days=A","Fill=P")</f>
        <v>-0.113</v>
      </c>
      <c r="G222" s="10">
        <f t="shared" si="102"/>
        <v>-1.5516155543044596E-2</v>
      </c>
      <c r="H222" s="44">
        <f t="shared" si="116"/>
        <v>-1.7041646016521594</v>
      </c>
      <c r="I222" s="44">
        <f t="shared" si="126"/>
        <v>0.72685122658207324</v>
      </c>
      <c r="J222" s="59" t="str">
        <f>_xll.BDH($J$2, "PX_LAST", A222, A222,"Days=A","Fill=P")</f>
        <v>#N/A Invalid Security</v>
      </c>
      <c r="K222" s="10" t="e">
        <f t="shared" si="100"/>
        <v>#VALUE!</v>
      </c>
      <c r="L222" s="55" t="e">
        <f t="shared" si="111"/>
        <v>#VALUE!</v>
      </c>
      <c r="M222" s="59" cm="1">
        <f t="array" ref="M222">_xll.BDH(M$3,"PX_LAST",$A222,$A222,"Days=A","Fill=P")</f>
        <v>-20.3</v>
      </c>
      <c r="N222" s="10">
        <f t="shared" si="124"/>
        <v>-32.480905648812474</v>
      </c>
      <c r="O222" s="55">
        <f t="shared" si="99"/>
        <v>-1.2284026566625257</v>
      </c>
      <c r="R222" s="34" t="s">
        <v>28</v>
      </c>
      <c r="S222" s="26" t="e">
        <f t="shared" si="127"/>
        <v>#VALUE!</v>
      </c>
      <c r="T222" s="1" t="e">
        <f t="shared" si="113"/>
        <v>#VALUE!</v>
      </c>
      <c r="U222" s="26" t="e">
        <f t="shared" si="117"/>
        <v>#VALUE!</v>
      </c>
      <c r="V222" s="49" t="e">
        <f t="shared" si="114"/>
        <v>#VALUE!</v>
      </c>
      <c r="W222" s="26" t="e">
        <f t="shared" si="118"/>
        <v>#VALUE!</v>
      </c>
      <c r="X222" t="e">
        <f t="shared" si="119"/>
        <v>#VALUE!</v>
      </c>
      <c r="Y222" s="35" t="e">
        <f t="shared" si="115"/>
        <v>#VALUE!</v>
      </c>
      <c r="Z222" s="34" t="e">
        <f t="shared" si="97"/>
        <v>#VALUE!</v>
      </c>
      <c r="AA222" t="s">
        <v>57</v>
      </c>
      <c r="AB222" s="1" t="e">
        <f t="shared" si="122"/>
        <v>#VALUE!</v>
      </c>
      <c r="AC222" s="1" t="e">
        <f t="shared" si="98"/>
        <v>#VALUE!</v>
      </c>
      <c r="AD222" s="1"/>
      <c r="AE222" s="1"/>
      <c r="AF222" s="1"/>
      <c r="AG222" s="1">
        <v>0</v>
      </c>
      <c r="AI222" s="28" t="e">
        <f t="shared" si="105"/>
        <v>#VALUE!</v>
      </c>
      <c r="AJ222" s="28" t="e">
        <f t="shared" si="105"/>
        <v>#VALUE!</v>
      </c>
      <c r="AK222" s="28" t="e">
        <f t="shared" si="105"/>
        <v>#VALUE!</v>
      </c>
      <c r="AL222" s="28" t="e">
        <f t="shared" si="103"/>
        <v>#VALUE!</v>
      </c>
      <c r="AM222" s="28" t="e">
        <f t="shared" si="106"/>
        <v>#VALUE!</v>
      </c>
      <c r="AN222" s="28" t="e">
        <f t="shared" si="106"/>
        <v>#VALUE!</v>
      </c>
      <c r="AO222" t="e">
        <f t="shared" si="106"/>
        <v>#VALUE!</v>
      </c>
      <c r="AP222" t="e">
        <f t="shared" si="107"/>
        <v>#VALUE!</v>
      </c>
      <c r="AR222" s="16">
        <f t="shared" si="108"/>
        <v>43616</v>
      </c>
      <c r="AS222" t="e">
        <f t="shared" si="109"/>
        <v>#VALUE!</v>
      </c>
      <c r="AT222" t="e">
        <f t="shared" si="110"/>
        <v>#VALUE!</v>
      </c>
      <c r="BE222" cm="1">
        <f t="array" ref="BE222">_xll.BDH($BE$3,"PX_LAST",$A222,$A222,"Days=A","Fill=P")</f>
        <v>369.06</v>
      </c>
      <c r="BF222">
        <f t="shared" si="104"/>
        <v>-5.6956688386354926E-2</v>
      </c>
      <c r="BG222" t="e">
        <f t="shared" si="120"/>
        <v>#VALUE!</v>
      </c>
      <c r="BH222" t="e">
        <f t="shared" si="121"/>
        <v>#VALUE!</v>
      </c>
      <c r="BI222" t="e">
        <f t="shared" si="128"/>
        <v>#VALUE!</v>
      </c>
      <c r="BJ222" t="e">
        <f t="shared" si="129"/>
        <v>#VALUE!</v>
      </c>
      <c r="BK222">
        <f t="shared" si="130"/>
        <v>165.89203038611953</v>
      </c>
      <c r="BL222" t="e">
        <f t="shared" si="123"/>
        <v>#VALUE!</v>
      </c>
    </row>
    <row r="223" spans="1:64" x14ac:dyDescent="0.25">
      <c r="A223" s="54">
        <v>43644</v>
      </c>
      <c r="B223" s="75">
        <f>_xll.BDH(B$2,"PX_LAST",$A223,$A223,"Days=A","Fill=P")</f>
        <v>99.064499999999995</v>
      </c>
      <c r="C223" s="8">
        <f t="shared" si="101"/>
        <v>100.13873921936293</v>
      </c>
      <c r="D223" s="55">
        <f t="shared" si="112"/>
        <v>-2.7205336330802465</v>
      </c>
      <c r="E223" s="44">
        <f t="shared" si="125"/>
        <v>-1.0854101395093059</v>
      </c>
      <c r="F223" s="8" cm="1">
        <f t="array" ref="F223">_xll.BDH(F$2,"PX_LAST",$A223,$A223,"Days=A","Fill=P")</f>
        <v>0.161</v>
      </c>
      <c r="G223" s="10">
        <f t="shared" si="102"/>
        <v>-6.6903477658923592E-3</v>
      </c>
      <c r="H223" s="44">
        <f t="shared" si="116"/>
        <v>-1.3247785499415645</v>
      </c>
      <c r="I223" s="44">
        <f t="shared" si="126"/>
        <v>0.91717625871974739</v>
      </c>
      <c r="J223" s="59" t="str">
        <f>_xll.BDH($J$2, "PX_LAST", A223, A223,"Days=A","Fill=P")</f>
        <v>#N/A Invalid Security</v>
      </c>
      <c r="K223" s="10" t="e">
        <f t="shared" si="100"/>
        <v>#VALUE!</v>
      </c>
      <c r="L223" s="55" t="e">
        <f t="shared" si="111"/>
        <v>#VALUE!</v>
      </c>
      <c r="M223" s="59" cm="1">
        <f t="array" ref="M223">_xll.BDH(M$3,"PX_LAST",$A223,$A223,"Days=A","Fill=P")</f>
        <v>-4.4000000000000004</v>
      </c>
      <c r="N223" s="10">
        <f t="shared" si="124"/>
        <v>-29.67281508393123</v>
      </c>
      <c r="O223" s="55">
        <f t="shared" si="99"/>
        <v>-1.1174398942283701</v>
      </c>
      <c r="R223" s="34" t="s">
        <v>28</v>
      </c>
      <c r="S223" s="26" t="e">
        <f t="shared" si="127"/>
        <v>#VALUE!</v>
      </c>
      <c r="T223" s="1" t="e">
        <f t="shared" si="113"/>
        <v>#VALUE!</v>
      </c>
      <c r="U223" s="26" t="e">
        <f t="shared" si="117"/>
        <v>#VALUE!</v>
      </c>
      <c r="V223" s="49" t="e">
        <f t="shared" si="114"/>
        <v>#VALUE!</v>
      </c>
      <c r="W223" s="26" t="e">
        <f t="shared" si="118"/>
        <v>#VALUE!</v>
      </c>
      <c r="X223" t="e">
        <f t="shared" si="119"/>
        <v>#VALUE!</v>
      </c>
      <c r="Y223" s="35" t="e">
        <f t="shared" si="115"/>
        <v>#VALUE!</v>
      </c>
      <c r="Z223" s="34" t="e">
        <f t="shared" si="97"/>
        <v>#VALUE!</v>
      </c>
      <c r="AA223" t="s">
        <v>57</v>
      </c>
      <c r="AB223" s="1" t="e">
        <f t="shared" si="122"/>
        <v>#VALUE!</v>
      </c>
      <c r="AC223" s="1" t="e">
        <f t="shared" si="98"/>
        <v>#VALUE!</v>
      </c>
      <c r="AD223" s="1"/>
      <c r="AE223" s="1"/>
      <c r="AF223" s="1"/>
      <c r="AG223" s="1">
        <v>0</v>
      </c>
      <c r="AI223" s="28" t="e">
        <f t="shared" si="105"/>
        <v>#VALUE!</v>
      </c>
      <c r="AJ223" s="28" t="e">
        <f t="shared" si="105"/>
        <v>#VALUE!</v>
      </c>
      <c r="AK223" s="28" t="e">
        <f t="shared" si="105"/>
        <v>#VALUE!</v>
      </c>
      <c r="AL223" s="28" t="e">
        <f t="shared" si="103"/>
        <v>#VALUE!</v>
      </c>
      <c r="AM223" s="28" t="e">
        <f t="shared" si="106"/>
        <v>#VALUE!</v>
      </c>
      <c r="AN223" s="28" t="e">
        <f t="shared" si="106"/>
        <v>#VALUE!</v>
      </c>
      <c r="AO223" t="e">
        <f t="shared" si="106"/>
        <v>#VALUE!</v>
      </c>
      <c r="AP223" t="e">
        <f t="shared" si="107"/>
        <v>#VALUE!</v>
      </c>
      <c r="AR223" s="16">
        <f t="shared" si="108"/>
        <v>43644</v>
      </c>
      <c r="AS223" t="e">
        <f t="shared" si="109"/>
        <v>#VALUE!</v>
      </c>
      <c r="AT223" t="e">
        <f t="shared" si="110"/>
        <v>#VALUE!</v>
      </c>
      <c r="BE223" cm="1">
        <f t="array" ref="BE223">_xll.BDH($BE$3,"PX_LAST",$A223,$A223,"Days=A","Fill=P")</f>
        <v>384.87</v>
      </c>
      <c r="BF223">
        <f t="shared" si="104"/>
        <v>4.28385628353114E-2</v>
      </c>
      <c r="BG223" t="e">
        <f t="shared" si="120"/>
        <v>#VALUE!</v>
      </c>
      <c r="BH223" t="e">
        <f t="shared" si="121"/>
        <v>#VALUE!</v>
      </c>
      <c r="BI223" t="e">
        <f t="shared" si="128"/>
        <v>#VALUE!</v>
      </c>
      <c r="BJ223" t="e">
        <f t="shared" si="129"/>
        <v>#VALUE!</v>
      </c>
      <c r="BK223">
        <f t="shared" si="130"/>
        <v>172.9986065536927</v>
      </c>
      <c r="BL223" t="e">
        <f t="shared" si="123"/>
        <v>#VALUE!</v>
      </c>
    </row>
    <row r="224" spans="1:64" x14ac:dyDescent="0.25">
      <c r="A224" s="54">
        <v>43677</v>
      </c>
      <c r="B224" s="75">
        <f>_xll.BDH(B$2,"PX_LAST",$A224,$A224,"Days=A","Fill=P")</f>
        <v>98.969700000000003</v>
      </c>
      <c r="C224" s="8">
        <f t="shared" si="101"/>
        <v>100.08028725839479</v>
      </c>
      <c r="D224" s="55">
        <f t="shared" si="112"/>
        <v>-2.5280688771404396</v>
      </c>
      <c r="E224" s="44">
        <f t="shared" si="125"/>
        <v>-0.29707869540311771</v>
      </c>
      <c r="F224" s="8" cm="1">
        <f t="array" ref="F224">_xll.BDH(F$2,"PX_LAST",$A224,$A224,"Days=A","Fill=P")</f>
        <v>0.33100000000000002</v>
      </c>
      <c r="G224" s="10">
        <f t="shared" si="102"/>
        <v>1.0194169622402275E-2</v>
      </c>
      <c r="H224" s="44">
        <f t="shared" si="116"/>
        <v>-0.86572383877294878</v>
      </c>
      <c r="I224" s="44">
        <f t="shared" si="126"/>
        <v>1.2395346509115481</v>
      </c>
      <c r="J224" s="59" t="str">
        <f>_xll.BDH($J$2, "PX_LAST", A224, A224,"Days=A","Fill=P")</f>
        <v>#N/A Invalid Security</v>
      </c>
      <c r="K224" s="10" t="e">
        <f t="shared" si="100"/>
        <v>#VALUE!</v>
      </c>
      <c r="L224" s="55" t="e">
        <f t="shared" si="111"/>
        <v>#VALUE!</v>
      </c>
      <c r="M224" s="59" cm="1">
        <f t="array" ref="M224">_xll.BDH(M$3,"PX_LAST",$A224,$A224,"Days=A","Fill=P")</f>
        <v>-55</v>
      </c>
      <c r="N224" s="10">
        <f t="shared" si="124"/>
        <v>-32.205533575538105</v>
      </c>
      <c r="O224" s="55">
        <f t="shared" si="99"/>
        <v>-1.1737321523089832</v>
      </c>
      <c r="R224" s="34" t="s">
        <v>26</v>
      </c>
      <c r="S224" s="26" t="e">
        <f t="shared" si="127"/>
        <v>#VALUE!</v>
      </c>
      <c r="T224" s="1" t="e">
        <f t="shared" si="113"/>
        <v>#VALUE!</v>
      </c>
      <c r="U224" s="26" t="e">
        <f t="shared" si="117"/>
        <v>#VALUE!</v>
      </c>
      <c r="V224" s="49" t="e">
        <f t="shared" si="114"/>
        <v>#VALUE!</v>
      </c>
      <c r="W224" s="26" t="e">
        <f t="shared" si="118"/>
        <v>#VALUE!</v>
      </c>
      <c r="X224" t="e">
        <f t="shared" si="119"/>
        <v>#VALUE!</v>
      </c>
      <c r="Y224" s="35" t="e">
        <f t="shared" si="115"/>
        <v>#VALUE!</v>
      </c>
      <c r="Z224" s="34" t="e">
        <f t="shared" ref="Z224:Z287" si="131">X224</f>
        <v>#VALUE!</v>
      </c>
      <c r="AA224" t="s">
        <v>57</v>
      </c>
      <c r="AB224" s="1" t="e">
        <f t="shared" si="122"/>
        <v>#VALUE!</v>
      </c>
      <c r="AC224" s="1" t="e">
        <f t="shared" si="98"/>
        <v>#VALUE!</v>
      </c>
      <c r="AD224" s="1"/>
      <c r="AE224" s="1"/>
      <c r="AF224" s="1"/>
      <c r="AG224" s="1">
        <v>0</v>
      </c>
      <c r="AI224" s="28" t="e">
        <f t="shared" si="105"/>
        <v>#VALUE!</v>
      </c>
      <c r="AJ224" s="28" t="e">
        <f t="shared" si="105"/>
        <v>#VALUE!</v>
      </c>
      <c r="AK224" s="28" t="e">
        <f t="shared" si="105"/>
        <v>#VALUE!</v>
      </c>
      <c r="AL224" s="28" t="e">
        <f t="shared" si="103"/>
        <v>#VALUE!</v>
      </c>
      <c r="AM224" s="28" t="e">
        <f t="shared" si="106"/>
        <v>#VALUE!</v>
      </c>
      <c r="AN224" s="28" t="e">
        <f t="shared" si="106"/>
        <v>#VALUE!</v>
      </c>
      <c r="AO224" t="e">
        <f t="shared" si="106"/>
        <v>#VALUE!</v>
      </c>
      <c r="AP224" t="e">
        <f t="shared" si="107"/>
        <v>#VALUE!</v>
      </c>
      <c r="AR224" s="16">
        <f t="shared" si="108"/>
        <v>43677</v>
      </c>
      <c r="AS224" t="e">
        <f t="shared" si="109"/>
        <v>#VALUE!</v>
      </c>
      <c r="AT224" t="e">
        <f t="shared" si="110"/>
        <v>#VALUE!</v>
      </c>
      <c r="BE224" cm="1">
        <f t="array" ref="BE224">_xll.BDH($BE$3,"PX_LAST",$A224,$A224,"Days=A","Fill=P")</f>
        <v>385.77</v>
      </c>
      <c r="BF224">
        <f t="shared" si="104"/>
        <v>2.3384519448124141E-3</v>
      </c>
      <c r="BG224" t="e">
        <f t="shared" si="120"/>
        <v>#VALUE!</v>
      </c>
      <c r="BH224" t="e">
        <f t="shared" si="121"/>
        <v>#VALUE!</v>
      </c>
      <c r="BI224" t="e">
        <f t="shared" si="128"/>
        <v>#VALUE!</v>
      </c>
      <c r="BJ224" t="e">
        <f t="shared" si="129"/>
        <v>#VALUE!</v>
      </c>
      <c r="BK224">
        <f t="shared" si="130"/>
        <v>173.40315548163801</v>
      </c>
      <c r="BL224" t="e">
        <f t="shared" si="123"/>
        <v>#VALUE!</v>
      </c>
    </row>
    <row r="225" spans="1:64" x14ac:dyDescent="0.25">
      <c r="A225" s="54">
        <v>43707</v>
      </c>
      <c r="B225" s="75">
        <f>_xll.BDH(B$2,"PX_LAST",$A225,$A225,"Days=A","Fill=P")</f>
        <v>98.969700000000003</v>
      </c>
      <c r="C225" s="8">
        <f t="shared" si="101"/>
        <v>100.02475789547505</v>
      </c>
      <c r="D225" s="55">
        <f t="shared" si="112"/>
        <v>-2.3432604589713222</v>
      </c>
      <c r="E225" s="44">
        <f t="shared" si="125"/>
        <v>0.2971514077300399</v>
      </c>
      <c r="F225" s="8" cm="1">
        <f t="array" ref="F225">_xll.BDH(F$2,"PX_LAST",$A225,$A225,"Days=A","Fill=P")</f>
        <v>0.11700000000000001</v>
      </c>
      <c r="G225" s="10">
        <f t="shared" si="102"/>
        <v>1.5534461141282166E-2</v>
      </c>
      <c r="H225" s="44">
        <f t="shared" si="116"/>
        <v>-0.2841457595731639</v>
      </c>
      <c r="I225" s="44">
        <f t="shared" si="126"/>
        <v>1.4170456538848568</v>
      </c>
      <c r="J225" s="59" t="str">
        <f>_xll.BDH($J$2, "PX_LAST", A225, A225,"Days=A","Fill=P")</f>
        <v>#N/A Invalid Security</v>
      </c>
      <c r="K225" s="10" t="e">
        <f t="shared" si="100"/>
        <v>#VALUE!</v>
      </c>
      <c r="L225" s="55" t="e">
        <f t="shared" si="111"/>
        <v>#VALUE!</v>
      </c>
      <c r="M225" s="59" cm="1">
        <f t="array" ref="M225">_xll.BDH(M$3,"PX_LAST",$A225,$A225,"Days=A","Fill=P")</f>
        <v>-39.299999999999997</v>
      </c>
      <c r="N225" s="10">
        <f t="shared" si="124"/>
        <v>-32.914980217984294</v>
      </c>
      <c r="O225" s="55">
        <f t="shared" si="99"/>
        <v>-1.0208209144985481</v>
      </c>
      <c r="R225" s="34" t="s">
        <v>26</v>
      </c>
      <c r="S225" s="26" t="e">
        <f t="shared" si="127"/>
        <v>#VALUE!</v>
      </c>
      <c r="T225" s="1" t="e">
        <f t="shared" si="113"/>
        <v>#VALUE!</v>
      </c>
      <c r="U225" s="26" t="e">
        <f t="shared" si="117"/>
        <v>#VALUE!</v>
      </c>
      <c r="V225" s="49" t="e">
        <f t="shared" si="114"/>
        <v>#VALUE!</v>
      </c>
      <c r="W225" s="26" t="e">
        <f t="shared" si="118"/>
        <v>#VALUE!</v>
      </c>
      <c r="X225" t="e">
        <f t="shared" si="119"/>
        <v>#VALUE!</v>
      </c>
      <c r="Y225" s="35" t="e">
        <f t="shared" si="115"/>
        <v>#VALUE!</v>
      </c>
      <c r="Z225" s="34" t="e">
        <f t="shared" si="131"/>
        <v>#VALUE!</v>
      </c>
      <c r="AA225" t="s">
        <v>57</v>
      </c>
      <c r="AB225" s="1" t="e">
        <f t="shared" si="122"/>
        <v>#VALUE!</v>
      </c>
      <c r="AC225" s="1" t="e">
        <f t="shared" si="98"/>
        <v>#VALUE!</v>
      </c>
      <c r="AD225" s="1"/>
      <c r="AE225" s="1"/>
      <c r="AF225" s="1"/>
      <c r="AG225" s="1">
        <v>0</v>
      </c>
      <c r="AI225" s="28" t="e">
        <f t="shared" si="105"/>
        <v>#VALUE!</v>
      </c>
      <c r="AJ225" s="28" t="e">
        <f t="shared" si="105"/>
        <v>#VALUE!</v>
      </c>
      <c r="AK225" s="28" t="e">
        <f t="shared" si="105"/>
        <v>#VALUE!</v>
      </c>
      <c r="AL225" s="28" t="e">
        <f t="shared" si="103"/>
        <v>#VALUE!</v>
      </c>
      <c r="AM225" s="28" t="e">
        <f t="shared" si="106"/>
        <v>#VALUE!</v>
      </c>
      <c r="AN225" s="28" t="e">
        <f t="shared" si="106"/>
        <v>#VALUE!</v>
      </c>
      <c r="AO225" t="e">
        <f t="shared" si="106"/>
        <v>#VALUE!</v>
      </c>
      <c r="AP225" t="e">
        <f t="shared" si="107"/>
        <v>#VALUE!</v>
      </c>
      <c r="AR225" s="16">
        <f t="shared" si="108"/>
        <v>43707</v>
      </c>
      <c r="AS225" t="e">
        <f t="shared" si="109"/>
        <v>#VALUE!</v>
      </c>
      <c r="AT225" t="e">
        <f t="shared" si="110"/>
        <v>#VALUE!</v>
      </c>
      <c r="BE225" cm="1">
        <f t="array" ref="BE225">_xll.BDH($BE$3,"PX_LAST",$A225,$A225,"Days=A","Fill=P")</f>
        <v>379.48</v>
      </c>
      <c r="BF225">
        <f t="shared" si="104"/>
        <v>-1.6305052233195894E-2</v>
      </c>
      <c r="BG225" t="e">
        <f t="shared" si="120"/>
        <v>#VALUE!</v>
      </c>
      <c r="BH225" t="e">
        <f t="shared" si="121"/>
        <v>#VALUE!</v>
      </c>
      <c r="BI225" t="e">
        <f t="shared" si="128"/>
        <v>#VALUE!</v>
      </c>
      <c r="BJ225" t="e">
        <f t="shared" si="129"/>
        <v>#VALUE!</v>
      </c>
      <c r="BK225">
        <f t="shared" si="130"/>
        <v>170.57580797410893</v>
      </c>
      <c r="BL225" t="e">
        <f t="shared" si="123"/>
        <v>#VALUE!</v>
      </c>
    </row>
    <row r="226" spans="1:64" x14ac:dyDescent="0.25">
      <c r="A226" s="54">
        <v>43738</v>
      </c>
      <c r="B226" s="75">
        <f>_xll.BDH(B$2,"PX_LAST",$A226,$A226,"Days=A","Fill=P")</f>
        <v>98.958699999999993</v>
      </c>
      <c r="C226" s="8">
        <f t="shared" si="101"/>
        <v>99.971455000701297</v>
      </c>
      <c r="D226" s="55">
        <f t="shared" si="112"/>
        <v>-2.2072586933355867</v>
      </c>
      <c r="E226" s="44">
        <f t="shared" si="125"/>
        <v>0.58714272281996838</v>
      </c>
      <c r="F226" s="8" cm="1">
        <f t="array" ref="F226">_xll.BDH(F$2,"PX_LAST",$A226,$A226,"Days=A","Fill=P")</f>
        <v>0.44900000000000001</v>
      </c>
      <c r="G226" s="10">
        <f t="shared" si="102"/>
        <v>3.7207738084218081E-2</v>
      </c>
      <c r="H226" s="44">
        <f t="shared" si="116"/>
        <v>0.2872321712116972</v>
      </c>
      <c r="I226" s="44">
        <f t="shared" si="126"/>
        <v>1.9913967728638566</v>
      </c>
      <c r="J226" s="59" t="str">
        <f>_xll.BDH($J$2, "PX_LAST", A226, A226,"Days=A","Fill=P")</f>
        <v>#N/A Invalid Security</v>
      </c>
      <c r="K226" s="10" t="e">
        <f t="shared" si="100"/>
        <v>#VALUE!</v>
      </c>
      <c r="L226" s="55" t="e">
        <f t="shared" si="111"/>
        <v>#VALUE!</v>
      </c>
      <c r="M226" s="59" cm="1">
        <f t="array" ref="M226">_xll.BDH(M$3,"PX_LAST",$A226,$A226,"Days=A","Fill=P")</f>
        <v>-72</v>
      </c>
      <c r="N226" s="10">
        <f t="shared" si="124"/>
        <v>-36.823482196185864</v>
      </c>
      <c r="O226" s="55">
        <f t="shared" si="99"/>
        <v>-1.0283152601767636</v>
      </c>
      <c r="R226" s="34" t="s">
        <v>23</v>
      </c>
      <c r="S226" s="26" t="e">
        <f t="shared" si="127"/>
        <v>#VALUE!</v>
      </c>
      <c r="T226" s="1" t="e">
        <f t="shared" si="113"/>
        <v>#VALUE!</v>
      </c>
      <c r="U226" s="26" t="e">
        <f t="shared" si="117"/>
        <v>#VALUE!</v>
      </c>
      <c r="V226" s="49" t="e">
        <f t="shared" si="114"/>
        <v>#VALUE!</v>
      </c>
      <c r="W226" s="26" t="e">
        <f t="shared" si="118"/>
        <v>#VALUE!</v>
      </c>
      <c r="X226" t="e">
        <f t="shared" si="119"/>
        <v>#VALUE!</v>
      </c>
      <c r="Y226" s="35" t="e">
        <f t="shared" si="115"/>
        <v>#VALUE!</v>
      </c>
      <c r="Z226" s="34" t="e">
        <f t="shared" si="131"/>
        <v>#VALUE!</v>
      </c>
      <c r="AA226" t="s">
        <v>57</v>
      </c>
      <c r="AB226" s="1" t="e">
        <f t="shared" si="122"/>
        <v>#VALUE!</v>
      </c>
      <c r="AC226" s="1" t="e">
        <f t="shared" si="98"/>
        <v>#VALUE!</v>
      </c>
      <c r="AD226" s="1"/>
      <c r="AE226" s="1"/>
      <c r="AF226" s="1"/>
      <c r="AG226" s="1">
        <v>0</v>
      </c>
      <c r="AI226" s="28" t="e">
        <f t="shared" si="105"/>
        <v>#VALUE!</v>
      </c>
      <c r="AJ226" s="28" t="e">
        <f t="shared" si="105"/>
        <v>#VALUE!</v>
      </c>
      <c r="AK226" s="28" t="e">
        <f t="shared" si="105"/>
        <v>#VALUE!</v>
      </c>
      <c r="AL226" s="28" t="e">
        <f t="shared" si="103"/>
        <v>#VALUE!</v>
      </c>
      <c r="AM226" s="28" t="e">
        <f t="shared" si="106"/>
        <v>#VALUE!</v>
      </c>
      <c r="AN226" s="28" t="e">
        <f t="shared" si="106"/>
        <v>#VALUE!</v>
      </c>
      <c r="AO226" t="e">
        <f t="shared" si="106"/>
        <v>#VALUE!</v>
      </c>
      <c r="AP226" t="e">
        <f t="shared" si="107"/>
        <v>#VALUE!</v>
      </c>
      <c r="AR226" s="16">
        <f t="shared" si="108"/>
        <v>43738</v>
      </c>
      <c r="AS226" t="e">
        <f t="shared" si="109"/>
        <v>#VALUE!</v>
      </c>
      <c r="AT226" t="e">
        <f t="shared" si="110"/>
        <v>#VALUE!</v>
      </c>
      <c r="BE226" cm="1">
        <f t="array" ref="BE226">_xll.BDH($BE$3,"PX_LAST",$A226,$A226,"Days=A","Fill=P")</f>
        <v>393.15</v>
      </c>
      <c r="BF226">
        <f t="shared" si="104"/>
        <v>3.6022978813112561E-2</v>
      </c>
      <c r="BG226" t="e">
        <f t="shared" si="120"/>
        <v>#VALUE!</v>
      </c>
      <c r="BH226" t="e">
        <f t="shared" si="121"/>
        <v>#VALUE!</v>
      </c>
      <c r="BI226" t="e">
        <f t="shared" si="128"/>
        <v>#VALUE!</v>
      </c>
      <c r="BJ226" t="e">
        <f t="shared" si="129"/>
        <v>#VALUE!</v>
      </c>
      <c r="BK226">
        <f t="shared" si="130"/>
        <v>176.7204566907898</v>
      </c>
      <c r="BL226" t="e">
        <f t="shared" si="123"/>
        <v>#VALUE!</v>
      </c>
    </row>
    <row r="227" spans="1:64" x14ac:dyDescent="0.25">
      <c r="A227" s="54">
        <v>43769</v>
      </c>
      <c r="B227" s="75">
        <f>_xll.BDH(B$2,"PX_LAST",$A227,$A227,"Days=A","Fill=P")</f>
        <v>98.996200000000002</v>
      </c>
      <c r="C227" s="8">
        <f t="shared" si="101"/>
        <v>99.922692250666231</v>
      </c>
      <c r="D227" s="55">
        <f t="shared" si="112"/>
        <v>-2.0792937965532476</v>
      </c>
      <c r="E227" s="44">
        <f t="shared" si="125"/>
        <v>0.6412398365269989</v>
      </c>
      <c r="F227" s="8" cm="1">
        <f t="array" ref="F227">_xll.BDH(F$2,"PX_LAST",$A227,$A227,"Days=A","Fill=P")</f>
        <v>0.40200000000000002</v>
      </c>
      <c r="G227" s="10">
        <f t="shared" si="102"/>
        <v>5.5447351180007196E-2</v>
      </c>
      <c r="H227" s="44">
        <f t="shared" si="116"/>
        <v>0.79435677370865165</v>
      </c>
      <c r="I227" s="44">
        <f t="shared" si="126"/>
        <v>2.119135323650216</v>
      </c>
      <c r="J227" s="59" t="str">
        <f>_xll.BDH($J$2, "PX_LAST", A227, A227,"Days=A","Fill=P")</f>
        <v>#N/A Invalid Security</v>
      </c>
      <c r="K227" s="10" t="e">
        <f t="shared" si="100"/>
        <v>#VALUE!</v>
      </c>
      <c r="L227" s="55" t="e">
        <f t="shared" si="111"/>
        <v>#VALUE!</v>
      </c>
      <c r="M227" s="59" cm="1">
        <f t="array" ref="M227">_xll.BDH(M$3,"PX_LAST",$A227,$A227,"Days=A","Fill=P")</f>
        <v>-43.1</v>
      </c>
      <c r="N227" s="10">
        <f t="shared" si="124"/>
        <v>-37.451133976567284</v>
      </c>
      <c r="O227" s="55">
        <f t="shared" si="99"/>
        <v>-0.85307835380220354</v>
      </c>
      <c r="R227" s="34" t="s">
        <v>27</v>
      </c>
      <c r="S227" s="26" t="e">
        <f t="shared" si="127"/>
        <v>#VALUE!</v>
      </c>
      <c r="T227" s="1" t="e">
        <f t="shared" si="113"/>
        <v>#VALUE!</v>
      </c>
      <c r="U227" s="26" t="e">
        <f t="shared" si="117"/>
        <v>#VALUE!</v>
      </c>
      <c r="V227" s="49" t="e">
        <f t="shared" si="114"/>
        <v>#VALUE!</v>
      </c>
      <c r="W227" s="26" t="e">
        <f t="shared" si="118"/>
        <v>#VALUE!</v>
      </c>
      <c r="X227" t="e">
        <f t="shared" si="119"/>
        <v>#VALUE!</v>
      </c>
      <c r="Y227" s="35" t="e">
        <f t="shared" si="115"/>
        <v>#VALUE!</v>
      </c>
      <c r="Z227" s="34" t="e">
        <f t="shared" si="131"/>
        <v>#VALUE!</v>
      </c>
      <c r="AA227" t="s">
        <v>57</v>
      </c>
      <c r="AB227" s="1" t="e">
        <f t="shared" si="122"/>
        <v>#VALUE!</v>
      </c>
      <c r="AC227" s="1" t="e">
        <f t="shared" si="98"/>
        <v>#VALUE!</v>
      </c>
      <c r="AD227" s="1"/>
      <c r="AE227" s="1"/>
      <c r="AF227" s="1"/>
      <c r="AG227" s="1">
        <v>0</v>
      </c>
      <c r="AI227" s="28" t="e">
        <f t="shared" si="105"/>
        <v>#VALUE!</v>
      </c>
      <c r="AJ227" s="28" t="e">
        <f t="shared" si="105"/>
        <v>#VALUE!</v>
      </c>
      <c r="AK227" s="28" t="e">
        <f t="shared" si="105"/>
        <v>#VALUE!</v>
      </c>
      <c r="AL227" s="28" t="e">
        <f t="shared" si="103"/>
        <v>#VALUE!</v>
      </c>
      <c r="AM227" s="28" t="e">
        <f t="shared" si="106"/>
        <v>#VALUE!</v>
      </c>
      <c r="AN227" s="28" t="e">
        <f t="shared" si="106"/>
        <v>#VALUE!</v>
      </c>
      <c r="AO227" t="e">
        <f t="shared" si="106"/>
        <v>#VALUE!</v>
      </c>
      <c r="AP227" t="e">
        <f t="shared" si="107"/>
        <v>#VALUE!</v>
      </c>
      <c r="AR227" s="16">
        <f t="shared" si="108"/>
        <v>43769</v>
      </c>
      <c r="AS227" t="e">
        <f t="shared" si="109"/>
        <v>#VALUE!</v>
      </c>
      <c r="AT227" t="e">
        <f t="shared" si="110"/>
        <v>#VALUE!</v>
      </c>
      <c r="BE227" cm="1">
        <f t="array" ref="BE227">_xll.BDH($BE$3,"PX_LAST",$A227,$A227,"Days=A","Fill=P")</f>
        <v>396.75</v>
      </c>
      <c r="BF227">
        <f t="shared" si="104"/>
        <v>9.1568103777184273E-3</v>
      </c>
      <c r="BG227" t="e">
        <f t="shared" si="120"/>
        <v>#VALUE!</v>
      </c>
      <c r="BH227" t="e">
        <f t="shared" si="121"/>
        <v>#VALUE!</v>
      </c>
      <c r="BI227" t="e">
        <f t="shared" si="128"/>
        <v>#VALUE!</v>
      </c>
      <c r="BJ227" t="e">
        <f t="shared" si="129"/>
        <v>#VALUE!</v>
      </c>
      <c r="BK227">
        <f t="shared" si="130"/>
        <v>178.33865240257117</v>
      </c>
      <c r="BL227" t="e">
        <f t="shared" si="123"/>
        <v>#VALUE!</v>
      </c>
    </row>
    <row r="228" spans="1:64" x14ac:dyDescent="0.25">
      <c r="A228" s="54">
        <v>43798</v>
      </c>
      <c r="B228" s="75">
        <f>_xll.BDH(B$2,"PX_LAST",$A228,$A228,"Days=A","Fill=P")</f>
        <v>98.996200000000002</v>
      </c>
      <c r="C228" s="8">
        <f t="shared" si="101"/>
        <v>99.876367638132919</v>
      </c>
      <c r="D228" s="55">
        <f t="shared" si="112"/>
        <v>-1.9814759706921832</v>
      </c>
      <c r="E228" s="44">
        <f t="shared" si="125"/>
        <v>0.54659290644825642</v>
      </c>
      <c r="F228" s="8" cm="1">
        <f t="array" ref="F228">_xll.BDH(F$2,"PX_LAST",$A228,$A228,"Days=A","Fill=P")</f>
        <v>0.47299999999999998</v>
      </c>
      <c r="G228" s="10">
        <f t="shared" si="102"/>
        <v>7.6324983621006842E-2</v>
      </c>
      <c r="H228" s="44">
        <f t="shared" si="116"/>
        <v>1.3537474305609865</v>
      </c>
      <c r="I228" s="44">
        <f t="shared" si="126"/>
        <v>2.2194712693339351</v>
      </c>
      <c r="J228" s="59" t="str">
        <f>_xll.BDH($J$2, "PX_LAST", A228, A228,"Days=A","Fill=P")</f>
        <v>#N/A Invalid Security</v>
      </c>
      <c r="K228" s="10" t="e">
        <f t="shared" si="100"/>
        <v>#VALUE!</v>
      </c>
      <c r="L228" s="55" t="e">
        <f t="shared" si="111"/>
        <v>#VALUE!</v>
      </c>
      <c r="M228" s="59" cm="1">
        <f t="array" ref="M228">_xll.BDH(M$3,"PX_LAST",$A228,$A228,"Days=A","Fill=P")</f>
        <v>-8.9</v>
      </c>
      <c r="N228" s="10">
        <f t="shared" si="124"/>
        <v>-34.596020578910554</v>
      </c>
      <c r="O228" s="55">
        <f t="shared" si="99"/>
        <v>-0.4073873621947226</v>
      </c>
      <c r="R228" s="34" t="s">
        <v>26</v>
      </c>
      <c r="S228" s="26" t="e">
        <f t="shared" si="127"/>
        <v>#VALUE!</v>
      </c>
      <c r="T228" s="1" t="e">
        <f t="shared" si="113"/>
        <v>#VALUE!</v>
      </c>
      <c r="U228" s="26" t="e">
        <f t="shared" si="117"/>
        <v>#VALUE!</v>
      </c>
      <c r="V228" s="49" t="e">
        <f t="shared" si="114"/>
        <v>#VALUE!</v>
      </c>
      <c r="W228" s="26" t="e">
        <f t="shared" si="118"/>
        <v>#VALUE!</v>
      </c>
      <c r="X228" t="e">
        <f t="shared" si="119"/>
        <v>#VALUE!</v>
      </c>
      <c r="Y228" s="35" t="e">
        <f t="shared" si="115"/>
        <v>#VALUE!</v>
      </c>
      <c r="Z228" s="34" t="e">
        <f t="shared" si="131"/>
        <v>#VALUE!</v>
      </c>
      <c r="AA228" t="s">
        <v>57</v>
      </c>
      <c r="AB228" s="1" t="e">
        <f t="shared" si="122"/>
        <v>#VALUE!</v>
      </c>
      <c r="AC228" s="1" t="e">
        <f t="shared" si="98"/>
        <v>#VALUE!</v>
      </c>
      <c r="AD228" s="1"/>
      <c r="AE228" s="1"/>
      <c r="AF228" s="1"/>
      <c r="AG228" s="1">
        <v>0</v>
      </c>
      <c r="AI228" s="28" t="e">
        <f t="shared" si="105"/>
        <v>#VALUE!</v>
      </c>
      <c r="AJ228" s="28" t="e">
        <f t="shared" si="105"/>
        <v>#VALUE!</v>
      </c>
      <c r="AK228" s="28" t="e">
        <f t="shared" si="105"/>
        <v>#VALUE!</v>
      </c>
      <c r="AL228" s="28" t="e">
        <f t="shared" si="103"/>
        <v>#VALUE!</v>
      </c>
      <c r="AM228" s="28" t="e">
        <f t="shared" si="106"/>
        <v>#VALUE!</v>
      </c>
      <c r="AN228" s="28" t="e">
        <f t="shared" si="106"/>
        <v>#VALUE!</v>
      </c>
      <c r="AO228" t="e">
        <f t="shared" si="106"/>
        <v>#VALUE!</v>
      </c>
      <c r="AP228" t="e">
        <f t="shared" si="107"/>
        <v>#VALUE!</v>
      </c>
      <c r="AR228" s="16">
        <f t="shared" si="108"/>
        <v>43798</v>
      </c>
      <c r="AS228" t="e">
        <f t="shared" si="109"/>
        <v>#VALUE!</v>
      </c>
      <c r="AT228" t="e">
        <f t="shared" si="110"/>
        <v>#VALUE!</v>
      </c>
      <c r="BE228" cm="1">
        <f t="array" ref="BE228">_xll.BDH($BE$3,"PX_LAST",$A228,$A228,"Days=A","Fill=P")</f>
        <v>407.43</v>
      </c>
      <c r="BF228">
        <f t="shared" si="104"/>
        <v>2.6918714555765666E-2</v>
      </c>
      <c r="BG228" t="e">
        <f t="shared" si="120"/>
        <v>#VALUE!</v>
      </c>
      <c r="BH228" t="e">
        <f t="shared" si="121"/>
        <v>#VALUE!</v>
      </c>
      <c r="BI228" t="e">
        <f t="shared" si="128"/>
        <v>#VALUE!</v>
      </c>
      <c r="BJ228" t="e">
        <f t="shared" si="129"/>
        <v>#VALUE!</v>
      </c>
      <c r="BK228">
        <f t="shared" si="130"/>
        <v>183.13929968085588</v>
      </c>
      <c r="BL228" t="e">
        <f t="shared" si="123"/>
        <v>#VALUE!</v>
      </c>
    </row>
    <row r="229" spans="1:64" x14ac:dyDescent="0.25">
      <c r="A229" s="54">
        <v>43830</v>
      </c>
      <c r="B229" s="75">
        <f>_xll.BDH(B$2,"PX_LAST",$A229,$A229,"Days=A","Fill=P")</f>
        <v>99.144300000000001</v>
      </c>
      <c r="C229" s="8">
        <f t="shared" si="101"/>
        <v>99.839764256226275</v>
      </c>
      <c r="D229" s="55">
        <f t="shared" si="112"/>
        <v>-1.8792919397990417</v>
      </c>
      <c r="E229" s="44">
        <f t="shared" si="125"/>
        <v>0.46396851917228044</v>
      </c>
      <c r="F229" s="8" cm="1">
        <f t="array" ref="F229">_xll.BDH(F$2,"PX_LAST",$A229,$A229,"Days=A","Fill=P")</f>
        <v>0.42799999999999999</v>
      </c>
      <c r="G229" s="10">
        <f t="shared" si="102"/>
        <v>9.3908734439956509E-2</v>
      </c>
      <c r="H229" s="44">
        <f t="shared" si="116"/>
        <v>1.7996824487773446</v>
      </c>
      <c r="I229" s="44">
        <f t="shared" si="126"/>
        <v>2.0838282083505084</v>
      </c>
      <c r="J229" s="59" t="str">
        <f>_xll.BDH($J$2, "PX_LAST", A229, A229,"Days=A","Fill=P")</f>
        <v>#N/A Invalid Security</v>
      </c>
      <c r="K229" s="10" t="e">
        <f t="shared" si="100"/>
        <v>#VALUE!</v>
      </c>
      <c r="L229" s="55" t="e">
        <f t="shared" si="111"/>
        <v>#VALUE!</v>
      </c>
      <c r="M229" s="59" cm="1">
        <f t="array" ref="M229">_xll.BDH(M$3,"PX_LAST",$A229,$A229,"Days=A","Fill=P")</f>
        <v>30.4</v>
      </c>
      <c r="N229" s="10">
        <f t="shared" si="124"/>
        <v>-28.096418521019501</v>
      </c>
      <c r="O229" s="55">
        <f t="shared" si="99"/>
        <v>0</v>
      </c>
      <c r="R229" s="34" t="s">
        <v>26</v>
      </c>
      <c r="S229" s="26" t="e">
        <f t="shared" si="127"/>
        <v>#VALUE!</v>
      </c>
      <c r="T229" s="1" t="e">
        <f t="shared" si="113"/>
        <v>#VALUE!</v>
      </c>
      <c r="U229" s="26" t="e">
        <f t="shared" si="117"/>
        <v>#VALUE!</v>
      </c>
      <c r="V229" s="49" t="e">
        <f t="shared" si="114"/>
        <v>#VALUE!</v>
      </c>
      <c r="W229" s="26" t="e">
        <f t="shared" si="118"/>
        <v>#VALUE!</v>
      </c>
      <c r="X229" t="e">
        <f t="shared" si="119"/>
        <v>#VALUE!</v>
      </c>
      <c r="Y229" s="35" t="e">
        <f t="shared" si="115"/>
        <v>#VALUE!</v>
      </c>
      <c r="Z229" s="34" t="e">
        <f t="shared" si="131"/>
        <v>#VALUE!</v>
      </c>
      <c r="AA229" t="s">
        <v>57</v>
      </c>
      <c r="AB229" s="1" t="e">
        <f t="shared" si="122"/>
        <v>#VALUE!</v>
      </c>
      <c r="AC229" s="1" t="e">
        <f t="shared" si="98"/>
        <v>#VALUE!</v>
      </c>
      <c r="AD229" s="1"/>
      <c r="AE229" s="1"/>
      <c r="AF229" s="1"/>
      <c r="AG229" s="1">
        <v>0</v>
      </c>
      <c r="AI229" s="28" t="e">
        <f t="shared" si="105"/>
        <v>#VALUE!</v>
      </c>
      <c r="AJ229" s="28" t="e">
        <f t="shared" si="105"/>
        <v>#VALUE!</v>
      </c>
      <c r="AK229" s="28" t="e">
        <f t="shared" si="105"/>
        <v>#VALUE!</v>
      </c>
      <c r="AL229" s="28" t="e">
        <f t="shared" si="103"/>
        <v>#VALUE!</v>
      </c>
      <c r="AM229" s="28" t="e">
        <f t="shared" si="106"/>
        <v>#VALUE!</v>
      </c>
      <c r="AN229" s="28" t="e">
        <f t="shared" si="106"/>
        <v>#VALUE!</v>
      </c>
      <c r="AO229" t="e">
        <f t="shared" si="106"/>
        <v>#VALUE!</v>
      </c>
      <c r="AP229" t="e">
        <f t="shared" si="107"/>
        <v>#VALUE!</v>
      </c>
      <c r="AR229" s="16">
        <f t="shared" si="108"/>
        <v>43830</v>
      </c>
      <c r="AS229" t="e">
        <f t="shared" si="109"/>
        <v>#VALUE!</v>
      </c>
      <c r="AT229" t="e">
        <f t="shared" si="110"/>
        <v>#VALUE!</v>
      </c>
      <c r="BE229" cm="1">
        <f t="array" ref="BE229">_xll.BDH($BE$3,"PX_LAST",$A229,$A229,"Days=A","Fill=P")</f>
        <v>415.84</v>
      </c>
      <c r="BF229">
        <f t="shared" si="104"/>
        <v>2.0641582603146524E-2</v>
      </c>
      <c r="BG229" t="e">
        <f t="shared" si="120"/>
        <v>#VALUE!</v>
      </c>
      <c r="BH229" t="e">
        <f t="shared" si="121"/>
        <v>#VALUE!</v>
      </c>
      <c r="BI229" t="e">
        <f t="shared" si="128"/>
        <v>#VALUE!</v>
      </c>
      <c r="BJ229" t="e">
        <f t="shared" si="129"/>
        <v>#VALUE!</v>
      </c>
      <c r="BK229">
        <f t="shared" si="130"/>
        <v>186.91958466310066</v>
      </c>
      <c r="BL229" t="e">
        <f t="shared" si="123"/>
        <v>#VALUE!</v>
      </c>
    </row>
    <row r="230" spans="1:64" x14ac:dyDescent="0.25">
      <c r="A230" s="54">
        <v>43861</v>
      </c>
      <c r="B230" s="75">
        <f>_xll.BDH(B$2,"PX_LAST",$A230,$A230,"Days=A","Fill=P")</f>
        <v>99.230099999999993</v>
      </c>
      <c r="C230" s="8">
        <f t="shared" si="101"/>
        <v>99.809281043414956</v>
      </c>
      <c r="D230" s="55">
        <f t="shared" si="112"/>
        <v>-1.7752337994775713</v>
      </c>
      <c r="E230" s="44">
        <f t="shared" si="125"/>
        <v>0.43202489385801535</v>
      </c>
      <c r="F230" s="8" cm="1">
        <f t="array" ref="F230">_xll.BDH(F$2,"PX_LAST",$A230,$A230,"Days=A","Fill=P")</f>
        <v>0.51</v>
      </c>
      <c r="G230" s="10">
        <f t="shared" si="102"/>
        <v>0.1147132977179587</v>
      </c>
      <c r="H230" s="44">
        <f t="shared" si="116"/>
        <v>2.230257740297374</v>
      </c>
      <c r="I230" s="44">
        <f t="shared" si="126"/>
        <v>1.9430255690856768</v>
      </c>
      <c r="J230" s="59" t="str">
        <f>_xll.BDH($J$2, "PX_LAST", A230, A230,"Days=A","Fill=P")</f>
        <v>#N/A Invalid Security</v>
      </c>
      <c r="K230" s="10" t="e">
        <f t="shared" si="100"/>
        <v>#VALUE!</v>
      </c>
      <c r="L230" s="55" t="e">
        <f t="shared" si="111"/>
        <v>#VALUE!</v>
      </c>
      <c r="M230" s="59" cm="1">
        <f t="array" ref="M230">_xll.BDH(M$3,"PX_LAST",$A230,$A230,"Days=A","Fill=P")</f>
        <v>21.1</v>
      </c>
      <c r="N230" s="10">
        <f t="shared" si="124"/>
        <v>-23.176776668917551</v>
      </c>
      <c r="O230" s="55">
        <f t="shared" si="99"/>
        <v>0.42644533493282943</v>
      </c>
      <c r="R230" s="34" t="s">
        <v>26</v>
      </c>
      <c r="S230" s="26" t="e">
        <f t="shared" si="127"/>
        <v>#VALUE!</v>
      </c>
      <c r="T230" s="1" t="e">
        <f t="shared" si="113"/>
        <v>#VALUE!</v>
      </c>
      <c r="U230" s="26" t="e">
        <f t="shared" si="117"/>
        <v>#VALUE!</v>
      </c>
      <c r="V230" s="49" t="e">
        <f t="shared" si="114"/>
        <v>#VALUE!</v>
      </c>
      <c r="W230" s="26" t="e">
        <f t="shared" si="118"/>
        <v>#VALUE!</v>
      </c>
      <c r="X230" t="e">
        <f t="shared" si="119"/>
        <v>#VALUE!</v>
      </c>
      <c r="Y230" s="35" t="e">
        <f t="shared" si="115"/>
        <v>#VALUE!</v>
      </c>
      <c r="Z230" s="34" t="e">
        <f t="shared" si="131"/>
        <v>#VALUE!</v>
      </c>
      <c r="AA230" t="s">
        <v>57</v>
      </c>
      <c r="AB230" s="1" t="e">
        <f t="shared" si="122"/>
        <v>#VALUE!</v>
      </c>
      <c r="AC230" s="1" t="e">
        <f t="shared" si="98"/>
        <v>#VALUE!</v>
      </c>
      <c r="AD230" s="1"/>
      <c r="AE230" s="1"/>
      <c r="AF230" s="1"/>
      <c r="AG230" s="1">
        <v>0</v>
      </c>
      <c r="AI230" s="28" t="e">
        <f t="shared" si="105"/>
        <v>#VALUE!</v>
      </c>
      <c r="AJ230" s="28" t="e">
        <f t="shared" si="105"/>
        <v>#VALUE!</v>
      </c>
      <c r="AK230" s="28" t="e">
        <f t="shared" si="105"/>
        <v>#VALUE!</v>
      </c>
      <c r="AL230" s="28" t="e">
        <f t="shared" si="103"/>
        <v>#VALUE!</v>
      </c>
      <c r="AM230" s="28" t="e">
        <f t="shared" si="106"/>
        <v>#VALUE!</v>
      </c>
      <c r="AN230" s="28" t="e">
        <f t="shared" si="106"/>
        <v>#VALUE!</v>
      </c>
      <c r="AO230" t="e">
        <f t="shared" si="106"/>
        <v>#VALUE!</v>
      </c>
      <c r="AP230" t="e">
        <f t="shared" si="107"/>
        <v>#VALUE!</v>
      </c>
      <c r="AR230" s="16">
        <f t="shared" si="108"/>
        <v>43861</v>
      </c>
      <c r="AS230" t="e">
        <f t="shared" si="109"/>
        <v>#VALUE!</v>
      </c>
      <c r="AT230" t="e">
        <f t="shared" si="110"/>
        <v>#VALUE!</v>
      </c>
      <c r="BE230" cm="1">
        <f t="array" ref="BE230">_xll.BDH($BE$3,"PX_LAST",$A230,$A230,"Days=A","Fill=P")</f>
        <v>410.71</v>
      </c>
      <c r="BF230">
        <f t="shared" si="104"/>
        <v>-1.2336475567525929E-2</v>
      </c>
      <c r="BG230" t="e">
        <f t="shared" si="120"/>
        <v>#VALUE!</v>
      </c>
      <c r="BH230" t="e">
        <f t="shared" si="121"/>
        <v>#VALUE!</v>
      </c>
      <c r="BI230" t="e">
        <f t="shared" si="128"/>
        <v>#VALUE!</v>
      </c>
      <c r="BJ230" t="e">
        <f t="shared" si="129"/>
        <v>#VALUE!</v>
      </c>
      <c r="BK230">
        <f t="shared" si="130"/>
        <v>184.61365577381224</v>
      </c>
      <c r="BL230" t="e">
        <f t="shared" si="123"/>
        <v>#VALUE!</v>
      </c>
    </row>
    <row r="231" spans="1:64" x14ac:dyDescent="0.25">
      <c r="A231" s="54">
        <v>43889</v>
      </c>
      <c r="B231" s="75">
        <f>_xll.BDH(B$2,"PX_LAST",$A231,$A231,"Days=A","Fill=P")</f>
        <v>99.230099999999993</v>
      </c>
      <c r="C231" s="8">
        <f t="shared" si="101"/>
        <v>99.780321991244207</v>
      </c>
      <c r="D231" s="55">
        <f t="shared" si="112"/>
        <v>-1.6959840108120798</v>
      </c>
      <c r="E231" s="44">
        <f t="shared" si="125"/>
        <v>0.38330978574116781</v>
      </c>
      <c r="F231" s="8" cm="1">
        <f t="array" ref="F231">_xll.BDH(F$2,"PX_LAST",$A231,$A231,"Days=A","Fill=P")</f>
        <v>-0.70399999999999996</v>
      </c>
      <c r="G231" s="10">
        <f t="shared" si="102"/>
        <v>7.3777632832060736E-2</v>
      </c>
      <c r="H231" s="44">
        <f t="shared" si="116"/>
        <v>1.1822129861310953</v>
      </c>
      <c r="I231" s="44">
        <f t="shared" si="126"/>
        <v>0.38785621242244361</v>
      </c>
      <c r="J231" s="59" t="str">
        <f>_xll.BDH($J$2, "PX_LAST", A231, A231,"Days=A","Fill=P")</f>
        <v>#N/A Invalid Security</v>
      </c>
      <c r="K231" s="10" t="e">
        <f t="shared" si="100"/>
        <v>#VALUE!</v>
      </c>
      <c r="L231" s="55" t="e">
        <f t="shared" si="111"/>
        <v>#VALUE!</v>
      </c>
      <c r="M231" s="59" cm="1">
        <f t="array" ref="M231">_xll.BDH(M$3,"PX_LAST",$A231,$A231,"Days=A","Fill=P")</f>
        <v>0.4</v>
      </c>
      <c r="N231" s="10">
        <f t="shared" si="124"/>
        <v>-20.819099002025798</v>
      </c>
      <c r="O231" s="55">
        <f t="shared" si="99"/>
        <v>0.72316213408571661</v>
      </c>
      <c r="R231" s="34" t="s">
        <v>27</v>
      </c>
      <c r="S231" s="26" t="e">
        <f t="shared" si="127"/>
        <v>#VALUE!</v>
      </c>
      <c r="T231" s="1" t="e">
        <f t="shared" si="113"/>
        <v>#VALUE!</v>
      </c>
      <c r="U231" s="26" t="e">
        <f t="shared" si="117"/>
        <v>#VALUE!</v>
      </c>
      <c r="V231" s="49" t="e">
        <f t="shared" si="114"/>
        <v>#VALUE!</v>
      </c>
      <c r="W231" s="26" t="e">
        <f t="shared" si="118"/>
        <v>#VALUE!</v>
      </c>
      <c r="X231" t="e">
        <f t="shared" si="119"/>
        <v>#VALUE!</v>
      </c>
      <c r="Y231" s="35" t="e">
        <f t="shared" si="115"/>
        <v>#VALUE!</v>
      </c>
      <c r="Z231" s="34" t="e">
        <f t="shared" si="131"/>
        <v>#VALUE!</v>
      </c>
      <c r="AA231" t="s">
        <v>57</v>
      </c>
      <c r="AB231" s="1" t="e">
        <f t="shared" si="122"/>
        <v>#VALUE!</v>
      </c>
      <c r="AC231" s="1" t="e">
        <f t="shared" si="98"/>
        <v>#VALUE!</v>
      </c>
      <c r="AD231" s="1"/>
      <c r="AE231" s="1"/>
      <c r="AF231" s="1"/>
      <c r="AG231" s="1">
        <v>0</v>
      </c>
      <c r="AI231" s="28" t="e">
        <f t="shared" si="105"/>
        <v>#VALUE!</v>
      </c>
      <c r="AJ231" s="28" t="e">
        <f t="shared" si="105"/>
        <v>#VALUE!</v>
      </c>
      <c r="AK231" s="28" t="e">
        <f t="shared" si="105"/>
        <v>#VALUE!</v>
      </c>
      <c r="AL231" s="28" t="e">
        <f t="shared" si="103"/>
        <v>#VALUE!</v>
      </c>
      <c r="AM231" s="28" t="e">
        <f t="shared" si="106"/>
        <v>#VALUE!</v>
      </c>
      <c r="AN231" s="28" t="e">
        <f t="shared" si="106"/>
        <v>#VALUE!</v>
      </c>
      <c r="AO231" t="e">
        <f t="shared" si="106"/>
        <v>#VALUE!</v>
      </c>
      <c r="AP231" t="e">
        <f t="shared" si="107"/>
        <v>#VALUE!</v>
      </c>
      <c r="AR231" s="16">
        <f t="shared" si="108"/>
        <v>43889</v>
      </c>
      <c r="AS231" t="e">
        <f t="shared" si="109"/>
        <v>#VALUE!</v>
      </c>
      <c r="AT231" t="e">
        <f t="shared" si="110"/>
        <v>#VALUE!</v>
      </c>
      <c r="BE231" cm="1">
        <f t="array" ref="BE231">_xll.BDH($BE$3,"PX_LAST",$A231,$A231,"Days=A","Fill=P")</f>
        <v>375.65</v>
      </c>
      <c r="BF231">
        <f t="shared" si="104"/>
        <v>-8.5364369019502839E-2</v>
      </c>
      <c r="BG231" t="e">
        <f t="shared" si="120"/>
        <v>#VALUE!</v>
      </c>
      <c r="BH231" t="e">
        <f t="shared" si="121"/>
        <v>#VALUE!</v>
      </c>
      <c r="BI231" t="e">
        <f t="shared" si="128"/>
        <v>#VALUE!</v>
      </c>
      <c r="BJ231" t="e">
        <f t="shared" si="129"/>
        <v>#VALUE!</v>
      </c>
      <c r="BK231">
        <f t="shared" si="130"/>
        <v>168.85422753629706</v>
      </c>
      <c r="BL231" t="e">
        <f t="shared" si="123"/>
        <v>#VALUE!</v>
      </c>
    </row>
    <row r="232" spans="1:64" x14ac:dyDescent="0.25">
      <c r="A232" s="54">
        <v>43921</v>
      </c>
      <c r="B232" s="75">
        <f>_xll.BDH(B$2,"PX_LAST",$A232,$A232,"Days=A","Fill=P")</f>
        <v>95.534700000000001</v>
      </c>
      <c r="C232" s="8">
        <f t="shared" si="101"/>
        <v>99.568040891681989</v>
      </c>
      <c r="D232" s="55">
        <f t="shared" si="112"/>
        <v>-2.2250488776474602</v>
      </c>
      <c r="E232" s="44">
        <f t="shared" si="125"/>
        <v>-0.243572906955277</v>
      </c>
      <c r="F232" s="8" cm="1">
        <f t="array" ref="F232">_xll.BDH(F$2,"PX_LAST",$A232,$A232,"Days=A","Fill=P")</f>
        <v>-1.889</v>
      </c>
      <c r="G232" s="10">
        <f t="shared" si="102"/>
        <v>-2.4361248809542393E-2</v>
      </c>
      <c r="H232" s="44">
        <f t="shared" si="116"/>
        <v>-0.94390846877874757</v>
      </c>
      <c r="I232" s="44">
        <f t="shared" si="126"/>
        <v>-2.297655899339734</v>
      </c>
      <c r="J232" s="59" t="str">
        <f>_xll.BDH($J$2, "PX_LAST", A232, A232,"Days=A","Fill=P")</f>
        <v>#N/A Invalid Security</v>
      </c>
      <c r="K232" s="10" t="e">
        <f t="shared" si="100"/>
        <v>#VALUE!</v>
      </c>
      <c r="L232" s="55" t="e">
        <f t="shared" si="111"/>
        <v>#VALUE!</v>
      </c>
      <c r="M232" s="59" cm="1">
        <f t="array" ref="M232">_xll.BDH(M$3,"PX_LAST",$A232,$A232,"Days=A","Fill=P")</f>
        <v>-50.2</v>
      </c>
      <c r="N232" s="10">
        <f t="shared" si="124"/>
        <v>-23.757189101823219</v>
      </c>
      <c r="O232" s="55">
        <f t="shared" si="99"/>
        <v>0.49044455064804715</v>
      </c>
      <c r="R232" s="34" t="s">
        <v>27</v>
      </c>
      <c r="S232" s="26" t="e">
        <f t="shared" si="127"/>
        <v>#VALUE!</v>
      </c>
      <c r="T232" s="1" t="e">
        <f t="shared" si="113"/>
        <v>#VALUE!</v>
      </c>
      <c r="U232" s="26" t="e">
        <f t="shared" si="117"/>
        <v>#VALUE!</v>
      </c>
      <c r="V232" s="49" t="e">
        <f t="shared" si="114"/>
        <v>#VALUE!</v>
      </c>
      <c r="W232" s="26" t="e">
        <f t="shared" si="118"/>
        <v>#VALUE!</v>
      </c>
      <c r="X232" t="e">
        <f t="shared" si="119"/>
        <v>#VALUE!</v>
      </c>
      <c r="Y232" s="35" t="e">
        <f t="shared" si="115"/>
        <v>#VALUE!</v>
      </c>
      <c r="Z232" s="34" t="e">
        <f t="shared" si="131"/>
        <v>#VALUE!</v>
      </c>
      <c r="AA232" t="s">
        <v>57</v>
      </c>
      <c r="AB232" s="1" t="e">
        <f t="shared" si="122"/>
        <v>#VALUE!</v>
      </c>
      <c r="AC232" s="1" t="e">
        <f t="shared" si="98"/>
        <v>#VALUE!</v>
      </c>
      <c r="AD232" s="1"/>
      <c r="AE232" s="1"/>
      <c r="AF232" s="1"/>
      <c r="AG232" s="1">
        <v>0</v>
      </c>
      <c r="AI232" s="28" t="e">
        <f t="shared" si="105"/>
        <v>#VALUE!</v>
      </c>
      <c r="AJ232" s="28" t="e">
        <f t="shared" si="105"/>
        <v>#VALUE!</v>
      </c>
      <c r="AK232" s="28" t="e">
        <f t="shared" si="105"/>
        <v>#VALUE!</v>
      </c>
      <c r="AL232" s="28" t="e">
        <f t="shared" si="103"/>
        <v>#VALUE!</v>
      </c>
      <c r="AM232" s="28" t="e">
        <f t="shared" si="106"/>
        <v>#VALUE!</v>
      </c>
      <c r="AN232" s="28" t="e">
        <f t="shared" si="106"/>
        <v>#VALUE!</v>
      </c>
      <c r="AO232" t="e">
        <f t="shared" si="106"/>
        <v>#VALUE!</v>
      </c>
      <c r="AP232" t="e">
        <f t="shared" si="107"/>
        <v>#VALUE!</v>
      </c>
      <c r="AR232" s="16">
        <f t="shared" si="108"/>
        <v>43921</v>
      </c>
      <c r="AS232" t="e">
        <f t="shared" si="109"/>
        <v>#VALUE!</v>
      </c>
      <c r="AT232" t="e">
        <f t="shared" si="110"/>
        <v>#VALUE!</v>
      </c>
      <c r="BE232" cm="1">
        <f t="array" ref="BE232">_xll.BDH($BE$3,"PX_LAST",$A232,$A232,"Days=A","Fill=P")</f>
        <v>320.06</v>
      </c>
      <c r="BF232">
        <f t="shared" si="104"/>
        <v>-0.14798349527485688</v>
      </c>
      <c r="BG232" t="e">
        <f t="shared" si="120"/>
        <v>#VALUE!</v>
      </c>
      <c r="BH232" t="e">
        <f t="shared" si="121"/>
        <v>#VALUE!</v>
      </c>
      <c r="BI232" t="e">
        <f t="shared" si="128"/>
        <v>#VALUE!</v>
      </c>
      <c r="BJ232" t="e">
        <f t="shared" si="129"/>
        <v>#VALUE!</v>
      </c>
      <c r="BK232">
        <f t="shared" si="130"/>
        <v>143.86658875353984</v>
      </c>
      <c r="BL232" t="e">
        <f t="shared" si="123"/>
        <v>#VALUE!</v>
      </c>
    </row>
    <row r="233" spans="1:64" x14ac:dyDescent="0.25">
      <c r="A233" s="54">
        <v>43951</v>
      </c>
      <c r="B233" s="75">
        <f>_xll.BDH(B$2,"PX_LAST",$A233,$A233,"Days=A","Fill=P")</f>
        <v>89.1845</v>
      </c>
      <c r="C233" s="8">
        <f t="shared" si="101"/>
        <v>99.048863847097891</v>
      </c>
      <c r="D233" s="55">
        <f t="shared" si="112"/>
        <v>-3.4672041131335205</v>
      </c>
      <c r="E233" s="44">
        <f t="shared" si="125"/>
        <v>-1.5879121733344788</v>
      </c>
      <c r="F233" s="8" cm="1">
        <f t="array" ref="F233">_xll.BDH(F$2,"PX_LAST",$A233,$A233,"Days=A","Fill=P")</f>
        <v>-1.2569999999999999</v>
      </c>
      <c r="G233" s="10">
        <f t="shared" si="102"/>
        <v>-8.5993186369065319E-2</v>
      </c>
      <c r="H233" s="44">
        <f t="shared" si="116"/>
        <v>-2.3004070349175252</v>
      </c>
      <c r="I233" s="44">
        <f t="shared" si="126"/>
        <v>-4.1000894836948696</v>
      </c>
      <c r="J233" s="59" t="str">
        <f>_xll.BDH($J$2, "PX_LAST", A233, A233,"Days=A","Fill=P")</f>
        <v>#N/A Invalid Security</v>
      </c>
      <c r="K233" s="10" t="e">
        <f t="shared" si="100"/>
        <v>#VALUE!</v>
      </c>
      <c r="L233" s="55" t="e">
        <f t="shared" si="111"/>
        <v>#VALUE!</v>
      </c>
      <c r="M233" s="59" cm="1">
        <f t="array" ref="M233">_xll.BDH(M$3,"PX_LAST",$A233,$A233,"Days=A","Fill=P")</f>
        <v>-268.5</v>
      </c>
      <c r="N233" s="10">
        <f t="shared" si="124"/>
        <v>-48.231470191640895</v>
      </c>
      <c r="O233" s="55">
        <f t="shared" si="99"/>
        <v>-2.1947265006985703</v>
      </c>
      <c r="R233" s="34" t="s">
        <v>27</v>
      </c>
      <c r="S233" s="26" t="e">
        <f t="shared" si="127"/>
        <v>#VALUE!</v>
      </c>
      <c r="T233" s="1" t="e">
        <f t="shared" si="113"/>
        <v>#VALUE!</v>
      </c>
      <c r="U233" s="26" t="e">
        <f t="shared" si="117"/>
        <v>#VALUE!</v>
      </c>
      <c r="V233" s="49" t="e">
        <f t="shared" si="114"/>
        <v>#VALUE!</v>
      </c>
      <c r="W233" s="26" t="e">
        <f t="shared" si="118"/>
        <v>#VALUE!</v>
      </c>
      <c r="X233" t="e">
        <f t="shared" si="119"/>
        <v>#VALUE!</v>
      </c>
      <c r="Y233" s="35" t="e">
        <f t="shared" si="115"/>
        <v>#VALUE!</v>
      </c>
      <c r="Z233" s="34" t="e">
        <f t="shared" si="131"/>
        <v>#VALUE!</v>
      </c>
      <c r="AA233" t="s">
        <v>57</v>
      </c>
      <c r="AB233" s="1" t="e">
        <f t="shared" si="122"/>
        <v>#VALUE!</v>
      </c>
      <c r="AC233" s="1" t="e">
        <f t="shared" si="98"/>
        <v>#VALUE!</v>
      </c>
      <c r="AD233" s="1"/>
      <c r="AE233" s="1"/>
      <c r="AF233" s="1"/>
      <c r="AG233" s="1">
        <v>0</v>
      </c>
      <c r="AI233" s="28" t="e">
        <f t="shared" si="105"/>
        <v>#VALUE!</v>
      </c>
      <c r="AJ233" s="28" t="e">
        <f t="shared" si="105"/>
        <v>#VALUE!</v>
      </c>
      <c r="AK233" s="28" t="e">
        <f t="shared" si="105"/>
        <v>#VALUE!</v>
      </c>
      <c r="AL233" s="28" t="e">
        <f t="shared" si="103"/>
        <v>#VALUE!</v>
      </c>
      <c r="AM233" s="28" t="e">
        <f t="shared" si="106"/>
        <v>#VALUE!</v>
      </c>
      <c r="AN233" s="28" t="e">
        <f t="shared" si="106"/>
        <v>#VALUE!</v>
      </c>
      <c r="AO233" t="e">
        <f t="shared" si="106"/>
        <v>#VALUE!</v>
      </c>
      <c r="AP233" t="e">
        <f t="shared" si="107"/>
        <v>#VALUE!</v>
      </c>
      <c r="AR233" s="16">
        <f t="shared" si="108"/>
        <v>43951</v>
      </c>
      <c r="AS233" t="e">
        <f t="shared" si="109"/>
        <v>#VALUE!</v>
      </c>
      <c r="AT233" t="e">
        <f t="shared" si="110"/>
        <v>#VALUE!</v>
      </c>
      <c r="BE233" cm="1">
        <f t="array" ref="BE233">_xll.BDH($BE$3,"PX_LAST",$A233,$A233,"Days=A","Fill=P")</f>
        <v>340.03</v>
      </c>
      <c r="BF233">
        <f t="shared" si="104"/>
        <v>6.2394551021683231E-2</v>
      </c>
      <c r="BG233" t="e">
        <f t="shared" si="120"/>
        <v>#VALUE!</v>
      </c>
      <c r="BH233" t="e">
        <f t="shared" si="121"/>
        <v>#VALUE!</v>
      </c>
      <c r="BI233" t="e">
        <f t="shared" si="128"/>
        <v>#VALUE!</v>
      </c>
      <c r="BJ233" t="e">
        <f t="shared" si="129"/>
        <v>#VALUE!</v>
      </c>
      <c r="BK233">
        <f t="shared" si="130"/>
        <v>152.84307996583811</v>
      </c>
      <c r="BL233" t="e">
        <f t="shared" si="123"/>
        <v>#VALUE!</v>
      </c>
    </row>
    <row r="234" spans="1:64" x14ac:dyDescent="0.25">
      <c r="A234" s="54">
        <v>43980</v>
      </c>
      <c r="B234" s="75">
        <f>_xll.BDH(B$2,"PX_LAST",$A234,$A234,"Days=A","Fill=P")</f>
        <v>89.1845</v>
      </c>
      <c r="C234" s="8">
        <f t="shared" si="101"/>
        <v>98.555645654742989</v>
      </c>
      <c r="D234" s="55">
        <f t="shared" si="112"/>
        <v>-4.054707009315158</v>
      </c>
      <c r="E234" s="44">
        <f t="shared" si="125"/>
        <v>-2.2794732098375867</v>
      </c>
      <c r="F234" s="8" cm="1">
        <f t="array" ref="F234">_xll.BDH(F$2,"PX_LAST",$A234,$A234,"Days=A","Fill=P")</f>
        <v>-0.61499999999999999</v>
      </c>
      <c r="G234" s="10">
        <f t="shared" si="102"/>
        <v>-0.11244352705061207</v>
      </c>
      <c r="H234" s="44">
        <f t="shared" si="116"/>
        <v>-2.5722832040630266</v>
      </c>
      <c r="I234" s="44">
        <f t="shared" si="126"/>
        <v>-4.8025409443604001</v>
      </c>
      <c r="J234" s="59" t="str">
        <f>_xll.BDH($J$2, "PX_LAST", A234, A234,"Days=A","Fill=P")</f>
        <v>#N/A Invalid Security</v>
      </c>
      <c r="K234" s="10" t="e">
        <f t="shared" si="100"/>
        <v>#VALUE!</v>
      </c>
      <c r="L234" s="55" t="e">
        <f t="shared" si="111"/>
        <v>#VALUE!</v>
      </c>
      <c r="M234" s="59" cm="1">
        <f t="array" ref="M234">_xll.BDH(M$3,"PX_LAST",$A234,$A234,"Days=A","Fill=P")</f>
        <v>-275.60000000000002</v>
      </c>
      <c r="N234" s="10">
        <f t="shared" si="124"/>
        <v>-70.968323172476801</v>
      </c>
      <c r="O234" s="55">
        <f t="shared" si="99"/>
        <v>-4.5212218352653668</v>
      </c>
      <c r="R234" s="34" t="s">
        <v>27</v>
      </c>
      <c r="S234" s="26" t="e">
        <f t="shared" si="127"/>
        <v>#VALUE!</v>
      </c>
      <c r="T234" s="1" t="e">
        <f t="shared" si="113"/>
        <v>#VALUE!</v>
      </c>
      <c r="U234" s="26" t="e">
        <f t="shared" si="117"/>
        <v>#VALUE!</v>
      </c>
      <c r="V234" s="49" t="e">
        <f t="shared" si="114"/>
        <v>#VALUE!</v>
      </c>
      <c r="W234" s="26" t="e">
        <f t="shared" si="118"/>
        <v>#VALUE!</v>
      </c>
      <c r="X234" t="e">
        <f t="shared" si="119"/>
        <v>#VALUE!</v>
      </c>
      <c r="Y234" s="35" t="e">
        <f t="shared" si="115"/>
        <v>#VALUE!</v>
      </c>
      <c r="Z234" s="34" t="e">
        <f t="shared" si="131"/>
        <v>#VALUE!</v>
      </c>
      <c r="AA234" t="s">
        <v>57</v>
      </c>
      <c r="AB234" s="1" t="e">
        <f t="shared" si="122"/>
        <v>#VALUE!</v>
      </c>
      <c r="AC234" s="1" t="e">
        <f t="shared" si="98"/>
        <v>#VALUE!</v>
      </c>
      <c r="AD234" s="1"/>
      <c r="AE234" s="1"/>
      <c r="AF234" s="1"/>
      <c r="AG234" s="1">
        <v>0</v>
      </c>
      <c r="AI234" s="28" t="e">
        <f t="shared" si="105"/>
        <v>#VALUE!</v>
      </c>
      <c r="AJ234" s="28" t="e">
        <f t="shared" si="105"/>
        <v>#VALUE!</v>
      </c>
      <c r="AK234" s="28" t="e">
        <f t="shared" si="105"/>
        <v>#VALUE!</v>
      </c>
      <c r="AL234" s="28" t="e">
        <f t="shared" si="103"/>
        <v>#VALUE!</v>
      </c>
      <c r="AM234" s="28" t="e">
        <f t="shared" si="106"/>
        <v>#VALUE!</v>
      </c>
      <c r="AN234" s="28" t="e">
        <f t="shared" si="106"/>
        <v>#VALUE!</v>
      </c>
      <c r="AO234" t="e">
        <f t="shared" si="106"/>
        <v>#VALUE!</v>
      </c>
      <c r="AP234" t="e">
        <f t="shared" si="107"/>
        <v>#VALUE!</v>
      </c>
      <c r="AR234" s="16">
        <f t="shared" si="108"/>
        <v>43980</v>
      </c>
      <c r="AS234" t="e">
        <f t="shared" si="109"/>
        <v>#VALUE!</v>
      </c>
      <c r="AT234" t="e">
        <f t="shared" si="110"/>
        <v>#VALUE!</v>
      </c>
      <c r="BE234" cm="1">
        <f t="array" ref="BE234">_xll.BDH($BE$3,"PX_LAST",$A234,$A234,"Days=A","Fill=P")</f>
        <v>350.36</v>
      </c>
      <c r="BF234">
        <f t="shared" si="104"/>
        <v>3.0379672381848799E-2</v>
      </c>
      <c r="BG234" t="e">
        <f t="shared" si="120"/>
        <v>#VALUE!</v>
      </c>
      <c r="BH234" t="e">
        <f t="shared" si="121"/>
        <v>#VALUE!</v>
      </c>
      <c r="BI234" t="e">
        <f t="shared" si="128"/>
        <v>#VALUE!</v>
      </c>
      <c r="BJ234" t="e">
        <f t="shared" si="129"/>
        <v>#VALUE!</v>
      </c>
      <c r="BK234">
        <f t="shared" si="130"/>
        <v>157.486402661033</v>
      </c>
      <c r="BL234" t="e">
        <f t="shared" si="123"/>
        <v>#VALUE!</v>
      </c>
    </row>
    <row r="235" spans="1:64" x14ac:dyDescent="0.25">
      <c r="A235" s="54">
        <v>44012</v>
      </c>
      <c r="B235" s="75">
        <f>_xll.BDH(B$2,"PX_LAST",$A235,$A235,"Days=A","Fill=P")</f>
        <v>96.678100000000001</v>
      </c>
      <c r="C235" s="8">
        <f t="shared" si="101"/>
        <v>98.461768372005835</v>
      </c>
      <c r="D235" s="55">
        <f t="shared" si="112"/>
        <v>-3.4432670702150219</v>
      </c>
      <c r="E235" s="44">
        <f t="shared" si="125"/>
        <v>-1.747283059402942</v>
      </c>
      <c r="F235" s="8" cm="1">
        <f t="array" ref="F235">_xll.BDH(F$2,"PX_LAST",$A235,$A235,"Days=A","Fill=P")</f>
        <v>-0.224</v>
      </c>
      <c r="G235" s="10">
        <f t="shared" si="102"/>
        <v>-0.11802135069808148</v>
      </c>
      <c r="H235" s="44">
        <f t="shared" si="116"/>
        <v>-2.2600363289450569</v>
      </c>
      <c r="I235" s="44">
        <f t="shared" si="126"/>
        <v>-3.4422493150761522</v>
      </c>
      <c r="J235" s="59" t="str">
        <f>_xll.BDH($J$2, "PX_LAST", A235, A235,"Days=A","Fill=P")</f>
        <v>#N/A Invalid Security</v>
      </c>
      <c r="K235" s="10" t="e">
        <f t="shared" si="100"/>
        <v>#VALUE!</v>
      </c>
      <c r="L235" s="55" t="e">
        <f t="shared" si="111"/>
        <v>#VALUE!</v>
      </c>
      <c r="M235" s="59" cm="1">
        <f t="array" ref="M235">_xll.BDH(M$3,"PX_LAST",$A235,$A235,"Days=A","Fill=P")</f>
        <v>-90.2</v>
      </c>
      <c r="N235" s="10">
        <f t="shared" si="124"/>
        <v>-72.891490855229122</v>
      </c>
      <c r="O235" s="55">
        <f t="shared" si="99"/>
        <v>-4.1952345458585043</v>
      </c>
      <c r="R235" s="34" t="s">
        <v>28</v>
      </c>
      <c r="S235" s="26" t="e">
        <f t="shared" si="127"/>
        <v>#VALUE!</v>
      </c>
      <c r="T235" s="1" t="e">
        <f t="shared" si="113"/>
        <v>#VALUE!</v>
      </c>
      <c r="U235" s="26" t="e">
        <f t="shared" si="117"/>
        <v>#VALUE!</v>
      </c>
      <c r="V235" s="49" t="e">
        <f t="shared" si="114"/>
        <v>#VALUE!</v>
      </c>
      <c r="W235" s="26" t="e">
        <f t="shared" si="118"/>
        <v>#VALUE!</v>
      </c>
      <c r="X235" t="e">
        <f t="shared" si="119"/>
        <v>#VALUE!</v>
      </c>
      <c r="Y235" s="35" t="e">
        <f t="shared" si="115"/>
        <v>#VALUE!</v>
      </c>
      <c r="Z235" s="34" t="e">
        <f t="shared" si="131"/>
        <v>#VALUE!</v>
      </c>
      <c r="AA235" t="s">
        <v>57</v>
      </c>
      <c r="AB235" s="1" t="e">
        <f t="shared" si="122"/>
        <v>#VALUE!</v>
      </c>
      <c r="AC235" s="1" t="e">
        <f t="shared" si="98"/>
        <v>#VALUE!</v>
      </c>
      <c r="AD235" s="1"/>
      <c r="AE235" s="1"/>
      <c r="AF235" s="1"/>
      <c r="AG235" s="1">
        <v>0</v>
      </c>
      <c r="AI235" s="28" t="e">
        <f t="shared" si="105"/>
        <v>#VALUE!</v>
      </c>
      <c r="AJ235" s="28" t="e">
        <f t="shared" si="105"/>
        <v>#VALUE!</v>
      </c>
      <c r="AK235" s="28" t="e">
        <f t="shared" si="105"/>
        <v>#VALUE!</v>
      </c>
      <c r="AL235" s="28" t="e">
        <f t="shared" si="103"/>
        <v>#VALUE!</v>
      </c>
      <c r="AM235" s="28" t="e">
        <f t="shared" si="106"/>
        <v>#VALUE!</v>
      </c>
      <c r="AN235" s="28" t="e">
        <f t="shared" si="106"/>
        <v>#VALUE!</v>
      </c>
      <c r="AO235" t="e">
        <f t="shared" si="106"/>
        <v>#VALUE!</v>
      </c>
      <c r="AP235" t="e">
        <f t="shared" si="107"/>
        <v>#VALUE!</v>
      </c>
      <c r="AR235" s="16">
        <f t="shared" si="108"/>
        <v>44012</v>
      </c>
      <c r="AS235" t="e">
        <f t="shared" si="109"/>
        <v>#VALUE!</v>
      </c>
      <c r="AT235" t="e">
        <f t="shared" si="110"/>
        <v>#VALUE!</v>
      </c>
      <c r="BE235" cm="1">
        <f t="array" ref="BE235">_xll.BDH($BE$3,"PX_LAST",$A235,$A235,"Days=A","Fill=P")</f>
        <v>360.34</v>
      </c>
      <c r="BF235">
        <f t="shared" si="104"/>
        <v>2.8484986870647155E-2</v>
      </c>
      <c r="BG235" t="e">
        <f t="shared" si="120"/>
        <v>#VALUE!</v>
      </c>
      <c r="BH235" t="e">
        <f t="shared" si="121"/>
        <v>#VALUE!</v>
      </c>
      <c r="BI235" t="e">
        <f t="shared" si="128"/>
        <v>#VALUE!</v>
      </c>
      <c r="BJ235" t="e">
        <f t="shared" si="129"/>
        <v>#VALUE!</v>
      </c>
      <c r="BK235">
        <f t="shared" si="130"/>
        <v>161.97240077313796</v>
      </c>
      <c r="BL235" t="e">
        <f t="shared" si="123"/>
        <v>#VALUE!</v>
      </c>
    </row>
    <row r="236" spans="1:64" x14ac:dyDescent="0.25">
      <c r="A236" s="54">
        <v>44043</v>
      </c>
      <c r="B236" s="75">
        <f>_xll.BDH(B$2,"PX_LAST",$A236,$A236,"Days=A","Fill=P")</f>
        <v>98.495999999999995</v>
      </c>
      <c r="C236" s="8">
        <f t="shared" si="101"/>
        <v>98.463479953405539</v>
      </c>
      <c r="D236" s="55">
        <f t="shared" si="112"/>
        <v>-2.7416269806606626</v>
      </c>
      <c r="E236" s="44">
        <f t="shared" si="125"/>
        <v>-0.51657810301320239</v>
      </c>
      <c r="F236" s="8" cm="1">
        <f t="array" ref="F236">_xll.BDH(F$2,"PX_LAST",$A236,$A236,"Days=A","Fill=P")</f>
        <v>0.09</v>
      </c>
      <c r="G236" s="10">
        <f t="shared" si="102"/>
        <v>-0.1076202831631774</v>
      </c>
      <c r="H236" s="44">
        <f t="shared" si="116"/>
        <v>-1.8171935054750006</v>
      </c>
      <c r="I236" s="44">
        <f t="shared" si="126"/>
        <v>-0.87328503669625301</v>
      </c>
      <c r="J236" s="59" t="str">
        <f>_xll.BDH($J$2, "PX_LAST", A236, A236,"Days=A","Fill=P")</f>
        <v>#N/A Invalid Security</v>
      </c>
      <c r="K236" s="10" t="e">
        <f t="shared" si="100"/>
        <v>#VALUE!</v>
      </c>
      <c r="L236" s="55" t="e">
        <f>(K236-MEDIAN(K216:K236))/AVEDEV(K216:K236)</f>
        <v>#VALUE!</v>
      </c>
      <c r="M236" s="59" cm="1">
        <f t="array" ref="M236">_xll.BDH(M$3,"PX_LAST",$A236,$A236,"Days=A","Fill=P")</f>
        <v>166.3</v>
      </c>
      <c r="N236" s="10">
        <f t="shared" si="124"/>
        <v>-48.972341769706219</v>
      </c>
      <c r="O236" s="55">
        <f t="shared" si="99"/>
        <v>-1.6608910194833058</v>
      </c>
      <c r="R236" s="34" t="s">
        <v>28</v>
      </c>
      <c r="S236" s="26" t="e">
        <f t="shared" si="127"/>
        <v>#VALUE!</v>
      </c>
      <c r="T236" s="1" t="e">
        <f t="shared" si="113"/>
        <v>#VALUE!</v>
      </c>
      <c r="U236" s="26" t="e">
        <f t="shared" si="117"/>
        <v>#VALUE!</v>
      </c>
      <c r="V236" s="49" t="e">
        <f t="shared" si="114"/>
        <v>#VALUE!</v>
      </c>
      <c r="W236" s="26" t="e">
        <f t="shared" si="118"/>
        <v>#VALUE!</v>
      </c>
      <c r="X236" t="e">
        <f t="shared" si="119"/>
        <v>#VALUE!</v>
      </c>
      <c r="Y236" s="35" t="e">
        <f t="shared" si="115"/>
        <v>#VALUE!</v>
      </c>
      <c r="Z236" s="34" t="e">
        <f t="shared" si="131"/>
        <v>#VALUE!</v>
      </c>
      <c r="AA236" t="s">
        <v>57</v>
      </c>
      <c r="AB236" s="1" t="e">
        <f t="shared" si="122"/>
        <v>#VALUE!</v>
      </c>
      <c r="AC236" s="1" t="e">
        <f t="shared" ref="AC236:AC299" si="132">PERCENTILE(AB216:AB236,$X$1)</f>
        <v>#VALUE!</v>
      </c>
      <c r="AD236" s="1"/>
      <c r="AE236" s="1"/>
      <c r="AF236" s="1"/>
      <c r="AG236" s="1">
        <v>0</v>
      </c>
      <c r="AI236" s="28" t="e">
        <f t="shared" si="105"/>
        <v>#VALUE!</v>
      </c>
      <c r="AJ236" s="28" t="e">
        <f t="shared" si="105"/>
        <v>#VALUE!</v>
      </c>
      <c r="AK236" s="28" t="e">
        <f t="shared" si="105"/>
        <v>#VALUE!</v>
      </c>
      <c r="AL236" s="28" t="e">
        <f t="shared" si="103"/>
        <v>#VALUE!</v>
      </c>
      <c r="AM236" s="28" t="e">
        <f t="shared" si="106"/>
        <v>#VALUE!</v>
      </c>
      <c r="AN236" s="28" t="e">
        <f t="shared" si="106"/>
        <v>#VALUE!</v>
      </c>
      <c r="AO236" t="e">
        <f t="shared" si="106"/>
        <v>#VALUE!</v>
      </c>
      <c r="AP236" t="e">
        <f t="shared" si="107"/>
        <v>#VALUE!</v>
      </c>
      <c r="AR236" s="16">
        <f t="shared" si="108"/>
        <v>44043</v>
      </c>
      <c r="AS236" t="e">
        <f t="shared" si="109"/>
        <v>#VALUE!</v>
      </c>
      <c r="AT236" t="e">
        <f t="shared" si="110"/>
        <v>#VALUE!</v>
      </c>
      <c r="BE236" cm="1">
        <f t="array" ref="BE236">_xll.BDH($BE$3,"PX_LAST",$A236,$A236,"Days=A","Fill=P")</f>
        <v>356.33</v>
      </c>
      <c r="BF236">
        <f t="shared" si="104"/>
        <v>-1.1128378753399559E-2</v>
      </c>
      <c r="BG236" t="e">
        <f t="shared" si="120"/>
        <v>#VALUE!</v>
      </c>
      <c r="BH236" t="e">
        <f t="shared" si="121"/>
        <v>#VALUE!</v>
      </c>
      <c r="BI236" t="e">
        <f t="shared" si="128"/>
        <v>#VALUE!</v>
      </c>
      <c r="BJ236" t="e">
        <f t="shared" si="129"/>
        <v>#VALUE!</v>
      </c>
      <c r="BK236">
        <f t="shared" si="130"/>
        <v>160.16991054973707</v>
      </c>
      <c r="BL236" t="e">
        <f t="shared" si="123"/>
        <v>#VALUE!</v>
      </c>
    </row>
    <row r="237" spans="1:64" x14ac:dyDescent="0.25">
      <c r="A237" s="54">
        <v>44074</v>
      </c>
      <c r="B237" s="75">
        <f>_xll.BDH(B$2,"PX_LAST",$A237,$A237,"Days=A","Fill=P")</f>
        <v>98.912099999999995</v>
      </c>
      <c r="C237" s="8">
        <f t="shared" si="101"/>
        <v>98.485910955735264</v>
      </c>
      <c r="D237" s="55">
        <f t="shared" si="112"/>
        <v>-2.1726953022731088</v>
      </c>
      <c r="E237" s="44">
        <f t="shared" si="125"/>
        <v>1.2945088108604117</v>
      </c>
      <c r="F237" s="8" cm="1">
        <f t="array" ref="F237">_xll.BDH(F$2,"PX_LAST",$A237,$A237,"Days=A","Fill=P")</f>
        <v>0.313</v>
      </c>
      <c r="G237" s="10">
        <f t="shared" si="102"/>
        <v>-8.658926900501851E-2</v>
      </c>
      <c r="H237" s="44">
        <f t="shared" si="116"/>
        <v>-1.3505261165556999</v>
      </c>
      <c r="I237" s="44">
        <f t="shared" si="126"/>
        <v>0.94988091836182531</v>
      </c>
      <c r="J237" s="59" t="str">
        <f>_xll.BDH($J$2, "PX_LAST", A237, A237,"Days=A","Fill=P")</f>
        <v>#N/A Invalid Security</v>
      </c>
      <c r="K237" s="10" t="e">
        <f t="shared" si="100"/>
        <v>#VALUE!</v>
      </c>
      <c r="L237" s="55" t="e">
        <f t="shared" ref="L237:L300" si="133">(K237-MEDIAN(K217:K237))/AVEDEV(K217:K237)</f>
        <v>#VALUE!</v>
      </c>
      <c r="M237" s="59" cm="1">
        <f t="array" ref="M237">_xll.BDH(M$3,"PX_LAST",$A237,$A237,"Days=A","Fill=P")</f>
        <v>132.6</v>
      </c>
      <c r="N237" s="10">
        <f t="shared" si="124"/>
        <v>-30.8151075927356</v>
      </c>
      <c r="O237" s="55">
        <f t="shared" si="99"/>
        <v>0.17461992220081718</v>
      </c>
      <c r="R237" s="34" t="s">
        <v>26</v>
      </c>
      <c r="S237" s="26" t="e">
        <f t="shared" si="127"/>
        <v>#VALUE!</v>
      </c>
      <c r="T237" s="1" t="e">
        <f t="shared" si="113"/>
        <v>#VALUE!</v>
      </c>
      <c r="U237" s="26" t="e">
        <f t="shared" si="117"/>
        <v>#VALUE!</v>
      </c>
      <c r="V237" s="49" t="e">
        <f t="shared" si="114"/>
        <v>#VALUE!</v>
      </c>
      <c r="W237" s="26" t="e">
        <f t="shared" si="118"/>
        <v>#VALUE!</v>
      </c>
      <c r="X237" t="e">
        <f t="shared" si="119"/>
        <v>#VALUE!</v>
      </c>
      <c r="Y237" s="35" t="e">
        <f t="shared" si="115"/>
        <v>#VALUE!</v>
      </c>
      <c r="Z237" s="34" t="e">
        <f t="shared" si="131"/>
        <v>#VALUE!</v>
      </c>
      <c r="AA237" t="s">
        <v>57</v>
      </c>
      <c r="AB237" s="1" t="e">
        <f t="shared" si="122"/>
        <v>#VALUE!</v>
      </c>
      <c r="AC237" s="1" t="e">
        <f t="shared" si="132"/>
        <v>#VALUE!</v>
      </c>
      <c r="AD237" s="1"/>
      <c r="AE237" s="1"/>
      <c r="AF237" s="1"/>
      <c r="AG237" s="1">
        <v>0</v>
      </c>
      <c r="AI237" s="28" t="e">
        <f t="shared" si="105"/>
        <v>#VALUE!</v>
      </c>
      <c r="AJ237" s="28" t="e">
        <f t="shared" si="105"/>
        <v>#VALUE!</v>
      </c>
      <c r="AK237" s="28" t="e">
        <f t="shared" si="105"/>
        <v>#VALUE!</v>
      </c>
      <c r="AL237" s="28" t="e">
        <f t="shared" si="103"/>
        <v>#VALUE!</v>
      </c>
      <c r="AM237" s="28" t="e">
        <f t="shared" si="106"/>
        <v>#VALUE!</v>
      </c>
      <c r="AN237" s="28" t="e">
        <f t="shared" si="106"/>
        <v>#VALUE!</v>
      </c>
      <c r="AO237" t="e">
        <f t="shared" si="106"/>
        <v>#VALUE!</v>
      </c>
      <c r="AP237" t="e">
        <f t="shared" si="107"/>
        <v>#VALUE!</v>
      </c>
      <c r="AR237" s="16">
        <f t="shared" si="108"/>
        <v>44074</v>
      </c>
      <c r="AS237" t="e">
        <f t="shared" si="109"/>
        <v>#VALUE!</v>
      </c>
      <c r="AT237" t="e">
        <f t="shared" si="110"/>
        <v>#VALUE!</v>
      </c>
      <c r="BE237" cm="1">
        <f t="array" ref="BE237">_xll.BDH($BE$3,"PX_LAST",$A237,$A237,"Days=A","Fill=P")</f>
        <v>366.51</v>
      </c>
      <c r="BF237">
        <f t="shared" si="104"/>
        <v>2.8569023096567836E-2</v>
      </c>
      <c r="BG237" t="e">
        <f t="shared" si="120"/>
        <v>#VALUE!</v>
      </c>
      <c r="BH237" t="e">
        <f t="shared" si="121"/>
        <v>#VALUE!</v>
      </c>
      <c r="BI237" t="e">
        <f t="shared" si="128"/>
        <v>#VALUE!</v>
      </c>
      <c r="BJ237" t="e">
        <f t="shared" si="129"/>
        <v>#VALUE!</v>
      </c>
      <c r="BK237">
        <f t="shared" si="130"/>
        <v>164.74580842360771</v>
      </c>
      <c r="BL237" t="e">
        <f t="shared" si="123"/>
        <v>#VALUE!</v>
      </c>
    </row>
    <row r="238" spans="1:64" x14ac:dyDescent="0.25">
      <c r="A238" s="54">
        <v>44104</v>
      </c>
      <c r="B238" s="75">
        <f>_xll.BDH(B$2,"PX_LAST",$A238,$A238,"Days=A","Fill=P")</f>
        <v>98.911799999999999</v>
      </c>
      <c r="C238" s="8">
        <f t="shared" si="101"/>
        <v>98.507205407948504</v>
      </c>
      <c r="D238" s="55">
        <f t="shared" si="112"/>
        <v>-1.7957296654775128</v>
      </c>
      <c r="E238" s="44">
        <f t="shared" si="125"/>
        <v>2.2589773438376453</v>
      </c>
      <c r="F238" s="8" cm="1">
        <f t="array" ref="F238">_xll.BDH(F$2,"PX_LAST",$A238,$A238,"Days=A","Fill=P")</f>
        <v>0.17299999999999999</v>
      </c>
      <c r="G238" s="10">
        <f t="shared" si="102"/>
        <v>-7.3609805554767579E-2</v>
      </c>
      <c r="H238" s="44">
        <f t="shared" si="116"/>
        <v>-1.0739339204853489</v>
      </c>
      <c r="I238" s="44">
        <f t="shared" si="126"/>
        <v>1.4983492835776777</v>
      </c>
      <c r="J238" s="59" t="str">
        <f>_xll.BDH($J$2, "PX_LAST", A238, A238,"Days=A","Fill=P")</f>
        <v>#N/A Invalid Security</v>
      </c>
      <c r="K238" s="10" t="e">
        <f t="shared" si="100"/>
        <v>#VALUE!</v>
      </c>
      <c r="L238" s="55" t="e">
        <f t="shared" si="133"/>
        <v>#VALUE!</v>
      </c>
      <c r="M238" s="59" cm="1">
        <f t="array" ref="M238">_xll.BDH(M$3,"PX_LAST",$A238,$A238,"Days=A","Fill=P")</f>
        <v>47.8</v>
      </c>
      <c r="N238" s="10">
        <f t="shared" si="124"/>
        <v>-22.953596833462043</v>
      </c>
      <c r="O238" s="55">
        <f t="shared" si="99"/>
        <v>1.0013702573937993</v>
      </c>
      <c r="R238" s="34" t="s">
        <v>26</v>
      </c>
      <c r="S238" s="26" t="e">
        <f t="shared" si="127"/>
        <v>#VALUE!</v>
      </c>
      <c r="T238" s="1" t="e">
        <f t="shared" si="113"/>
        <v>#VALUE!</v>
      </c>
      <c r="U238" s="26" t="e">
        <f t="shared" si="117"/>
        <v>#VALUE!</v>
      </c>
      <c r="V238" s="49" t="e">
        <f t="shared" si="114"/>
        <v>#VALUE!</v>
      </c>
      <c r="W238" s="26" t="e">
        <f t="shared" si="118"/>
        <v>#VALUE!</v>
      </c>
      <c r="X238" t="e">
        <f t="shared" si="119"/>
        <v>#VALUE!</v>
      </c>
      <c r="Y238" s="35" t="e">
        <f t="shared" si="115"/>
        <v>#VALUE!</v>
      </c>
      <c r="Z238" s="34" t="e">
        <f t="shared" si="131"/>
        <v>#VALUE!</v>
      </c>
      <c r="AA238" t="s">
        <v>57</v>
      </c>
      <c r="AB238" s="1" t="e">
        <f t="shared" si="122"/>
        <v>#VALUE!</v>
      </c>
      <c r="AC238" s="1" t="e">
        <f t="shared" si="132"/>
        <v>#VALUE!</v>
      </c>
      <c r="AD238" s="1"/>
      <c r="AE238" s="1"/>
      <c r="AF238" s="1"/>
      <c r="AG238" s="1">
        <v>0</v>
      </c>
      <c r="AI238" s="28" t="e">
        <f t="shared" si="105"/>
        <v>#VALUE!</v>
      </c>
      <c r="AJ238" s="28" t="e">
        <f t="shared" si="105"/>
        <v>#VALUE!</v>
      </c>
      <c r="AK238" s="28" t="e">
        <f t="shared" si="105"/>
        <v>#VALUE!</v>
      </c>
      <c r="AL238" s="28" t="e">
        <f t="shared" si="103"/>
        <v>#VALUE!</v>
      </c>
      <c r="AM238" s="28" t="e">
        <f t="shared" si="106"/>
        <v>#VALUE!</v>
      </c>
      <c r="AN238" s="28" t="e">
        <f t="shared" si="106"/>
        <v>#VALUE!</v>
      </c>
      <c r="AO238" t="e">
        <f t="shared" si="106"/>
        <v>#VALUE!</v>
      </c>
      <c r="AP238" t="e">
        <f t="shared" si="107"/>
        <v>#VALUE!</v>
      </c>
      <c r="AR238" s="16">
        <f t="shared" si="108"/>
        <v>44104</v>
      </c>
      <c r="AS238" t="e">
        <f t="shared" si="109"/>
        <v>#VALUE!</v>
      </c>
      <c r="AT238" t="e">
        <f t="shared" si="110"/>
        <v>#VALUE!</v>
      </c>
      <c r="BE238" cm="1">
        <f t="array" ref="BE238">_xll.BDH($BE$3,"PX_LAST",$A238,$A238,"Days=A","Fill=P")</f>
        <v>361.09</v>
      </c>
      <c r="BF238">
        <f t="shared" si="104"/>
        <v>-1.4788136749338432E-2</v>
      </c>
      <c r="BG238" t="e">
        <f t="shared" si="120"/>
        <v>#VALUE!</v>
      </c>
      <c r="BH238" t="e">
        <f t="shared" si="121"/>
        <v>#VALUE!</v>
      </c>
      <c r="BI238" t="e">
        <f t="shared" si="128"/>
        <v>#VALUE!</v>
      </c>
      <c r="BJ238" t="e">
        <f t="shared" si="129"/>
        <v>#VALUE!</v>
      </c>
      <c r="BK238">
        <f t="shared" si="130"/>
        <v>162.3095248797591</v>
      </c>
      <c r="BL238" t="e">
        <f t="shared" si="123"/>
        <v>#VALUE!</v>
      </c>
    </row>
    <row r="239" spans="1:64" x14ac:dyDescent="0.25">
      <c r="A239" s="54">
        <v>44134</v>
      </c>
      <c r="B239" s="75">
        <f>_xll.BDH(B$2,"PX_LAST",$A239,$A239,"Days=A","Fill=P")</f>
        <v>98.911799999999999</v>
      </c>
      <c r="C239" s="8">
        <f t="shared" si="101"/>
        <v>98.52743513755108</v>
      </c>
      <c r="D239" s="55">
        <f t="shared" si="112"/>
        <v>-1.5086775383697415</v>
      </c>
      <c r="E239" s="44">
        <f t="shared" si="125"/>
        <v>1.9345895318452804</v>
      </c>
      <c r="F239" s="8" cm="1">
        <f t="array" ref="F239">_xll.BDH(F$2,"PX_LAST",$A239,$A239,"Days=A","Fill=P")</f>
        <v>-0.53800000000000003</v>
      </c>
      <c r="G239" s="10">
        <f t="shared" si="102"/>
        <v>-9.6829315277029218E-2</v>
      </c>
      <c r="H239" s="44">
        <f t="shared" si="116"/>
        <v>-1.3949758046613432</v>
      </c>
      <c r="I239" s="44">
        <f t="shared" si="126"/>
        <v>0.86506052428371372</v>
      </c>
      <c r="J239" s="59" t="str">
        <f>_xll.BDH($J$2, "PX_LAST", A239, A239,"Days=A","Fill=P")</f>
        <v>#N/A Invalid Security</v>
      </c>
      <c r="K239" s="10" t="e">
        <f t="shared" si="100"/>
        <v>#VALUE!</v>
      </c>
      <c r="L239" s="55" t="e">
        <f t="shared" si="133"/>
        <v>#VALUE!</v>
      </c>
      <c r="M239" s="59" cm="1">
        <f t="array" ref="M239">_xll.BDH(M$3,"PX_LAST",$A239,$A239,"Days=A","Fill=P")</f>
        <v>103.2</v>
      </c>
      <c r="N239" s="10">
        <f t="shared" si="124"/>
        <v>-10.338237150115843</v>
      </c>
      <c r="O239" s="55">
        <f t="shared" ref="O239:O302" si="134">(N239-MEDIAN(N219:N239))/AVEDEV(N219:N239)</f>
        <v>2.2149121878518025</v>
      </c>
      <c r="R239" s="34" t="s">
        <v>26</v>
      </c>
      <c r="S239" s="26" t="e">
        <f t="shared" si="127"/>
        <v>#VALUE!</v>
      </c>
      <c r="T239" s="1" t="e">
        <f t="shared" si="113"/>
        <v>#VALUE!</v>
      </c>
      <c r="U239" s="26" t="e">
        <f t="shared" si="117"/>
        <v>#VALUE!</v>
      </c>
      <c r="V239" s="49" t="e">
        <f t="shared" si="114"/>
        <v>#VALUE!</v>
      </c>
      <c r="W239" s="26" t="e">
        <f t="shared" si="118"/>
        <v>#VALUE!</v>
      </c>
      <c r="X239" t="e">
        <f t="shared" si="119"/>
        <v>#VALUE!</v>
      </c>
      <c r="Y239" s="35" t="e">
        <f t="shared" si="115"/>
        <v>#VALUE!</v>
      </c>
      <c r="Z239" s="34" t="e">
        <f t="shared" si="131"/>
        <v>#VALUE!</v>
      </c>
      <c r="AA239" t="s">
        <v>57</v>
      </c>
      <c r="AB239" s="1" t="e">
        <f t="shared" si="122"/>
        <v>#VALUE!</v>
      </c>
      <c r="AC239" s="1" t="e">
        <f t="shared" si="132"/>
        <v>#VALUE!</v>
      </c>
      <c r="AD239" s="1"/>
      <c r="AE239" s="1"/>
      <c r="AF239" s="1"/>
      <c r="AG239" s="1">
        <v>0</v>
      </c>
      <c r="AI239" s="28" t="e">
        <f t="shared" si="105"/>
        <v>#VALUE!</v>
      </c>
      <c r="AJ239" s="28" t="e">
        <f t="shared" si="105"/>
        <v>#VALUE!</v>
      </c>
      <c r="AK239" s="28" t="e">
        <f t="shared" si="105"/>
        <v>#VALUE!</v>
      </c>
      <c r="AL239" s="28" t="e">
        <f t="shared" si="103"/>
        <v>#VALUE!</v>
      </c>
      <c r="AM239" s="28" t="e">
        <f t="shared" si="106"/>
        <v>#VALUE!</v>
      </c>
      <c r="AN239" s="28" t="e">
        <f t="shared" si="106"/>
        <v>#VALUE!</v>
      </c>
      <c r="AO239" t="e">
        <f t="shared" si="106"/>
        <v>#VALUE!</v>
      </c>
      <c r="AP239" t="e">
        <f t="shared" si="107"/>
        <v>#VALUE!</v>
      </c>
      <c r="AR239" s="16">
        <f t="shared" si="108"/>
        <v>44134</v>
      </c>
      <c r="AS239" t="e">
        <f t="shared" si="109"/>
        <v>#VALUE!</v>
      </c>
      <c r="AT239" t="e">
        <f t="shared" si="110"/>
        <v>#VALUE!</v>
      </c>
      <c r="BE239" cm="1">
        <f t="array" ref="BE239">_xll.BDH($BE$3,"PX_LAST",$A239,$A239,"Days=A","Fill=P")</f>
        <v>342.36</v>
      </c>
      <c r="BF239">
        <f t="shared" si="104"/>
        <v>-5.1870724750062158E-2</v>
      </c>
      <c r="BG239" t="e">
        <f t="shared" si="120"/>
        <v>#VALUE!</v>
      </c>
      <c r="BH239" t="e">
        <f t="shared" si="121"/>
        <v>#VALUE!</v>
      </c>
      <c r="BI239" t="e">
        <f t="shared" si="128"/>
        <v>#VALUE!</v>
      </c>
      <c r="BJ239" t="e">
        <f t="shared" si="129"/>
        <v>#VALUE!</v>
      </c>
      <c r="BK239">
        <f t="shared" si="130"/>
        <v>153.89041219040774</v>
      </c>
      <c r="BL239" t="e">
        <f t="shared" si="123"/>
        <v>#VALUE!</v>
      </c>
    </row>
    <row r="240" spans="1:64" x14ac:dyDescent="0.25">
      <c r="A240" s="54">
        <v>44165</v>
      </c>
      <c r="B240" s="75">
        <f>_xll.BDH(B$2,"PX_LAST",$A240,$A240,"Days=A","Fill=P")</f>
        <v>99.117000000000004</v>
      </c>
      <c r="C240" s="8">
        <f t="shared" si="101"/>
        <v>98.556913380673521</v>
      </c>
      <c r="D240" s="55">
        <f t="shared" si="112"/>
        <v>-1.2786833452831723</v>
      </c>
      <c r="E240" s="44">
        <f t="shared" si="125"/>
        <v>1.4629436353774903</v>
      </c>
      <c r="F240" s="8" cm="1">
        <f t="array" ref="F240">_xll.BDH(F$2,"PX_LAST",$A240,$A240,"Days=A","Fill=P")</f>
        <v>0.29099999999999998</v>
      </c>
      <c r="G240" s="10">
        <f t="shared" si="102"/>
        <v>-7.7437849513177739E-2</v>
      </c>
      <c r="H240" s="44">
        <f t="shared" si="116"/>
        <v>-1.0225805345232561</v>
      </c>
      <c r="I240" s="44">
        <f t="shared" si="126"/>
        <v>0.79461297095174444</v>
      </c>
      <c r="J240" s="59" t="str">
        <f>_xll.BDH($J$2, "PX_LAST", A240, A240,"Days=A","Fill=P")</f>
        <v>#N/A Invalid Security</v>
      </c>
      <c r="K240" s="10" t="e">
        <f t="shared" si="100"/>
        <v>#VALUE!</v>
      </c>
      <c r="L240" s="55" t="e">
        <f t="shared" si="133"/>
        <v>#VALUE!</v>
      </c>
      <c r="M240" s="59" cm="1">
        <f t="array" ref="M240">_xll.BDH(M$3,"PX_LAST",$A240,$A240,"Days=A","Fill=P")</f>
        <v>123.7</v>
      </c>
      <c r="N240" s="10">
        <f t="shared" si="124"/>
        <v>3.0655865648957388</v>
      </c>
      <c r="O240" s="55">
        <f t="shared" si="134"/>
        <v>3.1895564808504409</v>
      </c>
      <c r="R240" s="34" t="s">
        <v>26</v>
      </c>
      <c r="S240" s="26" t="e">
        <f t="shared" si="127"/>
        <v>#VALUE!</v>
      </c>
      <c r="T240" s="1" t="e">
        <f t="shared" si="113"/>
        <v>#VALUE!</v>
      </c>
      <c r="U240" s="26" t="e">
        <f t="shared" si="117"/>
        <v>#VALUE!</v>
      </c>
      <c r="V240" s="49" t="e">
        <f t="shared" si="114"/>
        <v>#VALUE!</v>
      </c>
      <c r="W240" s="26" t="e">
        <f t="shared" si="118"/>
        <v>#VALUE!</v>
      </c>
      <c r="X240" t="e">
        <f t="shared" si="119"/>
        <v>#VALUE!</v>
      </c>
      <c r="Y240" s="35" t="e">
        <f t="shared" si="115"/>
        <v>#VALUE!</v>
      </c>
      <c r="Z240" s="34" t="e">
        <f t="shared" si="131"/>
        <v>#VALUE!</v>
      </c>
      <c r="AA240" t="s">
        <v>57</v>
      </c>
      <c r="AB240" s="1" t="e">
        <f t="shared" si="122"/>
        <v>#VALUE!</v>
      </c>
      <c r="AC240" s="1" t="e">
        <f t="shared" si="132"/>
        <v>#VALUE!</v>
      </c>
      <c r="AD240" s="1"/>
      <c r="AE240" s="1"/>
      <c r="AF240" s="1"/>
      <c r="AG240" s="1">
        <v>0</v>
      </c>
      <c r="AI240" s="28" t="e">
        <f t="shared" si="105"/>
        <v>#VALUE!</v>
      </c>
      <c r="AJ240" s="28" t="e">
        <f t="shared" si="105"/>
        <v>#VALUE!</v>
      </c>
      <c r="AK240" s="28" t="e">
        <f t="shared" si="105"/>
        <v>#VALUE!</v>
      </c>
      <c r="AL240" s="28" t="e">
        <f t="shared" si="103"/>
        <v>#VALUE!</v>
      </c>
      <c r="AM240" s="28" t="e">
        <f t="shared" si="106"/>
        <v>#VALUE!</v>
      </c>
      <c r="AN240" s="28" t="e">
        <f t="shared" si="106"/>
        <v>#VALUE!</v>
      </c>
      <c r="AO240" t="e">
        <f t="shared" si="106"/>
        <v>#VALUE!</v>
      </c>
      <c r="AP240" t="e">
        <f t="shared" si="107"/>
        <v>#VALUE!</v>
      </c>
      <c r="AR240" s="16">
        <f t="shared" si="108"/>
        <v>44165</v>
      </c>
      <c r="AS240" t="e">
        <f t="shared" si="109"/>
        <v>#VALUE!</v>
      </c>
      <c r="AT240" t="e">
        <f t="shared" si="110"/>
        <v>#VALUE!</v>
      </c>
      <c r="BE240" cm="1">
        <f t="array" ref="BE240">_xll.BDH($BE$3,"PX_LAST",$A240,$A240,"Days=A","Fill=P")</f>
        <v>389.36</v>
      </c>
      <c r="BF240">
        <f t="shared" si="104"/>
        <v>0.13728239280289745</v>
      </c>
      <c r="BG240" t="e">
        <f t="shared" si="120"/>
        <v>#VALUE!</v>
      </c>
      <c r="BH240" t="e">
        <f t="shared" si="121"/>
        <v>#VALUE!</v>
      </c>
      <c r="BI240" t="e">
        <f t="shared" si="128"/>
        <v>#VALUE!</v>
      </c>
      <c r="BJ240" t="e">
        <f t="shared" si="129"/>
        <v>#VALUE!</v>
      </c>
      <c r="BK240">
        <f t="shared" si="130"/>
        <v>175.01685620533109</v>
      </c>
      <c r="BL240" t="e">
        <f t="shared" si="123"/>
        <v>#VALUE!</v>
      </c>
    </row>
    <row r="241" spans="1:64" x14ac:dyDescent="0.25">
      <c r="A241" s="54">
        <v>44196</v>
      </c>
      <c r="B241" s="75">
        <f>_xll.BDH(B$2,"PX_LAST",$A241,$A241,"Days=A","Fill=P")</f>
        <v>99.537999999999997</v>
      </c>
      <c r="C241" s="8">
        <f t="shared" si="101"/>
        <v>98.605967711639835</v>
      </c>
      <c r="D241" s="55">
        <f t="shared" si="112"/>
        <v>-1.0710799894887115</v>
      </c>
      <c r="E241" s="44">
        <f t="shared" si="125"/>
        <v>1.1016153127843973</v>
      </c>
      <c r="F241" s="8" cm="1">
        <f t="array" ref="F241">_xll.BDH(F$2,"PX_LAST",$A241,$A241,"Days=A","Fill=P")</f>
        <v>0.36299999999999999</v>
      </c>
      <c r="G241" s="10">
        <f t="shared" si="102"/>
        <v>-5.5415957037518837E-2</v>
      </c>
      <c r="H241" s="44">
        <f t="shared" si="116"/>
        <v>-0.54866387027531471</v>
      </c>
      <c r="I241" s="44">
        <f t="shared" si="126"/>
        <v>0.80186224628038516</v>
      </c>
      <c r="J241" s="59" t="str">
        <f>_xll.BDH($J$2, "PX_LAST", A241, A241,"Days=A","Fill=P")</f>
        <v>#N/A Invalid Security</v>
      </c>
      <c r="K241" s="10" t="e">
        <f t="shared" si="100"/>
        <v>#VALUE!</v>
      </c>
      <c r="L241" s="55" t="e">
        <f t="shared" si="133"/>
        <v>#VALUE!</v>
      </c>
      <c r="M241" s="59" cm="1">
        <f t="array" ref="M241">_xll.BDH(M$3,"PX_LAST",$A241,$A241,"Days=A","Fill=P")</f>
        <v>188.5</v>
      </c>
      <c r="N241" s="10">
        <f t="shared" si="124"/>
        <v>21.609027908406159</v>
      </c>
      <c r="O241" s="55">
        <f t="shared" si="134"/>
        <v>3.9553808829201236</v>
      </c>
      <c r="R241" s="34" t="s">
        <v>26</v>
      </c>
      <c r="S241" s="26" t="e">
        <f t="shared" si="127"/>
        <v>#VALUE!</v>
      </c>
      <c r="T241" s="1" t="e">
        <f t="shared" si="113"/>
        <v>#VALUE!</v>
      </c>
      <c r="U241" s="26" t="e">
        <f t="shared" si="117"/>
        <v>#VALUE!</v>
      </c>
      <c r="V241" s="49" t="e">
        <f t="shared" si="114"/>
        <v>#VALUE!</v>
      </c>
      <c r="W241" s="26" t="e">
        <f t="shared" si="118"/>
        <v>#VALUE!</v>
      </c>
      <c r="X241" t="e">
        <f t="shared" si="119"/>
        <v>#VALUE!</v>
      </c>
      <c r="Y241" s="35" t="e">
        <f t="shared" si="115"/>
        <v>#VALUE!</v>
      </c>
      <c r="Z241" s="34" t="e">
        <f t="shared" si="131"/>
        <v>#VALUE!</v>
      </c>
      <c r="AA241" t="s">
        <v>57</v>
      </c>
      <c r="AB241" s="1" t="e">
        <f t="shared" si="122"/>
        <v>#VALUE!</v>
      </c>
      <c r="AC241" s="1" t="e">
        <f t="shared" si="132"/>
        <v>#VALUE!</v>
      </c>
      <c r="AD241" s="1"/>
      <c r="AE241" s="1"/>
      <c r="AF241" s="1"/>
      <c r="AG241" s="1">
        <v>0</v>
      </c>
      <c r="AI241" s="28" t="e">
        <f t="shared" si="105"/>
        <v>#VALUE!</v>
      </c>
      <c r="AJ241" s="28" t="e">
        <f t="shared" si="105"/>
        <v>#VALUE!</v>
      </c>
      <c r="AK241" s="28" t="e">
        <f t="shared" si="105"/>
        <v>#VALUE!</v>
      </c>
      <c r="AL241" s="28" t="e">
        <f t="shared" si="103"/>
        <v>#VALUE!</v>
      </c>
      <c r="AM241" s="28" t="e">
        <f t="shared" si="106"/>
        <v>#VALUE!</v>
      </c>
      <c r="AN241" s="28" t="e">
        <f t="shared" si="106"/>
        <v>#VALUE!</v>
      </c>
      <c r="AO241" t="e">
        <f t="shared" si="106"/>
        <v>#VALUE!</v>
      </c>
      <c r="AP241" t="e">
        <f t="shared" si="107"/>
        <v>#VALUE!</v>
      </c>
      <c r="AR241" s="16">
        <f t="shared" si="108"/>
        <v>44196</v>
      </c>
      <c r="AS241" t="e">
        <f t="shared" si="109"/>
        <v>#VALUE!</v>
      </c>
      <c r="AT241" t="e">
        <f t="shared" si="110"/>
        <v>#VALUE!</v>
      </c>
      <c r="BE241" cm="1">
        <f t="array" ref="BE241">_xll.BDH($BE$3,"PX_LAST",$A241,$A241,"Days=A","Fill=P")</f>
        <v>399.03</v>
      </c>
      <c r="BF241">
        <f t="shared" si="104"/>
        <v>2.4835627696732976E-2</v>
      </c>
      <c r="BG241" t="e">
        <f t="shared" si="120"/>
        <v>#VALUE!</v>
      </c>
      <c r="BH241" t="e">
        <f t="shared" si="121"/>
        <v>#VALUE!</v>
      </c>
      <c r="BI241" t="e">
        <f t="shared" si="128"/>
        <v>#VALUE!</v>
      </c>
      <c r="BJ241" t="e">
        <f t="shared" si="129"/>
        <v>#VALUE!</v>
      </c>
      <c r="BK241">
        <f t="shared" si="130"/>
        <v>179.36350968669936</v>
      </c>
      <c r="BL241" t="e">
        <f t="shared" si="123"/>
        <v>#VALUE!</v>
      </c>
    </row>
    <row r="242" spans="1:64" x14ac:dyDescent="0.25">
      <c r="A242" s="54">
        <v>44225</v>
      </c>
      <c r="B242" s="75">
        <f>_xll.BDH(B$2,"PX_LAST",$A242,$A242,"Days=A","Fill=P")</f>
        <v>99.537999999999997</v>
      </c>
      <c r="C242" s="8">
        <f t="shared" si="101"/>
        <v>98.652569326057844</v>
      </c>
      <c r="D242" s="55">
        <f t="shared" si="112"/>
        <v>-0.89959894427415943</v>
      </c>
      <c r="E242" s="44">
        <f t="shared" si="125"/>
        <v>0.89613072120335335</v>
      </c>
      <c r="F242" s="8" cm="1">
        <f t="array" ref="F242">_xll.BDH(F$2,"PX_LAST",$A242,$A242,"Days=A","Fill=P")</f>
        <v>0.33800000000000002</v>
      </c>
      <c r="G242" s="10">
        <f t="shared" si="102"/>
        <v>-3.5745159185642875E-2</v>
      </c>
      <c r="H242" s="44">
        <f t="shared" si="116"/>
        <v>-8.7291887882252783E-2</v>
      </c>
      <c r="I242" s="44">
        <f t="shared" si="126"/>
        <v>0.98664203260309602</v>
      </c>
      <c r="J242" s="59" t="str">
        <f>_xll.BDH($J$2, "PX_LAST", A242, A242,"Days=A","Fill=P")</f>
        <v>#N/A Invalid Security</v>
      </c>
      <c r="K242" s="10" t="e">
        <f t="shared" si="100"/>
        <v>#VALUE!</v>
      </c>
      <c r="L242" s="55" t="e">
        <f t="shared" si="133"/>
        <v>#VALUE!</v>
      </c>
      <c r="M242" s="59" cm="1">
        <f t="array" ref="M242">_xll.BDH(M$3,"PX_LAST",$A242,$A242,"Days=A","Fill=P")</f>
        <v>128.19999999999999</v>
      </c>
      <c r="N242" s="10">
        <f t="shared" si="124"/>
        <v>32.268125117565539</v>
      </c>
      <c r="O242" s="55">
        <f t="shared" si="134"/>
        <v>3.7436033415769923</v>
      </c>
      <c r="R242" s="34" t="s">
        <v>26</v>
      </c>
      <c r="S242" s="26" t="e">
        <f t="shared" si="127"/>
        <v>#VALUE!</v>
      </c>
      <c r="T242" s="1" t="e">
        <f t="shared" si="113"/>
        <v>#VALUE!</v>
      </c>
      <c r="U242" s="26" t="e">
        <f t="shared" si="117"/>
        <v>#VALUE!</v>
      </c>
      <c r="V242" s="49" t="e">
        <f t="shared" si="114"/>
        <v>#VALUE!</v>
      </c>
      <c r="W242" s="26" t="e">
        <f t="shared" si="118"/>
        <v>#VALUE!</v>
      </c>
      <c r="X242" t="e">
        <f t="shared" si="119"/>
        <v>#VALUE!</v>
      </c>
      <c r="Y242" s="35" t="e">
        <f t="shared" si="115"/>
        <v>#VALUE!</v>
      </c>
      <c r="Z242" s="34" t="e">
        <f t="shared" si="131"/>
        <v>#VALUE!</v>
      </c>
      <c r="AA242" t="s">
        <v>57</v>
      </c>
      <c r="AB242" s="1" t="e">
        <f t="shared" si="122"/>
        <v>#VALUE!</v>
      </c>
      <c r="AC242" s="1" t="e">
        <f t="shared" si="132"/>
        <v>#VALUE!</v>
      </c>
      <c r="AD242" s="1"/>
      <c r="AE242" s="1"/>
      <c r="AF242" s="1"/>
      <c r="AG242" s="1">
        <v>0</v>
      </c>
      <c r="AI242" s="28" t="e">
        <f t="shared" si="105"/>
        <v>#VALUE!</v>
      </c>
      <c r="AJ242" s="28" t="e">
        <f t="shared" si="105"/>
        <v>#VALUE!</v>
      </c>
      <c r="AK242" s="28" t="e">
        <f t="shared" si="105"/>
        <v>#VALUE!</v>
      </c>
      <c r="AL242" s="28" t="e">
        <f t="shared" si="103"/>
        <v>#VALUE!</v>
      </c>
      <c r="AM242" s="28" t="e">
        <f t="shared" si="106"/>
        <v>#VALUE!</v>
      </c>
      <c r="AN242" s="28" t="e">
        <f t="shared" si="106"/>
        <v>#VALUE!</v>
      </c>
      <c r="AO242" t="e">
        <f t="shared" si="106"/>
        <v>#VALUE!</v>
      </c>
      <c r="AP242" t="e">
        <f t="shared" si="107"/>
        <v>#VALUE!</v>
      </c>
      <c r="AR242" s="16">
        <f t="shared" si="108"/>
        <v>44225</v>
      </c>
      <c r="AS242" t="e">
        <f t="shared" si="109"/>
        <v>#VALUE!</v>
      </c>
      <c r="AT242" t="e">
        <f t="shared" si="110"/>
        <v>#VALUE!</v>
      </c>
      <c r="BE242" cm="1">
        <f t="array" ref="BE242">_xll.BDH($BE$3,"PX_LAST",$A242,$A242,"Days=A","Fill=P")</f>
        <v>395.85</v>
      </c>
      <c r="BF242">
        <f t="shared" si="104"/>
        <v>-7.9693256146152747E-3</v>
      </c>
      <c r="BG242" t="e">
        <f t="shared" si="120"/>
        <v>#VALUE!</v>
      </c>
      <c r="BH242" t="e">
        <f t="shared" si="121"/>
        <v>#VALUE!</v>
      </c>
      <c r="BI242" t="e">
        <f t="shared" si="128"/>
        <v>#VALUE!</v>
      </c>
      <c r="BJ242" t="e">
        <f t="shared" si="129"/>
        <v>#VALUE!</v>
      </c>
      <c r="BK242">
        <f t="shared" si="130"/>
        <v>177.93410347462586</v>
      </c>
      <c r="BL242" t="e">
        <f t="shared" si="123"/>
        <v>#VALUE!</v>
      </c>
    </row>
    <row r="243" spans="1:64" x14ac:dyDescent="0.25">
      <c r="A243" s="54">
        <v>44253</v>
      </c>
      <c r="B243" s="75">
        <f>_xll.BDH(B$2,"PX_LAST",$A243,$A243,"Days=A","Fill=P")</f>
        <v>99.687600000000003</v>
      </c>
      <c r="C243" s="8">
        <f t="shared" si="101"/>
        <v>98.704320859754944</v>
      </c>
      <c r="D243" s="55">
        <f t="shared" si="112"/>
        <v>-0.73981886774818761</v>
      </c>
      <c r="E243" s="44">
        <f t="shared" si="125"/>
        <v>0.76885867062155389</v>
      </c>
      <c r="F243" s="8" cm="1">
        <f t="array" ref="F243">_xll.BDH(F$2,"PX_LAST",$A243,$A243,"Days=A","Fill=P")</f>
        <v>0.52900000000000003</v>
      </c>
      <c r="G243" s="10">
        <f t="shared" si="102"/>
        <v>-7.5079012263607019E-3</v>
      </c>
      <c r="H243" s="44">
        <f t="shared" si="116"/>
        <v>0.34599360720699512</v>
      </c>
      <c r="I243" s="44">
        <f t="shared" si="126"/>
        <v>1.7409694118683383</v>
      </c>
      <c r="J243" s="59" t="str">
        <f>_xll.BDH($J$2, "PX_LAST", A243, A243,"Days=A","Fill=P")</f>
        <v>#N/A Invalid Security</v>
      </c>
      <c r="K243" s="10" t="e">
        <f t="shared" si="100"/>
        <v>#VALUE!</v>
      </c>
      <c r="L243" s="55" t="e">
        <f t="shared" si="133"/>
        <v>#VALUE!</v>
      </c>
      <c r="M243" s="59" cm="1">
        <f t="array" ref="M243">_xll.BDH(M$3,"PX_LAST",$A243,$A243,"Days=A","Fill=P")</f>
        <v>157.30000000000001</v>
      </c>
      <c r="N243" s="10">
        <f t="shared" si="124"/>
        <v>44.771312605808987</v>
      </c>
      <c r="O243" s="55">
        <f t="shared" si="134"/>
        <v>3.6150007892777056</v>
      </c>
      <c r="R243" s="34" t="s">
        <v>23</v>
      </c>
      <c r="S243" s="26" t="e">
        <f t="shared" si="127"/>
        <v>#VALUE!</v>
      </c>
      <c r="T243" s="1" t="e">
        <f t="shared" si="113"/>
        <v>#VALUE!</v>
      </c>
      <c r="U243" s="26" t="e">
        <f t="shared" si="117"/>
        <v>#VALUE!</v>
      </c>
      <c r="V243" s="49" t="e">
        <f t="shared" si="114"/>
        <v>#VALUE!</v>
      </c>
      <c r="W243" s="26" t="e">
        <f t="shared" si="118"/>
        <v>#VALUE!</v>
      </c>
      <c r="X243" t="e">
        <f t="shared" si="119"/>
        <v>#VALUE!</v>
      </c>
      <c r="Y243" s="35" t="e">
        <f t="shared" si="115"/>
        <v>#VALUE!</v>
      </c>
      <c r="Z243" s="34" t="e">
        <f t="shared" si="131"/>
        <v>#VALUE!</v>
      </c>
      <c r="AA243" t="s">
        <v>57</v>
      </c>
      <c r="AB243" s="1" t="e">
        <f t="shared" si="122"/>
        <v>#VALUE!</v>
      </c>
      <c r="AC243" s="1" t="e">
        <f t="shared" si="132"/>
        <v>#VALUE!</v>
      </c>
      <c r="AD243" s="1"/>
      <c r="AE243" s="1"/>
      <c r="AF243" s="1"/>
      <c r="AG243" s="1">
        <v>0</v>
      </c>
      <c r="AI243" s="28" t="e">
        <f t="shared" si="105"/>
        <v>#VALUE!</v>
      </c>
      <c r="AJ243" s="28" t="e">
        <f t="shared" si="105"/>
        <v>#VALUE!</v>
      </c>
      <c r="AK243" s="28" t="e">
        <f t="shared" si="105"/>
        <v>#VALUE!</v>
      </c>
      <c r="AL243" s="28" t="e">
        <f t="shared" si="103"/>
        <v>#VALUE!</v>
      </c>
      <c r="AM243" s="28" t="e">
        <f t="shared" si="106"/>
        <v>#VALUE!</v>
      </c>
      <c r="AN243" s="28" t="e">
        <f t="shared" si="106"/>
        <v>#VALUE!</v>
      </c>
      <c r="AO243" t="e">
        <f t="shared" si="106"/>
        <v>#VALUE!</v>
      </c>
      <c r="AP243" t="e">
        <f t="shared" si="107"/>
        <v>#VALUE!</v>
      </c>
      <c r="AR243" s="16">
        <f t="shared" si="108"/>
        <v>44253</v>
      </c>
      <c r="AS243" t="e">
        <f t="shared" si="109"/>
        <v>#VALUE!</v>
      </c>
      <c r="AT243" t="e">
        <f t="shared" si="110"/>
        <v>#VALUE!</v>
      </c>
      <c r="BE243" cm="1">
        <f t="array" ref="BE243">_xll.BDH($BE$3,"PX_LAST",$A243,$A243,"Days=A","Fill=P")</f>
        <v>404.99</v>
      </c>
      <c r="BF243">
        <f t="shared" si="104"/>
        <v>2.3089554124036793E-2</v>
      </c>
      <c r="BG243" t="e">
        <f t="shared" si="120"/>
        <v>#VALUE!</v>
      </c>
      <c r="BH243" t="e">
        <f t="shared" si="121"/>
        <v>#VALUE!</v>
      </c>
      <c r="BI243" t="e">
        <f t="shared" si="128"/>
        <v>#VALUE!</v>
      </c>
      <c r="BJ243" t="e">
        <f t="shared" si="129"/>
        <v>#VALUE!</v>
      </c>
      <c r="BK243">
        <f t="shared" si="130"/>
        <v>182.0425225873152</v>
      </c>
      <c r="BL243" t="e">
        <f t="shared" si="123"/>
        <v>#VALUE!</v>
      </c>
    </row>
    <row r="244" spans="1:64" x14ac:dyDescent="0.25">
      <c r="A244" s="54">
        <v>44286</v>
      </c>
      <c r="B244" s="75">
        <f>_xll.BDH(B$2,"PX_LAST",$A244,$A244,"Days=A","Fill=P")</f>
        <v>100.82470000000001</v>
      </c>
      <c r="C244" s="8">
        <f t="shared" si="101"/>
        <v>98.810339816767197</v>
      </c>
      <c r="D244" s="55">
        <f t="shared" si="112"/>
        <v>-0.50361822196481421</v>
      </c>
      <c r="E244" s="44">
        <f t="shared" si="125"/>
        <v>0.77506512331835808</v>
      </c>
      <c r="F244" s="8" cm="1">
        <f t="array" ref="F244">_xll.BDH(F$2,"PX_LAST",$A244,$A244,"Days=A","Fill=P")</f>
        <v>0.73599999999999999</v>
      </c>
      <c r="G244" s="10">
        <f t="shared" si="102"/>
        <v>2.9667493834957367E-2</v>
      </c>
      <c r="H244" s="44">
        <f t="shared" si="116"/>
        <v>0.9016885113575267</v>
      </c>
      <c r="I244" s="44">
        <f t="shared" si="126"/>
        <v>1.924269045880783</v>
      </c>
      <c r="J244" s="59" t="str">
        <f>_xll.BDH($J$2, "PX_LAST", A244, A244,"Days=A","Fill=P")</f>
        <v>#N/A Invalid Security</v>
      </c>
      <c r="K244" s="10" t="e">
        <f t="shared" si="100"/>
        <v>#VALUE!</v>
      </c>
      <c r="L244" s="55" t="e">
        <f t="shared" si="133"/>
        <v>#VALUE!</v>
      </c>
      <c r="M244" s="59" cm="1">
        <f t="array" ref="M244">_xll.BDH(M$3,"PX_LAST",$A244,$A244,"Days=A","Fill=P")</f>
        <v>173</v>
      </c>
      <c r="N244" s="10">
        <f t="shared" si="124"/>
        <v>57.594181345228087</v>
      </c>
      <c r="O244" s="55">
        <f t="shared" si="134"/>
        <v>3.3605126630537416</v>
      </c>
      <c r="R244" s="34" t="s">
        <v>26</v>
      </c>
      <c r="S244" s="26" t="e">
        <f t="shared" si="127"/>
        <v>#VALUE!</v>
      </c>
      <c r="T244" s="1" t="e">
        <f t="shared" si="113"/>
        <v>#VALUE!</v>
      </c>
      <c r="U244" s="26" t="e">
        <f t="shared" si="117"/>
        <v>#VALUE!</v>
      </c>
      <c r="V244" s="49" t="e">
        <f t="shared" si="114"/>
        <v>#VALUE!</v>
      </c>
      <c r="W244" s="26" t="e">
        <f t="shared" si="118"/>
        <v>#VALUE!</v>
      </c>
      <c r="X244" t="e">
        <f t="shared" si="119"/>
        <v>#VALUE!</v>
      </c>
      <c r="Y244" s="35" t="e">
        <f t="shared" si="115"/>
        <v>#VALUE!</v>
      </c>
      <c r="Z244" s="34" t="e">
        <f t="shared" si="131"/>
        <v>#VALUE!</v>
      </c>
      <c r="AA244" t="s">
        <v>57</v>
      </c>
      <c r="AB244" s="1" t="e">
        <f t="shared" si="122"/>
        <v>#VALUE!</v>
      </c>
      <c r="AC244" s="1" t="e">
        <f t="shared" si="132"/>
        <v>#VALUE!</v>
      </c>
      <c r="AD244" s="1"/>
      <c r="AE244" s="1"/>
      <c r="AF244" s="1"/>
      <c r="AG244" s="1">
        <v>0</v>
      </c>
      <c r="AI244" s="28" t="e">
        <f t="shared" si="105"/>
        <v>#VALUE!</v>
      </c>
      <c r="AJ244" s="28" t="e">
        <f t="shared" si="105"/>
        <v>#VALUE!</v>
      </c>
      <c r="AK244" s="28" t="e">
        <f t="shared" si="105"/>
        <v>#VALUE!</v>
      </c>
      <c r="AL244" s="28" t="e">
        <f t="shared" si="103"/>
        <v>#VALUE!</v>
      </c>
      <c r="AM244" s="28" t="e">
        <f t="shared" si="106"/>
        <v>#VALUE!</v>
      </c>
      <c r="AN244" s="28" t="e">
        <f t="shared" si="106"/>
        <v>#VALUE!</v>
      </c>
      <c r="AO244" t="e">
        <f t="shared" si="106"/>
        <v>#VALUE!</v>
      </c>
      <c r="AP244" t="e">
        <f t="shared" si="107"/>
        <v>#VALUE!</v>
      </c>
      <c r="AR244" s="16">
        <f t="shared" si="108"/>
        <v>44286</v>
      </c>
      <c r="AS244" t="e">
        <f t="shared" si="109"/>
        <v>#VALUE!</v>
      </c>
      <c r="AT244" t="e">
        <f t="shared" si="110"/>
        <v>#VALUE!</v>
      </c>
      <c r="BE244" cm="1">
        <f t="array" ref="BE244">_xll.BDH($BE$3,"PX_LAST",$A244,$A244,"Days=A","Fill=P")</f>
        <v>429.6</v>
      </c>
      <c r="BF244">
        <f t="shared" si="104"/>
        <v>6.0766932516852279E-2</v>
      </c>
      <c r="BG244" t="e">
        <f t="shared" si="120"/>
        <v>#VALUE!</v>
      </c>
      <c r="BH244" t="e">
        <f t="shared" si="121"/>
        <v>#VALUE!</v>
      </c>
      <c r="BI244" t="e">
        <f t="shared" si="128"/>
        <v>#VALUE!</v>
      </c>
      <c r="BJ244" t="e">
        <f t="shared" si="129"/>
        <v>#VALUE!</v>
      </c>
      <c r="BK244">
        <f t="shared" si="130"/>
        <v>193.10468827257614</v>
      </c>
      <c r="BL244" t="e">
        <f t="shared" si="123"/>
        <v>#VALUE!</v>
      </c>
    </row>
    <row r="245" spans="1:64" x14ac:dyDescent="0.25">
      <c r="A245" s="54">
        <v>44316</v>
      </c>
      <c r="B245" s="75">
        <f>_xll.BDH(B$2,"PX_LAST",$A245,$A245,"Days=A","Fill=P")</f>
        <v>101.3796</v>
      </c>
      <c r="C245" s="8">
        <f t="shared" si="101"/>
        <v>98.938802825928846</v>
      </c>
      <c r="D245" s="55">
        <f t="shared" si="112"/>
        <v>-0.21448940356212617</v>
      </c>
      <c r="E245" s="44">
        <f t="shared" si="125"/>
        <v>0.85659058592658532</v>
      </c>
      <c r="F245" s="8" cm="1">
        <f t="array" ref="F245">_xll.BDH(F$2,"PX_LAST",$A245,$A245,"Days=A","Fill=P")</f>
        <v>0.74099999999999999</v>
      </c>
      <c r="G245" s="10">
        <f t="shared" si="102"/>
        <v>6.5234119143209535E-2</v>
      </c>
      <c r="H245" s="44">
        <f t="shared" si="116"/>
        <v>1.381665478076314</v>
      </c>
      <c r="I245" s="44">
        <f t="shared" si="126"/>
        <v>1.9303293483516288</v>
      </c>
      <c r="J245" s="59" t="str">
        <f>_xll.BDH($J$2, "PX_LAST", A245, A245,"Days=A","Fill=P")</f>
        <v>#N/A Invalid Security</v>
      </c>
      <c r="K245" s="10" t="e">
        <f t="shared" si="100"/>
        <v>#VALUE!</v>
      </c>
      <c r="L245" s="55" t="e">
        <f t="shared" si="133"/>
        <v>#VALUE!</v>
      </c>
      <c r="M245" s="59" cm="1">
        <f t="array" ref="M245">_xll.BDH(M$3,"PX_LAST",$A245,$A245,"Days=A","Fill=P")</f>
        <v>164.7</v>
      </c>
      <c r="N245" s="10">
        <f t="shared" si="124"/>
        <v>68.304763210705275</v>
      </c>
      <c r="O245" s="55">
        <f t="shared" si="134"/>
        <v>2.9988631514613031</v>
      </c>
      <c r="R245" s="34" t="s">
        <v>26</v>
      </c>
      <c r="S245" s="26" t="e">
        <f t="shared" si="127"/>
        <v>#VALUE!</v>
      </c>
      <c r="T245" s="1" t="e">
        <f t="shared" si="113"/>
        <v>#VALUE!</v>
      </c>
      <c r="U245" s="26" t="e">
        <f t="shared" si="117"/>
        <v>#VALUE!</v>
      </c>
      <c r="V245" s="49" t="e">
        <f t="shared" si="114"/>
        <v>#VALUE!</v>
      </c>
      <c r="W245" s="26" t="e">
        <f t="shared" si="118"/>
        <v>#VALUE!</v>
      </c>
      <c r="X245" t="e">
        <f t="shared" si="119"/>
        <v>#VALUE!</v>
      </c>
      <c r="Y245" s="35" t="e">
        <f t="shared" si="115"/>
        <v>#VALUE!</v>
      </c>
      <c r="Z245" s="34" t="e">
        <f t="shared" si="131"/>
        <v>#VALUE!</v>
      </c>
      <c r="AA245" t="s">
        <v>57</v>
      </c>
      <c r="AB245" s="1" t="e">
        <f t="shared" si="122"/>
        <v>#VALUE!</v>
      </c>
      <c r="AC245" s="1" t="e">
        <f t="shared" si="132"/>
        <v>#VALUE!</v>
      </c>
      <c r="AD245" s="1"/>
      <c r="AE245" s="1"/>
      <c r="AF245" s="1"/>
      <c r="AG245" s="1">
        <v>0</v>
      </c>
      <c r="AI245" s="28" t="e">
        <f t="shared" si="105"/>
        <v>#VALUE!</v>
      </c>
      <c r="AJ245" s="28" t="e">
        <f t="shared" si="105"/>
        <v>#VALUE!</v>
      </c>
      <c r="AK245" s="28" t="e">
        <f t="shared" si="105"/>
        <v>#VALUE!</v>
      </c>
      <c r="AL245" s="28" t="e">
        <f t="shared" si="103"/>
        <v>#VALUE!</v>
      </c>
      <c r="AM245" s="28" t="e">
        <f t="shared" si="106"/>
        <v>#VALUE!</v>
      </c>
      <c r="AN245" s="28" t="e">
        <f t="shared" si="106"/>
        <v>#VALUE!</v>
      </c>
      <c r="AO245" t="e">
        <f t="shared" si="106"/>
        <v>#VALUE!</v>
      </c>
      <c r="AP245" t="e">
        <f t="shared" si="107"/>
        <v>#VALUE!</v>
      </c>
      <c r="AR245" s="16">
        <f t="shared" si="108"/>
        <v>44316</v>
      </c>
      <c r="AS245" t="e">
        <f t="shared" si="109"/>
        <v>#VALUE!</v>
      </c>
      <c r="AT245" t="e">
        <f t="shared" si="110"/>
        <v>#VALUE!</v>
      </c>
      <c r="BE245" cm="1">
        <f t="array" ref="BE245">_xll.BDH($BE$3,"PX_LAST",$A245,$A245,"Days=A","Fill=P")</f>
        <v>437.39</v>
      </c>
      <c r="BF245">
        <f t="shared" si="104"/>
        <v>1.8133147113593928E-2</v>
      </c>
      <c r="BG245" t="e">
        <f t="shared" si="120"/>
        <v>#VALUE!</v>
      </c>
      <c r="BH245" t="e">
        <f t="shared" si="121"/>
        <v>#VALUE!</v>
      </c>
      <c r="BI245" t="e">
        <f t="shared" si="128"/>
        <v>#VALUE!</v>
      </c>
      <c r="BJ245" t="e">
        <f t="shared" si="129"/>
        <v>#VALUE!</v>
      </c>
      <c r="BK245">
        <f t="shared" si="130"/>
        <v>196.60628399334746</v>
      </c>
      <c r="BL245" t="e">
        <f t="shared" si="123"/>
        <v>#VALUE!</v>
      </c>
    </row>
    <row r="246" spans="1:64" x14ac:dyDescent="0.25">
      <c r="A246" s="54">
        <v>44347</v>
      </c>
      <c r="B246" s="75">
        <f>_xll.BDH(B$2,"PX_LAST",$A246,$A246,"Days=A","Fill=P")</f>
        <v>101.87869999999999</v>
      </c>
      <c r="C246" s="8">
        <f t="shared" si="101"/>
        <v>99.085797684632396</v>
      </c>
      <c r="D246" s="55">
        <f t="shared" si="112"/>
        <v>0.15611319156157127</v>
      </c>
      <c r="E246" s="44">
        <f t="shared" si="125"/>
        <v>1.0557121358357306</v>
      </c>
      <c r="F246" s="8" cm="1">
        <f t="array" ref="F246">_xll.BDH(F$2,"PX_LAST",$A246,$A246,"Days=A","Fill=P")</f>
        <v>0.90200000000000002</v>
      </c>
      <c r="G246" s="10">
        <f t="shared" si="102"/>
        <v>0.1070724131860491</v>
      </c>
      <c r="H246" s="44">
        <f t="shared" si="116"/>
        <v>1.8833838397535918</v>
      </c>
      <c r="I246" s="44">
        <f t="shared" si="126"/>
        <v>1.9706757276358446</v>
      </c>
      <c r="J246" s="59" t="str">
        <f>_xll.BDH($J$2, "PX_LAST", A246, A246,"Days=A","Fill=P")</f>
        <v>#N/A Invalid Security</v>
      </c>
      <c r="K246" s="10" t="e">
        <f t="shared" si="100"/>
        <v>#VALUE!</v>
      </c>
      <c r="L246" s="55" t="e">
        <f t="shared" si="133"/>
        <v>#VALUE!</v>
      </c>
      <c r="M246" s="59" cm="1">
        <f t="array" ref="M246">_xll.BDH(M$3,"PX_LAST",$A246,$A246,"Days=A","Fill=P")</f>
        <v>154.69999999999999</v>
      </c>
      <c r="N246" s="10">
        <f t="shared" si="124"/>
        <v>76.944286889634739</v>
      </c>
      <c r="O246" s="55">
        <f t="shared" si="134"/>
        <v>2.8184081248031938</v>
      </c>
      <c r="R246" s="34" t="s">
        <v>26</v>
      </c>
      <c r="S246" s="26" t="e">
        <f t="shared" si="127"/>
        <v>#VALUE!</v>
      </c>
      <c r="T246" s="1" t="e">
        <f t="shared" si="113"/>
        <v>#VALUE!</v>
      </c>
      <c r="U246" s="26" t="e">
        <f t="shared" si="117"/>
        <v>#VALUE!</v>
      </c>
      <c r="V246" s="49" t="e">
        <f t="shared" si="114"/>
        <v>#VALUE!</v>
      </c>
      <c r="W246" s="26" t="e">
        <f t="shared" si="118"/>
        <v>#VALUE!</v>
      </c>
      <c r="X246" t="e">
        <f t="shared" si="119"/>
        <v>#VALUE!</v>
      </c>
      <c r="Y246" s="35" t="e">
        <f t="shared" si="115"/>
        <v>#VALUE!</v>
      </c>
      <c r="Z246" s="34" t="e">
        <f t="shared" si="131"/>
        <v>#VALUE!</v>
      </c>
      <c r="AA246" t="s">
        <v>57</v>
      </c>
      <c r="AB246" s="1" t="e">
        <f t="shared" si="122"/>
        <v>#VALUE!</v>
      </c>
      <c r="AC246" s="1" t="e">
        <f t="shared" si="132"/>
        <v>#VALUE!</v>
      </c>
      <c r="AD246" s="1"/>
      <c r="AE246" s="1"/>
      <c r="AF246" s="1"/>
      <c r="AG246" s="1">
        <v>0</v>
      </c>
      <c r="AI246" s="28" t="e">
        <f t="shared" si="105"/>
        <v>#VALUE!</v>
      </c>
      <c r="AJ246" s="28" t="e">
        <f t="shared" si="105"/>
        <v>#VALUE!</v>
      </c>
      <c r="AK246" s="28" t="e">
        <f t="shared" si="105"/>
        <v>#VALUE!</v>
      </c>
      <c r="AL246" s="28" t="e">
        <f t="shared" si="103"/>
        <v>#VALUE!</v>
      </c>
      <c r="AM246" s="28" t="e">
        <f t="shared" si="106"/>
        <v>#VALUE!</v>
      </c>
      <c r="AN246" s="28" t="e">
        <f t="shared" si="106"/>
        <v>#VALUE!</v>
      </c>
      <c r="AO246" t="e">
        <f t="shared" si="106"/>
        <v>#VALUE!</v>
      </c>
      <c r="AP246" t="e">
        <f t="shared" si="107"/>
        <v>#VALUE!</v>
      </c>
      <c r="AR246" s="16">
        <f t="shared" si="108"/>
        <v>44347</v>
      </c>
      <c r="AS246" t="e">
        <f t="shared" si="109"/>
        <v>#VALUE!</v>
      </c>
      <c r="AT246" t="e">
        <f t="shared" si="110"/>
        <v>#VALUE!</v>
      </c>
      <c r="BE246" cm="1">
        <f t="array" ref="BE246">_xll.BDH($BE$3,"PX_LAST",$A246,$A246,"Days=A","Fill=P")</f>
        <v>446.76</v>
      </c>
      <c r="BF246">
        <f t="shared" si="104"/>
        <v>2.1422529093029219E-2</v>
      </c>
      <c r="BG246" t="e">
        <f t="shared" si="120"/>
        <v>#VALUE!</v>
      </c>
      <c r="BH246" t="e">
        <f t="shared" si="121"/>
        <v>#VALUE!</v>
      </c>
      <c r="BI246" t="e">
        <f t="shared" si="128"/>
        <v>#VALUE!</v>
      </c>
      <c r="BJ246" t="e">
        <f t="shared" si="129"/>
        <v>#VALUE!</v>
      </c>
      <c r="BK246">
        <f t="shared" si="130"/>
        <v>200.81808783206731</v>
      </c>
      <c r="BL246" t="e">
        <f t="shared" si="123"/>
        <v>#VALUE!</v>
      </c>
    </row>
    <row r="247" spans="1:64" x14ac:dyDescent="0.25">
      <c r="A247" s="54">
        <v>44377</v>
      </c>
      <c r="B247" s="75">
        <f>_xll.BDH(B$2,"PX_LAST",$A247,$A247,"Days=A","Fill=P")</f>
        <v>102.26730000000001</v>
      </c>
      <c r="C247" s="8">
        <f t="shared" si="101"/>
        <v>99.244872800400771</v>
      </c>
      <c r="D247" s="55">
        <f t="shared" si="112"/>
        <v>0.60463288894277079</v>
      </c>
      <c r="E247" s="44">
        <f t="shared" si="125"/>
        <v>1.3444517566909584</v>
      </c>
      <c r="F247" s="8" cm="1">
        <f t="array" ref="F247">_xll.BDH(F$2,"PX_LAST",$A247,$A247,"Days=A","Fill=P")</f>
        <v>0.95</v>
      </c>
      <c r="G247" s="10">
        <f t="shared" si="102"/>
        <v>0.14921879252674669</v>
      </c>
      <c r="H247" s="44">
        <f t="shared" si="116"/>
        <v>2.299374812486914</v>
      </c>
      <c r="I247" s="44">
        <f t="shared" si="126"/>
        <v>1.9533812052799189</v>
      </c>
      <c r="J247" s="59" t="str">
        <f>_xll.BDH($J$2, "PX_LAST", A247, A247,"Days=A","Fill=P")</f>
        <v>#N/A Invalid Security</v>
      </c>
      <c r="K247" s="10" t="e">
        <f t="shared" ref="K247:K307" si="135">$BO$4*K246+(1-$BO$4)*J247</f>
        <v>#VALUE!</v>
      </c>
      <c r="L247" s="55" t="e">
        <f t="shared" si="133"/>
        <v>#VALUE!</v>
      </c>
      <c r="M247" s="59" cm="1">
        <f t="array" ref="M247">_xll.BDH(M$3,"PX_LAST",$A247,$A247,"Days=A","Fill=P")</f>
        <v>105.2</v>
      </c>
      <c r="N247" s="10">
        <f t="shared" si="124"/>
        <v>79.769858200671266</v>
      </c>
      <c r="O247" s="55">
        <f t="shared" si="134"/>
        <v>2.57955384174709</v>
      </c>
      <c r="R247" s="34" t="s">
        <v>26</v>
      </c>
      <c r="S247" s="26" t="e">
        <f t="shared" si="127"/>
        <v>#VALUE!</v>
      </c>
      <c r="T247" s="1" t="e">
        <f t="shared" si="113"/>
        <v>#VALUE!</v>
      </c>
      <c r="U247" s="26" t="e">
        <f t="shared" si="117"/>
        <v>#VALUE!</v>
      </c>
      <c r="V247" s="49" t="e">
        <f t="shared" si="114"/>
        <v>#VALUE!</v>
      </c>
      <c r="W247" s="26" t="e">
        <f t="shared" si="118"/>
        <v>#VALUE!</v>
      </c>
      <c r="X247" t="e">
        <f t="shared" si="119"/>
        <v>#VALUE!</v>
      </c>
      <c r="Y247" s="35" t="e">
        <f t="shared" si="115"/>
        <v>#VALUE!</v>
      </c>
      <c r="Z247" s="34" t="e">
        <f t="shared" si="131"/>
        <v>#VALUE!</v>
      </c>
      <c r="AA247" t="s">
        <v>57</v>
      </c>
      <c r="AB247" s="1" t="e">
        <f t="shared" si="122"/>
        <v>#VALUE!</v>
      </c>
      <c r="AC247" s="1" t="e">
        <f t="shared" si="132"/>
        <v>#VALUE!</v>
      </c>
      <c r="AD247" s="1"/>
      <c r="AE247" s="1"/>
      <c r="AF247" s="1"/>
      <c r="AG247" s="1">
        <v>0</v>
      </c>
      <c r="AI247" s="28" t="e">
        <f t="shared" si="105"/>
        <v>#VALUE!</v>
      </c>
      <c r="AJ247" s="28" t="e">
        <f t="shared" si="105"/>
        <v>#VALUE!</v>
      </c>
      <c r="AK247" s="28" t="e">
        <f t="shared" si="105"/>
        <v>#VALUE!</v>
      </c>
      <c r="AL247" s="28" t="e">
        <f t="shared" si="103"/>
        <v>#VALUE!</v>
      </c>
      <c r="AM247" s="28" t="e">
        <f t="shared" si="106"/>
        <v>#VALUE!</v>
      </c>
      <c r="AN247" s="28" t="e">
        <f t="shared" si="106"/>
        <v>#VALUE!</v>
      </c>
      <c r="AO247" t="e">
        <f t="shared" si="106"/>
        <v>#VALUE!</v>
      </c>
      <c r="AP247" t="e">
        <f t="shared" si="107"/>
        <v>#VALUE!</v>
      </c>
      <c r="AR247" s="16">
        <f t="shared" si="108"/>
        <v>44377</v>
      </c>
      <c r="AS247" t="e">
        <f t="shared" si="109"/>
        <v>#VALUE!</v>
      </c>
      <c r="AT247" t="e">
        <f t="shared" si="110"/>
        <v>#VALUE!</v>
      </c>
      <c r="BE247" cm="1">
        <f t="array" ref="BE247">_xll.BDH($BE$3,"PX_LAST",$A247,$A247,"Days=A","Fill=P")</f>
        <v>452.84</v>
      </c>
      <c r="BF247">
        <f t="shared" si="104"/>
        <v>1.3609096606679083E-2</v>
      </c>
      <c r="BG247" t="e">
        <f t="shared" si="120"/>
        <v>#VALUE!</v>
      </c>
      <c r="BH247" t="e">
        <f t="shared" si="121"/>
        <v>#VALUE!</v>
      </c>
      <c r="BI247" t="e">
        <f t="shared" si="128"/>
        <v>#VALUE!</v>
      </c>
      <c r="BJ247" t="e">
        <f t="shared" si="129"/>
        <v>#VALUE!</v>
      </c>
      <c r="BK247">
        <f t="shared" si="130"/>
        <v>203.55104058974248</v>
      </c>
      <c r="BL247" t="e">
        <f t="shared" si="123"/>
        <v>#VALUE!</v>
      </c>
    </row>
    <row r="248" spans="1:64" x14ac:dyDescent="0.25">
      <c r="A248" s="54">
        <v>44407</v>
      </c>
      <c r="B248" s="75">
        <f>_xll.BDH(B$2,"PX_LAST",$A248,$A248,"Days=A","Fill=P")</f>
        <v>102.26730000000001</v>
      </c>
      <c r="C248" s="8">
        <f t="shared" si="101"/>
        <v>99.395994160380724</v>
      </c>
      <c r="D248" s="55">
        <f t="shared" si="112"/>
        <v>1.0680224468155004</v>
      </c>
      <c r="E248" s="44">
        <f t="shared" si="125"/>
        <v>1.5716406687803146</v>
      </c>
      <c r="F248" s="8" cm="1">
        <f t="array" ref="F248">_xll.BDH(F$2,"PX_LAST",$A248,$A248,"Days=A","Fill=P")</f>
        <v>0.68799999999999994</v>
      </c>
      <c r="G248" s="10">
        <f t="shared" si="102"/>
        <v>0.17615785290040936</v>
      </c>
      <c r="H248" s="44">
        <f t="shared" si="116"/>
        <v>2.4593433558774991</v>
      </c>
      <c r="I248" s="44">
        <f t="shared" si="126"/>
        <v>1.5576548445199725</v>
      </c>
      <c r="J248" s="59" t="str">
        <f>_xll.BDH($J$2, "PX_LAST", A248, A248,"Days=A","Fill=P")</f>
        <v>#N/A Invalid Security</v>
      </c>
      <c r="K248" s="10" t="e">
        <f t="shared" si="135"/>
        <v>#VALUE!</v>
      </c>
      <c r="L248" s="55" t="e">
        <f t="shared" si="133"/>
        <v>#VALUE!</v>
      </c>
      <c r="M248" s="59" cm="1">
        <f t="array" ref="M248">_xll.BDH(M$3,"PX_LAST",$A248,$A248,"Days=A","Fill=P")</f>
        <v>40.4</v>
      </c>
      <c r="N248" s="10">
        <f t="shared" si="124"/>
        <v>75.83287238060413</v>
      </c>
      <c r="O248" s="55">
        <f t="shared" si="134"/>
        <v>2.257012349055147</v>
      </c>
      <c r="R248" s="34" t="s">
        <v>26</v>
      </c>
      <c r="S248" s="26" t="e">
        <f t="shared" si="127"/>
        <v>#VALUE!</v>
      </c>
      <c r="T248" s="1" t="e">
        <f t="shared" si="113"/>
        <v>#VALUE!</v>
      </c>
      <c r="U248" s="26" t="e">
        <f t="shared" si="117"/>
        <v>#VALUE!</v>
      </c>
      <c r="V248" s="49" t="e">
        <f t="shared" si="114"/>
        <v>#VALUE!</v>
      </c>
      <c r="W248" s="26" t="e">
        <f t="shared" si="118"/>
        <v>#VALUE!</v>
      </c>
      <c r="X248" t="e">
        <f t="shared" si="119"/>
        <v>#VALUE!</v>
      </c>
      <c r="Y248" s="35" t="e">
        <f t="shared" si="115"/>
        <v>#VALUE!</v>
      </c>
      <c r="Z248" s="34" t="e">
        <f t="shared" si="131"/>
        <v>#VALUE!</v>
      </c>
      <c r="AA248" t="s">
        <v>57</v>
      </c>
      <c r="AB248" s="1" t="e">
        <f t="shared" si="122"/>
        <v>#VALUE!</v>
      </c>
      <c r="AC248" s="1" t="e">
        <f t="shared" si="132"/>
        <v>#VALUE!</v>
      </c>
      <c r="AD248" s="1"/>
      <c r="AE248" s="1"/>
      <c r="AF248" s="1"/>
      <c r="AG248" s="1">
        <v>0</v>
      </c>
      <c r="AI248" s="28" t="e">
        <f t="shared" si="105"/>
        <v>#VALUE!</v>
      </c>
      <c r="AJ248" s="28" t="e">
        <f t="shared" si="105"/>
        <v>#VALUE!</v>
      </c>
      <c r="AK248" s="28" t="e">
        <f t="shared" si="105"/>
        <v>#VALUE!</v>
      </c>
      <c r="AL248" s="28" t="e">
        <f t="shared" si="103"/>
        <v>#VALUE!</v>
      </c>
      <c r="AM248" s="28" t="e">
        <f t="shared" si="106"/>
        <v>#VALUE!</v>
      </c>
      <c r="AN248" s="28" t="e">
        <f t="shared" si="106"/>
        <v>#VALUE!</v>
      </c>
      <c r="AO248" t="e">
        <f t="shared" si="106"/>
        <v>#VALUE!</v>
      </c>
      <c r="AP248" t="e">
        <f t="shared" si="107"/>
        <v>#VALUE!</v>
      </c>
      <c r="AR248" s="16">
        <f t="shared" si="108"/>
        <v>44407</v>
      </c>
      <c r="AS248" t="e">
        <f t="shared" si="109"/>
        <v>#VALUE!</v>
      </c>
      <c r="AT248" t="e">
        <f t="shared" si="110"/>
        <v>#VALUE!</v>
      </c>
      <c r="BE248" cm="1">
        <f t="array" ref="BE248">_xll.BDH($BE$3,"PX_LAST",$A248,$A248,"Days=A","Fill=P")</f>
        <v>461.74</v>
      </c>
      <c r="BF248">
        <f t="shared" si="104"/>
        <v>1.9653740835615219E-2</v>
      </c>
      <c r="BG248" t="e">
        <f t="shared" si="120"/>
        <v>#VALUE!</v>
      </c>
      <c r="BH248" t="e">
        <f t="shared" si="121"/>
        <v>#VALUE!</v>
      </c>
      <c r="BI248" t="e">
        <f t="shared" si="128"/>
        <v>#VALUE!</v>
      </c>
      <c r="BJ248" t="e">
        <f t="shared" si="129"/>
        <v>#VALUE!</v>
      </c>
      <c r="BK248">
        <f t="shared" si="130"/>
        <v>207.55157998831308</v>
      </c>
      <c r="BL248" t="e">
        <f t="shared" si="123"/>
        <v>#VALUE!</v>
      </c>
    </row>
    <row r="249" spans="1:64" x14ac:dyDescent="0.25">
      <c r="A249" s="54">
        <v>44439</v>
      </c>
      <c r="B249" s="75">
        <f>_xll.BDH(B$2,"PX_LAST",$A249,$A249,"Days=A","Fill=P")</f>
        <v>102.5681</v>
      </c>
      <c r="C249" s="8">
        <f t="shared" si="101"/>
        <v>99.554599452361686</v>
      </c>
      <c r="D249" s="55">
        <f t="shared" si="112"/>
        <v>1.547374093083131</v>
      </c>
      <c r="E249" s="44">
        <f t="shared" si="125"/>
        <v>1.7618634966452571</v>
      </c>
      <c r="F249" s="8" cm="1">
        <f t="array" ref="F249">_xll.BDH(F$2,"PX_LAST",$A249,$A249,"Days=A","Fill=P")</f>
        <v>0.87</v>
      </c>
      <c r="G249" s="10">
        <f t="shared" si="102"/>
        <v>0.21084996025538894</v>
      </c>
      <c r="H249" s="44">
        <f t="shared" si="116"/>
        <v>2.6512355919039337</v>
      </c>
      <c r="I249" s="44">
        <f t="shared" si="126"/>
        <v>1.2695701138276196</v>
      </c>
      <c r="J249" s="59" t="str">
        <f>_xll.BDH($J$2, "PX_LAST", A249, A249,"Days=A","Fill=P")</f>
        <v>#N/A Invalid Security</v>
      </c>
      <c r="K249" s="10" t="e">
        <f t="shared" si="135"/>
        <v>#VALUE!</v>
      </c>
      <c r="L249" s="55" t="e">
        <f t="shared" si="133"/>
        <v>#VALUE!</v>
      </c>
      <c r="M249" s="59" cm="1">
        <f t="array" ref="M249">_xll.BDH(M$3,"PX_LAST",$A249,$A249,"Days=A","Fill=P")</f>
        <v>-10.8</v>
      </c>
      <c r="N249" s="10">
        <f t="shared" si="124"/>
        <v>67.169585142543724</v>
      </c>
      <c r="O249" s="55">
        <f t="shared" si="134"/>
        <v>1.7310739552575658</v>
      </c>
      <c r="R249" s="34" t="s">
        <v>26</v>
      </c>
      <c r="S249" s="26" t="e">
        <f t="shared" si="127"/>
        <v>#VALUE!</v>
      </c>
      <c r="T249" s="1" t="e">
        <f t="shared" si="113"/>
        <v>#VALUE!</v>
      </c>
      <c r="U249" s="26" t="e">
        <f t="shared" si="117"/>
        <v>#VALUE!</v>
      </c>
      <c r="V249" s="49" t="e">
        <f t="shared" si="114"/>
        <v>#VALUE!</v>
      </c>
      <c r="W249" s="26" t="e">
        <f t="shared" si="118"/>
        <v>#VALUE!</v>
      </c>
      <c r="X249" t="e">
        <f t="shared" si="119"/>
        <v>#VALUE!</v>
      </c>
      <c r="Y249" s="35" t="e">
        <f t="shared" si="115"/>
        <v>#VALUE!</v>
      </c>
      <c r="Z249" s="34" t="e">
        <f t="shared" si="131"/>
        <v>#VALUE!</v>
      </c>
      <c r="AA249" t="s">
        <v>57</v>
      </c>
      <c r="AB249" s="1" t="e">
        <f t="shared" si="122"/>
        <v>#VALUE!</v>
      </c>
      <c r="AC249" s="1" t="e">
        <f t="shared" si="132"/>
        <v>#VALUE!</v>
      </c>
      <c r="AD249" s="1"/>
      <c r="AE249" s="1"/>
      <c r="AF249" s="1"/>
      <c r="AG249" s="1">
        <v>0</v>
      </c>
      <c r="AI249" s="28" t="e">
        <f t="shared" si="105"/>
        <v>#VALUE!</v>
      </c>
      <c r="AJ249" s="28" t="e">
        <f t="shared" si="105"/>
        <v>#VALUE!</v>
      </c>
      <c r="AK249" s="28" t="e">
        <f t="shared" si="105"/>
        <v>#VALUE!</v>
      </c>
      <c r="AL249" s="28" t="e">
        <f t="shared" si="103"/>
        <v>#VALUE!</v>
      </c>
      <c r="AM249" s="28" t="e">
        <f t="shared" si="106"/>
        <v>#VALUE!</v>
      </c>
      <c r="AN249" s="28" t="e">
        <f t="shared" si="106"/>
        <v>#VALUE!</v>
      </c>
      <c r="AO249" t="e">
        <f t="shared" si="106"/>
        <v>#VALUE!</v>
      </c>
      <c r="AP249" t="e">
        <f t="shared" si="107"/>
        <v>#VALUE!</v>
      </c>
      <c r="AR249" s="16">
        <f t="shared" si="108"/>
        <v>44439</v>
      </c>
      <c r="AS249" t="e">
        <f t="shared" si="109"/>
        <v>#VALUE!</v>
      </c>
      <c r="AT249" t="e">
        <f t="shared" si="110"/>
        <v>#VALUE!</v>
      </c>
      <c r="BE249" cm="1">
        <f t="array" ref="BE249">_xll.BDH($BE$3,"PX_LAST",$A249,$A249,"Days=A","Fill=P")</f>
        <v>470.88</v>
      </c>
      <c r="BF249">
        <f t="shared" si="104"/>
        <v>1.9794689652185227E-2</v>
      </c>
      <c r="BG249" t="e">
        <f t="shared" si="120"/>
        <v>#VALUE!</v>
      </c>
      <c r="BH249" t="e">
        <f t="shared" si="121"/>
        <v>#VALUE!</v>
      </c>
      <c r="BI249" t="e">
        <f t="shared" si="128"/>
        <v>#VALUE!</v>
      </c>
      <c r="BJ249" t="e">
        <f t="shared" si="129"/>
        <v>#VALUE!</v>
      </c>
      <c r="BK249">
        <f t="shared" si="130"/>
        <v>211.65999910100243</v>
      </c>
      <c r="BL249" t="e">
        <f t="shared" si="123"/>
        <v>#VALUE!</v>
      </c>
    </row>
    <row r="250" spans="1:64" x14ac:dyDescent="0.25">
      <c r="A250" s="54">
        <v>44469</v>
      </c>
      <c r="B250" s="75">
        <f>_xll.BDH(B$2,"PX_LAST",$A250,$A250,"Days=A","Fill=P")</f>
        <v>102.533</v>
      </c>
      <c r="C250" s="8">
        <f t="shared" si="101"/>
        <v>99.703519479743591</v>
      </c>
      <c r="D250" s="55">
        <f t="shared" si="112"/>
        <v>1.96295532357761</v>
      </c>
      <c r="E250" s="44">
        <f t="shared" si="125"/>
        <v>1.8068421320160388</v>
      </c>
      <c r="F250" s="8" cm="1">
        <f t="array" ref="F250">_xll.BDH(F$2,"PX_LAST",$A250,$A250,"Days=A","Fill=P")</f>
        <v>0.63300000000000001</v>
      </c>
      <c r="G250" s="10">
        <f t="shared" si="102"/>
        <v>0.23195746224261948</v>
      </c>
      <c r="H250" s="44">
        <f t="shared" si="116"/>
        <v>2.6763327268565948</v>
      </c>
      <c r="I250" s="44">
        <f t="shared" si="126"/>
        <v>0.79294888710300304</v>
      </c>
      <c r="J250" s="59" t="str">
        <f>_xll.BDH($J$2, "PX_LAST", A250, A250,"Days=A","Fill=P")</f>
        <v>#N/A Invalid Security</v>
      </c>
      <c r="K250" s="10" t="e">
        <f t="shared" si="135"/>
        <v>#VALUE!</v>
      </c>
      <c r="L250" s="55" t="e">
        <f t="shared" si="133"/>
        <v>#VALUE!</v>
      </c>
      <c r="M250" s="59" cm="1">
        <f t="array" ref="M250">_xll.BDH(M$3,"PX_LAST",$A250,$A250,"Days=A","Fill=P")</f>
        <v>-58.6</v>
      </c>
      <c r="N250" s="10">
        <f t="shared" si="124"/>
        <v>54.592626628289352</v>
      </c>
      <c r="O250" s="55">
        <f t="shared" si="134"/>
        <v>1.1287212788691789</v>
      </c>
      <c r="R250" s="34" t="s">
        <v>23</v>
      </c>
      <c r="S250" s="26" t="e">
        <f t="shared" si="127"/>
        <v>#VALUE!</v>
      </c>
      <c r="T250" s="1" t="e">
        <f t="shared" si="113"/>
        <v>#VALUE!</v>
      </c>
      <c r="U250" s="26" t="e">
        <f t="shared" si="117"/>
        <v>#VALUE!</v>
      </c>
      <c r="V250" s="49" t="e">
        <f t="shared" si="114"/>
        <v>#VALUE!</v>
      </c>
      <c r="W250" s="26" t="e">
        <f t="shared" si="118"/>
        <v>#VALUE!</v>
      </c>
      <c r="X250" t="e">
        <f t="shared" si="119"/>
        <v>#VALUE!</v>
      </c>
      <c r="Y250" s="35" t="e">
        <f t="shared" si="115"/>
        <v>#VALUE!</v>
      </c>
      <c r="Z250" s="34" t="e">
        <f t="shared" si="131"/>
        <v>#VALUE!</v>
      </c>
      <c r="AA250" t="s">
        <v>57</v>
      </c>
      <c r="AB250" s="1" t="e">
        <f t="shared" si="122"/>
        <v>#VALUE!</v>
      </c>
      <c r="AC250" s="1" t="e">
        <f t="shared" si="132"/>
        <v>#VALUE!</v>
      </c>
      <c r="AD250" s="1"/>
      <c r="AE250" s="1"/>
      <c r="AF250" s="1"/>
      <c r="AG250" s="1">
        <v>0</v>
      </c>
      <c r="AI250" s="28" t="e">
        <f t="shared" si="105"/>
        <v>#VALUE!</v>
      </c>
      <c r="AJ250" s="28" t="e">
        <f t="shared" si="105"/>
        <v>#VALUE!</v>
      </c>
      <c r="AK250" s="28" t="e">
        <f t="shared" si="105"/>
        <v>#VALUE!</v>
      </c>
      <c r="AL250" s="28" t="e">
        <f t="shared" si="103"/>
        <v>#VALUE!</v>
      </c>
      <c r="AM250" s="28" t="e">
        <f t="shared" si="106"/>
        <v>#VALUE!</v>
      </c>
      <c r="AN250" s="28" t="e">
        <f t="shared" si="106"/>
        <v>#VALUE!</v>
      </c>
      <c r="AO250" t="e">
        <f t="shared" si="106"/>
        <v>#VALUE!</v>
      </c>
      <c r="AP250" t="e">
        <f t="shared" si="107"/>
        <v>#VALUE!</v>
      </c>
      <c r="AR250" s="16">
        <f t="shared" si="108"/>
        <v>44469</v>
      </c>
      <c r="AS250" t="e">
        <f t="shared" si="109"/>
        <v>#VALUE!</v>
      </c>
      <c r="AT250" t="e">
        <f t="shared" si="110"/>
        <v>#VALUE!</v>
      </c>
      <c r="BE250" cm="1">
        <f t="array" ref="BE250">_xll.BDH($BE$3,"PX_LAST",$A250,$A250,"Days=A","Fill=P")</f>
        <v>454.81</v>
      </c>
      <c r="BF250">
        <f t="shared" si="104"/>
        <v>-3.412759089364592E-2</v>
      </c>
      <c r="BG250" t="e">
        <f t="shared" si="120"/>
        <v>#VALUE!</v>
      </c>
      <c r="BH250" t="e">
        <f t="shared" si="121"/>
        <v>#VALUE!</v>
      </c>
      <c r="BI250" t="e">
        <f t="shared" si="128"/>
        <v>#VALUE!</v>
      </c>
      <c r="BJ250" t="e">
        <f t="shared" si="129"/>
        <v>#VALUE!</v>
      </c>
      <c r="BK250">
        <f t="shared" si="130"/>
        <v>204.43655324313394</v>
      </c>
      <c r="BL250" t="e">
        <f t="shared" si="123"/>
        <v>#VALUE!</v>
      </c>
    </row>
    <row r="251" spans="1:64" x14ac:dyDescent="0.25">
      <c r="A251" s="54">
        <v>44498</v>
      </c>
      <c r="B251" s="75">
        <f>_xll.BDH(B$2,"PX_LAST",$A251,$A251,"Days=A","Fill=P")</f>
        <v>102.533</v>
      </c>
      <c r="C251" s="8">
        <f t="shared" si="101"/>
        <v>99.844993505756406</v>
      </c>
      <c r="D251" s="55">
        <f t="shared" si="112"/>
        <v>2.2941802553405704</v>
      </c>
      <c r="E251" s="44">
        <f t="shared" si="125"/>
        <v>1.6895473663977996</v>
      </c>
      <c r="F251" s="8" cm="1">
        <f t="array" ref="F251">_xll.BDH(F$2,"PX_LAST",$A251,$A251,"Days=A","Fill=P")</f>
        <v>0.66</v>
      </c>
      <c r="G251" s="10">
        <f t="shared" si="102"/>
        <v>0.25335958913048851</v>
      </c>
      <c r="H251" s="44">
        <f t="shared" si="116"/>
        <v>2.6079158714042738</v>
      </c>
      <c r="I251" s="44">
        <f t="shared" si="126"/>
        <v>0.30854105891735983</v>
      </c>
      <c r="J251" s="59" t="str">
        <f>_xll.BDH($J$2, "PX_LAST", A251, A251,"Days=A","Fill=P")</f>
        <v>#N/A Invalid Security</v>
      </c>
      <c r="K251" s="10" t="e">
        <f t="shared" si="135"/>
        <v>#VALUE!</v>
      </c>
      <c r="L251" s="55" t="e">
        <f t="shared" si="133"/>
        <v>#VALUE!</v>
      </c>
      <c r="M251" s="59" cm="1">
        <f t="array" ref="M251">_xll.BDH(M$3,"PX_LAST",$A251,$A251,"Days=A","Fill=P")</f>
        <v>-52.8</v>
      </c>
      <c r="N251" s="10">
        <f t="shared" si="124"/>
        <v>43.853363965460417</v>
      </c>
      <c r="O251" s="55">
        <f t="shared" si="134"/>
        <v>0.48850457487517729</v>
      </c>
      <c r="R251" s="34" t="s">
        <v>26</v>
      </c>
      <c r="S251" s="26" t="e">
        <f t="shared" si="127"/>
        <v>#VALUE!</v>
      </c>
      <c r="T251" s="1" t="e">
        <f t="shared" si="113"/>
        <v>#VALUE!</v>
      </c>
      <c r="U251" s="26" t="e">
        <f t="shared" si="117"/>
        <v>#VALUE!</v>
      </c>
      <c r="V251" s="49" t="e">
        <f t="shared" si="114"/>
        <v>#VALUE!</v>
      </c>
      <c r="W251" s="26" t="e">
        <f t="shared" si="118"/>
        <v>#VALUE!</v>
      </c>
      <c r="X251" t="e">
        <f t="shared" si="119"/>
        <v>#VALUE!</v>
      </c>
      <c r="Y251" s="35" t="e">
        <f t="shared" si="115"/>
        <v>#VALUE!</v>
      </c>
      <c r="Z251" s="34" t="e">
        <f t="shared" si="131"/>
        <v>#VALUE!</v>
      </c>
      <c r="AA251" t="s">
        <v>57</v>
      </c>
      <c r="AB251" s="1" t="e">
        <f t="shared" si="122"/>
        <v>#VALUE!</v>
      </c>
      <c r="AC251" s="1" t="e">
        <f t="shared" si="132"/>
        <v>#VALUE!</v>
      </c>
      <c r="AD251" s="1"/>
      <c r="AE251" s="1"/>
      <c r="AF251" s="1"/>
      <c r="AG251" s="1">
        <v>0</v>
      </c>
      <c r="AI251" s="28" t="e">
        <f t="shared" si="105"/>
        <v>#VALUE!</v>
      </c>
      <c r="AJ251" s="28" t="e">
        <f t="shared" si="105"/>
        <v>#VALUE!</v>
      </c>
      <c r="AK251" s="28" t="e">
        <f t="shared" si="105"/>
        <v>#VALUE!</v>
      </c>
      <c r="AL251" s="28" t="e">
        <f t="shared" si="103"/>
        <v>#VALUE!</v>
      </c>
      <c r="AM251" s="28" t="e">
        <f t="shared" si="106"/>
        <v>#VALUE!</v>
      </c>
      <c r="AN251" s="28" t="e">
        <f t="shared" si="106"/>
        <v>#VALUE!</v>
      </c>
      <c r="AO251" t="e">
        <f t="shared" si="106"/>
        <v>#VALUE!</v>
      </c>
      <c r="AP251" t="e">
        <f t="shared" si="107"/>
        <v>#VALUE!</v>
      </c>
      <c r="AR251" s="16">
        <f t="shared" si="108"/>
        <v>44498</v>
      </c>
      <c r="AS251" t="e">
        <f t="shared" si="109"/>
        <v>#VALUE!</v>
      </c>
      <c r="AT251" t="e">
        <f t="shared" si="110"/>
        <v>#VALUE!</v>
      </c>
      <c r="BE251" cm="1">
        <f t="array" ref="BE251">_xll.BDH($BE$3,"PX_LAST",$A251,$A251,"Days=A","Fill=P")</f>
        <v>475.51</v>
      </c>
      <c r="BF251">
        <f t="shared" si="104"/>
        <v>4.5513511136518581E-2</v>
      </c>
      <c r="BG251" t="e">
        <f t="shared" si="120"/>
        <v>#VALUE!</v>
      </c>
      <c r="BH251" t="e">
        <f t="shared" si="121"/>
        <v>#VALUE!</v>
      </c>
      <c r="BI251" t="e">
        <f t="shared" si="128"/>
        <v>#VALUE!</v>
      </c>
      <c r="BJ251" t="e">
        <f t="shared" si="129"/>
        <v>#VALUE!</v>
      </c>
      <c r="BK251">
        <f t="shared" si="130"/>
        <v>213.74117858587678</v>
      </c>
      <c r="BL251" t="e">
        <f t="shared" si="123"/>
        <v>#VALUE!</v>
      </c>
    </row>
    <row r="252" spans="1:64" x14ac:dyDescent="0.25">
      <c r="A252" s="54">
        <v>44530</v>
      </c>
      <c r="B252" s="75">
        <f>_xll.BDH(B$2,"PX_LAST",$A252,$A252,"Days=A","Fill=P")</f>
        <v>102.1961</v>
      </c>
      <c r="C252" s="8">
        <f t="shared" si="101"/>
        <v>99.962548830468592</v>
      </c>
      <c r="D252" s="55">
        <f t="shared" si="112"/>
        <v>2.3995104320232787</v>
      </c>
      <c r="E252" s="44">
        <f t="shared" si="125"/>
        <v>1.3314879852077783</v>
      </c>
      <c r="F252" s="8" cm="1">
        <f t="array" ref="F252">_xll.BDH(F$2,"PX_LAST",$A252,$A252,"Days=A","Fill=P")</f>
        <v>-0.17899999999999999</v>
      </c>
      <c r="G252" s="10">
        <f t="shared" si="102"/>
        <v>0.23174160967396407</v>
      </c>
      <c r="H252" s="44">
        <f t="shared" si="116"/>
        <v>2.1356523460278192</v>
      </c>
      <c r="I252" s="44">
        <f t="shared" si="126"/>
        <v>-0.32369100984967991</v>
      </c>
      <c r="J252" s="59" t="str">
        <f>_xll.BDH($J$2, "PX_LAST", A252, A252,"Days=A","Fill=P")</f>
        <v>#N/A Invalid Security</v>
      </c>
      <c r="K252" s="10" t="e">
        <f t="shared" si="135"/>
        <v>#VALUE!</v>
      </c>
      <c r="L252" s="55" t="e">
        <f t="shared" si="133"/>
        <v>#VALUE!</v>
      </c>
      <c r="M252" s="59" cm="1">
        <f t="array" ref="M252">_xll.BDH(M$3,"PX_LAST",$A252,$A252,"Days=A","Fill=P")</f>
        <v>4</v>
      </c>
      <c r="N252" s="10">
        <f t="shared" si="124"/>
        <v>39.868027568914378</v>
      </c>
      <c r="O252" s="55">
        <f t="shared" si="134"/>
        <v>0.16972403802841257</v>
      </c>
      <c r="R252" s="34" t="s">
        <v>23</v>
      </c>
      <c r="S252" s="26" t="e">
        <f t="shared" si="127"/>
        <v>#VALUE!</v>
      </c>
      <c r="T252" s="1" t="e">
        <f t="shared" si="113"/>
        <v>#VALUE!</v>
      </c>
      <c r="U252" s="26" t="e">
        <f t="shared" si="117"/>
        <v>#VALUE!</v>
      </c>
      <c r="V252" s="49" t="e">
        <f t="shared" si="114"/>
        <v>#VALUE!</v>
      </c>
      <c r="W252" s="26" t="e">
        <f t="shared" si="118"/>
        <v>#VALUE!</v>
      </c>
      <c r="X252" t="e">
        <f t="shared" si="119"/>
        <v>#VALUE!</v>
      </c>
      <c r="Y252" s="35" t="e">
        <f t="shared" si="115"/>
        <v>#VALUE!</v>
      </c>
      <c r="Z252" s="34" t="e">
        <f t="shared" si="131"/>
        <v>#VALUE!</v>
      </c>
      <c r="AA252" t="s">
        <v>57</v>
      </c>
      <c r="AB252" s="1" t="e">
        <f t="shared" si="122"/>
        <v>#VALUE!</v>
      </c>
      <c r="AC252" s="1" t="e">
        <f t="shared" si="132"/>
        <v>#VALUE!</v>
      </c>
      <c r="AD252" s="1"/>
      <c r="AE252" s="1"/>
      <c r="AF252" s="1"/>
      <c r="AG252" s="1">
        <v>0</v>
      </c>
      <c r="AI252" s="28" t="e">
        <f t="shared" si="105"/>
        <v>#VALUE!</v>
      </c>
      <c r="AJ252" s="28" t="e">
        <f t="shared" si="105"/>
        <v>#VALUE!</v>
      </c>
      <c r="AK252" s="28" t="e">
        <f t="shared" si="105"/>
        <v>#VALUE!</v>
      </c>
      <c r="AL252" s="28" t="e">
        <f t="shared" si="103"/>
        <v>#VALUE!</v>
      </c>
      <c r="AM252" s="28" t="e">
        <f t="shared" si="106"/>
        <v>#VALUE!</v>
      </c>
      <c r="AN252" s="28" t="e">
        <f t="shared" si="106"/>
        <v>#VALUE!</v>
      </c>
      <c r="AO252" t="e">
        <f t="shared" si="106"/>
        <v>#VALUE!</v>
      </c>
      <c r="AP252" t="e">
        <f t="shared" si="107"/>
        <v>#VALUE!</v>
      </c>
      <c r="AR252" s="16">
        <f t="shared" si="108"/>
        <v>44530</v>
      </c>
      <c r="AS252" t="e">
        <f t="shared" si="109"/>
        <v>#VALUE!</v>
      </c>
      <c r="AT252" t="e">
        <f t="shared" si="110"/>
        <v>#VALUE!</v>
      </c>
      <c r="BE252" cm="1">
        <f t="array" ref="BE252">_xll.BDH($BE$3,"PX_LAST",$A252,$A252,"Days=A","Fill=P")</f>
        <v>462.96</v>
      </c>
      <c r="BF252">
        <f t="shared" si="104"/>
        <v>-2.6392715190006522E-2</v>
      </c>
      <c r="BG252" t="e">
        <f t="shared" si="120"/>
        <v>#VALUE!</v>
      </c>
      <c r="BH252" t="e">
        <f t="shared" si="121"/>
        <v>#VALUE!</v>
      </c>
      <c r="BI252" t="e">
        <f t="shared" si="128"/>
        <v>#VALUE!</v>
      </c>
      <c r="BJ252" t="e">
        <f t="shared" si="129"/>
        <v>#VALUE!</v>
      </c>
      <c r="BK252">
        <f t="shared" si="130"/>
        <v>208.09996853508341</v>
      </c>
      <c r="BL252" t="e">
        <f t="shared" si="123"/>
        <v>#VALUE!</v>
      </c>
    </row>
    <row r="253" spans="1:64" x14ac:dyDescent="0.25">
      <c r="A253" s="54">
        <v>44561</v>
      </c>
      <c r="B253" s="75">
        <f>_xll.BDH(B$2,"PX_LAST",$A253,$A253,"Days=A","Fill=P")</f>
        <v>101.8951</v>
      </c>
      <c r="C253" s="8">
        <f t="shared" si="101"/>
        <v>100.05917638894516</v>
      </c>
      <c r="D253" s="55">
        <f t="shared" si="112"/>
        <v>2.1926638545216535</v>
      </c>
      <c r="E253" s="44">
        <f t="shared" si="125"/>
        <v>0.64528976143852246</v>
      </c>
      <c r="F253" s="8" cm="1">
        <f t="array" ref="F253">_xll.BDH(F$2,"PX_LAST",$A253,$A253,"Days=A","Fill=P")</f>
        <v>0.59</v>
      </c>
      <c r="G253" s="10">
        <f t="shared" si="102"/>
        <v>0.24965452919026587</v>
      </c>
      <c r="H253" s="44">
        <f t="shared" si="116"/>
        <v>1.9008662094874396</v>
      </c>
      <c r="I253" s="44">
        <f t="shared" si="126"/>
        <v>-0.75036938241649409</v>
      </c>
      <c r="J253" s="59" t="str">
        <f>_xll.BDH($J$2, "PX_LAST", A253, A253,"Days=A","Fill=P")</f>
        <v>#N/A Invalid Security</v>
      </c>
      <c r="K253" s="10" t="e">
        <f t="shared" si="135"/>
        <v>#VALUE!</v>
      </c>
      <c r="L253" s="55" t="e">
        <f t="shared" si="133"/>
        <v>#VALUE!</v>
      </c>
      <c r="M253" s="59" cm="1">
        <f t="array" ref="M253">_xll.BDH(M$3,"PX_LAST",$A253,$A253,"Days=A","Fill=P")</f>
        <v>29.8</v>
      </c>
      <c r="N253" s="10">
        <f t="shared" si="124"/>
        <v>38.86122481202294</v>
      </c>
      <c r="O253" s="55">
        <f t="shared" si="134"/>
        <v>0</v>
      </c>
      <c r="R253" s="34" t="s">
        <v>23</v>
      </c>
      <c r="S253" s="26" t="e">
        <f t="shared" si="127"/>
        <v>#VALUE!</v>
      </c>
      <c r="T253" s="1" t="e">
        <f t="shared" si="113"/>
        <v>#VALUE!</v>
      </c>
      <c r="U253" s="26" t="e">
        <f t="shared" si="117"/>
        <v>#VALUE!</v>
      </c>
      <c r="V253" s="49" t="e">
        <f t="shared" si="114"/>
        <v>#VALUE!</v>
      </c>
      <c r="W253" s="26" t="e">
        <f t="shared" si="118"/>
        <v>#VALUE!</v>
      </c>
      <c r="X253" t="e">
        <f t="shared" si="119"/>
        <v>#VALUE!</v>
      </c>
      <c r="Y253" s="35" t="e">
        <f t="shared" si="115"/>
        <v>#VALUE!</v>
      </c>
      <c r="Z253" s="34" t="e">
        <f t="shared" si="131"/>
        <v>#VALUE!</v>
      </c>
      <c r="AA253" t="s">
        <v>57</v>
      </c>
      <c r="AB253" s="1" t="e">
        <f t="shared" si="122"/>
        <v>#VALUE!</v>
      </c>
      <c r="AC253" s="1" t="e">
        <f t="shared" si="132"/>
        <v>#VALUE!</v>
      </c>
      <c r="AD253" s="1"/>
      <c r="AE253" s="1"/>
      <c r="AF253" s="1"/>
      <c r="AG253" s="1">
        <v>0</v>
      </c>
      <c r="AI253" s="28" t="e">
        <f t="shared" si="105"/>
        <v>#VALUE!</v>
      </c>
      <c r="AJ253" s="28" t="e">
        <f t="shared" si="105"/>
        <v>#VALUE!</v>
      </c>
      <c r="AK253" s="28" t="e">
        <f t="shared" si="105"/>
        <v>#VALUE!</v>
      </c>
      <c r="AL253" s="28" t="e">
        <f t="shared" si="103"/>
        <v>#VALUE!</v>
      </c>
      <c r="AM253" s="28" t="e">
        <f t="shared" si="106"/>
        <v>#VALUE!</v>
      </c>
      <c r="AN253" s="28" t="e">
        <f t="shared" si="106"/>
        <v>#VALUE!</v>
      </c>
      <c r="AO253" t="e">
        <f t="shared" si="106"/>
        <v>#VALUE!</v>
      </c>
      <c r="AP253" t="e">
        <f t="shared" si="107"/>
        <v>#VALUE!</v>
      </c>
      <c r="AR253" s="16">
        <f t="shared" si="108"/>
        <v>44561</v>
      </c>
      <c r="AS253" t="e">
        <f t="shared" si="109"/>
        <v>#VALUE!</v>
      </c>
      <c r="AT253" t="e">
        <f t="shared" si="110"/>
        <v>#VALUE!</v>
      </c>
      <c r="BE253" cm="1">
        <f t="array" ref="BE253">_xll.BDH($BE$3,"PX_LAST",$A253,$A253,"Days=A","Fill=P")</f>
        <v>487.8</v>
      </c>
      <c r="BF253">
        <f t="shared" si="104"/>
        <v>5.3654743390357806E-2</v>
      </c>
      <c r="BG253" t="e">
        <f t="shared" si="120"/>
        <v>#VALUE!</v>
      </c>
      <c r="BH253" t="e">
        <f t="shared" si="121"/>
        <v>#VALUE!</v>
      </c>
      <c r="BI253" t="e">
        <f t="shared" si="128"/>
        <v>#VALUE!</v>
      </c>
      <c r="BJ253" t="e">
        <f t="shared" si="129"/>
        <v>#VALUE!</v>
      </c>
      <c r="BK253">
        <f t="shared" si="130"/>
        <v>219.26551894637484</v>
      </c>
      <c r="BL253" t="e">
        <f t="shared" si="123"/>
        <v>#VALUE!</v>
      </c>
    </row>
    <row r="254" spans="1:64" x14ac:dyDescent="0.25">
      <c r="A254" s="54">
        <v>44592</v>
      </c>
      <c r="B254" s="75">
        <f>_xll.BDH(B$2,"PX_LAST",$A254,$A254,"Days=A","Fill=P")</f>
        <v>101.4905</v>
      </c>
      <c r="C254" s="8">
        <f t="shared" si="101"/>
        <v>100.13074256949791</v>
      </c>
      <c r="D254" s="55">
        <f t="shared" si="112"/>
        <v>2.0041619097667462</v>
      </c>
      <c r="E254" s="44">
        <f t="shared" si="125"/>
        <v>4.1206586189136196E-2</v>
      </c>
      <c r="F254" s="8" cm="1">
        <f t="array" ref="F254">_xll.BDH(F$2,"PX_LAST",$A254,$A254,"Days=A","Fill=P")</f>
        <v>0.21299999999999999</v>
      </c>
      <c r="G254" s="10">
        <f t="shared" si="102"/>
        <v>0.24782180273075258</v>
      </c>
      <c r="H254" s="44">
        <f t="shared" si="116"/>
        <v>1.5701963837440598</v>
      </c>
      <c r="I254" s="44">
        <f t="shared" si="126"/>
        <v>-1.1061363431125351</v>
      </c>
      <c r="J254" s="59" t="str">
        <f>_xll.BDH($J$2, "PX_LAST", A254, A254,"Days=A","Fill=P")</f>
        <v>#N/A Invalid Security</v>
      </c>
      <c r="K254" s="10" t="e">
        <f t="shared" si="135"/>
        <v>#VALUE!</v>
      </c>
      <c r="L254" s="55" t="e">
        <f t="shared" si="133"/>
        <v>#VALUE!</v>
      </c>
      <c r="M254" s="59" cm="1">
        <f t="array" ref="M254">_xll.BDH(M$3,"PX_LAST",$A254,$A254,"Days=A","Fill=P")</f>
        <v>51.4</v>
      </c>
      <c r="N254" s="10">
        <f t="shared" si="124"/>
        <v>40.115102330820648</v>
      </c>
      <c r="O254" s="55">
        <f t="shared" si="134"/>
        <v>6.2057158327223517E-3</v>
      </c>
      <c r="R254" s="34" t="s">
        <v>23</v>
      </c>
      <c r="S254" s="26" t="e">
        <f t="shared" si="127"/>
        <v>#VALUE!</v>
      </c>
      <c r="T254" s="1" t="e">
        <f t="shared" si="113"/>
        <v>#VALUE!</v>
      </c>
      <c r="U254" s="26" t="e">
        <f t="shared" si="117"/>
        <v>#VALUE!</v>
      </c>
      <c r="V254" s="49" t="e">
        <f t="shared" si="114"/>
        <v>#VALUE!</v>
      </c>
      <c r="W254" s="26" t="e">
        <f t="shared" si="118"/>
        <v>#VALUE!</v>
      </c>
      <c r="X254" t="e">
        <f t="shared" si="119"/>
        <v>#VALUE!</v>
      </c>
      <c r="Y254" s="35" t="e">
        <f t="shared" si="115"/>
        <v>#VALUE!</v>
      </c>
      <c r="Z254" s="34" t="e">
        <f t="shared" si="131"/>
        <v>#VALUE!</v>
      </c>
      <c r="AA254" t="s">
        <v>57</v>
      </c>
      <c r="AB254" s="1" t="e">
        <f t="shared" si="122"/>
        <v>#VALUE!</v>
      </c>
      <c r="AC254" s="1" t="e">
        <f t="shared" si="132"/>
        <v>#VALUE!</v>
      </c>
      <c r="AD254" s="1"/>
      <c r="AE254" s="1"/>
      <c r="AF254" s="1"/>
      <c r="AG254" s="1">
        <v>0</v>
      </c>
      <c r="AI254" s="28" t="e">
        <f t="shared" si="105"/>
        <v>#VALUE!</v>
      </c>
      <c r="AJ254" s="28" t="e">
        <f t="shared" si="105"/>
        <v>#VALUE!</v>
      </c>
      <c r="AK254" s="28" t="e">
        <f t="shared" si="105"/>
        <v>#VALUE!</v>
      </c>
      <c r="AL254" s="28" t="e">
        <f t="shared" si="103"/>
        <v>#VALUE!</v>
      </c>
      <c r="AM254" s="28" t="e">
        <f t="shared" si="106"/>
        <v>#VALUE!</v>
      </c>
      <c r="AN254" s="28" t="e">
        <f t="shared" si="106"/>
        <v>#VALUE!</v>
      </c>
      <c r="AO254" t="e">
        <f t="shared" si="106"/>
        <v>#VALUE!</v>
      </c>
      <c r="AP254" t="e">
        <f t="shared" si="107"/>
        <v>#VALUE!</v>
      </c>
      <c r="AR254" s="16">
        <f t="shared" si="108"/>
        <v>44592</v>
      </c>
      <c r="AS254" t="e">
        <f t="shared" si="109"/>
        <v>#VALUE!</v>
      </c>
      <c r="AT254" t="e">
        <f t="shared" si="110"/>
        <v>#VALUE!</v>
      </c>
      <c r="BE254" cm="1">
        <f t="array" ref="BE254">_xll.BDH($BE$3,"PX_LAST",$A254,$A254,"Days=A","Fill=P")</f>
        <v>468.88</v>
      </c>
      <c r="BF254">
        <f t="shared" si="104"/>
        <v>-3.8786387863878669E-2</v>
      </c>
      <c r="BG254" t="e">
        <f t="shared" si="120"/>
        <v>#VALUE!</v>
      </c>
      <c r="BH254" t="e">
        <f t="shared" si="121"/>
        <v>#VALUE!</v>
      </c>
      <c r="BI254" t="e">
        <f t="shared" si="128"/>
        <v>#VALUE!</v>
      </c>
      <c r="BJ254" t="e">
        <f t="shared" si="129"/>
        <v>#VALUE!</v>
      </c>
      <c r="BK254">
        <f t="shared" si="130"/>
        <v>210.76100148334612</v>
      </c>
      <c r="BL254" t="e">
        <f t="shared" si="123"/>
        <v>#VALUE!</v>
      </c>
    </row>
    <row r="255" spans="1:64" x14ac:dyDescent="0.25">
      <c r="A255" s="54">
        <v>44620</v>
      </c>
      <c r="B255" s="75">
        <f>_xll.BDH(B$2,"PX_LAST",$A255,$A255,"Days=A","Fill=P")</f>
        <v>100.9927</v>
      </c>
      <c r="C255" s="8">
        <f t="shared" si="101"/>
        <v>100.17384044102302</v>
      </c>
      <c r="D255" s="55">
        <f t="shared" si="112"/>
        <v>1.812406686313291</v>
      </c>
      <c r="E255" s="44">
        <f t="shared" si="125"/>
        <v>-0.4817735690272793</v>
      </c>
      <c r="F255" s="8" cm="1">
        <f t="array" ref="F255">_xll.BDH(F$2,"PX_LAST",$A255,$A255,"Days=A","Fill=P")</f>
        <v>-0.94399999999999995</v>
      </c>
      <c r="G255" s="10">
        <f t="shared" si="102"/>
        <v>0.18823071259421489</v>
      </c>
      <c r="H255" s="44">
        <f t="shared" si="116"/>
        <v>0.8192678871888931</v>
      </c>
      <c r="I255" s="44">
        <f t="shared" si="126"/>
        <v>-1.7886479842153808</v>
      </c>
      <c r="J255" s="59" t="str">
        <f>_xll.BDH($J$2, "PX_LAST", A255, A255,"Days=A","Fill=P")</f>
        <v>#N/A Invalid Security</v>
      </c>
      <c r="K255" s="10" t="e">
        <f t="shared" si="135"/>
        <v>#VALUE!</v>
      </c>
      <c r="L255" s="55" t="e">
        <f t="shared" si="133"/>
        <v>#VALUE!</v>
      </c>
      <c r="M255" s="59" cm="1">
        <f t="array" ref="M255">_xll.BDH(M$3,"PX_LAST",$A255,$A255,"Days=A","Fill=P")</f>
        <v>67.8</v>
      </c>
      <c r="N255" s="10">
        <f t="shared" si="124"/>
        <v>42.883592097738585</v>
      </c>
      <c r="O255" s="55">
        <f t="shared" si="134"/>
        <v>8.0344316384632075E-2</v>
      </c>
      <c r="R255" s="34" t="s">
        <v>23</v>
      </c>
      <c r="S255" s="26" t="e">
        <f t="shared" si="127"/>
        <v>#VALUE!</v>
      </c>
      <c r="T255" s="1" t="e">
        <f t="shared" si="113"/>
        <v>#VALUE!</v>
      </c>
      <c r="U255" s="26" t="e">
        <f t="shared" si="117"/>
        <v>#VALUE!</v>
      </c>
      <c r="V255" s="49" t="e">
        <f t="shared" si="114"/>
        <v>#VALUE!</v>
      </c>
      <c r="W255" s="26" t="e">
        <f t="shared" si="118"/>
        <v>#VALUE!</v>
      </c>
      <c r="X255" t="e">
        <f t="shared" si="119"/>
        <v>#VALUE!</v>
      </c>
      <c r="Y255" s="35" t="e">
        <f t="shared" si="115"/>
        <v>#VALUE!</v>
      </c>
      <c r="Z255" s="34" t="e">
        <f t="shared" si="131"/>
        <v>#VALUE!</v>
      </c>
      <c r="AA255" t="s">
        <v>57</v>
      </c>
      <c r="AB255" s="1" t="e">
        <f t="shared" si="122"/>
        <v>#VALUE!</v>
      </c>
      <c r="AC255" s="1" t="e">
        <f t="shared" si="132"/>
        <v>#VALUE!</v>
      </c>
      <c r="AD255" s="1"/>
      <c r="AE255" s="1"/>
      <c r="AF255" s="1"/>
      <c r="AG255" s="1">
        <v>0</v>
      </c>
      <c r="AI255" s="28" t="e">
        <f t="shared" si="105"/>
        <v>#VALUE!</v>
      </c>
      <c r="AJ255" s="28" t="e">
        <f t="shared" si="105"/>
        <v>#VALUE!</v>
      </c>
      <c r="AK255" s="28" t="e">
        <f t="shared" si="105"/>
        <v>#VALUE!</v>
      </c>
      <c r="AL255" s="28" t="e">
        <f t="shared" si="103"/>
        <v>#VALUE!</v>
      </c>
      <c r="AM255" s="28" t="e">
        <f t="shared" si="106"/>
        <v>#VALUE!</v>
      </c>
      <c r="AN255" s="28" t="e">
        <f t="shared" si="106"/>
        <v>#VALUE!</v>
      </c>
      <c r="AO255" t="e">
        <f t="shared" si="106"/>
        <v>#VALUE!</v>
      </c>
      <c r="AP255" t="e">
        <f t="shared" si="107"/>
        <v>#VALUE!</v>
      </c>
      <c r="AR255" s="16">
        <f t="shared" si="108"/>
        <v>44620</v>
      </c>
      <c r="AS255" t="e">
        <f t="shared" si="109"/>
        <v>#VALUE!</v>
      </c>
      <c r="AT255" t="e">
        <f t="shared" si="110"/>
        <v>#VALUE!</v>
      </c>
      <c r="BE255" cm="1">
        <f t="array" ref="BE255">_xll.BDH($BE$3,"PX_LAST",$A255,$A255,"Days=A","Fill=P")</f>
        <v>453.11</v>
      </c>
      <c r="BF255">
        <f t="shared" si="104"/>
        <v>-3.3633339020644915E-2</v>
      </c>
      <c r="BG255" t="e">
        <f t="shared" si="120"/>
        <v>#VALUE!</v>
      </c>
      <c r="BH255" t="e">
        <f t="shared" si="121"/>
        <v>#VALUE!</v>
      </c>
      <c r="BI255" t="e">
        <f t="shared" si="128"/>
        <v>#VALUE!</v>
      </c>
      <c r="BJ255" t="e">
        <f t="shared" si="129"/>
        <v>#VALUE!</v>
      </c>
      <c r="BK255">
        <f t="shared" si="130"/>
        <v>203.67240526812608</v>
      </c>
      <c r="BL255" t="e">
        <f t="shared" si="123"/>
        <v>#VALUE!</v>
      </c>
    </row>
    <row r="256" spans="1:64" x14ac:dyDescent="0.25">
      <c r="A256" s="54">
        <v>44651</v>
      </c>
      <c r="B256" s="75">
        <f>_xll.BDH(B$2,"PX_LAST",$A256,$A256,"Days=A","Fill=P")</f>
        <v>100.4483</v>
      </c>
      <c r="C256" s="8">
        <f t="shared" si="101"/>
        <v>100.18756341897188</v>
      </c>
      <c r="D256" s="55">
        <f t="shared" si="112"/>
        <v>1.6322903078742685</v>
      </c>
      <c r="E256" s="44">
        <f t="shared" si="125"/>
        <v>-0.7672201241490102</v>
      </c>
      <c r="F256" s="8" cm="1">
        <f t="array" ref="F256">_xll.BDH(F$2,"PX_LAST",$A256,$A256,"Days=A","Fill=P")</f>
        <v>-0.82799999999999996</v>
      </c>
      <c r="G256" s="10">
        <f t="shared" si="102"/>
        <v>0.13741917696450412</v>
      </c>
      <c r="H256" s="44">
        <f t="shared" si="116"/>
        <v>0.12984280723898184</v>
      </c>
      <c r="I256" s="44">
        <f t="shared" si="126"/>
        <v>-2.0058095387888373</v>
      </c>
      <c r="J256" s="59" t="str">
        <f>_xll.BDH($J$2, "PX_LAST", A256, A256,"Days=A","Fill=P")</f>
        <v>#N/A Invalid Security</v>
      </c>
      <c r="K256" s="10" t="e">
        <f t="shared" si="135"/>
        <v>#VALUE!</v>
      </c>
      <c r="L256" s="55" t="e">
        <f t="shared" si="133"/>
        <v>#VALUE!</v>
      </c>
      <c r="M256" s="59" cm="1">
        <f t="array" ref="M256">_xll.BDH(M$3,"PX_LAST",$A256,$A256,"Days=A","Fill=P")</f>
        <v>44.8</v>
      </c>
      <c r="N256" s="10">
        <f t="shared" si="124"/>
        <v>43.075232887964724</v>
      </c>
      <c r="O256" s="55">
        <f t="shared" si="134"/>
        <v>6.8141130645950638E-3</v>
      </c>
      <c r="R256" s="34" t="s">
        <v>23</v>
      </c>
      <c r="S256" s="26" t="e">
        <f t="shared" si="127"/>
        <v>#VALUE!</v>
      </c>
      <c r="T256" s="1" t="e">
        <f t="shared" si="113"/>
        <v>#VALUE!</v>
      </c>
      <c r="U256" s="26" t="e">
        <f t="shared" si="117"/>
        <v>#VALUE!</v>
      </c>
      <c r="V256" s="49" t="e">
        <f t="shared" si="114"/>
        <v>#VALUE!</v>
      </c>
      <c r="W256" s="26" t="e">
        <f t="shared" si="118"/>
        <v>#VALUE!</v>
      </c>
      <c r="X256" t="e">
        <f t="shared" si="119"/>
        <v>#VALUE!</v>
      </c>
      <c r="Y256" s="35" t="e">
        <f t="shared" si="115"/>
        <v>#VALUE!</v>
      </c>
      <c r="Z256" s="34" t="e">
        <f t="shared" si="131"/>
        <v>#VALUE!</v>
      </c>
      <c r="AA256" t="s">
        <v>57</v>
      </c>
      <c r="AB256" s="1" t="e">
        <f t="shared" si="122"/>
        <v>#VALUE!</v>
      </c>
      <c r="AC256" s="1" t="e">
        <f t="shared" si="132"/>
        <v>#VALUE!</v>
      </c>
      <c r="AD256" s="1"/>
      <c r="AE256" s="1"/>
      <c r="AF256" s="1"/>
      <c r="AG256" s="1">
        <v>0</v>
      </c>
      <c r="AI256" s="28" t="e">
        <f t="shared" si="105"/>
        <v>#VALUE!</v>
      </c>
      <c r="AJ256" s="28" t="e">
        <f t="shared" si="105"/>
        <v>#VALUE!</v>
      </c>
      <c r="AK256" s="28" t="e">
        <f t="shared" si="105"/>
        <v>#VALUE!</v>
      </c>
      <c r="AL256" s="28" t="e">
        <f t="shared" si="103"/>
        <v>#VALUE!</v>
      </c>
      <c r="AM256" s="28" t="e">
        <f t="shared" si="106"/>
        <v>#VALUE!</v>
      </c>
      <c r="AN256" s="28" t="e">
        <f t="shared" si="106"/>
        <v>#VALUE!</v>
      </c>
      <c r="AO256" t="e">
        <f t="shared" si="106"/>
        <v>#VALUE!</v>
      </c>
      <c r="AP256" t="e">
        <f t="shared" si="107"/>
        <v>#VALUE!</v>
      </c>
      <c r="AR256" s="16">
        <f t="shared" si="108"/>
        <v>44651</v>
      </c>
      <c r="AS256" t="e">
        <f t="shared" si="109"/>
        <v>#VALUE!</v>
      </c>
      <c r="AT256" t="e">
        <f t="shared" si="110"/>
        <v>#VALUE!</v>
      </c>
      <c r="BE256" cm="1">
        <f t="array" ref="BE256">_xll.BDH($BE$3,"PX_LAST",$A256,$A256,"Days=A","Fill=P")</f>
        <v>455.86</v>
      </c>
      <c r="BF256">
        <f t="shared" si="104"/>
        <v>6.0691664275782653E-3</v>
      </c>
      <c r="BG256" t="e">
        <f t="shared" si="120"/>
        <v>#VALUE!</v>
      </c>
      <c r="BH256" t="e">
        <f t="shared" si="121"/>
        <v>#VALUE!</v>
      </c>
      <c r="BI256" t="e">
        <f t="shared" si="128"/>
        <v>#VALUE!</v>
      </c>
      <c r="BJ256" t="e">
        <f t="shared" si="129"/>
        <v>#VALUE!</v>
      </c>
      <c r="BK256">
        <f t="shared" si="130"/>
        <v>204.90852699240352</v>
      </c>
      <c r="BL256" t="e">
        <f t="shared" si="123"/>
        <v>#VALUE!</v>
      </c>
    </row>
    <row r="257" spans="1:64" x14ac:dyDescent="0.25">
      <c r="A257" s="54">
        <v>44681</v>
      </c>
      <c r="B257" s="75">
        <f>_xll.BDH(B$2,"PX_LAST",$A257,$A257,"Days=A","Fill=P")</f>
        <v>99.924899999999994</v>
      </c>
      <c r="C257" s="8">
        <f t="shared" si="101"/>
        <v>100.17443024802328</v>
      </c>
      <c r="D257" s="55">
        <f t="shared" si="112"/>
        <v>1.4426302023789266</v>
      </c>
      <c r="E257" s="44">
        <f t="shared" si="125"/>
        <v>-0.75003365214272688</v>
      </c>
      <c r="F257" s="8" cm="1">
        <f t="array" ref="F257">_xll.BDH(F$2,"PX_LAST",$A257,$A257,"Days=A","Fill=P")</f>
        <v>-1.1990000000000001</v>
      </c>
      <c r="G257" s="10">
        <f t="shared" si="102"/>
        <v>7.0598218116278838E-2</v>
      </c>
      <c r="H257" s="44">
        <f t="shared" si="116"/>
        <v>-0.47727121268329104</v>
      </c>
      <c r="I257" s="44">
        <f t="shared" si="126"/>
        <v>-2.3781374221707305</v>
      </c>
      <c r="J257" s="59" t="str">
        <f>_xll.BDH($J$2, "PX_LAST", A257, A257,"Days=A","Fill=P")</f>
        <v>#N/A Invalid Security</v>
      </c>
      <c r="K257" s="10" t="e">
        <f t="shared" si="135"/>
        <v>#VALUE!</v>
      </c>
      <c r="L257" s="55" t="e">
        <f t="shared" si="133"/>
        <v>#VALUE!</v>
      </c>
      <c r="M257" s="59" cm="1">
        <f t="array" ref="M257">_xll.BDH(M$3,"PX_LAST",$A257,$A257,"Days=A","Fill=P")</f>
        <v>53.1</v>
      </c>
      <c r="N257" s="10">
        <f t="shared" si="124"/>
        <v>44.077709599168244</v>
      </c>
      <c r="O257" s="55">
        <f t="shared" si="134"/>
        <v>4.4088020870047435E-2</v>
      </c>
      <c r="R257" s="34" t="s">
        <v>23</v>
      </c>
      <c r="S257" s="26" t="e">
        <f t="shared" si="127"/>
        <v>#VALUE!</v>
      </c>
      <c r="T257" s="1" t="e">
        <f t="shared" si="113"/>
        <v>#VALUE!</v>
      </c>
      <c r="U257" s="26" t="e">
        <f t="shared" si="117"/>
        <v>#VALUE!</v>
      </c>
      <c r="V257" s="49" t="e">
        <f t="shared" si="114"/>
        <v>#VALUE!</v>
      </c>
      <c r="W257" s="26" t="e">
        <f t="shared" si="118"/>
        <v>#VALUE!</v>
      </c>
      <c r="X257" t="e">
        <f t="shared" si="119"/>
        <v>#VALUE!</v>
      </c>
      <c r="Y257" s="35" t="e">
        <f t="shared" si="115"/>
        <v>#VALUE!</v>
      </c>
      <c r="Z257" s="34" t="e">
        <f t="shared" si="131"/>
        <v>#VALUE!</v>
      </c>
      <c r="AA257" t="s">
        <v>57</v>
      </c>
      <c r="AB257" s="1" t="e">
        <f t="shared" si="122"/>
        <v>#VALUE!</v>
      </c>
      <c r="AC257" s="1" t="e">
        <f t="shared" si="132"/>
        <v>#VALUE!</v>
      </c>
      <c r="AD257" s="1"/>
      <c r="AE257" s="1"/>
      <c r="AF257" s="1"/>
      <c r="AG257" s="1">
        <v>0</v>
      </c>
      <c r="AI257" s="28" t="e">
        <f t="shared" si="105"/>
        <v>#VALUE!</v>
      </c>
      <c r="AJ257" s="28" t="e">
        <f t="shared" si="105"/>
        <v>#VALUE!</v>
      </c>
      <c r="AK257" s="28" t="e">
        <f t="shared" si="105"/>
        <v>#VALUE!</v>
      </c>
      <c r="AL257" s="28" t="e">
        <f t="shared" si="103"/>
        <v>#VALUE!</v>
      </c>
      <c r="AM257" s="28" t="e">
        <f t="shared" si="106"/>
        <v>#VALUE!</v>
      </c>
      <c r="AN257" s="28" t="e">
        <f t="shared" si="106"/>
        <v>#VALUE!</v>
      </c>
      <c r="AO257" t="e">
        <f t="shared" si="106"/>
        <v>#VALUE!</v>
      </c>
      <c r="AP257" t="e">
        <f t="shared" si="107"/>
        <v>#VALUE!</v>
      </c>
      <c r="AR257" s="16">
        <f t="shared" si="108"/>
        <v>44681</v>
      </c>
      <c r="AS257" t="e">
        <f t="shared" si="109"/>
        <v>#VALUE!</v>
      </c>
      <c r="AT257" t="e">
        <f t="shared" si="110"/>
        <v>#VALUE!</v>
      </c>
      <c r="BE257" cm="1">
        <f t="array" ref="BE257">_xll.BDH($BE$3,"PX_LAST",$A257,$A257,"Days=A","Fill=P")</f>
        <v>450.39</v>
      </c>
      <c r="BF257">
        <f t="shared" si="104"/>
        <v>-1.1999298030097028E-2</v>
      </c>
      <c r="BG257" t="e">
        <f t="shared" si="120"/>
        <v>#VALUE!</v>
      </c>
      <c r="BH257" t="e">
        <f t="shared" si="121"/>
        <v>#VALUE!</v>
      </c>
      <c r="BI257" t="e">
        <f t="shared" si="128"/>
        <v>#VALUE!</v>
      </c>
      <c r="BJ257" t="e">
        <f t="shared" si="129"/>
        <v>#VALUE!</v>
      </c>
      <c r="BK257">
        <f t="shared" si="130"/>
        <v>202.44976850811349</v>
      </c>
      <c r="BL257" t="e">
        <f t="shared" si="123"/>
        <v>#VALUE!</v>
      </c>
    </row>
    <row r="258" spans="1:64" x14ac:dyDescent="0.25">
      <c r="A258" s="54">
        <v>44712</v>
      </c>
      <c r="B258" s="75">
        <f>_xll.BDH(B$2,"PX_LAST",$A258,$A258,"Days=A","Fill=P")</f>
        <v>99.445499999999996</v>
      </c>
      <c r="C258" s="8">
        <f t="shared" si="101"/>
        <v>100.13798373562213</v>
      </c>
      <c r="D258" s="55">
        <f t="shared" si="112"/>
        <v>1.2543206048800812</v>
      </c>
      <c r="E258" s="44">
        <f t="shared" si="125"/>
        <v>-0.74984130488666501</v>
      </c>
      <c r="F258" s="8" cm="1">
        <f t="array" ref="F258">_xll.BDH(F$2,"PX_LAST",$A258,$A258,"Days=A","Fill=P")</f>
        <v>-0.85399999999999998</v>
      </c>
      <c r="G258" s="10">
        <f t="shared" si="102"/>
        <v>2.4368307210464853E-2</v>
      </c>
      <c r="H258" s="44">
        <f t="shared" si="116"/>
        <v>-0.95187935629561371</v>
      </c>
      <c r="I258" s="44">
        <f t="shared" si="126"/>
        <v>-2.5220757400396736</v>
      </c>
      <c r="J258" s="59" t="str">
        <f>_xll.BDH($J$2, "PX_LAST", A258, A258,"Days=A","Fill=P")</f>
        <v>#N/A Invalid Security</v>
      </c>
      <c r="K258" s="10" t="e">
        <f t="shared" si="135"/>
        <v>#VALUE!</v>
      </c>
      <c r="L258" s="55" t="e">
        <f t="shared" si="133"/>
        <v>#VALUE!</v>
      </c>
      <c r="M258" s="59" cm="1">
        <f t="array" ref="M258">_xll.BDH(M$3,"PX_LAST",$A258,$A258,"Days=A","Fill=P")</f>
        <v>19.600000000000001</v>
      </c>
      <c r="N258" s="10">
        <f t="shared" si="124"/>
        <v>41.629938639251421</v>
      </c>
      <c r="O258" s="55">
        <f t="shared" si="134"/>
        <v>-7.8103486886744219E-2</v>
      </c>
      <c r="R258" s="34" t="s">
        <v>26</v>
      </c>
      <c r="S258" s="26" t="e">
        <f t="shared" si="127"/>
        <v>#VALUE!</v>
      </c>
      <c r="T258" s="1" t="e">
        <f t="shared" si="113"/>
        <v>#VALUE!</v>
      </c>
      <c r="U258" s="26" t="e">
        <f t="shared" si="117"/>
        <v>#VALUE!</v>
      </c>
      <c r="V258" s="49" t="e">
        <f t="shared" si="114"/>
        <v>#VALUE!</v>
      </c>
      <c r="W258" s="26" t="e">
        <f t="shared" si="118"/>
        <v>#VALUE!</v>
      </c>
      <c r="X258" t="e">
        <f t="shared" si="119"/>
        <v>#VALUE!</v>
      </c>
      <c r="Y258" s="35" t="e">
        <f t="shared" si="115"/>
        <v>#VALUE!</v>
      </c>
      <c r="Z258" s="34" t="e">
        <f t="shared" si="131"/>
        <v>#VALUE!</v>
      </c>
      <c r="AA258" t="s">
        <v>57</v>
      </c>
      <c r="AB258" s="1" t="e">
        <f t="shared" si="122"/>
        <v>#VALUE!</v>
      </c>
      <c r="AC258" s="1" t="e">
        <f t="shared" si="132"/>
        <v>#VALUE!</v>
      </c>
      <c r="AD258" s="1"/>
      <c r="AE258" s="1"/>
      <c r="AF258" s="1"/>
      <c r="AG258" s="1">
        <v>0</v>
      </c>
      <c r="AI258" s="28" t="e">
        <f t="shared" si="105"/>
        <v>#VALUE!</v>
      </c>
      <c r="AJ258" s="28" t="e">
        <f t="shared" si="105"/>
        <v>#VALUE!</v>
      </c>
      <c r="AK258" s="28" t="e">
        <f t="shared" si="105"/>
        <v>#VALUE!</v>
      </c>
      <c r="AL258" s="28" t="e">
        <f t="shared" si="103"/>
        <v>#VALUE!</v>
      </c>
      <c r="AM258" s="28" t="e">
        <f t="shared" si="106"/>
        <v>#VALUE!</v>
      </c>
      <c r="AN258" s="28" t="e">
        <f t="shared" si="106"/>
        <v>#VALUE!</v>
      </c>
      <c r="AO258" t="e">
        <f t="shared" si="106"/>
        <v>#VALUE!</v>
      </c>
      <c r="AP258" t="e">
        <f t="shared" si="107"/>
        <v>#VALUE!</v>
      </c>
      <c r="AR258" s="16">
        <f t="shared" si="108"/>
        <v>44712</v>
      </c>
      <c r="AS258" t="e">
        <f>IF($T258="E",4,IF($T258="R",2,IF($T258="SD",3,1)))</f>
        <v>#VALUE!</v>
      </c>
      <c r="AT258" t="e">
        <f t="shared" si="110"/>
        <v>#VALUE!</v>
      </c>
      <c r="BE258" cm="1">
        <f t="array" ref="BE258">_xll.BDH($BE$3,"PX_LAST",$A258,$A258,"Days=A","Fill=P")</f>
        <v>443.35</v>
      </c>
      <c r="BF258">
        <f t="shared" si="104"/>
        <v>-1.5630897666466748E-2</v>
      </c>
      <c r="BG258" t="e">
        <f t="shared" si="120"/>
        <v>#VALUE!</v>
      </c>
      <c r="BH258" t="e">
        <f t="shared" si="121"/>
        <v>#VALUE!</v>
      </c>
      <c r="BI258" t="e">
        <f t="shared" si="128"/>
        <v>#VALUE!</v>
      </c>
      <c r="BJ258" t="e">
        <f t="shared" si="129"/>
        <v>#VALUE!</v>
      </c>
      <c r="BK258">
        <f t="shared" si="130"/>
        <v>199.28529689396328</v>
      </c>
      <c r="BL258" t="e">
        <f t="shared" si="123"/>
        <v>#VALUE!</v>
      </c>
    </row>
    <row r="259" spans="1:64" x14ac:dyDescent="0.25">
      <c r="A259" s="54">
        <v>44742</v>
      </c>
      <c r="B259" s="75">
        <f>_xll.BDH(B$2,"PX_LAST",$A259,$A259,"Days=A","Fill=P")</f>
        <v>99.013499999999993</v>
      </c>
      <c r="C259" s="8">
        <f t="shared" si="101"/>
        <v>100.08175954884102</v>
      </c>
      <c r="D259" s="55">
        <f t="shared" si="112"/>
        <v>1.0557017362073546</v>
      </c>
      <c r="E259" s="44">
        <f t="shared" si="125"/>
        <v>-0.75670495010593641</v>
      </c>
      <c r="F259" s="8" cm="1">
        <f t="array" ref="F259">_xll.BDH(F$2,"PX_LAST",$A259,$A259,"Days=A","Fill=P")</f>
        <v>-1.498</v>
      </c>
      <c r="G259" s="10">
        <f t="shared" si="102"/>
        <v>-5.1750108150058455E-2</v>
      </c>
      <c r="H259" s="44">
        <f t="shared" si="116"/>
        <v>-1.7336071720002146</v>
      </c>
      <c r="I259" s="44">
        <f t="shared" si="126"/>
        <v>-2.5528750591891076</v>
      </c>
      <c r="J259" s="59" t="str">
        <f>_xll.BDH($J$2, "PX_LAST", A259, A259,"Days=A","Fill=P")</f>
        <v>#N/A Invalid Security</v>
      </c>
      <c r="K259" s="10" t="e">
        <f t="shared" si="135"/>
        <v>#VALUE!</v>
      </c>
      <c r="L259" s="55" t="e">
        <f t="shared" si="133"/>
        <v>#VALUE!</v>
      </c>
      <c r="M259" s="59" cm="1">
        <f t="array" ref="M259">_xll.BDH(M$3,"PX_LAST",$A259,$A259,"Days=A","Fill=P")</f>
        <v>-25.3</v>
      </c>
      <c r="N259" s="10">
        <f t="shared" si="124"/>
        <v>34.936944775326282</v>
      </c>
      <c r="O259" s="55">
        <f t="shared" si="134"/>
        <v>-0.5129795202572105</v>
      </c>
      <c r="R259" s="34" t="s">
        <v>23</v>
      </c>
      <c r="S259" s="26" t="e">
        <f t="shared" si="127"/>
        <v>#VALUE!</v>
      </c>
      <c r="T259" s="1" t="e">
        <f t="shared" si="113"/>
        <v>#VALUE!</v>
      </c>
      <c r="U259" s="26" t="e">
        <f t="shared" si="117"/>
        <v>#VALUE!</v>
      </c>
      <c r="V259" s="49" t="e">
        <f t="shared" si="114"/>
        <v>#VALUE!</v>
      </c>
      <c r="W259" s="26" t="e">
        <f t="shared" si="118"/>
        <v>#VALUE!</v>
      </c>
      <c r="X259" t="e">
        <f t="shared" si="119"/>
        <v>#VALUE!</v>
      </c>
      <c r="Y259" s="35" t="e">
        <f t="shared" si="115"/>
        <v>#VALUE!</v>
      </c>
      <c r="Z259" s="34" t="e">
        <f t="shared" si="131"/>
        <v>#VALUE!</v>
      </c>
      <c r="AA259" t="s">
        <v>57</v>
      </c>
      <c r="AB259" s="1" t="e">
        <f t="shared" si="122"/>
        <v>#VALUE!</v>
      </c>
      <c r="AC259" s="1" t="e">
        <f t="shared" si="132"/>
        <v>#VALUE!</v>
      </c>
      <c r="AD259" s="1"/>
      <c r="AE259" s="1"/>
      <c r="AF259" s="1"/>
      <c r="AG259" s="1">
        <v>0</v>
      </c>
      <c r="AI259" s="28" t="e">
        <f t="shared" si="105"/>
        <v>#VALUE!</v>
      </c>
      <c r="AJ259" s="28" t="e">
        <f t="shared" si="105"/>
        <v>#VALUE!</v>
      </c>
      <c r="AK259" s="28" t="e">
        <f t="shared" si="105"/>
        <v>#VALUE!</v>
      </c>
      <c r="AL259" s="28" t="e">
        <f t="shared" si="103"/>
        <v>#VALUE!</v>
      </c>
      <c r="AM259" s="28" t="e">
        <f t="shared" si="106"/>
        <v>#VALUE!</v>
      </c>
      <c r="AN259" s="28" t="e">
        <f t="shared" si="106"/>
        <v>#VALUE!</v>
      </c>
      <c r="AO259" t="e">
        <f t="shared" si="106"/>
        <v>#VALUE!</v>
      </c>
      <c r="AP259" t="e">
        <f t="shared" si="107"/>
        <v>#VALUE!</v>
      </c>
      <c r="AR259" s="16">
        <f t="shared" si="108"/>
        <v>44742</v>
      </c>
      <c r="AS259" t="e">
        <f t="shared" ref="AS259:AS295" si="136">IF($T259="E",4,IF($T259="R",2,IF($T259="SD",3,1)))</f>
        <v>#VALUE!</v>
      </c>
      <c r="AT259" t="e">
        <f t="shared" si="110"/>
        <v>#VALUE!</v>
      </c>
      <c r="BE259" cm="1">
        <f t="array" ref="BE259">_xll.BDH($BE$3,"PX_LAST",$A259,$A259,"Days=A","Fill=P")</f>
        <v>407.2</v>
      </c>
      <c r="BF259">
        <f t="shared" si="104"/>
        <v>-8.1538288034284534E-2</v>
      </c>
      <c r="BG259" t="e">
        <f t="shared" si="120"/>
        <v>#VALUE!</v>
      </c>
      <c r="BH259" t="e">
        <f t="shared" si="121"/>
        <v>#VALUE!</v>
      </c>
      <c r="BI259" t="e">
        <f t="shared" si="128"/>
        <v>#VALUE!</v>
      </c>
      <c r="BJ259" t="e">
        <f t="shared" si="129"/>
        <v>#VALUE!</v>
      </c>
      <c r="BK259">
        <f t="shared" si="130"/>
        <v>183.03591495482539</v>
      </c>
      <c r="BL259" t="e">
        <f t="shared" si="123"/>
        <v>#VALUE!</v>
      </c>
    </row>
    <row r="260" spans="1:64" x14ac:dyDescent="0.25">
      <c r="A260" s="54">
        <v>44773</v>
      </c>
      <c r="B260" s="75">
        <f>_xll.BDH(B$2,"PX_LAST",$A260,$A260,"Days=A","Fill=P")</f>
        <v>98.645499999999998</v>
      </c>
      <c r="C260" s="8">
        <f t="shared" si="101"/>
        <v>100.00994657139897</v>
      </c>
      <c r="D260" s="55">
        <f t="shared" si="112"/>
        <v>0.84622246127007283</v>
      </c>
      <c r="E260" s="44">
        <f t="shared" si="125"/>
        <v>-0.78606784660419571</v>
      </c>
      <c r="F260" s="8" cm="1">
        <f t="array" ref="F260">_xll.BDH(F$2,"PX_LAST",$A260,$A260,"Days=A","Fill=P")</f>
        <v>-1.2130000000000001</v>
      </c>
      <c r="G260" s="10">
        <f t="shared" si="102"/>
        <v>-0.10981260274255558</v>
      </c>
      <c r="H260" s="44">
        <f t="shared" si="116"/>
        <v>-2.2722582038708943</v>
      </c>
      <c r="I260" s="44">
        <f t="shared" si="126"/>
        <v>-2.4021010111098762</v>
      </c>
      <c r="J260" s="59" t="str">
        <f>_xll.BDH($J$2, "PX_LAST", A260, A260,"Days=A","Fill=P")</f>
        <v>#N/A Invalid Security</v>
      </c>
      <c r="K260" s="10" t="e">
        <f t="shared" si="135"/>
        <v>#VALUE!</v>
      </c>
      <c r="L260" s="55" t="e">
        <f t="shared" si="133"/>
        <v>#VALUE!</v>
      </c>
      <c r="M260" s="59" cm="1">
        <f t="array" ref="M260">_xll.BDH(M$3,"PX_LAST",$A260,$A260,"Days=A","Fill=P")</f>
        <v>-63.9</v>
      </c>
      <c r="N260" s="10">
        <f t="shared" si="124"/>
        <v>25.053250297793653</v>
      </c>
      <c r="O260" s="55">
        <f t="shared" si="134"/>
        <v>-1.2225584336470416</v>
      </c>
      <c r="R260" s="34" t="s">
        <v>23</v>
      </c>
      <c r="S260" s="26" t="e">
        <f t="shared" si="127"/>
        <v>#VALUE!</v>
      </c>
      <c r="T260" s="1" t="e">
        <f t="shared" si="113"/>
        <v>#VALUE!</v>
      </c>
      <c r="U260" s="26" t="e">
        <f t="shared" si="117"/>
        <v>#VALUE!</v>
      </c>
      <c r="V260" s="49" t="e">
        <f t="shared" si="114"/>
        <v>#VALUE!</v>
      </c>
      <c r="W260" s="26" t="e">
        <f t="shared" si="118"/>
        <v>#VALUE!</v>
      </c>
      <c r="X260" t="e">
        <f t="shared" si="119"/>
        <v>#VALUE!</v>
      </c>
      <c r="Y260" s="35" t="e">
        <f t="shared" si="115"/>
        <v>#VALUE!</v>
      </c>
      <c r="Z260" s="34" t="e">
        <f t="shared" si="131"/>
        <v>#VALUE!</v>
      </c>
      <c r="AA260" t="s">
        <v>57</v>
      </c>
      <c r="AB260" s="1" t="e">
        <f t="shared" si="122"/>
        <v>#VALUE!</v>
      </c>
      <c r="AC260" s="1" t="e">
        <f t="shared" si="132"/>
        <v>#VALUE!</v>
      </c>
      <c r="AD260" s="1"/>
      <c r="AE260" s="1"/>
      <c r="AF260" s="1"/>
      <c r="AG260" s="1">
        <v>0</v>
      </c>
      <c r="AI260" s="28" t="e">
        <f t="shared" si="105"/>
        <v>#VALUE!</v>
      </c>
      <c r="AJ260" s="28" t="e">
        <f t="shared" si="105"/>
        <v>#VALUE!</v>
      </c>
      <c r="AK260" s="28" t="e">
        <f t="shared" si="105"/>
        <v>#VALUE!</v>
      </c>
      <c r="AL260" s="28" t="e">
        <f t="shared" si="103"/>
        <v>#VALUE!</v>
      </c>
      <c r="AM260" s="28" t="e">
        <f t="shared" si="106"/>
        <v>#VALUE!</v>
      </c>
      <c r="AN260" s="28" t="e">
        <f t="shared" si="106"/>
        <v>#VALUE!</v>
      </c>
      <c r="AO260" t="e">
        <f t="shared" si="106"/>
        <v>#VALUE!</v>
      </c>
      <c r="AP260" t="e">
        <f t="shared" si="107"/>
        <v>#VALUE!</v>
      </c>
      <c r="AR260" s="16">
        <f t="shared" si="108"/>
        <v>44773</v>
      </c>
      <c r="AS260" t="e">
        <f t="shared" si="136"/>
        <v>#VALUE!</v>
      </c>
      <c r="AT260" t="e">
        <f t="shared" si="110"/>
        <v>#VALUE!</v>
      </c>
      <c r="BE260" cm="1">
        <f t="array" ref="BE260">_xll.BDH($BE$3,"PX_LAST",$A260,$A260,"Days=A","Fill=P")</f>
        <v>438.29</v>
      </c>
      <c r="BF260">
        <f t="shared" si="104"/>
        <v>7.6350687622789959E-2</v>
      </c>
      <c r="BG260" t="e">
        <f t="shared" si="120"/>
        <v>#VALUE!</v>
      </c>
      <c r="BH260" t="e">
        <f t="shared" si="121"/>
        <v>#VALUE!</v>
      </c>
      <c r="BI260" t="e">
        <f t="shared" si="128"/>
        <v>#VALUE!</v>
      </c>
      <c r="BJ260" t="e">
        <f t="shared" si="129"/>
        <v>#VALUE!</v>
      </c>
      <c r="BK260">
        <f t="shared" si="130"/>
        <v>197.0108329212928</v>
      </c>
      <c r="BL260" t="e">
        <f t="shared" si="123"/>
        <v>#VALUE!</v>
      </c>
    </row>
    <row r="261" spans="1:64" x14ac:dyDescent="0.25">
      <c r="A261" s="54">
        <v>44804</v>
      </c>
      <c r="B261" s="75">
        <f>_xll.BDH(B$2,"PX_LAST",$A261,$A261,"Days=A","Fill=P")</f>
        <v>98.363200000000006</v>
      </c>
      <c r="C261" s="8">
        <f t="shared" ref="C261:C307" si="137">$BO$2*C260 + (1-$BO$2)*B261</f>
        <v>99.927609242829021</v>
      </c>
      <c r="D261" s="55">
        <f t="shared" si="112"/>
        <v>0.61062934812765235</v>
      </c>
      <c r="E261" s="44">
        <f t="shared" si="125"/>
        <v>-0.83200085425127424</v>
      </c>
      <c r="F261" s="8" cm="1">
        <f t="array" ref="F261">_xll.BDH(F$2,"PX_LAST",$A261,$A261,"Days=A","Fill=P")</f>
        <v>-1.843</v>
      </c>
      <c r="G261" s="10">
        <f t="shared" ref="G261:G307" si="138">$BO$3*G260+(1-$BO$3)*F261</f>
        <v>-0.19647197260542787</v>
      </c>
      <c r="H261" s="44">
        <f t="shared" si="116"/>
        <v>-2.900470414736557</v>
      </c>
      <c r="I261" s="44">
        <f t="shared" si="126"/>
        <v>-2.423199202053266</v>
      </c>
      <c r="J261" s="59" t="str">
        <f>_xll.BDH($J$2, "PX_LAST", A261, A261,"Days=A","Fill=P")</f>
        <v>#N/A Invalid Security</v>
      </c>
      <c r="K261" s="10" t="e">
        <f t="shared" si="135"/>
        <v>#VALUE!</v>
      </c>
      <c r="L261" s="55" t="e">
        <f t="shared" si="133"/>
        <v>#VALUE!</v>
      </c>
      <c r="M261" s="59" cm="1">
        <f t="array" ref="M261">_xll.BDH(M$3,"PX_LAST",$A261,$A261,"Days=A","Fill=P")</f>
        <v>-25.4</v>
      </c>
      <c r="N261" s="10">
        <f t="shared" si="124"/>
        <v>20.00792526801429</v>
      </c>
      <c r="O261" s="55">
        <f t="shared" si="134"/>
        <v>-1.6240749762713018</v>
      </c>
      <c r="R261" s="34" t="s">
        <v>27</v>
      </c>
      <c r="S261" s="26" t="e">
        <f t="shared" si="127"/>
        <v>#VALUE!</v>
      </c>
      <c r="T261" s="1" t="e">
        <f t="shared" si="113"/>
        <v>#VALUE!</v>
      </c>
      <c r="U261" s="26" t="e">
        <f t="shared" si="117"/>
        <v>#VALUE!</v>
      </c>
      <c r="V261" s="49" t="e">
        <f t="shared" si="114"/>
        <v>#VALUE!</v>
      </c>
      <c r="W261" s="26" t="e">
        <f t="shared" si="118"/>
        <v>#VALUE!</v>
      </c>
      <c r="X261" t="e">
        <f t="shared" si="119"/>
        <v>#VALUE!</v>
      </c>
      <c r="Y261" s="35" t="e">
        <f t="shared" si="115"/>
        <v>#VALUE!</v>
      </c>
      <c r="Z261" s="34" t="e">
        <f t="shared" si="131"/>
        <v>#VALUE!</v>
      </c>
      <c r="AA261" t="s">
        <v>57</v>
      </c>
      <c r="AB261" s="1" t="e">
        <f t="shared" si="122"/>
        <v>#VALUE!</v>
      </c>
      <c r="AC261" s="1" t="e">
        <f t="shared" si="132"/>
        <v>#VALUE!</v>
      </c>
      <c r="AD261" s="1"/>
      <c r="AE261" s="1"/>
      <c r="AF261" s="1"/>
      <c r="AG261" s="1">
        <v>0</v>
      </c>
      <c r="AI261" s="28" t="e">
        <f t="shared" si="105"/>
        <v>#VALUE!</v>
      </c>
      <c r="AJ261" s="28" t="e">
        <f t="shared" si="105"/>
        <v>#VALUE!</v>
      </c>
      <c r="AK261" s="28" t="e">
        <f t="shared" si="105"/>
        <v>#VALUE!</v>
      </c>
      <c r="AL261" s="28" t="e">
        <f t="shared" si="103"/>
        <v>#VALUE!</v>
      </c>
      <c r="AM261" s="28" t="e">
        <f t="shared" si="106"/>
        <v>#VALUE!</v>
      </c>
      <c r="AN261" s="28" t="e">
        <f t="shared" si="106"/>
        <v>#VALUE!</v>
      </c>
      <c r="AO261" t="e">
        <f t="shared" si="106"/>
        <v>#VALUE!</v>
      </c>
      <c r="AP261" t="e">
        <f t="shared" si="107"/>
        <v>#VALUE!</v>
      </c>
      <c r="AR261" s="16">
        <f t="shared" si="108"/>
        <v>44804</v>
      </c>
      <c r="AS261" t="e">
        <f t="shared" si="136"/>
        <v>#VALUE!</v>
      </c>
      <c r="AT261" t="e">
        <f t="shared" si="110"/>
        <v>#VALUE!</v>
      </c>
      <c r="BE261" cm="1">
        <f t="array" ref="BE261">_xll.BDH($BE$3,"PX_LAST",$A261,$A261,"Days=A","Fill=P")</f>
        <v>415.12</v>
      </c>
      <c r="BF261">
        <f t="shared" si="104"/>
        <v>-5.2864541741769133E-2</v>
      </c>
      <c r="BG261" t="e">
        <f t="shared" si="120"/>
        <v>#VALUE!</v>
      </c>
      <c r="BH261" t="e">
        <f t="shared" si="121"/>
        <v>#VALUE!</v>
      </c>
      <c r="BI261" t="e">
        <f t="shared" si="128"/>
        <v>#VALUE!</v>
      </c>
      <c r="BJ261" t="e">
        <f t="shared" si="129"/>
        <v>#VALUE!</v>
      </c>
      <c r="BK261">
        <f t="shared" si="130"/>
        <v>186.59594552074441</v>
      </c>
      <c r="BL261" t="e">
        <f t="shared" si="123"/>
        <v>#VALUE!</v>
      </c>
    </row>
    <row r="262" spans="1:64" x14ac:dyDescent="0.25">
      <c r="A262" s="54">
        <v>44834</v>
      </c>
      <c r="B262" s="75">
        <f>_xll.BDH(B$2,"PX_LAST",$A262,$A262,"Days=A","Fill=P")</f>
        <v>98.179000000000002</v>
      </c>
      <c r="C262" s="8">
        <f t="shared" si="137"/>
        <v>99.840178780687566</v>
      </c>
      <c r="D262" s="55">
        <f t="shared" si="112"/>
        <v>0.34114855404874767</v>
      </c>
      <c r="E262" s="44">
        <f t="shared" si="125"/>
        <v>-0.91317205083133357</v>
      </c>
      <c r="F262" s="8" cm="1">
        <f t="array" ref="F262">_xll.BDH(F$2,"PX_LAST",$A262,$A262,"Days=A","Fill=P")</f>
        <v>-1.897</v>
      </c>
      <c r="G262" s="10">
        <f t="shared" si="138"/>
        <v>-0.28149837397515654</v>
      </c>
      <c r="H262" s="44">
        <f t="shared" si="116"/>
        <v>-3.2717988566317189</v>
      </c>
      <c r="I262" s="44">
        <f t="shared" si="126"/>
        <v>-2.3199195003361051</v>
      </c>
      <c r="J262" s="59" t="str">
        <f>_xll.BDH($J$2, "PX_LAST", A262, A262,"Days=A","Fill=P")</f>
        <v>#N/A Invalid Security</v>
      </c>
      <c r="K262" s="10" t="e">
        <f t="shared" si="135"/>
        <v>#VALUE!</v>
      </c>
      <c r="L262" s="55" t="e">
        <f t="shared" si="133"/>
        <v>#VALUE!</v>
      </c>
      <c r="M262" s="59" cm="1">
        <f t="array" ref="M262">_xll.BDH(M$3,"PX_LAST",$A262,$A262,"Days=A","Fill=P")</f>
        <v>0.2</v>
      </c>
      <c r="N262" s="10">
        <f t="shared" si="124"/>
        <v>18.02713274121286</v>
      </c>
      <c r="O262" s="55">
        <f t="shared" si="134"/>
        <v>-1.7495279049898278</v>
      </c>
      <c r="R262" s="34" t="s">
        <v>27</v>
      </c>
      <c r="S262" s="26" t="e">
        <f t="shared" si="127"/>
        <v>#VALUE!</v>
      </c>
      <c r="T262" s="1" t="e">
        <f t="shared" si="113"/>
        <v>#VALUE!</v>
      </c>
      <c r="U262" s="26" t="e">
        <f t="shared" si="117"/>
        <v>#VALUE!</v>
      </c>
      <c r="V262" s="49" t="e">
        <f t="shared" si="114"/>
        <v>#VALUE!</v>
      </c>
      <c r="W262" s="26" t="e">
        <f t="shared" si="118"/>
        <v>#VALUE!</v>
      </c>
      <c r="X262" t="e">
        <f t="shared" si="119"/>
        <v>#VALUE!</v>
      </c>
      <c r="Y262" s="35" t="e">
        <f t="shared" si="115"/>
        <v>#VALUE!</v>
      </c>
      <c r="Z262" s="34" t="e">
        <f t="shared" si="131"/>
        <v>#VALUE!</v>
      </c>
      <c r="AA262" t="s">
        <v>57</v>
      </c>
      <c r="AB262" s="1" t="e">
        <f t="shared" si="122"/>
        <v>#VALUE!</v>
      </c>
      <c r="AC262" s="1" t="e">
        <f t="shared" si="132"/>
        <v>#VALUE!</v>
      </c>
      <c r="AD262" s="1"/>
      <c r="AE262" s="1"/>
      <c r="AF262" s="1"/>
      <c r="AG262" s="1">
        <v>0</v>
      </c>
      <c r="AI262" s="28" t="e">
        <f t="shared" si="105"/>
        <v>#VALUE!</v>
      </c>
      <c r="AJ262" s="28" t="e">
        <f t="shared" si="105"/>
        <v>#VALUE!</v>
      </c>
      <c r="AK262" s="28" t="e">
        <f t="shared" si="105"/>
        <v>#VALUE!</v>
      </c>
      <c r="AL262" s="28" t="e">
        <f t="shared" si="105"/>
        <v>#VALUE!</v>
      </c>
      <c r="AM262" s="28" t="e">
        <f t="shared" si="106"/>
        <v>#VALUE!</v>
      </c>
      <c r="AN262" s="28" t="e">
        <f t="shared" si="106"/>
        <v>#VALUE!</v>
      </c>
      <c r="AO262" t="e">
        <f t="shared" si="106"/>
        <v>#VALUE!</v>
      </c>
      <c r="AP262" t="e">
        <f t="shared" si="107"/>
        <v>#VALUE!</v>
      </c>
      <c r="AR262" s="16">
        <f t="shared" si="108"/>
        <v>44834</v>
      </c>
      <c r="AS262" t="e">
        <f t="shared" si="136"/>
        <v>#VALUE!</v>
      </c>
      <c r="AT262" t="e">
        <f t="shared" si="110"/>
        <v>#VALUE!</v>
      </c>
      <c r="BE262" cm="1">
        <f t="array" ref="BE262">_xll.BDH($BE$3,"PX_LAST",$A262,$A262,"Days=A","Fill=P")</f>
        <v>387.85</v>
      </c>
      <c r="BF262">
        <f t="shared" ref="BF262:BF307" si="139">BE262/BE261-1</f>
        <v>-6.5691848140296716E-2</v>
      </c>
      <c r="BG262" t="e">
        <f t="shared" si="120"/>
        <v>#VALUE!</v>
      </c>
      <c r="BH262" t="e">
        <f t="shared" si="121"/>
        <v>#VALUE!</v>
      </c>
      <c r="BI262" t="e">
        <f t="shared" si="128"/>
        <v>#VALUE!</v>
      </c>
      <c r="BJ262" t="e">
        <f t="shared" si="129"/>
        <v>#VALUE!</v>
      </c>
      <c r="BK262">
        <f t="shared" si="130"/>
        <v>174.33811300400058</v>
      </c>
      <c r="BL262" t="e">
        <f t="shared" si="123"/>
        <v>#VALUE!</v>
      </c>
    </row>
    <row r="263" spans="1:64" x14ac:dyDescent="0.25">
      <c r="A263" s="54">
        <v>44865</v>
      </c>
      <c r="B263" s="75">
        <f>_xll.BDH(B$2,"PX_LAST",$A263,$A263,"Days=A","Fill=P")</f>
        <v>98.121499999999997</v>
      </c>
      <c r="C263" s="8">
        <f t="shared" si="137"/>
        <v>99.75424484165319</v>
      </c>
      <c r="D263" s="55">
        <f t="shared" si="112"/>
        <v>9.3610595029409976E-3</v>
      </c>
      <c r="E263" s="44">
        <f t="shared" si="125"/>
        <v>-1.0463406767044137</v>
      </c>
      <c r="F263" s="8" cm="1">
        <f t="array" ref="F263">_xll.BDH(F$2,"PX_LAST",$A263,$A263,"Days=A","Fill=P")</f>
        <v>-1.9419999999999999</v>
      </c>
      <c r="G263" s="10">
        <f t="shared" si="138"/>
        <v>-0.36452345527639879</v>
      </c>
      <c r="H263" s="44">
        <f t="shared" si="116"/>
        <v>-3.3980287480803444</v>
      </c>
      <c r="I263" s="44">
        <f t="shared" si="126"/>
        <v>-1.6644215760801297</v>
      </c>
      <c r="J263" s="59" t="str">
        <f>_xll.BDH($J$2, "PX_LAST", A263, A263,"Days=A","Fill=P")</f>
        <v>#N/A Invalid Security</v>
      </c>
      <c r="K263" s="10" t="e">
        <f t="shared" si="135"/>
        <v>#VALUE!</v>
      </c>
      <c r="L263" s="55" t="e">
        <f t="shared" si="133"/>
        <v>#VALUE!</v>
      </c>
      <c r="M263" s="59" cm="1">
        <f t="array" ref="M263">_xll.BDH(M$3,"PX_LAST",$A263,$A263,"Days=A","Fill=P")</f>
        <v>18.2</v>
      </c>
      <c r="N263" s="10">
        <f t="shared" si="124"/>
        <v>18.044419467091576</v>
      </c>
      <c r="O263" s="55">
        <f t="shared" si="134"/>
        <v>-1.6948660580191381</v>
      </c>
      <c r="R263" s="34" t="s">
        <v>27</v>
      </c>
      <c r="S263" s="26" t="e">
        <f t="shared" si="127"/>
        <v>#VALUE!</v>
      </c>
      <c r="T263" s="1" t="e">
        <f t="shared" si="113"/>
        <v>#VALUE!</v>
      </c>
      <c r="U263" s="26" t="e">
        <f t="shared" si="117"/>
        <v>#VALUE!</v>
      </c>
      <c r="V263" s="49" t="e">
        <f t="shared" si="114"/>
        <v>#VALUE!</v>
      </c>
      <c r="W263" s="26" t="e">
        <f t="shared" si="118"/>
        <v>#VALUE!</v>
      </c>
      <c r="X263" t="e">
        <f t="shared" si="119"/>
        <v>#VALUE!</v>
      </c>
      <c r="Y263" s="35" t="e">
        <f t="shared" si="115"/>
        <v>#VALUE!</v>
      </c>
      <c r="Z263" s="34" t="e">
        <f t="shared" si="131"/>
        <v>#VALUE!</v>
      </c>
      <c r="AA263" t="s">
        <v>57</v>
      </c>
      <c r="AB263" s="1" t="e">
        <f t="shared" si="122"/>
        <v>#VALUE!</v>
      </c>
      <c r="AC263" s="1" t="e">
        <f t="shared" si="132"/>
        <v>#VALUE!</v>
      </c>
      <c r="AD263" s="1"/>
      <c r="AE263" s="1"/>
      <c r="AF263" s="1"/>
      <c r="AG263" s="1">
        <v>0</v>
      </c>
      <c r="AI263" s="28" t="e">
        <f t="shared" ref="AI263:AL307" si="140">IF(OR($Z263=AI$5,$Z264=AI$5),$S263,NA())</f>
        <v>#VALUE!</v>
      </c>
      <c r="AJ263" s="28" t="e">
        <f t="shared" si="140"/>
        <v>#VALUE!</v>
      </c>
      <c r="AK263" s="28" t="e">
        <f t="shared" si="140"/>
        <v>#VALUE!</v>
      </c>
      <c r="AL263" s="28" t="e">
        <f t="shared" si="140"/>
        <v>#VALUE!</v>
      </c>
      <c r="AM263" s="28" t="e">
        <f t="shared" ref="AM263:AO307" si="141">IF(OR($Z263=AM$5,$Z264=AM$5),$BE263,NA())</f>
        <v>#VALUE!</v>
      </c>
      <c r="AN263" s="28" t="e">
        <f t="shared" si="141"/>
        <v>#VALUE!</v>
      </c>
      <c r="AO263" t="e">
        <f t="shared" si="141"/>
        <v>#VALUE!</v>
      </c>
      <c r="AP263" t="e">
        <f t="shared" ref="AP263:AP307" si="142">IF(OR($Z263=AL$5,$Z264=AL$5),$BE263,NA())</f>
        <v>#VALUE!</v>
      </c>
      <c r="AR263" s="16">
        <f t="shared" ref="AR263:AR287" si="143">A263</f>
        <v>44865</v>
      </c>
      <c r="AS263" t="e">
        <f t="shared" si="136"/>
        <v>#VALUE!</v>
      </c>
      <c r="AT263" t="e">
        <f t="shared" si="110"/>
        <v>#VALUE!</v>
      </c>
      <c r="BE263" cm="1">
        <f t="array" ref="BE263">_xll.BDH($BE$3,"PX_LAST",$A263,$A263,"Days=A","Fill=P")</f>
        <v>412.2</v>
      </c>
      <c r="BF263">
        <f t="shared" si="139"/>
        <v>6.2782003351811166E-2</v>
      </c>
      <c r="BG263" t="e">
        <f t="shared" si="120"/>
        <v>#VALUE!</v>
      </c>
      <c r="BH263" t="e">
        <f t="shared" si="121"/>
        <v>#VALUE!</v>
      </c>
      <c r="BI263" t="e">
        <f t="shared" si="128"/>
        <v>#VALUE!</v>
      </c>
      <c r="BJ263" t="e">
        <f t="shared" si="129"/>
        <v>#VALUE!</v>
      </c>
      <c r="BK263">
        <f t="shared" si="130"/>
        <v>185.28340899896617</v>
      </c>
      <c r="BL263" t="e">
        <f t="shared" si="123"/>
        <v>#VALUE!</v>
      </c>
    </row>
    <row r="264" spans="1:64" x14ac:dyDescent="0.25">
      <c r="A264" s="54">
        <v>44895</v>
      </c>
      <c r="B264" s="75">
        <f>_xll.BDH(B$2,"PX_LAST",$A264,$A264,"Days=A","Fill=P")</f>
        <v>98.183199999999999</v>
      </c>
      <c r="C264" s="8">
        <f t="shared" si="137"/>
        <v>99.675692599570525</v>
      </c>
      <c r="D264" s="55">
        <f t="shared" si="112"/>
        <v>-0.39504851027480448</v>
      </c>
      <c r="E264" s="44">
        <f t="shared" si="125"/>
        <v>-1.2412709715448773</v>
      </c>
      <c r="F264" s="8" cm="1">
        <f t="array" ref="F264">_xll.BDH(F$2,"PX_LAST",$A264,$A264,"Days=A","Fill=P")</f>
        <v>-1.343</v>
      </c>
      <c r="G264" s="10">
        <f t="shared" si="138"/>
        <v>-0.4134472825125789</v>
      </c>
      <c r="H264" s="44">
        <f t="shared" si="116"/>
        <v>-3.1193936253077719</v>
      </c>
      <c r="I264" s="44">
        <f t="shared" si="126"/>
        <v>-0.84713542143687759</v>
      </c>
      <c r="J264" s="59" t="str">
        <f>_xll.BDH($J$2, "PX_LAST", A264, A264,"Days=A","Fill=P")</f>
        <v>#N/A Invalid Security</v>
      </c>
      <c r="K264" s="10" t="e">
        <f t="shared" si="135"/>
        <v>#VALUE!</v>
      </c>
      <c r="L264" s="55" t="e">
        <f t="shared" si="133"/>
        <v>#VALUE!</v>
      </c>
      <c r="M264" s="59" cm="1">
        <f t="array" ref="M264">_xll.BDH(M$3,"PX_LAST",$A264,$A264,"Days=A","Fill=P")</f>
        <v>32.5</v>
      </c>
      <c r="N264" s="10">
        <f t="shared" si="124"/>
        <v>19.489977520382418</v>
      </c>
      <c r="O264" s="55">
        <f t="shared" si="134"/>
        <v>-1.502365175282254</v>
      </c>
      <c r="R264" s="34" t="s">
        <v>27</v>
      </c>
      <c r="S264" s="26" t="e">
        <f t="shared" si="127"/>
        <v>#VALUE!</v>
      </c>
      <c r="T264" s="1" t="e">
        <f t="shared" si="113"/>
        <v>#VALUE!</v>
      </c>
      <c r="U264" s="26" t="e">
        <f t="shared" si="117"/>
        <v>#VALUE!</v>
      </c>
      <c r="V264" s="49" t="e">
        <f t="shared" si="114"/>
        <v>#VALUE!</v>
      </c>
      <c r="W264" s="26" t="e">
        <f t="shared" si="118"/>
        <v>#VALUE!</v>
      </c>
      <c r="X264" t="e">
        <f t="shared" si="119"/>
        <v>#VALUE!</v>
      </c>
      <c r="Y264" s="35" t="e">
        <f t="shared" si="115"/>
        <v>#VALUE!</v>
      </c>
      <c r="Z264" s="34" t="e">
        <f t="shared" si="131"/>
        <v>#VALUE!</v>
      </c>
      <c r="AA264" t="s">
        <v>57</v>
      </c>
      <c r="AB264" s="1" t="e">
        <f t="shared" si="122"/>
        <v>#VALUE!</v>
      </c>
      <c r="AC264" s="1" t="e">
        <f t="shared" si="132"/>
        <v>#VALUE!</v>
      </c>
      <c r="AD264" s="1"/>
      <c r="AE264" s="1"/>
      <c r="AF264" s="1"/>
      <c r="AG264" s="1">
        <v>0</v>
      </c>
      <c r="AI264" s="28" t="e">
        <f t="shared" si="140"/>
        <v>#VALUE!</v>
      </c>
      <c r="AJ264" s="28" t="e">
        <f t="shared" si="140"/>
        <v>#VALUE!</v>
      </c>
      <c r="AK264" s="28" t="e">
        <f t="shared" si="140"/>
        <v>#VALUE!</v>
      </c>
      <c r="AL264" s="28" t="e">
        <f t="shared" si="140"/>
        <v>#VALUE!</v>
      </c>
      <c r="AM264" s="28" t="e">
        <f t="shared" si="141"/>
        <v>#VALUE!</v>
      </c>
      <c r="AN264" s="28" t="e">
        <f t="shared" si="141"/>
        <v>#VALUE!</v>
      </c>
      <c r="AO264" t="e">
        <f t="shared" si="141"/>
        <v>#VALUE!</v>
      </c>
      <c r="AP264" t="e">
        <f t="shared" si="142"/>
        <v>#VALUE!</v>
      </c>
      <c r="AR264" s="16">
        <f t="shared" si="143"/>
        <v>44895</v>
      </c>
      <c r="AS264" t="e">
        <f t="shared" si="136"/>
        <v>#VALUE!</v>
      </c>
      <c r="AT264" t="e">
        <f t="shared" ref="AT264:AT295" si="144">IF($X264="E",4,IF($X264="R",2,IF($X264="SD",3,1)))</f>
        <v>#VALUE!</v>
      </c>
      <c r="BE264" cm="1">
        <f t="array" ref="BE264">_xll.BDH($BE$3,"PX_LAST",$A264,$A264,"Days=A","Fill=P")</f>
        <v>440.04</v>
      </c>
      <c r="BF264">
        <f t="shared" si="139"/>
        <v>6.7540029112081568E-2</v>
      </c>
      <c r="BG264" t="e">
        <f t="shared" si="120"/>
        <v>#VALUE!</v>
      </c>
      <c r="BH264" t="e">
        <f t="shared" si="121"/>
        <v>#VALUE!</v>
      </c>
      <c r="BI264" t="e">
        <f t="shared" si="128"/>
        <v>#VALUE!</v>
      </c>
      <c r="BJ264" t="e">
        <f t="shared" si="129"/>
        <v>#VALUE!</v>
      </c>
      <c r="BK264">
        <f t="shared" si="130"/>
        <v>197.79745583674205</v>
      </c>
      <c r="BL264" t="e">
        <f t="shared" si="123"/>
        <v>#VALUE!</v>
      </c>
    </row>
    <row r="265" spans="1:64" x14ac:dyDescent="0.25">
      <c r="A265" s="54">
        <v>44926</v>
      </c>
      <c r="B265" s="75">
        <f>_xll.BDH(B$2,"PX_LAST",$A265,$A265,"Days=A","Fill=P")</f>
        <v>98.323400000000007</v>
      </c>
      <c r="C265" s="8">
        <f t="shared" si="137"/>
        <v>99.608077969592003</v>
      </c>
      <c r="D265" s="55">
        <f t="shared" si="112"/>
        <v>-0.84506317060635616</v>
      </c>
      <c r="E265" s="44">
        <f t="shared" si="125"/>
        <v>-1.4556925187340086</v>
      </c>
      <c r="F265" s="8" cm="1">
        <f t="array" ref="F265">_xll.BDH(F$2,"PX_LAST",$A265,$A265,"Days=A","Fill=P")</f>
        <v>-0.47499999999999998</v>
      </c>
      <c r="G265" s="10">
        <f t="shared" si="138"/>
        <v>-0.41652491838694994</v>
      </c>
      <c r="H265" s="44">
        <f t="shared" si="116"/>
        <v>-2.7079670675662251</v>
      </c>
      <c r="I265" s="44">
        <f t="shared" si="126"/>
        <v>0.19250334717033191</v>
      </c>
      <c r="J265" s="59" t="str">
        <f>_xll.BDH($J$2, "PX_LAST", A265, A265,"Days=A","Fill=P")</f>
        <v>#N/A Invalid Security</v>
      </c>
      <c r="K265" s="10" t="e">
        <f t="shared" si="135"/>
        <v>#VALUE!</v>
      </c>
      <c r="L265" s="55" t="e">
        <f t="shared" si="133"/>
        <v>#VALUE!</v>
      </c>
      <c r="M265" s="59" cm="1">
        <f t="array" ref="M265">_xll.BDH(M$3,"PX_LAST",$A265,$A265,"Days=A","Fill=P")</f>
        <v>67.900000000000006</v>
      </c>
      <c r="N265" s="10">
        <f t="shared" si="124"/>
        <v>24.330979768344175</v>
      </c>
      <c r="O265" s="55">
        <f t="shared" si="134"/>
        <v>-1.1263620492339035</v>
      </c>
      <c r="R265" s="34" t="s">
        <v>27</v>
      </c>
      <c r="S265" s="26" t="e">
        <f t="shared" si="127"/>
        <v>#VALUE!</v>
      </c>
      <c r="T265" s="1" t="e">
        <f t="shared" si="113"/>
        <v>#VALUE!</v>
      </c>
      <c r="U265" s="26" t="e">
        <f t="shared" si="117"/>
        <v>#VALUE!</v>
      </c>
      <c r="V265" s="49" t="e">
        <f t="shared" si="114"/>
        <v>#VALUE!</v>
      </c>
      <c r="W265" s="26" t="e">
        <f t="shared" si="118"/>
        <v>#VALUE!</v>
      </c>
      <c r="X265" t="e">
        <f t="shared" si="119"/>
        <v>#VALUE!</v>
      </c>
      <c r="Y265" s="35" t="e">
        <f t="shared" si="115"/>
        <v>#VALUE!</v>
      </c>
      <c r="Z265" s="34" t="e">
        <f t="shared" si="131"/>
        <v>#VALUE!</v>
      </c>
      <c r="AA265" t="s">
        <v>57</v>
      </c>
      <c r="AB265" s="1" t="e">
        <f t="shared" si="122"/>
        <v>#VALUE!</v>
      </c>
      <c r="AC265" s="1" t="e">
        <f t="shared" si="132"/>
        <v>#VALUE!</v>
      </c>
      <c r="AD265" s="1"/>
      <c r="AE265" s="1"/>
      <c r="AF265" s="1"/>
      <c r="AG265" s="1">
        <v>0</v>
      </c>
      <c r="AI265" s="28" t="e">
        <f t="shared" si="140"/>
        <v>#VALUE!</v>
      </c>
      <c r="AJ265" s="28" t="e">
        <f t="shared" si="140"/>
        <v>#VALUE!</v>
      </c>
      <c r="AK265" s="28" t="e">
        <f t="shared" si="140"/>
        <v>#VALUE!</v>
      </c>
      <c r="AL265" s="28" t="e">
        <f t="shared" si="140"/>
        <v>#VALUE!</v>
      </c>
      <c r="AM265" s="28" t="e">
        <f t="shared" si="141"/>
        <v>#VALUE!</v>
      </c>
      <c r="AN265" s="28" t="e">
        <f t="shared" si="141"/>
        <v>#VALUE!</v>
      </c>
      <c r="AO265" t="e">
        <f t="shared" si="141"/>
        <v>#VALUE!</v>
      </c>
      <c r="AP265" t="e">
        <f t="shared" si="142"/>
        <v>#VALUE!</v>
      </c>
      <c r="AR265" s="16">
        <f t="shared" si="143"/>
        <v>44926</v>
      </c>
      <c r="AS265" t="e">
        <f t="shared" si="136"/>
        <v>#VALUE!</v>
      </c>
      <c r="AT265" t="e">
        <f t="shared" si="144"/>
        <v>#VALUE!</v>
      </c>
      <c r="BE265" cm="1">
        <f t="array" ref="BE265">_xll.BDH($BE$3,"PX_LAST",$A265,$A265,"Days=A","Fill=P")</f>
        <v>424.89</v>
      </c>
      <c r="BF265">
        <f t="shared" si="139"/>
        <v>-3.4428688301063604E-2</v>
      </c>
      <c r="BG265" t="e">
        <f t="shared" si="120"/>
        <v>#VALUE!</v>
      </c>
      <c r="BH265" t="e">
        <f t="shared" si="121"/>
        <v>#VALUE!</v>
      </c>
      <c r="BI265" t="e">
        <f t="shared" si="128"/>
        <v>#VALUE!</v>
      </c>
      <c r="BJ265" t="e">
        <f t="shared" si="129"/>
        <v>#VALUE!</v>
      </c>
      <c r="BK265">
        <f t="shared" si="130"/>
        <v>190.98754888299547</v>
      </c>
      <c r="BL265" t="e">
        <f t="shared" si="123"/>
        <v>#VALUE!</v>
      </c>
    </row>
    <row r="266" spans="1:64" x14ac:dyDescent="0.25">
      <c r="A266" s="54">
        <v>44957</v>
      </c>
      <c r="B266" s="75">
        <f>_xll.BDH(B$2,"PX_LAST",$A266,$A266,"Days=A","Fill=P")</f>
        <v>98.496099999999998</v>
      </c>
      <c r="C266" s="8">
        <f t="shared" si="137"/>
        <v>99.552479071112401</v>
      </c>
      <c r="D266" s="55">
        <f t="shared" si="112"/>
        <v>-1.2782569635181722</v>
      </c>
      <c r="E266" s="44">
        <f t="shared" si="125"/>
        <v>-1.61940551756692</v>
      </c>
      <c r="F266" s="8" cm="1">
        <f t="array" ref="F266">_xll.BDH(F$2,"PX_LAST",$A266,$A266,"Days=A","Fill=P")</f>
        <v>-0.182</v>
      </c>
      <c r="G266" s="10">
        <f t="shared" si="138"/>
        <v>-0.40479867246760243</v>
      </c>
      <c r="H266" s="44">
        <f t="shared" si="116"/>
        <v>-2.3003726001609812</v>
      </c>
      <c r="I266" s="44">
        <f t="shared" si="126"/>
        <v>0.97142625647073766</v>
      </c>
      <c r="J266" s="59" t="str">
        <f>_xll.BDH($J$2, "PX_LAST", A266, A266,"Days=A","Fill=P")</f>
        <v>#N/A Invalid Security</v>
      </c>
      <c r="K266" s="10" t="e">
        <f t="shared" si="135"/>
        <v>#VALUE!</v>
      </c>
      <c r="L266" s="55" t="e">
        <f t="shared" si="133"/>
        <v>#VALUE!</v>
      </c>
      <c r="M266" s="59" cm="1">
        <f t="array" ref="M266">_xll.BDH(M$3,"PX_LAST",$A266,$A266,"Days=A","Fill=P")</f>
        <v>97.2</v>
      </c>
      <c r="N266" s="10">
        <f t="shared" si="124"/>
        <v>31.617881791509756</v>
      </c>
      <c r="O266" s="55">
        <f t="shared" si="134"/>
        <v>-0.59095125578543806</v>
      </c>
      <c r="R266" s="34" t="s">
        <v>28</v>
      </c>
      <c r="S266" s="26" t="e">
        <f t="shared" si="127"/>
        <v>#VALUE!</v>
      </c>
      <c r="T266" s="1" t="e">
        <f t="shared" si="113"/>
        <v>#VALUE!</v>
      </c>
      <c r="U266" s="26" t="e">
        <f t="shared" si="117"/>
        <v>#VALUE!</v>
      </c>
      <c r="V266" s="49" t="e">
        <f t="shared" si="114"/>
        <v>#VALUE!</v>
      </c>
      <c r="W266" s="26" t="e">
        <f t="shared" si="118"/>
        <v>#VALUE!</v>
      </c>
      <c r="X266" t="e">
        <f t="shared" si="119"/>
        <v>#VALUE!</v>
      </c>
      <c r="Y266" s="35" t="e">
        <f t="shared" si="115"/>
        <v>#VALUE!</v>
      </c>
      <c r="Z266" s="34" t="e">
        <f t="shared" si="131"/>
        <v>#VALUE!</v>
      </c>
      <c r="AA266" t="s">
        <v>57</v>
      </c>
      <c r="AB266" s="1" t="e">
        <f t="shared" si="122"/>
        <v>#VALUE!</v>
      </c>
      <c r="AC266" s="1" t="e">
        <f t="shared" si="132"/>
        <v>#VALUE!</v>
      </c>
      <c r="AD266" s="1"/>
      <c r="AE266" s="1"/>
      <c r="AF266" s="1"/>
      <c r="AG266" s="1">
        <v>0</v>
      </c>
      <c r="AI266" s="28" t="e">
        <f t="shared" si="140"/>
        <v>#VALUE!</v>
      </c>
      <c r="AJ266" s="28" t="e">
        <f t="shared" si="140"/>
        <v>#VALUE!</v>
      </c>
      <c r="AK266" s="28" t="e">
        <f t="shared" si="140"/>
        <v>#VALUE!</v>
      </c>
      <c r="AL266" s="28" t="e">
        <f t="shared" si="140"/>
        <v>#VALUE!</v>
      </c>
      <c r="AM266" s="28" t="e">
        <f t="shared" si="141"/>
        <v>#VALUE!</v>
      </c>
      <c r="AN266" s="28" t="e">
        <f t="shared" si="141"/>
        <v>#VALUE!</v>
      </c>
      <c r="AO266" t="e">
        <f t="shared" si="141"/>
        <v>#VALUE!</v>
      </c>
      <c r="AP266" t="e">
        <f t="shared" si="142"/>
        <v>#VALUE!</v>
      </c>
      <c r="AR266" s="16">
        <f t="shared" si="143"/>
        <v>44957</v>
      </c>
      <c r="AS266" t="e">
        <f t="shared" si="136"/>
        <v>#VALUE!</v>
      </c>
      <c r="AT266" t="e">
        <f t="shared" si="144"/>
        <v>#VALUE!</v>
      </c>
      <c r="BE266" cm="1">
        <f t="array" ref="BE266">_xll.BDH($BE$3,"PX_LAST",$A266,$A266,"Days=A","Fill=P")</f>
        <v>453.21</v>
      </c>
      <c r="BF266">
        <f t="shared" si="139"/>
        <v>6.665254536468268E-2</v>
      </c>
      <c r="BG266" t="e">
        <f t="shared" si="120"/>
        <v>#VALUE!</v>
      </c>
      <c r="BH266" t="e">
        <f t="shared" si="121"/>
        <v>#VALUE!</v>
      </c>
      <c r="BI266" t="e">
        <f t="shared" si="128"/>
        <v>#VALUE!</v>
      </c>
      <c r="BJ266" t="e">
        <f t="shared" si="129"/>
        <v>#VALUE!</v>
      </c>
      <c r="BK266">
        <f t="shared" si="130"/>
        <v>203.71735514900888</v>
      </c>
      <c r="BL266" t="e">
        <f t="shared" si="123"/>
        <v>#VALUE!</v>
      </c>
    </row>
    <row r="267" spans="1:64" x14ac:dyDescent="0.25">
      <c r="A267" s="54">
        <v>44985</v>
      </c>
      <c r="B267" s="75">
        <f>_xll.BDH(B$2,"PX_LAST",$A267,$A267,"Days=A","Fill=P")</f>
        <v>98.667199999999994</v>
      </c>
      <c r="C267" s="8">
        <f t="shared" si="137"/>
        <v>99.508215117556787</v>
      </c>
      <c r="D267" s="55">
        <f t="shared" si="112"/>
        <v>-1.6152291278096764</v>
      </c>
      <c r="E267" s="44">
        <f t="shared" si="125"/>
        <v>-1.6245901873126174</v>
      </c>
      <c r="F267" s="8" cm="1">
        <f t="array" ref="F267">_xll.BDH(F$2,"PX_LAST",$A267,$A267,"Days=A","Fill=P")</f>
        <v>0.26</v>
      </c>
      <c r="G267" s="10">
        <f t="shared" si="138"/>
        <v>-0.3715587388442223</v>
      </c>
      <c r="H267" s="44">
        <f t="shared" si="116"/>
        <v>-1.7864384045735111</v>
      </c>
      <c r="I267" s="44">
        <f t="shared" si="126"/>
        <v>1.6115903435068333</v>
      </c>
      <c r="J267" s="59" t="str">
        <f>_xll.BDH($J$2, "PX_LAST", A267, A267,"Days=A","Fill=P")</f>
        <v>#N/A Invalid Security</v>
      </c>
      <c r="K267" s="10" t="e">
        <f t="shared" si="135"/>
        <v>#VALUE!</v>
      </c>
      <c r="L267" s="55" t="e">
        <f t="shared" si="133"/>
        <v>#VALUE!</v>
      </c>
      <c r="M267" s="59" cm="1">
        <f t="array" ref="M267">_xll.BDH(M$3,"PX_LAST",$A267,$A267,"Days=A","Fill=P")</f>
        <v>61.8</v>
      </c>
      <c r="N267" s="10">
        <f t="shared" si="124"/>
        <v>34.636093612358778</v>
      </c>
      <c r="O267" s="55">
        <f t="shared" si="134"/>
        <v>-0.40992708080942375</v>
      </c>
      <c r="R267" s="34" t="s">
        <v>28</v>
      </c>
      <c r="S267" s="26" t="e">
        <f t="shared" si="127"/>
        <v>#VALUE!</v>
      </c>
      <c r="T267" s="1" t="e">
        <f t="shared" si="113"/>
        <v>#VALUE!</v>
      </c>
      <c r="U267" s="26" t="e">
        <f t="shared" si="117"/>
        <v>#VALUE!</v>
      </c>
      <c r="V267" s="49" t="e">
        <f t="shared" si="114"/>
        <v>#VALUE!</v>
      </c>
      <c r="W267" s="26" t="e">
        <f t="shared" si="118"/>
        <v>#VALUE!</v>
      </c>
      <c r="X267" t="e">
        <f t="shared" si="119"/>
        <v>#VALUE!</v>
      </c>
      <c r="Y267" s="35" t="e">
        <f t="shared" si="115"/>
        <v>#VALUE!</v>
      </c>
      <c r="Z267" s="34" t="e">
        <f t="shared" si="131"/>
        <v>#VALUE!</v>
      </c>
      <c r="AA267" t="s">
        <v>57</v>
      </c>
      <c r="AB267" s="1" t="e">
        <f t="shared" si="122"/>
        <v>#VALUE!</v>
      </c>
      <c r="AC267" s="1" t="e">
        <f t="shared" si="132"/>
        <v>#VALUE!</v>
      </c>
      <c r="AD267" s="1"/>
      <c r="AE267" s="1"/>
      <c r="AF267" s="1"/>
      <c r="AG267" s="1">
        <v>0</v>
      </c>
      <c r="AI267" s="28" t="e">
        <f t="shared" si="140"/>
        <v>#VALUE!</v>
      </c>
      <c r="AJ267" s="28" t="e">
        <f t="shared" si="140"/>
        <v>#VALUE!</v>
      </c>
      <c r="AK267" s="28" t="e">
        <f t="shared" si="140"/>
        <v>#VALUE!</v>
      </c>
      <c r="AL267" s="28" t="e">
        <f t="shared" si="140"/>
        <v>#VALUE!</v>
      </c>
      <c r="AM267" s="28" t="e">
        <f t="shared" si="141"/>
        <v>#VALUE!</v>
      </c>
      <c r="AN267" s="28" t="e">
        <f t="shared" si="141"/>
        <v>#VALUE!</v>
      </c>
      <c r="AO267" t="e">
        <f t="shared" si="141"/>
        <v>#VALUE!</v>
      </c>
      <c r="AP267" t="e">
        <f t="shared" si="142"/>
        <v>#VALUE!</v>
      </c>
      <c r="AR267" s="16">
        <f t="shared" si="143"/>
        <v>44985</v>
      </c>
      <c r="AS267" t="e">
        <f t="shared" si="136"/>
        <v>#VALUE!</v>
      </c>
      <c r="AT267" t="e">
        <f t="shared" si="144"/>
        <v>#VALUE!</v>
      </c>
      <c r="BE267" cm="1">
        <f t="array" ref="BE267">_xll.BDH($BE$3,"PX_LAST",$A267,$A267,"Days=A","Fill=P")</f>
        <v>461.11</v>
      </c>
      <c r="BF267">
        <f t="shared" si="139"/>
        <v>1.7431212903510573E-2</v>
      </c>
      <c r="BG267" t="e">
        <f t="shared" si="120"/>
        <v>#VALUE!</v>
      </c>
      <c r="BH267" t="e">
        <f t="shared" si="121"/>
        <v>#VALUE!</v>
      </c>
      <c r="BI267" t="e">
        <f t="shared" si="128"/>
        <v>#VALUE!</v>
      </c>
      <c r="BJ267" t="e">
        <f t="shared" si="129"/>
        <v>#VALUE!</v>
      </c>
      <c r="BK267">
        <f t="shared" si="130"/>
        <v>207.26839573875134</v>
      </c>
      <c r="BL267" t="e">
        <f t="shared" si="123"/>
        <v>#VALUE!</v>
      </c>
    </row>
    <row r="268" spans="1:64" x14ac:dyDescent="0.25">
      <c r="A268" s="54">
        <v>45016</v>
      </c>
      <c r="B268" s="75">
        <f>_xll.BDH(B$2,"PX_LAST",$A268,$A268,"Days=A","Fill=P")</f>
        <v>98.802099999999996</v>
      </c>
      <c r="C268" s="8">
        <f t="shared" si="137"/>
        <v>99.472909361678944</v>
      </c>
      <c r="D268" s="55">
        <f t="shared" si="112"/>
        <v>-1.8247259565904941</v>
      </c>
      <c r="E268" s="44">
        <f t="shared" si="125"/>
        <v>-1.4296774463156896</v>
      </c>
      <c r="F268" s="8" cm="1">
        <f t="array" ref="F268">_xll.BDH(F$2,"PX_LAST",$A268,$A268,"Days=A","Fill=P")</f>
        <v>-0.45200000000000001</v>
      </c>
      <c r="G268" s="10">
        <f t="shared" si="138"/>
        <v>-0.37558080190201121</v>
      </c>
      <c r="H268" s="44">
        <f t="shared" si="116"/>
        <v>-1.4946517062836706</v>
      </c>
      <c r="I268" s="44">
        <f t="shared" si="126"/>
        <v>1.6247419190241013</v>
      </c>
      <c r="J268" s="59" t="str">
        <f>_xll.BDH($J$2, "PX_LAST", A268, A268,"Days=A","Fill=P")</f>
        <v>#N/A Invalid Security</v>
      </c>
      <c r="K268" s="10" t="e">
        <f t="shared" si="135"/>
        <v>#VALUE!</v>
      </c>
      <c r="L268" s="55" t="e">
        <f t="shared" si="133"/>
        <v>#VALUE!</v>
      </c>
      <c r="M268" s="59" cm="1">
        <f t="array" ref="M268">_xll.BDH(M$3,"PX_LAST",$A268,$A268,"Days=A","Fill=P")</f>
        <v>50</v>
      </c>
      <c r="N268" s="10">
        <f t="shared" si="124"/>
        <v>36.172484251122896</v>
      </c>
      <c r="O268" s="55">
        <f t="shared" si="134"/>
        <v>-0.24356687497554014</v>
      </c>
      <c r="R268" s="34" t="s">
        <v>27</v>
      </c>
      <c r="S268" s="26" t="e">
        <f t="shared" si="127"/>
        <v>#VALUE!</v>
      </c>
      <c r="T268" s="1" t="e">
        <f t="shared" si="113"/>
        <v>#VALUE!</v>
      </c>
      <c r="U268" s="26" t="e">
        <f t="shared" si="117"/>
        <v>#VALUE!</v>
      </c>
      <c r="V268" s="49" t="e">
        <f t="shared" si="114"/>
        <v>#VALUE!</v>
      </c>
      <c r="W268" s="26" t="e">
        <f t="shared" si="118"/>
        <v>#VALUE!</v>
      </c>
      <c r="X268" t="e">
        <f t="shared" si="119"/>
        <v>#VALUE!</v>
      </c>
      <c r="Y268" s="35" t="e">
        <f t="shared" si="115"/>
        <v>#VALUE!</v>
      </c>
      <c r="Z268" s="34" t="e">
        <f t="shared" si="131"/>
        <v>#VALUE!</v>
      </c>
      <c r="AA268" t="s">
        <v>57</v>
      </c>
      <c r="AB268" s="1" t="e">
        <f t="shared" si="122"/>
        <v>#VALUE!</v>
      </c>
      <c r="AC268" s="1" t="e">
        <f t="shared" si="132"/>
        <v>#VALUE!</v>
      </c>
      <c r="AD268" s="1"/>
      <c r="AE268" s="1"/>
      <c r="AF268" s="1"/>
      <c r="AG268" s="1">
        <v>0</v>
      </c>
      <c r="AI268" s="28" t="e">
        <f t="shared" si="140"/>
        <v>#VALUE!</v>
      </c>
      <c r="AJ268" s="28" t="e">
        <f t="shared" si="140"/>
        <v>#VALUE!</v>
      </c>
      <c r="AK268" s="28" t="e">
        <f t="shared" si="140"/>
        <v>#VALUE!</v>
      </c>
      <c r="AL268" s="28" t="e">
        <f t="shared" si="140"/>
        <v>#VALUE!</v>
      </c>
      <c r="AM268" s="28" t="e">
        <f t="shared" si="141"/>
        <v>#VALUE!</v>
      </c>
      <c r="AN268" s="28" t="e">
        <f t="shared" si="141"/>
        <v>#VALUE!</v>
      </c>
      <c r="AO268" t="e">
        <f t="shared" si="141"/>
        <v>#VALUE!</v>
      </c>
      <c r="AP268" t="e">
        <f t="shared" si="142"/>
        <v>#VALUE!</v>
      </c>
      <c r="AR268" s="16">
        <f t="shared" si="143"/>
        <v>45016</v>
      </c>
      <c r="AS268" t="e">
        <f t="shared" si="136"/>
        <v>#VALUE!</v>
      </c>
      <c r="AT268" t="e">
        <f t="shared" si="144"/>
        <v>#VALUE!</v>
      </c>
      <c r="BE268" cm="1">
        <f t="array" ref="BE268">_xll.BDH($BE$3,"PX_LAST",$A268,$A268,"Days=A","Fill=P")</f>
        <v>457.84</v>
      </c>
      <c r="BF268">
        <f t="shared" si="139"/>
        <v>-7.0915833532130268E-3</v>
      </c>
      <c r="BG268" t="e">
        <f t="shared" si="120"/>
        <v>#VALUE!</v>
      </c>
      <c r="BH268" t="e">
        <f t="shared" si="121"/>
        <v>#VALUE!</v>
      </c>
      <c r="BI268" t="e">
        <f t="shared" si="128"/>
        <v>#VALUE!</v>
      </c>
      <c r="BJ268" t="e">
        <f t="shared" si="129"/>
        <v>#VALUE!</v>
      </c>
      <c r="BK268">
        <f t="shared" si="130"/>
        <v>205.79853463388324</v>
      </c>
      <c r="BL268" t="e">
        <f t="shared" si="123"/>
        <v>#VALUE!</v>
      </c>
    </row>
    <row r="269" spans="1:64" x14ac:dyDescent="0.25">
      <c r="A269" s="54">
        <v>45046</v>
      </c>
      <c r="B269" s="75">
        <f>_xll.BDH(B$2,"PX_LAST",$A269,$A269,"Days=A","Fill=P")</f>
        <v>98.891499999999994</v>
      </c>
      <c r="C269" s="8">
        <f t="shared" si="137"/>
        <v>99.443838893594986</v>
      </c>
      <c r="D269" s="55">
        <f t="shared" si="112"/>
        <v>-1.8851884301628679</v>
      </c>
      <c r="E269" s="44">
        <f t="shared" si="125"/>
        <v>-1.0401252595565116</v>
      </c>
      <c r="F269" s="8" cm="1">
        <f t="array" ref="F269">_xll.BDH(F$2,"PX_LAST",$A269,$A269,"Days=A","Fill=P")</f>
        <v>-0.65100000000000002</v>
      </c>
      <c r="G269" s="10">
        <f t="shared" si="138"/>
        <v>-0.38935176180691067</v>
      </c>
      <c r="H269" s="44">
        <f t="shared" si="116"/>
        <v>-1.2576820885094206</v>
      </c>
      <c r="I269" s="44">
        <f t="shared" si="126"/>
        <v>1.4502849790568044</v>
      </c>
      <c r="J269" s="59" t="str">
        <f>_xll.BDH($J$2, "PX_LAST", A269, A269,"Days=A","Fill=P")</f>
        <v>#N/A Invalid Security</v>
      </c>
      <c r="K269" s="10" t="e">
        <f t="shared" si="135"/>
        <v>#VALUE!</v>
      </c>
      <c r="L269" s="55" t="e">
        <f t="shared" si="133"/>
        <v>#VALUE!</v>
      </c>
      <c r="M269" s="59" cm="1">
        <f t="array" ref="M269">_xll.BDH(M$3,"PX_LAST",$A269,$A269,"Days=A","Fill=P")</f>
        <v>15.2</v>
      </c>
      <c r="N269" s="10">
        <f t="shared" si="124"/>
        <v>34.075235826010612</v>
      </c>
      <c r="O269" s="55">
        <f t="shared" si="134"/>
        <v>-0.22442486152576224</v>
      </c>
      <c r="R269" s="34" t="s">
        <v>28</v>
      </c>
      <c r="S269" s="26" t="e">
        <f t="shared" si="127"/>
        <v>#VALUE!</v>
      </c>
      <c r="T269" s="1" t="e">
        <f t="shared" si="113"/>
        <v>#VALUE!</v>
      </c>
      <c r="U269" s="26" t="e">
        <f t="shared" si="117"/>
        <v>#VALUE!</v>
      </c>
      <c r="V269" s="49" t="e">
        <f t="shared" si="114"/>
        <v>#VALUE!</v>
      </c>
      <c r="W269" s="26" t="e">
        <f t="shared" si="118"/>
        <v>#VALUE!</v>
      </c>
      <c r="X269" t="e">
        <f t="shared" si="119"/>
        <v>#VALUE!</v>
      </c>
      <c r="Y269" s="35" t="e">
        <f t="shared" si="115"/>
        <v>#VALUE!</v>
      </c>
      <c r="Z269" s="34" t="e">
        <f t="shared" si="131"/>
        <v>#VALUE!</v>
      </c>
      <c r="AA269" t="s">
        <v>57</v>
      </c>
      <c r="AB269" s="1" t="e">
        <f t="shared" si="122"/>
        <v>#VALUE!</v>
      </c>
      <c r="AC269" s="1" t="e">
        <f t="shared" si="132"/>
        <v>#VALUE!</v>
      </c>
      <c r="AD269" s="1"/>
      <c r="AE269" s="1"/>
      <c r="AF269" s="1"/>
      <c r="AG269" s="1">
        <v>0</v>
      </c>
      <c r="AI269" s="28" t="e">
        <f t="shared" si="140"/>
        <v>#VALUE!</v>
      </c>
      <c r="AJ269" s="28" t="e">
        <f t="shared" si="140"/>
        <v>#VALUE!</v>
      </c>
      <c r="AK269" s="28" t="e">
        <f t="shared" si="140"/>
        <v>#VALUE!</v>
      </c>
      <c r="AL269" s="28" t="e">
        <f t="shared" si="140"/>
        <v>#VALUE!</v>
      </c>
      <c r="AM269" s="28" t="e">
        <f t="shared" si="141"/>
        <v>#VALUE!</v>
      </c>
      <c r="AN269" s="28" t="e">
        <f t="shared" si="141"/>
        <v>#VALUE!</v>
      </c>
      <c r="AO269" t="e">
        <f t="shared" si="141"/>
        <v>#VALUE!</v>
      </c>
      <c r="AP269" t="e">
        <f t="shared" si="142"/>
        <v>#VALUE!</v>
      </c>
      <c r="AR269" s="16">
        <f t="shared" si="143"/>
        <v>45046</v>
      </c>
      <c r="AS269" t="e">
        <f t="shared" si="136"/>
        <v>#VALUE!</v>
      </c>
      <c r="AT269" t="e">
        <f t="shared" si="144"/>
        <v>#VALUE!</v>
      </c>
      <c r="BE269" cm="1">
        <f t="array" ref="BE269">_xll.BDH($BE$3,"PX_LAST",$A269,$A269,"Days=A","Fill=P")</f>
        <v>466.64</v>
      </c>
      <c r="BF269">
        <f t="shared" si="139"/>
        <v>1.9220688450113599E-2</v>
      </c>
      <c r="BG269" t="e">
        <f t="shared" si="120"/>
        <v>#VALUE!</v>
      </c>
      <c r="BH269" t="e">
        <f t="shared" si="121"/>
        <v>#VALUE!</v>
      </c>
      <c r="BI269" t="e">
        <f t="shared" si="128"/>
        <v>#VALUE!</v>
      </c>
      <c r="BJ269" t="e">
        <f t="shared" si="129"/>
        <v>#VALUE!</v>
      </c>
      <c r="BK269">
        <f t="shared" si="130"/>
        <v>209.75412415157101</v>
      </c>
      <c r="BL269" t="e">
        <f t="shared" si="123"/>
        <v>#VALUE!</v>
      </c>
    </row>
    <row r="270" spans="1:64" x14ac:dyDescent="0.25">
      <c r="A270" s="54">
        <v>45077</v>
      </c>
      <c r="B270" s="75">
        <f>_xll.BDH(B$2,"PX_LAST",$A270,$A270,"Days=A","Fill=P")</f>
        <v>98.927599999999998</v>
      </c>
      <c r="C270" s="8">
        <f t="shared" si="137"/>
        <v>99.418026948915241</v>
      </c>
      <c r="D270" s="55">
        <f t="shared" si="112"/>
        <v>-1.8201441099011371</v>
      </c>
      <c r="E270" s="44">
        <f t="shared" si="125"/>
        <v>-0.54188714638296487</v>
      </c>
      <c r="F270" s="8" cm="1">
        <f t="array" ref="F270">_xll.BDH(F$2,"PX_LAST",$A270,$A270,"Days=A","Fill=P")</f>
        <v>-0.85599999999999998</v>
      </c>
      <c r="G270" s="10">
        <f t="shared" si="138"/>
        <v>-0.41268417371656518</v>
      </c>
      <c r="H270" s="44">
        <f t="shared" si="116"/>
        <v>-1.0663027119021913</v>
      </c>
      <c r="I270" s="44">
        <f t="shared" si="126"/>
        <v>1.2340698882587899</v>
      </c>
      <c r="J270" s="59" t="str">
        <f>_xll.BDH($J$2, "PX_LAST", A270, A270,"Days=A","Fill=P")</f>
        <v>#N/A Invalid Security</v>
      </c>
      <c r="K270" s="10" t="e">
        <f t="shared" si="135"/>
        <v>#VALUE!</v>
      </c>
      <c r="L270" s="55" t="e">
        <f t="shared" si="133"/>
        <v>#VALUE!</v>
      </c>
      <c r="M270" s="59" cm="1">
        <f t="array" ref="M270">_xll.BDH(M$3,"PX_LAST",$A270,$A270,"Days=A","Fill=P")</f>
        <v>-62.9</v>
      </c>
      <c r="N270" s="10">
        <f t="shared" si="124"/>
        <v>24.377712243409551</v>
      </c>
      <c r="O270" s="55">
        <f t="shared" si="134"/>
        <v>-1.2398613268988739</v>
      </c>
      <c r="R270" s="34" t="s">
        <v>27</v>
      </c>
      <c r="S270" s="26" t="e">
        <f t="shared" si="127"/>
        <v>#VALUE!</v>
      </c>
      <c r="T270" s="1" t="e">
        <f t="shared" si="113"/>
        <v>#VALUE!</v>
      </c>
      <c r="U270" s="26" t="e">
        <f t="shared" si="117"/>
        <v>#VALUE!</v>
      </c>
      <c r="V270" s="49" t="e">
        <f t="shared" si="114"/>
        <v>#VALUE!</v>
      </c>
      <c r="W270" s="26" t="e">
        <f t="shared" si="118"/>
        <v>#VALUE!</v>
      </c>
      <c r="X270" t="e">
        <f t="shared" si="119"/>
        <v>#VALUE!</v>
      </c>
      <c r="Y270" s="35" t="e">
        <f t="shared" si="115"/>
        <v>#VALUE!</v>
      </c>
      <c r="Z270" s="34" t="e">
        <f t="shared" si="131"/>
        <v>#VALUE!</v>
      </c>
      <c r="AA270" t="s">
        <v>57</v>
      </c>
      <c r="AB270" s="1" t="e">
        <f t="shared" si="122"/>
        <v>#VALUE!</v>
      </c>
      <c r="AC270" s="1" t="e">
        <f t="shared" si="132"/>
        <v>#VALUE!</v>
      </c>
      <c r="AD270" s="1"/>
      <c r="AE270" s="1"/>
      <c r="AF270" s="1"/>
      <c r="AG270" s="1">
        <v>0</v>
      </c>
      <c r="AI270" s="28" t="e">
        <f t="shared" si="140"/>
        <v>#VALUE!</v>
      </c>
      <c r="AJ270" s="28" t="e">
        <f t="shared" si="140"/>
        <v>#VALUE!</v>
      </c>
      <c r="AK270" s="28" t="e">
        <f t="shared" si="140"/>
        <v>#VALUE!</v>
      </c>
      <c r="AL270" s="28" t="e">
        <f t="shared" si="140"/>
        <v>#VALUE!</v>
      </c>
      <c r="AM270" s="28" t="e">
        <f t="shared" si="141"/>
        <v>#VALUE!</v>
      </c>
      <c r="AN270" s="28" t="e">
        <f t="shared" si="141"/>
        <v>#VALUE!</v>
      </c>
      <c r="AO270" t="e">
        <f t="shared" si="141"/>
        <v>#VALUE!</v>
      </c>
      <c r="AP270" t="e">
        <f t="shared" si="142"/>
        <v>#VALUE!</v>
      </c>
      <c r="AR270" s="16">
        <f t="shared" si="143"/>
        <v>45077</v>
      </c>
      <c r="AS270" t="e">
        <f t="shared" si="136"/>
        <v>#VALUE!</v>
      </c>
      <c r="AT270" t="e">
        <f t="shared" si="144"/>
        <v>#VALUE!</v>
      </c>
      <c r="BE270" cm="1">
        <f t="array" ref="BE270">_xll.BDH($BE$3,"PX_LAST",$A270,$A270,"Days=A","Fill=P")</f>
        <v>451.76</v>
      </c>
      <c r="BF270">
        <f t="shared" si="139"/>
        <v>-3.1887536430653118E-2</v>
      </c>
      <c r="BG270" t="e">
        <f t="shared" si="120"/>
        <v>#VALUE!</v>
      </c>
      <c r="BH270" t="e">
        <f t="shared" si="121"/>
        <v>#VALUE!</v>
      </c>
      <c r="BI270" t="e">
        <f t="shared" si="128"/>
        <v>#VALUE!</v>
      </c>
      <c r="BJ270" t="e">
        <f t="shared" si="129"/>
        <v>#VALUE!</v>
      </c>
      <c r="BK270">
        <f t="shared" si="130"/>
        <v>203.06558187620806</v>
      </c>
      <c r="BL270" t="e">
        <f t="shared" si="123"/>
        <v>#VALUE!</v>
      </c>
    </row>
    <row r="271" spans="1:64" x14ac:dyDescent="0.25">
      <c r="A271" s="54">
        <v>45107</v>
      </c>
      <c r="B271" s="75">
        <f>_xll.BDH(B$2,"PX_LAST",$A271,$A271,"Days=A","Fill=P")</f>
        <v>98.929900000000004</v>
      </c>
      <c r="C271" s="8">
        <f t="shared" si="137"/>
        <v>99.393620601469479</v>
      </c>
      <c r="D271" s="55">
        <f t="shared" si="112"/>
        <v>-1.6592726938127405</v>
      </c>
      <c r="E271" s="44">
        <f t="shared" si="125"/>
        <v>-4.4043566003064027E-2</v>
      </c>
      <c r="F271" s="8" cm="1">
        <f t="array" ref="F271">_xll.BDH(F$2,"PX_LAST",$A271,$A271,"Days=A","Fill=P")</f>
        <v>0.14799999999999999</v>
      </c>
      <c r="G271" s="10">
        <f t="shared" si="138"/>
        <v>-0.3846499650307369</v>
      </c>
      <c r="H271" s="44">
        <f t="shared" si="116"/>
        <v>-0.62023552665002579</v>
      </c>
      <c r="I271" s="44">
        <f t="shared" si="126"/>
        <v>1.1662028779234852</v>
      </c>
      <c r="J271" s="59" t="str">
        <f>_xll.BDH($J$2, "PX_LAST", A271, A271,"Days=A","Fill=P")</f>
        <v>#N/A Invalid Security</v>
      </c>
      <c r="K271" s="10" t="e">
        <f t="shared" si="135"/>
        <v>#VALUE!</v>
      </c>
      <c r="L271" s="55" t="e">
        <f t="shared" si="133"/>
        <v>#VALUE!</v>
      </c>
      <c r="M271" s="59" cm="1">
        <f t="array" ref="M271">_xll.BDH(M$3,"PX_LAST",$A271,$A271,"Days=A","Fill=P")</f>
        <v>-144.9</v>
      </c>
      <c r="N271" s="10">
        <f t="shared" si="124"/>
        <v>7.4499410190685982</v>
      </c>
      <c r="O271" s="55">
        <f t="shared" si="134"/>
        <v>-2.9849376818424895</v>
      </c>
      <c r="R271" s="34" t="s">
        <v>28</v>
      </c>
      <c r="S271" s="26" t="e">
        <f t="shared" si="127"/>
        <v>#VALUE!</v>
      </c>
      <c r="T271" s="1" t="e">
        <f t="shared" si="113"/>
        <v>#VALUE!</v>
      </c>
      <c r="U271" s="26" t="e">
        <f t="shared" si="117"/>
        <v>#VALUE!</v>
      </c>
      <c r="V271" s="49" t="e">
        <f t="shared" si="114"/>
        <v>#VALUE!</v>
      </c>
      <c r="W271" s="26" t="e">
        <f t="shared" si="118"/>
        <v>#VALUE!</v>
      </c>
      <c r="X271" t="e">
        <f t="shared" si="119"/>
        <v>#VALUE!</v>
      </c>
      <c r="Y271" s="35" t="e">
        <f t="shared" si="115"/>
        <v>#VALUE!</v>
      </c>
      <c r="Z271" s="34" t="e">
        <f t="shared" si="131"/>
        <v>#VALUE!</v>
      </c>
      <c r="AA271" t="s">
        <v>57</v>
      </c>
      <c r="AB271" s="1" t="e">
        <f t="shared" si="122"/>
        <v>#VALUE!</v>
      </c>
      <c r="AC271" s="1" t="e">
        <f t="shared" si="132"/>
        <v>#VALUE!</v>
      </c>
      <c r="AD271" s="1"/>
      <c r="AE271" s="1"/>
      <c r="AF271" s="1"/>
      <c r="AG271" s="1">
        <v>0</v>
      </c>
      <c r="AI271" s="28" t="e">
        <f t="shared" si="140"/>
        <v>#VALUE!</v>
      </c>
      <c r="AJ271" s="28" t="e">
        <f t="shared" si="140"/>
        <v>#VALUE!</v>
      </c>
      <c r="AK271" s="28" t="e">
        <f t="shared" si="140"/>
        <v>#VALUE!</v>
      </c>
      <c r="AL271" s="28" t="e">
        <f t="shared" si="140"/>
        <v>#VALUE!</v>
      </c>
      <c r="AM271" s="28" t="e">
        <f t="shared" si="141"/>
        <v>#VALUE!</v>
      </c>
      <c r="AN271" s="28" t="e">
        <f t="shared" si="141"/>
        <v>#VALUE!</v>
      </c>
      <c r="AO271" t="e">
        <f t="shared" si="141"/>
        <v>#VALUE!</v>
      </c>
      <c r="AP271" t="e">
        <f t="shared" si="142"/>
        <v>#VALUE!</v>
      </c>
      <c r="AR271" s="16">
        <f t="shared" si="143"/>
        <v>45107</v>
      </c>
      <c r="AS271" t="e">
        <f t="shared" si="136"/>
        <v>#VALUE!</v>
      </c>
      <c r="AT271" t="e">
        <f t="shared" si="144"/>
        <v>#VALUE!</v>
      </c>
      <c r="BE271" cm="1">
        <f t="array" ref="BE271">_xll.BDH($BE$3,"PX_LAST",$A271,$A271,"Days=A","Fill=P")</f>
        <v>461.93</v>
      </c>
      <c r="BF271">
        <f t="shared" si="139"/>
        <v>2.251195324951305E-2</v>
      </c>
      <c r="BG271" t="e">
        <f t="shared" si="120"/>
        <v>#VALUE!</v>
      </c>
      <c r="BH271" t="e">
        <f t="shared" si="121"/>
        <v>#VALUE!</v>
      </c>
      <c r="BI271" t="e">
        <f t="shared" si="128"/>
        <v>#VALUE!</v>
      </c>
      <c r="BJ271" t="e">
        <f t="shared" si="129"/>
        <v>#VALUE!</v>
      </c>
      <c r="BK271">
        <f t="shared" si="130"/>
        <v>207.63698476199042</v>
      </c>
      <c r="BL271" t="e">
        <f t="shared" si="123"/>
        <v>#VALUE!</v>
      </c>
    </row>
    <row r="272" spans="1:64" x14ac:dyDescent="0.25">
      <c r="A272" s="54">
        <v>45138</v>
      </c>
      <c r="B272" s="75">
        <f>_xll.BDH(B$2,"PX_LAST",$A272,$A272,"Days=A","Fill=P")</f>
        <v>98.923699999999997</v>
      </c>
      <c r="C272" s="8">
        <f t="shared" si="137"/>
        <v>99.370124571396005</v>
      </c>
      <c r="D272" s="55">
        <f t="shared" si="112"/>
        <v>-1.5414346725200656</v>
      </c>
      <c r="E272" s="44">
        <f t="shared" si="125"/>
        <v>0.28329128407042847</v>
      </c>
      <c r="F272" s="8" cm="1">
        <f t="array" ref="F272">_xll.BDH(F$2,"PX_LAST",$A272,$A272,"Days=A","Fill=P")</f>
        <v>0.20200000000000001</v>
      </c>
      <c r="G272" s="10">
        <f t="shared" si="138"/>
        <v>-0.35531746677920001</v>
      </c>
      <c r="H272" s="44">
        <f t="shared" si="116"/>
        <v>-0.16773398853099988</v>
      </c>
      <c r="I272" s="44">
        <f t="shared" si="126"/>
        <v>1.3269177177526708</v>
      </c>
      <c r="J272" s="59" t="str">
        <f>_xll.BDH($J$2, "PX_LAST", A272, A272,"Days=A","Fill=P")</f>
        <v>#N/A Invalid Security</v>
      </c>
      <c r="K272" s="10" t="e">
        <f t="shared" si="135"/>
        <v>#VALUE!</v>
      </c>
      <c r="L272" s="55" t="e">
        <f t="shared" si="133"/>
        <v>#VALUE!</v>
      </c>
      <c r="M272" s="59" cm="1">
        <f t="array" ref="M272">_xll.BDH(M$3,"PX_LAST",$A272,$A272,"Days=A","Fill=P")</f>
        <v>-116</v>
      </c>
      <c r="N272" s="10">
        <f t="shared" si="124"/>
        <v>-4.8950530828382597</v>
      </c>
      <c r="O272" s="55">
        <f t="shared" si="134"/>
        <v>-3.6802058641344351</v>
      </c>
      <c r="R272" s="34" t="s">
        <v>28</v>
      </c>
      <c r="S272" s="26" t="e">
        <f t="shared" si="127"/>
        <v>#VALUE!</v>
      </c>
      <c r="T272" s="1" t="e">
        <f t="shared" si="113"/>
        <v>#VALUE!</v>
      </c>
      <c r="U272" s="26" t="e">
        <f t="shared" si="117"/>
        <v>#VALUE!</v>
      </c>
      <c r="V272" s="49" t="e">
        <f t="shared" si="114"/>
        <v>#VALUE!</v>
      </c>
      <c r="W272" s="26" t="e">
        <f t="shared" si="118"/>
        <v>#VALUE!</v>
      </c>
      <c r="X272" t="e">
        <f t="shared" si="119"/>
        <v>#VALUE!</v>
      </c>
      <c r="Y272" s="35" t="e">
        <f t="shared" si="115"/>
        <v>#VALUE!</v>
      </c>
      <c r="Z272" s="34" t="e">
        <f t="shared" si="131"/>
        <v>#VALUE!</v>
      </c>
      <c r="AA272" t="s">
        <v>57</v>
      </c>
      <c r="AB272" s="1" t="e">
        <f t="shared" si="122"/>
        <v>#VALUE!</v>
      </c>
      <c r="AC272" s="1" t="e">
        <f t="shared" si="132"/>
        <v>#VALUE!</v>
      </c>
      <c r="AD272" s="1"/>
      <c r="AE272" s="1"/>
      <c r="AF272" s="1"/>
      <c r="AG272" s="1">
        <v>0</v>
      </c>
      <c r="AI272" s="28" t="e">
        <f t="shared" si="140"/>
        <v>#VALUE!</v>
      </c>
      <c r="AJ272" s="28" t="e">
        <f t="shared" si="140"/>
        <v>#VALUE!</v>
      </c>
      <c r="AK272" s="28" t="e">
        <f t="shared" si="140"/>
        <v>#VALUE!</v>
      </c>
      <c r="AL272" s="28" t="e">
        <f t="shared" si="140"/>
        <v>#VALUE!</v>
      </c>
      <c r="AM272" s="28" t="e">
        <f t="shared" si="141"/>
        <v>#VALUE!</v>
      </c>
      <c r="AN272" s="28" t="e">
        <f t="shared" si="141"/>
        <v>#VALUE!</v>
      </c>
      <c r="AO272" t="e">
        <f t="shared" si="141"/>
        <v>#VALUE!</v>
      </c>
      <c r="AP272" t="e">
        <f t="shared" si="142"/>
        <v>#VALUE!</v>
      </c>
      <c r="AR272" s="16">
        <f t="shared" si="143"/>
        <v>45138</v>
      </c>
      <c r="AS272" t="e">
        <f t="shared" si="136"/>
        <v>#VALUE!</v>
      </c>
      <c r="AT272" t="e">
        <f t="shared" si="144"/>
        <v>#VALUE!</v>
      </c>
      <c r="BE272" cm="1">
        <f t="array" ref="BE272">_xll.BDH($BE$3,"PX_LAST",$A272,$A272,"Days=A","Fill=P")</f>
        <v>471.35</v>
      </c>
      <c r="BF272">
        <f t="shared" si="139"/>
        <v>2.039270019266981E-2</v>
      </c>
      <c r="BG272" t="e">
        <f t="shared" si="120"/>
        <v>#VALUE!</v>
      </c>
      <c r="BH272" t="e">
        <f t="shared" si="121"/>
        <v>#VALUE!</v>
      </c>
      <c r="BI272" t="e">
        <f t="shared" si="128"/>
        <v>#VALUE!</v>
      </c>
      <c r="BJ272" t="e">
        <f t="shared" si="129"/>
        <v>#VALUE!</v>
      </c>
      <c r="BK272">
        <f t="shared" si="130"/>
        <v>211.87126354115165</v>
      </c>
      <c r="BL272" t="e">
        <f t="shared" si="123"/>
        <v>#VALUE!</v>
      </c>
    </row>
    <row r="273" spans="1:64" x14ac:dyDescent="0.25">
      <c r="A273" s="54">
        <v>45169</v>
      </c>
      <c r="B273" s="75">
        <f>_xll.BDH(B$2,"PX_LAST",$A273,$A273,"Days=A","Fill=P")</f>
        <v>98.932699999999997</v>
      </c>
      <c r="C273" s="8">
        <f t="shared" si="137"/>
        <v>99.348253342826197</v>
      </c>
      <c r="D273" s="55">
        <f t="shared" si="112"/>
        <v>-1.4619087570251099</v>
      </c>
      <c r="E273" s="44">
        <f t="shared" si="125"/>
        <v>0.42327967313775794</v>
      </c>
      <c r="F273" s="8" cm="1">
        <f t="array" ref="F273">_xll.BDH(F$2,"PX_LAST",$A273,$A273,"Days=A","Fill=P")</f>
        <v>0.104</v>
      </c>
      <c r="G273" s="10">
        <f t="shared" si="138"/>
        <v>-0.33235159344024001</v>
      </c>
      <c r="H273" s="44">
        <f t="shared" si="116"/>
        <v>5.7785754508540572E-2</v>
      </c>
      <c r="I273" s="44">
        <f t="shared" si="126"/>
        <v>1.3154678430179612</v>
      </c>
      <c r="J273" s="59" t="str">
        <f>_xll.BDH($J$2, "PX_LAST", A273, A273,"Days=A","Fill=P")</f>
        <v>#N/A Invalid Security</v>
      </c>
      <c r="K273" s="10" t="e">
        <f t="shared" si="135"/>
        <v>#VALUE!</v>
      </c>
      <c r="L273" s="55" t="e">
        <f t="shared" si="133"/>
        <v>#VALUE!</v>
      </c>
      <c r="M273" s="59" cm="1">
        <f t="array" ref="M273">_xll.BDH(M$3,"PX_LAST",$A273,$A273,"Days=A","Fill=P")</f>
        <v>-58.1</v>
      </c>
      <c r="N273" s="10">
        <f t="shared" si="124"/>
        <v>-10.215547774554434</v>
      </c>
      <c r="O273" s="55">
        <f t="shared" si="134"/>
        <v>-3.4645979097443753</v>
      </c>
      <c r="R273" s="34" t="s">
        <v>28</v>
      </c>
      <c r="S273" s="26" t="e">
        <f t="shared" si="127"/>
        <v>#VALUE!</v>
      </c>
      <c r="T273" s="1" t="e">
        <f t="shared" si="113"/>
        <v>#VALUE!</v>
      </c>
      <c r="U273" s="26" t="e">
        <f t="shared" si="117"/>
        <v>#VALUE!</v>
      </c>
      <c r="V273" s="49" t="e">
        <f t="shared" si="114"/>
        <v>#VALUE!</v>
      </c>
      <c r="W273" s="26" t="e">
        <f t="shared" si="118"/>
        <v>#VALUE!</v>
      </c>
      <c r="X273" t="e">
        <f t="shared" si="119"/>
        <v>#VALUE!</v>
      </c>
      <c r="Y273" s="35" t="e">
        <f t="shared" si="115"/>
        <v>#VALUE!</v>
      </c>
      <c r="Z273" s="34" t="e">
        <f t="shared" si="131"/>
        <v>#VALUE!</v>
      </c>
      <c r="AA273" t="s">
        <v>57</v>
      </c>
      <c r="AB273" s="1" t="e">
        <f t="shared" si="122"/>
        <v>#VALUE!</v>
      </c>
      <c r="AC273" s="1" t="e">
        <f t="shared" si="132"/>
        <v>#VALUE!</v>
      </c>
      <c r="AD273" s="1"/>
      <c r="AE273" s="1"/>
      <c r="AF273" s="1"/>
      <c r="AG273" s="1">
        <v>0</v>
      </c>
      <c r="AI273" s="28" t="e">
        <f t="shared" si="140"/>
        <v>#VALUE!</v>
      </c>
      <c r="AJ273" s="28" t="e">
        <f t="shared" si="140"/>
        <v>#VALUE!</v>
      </c>
      <c r="AK273" s="28" t="e">
        <f t="shared" si="140"/>
        <v>#VALUE!</v>
      </c>
      <c r="AL273" s="28" t="e">
        <f t="shared" si="140"/>
        <v>#VALUE!</v>
      </c>
      <c r="AM273" s="28" t="e">
        <f t="shared" si="141"/>
        <v>#VALUE!</v>
      </c>
      <c r="AN273" s="28" t="e">
        <f t="shared" si="141"/>
        <v>#VALUE!</v>
      </c>
      <c r="AO273" t="e">
        <f t="shared" si="141"/>
        <v>#VALUE!</v>
      </c>
      <c r="AP273" t="e">
        <f t="shared" si="142"/>
        <v>#VALUE!</v>
      </c>
      <c r="AR273" s="16">
        <f t="shared" si="143"/>
        <v>45169</v>
      </c>
      <c r="AS273" t="e">
        <f t="shared" si="136"/>
        <v>#VALUE!</v>
      </c>
      <c r="AT273" t="e">
        <f t="shared" si="144"/>
        <v>#VALUE!</v>
      </c>
      <c r="BE273" cm="1">
        <f t="array" ref="BE273">_xll.BDH($BE$3,"PX_LAST",$A273,$A273,"Days=A","Fill=P")</f>
        <v>458.19</v>
      </c>
      <c r="BF273">
        <f t="shared" si="139"/>
        <v>-2.7919804815954241E-2</v>
      </c>
      <c r="BG273" t="e">
        <f t="shared" si="120"/>
        <v>#VALUE!</v>
      </c>
      <c r="BH273" t="e">
        <f t="shared" si="121"/>
        <v>#VALUE!</v>
      </c>
      <c r="BI273" t="e">
        <f t="shared" si="128"/>
        <v>#VALUE!</v>
      </c>
      <c r="BJ273" t="e">
        <f t="shared" si="129"/>
        <v>#VALUE!</v>
      </c>
      <c r="BK273">
        <f t="shared" si="130"/>
        <v>205.9558592169731</v>
      </c>
      <c r="BL273" t="e">
        <f t="shared" si="123"/>
        <v>#VALUE!</v>
      </c>
    </row>
    <row r="274" spans="1:64" x14ac:dyDescent="0.25">
      <c r="A274" s="54">
        <v>45199</v>
      </c>
      <c r="B274" s="75">
        <f>_xll.BDH(B$2,"PX_LAST",$A274,$A274,"Days=A","Fill=P")</f>
        <v>98.964699999999993</v>
      </c>
      <c r="C274" s="8">
        <f t="shared" si="137"/>
        <v>99.329075675684891</v>
      </c>
      <c r="D274" s="55">
        <f t="shared" si="112"/>
        <v>-1.3955627527474248</v>
      </c>
      <c r="E274" s="44">
        <f t="shared" si="125"/>
        <v>0.42458135715371226</v>
      </c>
      <c r="F274" s="8" cm="1">
        <f t="array" ref="F274">_xll.BDH(F$2,"PX_LAST",$A274,$A274,"Days=A","Fill=P")</f>
        <v>-4.9000000000000002E-2</v>
      </c>
      <c r="G274" s="10">
        <f t="shared" si="138"/>
        <v>-0.31818401376822802</v>
      </c>
      <c r="H274" s="44">
        <f t="shared" si="116"/>
        <v>0.14845397165391824</v>
      </c>
      <c r="I274" s="44">
        <f t="shared" si="126"/>
        <v>1.2147566835561094</v>
      </c>
      <c r="J274" s="59" t="str">
        <f>_xll.BDH($J$2, "PX_LAST", A274, A274,"Days=A","Fill=P")</f>
        <v>#N/A Invalid Security</v>
      </c>
      <c r="K274" s="10" t="e">
        <f t="shared" si="135"/>
        <v>#VALUE!</v>
      </c>
      <c r="L274" s="55" t="e">
        <f t="shared" si="133"/>
        <v>#VALUE!</v>
      </c>
      <c r="M274" s="59" cm="1">
        <f t="array" ref="M274">_xll.BDH(M$3,"PX_LAST",$A274,$A274,"Days=A","Fill=P")</f>
        <v>-54</v>
      </c>
      <c r="N274" s="10">
        <f t="shared" si="124"/>
        <v>-14.59399299709899</v>
      </c>
      <c r="O274" s="55">
        <f t="shared" si="134"/>
        <v>-2.9506955927557463</v>
      </c>
      <c r="R274" s="34" t="s">
        <v>28</v>
      </c>
      <c r="S274" s="26" t="e">
        <f t="shared" si="127"/>
        <v>#VALUE!</v>
      </c>
      <c r="T274" s="1" t="e">
        <f t="shared" si="113"/>
        <v>#VALUE!</v>
      </c>
      <c r="U274" s="26" t="e">
        <f t="shared" si="117"/>
        <v>#VALUE!</v>
      </c>
      <c r="V274" s="49" t="e">
        <f t="shared" si="114"/>
        <v>#VALUE!</v>
      </c>
      <c r="W274" s="26" t="e">
        <f t="shared" si="118"/>
        <v>#VALUE!</v>
      </c>
      <c r="X274" t="e">
        <f t="shared" si="119"/>
        <v>#VALUE!</v>
      </c>
      <c r="Y274" s="35" t="e">
        <f t="shared" si="115"/>
        <v>#VALUE!</v>
      </c>
      <c r="Z274" s="34" t="e">
        <f t="shared" si="131"/>
        <v>#VALUE!</v>
      </c>
      <c r="AA274" t="s">
        <v>57</v>
      </c>
      <c r="AB274" s="1" t="e">
        <f t="shared" si="122"/>
        <v>#VALUE!</v>
      </c>
      <c r="AC274" s="1" t="e">
        <f t="shared" si="132"/>
        <v>#VALUE!</v>
      </c>
      <c r="AD274" s="1"/>
      <c r="AE274" s="1"/>
      <c r="AF274" s="1"/>
      <c r="AG274" s="1">
        <v>0</v>
      </c>
      <c r="AI274" s="28" t="e">
        <f t="shared" si="140"/>
        <v>#VALUE!</v>
      </c>
      <c r="AJ274" s="28" t="e">
        <f t="shared" si="140"/>
        <v>#VALUE!</v>
      </c>
      <c r="AK274" s="28" t="e">
        <f t="shared" si="140"/>
        <v>#VALUE!</v>
      </c>
      <c r="AL274" s="28" t="e">
        <f t="shared" si="140"/>
        <v>#VALUE!</v>
      </c>
      <c r="AM274" s="28" t="e">
        <f t="shared" si="141"/>
        <v>#VALUE!</v>
      </c>
      <c r="AN274" s="28" t="e">
        <f t="shared" si="141"/>
        <v>#VALUE!</v>
      </c>
      <c r="AO274" t="e">
        <f t="shared" si="141"/>
        <v>#VALUE!</v>
      </c>
      <c r="AP274" t="e">
        <f t="shared" si="142"/>
        <v>#VALUE!</v>
      </c>
      <c r="AR274" s="16">
        <f t="shared" si="143"/>
        <v>45199</v>
      </c>
      <c r="AS274" t="e">
        <f t="shared" si="136"/>
        <v>#VALUE!</v>
      </c>
      <c r="AT274" t="e">
        <f t="shared" si="144"/>
        <v>#VALUE!</v>
      </c>
      <c r="BE274" cm="1">
        <f t="array" ref="BE274">_xll.BDH($BE$3,"PX_LAST",$A274,$A274,"Days=A","Fill=P")</f>
        <v>450.22</v>
      </c>
      <c r="BF274">
        <f t="shared" si="139"/>
        <v>-1.7394530653222384E-2</v>
      </c>
      <c r="BG274" t="e">
        <f t="shared" si="120"/>
        <v>#VALUE!</v>
      </c>
      <c r="BH274" t="e">
        <f t="shared" si="121"/>
        <v>#VALUE!</v>
      </c>
      <c r="BI274" t="e">
        <f t="shared" si="128"/>
        <v>#VALUE!</v>
      </c>
      <c r="BJ274" t="e">
        <f t="shared" si="129"/>
        <v>#VALUE!</v>
      </c>
      <c r="BK274">
        <f t="shared" si="130"/>
        <v>202.37335371061269</v>
      </c>
      <c r="BL274" t="e">
        <f t="shared" si="123"/>
        <v>#VALUE!</v>
      </c>
    </row>
    <row r="275" spans="1:64" x14ac:dyDescent="0.25">
      <c r="A275" s="54">
        <v>45230</v>
      </c>
      <c r="B275" s="75">
        <f>_xll.BDH(B$2,"PX_LAST",$A275,$A275,"Days=A","Fill=P")</f>
        <v>99.016800000000003</v>
      </c>
      <c r="C275" s="8">
        <f t="shared" si="137"/>
        <v>99.313461891900644</v>
      </c>
      <c r="D275" s="55">
        <f t="shared" si="112"/>
        <v>-1.3504661293522293</v>
      </c>
      <c r="E275" s="44">
        <f t="shared" si="125"/>
        <v>0.30880656446051113</v>
      </c>
      <c r="F275" s="8" cm="1">
        <f t="array" ref="F275">_xll.BDH(F$2,"PX_LAST",$A275,$A275,"Days=A","Fill=P")</f>
        <v>-9.5000000000000001E-2</v>
      </c>
      <c r="G275" s="10">
        <f t="shared" si="138"/>
        <v>-0.30702481307981666</v>
      </c>
      <c r="H275" s="44">
        <f t="shared" si="116"/>
        <v>0.25380856412316183</v>
      </c>
      <c r="I275" s="44">
        <f t="shared" si="126"/>
        <v>0.87404409077318768</v>
      </c>
      <c r="J275" s="59" t="str">
        <f>_xll.BDH($J$2, "PX_LAST", A275, A275,"Days=A","Fill=P")</f>
        <v>#N/A Invalid Security</v>
      </c>
      <c r="K275" s="10" t="e">
        <f t="shared" si="135"/>
        <v>#VALUE!</v>
      </c>
      <c r="L275" s="55" t="e">
        <f t="shared" si="133"/>
        <v>#VALUE!</v>
      </c>
      <c r="M275" s="59" cm="1">
        <f t="array" ref="M275">_xll.BDH(M$3,"PX_LAST",$A275,$A275,"Days=A","Fill=P")</f>
        <v>-45.5</v>
      </c>
      <c r="N275" s="10">
        <f t="shared" si="124"/>
        <v>-17.68459369738909</v>
      </c>
      <c r="O275" s="55">
        <f t="shared" si="134"/>
        <v>-2.7900319075633258</v>
      </c>
      <c r="R275" s="34" t="s">
        <v>28</v>
      </c>
      <c r="S275" s="26" t="e">
        <f t="shared" si="127"/>
        <v>#VALUE!</v>
      </c>
      <c r="T275" s="1" t="e">
        <f t="shared" si="113"/>
        <v>#VALUE!</v>
      </c>
      <c r="U275" s="26" t="e">
        <f t="shared" si="117"/>
        <v>#VALUE!</v>
      </c>
      <c r="V275" s="49" t="e">
        <f t="shared" si="114"/>
        <v>#VALUE!</v>
      </c>
      <c r="W275" s="26" t="e">
        <f t="shared" si="118"/>
        <v>#VALUE!</v>
      </c>
      <c r="X275" t="e">
        <f t="shared" si="119"/>
        <v>#VALUE!</v>
      </c>
      <c r="Y275" s="35" t="e">
        <f t="shared" si="115"/>
        <v>#VALUE!</v>
      </c>
      <c r="Z275" s="34" t="e">
        <f t="shared" si="131"/>
        <v>#VALUE!</v>
      </c>
      <c r="AA275" t="s">
        <v>57</v>
      </c>
      <c r="AB275" s="1" t="e">
        <f t="shared" si="122"/>
        <v>#VALUE!</v>
      </c>
      <c r="AC275" s="1" t="e">
        <f t="shared" si="132"/>
        <v>#VALUE!</v>
      </c>
      <c r="AD275" s="1"/>
      <c r="AE275" s="1"/>
      <c r="AF275" s="1"/>
      <c r="AG275" s="1">
        <v>0</v>
      </c>
      <c r="AI275" s="28" t="e">
        <f t="shared" si="140"/>
        <v>#VALUE!</v>
      </c>
      <c r="AJ275" s="28" t="e">
        <f t="shared" si="140"/>
        <v>#VALUE!</v>
      </c>
      <c r="AK275" s="28" t="e">
        <f t="shared" si="140"/>
        <v>#VALUE!</v>
      </c>
      <c r="AL275" s="28" t="e">
        <f t="shared" si="140"/>
        <v>#VALUE!</v>
      </c>
      <c r="AM275" s="28" t="e">
        <f t="shared" si="141"/>
        <v>#VALUE!</v>
      </c>
      <c r="AN275" s="28" t="e">
        <f t="shared" si="141"/>
        <v>#VALUE!</v>
      </c>
      <c r="AO275" t="e">
        <f t="shared" si="141"/>
        <v>#VALUE!</v>
      </c>
      <c r="AP275" t="e">
        <f t="shared" si="142"/>
        <v>#VALUE!</v>
      </c>
      <c r="AR275" s="16">
        <f t="shared" si="143"/>
        <v>45230</v>
      </c>
      <c r="AS275" t="e">
        <f t="shared" si="136"/>
        <v>#VALUE!</v>
      </c>
      <c r="AT275" t="e">
        <f t="shared" si="144"/>
        <v>#VALUE!</v>
      </c>
      <c r="BE275" cm="1">
        <f t="array" ref="BE275">_xll.BDH($BE$3,"PX_LAST",$A275,$A275,"Days=A","Fill=P")</f>
        <v>433.66</v>
      </c>
      <c r="BF275">
        <f t="shared" si="139"/>
        <v>-3.6782017680245249E-2</v>
      </c>
      <c r="BG275" t="e">
        <f t="shared" si="120"/>
        <v>#VALUE!</v>
      </c>
      <c r="BH275" t="e">
        <f t="shared" si="121"/>
        <v>#VALUE!</v>
      </c>
      <c r="BI275" t="e">
        <f t="shared" si="128"/>
        <v>#VALUE!</v>
      </c>
      <c r="BJ275" t="e">
        <f t="shared" si="129"/>
        <v>#VALUE!</v>
      </c>
      <c r="BK275">
        <f t="shared" si="130"/>
        <v>194.92965343641842</v>
      </c>
      <c r="BL275" t="e">
        <f t="shared" si="123"/>
        <v>#VALUE!</v>
      </c>
    </row>
    <row r="276" spans="1:64" x14ac:dyDescent="0.25">
      <c r="A276" s="54">
        <v>45260</v>
      </c>
      <c r="B276" s="75">
        <f>_xll.BDH(B$2,"PX_LAST",$A276,$A276,"Days=A","Fill=P")</f>
        <v>99.085499999999996</v>
      </c>
      <c r="C276" s="8">
        <f t="shared" si="137"/>
        <v>99.302063797305621</v>
      </c>
      <c r="D276" s="55">
        <f t="shared" si="112"/>
        <v>-1.304806946296809</v>
      </c>
      <c r="E276" s="44">
        <f t="shared" si="125"/>
        <v>0.23662772622325656</v>
      </c>
      <c r="F276" s="8" cm="1">
        <f t="array" ref="F276">_xll.BDH(F$2,"PX_LAST",$A276,$A276,"Days=A","Fill=P")</f>
        <v>0.23</v>
      </c>
      <c r="G276" s="10">
        <f t="shared" si="138"/>
        <v>-0.2801735724258258</v>
      </c>
      <c r="H276" s="44">
        <f t="shared" si="116"/>
        <v>0.54879279061532804</v>
      </c>
      <c r="I276" s="44">
        <f t="shared" si="126"/>
        <v>0.7165267791463279</v>
      </c>
      <c r="J276" s="59" t="str">
        <f>_xll.BDH($J$2, "PX_LAST", A276, A276,"Days=A","Fill=P")</f>
        <v>#N/A Invalid Security</v>
      </c>
      <c r="K276" s="10" t="e">
        <f t="shared" si="135"/>
        <v>#VALUE!</v>
      </c>
      <c r="L276" s="55" t="e">
        <f t="shared" si="133"/>
        <v>#VALUE!</v>
      </c>
      <c r="M276" s="59" cm="1">
        <f t="array" ref="M276">_xll.BDH(M$3,"PX_LAST",$A276,$A276,"Days=A","Fill=P")</f>
        <v>-30.6</v>
      </c>
      <c r="N276" s="10">
        <f t="shared" si="124"/>
        <v>-18.976134327650183</v>
      </c>
      <c r="O276" s="55">
        <f t="shared" si="134"/>
        <v>-2.6490134853903431</v>
      </c>
      <c r="R276" s="34" t="s">
        <v>28</v>
      </c>
      <c r="S276" s="26" t="e">
        <f t="shared" si="127"/>
        <v>#VALUE!</v>
      </c>
      <c r="T276" s="1" t="e">
        <f t="shared" si="113"/>
        <v>#VALUE!</v>
      </c>
      <c r="U276" s="26" t="e">
        <f t="shared" si="117"/>
        <v>#VALUE!</v>
      </c>
      <c r="V276" s="49" t="e">
        <f t="shared" si="114"/>
        <v>#VALUE!</v>
      </c>
      <c r="W276" s="26" t="e">
        <f t="shared" si="118"/>
        <v>#VALUE!</v>
      </c>
      <c r="X276" t="e">
        <f t="shared" si="119"/>
        <v>#VALUE!</v>
      </c>
      <c r="Y276" s="35" t="e">
        <f t="shared" si="115"/>
        <v>#VALUE!</v>
      </c>
      <c r="Z276" s="34" t="e">
        <f t="shared" si="131"/>
        <v>#VALUE!</v>
      </c>
      <c r="AA276" t="s">
        <v>57</v>
      </c>
      <c r="AB276" s="1" t="e">
        <f t="shared" si="122"/>
        <v>#VALUE!</v>
      </c>
      <c r="AC276" s="1" t="e">
        <f t="shared" si="132"/>
        <v>#VALUE!</v>
      </c>
      <c r="AD276" s="1"/>
      <c r="AE276" s="1"/>
      <c r="AF276" s="1"/>
      <c r="AG276" s="1">
        <v>0</v>
      </c>
      <c r="AI276" s="28" t="e">
        <f t="shared" si="140"/>
        <v>#VALUE!</v>
      </c>
      <c r="AJ276" s="28" t="e">
        <f t="shared" si="140"/>
        <v>#VALUE!</v>
      </c>
      <c r="AK276" s="28" t="e">
        <f t="shared" si="140"/>
        <v>#VALUE!</v>
      </c>
      <c r="AL276" s="28" t="e">
        <f t="shared" si="140"/>
        <v>#VALUE!</v>
      </c>
      <c r="AM276" s="28" t="e">
        <f t="shared" si="141"/>
        <v>#VALUE!</v>
      </c>
      <c r="AN276" s="28" t="e">
        <f t="shared" si="141"/>
        <v>#VALUE!</v>
      </c>
      <c r="AO276" t="e">
        <f t="shared" si="141"/>
        <v>#VALUE!</v>
      </c>
      <c r="AP276" t="e">
        <f t="shared" si="142"/>
        <v>#VALUE!</v>
      </c>
      <c r="AR276" s="16">
        <f t="shared" si="143"/>
        <v>45260</v>
      </c>
      <c r="AS276" t="e">
        <f t="shared" si="136"/>
        <v>#VALUE!</v>
      </c>
      <c r="AT276" t="e">
        <f t="shared" si="144"/>
        <v>#VALUE!</v>
      </c>
      <c r="BE276" cm="1">
        <f t="array" ref="BE276">_xll.BDH($BE$3,"PX_LAST",$A276,$A276,"Days=A","Fill=P")</f>
        <v>461.61</v>
      </c>
      <c r="BF276">
        <f t="shared" si="139"/>
        <v>6.4451413549785563E-2</v>
      </c>
      <c r="BG276" t="e">
        <f t="shared" si="120"/>
        <v>#VALUE!</v>
      </c>
      <c r="BH276" t="e">
        <f t="shared" si="121"/>
        <v>#VALUE!</v>
      </c>
      <c r="BI276" t="e">
        <f t="shared" si="128"/>
        <v>#VALUE!</v>
      </c>
      <c r="BJ276" t="e">
        <f t="shared" si="129"/>
        <v>#VALUE!</v>
      </c>
      <c r="BK276">
        <f t="shared" si="130"/>
        <v>207.49314514316541</v>
      </c>
      <c r="BL276" t="e">
        <f t="shared" si="123"/>
        <v>#VALUE!</v>
      </c>
    </row>
    <row r="277" spans="1:64" x14ac:dyDescent="0.25">
      <c r="A277" s="54">
        <v>45291</v>
      </c>
      <c r="B277" s="75">
        <f>_xll.BDH(B$2,"PX_LAST",$A277,$A277,"Days=A","Fill=P")</f>
        <v>99.1648</v>
      </c>
      <c r="C277" s="8">
        <f t="shared" si="137"/>
        <v>99.295200607440336</v>
      </c>
      <c r="D277" s="55">
        <f t="shared" si="112"/>
        <v>-1.2656694245701487</v>
      </c>
      <c r="E277" s="44">
        <f t="shared" si="125"/>
        <v>0.19623933245496117</v>
      </c>
      <c r="F277" s="8" cm="1">
        <f t="array" ref="F277">_xll.BDH(F$2,"PX_LAST",$A277,$A277,"Days=A","Fill=P")</f>
        <v>0.38300000000000001</v>
      </c>
      <c r="G277" s="10">
        <f t="shared" si="138"/>
        <v>-0.24701489380453448</v>
      </c>
      <c r="H277" s="44">
        <f t="shared" si="116"/>
        <v>1.0153389684229674</v>
      </c>
      <c r="I277" s="44">
        <f t="shared" si="126"/>
        <v>0.95755321391442683</v>
      </c>
      <c r="J277" s="59" t="str">
        <f>_xll.BDH($J$2, "PX_LAST", A277, A277,"Days=A","Fill=P")</f>
        <v>#N/A Invalid Security</v>
      </c>
      <c r="K277" s="10" t="e">
        <f t="shared" si="135"/>
        <v>#VALUE!</v>
      </c>
      <c r="L277" s="55" t="e">
        <f t="shared" si="133"/>
        <v>#VALUE!</v>
      </c>
      <c r="M277" s="59" cm="1">
        <f t="array" ref="M277">_xll.BDH(M$3,"PX_LAST",$A277,$A277,"Days=A","Fill=P")</f>
        <v>-41</v>
      </c>
      <c r="N277" s="10">
        <f t="shared" si="124"/>
        <v>-21.178520894885164</v>
      </c>
      <c r="O277" s="55">
        <f t="shared" si="134"/>
        <v>-2.2894866170643384</v>
      </c>
      <c r="R277" s="34" t="s">
        <v>26</v>
      </c>
      <c r="S277" s="26" t="e">
        <f t="shared" si="127"/>
        <v>#VALUE!</v>
      </c>
      <c r="T277" s="1" t="e">
        <f t="shared" si="113"/>
        <v>#VALUE!</v>
      </c>
      <c r="U277" s="26" t="e">
        <f t="shared" si="117"/>
        <v>#VALUE!</v>
      </c>
      <c r="V277" s="49" t="e">
        <f t="shared" si="114"/>
        <v>#VALUE!</v>
      </c>
      <c r="W277" s="26" t="e">
        <f t="shared" si="118"/>
        <v>#VALUE!</v>
      </c>
      <c r="X277" t="e">
        <f t="shared" si="119"/>
        <v>#VALUE!</v>
      </c>
      <c r="Y277" s="35" t="e">
        <f t="shared" si="115"/>
        <v>#VALUE!</v>
      </c>
      <c r="Z277" s="34" t="e">
        <f t="shared" si="131"/>
        <v>#VALUE!</v>
      </c>
      <c r="AA277" t="s">
        <v>57</v>
      </c>
      <c r="AB277" s="1" t="e">
        <f t="shared" si="122"/>
        <v>#VALUE!</v>
      </c>
      <c r="AC277" s="1" t="e">
        <f t="shared" si="132"/>
        <v>#VALUE!</v>
      </c>
      <c r="AD277" s="1"/>
      <c r="AE277" s="1"/>
      <c r="AF277" s="1"/>
      <c r="AG277" s="1">
        <v>0</v>
      </c>
      <c r="AI277" s="28" t="e">
        <f t="shared" si="140"/>
        <v>#VALUE!</v>
      </c>
      <c r="AJ277" s="28" t="e">
        <f t="shared" si="140"/>
        <v>#VALUE!</v>
      </c>
      <c r="AK277" s="28" t="e">
        <f t="shared" si="140"/>
        <v>#VALUE!</v>
      </c>
      <c r="AL277" s="28" t="e">
        <f t="shared" si="140"/>
        <v>#VALUE!</v>
      </c>
      <c r="AM277" s="28" t="e">
        <f t="shared" si="141"/>
        <v>#VALUE!</v>
      </c>
      <c r="AN277" s="28" t="e">
        <f t="shared" si="141"/>
        <v>#VALUE!</v>
      </c>
      <c r="AO277" t="e">
        <f t="shared" si="141"/>
        <v>#VALUE!</v>
      </c>
      <c r="AP277" t="e">
        <f t="shared" si="142"/>
        <v>#VALUE!</v>
      </c>
      <c r="AR277" s="16">
        <f t="shared" si="143"/>
        <v>45291</v>
      </c>
      <c r="AS277" t="e">
        <f t="shared" si="136"/>
        <v>#VALUE!</v>
      </c>
      <c r="AT277" t="e">
        <f t="shared" si="144"/>
        <v>#VALUE!</v>
      </c>
      <c r="BE277" cm="1">
        <f t="array" ref="BE277">_xll.BDH($BE$3,"PX_LAST",$A277,$A277,"Days=A","Fill=P")</f>
        <v>478.99</v>
      </c>
      <c r="BF277">
        <f t="shared" si="139"/>
        <v>3.765083078789444E-2</v>
      </c>
      <c r="BG277" t="e">
        <f t="shared" si="120"/>
        <v>#VALUE!</v>
      </c>
      <c r="BH277" t="e">
        <f t="shared" si="121"/>
        <v>#VALUE!</v>
      </c>
      <c r="BI277" t="e">
        <f t="shared" si="128"/>
        <v>#VALUE!</v>
      </c>
      <c r="BJ277" t="e">
        <f t="shared" si="129"/>
        <v>#VALUE!</v>
      </c>
      <c r="BK277">
        <f t="shared" si="130"/>
        <v>215.30543444059876</v>
      </c>
      <c r="BL277" t="e">
        <f t="shared" si="123"/>
        <v>#VALUE!</v>
      </c>
    </row>
    <row r="278" spans="1:64" x14ac:dyDescent="0.25">
      <c r="A278" s="54">
        <v>45322</v>
      </c>
      <c r="B278" s="75">
        <f>_xll.BDH(B$2,"PX_LAST",$A278,$A278,"Days=A","Fill=P")</f>
        <v>99.244200000000006</v>
      </c>
      <c r="C278" s="8">
        <f t="shared" si="137"/>
        <v>99.292650577068315</v>
      </c>
      <c r="D278" s="55">
        <f t="shared" si="112"/>
        <v>-1.2251512639691255</v>
      </c>
      <c r="E278" s="44">
        <f t="shared" si="125"/>
        <v>0.17041148877829926</v>
      </c>
      <c r="F278" s="8" cm="1">
        <f t="array" ref="F278">_xll.BDH(F$2,"PX_LAST",$A278,$A278,"Days=A","Fill=P")</f>
        <v>0.60299999999999998</v>
      </c>
      <c r="G278" s="10">
        <f t="shared" si="138"/>
        <v>-0.20451414911430771</v>
      </c>
      <c r="H278" s="44">
        <f t="shared" si="116"/>
        <v>1.7229127122242338</v>
      </c>
      <c r="I278" s="44">
        <f t="shared" si="126"/>
        <v>1.5744587405703157</v>
      </c>
      <c r="J278" s="59" t="str">
        <f>_xll.BDH($J$2, "PX_LAST", A278, A278,"Days=A","Fill=P")</f>
        <v>#N/A Invalid Security</v>
      </c>
      <c r="K278" s="10" t="e">
        <f t="shared" si="135"/>
        <v>#VALUE!</v>
      </c>
      <c r="L278" s="55" t="e">
        <f t="shared" si="133"/>
        <v>#VALUE!</v>
      </c>
      <c r="M278" s="59" cm="1">
        <f t="array" ref="M278">_xll.BDH(M$3,"PX_LAST",$A278,$A278,"Days=A","Fill=P")</f>
        <v>-1.1000000000000001</v>
      </c>
      <c r="N278" s="10">
        <f t="shared" si="124"/>
        <v>-19.170668805396648</v>
      </c>
      <c r="O278" s="55">
        <f t="shared" si="134"/>
        <v>-2.0347032412939088</v>
      </c>
      <c r="R278" s="34" t="s">
        <v>26</v>
      </c>
      <c r="S278" s="26" t="e">
        <f t="shared" si="127"/>
        <v>#VALUE!</v>
      </c>
      <c r="T278" s="1" t="e">
        <f t="shared" si="113"/>
        <v>#VALUE!</v>
      </c>
      <c r="U278" s="26" t="e">
        <f t="shared" si="117"/>
        <v>#VALUE!</v>
      </c>
      <c r="V278" s="49" t="e">
        <f t="shared" si="114"/>
        <v>#VALUE!</v>
      </c>
      <c r="W278" s="26" t="e">
        <f t="shared" si="118"/>
        <v>#VALUE!</v>
      </c>
      <c r="X278" t="e">
        <f t="shared" si="119"/>
        <v>#VALUE!</v>
      </c>
      <c r="Y278" s="35" t="e">
        <f t="shared" si="115"/>
        <v>#VALUE!</v>
      </c>
      <c r="Z278" s="34" t="e">
        <f t="shared" si="131"/>
        <v>#VALUE!</v>
      </c>
      <c r="AA278" t="s">
        <v>57</v>
      </c>
      <c r="AB278" s="1" t="e">
        <f t="shared" si="122"/>
        <v>#VALUE!</v>
      </c>
      <c r="AC278" s="1" t="e">
        <f t="shared" si="132"/>
        <v>#VALUE!</v>
      </c>
      <c r="AD278" s="1"/>
      <c r="AE278" s="1"/>
      <c r="AF278" s="1"/>
      <c r="AG278" s="1">
        <v>0</v>
      </c>
      <c r="AI278" s="28" t="e">
        <f t="shared" si="140"/>
        <v>#VALUE!</v>
      </c>
      <c r="AJ278" s="28" t="e">
        <f t="shared" si="140"/>
        <v>#VALUE!</v>
      </c>
      <c r="AK278" s="28" t="e">
        <f t="shared" si="140"/>
        <v>#VALUE!</v>
      </c>
      <c r="AL278" s="28" t="e">
        <f t="shared" si="140"/>
        <v>#VALUE!</v>
      </c>
      <c r="AM278" s="28" t="e">
        <f t="shared" si="141"/>
        <v>#VALUE!</v>
      </c>
      <c r="AN278" s="28" t="e">
        <f t="shared" si="141"/>
        <v>#VALUE!</v>
      </c>
      <c r="AO278" t="e">
        <f t="shared" si="141"/>
        <v>#VALUE!</v>
      </c>
      <c r="AP278" t="e">
        <f t="shared" si="142"/>
        <v>#VALUE!</v>
      </c>
      <c r="AR278" s="16">
        <f t="shared" si="143"/>
        <v>45322</v>
      </c>
      <c r="AS278" t="e">
        <f t="shared" si="136"/>
        <v>#VALUE!</v>
      </c>
      <c r="AT278" t="e">
        <f t="shared" si="144"/>
        <v>#VALUE!</v>
      </c>
      <c r="BE278" cm="1">
        <f t="array" ref="BE278">_xll.BDH($BE$3,"PX_LAST",$A278,$A278,"Days=A","Fill=P")</f>
        <v>485.67</v>
      </c>
      <c r="BF278">
        <f t="shared" si="139"/>
        <v>1.3946011398985325E-2</v>
      </c>
      <c r="BG278" t="e">
        <f t="shared" si="120"/>
        <v>#VALUE!</v>
      </c>
      <c r="BH278" t="e">
        <f t="shared" si="121"/>
        <v>#VALUE!</v>
      </c>
      <c r="BI278" t="e">
        <f t="shared" si="128"/>
        <v>#VALUE!</v>
      </c>
      <c r="BJ278" t="e">
        <f t="shared" si="129"/>
        <v>#VALUE!</v>
      </c>
      <c r="BK278">
        <f t="shared" si="130"/>
        <v>218.30808648357083</v>
      </c>
      <c r="BL278" t="e">
        <f t="shared" si="123"/>
        <v>#VALUE!</v>
      </c>
    </row>
    <row r="279" spans="1:64" x14ac:dyDescent="0.25">
      <c r="A279" s="54">
        <v>45351</v>
      </c>
      <c r="B279" s="75">
        <f>_xll.BDH(B$2,"PX_LAST",$A279,$A279,"Days=A","Fill=P")</f>
        <v>99.325900000000004</v>
      </c>
      <c r="C279" s="8">
        <f t="shared" si="137"/>
        <v>99.294313048214903</v>
      </c>
      <c r="D279" s="55">
        <f t="shared" ref="D279:D304" si="145">(C279-AVERAGE(C260:C279))/AVEDEV(C260:C279)</f>
        <v>-1.1736410840059637</v>
      </c>
      <c r="E279" s="44">
        <f t="shared" si="125"/>
        <v>0.17682504534626564</v>
      </c>
      <c r="F279" s="8" cm="1">
        <f t="array" ref="F279">_xll.BDH(F$2,"PX_LAST",$A279,$A279,"Days=A","Fill=P")</f>
        <v>0.97299999999999998</v>
      </c>
      <c r="G279" s="10">
        <f t="shared" si="138"/>
        <v>-0.1456384416585923</v>
      </c>
      <c r="H279" s="44">
        <f t="shared" si="116"/>
        <v>2.6345358107364545</v>
      </c>
      <c r="I279" s="44">
        <f t="shared" si="126"/>
        <v>2.3807272466132927</v>
      </c>
      <c r="J279" s="59" t="str">
        <f>_xll.BDH($J$2, "PX_LAST", A279, A279,"Days=A","Fill=P")</f>
        <v>#N/A Invalid Security</v>
      </c>
      <c r="K279" s="10" t="e">
        <f t="shared" si="135"/>
        <v>#VALUE!</v>
      </c>
      <c r="L279" s="55" t="e">
        <f t="shared" si="133"/>
        <v>#VALUE!</v>
      </c>
      <c r="M279" s="59" cm="1">
        <f t="array" ref="M279">_xll.BDH(M$3,"PX_LAST",$A279,$A279,"Days=A","Fill=P")</f>
        <v>37.299999999999997</v>
      </c>
      <c r="N279" s="10">
        <f t="shared" si="124"/>
        <v>-13.523601924856985</v>
      </c>
      <c r="O279" s="55">
        <f t="shared" si="134"/>
        <v>-1.6415356442283158</v>
      </c>
      <c r="R279" s="34" t="s">
        <v>26</v>
      </c>
      <c r="S279" s="26" t="e">
        <f t="shared" si="127"/>
        <v>#VALUE!</v>
      </c>
      <c r="T279" s="1" t="e">
        <f t="shared" ref="T279:T307" si="146">IF(S279-S278&gt;0,IF(S279&gt;=0,"E","R"),IF(S279&gt;=0,"SD","C"))</f>
        <v>#VALUE!</v>
      </c>
      <c r="U279" s="26" t="e">
        <f t="shared" si="117"/>
        <v>#VALUE!</v>
      </c>
      <c r="V279" s="49" t="e">
        <f t="shared" ref="V279:V307" si="147">IF(OR(ABS($S279-$S278)&gt;$U$1),1,0)</f>
        <v>#VALUE!</v>
      </c>
      <c r="W279" s="26" t="e">
        <f t="shared" si="118"/>
        <v>#VALUE!</v>
      </c>
      <c r="X279" t="e">
        <f t="shared" si="119"/>
        <v>#VALUE!</v>
      </c>
      <c r="Y279" s="35" t="e">
        <f t="shared" ref="Y279:Y284" si="148">IF(X279&lt;&gt;T278,S279,Y278)</f>
        <v>#VALUE!</v>
      </c>
      <c r="Z279" s="34" t="e">
        <f t="shared" si="131"/>
        <v>#VALUE!</v>
      </c>
      <c r="AA279" t="s">
        <v>57</v>
      </c>
      <c r="AB279" s="1" t="e">
        <f t="shared" si="122"/>
        <v>#VALUE!</v>
      </c>
      <c r="AC279" s="1" t="e">
        <f t="shared" si="132"/>
        <v>#VALUE!</v>
      </c>
      <c r="AD279" s="1"/>
      <c r="AE279" s="1"/>
      <c r="AF279" s="1"/>
      <c r="AG279" s="1">
        <v>0</v>
      </c>
      <c r="AI279" s="28" t="e">
        <f t="shared" si="140"/>
        <v>#VALUE!</v>
      </c>
      <c r="AJ279" s="28" t="e">
        <f t="shared" si="140"/>
        <v>#VALUE!</v>
      </c>
      <c r="AK279" s="28" t="e">
        <f t="shared" si="140"/>
        <v>#VALUE!</v>
      </c>
      <c r="AL279" s="28" t="e">
        <f t="shared" si="140"/>
        <v>#VALUE!</v>
      </c>
      <c r="AM279" s="28" t="e">
        <f t="shared" si="141"/>
        <v>#VALUE!</v>
      </c>
      <c r="AN279" s="28" t="e">
        <f t="shared" si="141"/>
        <v>#VALUE!</v>
      </c>
      <c r="AO279" t="e">
        <f t="shared" si="141"/>
        <v>#VALUE!</v>
      </c>
      <c r="AP279" t="e">
        <f t="shared" si="142"/>
        <v>#VALUE!</v>
      </c>
      <c r="AR279" s="16">
        <f t="shared" si="143"/>
        <v>45351</v>
      </c>
      <c r="AS279" t="e">
        <f t="shared" si="136"/>
        <v>#VALUE!</v>
      </c>
      <c r="AT279" t="e">
        <f t="shared" si="144"/>
        <v>#VALUE!</v>
      </c>
      <c r="BE279" cm="1">
        <f t="array" ref="BE279">_xll.BDH($BE$3,"PX_LAST",$A279,$A279,"Days=A","Fill=P")</f>
        <v>494.61</v>
      </c>
      <c r="BF279">
        <f t="shared" si="139"/>
        <v>1.8407560689357005E-2</v>
      </c>
      <c r="BG279" t="e">
        <f t="shared" si="120"/>
        <v>#VALUE!</v>
      </c>
      <c r="BH279" t="e">
        <f t="shared" si="121"/>
        <v>#VALUE!</v>
      </c>
      <c r="BI279" t="e">
        <f t="shared" si="128"/>
        <v>#VALUE!</v>
      </c>
      <c r="BJ279" t="e">
        <f t="shared" si="129"/>
        <v>#VALUE!</v>
      </c>
      <c r="BK279">
        <f t="shared" si="130"/>
        <v>222.32660583449456</v>
      </c>
      <c r="BL279" t="e">
        <f t="shared" si="123"/>
        <v>#VALUE!</v>
      </c>
    </row>
    <row r="280" spans="1:64" x14ac:dyDescent="0.25">
      <c r="A280" s="54">
        <v>45382</v>
      </c>
      <c r="B280" s="75">
        <f>_xll.BDH(B$2,"PX_LAST",$A280,$A280,"Days=A","Fill=P")</f>
        <v>99.412800000000004</v>
      </c>
      <c r="C280" s="8">
        <f t="shared" si="137"/>
        <v>99.30023739580416</v>
      </c>
      <c r="D280" s="55">
        <f t="shared" si="145"/>
        <v>-1.0988077986660636</v>
      </c>
      <c r="E280" s="44">
        <f t="shared" si="125"/>
        <v>0.20599914763074545</v>
      </c>
      <c r="F280" s="8" cm="1">
        <f t="array" ref="F280">_xll.BDH(F$2,"PX_LAST",$A280,$A280,"Days=A","Fill=P")</f>
        <v>1</v>
      </c>
      <c r="G280" s="10">
        <f t="shared" si="138"/>
        <v>-8.8356519575662623E-2</v>
      </c>
      <c r="H280" s="44">
        <f t="shared" ref="H280:H304" si="149">(G280-MEDIAN(G261:G280))/AVEDEV(G261:G280)</f>
        <v>3.3388246185559227</v>
      </c>
      <c r="I280" s="44">
        <f t="shared" si="126"/>
        <v>2.7900318279405947</v>
      </c>
      <c r="J280" s="59" t="str">
        <f>_xll.BDH($J$2, "PX_LAST", A280, A280,"Days=A","Fill=P")</f>
        <v>#N/A Invalid Security</v>
      </c>
      <c r="K280" s="10" t="e">
        <f t="shared" si="135"/>
        <v>#VALUE!</v>
      </c>
      <c r="L280" s="55" t="e">
        <f t="shared" si="133"/>
        <v>#VALUE!</v>
      </c>
      <c r="M280" s="59" cm="1">
        <f t="array" ref="M280">_xll.BDH(M$3,"PX_LAST",$A280,$A280,"Days=A","Fill=P")</f>
        <v>42.8</v>
      </c>
      <c r="N280" s="10">
        <f t="shared" si="124"/>
        <v>-7.8912417323712889</v>
      </c>
      <c r="O280" s="55">
        <f t="shared" si="134"/>
        <v>-1.3653293155238522</v>
      </c>
      <c r="R280" s="34" t="s">
        <v>26</v>
      </c>
      <c r="S280" s="26" t="e">
        <f t="shared" si="127"/>
        <v>#VALUE!</v>
      </c>
      <c r="T280" s="1" t="e">
        <f t="shared" si="146"/>
        <v>#VALUE!</v>
      </c>
      <c r="U280" s="26" t="e">
        <f t="shared" ref="U280:U307" si="150">S280-S279</f>
        <v>#VALUE!</v>
      </c>
      <c r="V280" s="49" t="e">
        <f t="shared" si="147"/>
        <v>#VALUE!</v>
      </c>
      <c r="W280" s="26" t="e">
        <f t="shared" ref="W280:W307" si="151">$S280-$S279</f>
        <v>#VALUE!</v>
      </c>
      <c r="X280" t="e">
        <f t="shared" ref="X280:X307" si="152">IF(ABS($S280-$S279)&gt;AC280,T280,X279)</f>
        <v>#VALUE!</v>
      </c>
      <c r="Y280" s="35" t="e">
        <f t="shared" si="148"/>
        <v>#VALUE!</v>
      </c>
      <c r="Z280" s="34" t="e">
        <f t="shared" si="131"/>
        <v>#VALUE!</v>
      </c>
      <c r="AA280" t="s">
        <v>57</v>
      </c>
      <c r="AB280" s="1" t="e">
        <f t="shared" si="122"/>
        <v>#VALUE!</v>
      </c>
      <c r="AC280" s="1" t="e">
        <f t="shared" si="132"/>
        <v>#VALUE!</v>
      </c>
      <c r="AD280" s="1"/>
      <c r="AE280" s="1"/>
      <c r="AF280" s="1"/>
      <c r="AG280" s="1">
        <v>0</v>
      </c>
      <c r="AI280" s="28" t="e">
        <f t="shared" si="140"/>
        <v>#VALUE!</v>
      </c>
      <c r="AJ280" s="28" t="e">
        <f t="shared" si="140"/>
        <v>#VALUE!</v>
      </c>
      <c r="AK280" s="28" t="e">
        <f t="shared" si="140"/>
        <v>#VALUE!</v>
      </c>
      <c r="AL280" s="28" t="e">
        <f t="shared" si="140"/>
        <v>#VALUE!</v>
      </c>
      <c r="AM280" s="28" t="e">
        <f t="shared" si="141"/>
        <v>#VALUE!</v>
      </c>
      <c r="AN280" s="28" t="e">
        <f t="shared" si="141"/>
        <v>#VALUE!</v>
      </c>
      <c r="AO280" t="e">
        <f t="shared" si="141"/>
        <v>#VALUE!</v>
      </c>
      <c r="AP280" t="e">
        <f t="shared" si="142"/>
        <v>#VALUE!</v>
      </c>
      <c r="AR280" s="16">
        <f t="shared" si="143"/>
        <v>45382</v>
      </c>
      <c r="AS280" t="e">
        <f t="shared" si="136"/>
        <v>#VALUE!</v>
      </c>
      <c r="AT280" t="e">
        <f t="shared" si="144"/>
        <v>#VALUE!</v>
      </c>
      <c r="BE280" cm="1">
        <f t="array" ref="BE280">_xll.BDH($BE$3,"PX_LAST",$A280,$A280,"Days=A","Fill=P")</f>
        <v>512.66999999999996</v>
      </c>
      <c r="BF280">
        <f t="shared" si="139"/>
        <v>3.6513616788985237E-2</v>
      </c>
      <c r="BG280" t="e">
        <f t="shared" ref="BG280:BG307" si="153">Z280</f>
        <v>#VALUE!</v>
      </c>
      <c r="BH280" t="e">
        <f t="shared" ref="BH280:BH307" si="154">_xlfn.XLOOKUP(BG280,$BN$23:$BN$26,$BO$23:$BO$26)</f>
        <v>#VALUE!</v>
      </c>
      <c r="BI280" t="e">
        <f t="shared" si="128"/>
        <v>#VALUE!</v>
      </c>
      <c r="BJ280" t="e">
        <f t="shared" si="129"/>
        <v>#VALUE!</v>
      </c>
      <c r="BK280">
        <f t="shared" si="130"/>
        <v>230.44455432193107</v>
      </c>
      <c r="BL280" t="e">
        <f t="shared" si="123"/>
        <v>#VALUE!</v>
      </c>
    </row>
    <row r="281" spans="1:64" x14ac:dyDescent="0.25">
      <c r="A281" s="54">
        <v>45412</v>
      </c>
      <c r="B281" s="75">
        <f>_xll.BDH(B$2,"PX_LAST",$A281,$A281,"Days=A","Fill=P")</f>
        <v>99.495599999999996</v>
      </c>
      <c r="C281" s="8">
        <f t="shared" si="137"/>
        <v>99.310005526013953</v>
      </c>
      <c r="D281" s="55">
        <f t="shared" si="145"/>
        <v>-0.98847527335140417</v>
      </c>
      <c r="E281" s="44">
        <f t="shared" si="125"/>
        <v>0.27719415121874458</v>
      </c>
      <c r="F281" s="8" cm="1">
        <f t="array" ref="F281">_xll.BDH(F$2,"PX_LAST",$A281,$A281,"Days=A","Fill=P")</f>
        <v>0.93799999999999994</v>
      </c>
      <c r="G281" s="10">
        <f t="shared" si="138"/>
        <v>-3.7038693596879446E-2</v>
      </c>
      <c r="H281" s="44">
        <f t="shared" si="149"/>
        <v>3.5618160528481795</v>
      </c>
      <c r="I281" s="44">
        <f t="shared" si="126"/>
        <v>2.546477084425212</v>
      </c>
      <c r="J281" s="59" t="str">
        <f>_xll.BDH($J$2, "PX_LAST", A281, A281,"Days=A","Fill=P")</f>
        <v>#N/A Invalid Security</v>
      </c>
      <c r="K281" s="10" t="e">
        <f t="shared" si="135"/>
        <v>#VALUE!</v>
      </c>
      <c r="L281" s="55" t="e">
        <f t="shared" si="133"/>
        <v>#VALUE!</v>
      </c>
      <c r="M281" s="59" cm="1">
        <f t="array" ref="M281">_xll.BDH(M$3,"PX_LAST",$A281,$A281,"Days=A","Fill=P")</f>
        <v>29.9</v>
      </c>
      <c r="N281" s="10">
        <f t="shared" si="124"/>
        <v>-4.1121175591341608</v>
      </c>
      <c r="O281" s="55">
        <f t="shared" si="134"/>
        <v>-0.61625870009795503</v>
      </c>
      <c r="R281" s="34" t="s">
        <v>26</v>
      </c>
      <c r="S281" s="26" t="e">
        <f t="shared" si="127"/>
        <v>#VALUE!</v>
      </c>
      <c r="T281" s="1" t="e">
        <f t="shared" si="146"/>
        <v>#VALUE!</v>
      </c>
      <c r="U281" s="26" t="e">
        <f t="shared" si="150"/>
        <v>#VALUE!</v>
      </c>
      <c r="V281" s="49" t="e">
        <f t="shared" si="147"/>
        <v>#VALUE!</v>
      </c>
      <c r="W281" s="26" t="e">
        <f t="shared" si="151"/>
        <v>#VALUE!</v>
      </c>
      <c r="X281" t="e">
        <f t="shared" si="152"/>
        <v>#VALUE!</v>
      </c>
      <c r="Y281" s="35" t="e">
        <f t="shared" si="148"/>
        <v>#VALUE!</v>
      </c>
      <c r="Z281" s="34" t="e">
        <f t="shared" si="131"/>
        <v>#VALUE!</v>
      </c>
      <c r="AA281" t="s">
        <v>57</v>
      </c>
      <c r="AB281" s="1" t="e">
        <f t="shared" ref="AB281:AB307" si="155">ABS(U281)</f>
        <v>#VALUE!</v>
      </c>
      <c r="AC281" s="1" t="e">
        <f t="shared" si="132"/>
        <v>#VALUE!</v>
      </c>
      <c r="AD281" s="1"/>
      <c r="AE281" s="1"/>
      <c r="AF281" s="1"/>
      <c r="AG281" s="1">
        <v>0</v>
      </c>
      <c r="AI281" s="28" t="e">
        <f t="shared" si="140"/>
        <v>#VALUE!</v>
      </c>
      <c r="AJ281" s="28" t="e">
        <f t="shared" si="140"/>
        <v>#VALUE!</v>
      </c>
      <c r="AK281" s="28" t="e">
        <f t="shared" si="140"/>
        <v>#VALUE!</v>
      </c>
      <c r="AL281" s="28" t="e">
        <f t="shared" si="140"/>
        <v>#VALUE!</v>
      </c>
      <c r="AM281" s="28" t="e">
        <f t="shared" si="141"/>
        <v>#VALUE!</v>
      </c>
      <c r="AN281" s="28" t="e">
        <f t="shared" si="141"/>
        <v>#VALUE!</v>
      </c>
      <c r="AO281" t="e">
        <f t="shared" si="141"/>
        <v>#VALUE!</v>
      </c>
      <c r="AP281" t="e">
        <f t="shared" si="142"/>
        <v>#VALUE!</v>
      </c>
      <c r="AR281" s="16">
        <f t="shared" si="143"/>
        <v>45412</v>
      </c>
      <c r="AS281" t="e">
        <f t="shared" si="136"/>
        <v>#VALUE!</v>
      </c>
      <c r="AT281" t="e">
        <f t="shared" si="144"/>
        <v>#VALUE!</v>
      </c>
      <c r="BE281" cm="1">
        <f t="array" ref="BE281">_xll.BDH($BE$3,"PX_LAST",$A281,$A281,"Days=A","Fill=P")</f>
        <v>504.89</v>
      </c>
      <c r="BF281">
        <f t="shared" si="139"/>
        <v>-1.5175453995747712E-2</v>
      </c>
      <c r="BG281" t="e">
        <f t="shared" si="153"/>
        <v>#VALUE!</v>
      </c>
      <c r="BH281" t="e">
        <f t="shared" si="154"/>
        <v>#VALUE!</v>
      </c>
      <c r="BI281" t="e">
        <f t="shared" si="128"/>
        <v>#VALUE!</v>
      </c>
      <c r="BJ281" t="e">
        <f t="shared" si="129"/>
        <v>#VALUE!</v>
      </c>
      <c r="BK281">
        <f t="shared" si="130"/>
        <v>226.94745358924803</v>
      </c>
      <c r="BL281" t="e">
        <f t="shared" ref="BL281:BL307" si="156">BJ281/BK281</f>
        <v>#VALUE!</v>
      </c>
    </row>
    <row r="282" spans="1:64" x14ac:dyDescent="0.25">
      <c r="A282" s="54">
        <v>45443</v>
      </c>
      <c r="B282" s="75">
        <f>_xll.BDH(B$2,"PX_LAST",$A282,$A282,"Days=A","Fill=P")</f>
        <v>99.567300000000003</v>
      </c>
      <c r="C282" s="8">
        <f t="shared" si="137"/>
        <v>99.322870249713262</v>
      </c>
      <c r="D282" s="55">
        <f t="shared" si="145"/>
        <v>-0.83140944580830334</v>
      </c>
      <c r="E282" s="44">
        <f t="shared" si="125"/>
        <v>0.39374181816082221</v>
      </c>
      <c r="F282" s="8" cm="1">
        <f t="array" ref="F282">_xll.BDH(F$2,"PX_LAST",$A282,$A282,"Days=A","Fill=P")</f>
        <v>1.008</v>
      </c>
      <c r="G282" s="10">
        <f t="shared" si="138"/>
        <v>1.5213241082964568E-2</v>
      </c>
      <c r="H282" s="44">
        <f t="shared" si="149"/>
        <v>3.4058493080062107</v>
      </c>
      <c r="I282" s="44">
        <f t="shared" si="126"/>
        <v>1.6829365957819769</v>
      </c>
      <c r="J282" s="59" t="str">
        <f>_xll.BDH($J$2, "PX_LAST", A282, A282,"Days=A","Fill=P")</f>
        <v>#N/A Invalid Security</v>
      </c>
      <c r="K282" s="10" t="e">
        <f t="shared" si="135"/>
        <v>#VALUE!</v>
      </c>
      <c r="L282" s="55" t="e">
        <f t="shared" si="133"/>
        <v>#VALUE!</v>
      </c>
      <c r="M282" s="59" cm="1">
        <f t="array" ref="M282">_xll.BDH(M$3,"PX_LAST",$A282,$A282,"Days=A","Fill=P")</f>
        <v>27.5</v>
      </c>
      <c r="N282" s="10">
        <f t="shared" si="124"/>
        <v>-0.95090580322074514</v>
      </c>
      <c r="O282" s="55">
        <f t="shared" si="134"/>
        <v>0</v>
      </c>
      <c r="R282" s="34" t="s">
        <v>26</v>
      </c>
      <c r="S282" s="26" t="e">
        <f t="shared" si="127"/>
        <v>#VALUE!</v>
      </c>
      <c r="T282" s="1" t="e">
        <f t="shared" si="146"/>
        <v>#VALUE!</v>
      </c>
      <c r="U282" s="26" t="e">
        <f t="shared" si="150"/>
        <v>#VALUE!</v>
      </c>
      <c r="V282" s="49" t="e">
        <f t="shared" si="147"/>
        <v>#VALUE!</v>
      </c>
      <c r="W282" s="26" t="e">
        <f t="shared" si="151"/>
        <v>#VALUE!</v>
      </c>
      <c r="X282" t="e">
        <f t="shared" si="152"/>
        <v>#VALUE!</v>
      </c>
      <c r="Y282" s="35" t="e">
        <f t="shared" si="148"/>
        <v>#VALUE!</v>
      </c>
      <c r="Z282" s="34" t="e">
        <f t="shared" si="131"/>
        <v>#VALUE!</v>
      </c>
      <c r="AA282" t="s">
        <v>57</v>
      </c>
      <c r="AB282" s="1" t="e">
        <f t="shared" si="155"/>
        <v>#VALUE!</v>
      </c>
      <c r="AC282" s="1" t="e">
        <f t="shared" si="132"/>
        <v>#VALUE!</v>
      </c>
      <c r="AD282" s="1"/>
      <c r="AE282" s="1"/>
      <c r="AF282" s="1"/>
      <c r="AG282" s="1">
        <v>0</v>
      </c>
      <c r="AI282" s="28" t="e">
        <f t="shared" si="140"/>
        <v>#VALUE!</v>
      </c>
      <c r="AJ282" s="28" t="e">
        <f t="shared" si="140"/>
        <v>#VALUE!</v>
      </c>
      <c r="AK282" s="28" t="e">
        <f t="shared" si="140"/>
        <v>#VALUE!</v>
      </c>
      <c r="AL282" s="28" t="e">
        <f t="shared" si="140"/>
        <v>#VALUE!</v>
      </c>
      <c r="AM282" s="28" t="e">
        <f t="shared" si="141"/>
        <v>#VALUE!</v>
      </c>
      <c r="AN282" s="28" t="e">
        <f t="shared" si="141"/>
        <v>#VALUE!</v>
      </c>
      <c r="AO282" t="e">
        <f t="shared" si="141"/>
        <v>#VALUE!</v>
      </c>
      <c r="AP282" t="e">
        <f t="shared" si="142"/>
        <v>#VALUE!</v>
      </c>
      <c r="AR282" s="16">
        <f t="shared" si="143"/>
        <v>45443</v>
      </c>
      <c r="AS282" t="e">
        <f t="shared" si="136"/>
        <v>#VALUE!</v>
      </c>
      <c r="AT282" t="e">
        <f t="shared" si="144"/>
        <v>#VALUE!</v>
      </c>
      <c r="BE282" cm="1">
        <f t="array" ref="BE282">_xll.BDH($BE$3,"PX_LAST",$A282,$A282,"Days=A","Fill=P")</f>
        <v>518.16999999999996</v>
      </c>
      <c r="BF282">
        <f t="shared" si="139"/>
        <v>2.6302759016815447E-2</v>
      </c>
      <c r="BG282" t="e">
        <f t="shared" si="153"/>
        <v>#VALUE!</v>
      </c>
      <c r="BH282" t="e">
        <f t="shared" si="154"/>
        <v>#VALUE!</v>
      </c>
      <c r="BI282" t="e">
        <f t="shared" si="128"/>
        <v>#VALUE!</v>
      </c>
      <c r="BJ282" t="e">
        <f t="shared" si="129"/>
        <v>#VALUE!</v>
      </c>
      <c r="BK282">
        <f t="shared" si="130"/>
        <v>232.91679777048591</v>
      </c>
      <c r="BL282" t="e">
        <f t="shared" si="156"/>
        <v>#VALUE!</v>
      </c>
    </row>
    <row r="283" spans="1:64" x14ac:dyDescent="0.25">
      <c r="A283" s="54">
        <v>45473</v>
      </c>
      <c r="B283" s="75">
        <f>_xll.BDH(B$2,"PX_LAST",$A283,$A283,"Days=A","Fill=P")</f>
        <v>99.615099999999998</v>
      </c>
      <c r="C283" s="8">
        <f t="shared" si="137"/>
        <v>99.337481737227591</v>
      </c>
      <c r="D283" s="55">
        <f t="shared" si="145"/>
        <v>-0.62019529181037136</v>
      </c>
      <c r="E283" s="44">
        <f t="shared" si="125"/>
        <v>0.55344579219559231</v>
      </c>
      <c r="F283" s="8" cm="1">
        <f t="array" ref="F283">_xll.BDH(F$2,"PX_LAST",$A283,$A283,"Days=A","Fill=P")</f>
        <v>0.46500000000000002</v>
      </c>
      <c r="G283" s="10">
        <f t="shared" si="138"/>
        <v>3.7702579028816359E-2</v>
      </c>
      <c r="H283" s="44">
        <f t="shared" si="149"/>
        <v>2.9478481286696021</v>
      </c>
      <c r="I283" s="44">
        <f t="shared" si="126"/>
        <v>0.31331231793314762</v>
      </c>
      <c r="J283" s="59" t="str">
        <f>_xll.BDH($J$2, "PX_LAST", A283, A283,"Days=A","Fill=P")</f>
        <v>#N/A Invalid Security</v>
      </c>
      <c r="K283" s="10" t="e">
        <f t="shared" si="135"/>
        <v>#VALUE!</v>
      </c>
      <c r="L283" s="55" t="e">
        <f t="shared" si="133"/>
        <v>#VALUE!</v>
      </c>
      <c r="M283" s="59" cm="1">
        <f t="array" ref="M283">_xll.BDH(M$3,"PX_LAST",$A283,$A283,"Days=A","Fill=P")</f>
        <v>-14.2</v>
      </c>
      <c r="N283" s="10">
        <f t="shared" ref="N283:N307" si="157">$BO$5*N282+(1-$BO$5)*M283</f>
        <v>-2.2758152228986703</v>
      </c>
      <c r="O283" s="55">
        <f t="shared" si="134"/>
        <v>0</v>
      </c>
      <c r="R283" s="34" t="s">
        <v>26</v>
      </c>
      <c r="S283" s="26" t="e">
        <f t="shared" si="127"/>
        <v>#VALUE!</v>
      </c>
      <c r="T283" s="1" t="e">
        <f t="shared" si="146"/>
        <v>#VALUE!</v>
      </c>
      <c r="U283" s="26" t="e">
        <f t="shared" si="150"/>
        <v>#VALUE!</v>
      </c>
      <c r="V283" s="49" t="e">
        <f t="shared" si="147"/>
        <v>#VALUE!</v>
      </c>
      <c r="W283" s="26" t="e">
        <f t="shared" si="151"/>
        <v>#VALUE!</v>
      </c>
      <c r="X283" t="e">
        <f t="shared" si="152"/>
        <v>#VALUE!</v>
      </c>
      <c r="Y283" s="35" t="e">
        <f t="shared" si="148"/>
        <v>#VALUE!</v>
      </c>
      <c r="Z283" s="34" t="e">
        <f t="shared" si="131"/>
        <v>#VALUE!</v>
      </c>
      <c r="AA283" t="s">
        <v>57</v>
      </c>
      <c r="AB283" s="1" t="e">
        <f t="shared" si="155"/>
        <v>#VALUE!</v>
      </c>
      <c r="AC283" s="1" t="e">
        <f t="shared" si="132"/>
        <v>#VALUE!</v>
      </c>
      <c r="AD283" s="1"/>
      <c r="AE283" s="1"/>
      <c r="AF283" s="1"/>
      <c r="AG283" s="1">
        <f>AG282</f>
        <v>0</v>
      </c>
      <c r="AI283" s="28" t="e">
        <f t="shared" si="140"/>
        <v>#VALUE!</v>
      </c>
      <c r="AJ283" s="28" t="e">
        <f t="shared" si="140"/>
        <v>#VALUE!</v>
      </c>
      <c r="AK283" s="28" t="e">
        <f t="shared" si="140"/>
        <v>#VALUE!</v>
      </c>
      <c r="AL283" s="28" t="e">
        <f t="shared" si="140"/>
        <v>#VALUE!</v>
      </c>
      <c r="AM283" s="28" t="e">
        <f t="shared" si="141"/>
        <v>#VALUE!</v>
      </c>
      <c r="AN283" s="28" t="e">
        <f t="shared" si="141"/>
        <v>#VALUE!</v>
      </c>
      <c r="AO283" t="e">
        <f t="shared" si="141"/>
        <v>#VALUE!</v>
      </c>
      <c r="AP283" t="e">
        <f t="shared" si="142"/>
        <v>#VALUE!</v>
      </c>
      <c r="AR283" s="16">
        <f t="shared" si="143"/>
        <v>45473</v>
      </c>
      <c r="AS283" t="e">
        <f t="shared" si="136"/>
        <v>#VALUE!</v>
      </c>
      <c r="AT283" t="e">
        <f t="shared" si="144"/>
        <v>#VALUE!</v>
      </c>
      <c r="BE283" cm="1">
        <f t="array" ref="BE283">_xll.BDH($BE$3,"PX_LAST",$A283,$A283,"Days=A","Fill=P")</f>
        <v>511.42</v>
      </c>
      <c r="BF283">
        <f t="shared" si="139"/>
        <v>-1.302661288766227E-2</v>
      </c>
      <c r="BG283" t="e">
        <f t="shared" si="153"/>
        <v>#VALUE!</v>
      </c>
      <c r="BH283" t="e">
        <f t="shared" si="154"/>
        <v>#VALUE!</v>
      </c>
      <c r="BI283" t="e">
        <f t="shared" si="128"/>
        <v>#VALUE!</v>
      </c>
      <c r="BJ283" t="e">
        <f t="shared" si="129"/>
        <v>#VALUE!</v>
      </c>
      <c r="BK283">
        <f t="shared" si="130"/>
        <v>229.88268081089586</v>
      </c>
      <c r="BL283" t="e">
        <f t="shared" si="156"/>
        <v>#VALUE!</v>
      </c>
    </row>
    <row r="284" spans="1:64" x14ac:dyDescent="0.25">
      <c r="A284" s="54">
        <v>45504</v>
      </c>
      <c r="B284" s="75">
        <f>_xll.BDH(B$2,"PX_LAST",$A284,$A284,"Days=A","Fill=P")</f>
        <v>99.633700000000005</v>
      </c>
      <c r="C284" s="8">
        <f t="shared" si="137"/>
        <v>99.352292650366209</v>
      </c>
      <c r="D284" s="55">
        <f t="shared" si="145"/>
        <v>-0.34653179727777511</v>
      </c>
      <c r="E284" s="44">
        <f t="shared" ref="E284:E307" si="158">D284-D280</f>
        <v>0.75227600138828854</v>
      </c>
      <c r="F284" s="8" cm="1">
        <f t="array" ref="F284">_xll.BDH(F$2,"PX_LAST",$A284,$A284,"Days=A","Fill=P")</f>
        <v>0.65200000000000002</v>
      </c>
      <c r="G284" s="10">
        <f t="shared" si="138"/>
        <v>6.8417450077375569E-2</v>
      </c>
      <c r="H284" s="44">
        <f t="shared" si="149"/>
        <v>2.7639470847772878</v>
      </c>
      <c r="I284" s="44">
        <f t="shared" ref="I284:I307" si="159">H284-H280</f>
        <v>-0.57487753377863493</v>
      </c>
      <c r="J284" s="59" t="str">
        <f>_xll.BDH($J$2, "PX_LAST", A284, A284,"Days=A","Fill=P")</f>
        <v>#N/A Invalid Security</v>
      </c>
      <c r="K284" s="10" t="e">
        <f t="shared" si="135"/>
        <v>#VALUE!</v>
      </c>
      <c r="L284" s="55" t="e">
        <f t="shared" si="133"/>
        <v>#VALUE!</v>
      </c>
      <c r="M284" s="59" cm="1">
        <f t="array" ref="M284">_xll.BDH(M$3,"PX_LAST",$A284,$A284,"Days=A","Fill=P")</f>
        <v>-49</v>
      </c>
      <c r="N284" s="10">
        <f t="shared" si="157"/>
        <v>-6.9482337006088013</v>
      </c>
      <c r="O284" s="55">
        <f t="shared" si="134"/>
        <v>-0.16046133275728197</v>
      </c>
      <c r="R284" s="34" t="s">
        <v>23</v>
      </c>
      <c r="S284" s="26" t="e">
        <f t="shared" ref="S284:S307" si="160">AVERAGE(D284,H284,I284,L284,O284,E284)</f>
        <v>#VALUE!</v>
      </c>
      <c r="T284" s="1" t="e">
        <f t="shared" si="146"/>
        <v>#VALUE!</v>
      </c>
      <c r="U284" s="26" t="e">
        <f t="shared" si="150"/>
        <v>#VALUE!</v>
      </c>
      <c r="V284" s="49" t="e">
        <f t="shared" si="147"/>
        <v>#VALUE!</v>
      </c>
      <c r="W284" s="26" t="e">
        <f t="shared" si="151"/>
        <v>#VALUE!</v>
      </c>
      <c r="X284" t="e">
        <f t="shared" si="152"/>
        <v>#VALUE!</v>
      </c>
      <c r="Y284" s="35" t="e">
        <f t="shared" si="148"/>
        <v>#VALUE!</v>
      </c>
      <c r="Z284" s="34" t="e">
        <f t="shared" si="131"/>
        <v>#VALUE!</v>
      </c>
      <c r="AA284" t="s">
        <v>57</v>
      </c>
      <c r="AB284" s="1" t="e">
        <f t="shared" si="155"/>
        <v>#VALUE!</v>
      </c>
      <c r="AC284" s="1" t="e">
        <f t="shared" si="132"/>
        <v>#VALUE!</v>
      </c>
      <c r="AD284" s="1"/>
      <c r="AE284" s="1"/>
      <c r="AF284" s="1"/>
      <c r="AG284" s="1">
        <f>AG283</f>
        <v>0</v>
      </c>
      <c r="AI284" s="28" t="e">
        <f t="shared" si="140"/>
        <v>#VALUE!</v>
      </c>
      <c r="AJ284" s="28" t="e">
        <f t="shared" si="140"/>
        <v>#VALUE!</v>
      </c>
      <c r="AK284" s="28" t="e">
        <f t="shared" si="140"/>
        <v>#VALUE!</v>
      </c>
      <c r="AL284" s="28" t="e">
        <f t="shared" si="140"/>
        <v>#VALUE!</v>
      </c>
      <c r="AM284" s="28" t="e">
        <f t="shared" si="141"/>
        <v>#VALUE!</v>
      </c>
      <c r="AN284" s="28" t="e">
        <f t="shared" si="141"/>
        <v>#VALUE!</v>
      </c>
      <c r="AO284" t="e">
        <f t="shared" si="141"/>
        <v>#VALUE!</v>
      </c>
      <c r="AP284" t="e">
        <f t="shared" si="142"/>
        <v>#VALUE!</v>
      </c>
      <c r="AR284" s="16">
        <f t="shared" si="143"/>
        <v>45504</v>
      </c>
      <c r="AS284" t="e">
        <f t="shared" si="136"/>
        <v>#VALUE!</v>
      </c>
      <c r="AT284" t="e">
        <f t="shared" si="144"/>
        <v>#VALUE!</v>
      </c>
      <c r="BE284" cm="1">
        <f t="array" ref="BE284">_xll.BDH($BE$3,"PX_LAST",$A284,$A284,"Days=A","Fill=P")</f>
        <v>518.17999999999995</v>
      </c>
      <c r="BF284">
        <f t="shared" si="139"/>
        <v>1.3218098627351127E-2</v>
      </c>
      <c r="BG284" t="e">
        <f t="shared" si="153"/>
        <v>#VALUE!</v>
      </c>
      <c r="BH284" t="e">
        <f t="shared" si="154"/>
        <v>#VALUE!</v>
      </c>
      <c r="BI284" t="e">
        <f t="shared" ref="BI284:BI307" si="161">BH284*BF285</f>
        <v>#VALUE!</v>
      </c>
      <c r="BJ284" t="e">
        <f t="shared" si="129"/>
        <v>#VALUE!</v>
      </c>
      <c r="BK284">
        <f t="shared" si="130"/>
        <v>232.92129275857417</v>
      </c>
      <c r="BL284" t="e">
        <f t="shared" si="156"/>
        <v>#VALUE!</v>
      </c>
    </row>
    <row r="285" spans="1:64" x14ac:dyDescent="0.25">
      <c r="A285" s="54">
        <v>45535</v>
      </c>
      <c r="B285" s="75">
        <f>_xll.BDH(B$2,"PX_LAST",$A285,$A285,"Days=A","Fill=P")</f>
        <v>99.623199999999997</v>
      </c>
      <c r="C285" s="8">
        <f t="shared" si="137"/>
        <v>99.365838017847892</v>
      </c>
      <c r="D285" s="55">
        <f t="shared" si="145"/>
        <v>-5.198713271496366E-3</v>
      </c>
      <c r="E285" s="44">
        <f t="shared" si="158"/>
        <v>0.98327656007990782</v>
      </c>
      <c r="F285" s="8" cm="1">
        <f t="array" ref="F285">_xll.BDH(F$2,"PX_LAST",$A285,$A285,"Days=A","Fill=P")</f>
        <v>0.89500000000000002</v>
      </c>
      <c r="G285" s="10">
        <f t="shared" si="138"/>
        <v>0.10974657757350682</v>
      </c>
      <c r="H285" s="44">
        <f t="shared" si="149"/>
        <v>2.6452451709694422</v>
      </c>
      <c r="I285" s="44">
        <f t="shared" si="159"/>
        <v>-0.91657088187873725</v>
      </c>
      <c r="J285" s="59" t="str">
        <f>_xll.BDH($J$2, "PX_LAST", A285, A285,"Days=A","Fill=P")</f>
        <v>#N/A Invalid Security</v>
      </c>
      <c r="K285" s="10" t="e">
        <f t="shared" si="135"/>
        <v>#VALUE!</v>
      </c>
      <c r="L285" s="55" t="e">
        <f t="shared" si="133"/>
        <v>#VALUE!</v>
      </c>
      <c r="M285" s="59" cm="1">
        <f t="array" ref="M285">_xll.BDH(M$3,"PX_LAST",$A285,$A285,"Days=A","Fill=P")</f>
        <v>-50.9</v>
      </c>
      <c r="N285" s="10">
        <f t="shared" si="157"/>
        <v>-11.34341033054792</v>
      </c>
      <c r="O285" s="55">
        <f t="shared" si="134"/>
        <v>-0.37679577583151558</v>
      </c>
      <c r="R285" s="34" t="s">
        <v>26</v>
      </c>
      <c r="S285" s="26" t="e">
        <f t="shared" si="160"/>
        <v>#VALUE!</v>
      </c>
      <c r="T285" s="1" t="e">
        <f t="shared" si="146"/>
        <v>#VALUE!</v>
      </c>
      <c r="U285" s="26" t="e">
        <f t="shared" si="150"/>
        <v>#VALUE!</v>
      </c>
      <c r="V285" s="49" t="e">
        <f t="shared" si="147"/>
        <v>#VALUE!</v>
      </c>
      <c r="W285" s="26" t="e">
        <f t="shared" si="151"/>
        <v>#VALUE!</v>
      </c>
      <c r="X285" t="e">
        <f t="shared" si="152"/>
        <v>#VALUE!</v>
      </c>
      <c r="Y285" s="35" t="e">
        <f>IF(X285&lt;&gt;T284,S285,Y284)</f>
        <v>#VALUE!</v>
      </c>
      <c r="Z285" s="34" t="e">
        <f t="shared" si="131"/>
        <v>#VALUE!</v>
      </c>
      <c r="AA285" t="s">
        <v>57</v>
      </c>
      <c r="AB285" s="1" t="e">
        <f t="shared" si="155"/>
        <v>#VALUE!</v>
      </c>
      <c r="AC285" s="1" t="e">
        <f t="shared" si="132"/>
        <v>#VALUE!</v>
      </c>
      <c r="AD285" s="1"/>
      <c r="AE285" s="1"/>
      <c r="AF285" s="1"/>
      <c r="AG285" s="1">
        <f>AG284</f>
        <v>0</v>
      </c>
      <c r="AI285" s="28" t="e">
        <f t="shared" si="140"/>
        <v>#VALUE!</v>
      </c>
      <c r="AJ285" s="28" t="e">
        <f t="shared" si="140"/>
        <v>#VALUE!</v>
      </c>
      <c r="AK285" s="28" t="e">
        <f t="shared" si="140"/>
        <v>#VALUE!</v>
      </c>
      <c r="AL285" s="28" t="e">
        <f t="shared" si="140"/>
        <v>#VALUE!</v>
      </c>
      <c r="AM285" s="28" t="e">
        <f t="shared" si="141"/>
        <v>#VALUE!</v>
      </c>
      <c r="AN285" s="28" t="e">
        <f t="shared" si="141"/>
        <v>#VALUE!</v>
      </c>
      <c r="AO285" t="e">
        <f t="shared" si="141"/>
        <v>#VALUE!</v>
      </c>
      <c r="AP285" t="e">
        <f t="shared" si="142"/>
        <v>#VALUE!</v>
      </c>
      <c r="AR285" s="16">
        <f t="shared" si="143"/>
        <v>45535</v>
      </c>
      <c r="AS285" t="e">
        <f t="shared" si="136"/>
        <v>#VALUE!</v>
      </c>
      <c r="AT285" t="e">
        <f t="shared" si="144"/>
        <v>#VALUE!</v>
      </c>
      <c r="BE285" cm="1">
        <f t="array" ref="BE285">_xll.BDH($BE$3,"PX_LAST",$A285,$A285,"Days=A","Fill=P")</f>
        <v>525.04999999999995</v>
      </c>
      <c r="BF285">
        <f t="shared" si="139"/>
        <v>1.3257941255934158E-2</v>
      </c>
      <c r="BG285" t="e">
        <f t="shared" si="153"/>
        <v>#VALUE!</v>
      </c>
      <c r="BH285" t="e">
        <f t="shared" si="154"/>
        <v>#VALUE!</v>
      </c>
      <c r="BI285" t="e">
        <f t="shared" si="161"/>
        <v>#VALUE!</v>
      </c>
      <c r="BJ285" t="e">
        <f t="shared" ref="BJ285:BJ307" si="162">BJ284*(1+BI284)</f>
        <v>#VALUE!</v>
      </c>
      <c r="BK285">
        <f t="shared" ref="BK285:BK307" si="163">BK284*(1+BF285)</f>
        <v>236.00934957522358</v>
      </c>
      <c r="BL285" t="e">
        <f t="shared" si="156"/>
        <v>#VALUE!</v>
      </c>
    </row>
    <row r="286" spans="1:64" x14ac:dyDescent="0.25">
      <c r="A286" s="54">
        <v>45565</v>
      </c>
      <c r="B286" s="75">
        <f>_xll.BDH(B$2,"PX_LAST",$A286,$A286,"Days=A","Fill=P")</f>
        <v>99.593400000000003</v>
      </c>
      <c r="C286" s="8">
        <f t="shared" si="137"/>
        <v>99.377216116955495</v>
      </c>
      <c r="D286" s="55">
        <f t="shared" si="145"/>
        <v>0.4041340691371369</v>
      </c>
      <c r="E286" s="44">
        <f t="shared" si="158"/>
        <v>1.2355435149454403</v>
      </c>
      <c r="F286" s="8" cm="1">
        <f t="array" ref="F286">_xll.BDH(F$2,"PX_LAST",$A286,$A286,"Days=A","Fill=P")</f>
        <v>0.82699999999999996</v>
      </c>
      <c r="G286" s="10">
        <f t="shared" si="138"/>
        <v>0.14560924869483152</v>
      </c>
      <c r="H286" s="44">
        <f t="shared" si="149"/>
        <v>2.4728937089555298</v>
      </c>
      <c r="I286" s="44">
        <f t="shared" si="159"/>
        <v>-0.93295559905068082</v>
      </c>
      <c r="J286" s="59" t="str">
        <f>_xll.BDH($J$2, "PX_LAST", A286, A286,"Days=A","Fill=P")</f>
        <v>#N/A Invalid Security</v>
      </c>
      <c r="K286" s="10" t="e">
        <f t="shared" si="135"/>
        <v>#VALUE!</v>
      </c>
      <c r="L286" s="55" t="e">
        <f t="shared" si="133"/>
        <v>#VALUE!</v>
      </c>
      <c r="M286" s="59" cm="1">
        <f t="array" ref="M286">_xll.BDH(M$3,"PX_LAST",$A286,$A286,"Days=A","Fill=P")</f>
        <v>-56.8</v>
      </c>
      <c r="N286" s="10">
        <f t="shared" si="157"/>
        <v>-15.889069297493126</v>
      </c>
      <c r="O286" s="55">
        <f t="shared" si="134"/>
        <v>-0.55646254678813079</v>
      </c>
      <c r="R286" s="34" t="s">
        <v>26</v>
      </c>
      <c r="S286" s="26" t="e">
        <f t="shared" si="160"/>
        <v>#VALUE!</v>
      </c>
      <c r="T286" s="1" t="e">
        <f t="shared" si="146"/>
        <v>#VALUE!</v>
      </c>
      <c r="U286" s="26" t="e">
        <f t="shared" si="150"/>
        <v>#VALUE!</v>
      </c>
      <c r="V286" s="49" t="e">
        <f t="shared" si="147"/>
        <v>#VALUE!</v>
      </c>
      <c r="W286" s="26" t="e">
        <f t="shared" si="151"/>
        <v>#VALUE!</v>
      </c>
      <c r="X286" t="e">
        <f t="shared" si="152"/>
        <v>#VALUE!</v>
      </c>
      <c r="Y286" s="35" t="e">
        <f>IF(X286&lt;&gt;T285,S286,Y285)</f>
        <v>#VALUE!</v>
      </c>
      <c r="Z286" s="34" t="e">
        <f t="shared" si="131"/>
        <v>#VALUE!</v>
      </c>
      <c r="AA286" t="s">
        <v>57</v>
      </c>
      <c r="AB286" s="1" t="e">
        <f t="shared" si="155"/>
        <v>#VALUE!</v>
      </c>
      <c r="AC286" s="1" t="e">
        <f t="shared" si="132"/>
        <v>#VALUE!</v>
      </c>
      <c r="AD286" s="1"/>
      <c r="AE286" s="1"/>
      <c r="AF286" s="1"/>
      <c r="AG286" s="1">
        <f>AG285</f>
        <v>0</v>
      </c>
      <c r="AI286" s="28" t="e">
        <f t="shared" si="140"/>
        <v>#VALUE!</v>
      </c>
      <c r="AJ286" s="28" t="e">
        <f t="shared" si="140"/>
        <v>#VALUE!</v>
      </c>
      <c r="AK286" s="28" t="e">
        <f t="shared" si="140"/>
        <v>#VALUE!</v>
      </c>
      <c r="AL286" s="28" t="e">
        <f t="shared" si="140"/>
        <v>#VALUE!</v>
      </c>
      <c r="AM286" s="28" t="e">
        <f t="shared" si="141"/>
        <v>#VALUE!</v>
      </c>
      <c r="AN286" s="28" t="e">
        <f t="shared" si="141"/>
        <v>#VALUE!</v>
      </c>
      <c r="AO286" t="e">
        <f t="shared" si="141"/>
        <v>#VALUE!</v>
      </c>
      <c r="AP286" t="e">
        <f t="shared" si="142"/>
        <v>#VALUE!</v>
      </c>
      <c r="AR286" s="16">
        <f t="shared" si="143"/>
        <v>45565</v>
      </c>
      <c r="AS286" t="e">
        <f t="shared" si="136"/>
        <v>#VALUE!</v>
      </c>
      <c r="AT286" t="e">
        <f t="shared" si="144"/>
        <v>#VALUE!</v>
      </c>
      <c r="BE286" cm="1">
        <f t="array" ref="BE286">_xll.BDH($BE$3,"PX_LAST",$A286,$A286,"Days=A","Fill=P")</f>
        <v>522.89</v>
      </c>
      <c r="BF286">
        <f t="shared" si="139"/>
        <v>-4.1138939148651632E-3</v>
      </c>
      <c r="BG286" t="e">
        <f t="shared" si="153"/>
        <v>#VALUE!</v>
      </c>
      <c r="BH286" t="e">
        <f t="shared" si="154"/>
        <v>#VALUE!</v>
      </c>
      <c r="BI286" t="e">
        <f t="shared" si="161"/>
        <v>#VALUE!</v>
      </c>
      <c r="BJ286" t="e">
        <f t="shared" si="162"/>
        <v>#VALUE!</v>
      </c>
      <c r="BK286">
        <f t="shared" si="163"/>
        <v>235.03843214815478</v>
      </c>
      <c r="BL286" t="e">
        <f t="shared" si="156"/>
        <v>#VALUE!</v>
      </c>
    </row>
    <row r="287" spans="1:64" x14ac:dyDescent="0.25">
      <c r="A287" s="54">
        <v>45596</v>
      </c>
      <c r="B287" s="75">
        <f>_xll.BDH(B$2,"PX_LAST",$A287,$A287,"Days=A","Fill=P")</f>
        <v>99.560699999999997</v>
      </c>
      <c r="C287" s="8">
        <f t="shared" si="137"/>
        <v>99.386390311107718</v>
      </c>
      <c r="D287" s="55">
        <f t="shared" si="145"/>
        <v>0.838400756624051</v>
      </c>
      <c r="E287" s="44">
        <f t="shared" si="158"/>
        <v>1.4585960484344223</v>
      </c>
      <c r="F287" s="8" cm="1">
        <f t="array" ref="F287">_xll.BDH(F$2,"PX_LAST",$A287,$A287,"Days=A","Fill=P")</f>
        <v>1.0920000000000001</v>
      </c>
      <c r="G287" s="10">
        <f t="shared" si="138"/>
        <v>0.19292878626008997</v>
      </c>
      <c r="H287" s="44">
        <f t="shared" si="149"/>
        <v>2.3425989271560614</v>
      </c>
      <c r="I287" s="44">
        <f t="shared" si="159"/>
        <v>-0.60524920151354067</v>
      </c>
      <c r="J287" s="59" t="str">
        <f>_xll.BDH($J$2, "PX_LAST", A287, A287,"Days=A","Fill=P")</f>
        <v>#N/A Invalid Security</v>
      </c>
      <c r="K287" s="10" t="e">
        <f t="shared" si="135"/>
        <v>#VALUE!</v>
      </c>
      <c r="L287" s="55" t="e">
        <f t="shared" si="133"/>
        <v>#VALUE!</v>
      </c>
      <c r="M287" s="59" cm="1">
        <f t="array" ref="M287">_xll.BDH(M$3,"PX_LAST",$A287,$A287,"Days=A","Fill=P")</f>
        <v>4.3</v>
      </c>
      <c r="N287" s="10">
        <f t="shared" si="157"/>
        <v>-13.870162367743815</v>
      </c>
      <c r="O287" s="55">
        <f t="shared" si="134"/>
        <v>-0.42095429966638387</v>
      </c>
      <c r="R287" s="34" t="s">
        <v>26</v>
      </c>
      <c r="S287" s="26" t="e">
        <f t="shared" si="160"/>
        <v>#VALUE!</v>
      </c>
      <c r="T287" s="1" t="e">
        <f t="shared" si="146"/>
        <v>#VALUE!</v>
      </c>
      <c r="U287" s="26" t="e">
        <f t="shared" si="150"/>
        <v>#VALUE!</v>
      </c>
      <c r="V287" s="49" t="e">
        <f t="shared" si="147"/>
        <v>#VALUE!</v>
      </c>
      <c r="W287" s="26" t="e">
        <f t="shared" si="151"/>
        <v>#VALUE!</v>
      </c>
      <c r="X287" t="e">
        <f t="shared" si="152"/>
        <v>#VALUE!</v>
      </c>
      <c r="Y287" s="35" t="e">
        <f>IF(X287&lt;&gt;T286,S287,Y286)</f>
        <v>#VALUE!</v>
      </c>
      <c r="Z287" s="34" t="e">
        <f t="shared" si="131"/>
        <v>#VALUE!</v>
      </c>
      <c r="AA287" t="s">
        <v>57</v>
      </c>
      <c r="AB287" s="1" t="e">
        <f t="shared" si="155"/>
        <v>#VALUE!</v>
      </c>
      <c r="AC287" s="1" t="e">
        <f t="shared" si="132"/>
        <v>#VALUE!</v>
      </c>
      <c r="AD287" s="1"/>
      <c r="AE287" s="1"/>
      <c r="AF287" s="1"/>
      <c r="AG287" s="1">
        <v>0</v>
      </c>
      <c r="AI287" s="28" t="e">
        <f t="shared" si="140"/>
        <v>#VALUE!</v>
      </c>
      <c r="AJ287" s="28" t="e">
        <f t="shared" si="140"/>
        <v>#VALUE!</v>
      </c>
      <c r="AK287" s="28" t="e">
        <f t="shared" si="140"/>
        <v>#VALUE!</v>
      </c>
      <c r="AL287" s="28" t="e">
        <f t="shared" si="140"/>
        <v>#VALUE!</v>
      </c>
      <c r="AM287" s="28" t="e">
        <f t="shared" si="141"/>
        <v>#VALUE!</v>
      </c>
      <c r="AN287" s="28" t="e">
        <f t="shared" si="141"/>
        <v>#VALUE!</v>
      </c>
      <c r="AO287" t="e">
        <f t="shared" si="141"/>
        <v>#VALUE!</v>
      </c>
      <c r="AP287" t="e">
        <f t="shared" si="142"/>
        <v>#VALUE!</v>
      </c>
      <c r="AR287" s="16">
        <f t="shared" si="143"/>
        <v>45596</v>
      </c>
      <c r="AS287" t="e">
        <f t="shared" si="136"/>
        <v>#VALUE!</v>
      </c>
      <c r="AT287" t="e">
        <f t="shared" si="144"/>
        <v>#VALUE!</v>
      </c>
      <c r="BE287" cm="1">
        <f t="array" ref="BE287">_xll.BDH($BE$3,"PX_LAST",$A287,$A287,"Days=A","Fill=P")</f>
        <v>505.39</v>
      </c>
      <c r="BF287">
        <f t="shared" si="139"/>
        <v>-3.3467842184780716E-2</v>
      </c>
      <c r="BG287" t="e">
        <f t="shared" si="153"/>
        <v>#VALUE!</v>
      </c>
      <c r="BH287" t="e">
        <f t="shared" si="154"/>
        <v>#VALUE!</v>
      </c>
      <c r="BI287" t="e">
        <f t="shared" si="161"/>
        <v>#VALUE!</v>
      </c>
      <c r="BJ287" t="e">
        <f t="shared" si="162"/>
        <v>#VALUE!</v>
      </c>
      <c r="BK287">
        <f t="shared" si="163"/>
        <v>227.17220299366204</v>
      </c>
      <c r="BL287" t="e">
        <f t="shared" si="156"/>
        <v>#VALUE!</v>
      </c>
    </row>
    <row r="288" spans="1:64" x14ac:dyDescent="0.25">
      <c r="A288" s="54">
        <v>45626</v>
      </c>
      <c r="B288" s="75">
        <f>_xll.BDH(B$2,"PX_LAST",$A288,$A288,"Days=A","Fill=P")</f>
        <v>99.540899999999993</v>
      </c>
      <c r="C288" s="8">
        <f t="shared" si="137"/>
        <v>99.394115795552338</v>
      </c>
      <c r="D288" s="55">
        <f t="shared" si="145"/>
        <v>1.2430780511040607</v>
      </c>
      <c r="E288" s="44">
        <f t="shared" si="158"/>
        <v>1.5896098483818357</v>
      </c>
      <c r="F288" s="8" cm="1">
        <f t="array" ref="F288">_xll.BDH(F$2,"PX_LAST",$A288,$A288,"Days=A","Fill=P")</f>
        <v>1.038</v>
      </c>
      <c r="G288" s="10">
        <f t="shared" si="138"/>
        <v>0.23518234694708551</v>
      </c>
      <c r="H288" s="44">
        <f t="shared" si="149"/>
        <v>2.1669201360540042</v>
      </c>
      <c r="I288" s="44">
        <f t="shared" si="159"/>
        <v>-0.59702694872328355</v>
      </c>
      <c r="J288" s="59" t="str">
        <f>_xll.BDH($J$2, "PX_LAST", A288, A288,"Days=A","Fill=P")</f>
        <v>#N/A Invalid Security</v>
      </c>
      <c r="K288" s="10" t="e">
        <f t="shared" si="135"/>
        <v>#VALUE!</v>
      </c>
      <c r="L288" s="55" t="e">
        <f t="shared" si="133"/>
        <v>#VALUE!</v>
      </c>
      <c r="M288" s="59" cm="1">
        <f t="array" ref="M288">_xll.BDH(M$3,"PX_LAST",$A288,$A288,"Days=A","Fill=P")</f>
        <v>-23.9</v>
      </c>
      <c r="N288" s="10">
        <f t="shared" si="157"/>
        <v>-14.873146130969433</v>
      </c>
      <c r="O288" s="55">
        <f t="shared" si="134"/>
        <v>-0.38555624595432808</v>
      </c>
      <c r="R288" s="34" t="s">
        <v>26</v>
      </c>
      <c r="S288" s="26" t="e">
        <f t="shared" si="160"/>
        <v>#VALUE!</v>
      </c>
      <c r="T288" s="1" t="e">
        <f t="shared" si="146"/>
        <v>#VALUE!</v>
      </c>
      <c r="U288" s="26" t="e">
        <f t="shared" si="150"/>
        <v>#VALUE!</v>
      </c>
      <c r="V288" s="49" t="e">
        <f t="shared" si="147"/>
        <v>#VALUE!</v>
      </c>
      <c r="W288" s="26" t="e">
        <f t="shared" si="151"/>
        <v>#VALUE!</v>
      </c>
      <c r="X288" t="e">
        <f t="shared" si="152"/>
        <v>#VALUE!</v>
      </c>
      <c r="Y288" s="35">
        <v>0.34663008743673013</v>
      </c>
      <c r="Z288" s="34" t="e">
        <f t="shared" ref="Z288:Z307" si="164">X288</f>
        <v>#VALUE!</v>
      </c>
      <c r="AA288" t="s">
        <v>57</v>
      </c>
      <c r="AB288" s="1" t="e">
        <f t="shared" si="155"/>
        <v>#VALUE!</v>
      </c>
      <c r="AC288" s="1" t="e">
        <f t="shared" si="132"/>
        <v>#VALUE!</v>
      </c>
      <c r="AD288" s="1"/>
      <c r="AE288" s="1"/>
      <c r="AF288" s="1"/>
      <c r="AG288" s="1">
        <v>0</v>
      </c>
      <c r="AI288" s="28" t="e">
        <f t="shared" si="140"/>
        <v>#VALUE!</v>
      </c>
      <c r="AJ288" s="28" t="e">
        <f t="shared" si="140"/>
        <v>#VALUE!</v>
      </c>
      <c r="AK288" s="28" t="e">
        <f t="shared" si="140"/>
        <v>#VALUE!</v>
      </c>
      <c r="AL288" s="28" t="e">
        <f t="shared" si="140"/>
        <v>#VALUE!</v>
      </c>
      <c r="AM288" s="28" t="e">
        <f t="shared" si="141"/>
        <v>#VALUE!</v>
      </c>
      <c r="AN288" s="28" t="e">
        <f t="shared" si="141"/>
        <v>#VALUE!</v>
      </c>
      <c r="AO288" t="e">
        <f t="shared" si="141"/>
        <v>#VALUE!</v>
      </c>
      <c r="AP288" t="e">
        <f t="shared" si="142"/>
        <v>#VALUE!</v>
      </c>
      <c r="AR288" s="16">
        <v>45626</v>
      </c>
      <c r="AS288" t="e">
        <f t="shared" si="136"/>
        <v>#VALUE!</v>
      </c>
      <c r="AT288" t="e">
        <f t="shared" si="144"/>
        <v>#VALUE!</v>
      </c>
      <c r="BE288" cm="1">
        <f t="array" ref="BE288">_xll.BDH($BE$3,"PX_LAST",$A288,$A288,"Days=A","Fill=P")</f>
        <v>510.25</v>
      </c>
      <c r="BF288">
        <f t="shared" si="139"/>
        <v>9.6163358990086767E-3</v>
      </c>
      <c r="BG288" t="e">
        <f t="shared" si="153"/>
        <v>#VALUE!</v>
      </c>
      <c r="BH288" t="e">
        <f t="shared" si="154"/>
        <v>#VALUE!</v>
      </c>
      <c r="BI288" t="e">
        <f t="shared" si="161"/>
        <v>#VALUE!</v>
      </c>
      <c r="BJ288" t="e">
        <f t="shared" si="162"/>
        <v>#VALUE!</v>
      </c>
      <c r="BK288">
        <f t="shared" si="163"/>
        <v>229.35676720456689</v>
      </c>
      <c r="BL288" t="e">
        <f t="shared" si="156"/>
        <v>#VALUE!</v>
      </c>
    </row>
    <row r="289" spans="1:64" x14ac:dyDescent="0.25">
      <c r="A289" s="54">
        <v>45657</v>
      </c>
      <c r="B289" s="75">
        <f>_xll.BDH(B$2,"PX_LAST",$A289,$A289,"Days=A","Fill=P")</f>
        <v>99.545900000000003</v>
      </c>
      <c r="C289" s="8">
        <f t="shared" si="137"/>
        <v>99.401705005774716</v>
      </c>
      <c r="D289" s="55">
        <f t="shared" si="145"/>
        <v>1.5898618829683291</v>
      </c>
      <c r="E289" s="44">
        <f t="shared" si="158"/>
        <v>1.5950605962398254</v>
      </c>
      <c r="F289" s="8" cm="1">
        <f t="array" ref="F289">_xll.BDH(F$2,"PX_LAST",$A289,$A289,"Days=A","Fill=P")</f>
        <v>1.4810000000000001</v>
      </c>
      <c r="G289" s="10">
        <f t="shared" si="138"/>
        <v>0.29747322959973127</v>
      </c>
      <c r="H289" s="44">
        <f t="shared" si="149"/>
        <v>2.0909465990464016</v>
      </c>
      <c r="I289" s="44">
        <f t="shared" si="159"/>
        <v>-0.55429857192304066</v>
      </c>
      <c r="J289" s="59" t="str">
        <f>_xll.BDH($J$2, "PX_LAST", A289, A289,"Days=A","Fill=P")</f>
        <v>#N/A Invalid Security</v>
      </c>
      <c r="K289" s="10" t="e">
        <f t="shared" si="135"/>
        <v>#VALUE!</v>
      </c>
      <c r="L289" s="55" t="e">
        <f t="shared" si="133"/>
        <v>#VALUE!</v>
      </c>
      <c r="M289" s="59" cm="1">
        <f t="array" ref="M289">_xll.BDH(M$3,"PX_LAST",$A289,$A289,"Days=A","Fill=P")</f>
        <v>-12.1</v>
      </c>
      <c r="N289" s="10">
        <f t="shared" si="157"/>
        <v>-14.595831517872488</v>
      </c>
      <c r="O289" s="55">
        <f t="shared" si="134"/>
        <v>-0.33235384241835403</v>
      </c>
      <c r="R289" s="34" t="s">
        <v>26</v>
      </c>
      <c r="S289" s="26" t="e">
        <f t="shared" si="160"/>
        <v>#VALUE!</v>
      </c>
      <c r="T289" s="1" t="e">
        <f t="shared" si="146"/>
        <v>#VALUE!</v>
      </c>
      <c r="U289" s="26" t="e">
        <f t="shared" si="150"/>
        <v>#VALUE!</v>
      </c>
      <c r="V289" s="49" t="e">
        <f t="shared" si="147"/>
        <v>#VALUE!</v>
      </c>
      <c r="W289" s="26" t="e">
        <f t="shared" si="151"/>
        <v>#VALUE!</v>
      </c>
      <c r="X289" t="e">
        <f t="shared" si="152"/>
        <v>#VALUE!</v>
      </c>
      <c r="Y289" s="35" t="e">
        <f t="shared" ref="Y289:Y303" si="165">IF(X289&lt;&gt;T288,S289,Y288)</f>
        <v>#VALUE!</v>
      </c>
      <c r="Z289" s="34" t="e">
        <f t="shared" si="164"/>
        <v>#VALUE!</v>
      </c>
      <c r="AA289" t="s">
        <v>57</v>
      </c>
      <c r="AB289" s="1" t="e">
        <f t="shared" si="155"/>
        <v>#VALUE!</v>
      </c>
      <c r="AC289" s="1" t="e">
        <f t="shared" si="132"/>
        <v>#VALUE!</v>
      </c>
      <c r="AD289" s="1"/>
      <c r="AE289" s="1"/>
      <c r="AF289" s="1"/>
      <c r="AG289" s="1">
        <f t="shared" ref="AG289:AG307" si="166">AG288</f>
        <v>0</v>
      </c>
      <c r="AI289" s="28" t="e">
        <f t="shared" si="140"/>
        <v>#VALUE!</v>
      </c>
      <c r="AJ289" s="28" t="e">
        <f t="shared" si="140"/>
        <v>#VALUE!</v>
      </c>
      <c r="AK289" s="28" t="e">
        <f t="shared" si="140"/>
        <v>#VALUE!</v>
      </c>
      <c r="AL289" s="28" t="e">
        <f t="shared" si="140"/>
        <v>#VALUE!</v>
      </c>
      <c r="AM289" s="28" t="e">
        <f t="shared" si="141"/>
        <v>#VALUE!</v>
      </c>
      <c r="AN289" s="28" t="e">
        <f t="shared" si="141"/>
        <v>#VALUE!</v>
      </c>
      <c r="AO289" t="e">
        <f t="shared" si="141"/>
        <v>#VALUE!</v>
      </c>
      <c r="AP289" t="e">
        <f t="shared" si="142"/>
        <v>#VALUE!</v>
      </c>
      <c r="AR289" s="16">
        <f t="shared" ref="AR289:AR298" si="167">A289</f>
        <v>45657</v>
      </c>
      <c r="AS289" t="e">
        <f t="shared" si="136"/>
        <v>#VALUE!</v>
      </c>
      <c r="AT289" t="e">
        <f t="shared" si="144"/>
        <v>#VALUE!</v>
      </c>
      <c r="BE289" cm="1">
        <f t="array" ref="BE289">_xll.BDH($BE$3,"PX_LAST",$A289,$A289,"Days=A","Fill=P")</f>
        <v>507.62</v>
      </c>
      <c r="BF289">
        <f t="shared" si="139"/>
        <v>-5.154336109750135E-3</v>
      </c>
      <c r="BG289" t="e">
        <f t="shared" si="153"/>
        <v>#VALUE!</v>
      </c>
      <c r="BH289" t="e">
        <f t="shared" si="154"/>
        <v>#VALUE!</v>
      </c>
      <c r="BI289" t="e">
        <f t="shared" si="161"/>
        <v>#VALUE!</v>
      </c>
      <c r="BJ289" t="e">
        <f t="shared" si="162"/>
        <v>#VALUE!</v>
      </c>
      <c r="BK289">
        <f t="shared" si="163"/>
        <v>228.17458533734884</v>
      </c>
      <c r="BL289" t="e">
        <f t="shared" si="156"/>
        <v>#VALUE!</v>
      </c>
    </row>
    <row r="290" spans="1:64" x14ac:dyDescent="0.25">
      <c r="A290" s="54">
        <v>45688</v>
      </c>
      <c r="B290" s="75">
        <f>_xll.BDH(B$2,"PX_LAST",$A290,$A290,"Days=A","Fill=P")</f>
        <v>99.586799999999997</v>
      </c>
      <c r="C290" s="8">
        <f t="shared" si="137"/>
        <v>99.410959755485976</v>
      </c>
      <c r="D290" s="55">
        <f t="shared" si="145"/>
        <v>1.8791264938947421</v>
      </c>
      <c r="E290" s="44">
        <f t="shared" si="158"/>
        <v>1.4749924247576052</v>
      </c>
      <c r="F290" s="8" cm="1">
        <f t="array" ref="F290">_xll.BDH(F$2,"PX_LAST",$A290,$A290,"Days=A","Fill=P")</f>
        <v>1.786</v>
      </c>
      <c r="G290" s="10">
        <f t="shared" si="138"/>
        <v>0.37189956811974478</v>
      </c>
      <c r="H290" s="44">
        <f t="shared" si="149"/>
        <v>2.1198002120907207</v>
      </c>
      <c r="I290" s="44">
        <f t="shared" si="159"/>
        <v>-0.35309349686480918</v>
      </c>
      <c r="J290" s="59" t="str">
        <f>_xll.BDH($J$2, "PX_LAST", A290, A290,"Days=A","Fill=P")</f>
        <v>#N/A Invalid Security</v>
      </c>
      <c r="K290" s="10" t="e">
        <f t="shared" si="135"/>
        <v>#VALUE!</v>
      </c>
      <c r="L290" s="55" t="e">
        <f t="shared" si="133"/>
        <v>#VALUE!</v>
      </c>
      <c r="M290" s="59" cm="1">
        <f t="array" ref="M290">_xll.BDH(M$3,"PX_LAST",$A290,$A290,"Days=A","Fill=P")</f>
        <v>-0.6</v>
      </c>
      <c r="N290" s="10">
        <f t="shared" si="157"/>
        <v>-13.196248366085241</v>
      </c>
      <c r="O290" s="55">
        <f t="shared" si="134"/>
        <v>0</v>
      </c>
      <c r="R290" s="34" t="s">
        <v>26</v>
      </c>
      <c r="S290" s="26" t="e">
        <f t="shared" si="160"/>
        <v>#VALUE!</v>
      </c>
      <c r="T290" s="1" t="e">
        <f t="shared" si="146"/>
        <v>#VALUE!</v>
      </c>
      <c r="U290" s="26" t="e">
        <f t="shared" si="150"/>
        <v>#VALUE!</v>
      </c>
      <c r="V290" s="49" t="e">
        <f t="shared" si="147"/>
        <v>#VALUE!</v>
      </c>
      <c r="W290" s="26" t="e">
        <f t="shared" si="151"/>
        <v>#VALUE!</v>
      </c>
      <c r="X290" t="e">
        <f t="shared" si="152"/>
        <v>#VALUE!</v>
      </c>
      <c r="Y290" s="35" t="e">
        <f t="shared" si="165"/>
        <v>#VALUE!</v>
      </c>
      <c r="Z290" s="34" t="e">
        <f t="shared" si="164"/>
        <v>#VALUE!</v>
      </c>
      <c r="AA290" t="s">
        <v>57</v>
      </c>
      <c r="AB290" s="1" t="e">
        <f t="shared" si="155"/>
        <v>#VALUE!</v>
      </c>
      <c r="AC290" s="1" t="e">
        <f t="shared" si="132"/>
        <v>#VALUE!</v>
      </c>
      <c r="AD290" s="1"/>
      <c r="AE290" s="1"/>
      <c r="AF290" s="1"/>
      <c r="AG290" s="1">
        <f t="shared" si="166"/>
        <v>0</v>
      </c>
      <c r="AI290" s="28" t="e">
        <f t="shared" si="140"/>
        <v>#VALUE!</v>
      </c>
      <c r="AJ290" s="28" t="e">
        <f t="shared" si="140"/>
        <v>#VALUE!</v>
      </c>
      <c r="AK290" s="28" t="e">
        <f t="shared" si="140"/>
        <v>#VALUE!</v>
      </c>
      <c r="AL290" s="28" t="e">
        <f t="shared" si="140"/>
        <v>#VALUE!</v>
      </c>
      <c r="AM290" s="28" t="e">
        <f t="shared" si="141"/>
        <v>#VALUE!</v>
      </c>
      <c r="AN290" s="28" t="e">
        <f t="shared" si="141"/>
        <v>#VALUE!</v>
      </c>
      <c r="AO290" t="e">
        <f t="shared" si="141"/>
        <v>#VALUE!</v>
      </c>
      <c r="AP290" t="e">
        <f t="shared" si="142"/>
        <v>#VALUE!</v>
      </c>
      <c r="AR290" s="16">
        <f t="shared" si="167"/>
        <v>45688</v>
      </c>
      <c r="AS290" t="e">
        <f t="shared" si="136"/>
        <v>#VALUE!</v>
      </c>
      <c r="AT290" t="e">
        <f t="shared" si="144"/>
        <v>#VALUE!</v>
      </c>
      <c r="BE290" cm="1">
        <f t="array" ref="BE290">_xll.BDH($BE$3,"PX_LAST",$A290,$A290,"Days=A","Fill=P")</f>
        <v>539.53</v>
      </c>
      <c r="BF290">
        <f t="shared" si="139"/>
        <v>6.2861983373389441E-2</v>
      </c>
      <c r="BG290" t="e">
        <f t="shared" si="153"/>
        <v>#VALUE!</v>
      </c>
      <c r="BH290" t="e">
        <f t="shared" si="154"/>
        <v>#VALUE!</v>
      </c>
      <c r="BI290" t="e">
        <f t="shared" si="161"/>
        <v>#VALUE!</v>
      </c>
      <c r="BJ290" t="e">
        <f t="shared" si="162"/>
        <v>#VALUE!</v>
      </c>
      <c r="BK290">
        <f t="shared" si="163"/>
        <v>242.51809232705529</v>
      </c>
      <c r="BL290" t="e">
        <f t="shared" si="156"/>
        <v>#VALUE!</v>
      </c>
    </row>
    <row r="291" spans="1:64" x14ac:dyDescent="0.25">
      <c r="A291" s="54">
        <v>45716</v>
      </c>
      <c r="B291" s="75">
        <f>_xll.BDH(B$2,"PX_LAST",$A291,$A291,"Days=A","Fill=P")</f>
        <v>99.665000000000006</v>
      </c>
      <c r="C291" s="8">
        <f t="shared" si="137"/>
        <v>99.423661767711664</v>
      </c>
      <c r="D291" s="55">
        <f t="shared" si="145"/>
        <v>2.1076434764176719</v>
      </c>
      <c r="E291" s="44">
        <f t="shared" si="158"/>
        <v>1.2692427197936209</v>
      </c>
      <c r="F291" s="8" cm="1">
        <f t="array" ref="F291">_xll.BDH(F$2,"PX_LAST",$A291,$A291,"Days=A","Fill=P")</f>
        <v>1.579</v>
      </c>
      <c r="G291" s="10">
        <f t="shared" si="138"/>
        <v>0.43225458971375763</v>
      </c>
      <c r="H291" s="44">
        <f t="shared" si="149"/>
        <v>2.0993033212698</v>
      </c>
      <c r="I291" s="44">
        <f t="shared" si="159"/>
        <v>-0.24329560588626142</v>
      </c>
      <c r="J291" s="59" t="str">
        <f>_xll.BDH($J$2, "PX_LAST", A291, A291,"Days=A","Fill=P")</f>
        <v>#N/A Invalid Security</v>
      </c>
      <c r="K291" s="10" t="e">
        <f t="shared" si="135"/>
        <v>#VALUE!</v>
      </c>
      <c r="L291" s="55" t="e">
        <f t="shared" si="133"/>
        <v>#VALUE!</v>
      </c>
      <c r="M291" s="59" cm="1">
        <f t="array" ref="M291">_xll.BDH(M$3,"PX_LAST",$A291,$A291,"Days=A","Fill=P")</f>
        <v>22.9</v>
      </c>
      <c r="N291" s="10">
        <f t="shared" si="157"/>
        <v>-9.5866235294767179</v>
      </c>
      <c r="O291" s="55">
        <f t="shared" si="134"/>
        <v>0.6486991816043991</v>
      </c>
      <c r="R291" s="34" t="s">
        <v>26</v>
      </c>
      <c r="S291" s="26" t="e">
        <f t="shared" si="160"/>
        <v>#VALUE!</v>
      </c>
      <c r="T291" s="1" t="e">
        <f t="shared" si="146"/>
        <v>#VALUE!</v>
      </c>
      <c r="U291" s="26" t="e">
        <f t="shared" si="150"/>
        <v>#VALUE!</v>
      </c>
      <c r="V291" s="49" t="e">
        <f t="shared" si="147"/>
        <v>#VALUE!</v>
      </c>
      <c r="W291" s="26" t="e">
        <f t="shared" si="151"/>
        <v>#VALUE!</v>
      </c>
      <c r="X291" t="e">
        <f t="shared" si="152"/>
        <v>#VALUE!</v>
      </c>
      <c r="Y291" s="35" t="e">
        <f t="shared" si="165"/>
        <v>#VALUE!</v>
      </c>
      <c r="Z291" s="34" t="e">
        <f t="shared" si="164"/>
        <v>#VALUE!</v>
      </c>
      <c r="AA291" t="s">
        <v>57</v>
      </c>
      <c r="AB291" s="1" t="e">
        <f t="shared" si="155"/>
        <v>#VALUE!</v>
      </c>
      <c r="AC291" s="1" t="e">
        <f t="shared" si="132"/>
        <v>#VALUE!</v>
      </c>
      <c r="AD291" s="1"/>
      <c r="AE291" s="1"/>
      <c r="AF291" s="1"/>
      <c r="AG291" s="1">
        <f t="shared" si="166"/>
        <v>0</v>
      </c>
      <c r="AI291" s="28" t="e">
        <f t="shared" si="140"/>
        <v>#VALUE!</v>
      </c>
      <c r="AJ291" s="28" t="e">
        <f t="shared" si="140"/>
        <v>#VALUE!</v>
      </c>
      <c r="AK291" s="28" t="e">
        <f t="shared" si="140"/>
        <v>#VALUE!</v>
      </c>
      <c r="AL291" s="28" t="e">
        <f t="shared" si="140"/>
        <v>#VALUE!</v>
      </c>
      <c r="AM291" s="28" t="e">
        <f t="shared" si="141"/>
        <v>#VALUE!</v>
      </c>
      <c r="AN291" s="28" t="e">
        <f t="shared" si="141"/>
        <v>#VALUE!</v>
      </c>
      <c r="AO291" t="e">
        <f t="shared" si="141"/>
        <v>#VALUE!</v>
      </c>
      <c r="AP291" t="e">
        <f t="shared" si="142"/>
        <v>#VALUE!</v>
      </c>
      <c r="AR291" s="16">
        <f t="shared" si="167"/>
        <v>45716</v>
      </c>
      <c r="AS291" t="e">
        <f t="shared" si="136"/>
        <v>#VALUE!</v>
      </c>
      <c r="AT291" t="e">
        <f t="shared" si="144"/>
        <v>#VALUE!</v>
      </c>
      <c r="BE291" cm="1">
        <f t="array" ref="BE291">_xll.BDH($BE$3,"PX_LAST",$A291,$A291,"Days=A","Fill=P")</f>
        <v>557.19000000000005</v>
      </c>
      <c r="BF291">
        <f t="shared" si="139"/>
        <v>3.2732192834504348E-2</v>
      </c>
      <c r="BG291" t="e">
        <f t="shared" si="153"/>
        <v>#VALUE!</v>
      </c>
      <c r="BH291" t="e">
        <f t="shared" si="154"/>
        <v>#VALUE!</v>
      </c>
      <c r="BI291" t="e">
        <f t="shared" si="161"/>
        <v>#VALUE!</v>
      </c>
      <c r="BJ291" t="e">
        <f t="shared" si="162"/>
        <v>#VALUE!</v>
      </c>
      <c r="BK291">
        <f t="shared" si="163"/>
        <v>250.45624129096058</v>
      </c>
      <c r="BL291" t="e">
        <f t="shared" si="156"/>
        <v>#VALUE!</v>
      </c>
    </row>
    <row r="292" spans="1:64" x14ac:dyDescent="0.25">
      <c r="A292" s="54">
        <v>45747</v>
      </c>
      <c r="B292" s="75">
        <f>_xll.BDH(B$2,"PX_LAST",$A292,$A292,"Days=A","Fill=P")</f>
        <v>99.762100000000004</v>
      </c>
      <c r="C292" s="8">
        <f t="shared" si="137"/>
        <v>99.440583679326082</v>
      </c>
      <c r="D292" s="55">
        <f t="shared" si="145"/>
        <v>2.2469962450990835</v>
      </c>
      <c r="E292" s="44">
        <f t="shared" si="158"/>
        <v>1.0039181939950228</v>
      </c>
      <c r="F292" s="8" cm="1">
        <f t="array" ref="F292">_xll.BDH(F$2,"PX_LAST",$A292,$A292,"Days=A","Fill=P")</f>
        <v>1.345</v>
      </c>
      <c r="G292" s="10">
        <f t="shared" si="138"/>
        <v>0.47789186022806984</v>
      </c>
      <c r="H292" s="44">
        <f t="shared" si="149"/>
        <v>2.0927867482343698</v>
      </c>
      <c r="I292" s="44">
        <f t="shared" si="159"/>
        <v>-7.4133387819634411E-2</v>
      </c>
      <c r="J292" s="59" t="str">
        <f>_xll.BDH($J$2, "PX_LAST", A292, A292,"Days=A","Fill=P")</f>
        <v>#N/A Invalid Security</v>
      </c>
      <c r="K292" s="10" t="e">
        <f t="shared" si="135"/>
        <v>#VALUE!</v>
      </c>
      <c r="L292" s="55" t="e">
        <f t="shared" si="133"/>
        <v>#VALUE!</v>
      </c>
      <c r="M292" s="59" cm="1">
        <f t="array" ref="M292">_xll.BDH(M$3,"PX_LAST",$A292,$A292,"Days=A","Fill=P")</f>
        <v>18.399999999999999</v>
      </c>
      <c r="N292" s="10">
        <f t="shared" si="157"/>
        <v>-6.7879611765290466</v>
      </c>
      <c r="O292" s="55">
        <f t="shared" si="134"/>
        <v>1.3324868948457056</v>
      </c>
      <c r="R292" s="34" t="s">
        <v>26</v>
      </c>
      <c r="S292" s="26" t="e">
        <f t="shared" si="160"/>
        <v>#VALUE!</v>
      </c>
      <c r="T292" s="1" t="e">
        <f t="shared" si="146"/>
        <v>#VALUE!</v>
      </c>
      <c r="U292" s="26" t="e">
        <f t="shared" si="150"/>
        <v>#VALUE!</v>
      </c>
      <c r="V292" s="49" t="e">
        <f t="shared" si="147"/>
        <v>#VALUE!</v>
      </c>
      <c r="W292" s="26" t="e">
        <f t="shared" si="151"/>
        <v>#VALUE!</v>
      </c>
      <c r="X292" t="e">
        <f t="shared" si="152"/>
        <v>#VALUE!</v>
      </c>
      <c r="Y292" s="35" t="e">
        <f t="shared" si="165"/>
        <v>#VALUE!</v>
      </c>
      <c r="Z292" s="34" t="e">
        <f t="shared" si="164"/>
        <v>#VALUE!</v>
      </c>
      <c r="AA292" t="s">
        <v>57</v>
      </c>
      <c r="AB292" s="1" t="e">
        <f t="shared" si="155"/>
        <v>#VALUE!</v>
      </c>
      <c r="AC292" s="1" t="e">
        <f t="shared" si="132"/>
        <v>#VALUE!</v>
      </c>
      <c r="AD292" s="1"/>
      <c r="AE292" s="1"/>
      <c r="AF292" s="1"/>
      <c r="AG292" s="1">
        <f t="shared" si="166"/>
        <v>0</v>
      </c>
      <c r="AI292" s="28" t="e">
        <f t="shared" si="140"/>
        <v>#VALUE!</v>
      </c>
      <c r="AJ292" s="28" t="e">
        <f t="shared" si="140"/>
        <v>#VALUE!</v>
      </c>
      <c r="AK292" s="28" t="e">
        <f t="shared" si="140"/>
        <v>#VALUE!</v>
      </c>
      <c r="AL292" s="28" t="e">
        <f t="shared" si="140"/>
        <v>#VALUE!</v>
      </c>
      <c r="AM292" s="28" t="e">
        <f t="shared" si="141"/>
        <v>#VALUE!</v>
      </c>
      <c r="AN292" s="28" t="e">
        <f t="shared" si="141"/>
        <v>#VALUE!</v>
      </c>
      <c r="AO292" t="e">
        <f t="shared" si="141"/>
        <v>#VALUE!</v>
      </c>
      <c r="AP292" t="e">
        <f t="shared" si="142"/>
        <v>#VALUE!</v>
      </c>
      <c r="AR292" s="16">
        <f t="shared" si="167"/>
        <v>45747</v>
      </c>
      <c r="AS292" t="e">
        <f t="shared" si="136"/>
        <v>#VALUE!</v>
      </c>
      <c r="AT292" t="e">
        <f t="shared" si="144"/>
        <v>#VALUE!</v>
      </c>
      <c r="BE292" cm="1">
        <f t="array" ref="BE292">_xll.BDH($BE$3,"PX_LAST",$A292,$A292,"Days=A","Fill=P")</f>
        <v>533.91999999999996</v>
      </c>
      <c r="BF292">
        <f t="shared" si="139"/>
        <v>-4.1763132863116836E-2</v>
      </c>
      <c r="BG292" t="e">
        <f t="shared" si="153"/>
        <v>#VALUE!</v>
      </c>
      <c r="BH292" t="e">
        <f t="shared" si="154"/>
        <v>#VALUE!</v>
      </c>
      <c r="BI292" t="e">
        <f t="shared" si="161"/>
        <v>#VALUE!</v>
      </c>
      <c r="BJ292" t="e">
        <f t="shared" si="162"/>
        <v>#VALUE!</v>
      </c>
      <c r="BK292">
        <f t="shared" si="163"/>
        <v>239.99640400952933</v>
      </c>
      <c r="BL292" t="e">
        <f t="shared" si="156"/>
        <v>#VALUE!</v>
      </c>
    </row>
    <row r="293" spans="1:64" x14ac:dyDescent="0.25">
      <c r="A293" s="54">
        <v>45777</v>
      </c>
      <c r="B293" s="75">
        <f>_xll.BDH(B$2,"PX_LAST",$A293,$A293,"Days=A","Fill=P")</f>
        <v>99.880899999999997</v>
      </c>
      <c r="C293" s="8">
        <f t="shared" si="137"/>
        <v>99.462599495359768</v>
      </c>
      <c r="D293" s="55">
        <f t="shared" si="145"/>
        <v>2.3134984598036423</v>
      </c>
      <c r="E293" s="44">
        <f t="shared" si="158"/>
        <v>0.72363657683531324</v>
      </c>
      <c r="F293" s="8" cm="1">
        <f t="array" ref="F293">_xll.BDH(F$2,"PX_LAST",$A293,$A293,"Days=A","Fill=P")</f>
        <v>0.95899999999999996</v>
      </c>
      <c r="G293" s="10">
        <f t="shared" si="138"/>
        <v>0.50194726721666638</v>
      </c>
      <c r="H293" s="44">
        <f t="shared" si="149"/>
        <v>2.0365178689752113</v>
      </c>
      <c r="I293" s="44">
        <f t="shared" si="159"/>
        <v>-5.4428730071190312E-2</v>
      </c>
      <c r="J293" s="59" t="str">
        <f>_xll.BDH($J$2, "PX_LAST", A293, A293,"Days=A","Fill=P")</f>
        <v>#N/A Invalid Security</v>
      </c>
      <c r="K293" s="10" t="e">
        <f t="shared" si="135"/>
        <v>#VALUE!</v>
      </c>
      <c r="L293" s="55" t="e">
        <f t="shared" si="133"/>
        <v>#VALUE!</v>
      </c>
      <c r="M293" s="59" cm="1">
        <f t="array" ref="M293">_xll.BDH(M$3,"PX_LAST",$A293,$A293,"Days=A","Fill=P")</f>
        <v>-15.7</v>
      </c>
      <c r="N293" s="10">
        <f t="shared" si="157"/>
        <v>-7.6791650588761415</v>
      </c>
      <c r="O293" s="55">
        <f t="shared" si="134"/>
        <v>1.1812925418734801</v>
      </c>
      <c r="R293" s="34" t="s">
        <v>26</v>
      </c>
      <c r="S293" s="26" t="e">
        <f t="shared" si="160"/>
        <v>#VALUE!</v>
      </c>
      <c r="T293" s="1" t="e">
        <f t="shared" si="146"/>
        <v>#VALUE!</v>
      </c>
      <c r="U293" s="26" t="e">
        <f t="shared" si="150"/>
        <v>#VALUE!</v>
      </c>
      <c r="V293" s="49" t="e">
        <f t="shared" si="147"/>
        <v>#VALUE!</v>
      </c>
      <c r="W293" s="26" t="e">
        <f t="shared" si="151"/>
        <v>#VALUE!</v>
      </c>
      <c r="X293" t="e">
        <f t="shared" si="152"/>
        <v>#VALUE!</v>
      </c>
      <c r="Y293" s="35" t="e">
        <f t="shared" si="165"/>
        <v>#VALUE!</v>
      </c>
      <c r="Z293" s="34" t="e">
        <f t="shared" si="164"/>
        <v>#VALUE!</v>
      </c>
      <c r="AA293" t="s">
        <v>57</v>
      </c>
      <c r="AB293" s="1" t="e">
        <f t="shared" si="155"/>
        <v>#VALUE!</v>
      </c>
      <c r="AC293" s="1" t="e">
        <f t="shared" si="132"/>
        <v>#VALUE!</v>
      </c>
      <c r="AD293" s="1"/>
      <c r="AE293" s="1"/>
      <c r="AF293" s="1"/>
      <c r="AG293" s="1">
        <f t="shared" si="166"/>
        <v>0</v>
      </c>
      <c r="AI293" s="28" t="e">
        <f t="shared" si="140"/>
        <v>#VALUE!</v>
      </c>
      <c r="AJ293" s="28" t="e">
        <f t="shared" si="140"/>
        <v>#VALUE!</v>
      </c>
      <c r="AK293" s="28" t="e">
        <f t="shared" si="140"/>
        <v>#VALUE!</v>
      </c>
      <c r="AL293" s="28" t="e">
        <f t="shared" si="140"/>
        <v>#VALUE!</v>
      </c>
      <c r="AM293" s="28" t="e">
        <f t="shared" si="141"/>
        <v>#VALUE!</v>
      </c>
      <c r="AN293" s="28" t="e">
        <f t="shared" si="141"/>
        <v>#VALUE!</v>
      </c>
      <c r="AO293" t="e">
        <f t="shared" si="141"/>
        <v>#VALUE!</v>
      </c>
      <c r="AP293" t="e">
        <f t="shared" si="142"/>
        <v>#VALUE!</v>
      </c>
      <c r="AR293" s="16">
        <f t="shared" si="167"/>
        <v>45777</v>
      </c>
      <c r="AS293" t="e">
        <f t="shared" si="136"/>
        <v>#VALUE!</v>
      </c>
      <c r="AT293" t="e">
        <f t="shared" si="144"/>
        <v>#VALUE!</v>
      </c>
      <c r="BE293" cm="1">
        <f t="array" ref="BE293">_xll.BDH($BE$3,"PX_LAST",$A293,$A293,"Days=A","Fill=P")</f>
        <v>527.48</v>
      </c>
      <c r="BF293">
        <f t="shared" si="139"/>
        <v>-1.2061732094695743E-2</v>
      </c>
      <c r="BG293" t="e">
        <f t="shared" si="153"/>
        <v>#VALUE!</v>
      </c>
      <c r="BH293" t="e">
        <f t="shared" si="154"/>
        <v>#VALUE!</v>
      </c>
      <c r="BI293" t="e">
        <f t="shared" si="161"/>
        <v>#VALUE!</v>
      </c>
      <c r="BJ293" t="e">
        <f t="shared" si="162"/>
        <v>#VALUE!</v>
      </c>
      <c r="BK293">
        <f t="shared" si="163"/>
        <v>237.10163168067604</v>
      </c>
      <c r="BL293" t="e">
        <f t="shared" si="156"/>
        <v>#VALUE!</v>
      </c>
    </row>
    <row r="294" spans="1:64" x14ac:dyDescent="0.25">
      <c r="A294" s="54">
        <v>45808</v>
      </c>
      <c r="B294" s="75">
        <f>_xll.BDH(B$2,"PX_LAST",$A294,$A294,"Days=A","Fill=P")</f>
        <v>100.0222</v>
      </c>
      <c r="C294" s="8">
        <f t="shared" si="137"/>
        <v>99.49057952059178</v>
      </c>
      <c r="D294" s="55">
        <f t="shared" si="145"/>
        <v>2.456134231445978</v>
      </c>
      <c r="E294" s="44">
        <f t="shared" si="158"/>
        <v>0.57700773755123591</v>
      </c>
      <c r="F294" s="8" cm="1">
        <f t="array" ref="F294">_xll.BDH(F$2,"PX_LAST",$A294,$A294,"Days=A","Fill=P")</f>
        <v>1.4</v>
      </c>
      <c r="G294" s="10">
        <f t="shared" si="138"/>
        <v>0.5468499038558331</v>
      </c>
      <c r="H294" s="44">
        <f t="shared" si="149"/>
        <v>2.034428477124949</v>
      </c>
      <c r="I294" s="44">
        <f t="shared" si="159"/>
        <v>-8.5371734965771662E-2</v>
      </c>
      <c r="J294" s="59" t="str">
        <f>_xll.BDH($J$2, "PX_LAST", A294, A294,"Days=A","Fill=P")</f>
        <v>#N/A Invalid Security</v>
      </c>
      <c r="K294" s="10" t="e">
        <f t="shared" si="135"/>
        <v>#VALUE!</v>
      </c>
      <c r="L294" s="55" t="e">
        <f t="shared" si="133"/>
        <v>#VALUE!</v>
      </c>
      <c r="M294" s="59" cm="1">
        <f t="array" ref="M294">_xll.BDH(M$3,"PX_LAST",$A294,$A294,"Days=A","Fill=P")</f>
        <v>17.7</v>
      </c>
      <c r="N294" s="10">
        <f t="shared" si="157"/>
        <v>-5.1412485529885279</v>
      </c>
      <c r="O294" s="55">
        <f t="shared" si="134"/>
        <v>1.6360252067416337</v>
      </c>
      <c r="R294" s="34" t="s">
        <v>23</v>
      </c>
      <c r="S294" s="26" t="e">
        <f t="shared" si="160"/>
        <v>#VALUE!</v>
      </c>
      <c r="T294" s="1" t="e">
        <f t="shared" si="146"/>
        <v>#VALUE!</v>
      </c>
      <c r="U294" s="26" t="e">
        <f t="shared" si="150"/>
        <v>#VALUE!</v>
      </c>
      <c r="V294" s="49" t="e">
        <f t="shared" si="147"/>
        <v>#VALUE!</v>
      </c>
      <c r="W294" s="26" t="e">
        <f t="shared" si="151"/>
        <v>#VALUE!</v>
      </c>
      <c r="X294" t="e">
        <f t="shared" si="152"/>
        <v>#VALUE!</v>
      </c>
      <c r="Y294" s="35" t="e">
        <f t="shared" si="165"/>
        <v>#VALUE!</v>
      </c>
      <c r="Z294" s="34" t="e">
        <f t="shared" si="164"/>
        <v>#VALUE!</v>
      </c>
      <c r="AA294" t="s">
        <v>57</v>
      </c>
      <c r="AB294" s="1" t="e">
        <f t="shared" si="155"/>
        <v>#VALUE!</v>
      </c>
      <c r="AC294" s="1" t="e">
        <f t="shared" si="132"/>
        <v>#VALUE!</v>
      </c>
      <c r="AD294" s="1"/>
      <c r="AE294" s="1"/>
      <c r="AF294" s="1"/>
      <c r="AG294" s="1">
        <f t="shared" si="166"/>
        <v>0</v>
      </c>
      <c r="AI294" s="28" t="e">
        <f t="shared" si="140"/>
        <v>#VALUE!</v>
      </c>
      <c r="AJ294" s="28" t="e">
        <f t="shared" si="140"/>
        <v>#VALUE!</v>
      </c>
      <c r="AK294" s="28" t="e">
        <f t="shared" si="140"/>
        <v>#VALUE!</v>
      </c>
      <c r="AL294" s="28" t="e">
        <f t="shared" si="140"/>
        <v>#VALUE!</v>
      </c>
      <c r="AM294" s="28" t="e">
        <f t="shared" si="141"/>
        <v>#VALUE!</v>
      </c>
      <c r="AN294" s="28" t="e">
        <f t="shared" si="141"/>
        <v>#VALUE!</v>
      </c>
      <c r="AO294" t="e">
        <f t="shared" si="141"/>
        <v>#VALUE!</v>
      </c>
      <c r="AP294" t="e">
        <f t="shared" si="142"/>
        <v>#VALUE!</v>
      </c>
      <c r="AR294" s="16">
        <f t="shared" si="167"/>
        <v>45808</v>
      </c>
      <c r="AS294" t="e">
        <f t="shared" si="136"/>
        <v>#VALUE!</v>
      </c>
      <c r="AT294" t="e">
        <f t="shared" si="144"/>
        <v>#VALUE!</v>
      </c>
      <c r="BE294" cm="1">
        <f t="array" ref="BE294">_xll.BDH($BE$3,"PX_LAST",$A294,$A294,"Days=A","Fill=P")</f>
        <v>548.66999999999996</v>
      </c>
      <c r="BF294">
        <f t="shared" si="139"/>
        <v>4.0172139228027426E-2</v>
      </c>
      <c r="BG294" t="e">
        <f t="shared" si="153"/>
        <v>#VALUE!</v>
      </c>
      <c r="BH294" t="e">
        <f t="shared" si="154"/>
        <v>#VALUE!</v>
      </c>
      <c r="BI294" t="e">
        <f t="shared" si="161"/>
        <v>#VALUE!</v>
      </c>
      <c r="BJ294" t="e">
        <f t="shared" si="162"/>
        <v>#VALUE!</v>
      </c>
      <c r="BK294">
        <f t="shared" si="163"/>
        <v>246.62651143974463</v>
      </c>
      <c r="BL294" t="e">
        <f t="shared" si="156"/>
        <v>#VALUE!</v>
      </c>
    </row>
    <row r="295" spans="1:64" x14ac:dyDescent="0.25">
      <c r="A295" s="54">
        <v>45838</v>
      </c>
      <c r="B295" s="75">
        <f>_xll.BDH(B$2,"PX_LAST",$A295,$A295,"Days=A","Fill=P")</f>
        <v>100.1694</v>
      </c>
      <c r="C295" s="8">
        <f t="shared" si="137"/>
        <v>99.524520544562193</v>
      </c>
      <c r="D295" s="55">
        <f t="shared" si="145"/>
        <v>2.6375129897621044</v>
      </c>
      <c r="E295" s="44">
        <f t="shared" si="158"/>
        <v>0.52986951334443244</v>
      </c>
      <c r="F295" s="8" cm="1">
        <f t="array" ref="F295">_xll.BDH(F$2,"PX_LAST",$A295,$A295,"Days=A","Fill=P")</f>
        <v>1.524</v>
      </c>
      <c r="G295" s="10">
        <f t="shared" si="138"/>
        <v>0.5957074086630415</v>
      </c>
      <c r="H295" s="44">
        <f t="shared" si="149"/>
        <v>2.0434440445623485</v>
      </c>
      <c r="I295" s="44">
        <f t="shared" si="159"/>
        <v>-5.58592767074515E-2</v>
      </c>
      <c r="J295" s="59" t="str">
        <f>_xll.BDH($J$2, "PX_LAST", A295, A295,"Days=A","Fill=P")</f>
        <v>#N/A Invalid Security</v>
      </c>
      <c r="K295" s="10" t="e">
        <f t="shared" si="135"/>
        <v>#VALUE!</v>
      </c>
      <c r="L295" s="55" t="e">
        <f t="shared" si="133"/>
        <v>#VALUE!</v>
      </c>
      <c r="M295" s="59" cm="1">
        <f t="array" ref="M295">_xll.BDH(M$3,"PX_LAST",$A295,$A295,"Days=A","Fill=P")</f>
        <v>27.3</v>
      </c>
      <c r="N295" s="10">
        <f t="shared" si="157"/>
        <v>-1.8971236976896755</v>
      </c>
      <c r="O295" s="55">
        <f t="shared" si="134"/>
        <v>1.8002038462852006</v>
      </c>
      <c r="R295" s="34" t="s">
        <v>23</v>
      </c>
      <c r="S295" s="26" t="e">
        <f t="shared" si="160"/>
        <v>#VALUE!</v>
      </c>
      <c r="T295" s="1" t="e">
        <f t="shared" si="146"/>
        <v>#VALUE!</v>
      </c>
      <c r="U295" s="26" t="e">
        <f t="shared" si="150"/>
        <v>#VALUE!</v>
      </c>
      <c r="V295" s="49" t="e">
        <f t="shared" si="147"/>
        <v>#VALUE!</v>
      </c>
      <c r="W295" s="26" t="e">
        <f t="shared" si="151"/>
        <v>#VALUE!</v>
      </c>
      <c r="X295" t="e">
        <f t="shared" si="152"/>
        <v>#VALUE!</v>
      </c>
      <c r="Y295" s="35" t="e">
        <f t="shared" si="165"/>
        <v>#VALUE!</v>
      </c>
      <c r="Z295" s="34" t="e">
        <f t="shared" si="164"/>
        <v>#VALUE!</v>
      </c>
      <c r="AA295" t="s">
        <v>57</v>
      </c>
      <c r="AB295" s="1" t="e">
        <f t="shared" si="155"/>
        <v>#VALUE!</v>
      </c>
      <c r="AC295" s="1" t="e">
        <f t="shared" si="132"/>
        <v>#VALUE!</v>
      </c>
      <c r="AD295" s="1"/>
      <c r="AE295" s="1"/>
      <c r="AF295" s="1"/>
      <c r="AG295" s="1">
        <f t="shared" si="166"/>
        <v>0</v>
      </c>
      <c r="AI295" s="28" t="e">
        <f t="shared" si="140"/>
        <v>#VALUE!</v>
      </c>
      <c r="AJ295" s="28" t="e">
        <f t="shared" si="140"/>
        <v>#VALUE!</v>
      </c>
      <c r="AK295" s="28" t="e">
        <f t="shared" si="140"/>
        <v>#VALUE!</v>
      </c>
      <c r="AL295" s="28" t="e">
        <f t="shared" si="140"/>
        <v>#VALUE!</v>
      </c>
      <c r="AM295" s="28" t="e">
        <f t="shared" si="141"/>
        <v>#VALUE!</v>
      </c>
      <c r="AN295" s="28" t="e">
        <f t="shared" si="141"/>
        <v>#VALUE!</v>
      </c>
      <c r="AO295" t="e">
        <f t="shared" si="141"/>
        <v>#VALUE!</v>
      </c>
      <c r="AP295" t="e">
        <f t="shared" si="142"/>
        <v>#VALUE!</v>
      </c>
      <c r="AR295" s="16">
        <f t="shared" si="167"/>
        <v>45838</v>
      </c>
      <c r="AS295" t="e">
        <f t="shared" si="136"/>
        <v>#VALUE!</v>
      </c>
      <c r="AT295" t="e">
        <f t="shared" si="144"/>
        <v>#VALUE!</v>
      </c>
      <c r="BE295" cm="1">
        <f t="array" ref="BE295">_xll.BDH($BE$3,"PX_LAST",$A295,$A295,"Days=A","Fill=P")</f>
        <v>541.37</v>
      </c>
      <c r="BF295">
        <f t="shared" si="139"/>
        <v>-1.3304900942278541E-2</v>
      </c>
      <c r="BG295" t="e">
        <f t="shared" si="153"/>
        <v>#VALUE!</v>
      </c>
      <c r="BH295" t="e">
        <f t="shared" si="154"/>
        <v>#VALUE!</v>
      </c>
      <c r="BI295" t="e">
        <f t="shared" si="161"/>
        <v>#VALUE!</v>
      </c>
      <c r="BJ295" t="e">
        <f t="shared" si="162"/>
        <v>#VALUE!</v>
      </c>
      <c r="BK295">
        <f t="shared" si="163"/>
        <v>243.3451701352991</v>
      </c>
      <c r="BL295" t="e">
        <f t="shared" si="156"/>
        <v>#VALUE!</v>
      </c>
    </row>
    <row r="296" spans="1:64" x14ac:dyDescent="0.25">
      <c r="A296" s="54">
        <v>45869</v>
      </c>
      <c r="B296" s="75">
        <f>_xll.BDH(B$2,"PX_LAST",$A296,$A296,"Days=A","Fill=P")</f>
        <v>100.3141</v>
      </c>
      <c r="C296" s="8">
        <f t="shared" si="137"/>
        <v>99.563999517334082</v>
      </c>
      <c r="D296" s="55">
        <f t="shared" si="145"/>
        <v>2.8195588616141003</v>
      </c>
      <c r="E296" s="44">
        <f t="shared" si="158"/>
        <v>0.57256261651501683</v>
      </c>
      <c r="F296" s="8" cm="1">
        <f t="array" ref="F296">_xll.BDH(F$2,"PX_LAST",$A296,$A296,"Days=A","Fill=P")</f>
        <v>1.5149999999999999</v>
      </c>
      <c r="G296" s="10">
        <f t="shared" si="138"/>
        <v>0.6416720382298895</v>
      </c>
      <c r="H296" s="44">
        <f t="shared" si="149"/>
        <v>2.0324457146833805</v>
      </c>
      <c r="I296" s="44">
        <f t="shared" si="159"/>
        <v>-6.0341033550989298E-2</v>
      </c>
      <c r="J296" s="59" t="str">
        <f>_xll.BDH($J$2, "PX_LAST", A296, A296,"Days=A","Fill=P")</f>
        <v>#N/A Invalid Security</v>
      </c>
      <c r="K296" s="10" t="e">
        <f t="shared" si="135"/>
        <v>#VALUE!</v>
      </c>
      <c r="L296" s="55" t="e">
        <f t="shared" si="133"/>
        <v>#VALUE!</v>
      </c>
      <c r="M296" s="59" cm="1">
        <f t="array" ref="M296">_xll.BDH(M$3,"PX_LAST",$A296,$A296,"Days=A","Fill=P")</f>
        <v>39.299999999999997</v>
      </c>
      <c r="N296" s="10">
        <f t="shared" si="157"/>
        <v>2.2225886720792909</v>
      </c>
      <c r="O296" s="55">
        <f t="shared" si="134"/>
        <v>2.1479154042173501</v>
      </c>
      <c r="R296" s="34" t="s">
        <v>26</v>
      </c>
      <c r="S296" s="26" t="e">
        <f t="shared" si="160"/>
        <v>#VALUE!</v>
      </c>
      <c r="T296" s="1" t="e">
        <f t="shared" si="146"/>
        <v>#VALUE!</v>
      </c>
      <c r="U296" s="26" t="e">
        <f t="shared" si="150"/>
        <v>#VALUE!</v>
      </c>
      <c r="V296" s="49" t="e">
        <f t="shared" si="147"/>
        <v>#VALUE!</v>
      </c>
      <c r="W296" s="26" t="e">
        <f t="shared" si="151"/>
        <v>#VALUE!</v>
      </c>
      <c r="X296" t="e">
        <f t="shared" si="152"/>
        <v>#VALUE!</v>
      </c>
      <c r="Y296" s="35" t="e">
        <f t="shared" si="165"/>
        <v>#VALUE!</v>
      </c>
      <c r="Z296" s="34" t="e">
        <f t="shared" si="164"/>
        <v>#VALUE!</v>
      </c>
      <c r="AA296" t="s">
        <v>57</v>
      </c>
      <c r="AB296" s="1" t="e">
        <f t="shared" si="155"/>
        <v>#VALUE!</v>
      </c>
      <c r="AC296" s="1" t="e">
        <f t="shared" si="132"/>
        <v>#VALUE!</v>
      </c>
      <c r="AD296" s="1"/>
      <c r="AE296" s="1"/>
      <c r="AF296" s="1"/>
      <c r="AG296" s="1">
        <f t="shared" si="166"/>
        <v>0</v>
      </c>
      <c r="AI296" s="28" t="e">
        <f t="shared" si="140"/>
        <v>#VALUE!</v>
      </c>
      <c r="AJ296" s="28" t="e">
        <f t="shared" si="140"/>
        <v>#VALUE!</v>
      </c>
      <c r="AK296" s="28" t="e">
        <f t="shared" si="140"/>
        <v>#VALUE!</v>
      </c>
      <c r="AL296" s="28" t="e">
        <f t="shared" si="140"/>
        <v>#VALUE!</v>
      </c>
      <c r="AM296" s="28" t="e">
        <f t="shared" si="141"/>
        <v>#VALUE!</v>
      </c>
      <c r="AN296" s="28" t="e">
        <f t="shared" si="141"/>
        <v>#VALUE!</v>
      </c>
      <c r="AO296" t="e">
        <f t="shared" si="141"/>
        <v>#VALUE!</v>
      </c>
      <c r="AP296" t="e">
        <f t="shared" si="142"/>
        <v>#VALUE!</v>
      </c>
      <c r="AR296" s="16">
        <f t="shared" si="167"/>
        <v>45869</v>
      </c>
      <c r="BE296" cm="1">
        <f t="array" ref="BE296">_xll.BDH($BE$3,"PX_LAST",$A296,$A296,"Days=A","Fill=P")</f>
        <v>546.11</v>
      </c>
      <c r="BF296">
        <f t="shared" si="139"/>
        <v>8.7555645861425724E-3</v>
      </c>
      <c r="BG296" t="e">
        <f t="shared" si="153"/>
        <v>#VALUE!</v>
      </c>
      <c r="BH296" t="e">
        <f t="shared" si="154"/>
        <v>#VALUE!</v>
      </c>
      <c r="BI296" t="e">
        <f t="shared" si="161"/>
        <v>#VALUE!</v>
      </c>
      <c r="BJ296" t="e">
        <f t="shared" si="162"/>
        <v>#VALUE!</v>
      </c>
      <c r="BK296">
        <f t="shared" si="163"/>
        <v>245.47579448914456</v>
      </c>
      <c r="BL296" t="e">
        <f t="shared" si="156"/>
        <v>#VALUE!</v>
      </c>
    </row>
    <row r="297" spans="1:64" x14ac:dyDescent="0.25">
      <c r="A297" s="54">
        <v>45898</v>
      </c>
      <c r="B297" s="75">
        <f>_xll.BDH(B$2,"PX_LAST",$A297,$A297,"Days=A","Fill=P")</f>
        <v>100.3141</v>
      </c>
      <c r="C297" s="8">
        <f t="shared" si="137"/>
        <v>99.601504541467364</v>
      </c>
      <c r="D297" s="55">
        <f t="shared" si="145"/>
        <v>2.8526347747987431</v>
      </c>
      <c r="E297" s="44">
        <f t="shared" si="158"/>
        <v>0.53913631499510073</v>
      </c>
      <c r="F297" s="8" cm="1">
        <f t="array" ref="F297">_xll.BDH(F$2,"PX_LAST",$A297,$A297,"Days=A","Fill=P")</f>
        <v>1.4590000000000001</v>
      </c>
      <c r="G297" s="10">
        <f t="shared" si="138"/>
        <v>0.68253843631839506</v>
      </c>
      <c r="H297" s="44">
        <f t="shared" si="149"/>
        <v>1.9906933904049589</v>
      </c>
      <c r="I297" s="44">
        <f t="shared" si="159"/>
        <v>-4.5824478570252403E-2</v>
      </c>
      <c r="J297" s="59" t="str">
        <f>_xll.BDH($J$2, "PX_LAST", A297, A297,"Days=A","Fill=P")</f>
        <v>#N/A Invalid Security</v>
      </c>
      <c r="K297" s="10" t="e">
        <f t="shared" si="135"/>
        <v>#VALUE!</v>
      </c>
      <c r="L297" s="55" t="e">
        <f t="shared" si="133"/>
        <v>#VALUE!</v>
      </c>
      <c r="M297" s="59" cm="1">
        <f t="array" ref="M297">_xll.BDH(M$3,"PX_LAST",$A297,$A297,"Days=A","Fill=P")</f>
        <v>25.2</v>
      </c>
      <c r="N297" s="10">
        <f t="shared" si="157"/>
        <v>4.5203298048713609</v>
      </c>
      <c r="O297" s="55">
        <f t="shared" si="134"/>
        <v>2.1892415366889084</v>
      </c>
      <c r="R297" s="34" t="s">
        <v>23</v>
      </c>
      <c r="S297" s="26" t="e">
        <f t="shared" si="160"/>
        <v>#VALUE!</v>
      </c>
      <c r="T297" s="1" t="e">
        <f t="shared" si="146"/>
        <v>#VALUE!</v>
      </c>
      <c r="U297" s="26" t="e">
        <f t="shared" si="150"/>
        <v>#VALUE!</v>
      </c>
      <c r="V297" s="49" t="e">
        <f t="shared" si="147"/>
        <v>#VALUE!</v>
      </c>
      <c r="W297" s="26" t="e">
        <f t="shared" si="151"/>
        <v>#VALUE!</v>
      </c>
      <c r="X297" t="e">
        <f t="shared" si="152"/>
        <v>#VALUE!</v>
      </c>
      <c r="Y297" s="35" t="e">
        <f t="shared" si="165"/>
        <v>#VALUE!</v>
      </c>
      <c r="Z297" s="34" t="e">
        <f t="shared" si="164"/>
        <v>#VALUE!</v>
      </c>
      <c r="AA297" t="s">
        <v>57</v>
      </c>
      <c r="AB297" s="1" t="e">
        <f t="shared" si="155"/>
        <v>#VALUE!</v>
      </c>
      <c r="AC297" s="1" t="e">
        <f t="shared" si="132"/>
        <v>#VALUE!</v>
      </c>
      <c r="AD297" s="1"/>
      <c r="AE297" s="1"/>
      <c r="AF297" s="1"/>
      <c r="AG297" s="1">
        <f t="shared" si="166"/>
        <v>0</v>
      </c>
      <c r="AI297" s="28" t="e">
        <f t="shared" si="140"/>
        <v>#VALUE!</v>
      </c>
      <c r="AJ297" s="28" t="e">
        <f t="shared" si="140"/>
        <v>#VALUE!</v>
      </c>
      <c r="AK297" s="28" t="e">
        <f t="shared" si="140"/>
        <v>#VALUE!</v>
      </c>
      <c r="AL297" s="28" t="e">
        <f t="shared" si="140"/>
        <v>#VALUE!</v>
      </c>
      <c r="AM297" s="28" t="e">
        <f t="shared" si="141"/>
        <v>#VALUE!</v>
      </c>
      <c r="AN297" s="28" t="e">
        <f t="shared" si="141"/>
        <v>#VALUE!</v>
      </c>
      <c r="AO297" t="e">
        <f t="shared" si="141"/>
        <v>#VALUE!</v>
      </c>
      <c r="AP297" t="e">
        <f t="shared" si="142"/>
        <v>#VALUE!</v>
      </c>
      <c r="AR297" s="16">
        <f t="shared" si="167"/>
        <v>45898</v>
      </c>
      <c r="BE297" cm="1">
        <f t="array" ref="BE297">_xll.BDH($BE$3,"PX_LAST",$A297,$A297,"Days=A","Fill=P")</f>
        <v>550.14</v>
      </c>
      <c r="BF297">
        <f t="shared" si="139"/>
        <v>7.3794656754133658E-3</v>
      </c>
      <c r="BG297" t="e">
        <f t="shared" si="153"/>
        <v>#VALUE!</v>
      </c>
      <c r="BH297" t="e">
        <f t="shared" si="154"/>
        <v>#VALUE!</v>
      </c>
      <c r="BI297" t="e">
        <f t="shared" si="161"/>
        <v>#VALUE!</v>
      </c>
      <c r="BJ297" t="e">
        <f t="shared" si="162"/>
        <v>#VALUE!</v>
      </c>
      <c r="BK297">
        <f t="shared" si="163"/>
        <v>247.28727468872202</v>
      </c>
      <c r="BL297" t="e">
        <f t="shared" si="156"/>
        <v>#VALUE!</v>
      </c>
    </row>
    <row r="298" spans="1:64" x14ac:dyDescent="0.25">
      <c r="A298" s="54">
        <v>45930</v>
      </c>
      <c r="B298" s="75">
        <f>_xll.BDH(B$2,"PX_LAST",$A298,$A298,"Days=A","Fill=P")</f>
        <v>100.58799999999999</v>
      </c>
      <c r="C298" s="8">
        <f t="shared" si="137"/>
        <v>99.650829314394002</v>
      </c>
      <c r="D298" s="55">
        <f t="shared" si="145"/>
        <v>2.9012732835224813</v>
      </c>
      <c r="E298" s="44">
        <f t="shared" si="158"/>
        <v>0.44513905207650328</v>
      </c>
      <c r="F298" s="8" cm="1">
        <f t="array" ref="F298">_xll.BDH(F$2,"PX_LAST",$A298,$A298,"Days=A","Fill=P")</f>
        <v>1.431</v>
      </c>
      <c r="G298" s="10">
        <f t="shared" si="138"/>
        <v>0.71996151450247536</v>
      </c>
      <c r="H298" s="44">
        <f t="shared" si="149"/>
        <v>1.916318538428144</v>
      </c>
      <c r="I298" s="44">
        <f t="shared" si="159"/>
        <v>-0.11810993869680497</v>
      </c>
      <c r="J298" s="59" t="str">
        <f>_xll.BDH($J$2, "PX_LAST", A298, A298,"Days=A","Fill=P")</f>
        <v>#N/A Invalid Security</v>
      </c>
      <c r="K298" s="10" t="e">
        <f t="shared" si="135"/>
        <v>#VALUE!</v>
      </c>
      <c r="L298" s="55" t="e">
        <f t="shared" si="133"/>
        <v>#VALUE!</v>
      </c>
      <c r="M298" s="59" cm="1">
        <f t="array" ref="M298">_xll.BDH(M$3,"PX_LAST",$A298,$A298,"Days=A","Fill=P")</f>
        <v>8.1999999999999993</v>
      </c>
      <c r="N298" s="10">
        <f t="shared" si="157"/>
        <v>4.8882968243842244</v>
      </c>
      <c r="O298" s="55">
        <f t="shared" si="134"/>
        <v>2.2440304316263044</v>
      </c>
      <c r="R298" s="34" t="s">
        <v>23</v>
      </c>
      <c r="S298" s="26" t="e">
        <f t="shared" si="160"/>
        <v>#VALUE!</v>
      </c>
      <c r="T298" s="1" t="e">
        <f t="shared" si="146"/>
        <v>#VALUE!</v>
      </c>
      <c r="U298" s="26" t="e">
        <f t="shared" si="150"/>
        <v>#VALUE!</v>
      </c>
      <c r="V298" s="49" t="e">
        <f t="shared" si="147"/>
        <v>#VALUE!</v>
      </c>
      <c r="W298" s="26" t="e">
        <f t="shared" si="151"/>
        <v>#VALUE!</v>
      </c>
      <c r="X298" t="e">
        <f t="shared" si="152"/>
        <v>#VALUE!</v>
      </c>
      <c r="Y298" s="35" t="e">
        <f t="shared" si="165"/>
        <v>#VALUE!</v>
      </c>
      <c r="Z298" s="34" t="e">
        <f t="shared" si="164"/>
        <v>#VALUE!</v>
      </c>
      <c r="AA298" t="s">
        <v>57</v>
      </c>
      <c r="AB298" s="1" t="e">
        <f t="shared" si="155"/>
        <v>#VALUE!</v>
      </c>
      <c r="AC298" s="1" t="e">
        <f t="shared" si="132"/>
        <v>#VALUE!</v>
      </c>
      <c r="AD298" s="1"/>
      <c r="AE298" s="1"/>
      <c r="AF298" s="1"/>
      <c r="AG298" s="1">
        <f t="shared" si="166"/>
        <v>0</v>
      </c>
      <c r="AI298" s="28" t="e">
        <f t="shared" si="140"/>
        <v>#VALUE!</v>
      </c>
      <c r="AJ298" s="28" t="e">
        <f t="shared" si="140"/>
        <v>#VALUE!</v>
      </c>
      <c r="AK298" s="28" t="e">
        <f t="shared" si="140"/>
        <v>#VALUE!</v>
      </c>
      <c r="AL298" s="28" t="e">
        <f t="shared" si="140"/>
        <v>#VALUE!</v>
      </c>
      <c r="AM298" s="28" t="e">
        <f t="shared" si="141"/>
        <v>#VALUE!</v>
      </c>
      <c r="AN298" s="28" t="e">
        <f t="shared" si="141"/>
        <v>#VALUE!</v>
      </c>
      <c r="AO298" t="e">
        <f t="shared" si="141"/>
        <v>#VALUE!</v>
      </c>
      <c r="AP298" t="e">
        <f t="shared" si="142"/>
        <v>#VALUE!</v>
      </c>
      <c r="AR298" s="16">
        <f t="shared" si="167"/>
        <v>45930</v>
      </c>
      <c r="BE298" cm="1">
        <f t="array" ref="BE298">_xll.BDH($BE$3,"PX_LAST",$A298,$A298,"Days=A","Fill=P")</f>
        <v>558.17999999999995</v>
      </c>
      <c r="BF298">
        <f t="shared" si="139"/>
        <v>1.4614461773366783E-2</v>
      </c>
      <c r="BG298" t="e">
        <f t="shared" si="153"/>
        <v>#VALUE!</v>
      </c>
      <c r="BH298" t="e">
        <f t="shared" si="154"/>
        <v>#VALUE!</v>
      </c>
      <c r="BI298" t="e">
        <f t="shared" si="161"/>
        <v>#VALUE!</v>
      </c>
      <c r="BJ298" t="e">
        <f t="shared" si="162"/>
        <v>#VALUE!</v>
      </c>
      <c r="BK298">
        <f t="shared" si="163"/>
        <v>250.9012451117004</v>
      </c>
      <c r="BL298" t="e">
        <f t="shared" si="156"/>
        <v>#VALUE!</v>
      </c>
    </row>
    <row r="299" spans="1:64" x14ac:dyDescent="0.25">
      <c r="A299" s="54">
        <v>45961</v>
      </c>
      <c r="B299" s="75">
        <f>_xll.BDH(B$2,"PX_LAST",$A299,$A299,"Days=A","Fill=P")</f>
        <v>100.7008</v>
      </c>
      <c r="C299" s="8">
        <f t="shared" si="137"/>
        <v>99.703327848674306</v>
      </c>
      <c r="D299" s="55">
        <f t="shared" si="145"/>
        <v>2.8819828163841517</v>
      </c>
      <c r="E299" s="44">
        <f t="shared" si="158"/>
        <v>0.2444698266220473</v>
      </c>
      <c r="F299" s="8" cm="1">
        <f t="array" ref="F299">_xll.BDH(F$2,"PX_LAST",$A299,$A299,"Days=A","Fill=P")</f>
        <v>1.2290000000000001</v>
      </c>
      <c r="G299" s="10">
        <f t="shared" si="138"/>
        <v>0.74541343877735167</v>
      </c>
      <c r="H299" s="44">
        <f t="shared" si="149"/>
        <v>1.7332968959458224</v>
      </c>
      <c r="I299" s="44">
        <f t="shared" si="159"/>
        <v>-0.31014714861652615</v>
      </c>
      <c r="J299" s="59" t="str">
        <f>_xll.BDH($J$2, "PX_LAST", A299, A299,"Days=A","Fill=P")</f>
        <v>#N/A Invalid Security</v>
      </c>
      <c r="K299" s="10" t="e">
        <f t="shared" si="135"/>
        <v>#VALUE!</v>
      </c>
      <c r="L299" s="55" t="e">
        <f t="shared" si="133"/>
        <v>#VALUE!</v>
      </c>
      <c r="M299" s="59" cm="1">
        <f t="array" ref="M299">_xll.BDH(M$3,"PX_LAST",$A299,$A299,"Days=A","Fill=P")</f>
        <v>24.9</v>
      </c>
      <c r="N299" s="10">
        <f t="shared" si="157"/>
        <v>6.8894671419458016</v>
      </c>
      <c r="O299" s="55">
        <f t="shared" si="134"/>
        <v>2.3923878909930076</v>
      </c>
      <c r="R299" s="34" t="s">
        <v>23</v>
      </c>
      <c r="S299" s="26" t="e">
        <f t="shared" si="160"/>
        <v>#VALUE!</v>
      </c>
      <c r="T299" s="1" t="e">
        <f t="shared" si="146"/>
        <v>#VALUE!</v>
      </c>
      <c r="U299" s="26" t="e">
        <f t="shared" si="150"/>
        <v>#VALUE!</v>
      </c>
      <c r="V299" s="49" t="e">
        <f t="shared" si="147"/>
        <v>#VALUE!</v>
      </c>
      <c r="W299" s="26" t="e">
        <f t="shared" si="151"/>
        <v>#VALUE!</v>
      </c>
      <c r="X299" t="e">
        <f t="shared" si="152"/>
        <v>#VALUE!</v>
      </c>
      <c r="Y299" s="35" t="e">
        <f t="shared" si="165"/>
        <v>#VALUE!</v>
      </c>
      <c r="Z299" s="34" t="e">
        <f t="shared" si="164"/>
        <v>#VALUE!</v>
      </c>
      <c r="AA299" t="s">
        <v>57</v>
      </c>
      <c r="AB299" s="1" t="e">
        <f t="shared" si="155"/>
        <v>#VALUE!</v>
      </c>
      <c r="AC299" s="1" t="e">
        <f t="shared" si="132"/>
        <v>#VALUE!</v>
      </c>
      <c r="AD299" s="1"/>
      <c r="AE299" s="1"/>
      <c r="AF299" s="1"/>
      <c r="AG299" s="1">
        <f t="shared" si="166"/>
        <v>0</v>
      </c>
      <c r="AI299" s="28" t="e">
        <f t="shared" si="140"/>
        <v>#VALUE!</v>
      </c>
      <c r="AJ299" s="28" t="e">
        <f t="shared" si="140"/>
        <v>#VALUE!</v>
      </c>
      <c r="AK299" s="28" t="e">
        <f t="shared" si="140"/>
        <v>#VALUE!</v>
      </c>
      <c r="AL299" s="28" t="e">
        <f t="shared" si="140"/>
        <v>#VALUE!</v>
      </c>
      <c r="AM299" s="28" t="e">
        <f t="shared" si="141"/>
        <v>#VALUE!</v>
      </c>
      <c r="AN299" s="28" t="e">
        <f t="shared" si="141"/>
        <v>#VALUE!</v>
      </c>
      <c r="AO299" t="e">
        <f t="shared" si="141"/>
        <v>#VALUE!</v>
      </c>
      <c r="AP299" t="e">
        <f t="shared" si="142"/>
        <v>#VALUE!</v>
      </c>
      <c r="BE299" cm="1">
        <f t="array" ref="BE299">_xll.BDH($BE$3,"PX_LAST",$A299,$A299,"Days=A","Fill=P")</f>
        <v>571.89</v>
      </c>
      <c r="BF299">
        <f t="shared" si="139"/>
        <v>2.4561969257228977E-2</v>
      </c>
      <c r="BG299" t="e">
        <f t="shared" si="153"/>
        <v>#VALUE!</v>
      </c>
      <c r="BH299" t="e">
        <f t="shared" si="154"/>
        <v>#VALUE!</v>
      </c>
      <c r="BI299" t="e">
        <f t="shared" si="161"/>
        <v>#VALUE!</v>
      </c>
      <c r="BJ299" t="e">
        <f t="shared" si="162"/>
        <v>#VALUE!</v>
      </c>
      <c r="BK299">
        <f t="shared" si="163"/>
        <v>257.06387378073447</v>
      </c>
      <c r="BL299" t="e">
        <f t="shared" si="156"/>
        <v>#VALUE!</v>
      </c>
    </row>
    <row r="300" spans="1:64" x14ac:dyDescent="0.25">
      <c r="A300" s="54">
        <v>45989</v>
      </c>
      <c r="B300" s="75">
        <f>_xll.BDH(B$2,"PX_LAST",$A300,$A300,"Days=A","Fill=P")</f>
        <v>100.7008</v>
      </c>
      <c r="C300" s="8">
        <f t="shared" si="137"/>
        <v>99.753201456240589</v>
      </c>
      <c r="D300" s="55">
        <f t="shared" si="145"/>
        <v>2.7780138868198598</v>
      </c>
      <c r="E300" s="44">
        <f t="shared" si="158"/>
        <v>-4.1544974794240463E-2</v>
      </c>
      <c r="F300" s="8" cm="1">
        <f t="array" ref="F300">_xll.BDH(F$2,"PX_LAST",$A300,$A300,"Days=A","Fill=P")</f>
        <v>1.232</v>
      </c>
      <c r="G300" s="10">
        <f t="shared" si="138"/>
        <v>0.76974276683848419</v>
      </c>
      <c r="H300" s="44">
        <f t="shared" si="149"/>
        <v>1.5722808710808827</v>
      </c>
      <c r="I300" s="44">
        <f t="shared" si="159"/>
        <v>-0.46016484360249787</v>
      </c>
      <c r="J300" s="59" t="str">
        <f>_xll.BDH($J$2, "PX_LAST", A300, A300,"Days=A","Fill=P")</f>
        <v>#N/A Invalid Security</v>
      </c>
      <c r="K300" s="10" t="e">
        <f t="shared" si="135"/>
        <v>#VALUE!</v>
      </c>
      <c r="L300" s="55" t="e">
        <f t="shared" si="133"/>
        <v>#VALUE!</v>
      </c>
      <c r="M300" s="59" cm="1">
        <f t="array" ref="M300">_xll.BDH(M$3,"PX_LAST",$A300,$A300,"Days=A","Fill=P")</f>
        <v>17.7</v>
      </c>
      <c r="N300" s="10">
        <f t="shared" si="157"/>
        <v>7.9705204277512207</v>
      </c>
      <c r="O300" s="55">
        <f t="shared" si="134"/>
        <v>2.3930651689195748</v>
      </c>
      <c r="R300" s="34" t="s">
        <v>26</v>
      </c>
      <c r="S300" s="26" t="e">
        <f t="shared" si="160"/>
        <v>#VALUE!</v>
      </c>
      <c r="T300" s="1" t="e">
        <f t="shared" si="146"/>
        <v>#VALUE!</v>
      </c>
      <c r="U300" s="26" t="e">
        <f t="shared" si="150"/>
        <v>#VALUE!</v>
      </c>
      <c r="V300" s="49" t="e">
        <f t="shared" si="147"/>
        <v>#VALUE!</v>
      </c>
      <c r="W300" s="26" t="e">
        <f t="shared" si="151"/>
        <v>#VALUE!</v>
      </c>
      <c r="X300" t="e">
        <f t="shared" si="152"/>
        <v>#VALUE!</v>
      </c>
      <c r="Y300" s="35" t="e">
        <f t="shared" si="165"/>
        <v>#VALUE!</v>
      </c>
      <c r="Z300" s="34" t="e">
        <f t="shared" si="164"/>
        <v>#VALUE!</v>
      </c>
      <c r="AA300" t="s">
        <v>58</v>
      </c>
      <c r="AB300" s="1" t="e">
        <f t="shared" si="155"/>
        <v>#VALUE!</v>
      </c>
      <c r="AC300" s="1" t="e">
        <f t="shared" ref="AC300:AC307" si="168">PERCENTILE(AB280:AB300,$X$1)</f>
        <v>#VALUE!</v>
      </c>
      <c r="AD300" s="1"/>
      <c r="AE300" s="1"/>
      <c r="AF300" s="1"/>
      <c r="AG300" s="1">
        <f t="shared" si="166"/>
        <v>0</v>
      </c>
      <c r="AI300" s="28" t="e">
        <f t="shared" si="140"/>
        <v>#VALUE!</v>
      </c>
      <c r="AJ300" s="28" t="e">
        <f t="shared" si="140"/>
        <v>#VALUE!</v>
      </c>
      <c r="AK300" s="28" t="e">
        <f t="shared" si="140"/>
        <v>#VALUE!</v>
      </c>
      <c r="AL300" s="28" t="e">
        <f t="shared" si="140"/>
        <v>#VALUE!</v>
      </c>
      <c r="AM300" s="28" t="e">
        <f t="shared" si="141"/>
        <v>#VALUE!</v>
      </c>
      <c r="AN300" s="28" t="e">
        <f t="shared" si="141"/>
        <v>#VALUE!</v>
      </c>
      <c r="AO300" t="e">
        <f t="shared" si="141"/>
        <v>#VALUE!</v>
      </c>
      <c r="AP300" t="e">
        <f t="shared" si="142"/>
        <v>#VALUE!</v>
      </c>
      <c r="BE300" cm="1">
        <f t="array" ref="BE300">_xll.BDH($BE$3,"PX_LAST",$A300,$A300,"Days=A","Fill=P")</f>
        <v>576.42999999999995</v>
      </c>
      <c r="BF300">
        <f t="shared" si="139"/>
        <v>7.9385895889068081E-3</v>
      </c>
      <c r="BG300" t="e">
        <f t="shared" si="153"/>
        <v>#VALUE!</v>
      </c>
      <c r="BH300" t="e">
        <f t="shared" si="154"/>
        <v>#VALUE!</v>
      </c>
      <c r="BI300" t="e">
        <f t="shared" si="161"/>
        <v>#VALUE!</v>
      </c>
      <c r="BJ300" t="e">
        <f t="shared" si="162"/>
        <v>#VALUE!</v>
      </c>
      <c r="BK300">
        <f t="shared" si="163"/>
        <v>259.10459837281428</v>
      </c>
      <c r="BL300" t="e">
        <f t="shared" si="156"/>
        <v>#VALUE!</v>
      </c>
    </row>
    <row r="301" spans="1:64" x14ac:dyDescent="0.25">
      <c r="A301" s="54">
        <v>46022</v>
      </c>
      <c r="B301" s="75">
        <f>_xll.BDH(B$2,"PX_LAST",$A301,$A301,"Days=A","Fill=P")</f>
        <v>100.8013</v>
      </c>
      <c r="C301" s="8">
        <f t="shared" si="137"/>
        <v>99.805606383428554</v>
      </c>
      <c r="D301" s="55">
        <f t="shared" si="145"/>
        <v>2.6743744049514189</v>
      </c>
      <c r="E301" s="44">
        <f t="shared" si="158"/>
        <v>-0.17826036984732418</v>
      </c>
      <c r="F301" s="8" cm="1">
        <f t="array" ref="F301">_xll.BDH(F$2,"PX_LAST",$A301,$A301,"Days=A","Fill=P")</f>
        <v>1.635</v>
      </c>
      <c r="G301" s="10">
        <f t="shared" si="138"/>
        <v>0.81300562849656</v>
      </c>
      <c r="H301" s="44">
        <f t="shared" si="149"/>
        <v>1.5519444620711129</v>
      </c>
      <c r="I301" s="44">
        <f t="shared" si="159"/>
        <v>-0.43874892833384593</v>
      </c>
      <c r="J301" s="59" t="str">
        <f>_xll.BDH($J$2, "PX_LAST", A301, A301,"Days=A","Fill=P")</f>
        <v>#N/A Invalid Security</v>
      </c>
      <c r="K301" s="10" t="e">
        <f t="shared" si="135"/>
        <v>#VALUE!</v>
      </c>
      <c r="L301" s="55" t="e">
        <f t="shared" ref="L301:L307" si="169">(K301-MEDIAN(K281:K301))/AVEDEV(K281:K301)</f>
        <v>#VALUE!</v>
      </c>
      <c r="M301" s="59" cm="1">
        <f t="array" ref="M301">_xll.BDH(M$3,"PX_LAST",$A301,$A301,"Days=A","Fill=P")</f>
        <v>32.6</v>
      </c>
      <c r="N301" s="10">
        <f t="shared" si="157"/>
        <v>10.433468384976099</v>
      </c>
      <c r="O301" s="55">
        <f t="shared" si="134"/>
        <v>2.2838699436046541</v>
      </c>
      <c r="R301" s="34" t="s">
        <v>26</v>
      </c>
      <c r="S301" s="26" t="e">
        <f t="shared" si="160"/>
        <v>#VALUE!</v>
      </c>
      <c r="T301" s="1" t="e">
        <f t="shared" si="146"/>
        <v>#VALUE!</v>
      </c>
      <c r="U301" s="26" t="e">
        <f t="shared" si="150"/>
        <v>#VALUE!</v>
      </c>
      <c r="V301" s="49" t="e">
        <f t="shared" si="147"/>
        <v>#VALUE!</v>
      </c>
      <c r="W301" s="26" t="e">
        <f t="shared" si="151"/>
        <v>#VALUE!</v>
      </c>
      <c r="X301" t="e">
        <f t="shared" si="152"/>
        <v>#VALUE!</v>
      </c>
      <c r="Y301" s="35" t="e">
        <f t="shared" si="165"/>
        <v>#VALUE!</v>
      </c>
      <c r="Z301" s="34" t="e">
        <f t="shared" si="164"/>
        <v>#VALUE!</v>
      </c>
      <c r="AA301" t="s">
        <v>57</v>
      </c>
      <c r="AB301" s="1" t="e">
        <f t="shared" si="155"/>
        <v>#VALUE!</v>
      </c>
      <c r="AC301" s="1" t="e">
        <f t="shared" si="168"/>
        <v>#VALUE!</v>
      </c>
      <c r="AD301" s="1"/>
      <c r="AE301" s="1"/>
      <c r="AF301" s="1"/>
      <c r="AG301" s="1">
        <f t="shared" si="166"/>
        <v>0</v>
      </c>
      <c r="AI301" s="28" t="e">
        <f t="shared" si="140"/>
        <v>#VALUE!</v>
      </c>
      <c r="AJ301" s="28" t="e">
        <f t="shared" si="140"/>
        <v>#VALUE!</v>
      </c>
      <c r="AK301" s="28" t="e">
        <f t="shared" si="140"/>
        <v>#VALUE!</v>
      </c>
      <c r="AL301" s="28" t="e">
        <f t="shared" si="140"/>
        <v>#VALUE!</v>
      </c>
      <c r="AM301" s="28" t="e">
        <f t="shared" si="141"/>
        <v>#VALUE!</v>
      </c>
      <c r="AN301" s="28" t="e">
        <f t="shared" si="141"/>
        <v>#VALUE!</v>
      </c>
      <c r="AO301" t="e">
        <f t="shared" si="141"/>
        <v>#VALUE!</v>
      </c>
      <c r="AP301" t="e">
        <f t="shared" si="142"/>
        <v>#VALUE!</v>
      </c>
      <c r="BE301" cm="1">
        <f t="array" ref="BE301">_xll.BDH($BE$3,"PX_LAST",$A301,$A301,"Days=A","Fill=P")</f>
        <v>592.19000000000005</v>
      </c>
      <c r="BF301">
        <f t="shared" si="139"/>
        <v>2.734070051871007E-2</v>
      </c>
      <c r="BG301" t="e">
        <f t="shared" si="153"/>
        <v>#VALUE!</v>
      </c>
      <c r="BH301" t="e">
        <f t="shared" si="154"/>
        <v>#VALUE!</v>
      </c>
      <c r="BI301" t="e">
        <f t="shared" si="161"/>
        <v>#VALUE!</v>
      </c>
      <c r="BJ301" t="e">
        <f t="shared" si="162"/>
        <v>#VALUE!</v>
      </c>
      <c r="BK301">
        <f t="shared" si="163"/>
        <v>266.18869959994606</v>
      </c>
      <c r="BL301" t="e">
        <f t="shared" si="156"/>
        <v>#VALUE!</v>
      </c>
    </row>
    <row r="302" spans="1:64" x14ac:dyDescent="0.25">
      <c r="A302" s="54">
        <v>46053</v>
      </c>
      <c r="B302" s="75">
        <f>_xll.BDH(B$2,"PX_LAST",$A302,$A302,"Days=A","Fill=P")</f>
        <v>100.7852</v>
      </c>
      <c r="C302" s="8">
        <f t="shared" si="137"/>
        <v>99.85458606425712</v>
      </c>
      <c r="D302" s="55">
        <f t="shared" si="145"/>
        <v>2.5392029425907654</v>
      </c>
      <c r="E302" s="44">
        <f t="shared" si="158"/>
        <v>-0.36207034093171586</v>
      </c>
      <c r="F302" s="8" cm="1">
        <f t="array" ref="F302">_xll.BDH(F$2,"PX_LAST",$A302,$A302,"Days=A","Fill=P")</f>
        <v>1.526</v>
      </c>
      <c r="G302" s="10">
        <f t="shared" si="138"/>
        <v>0.84865534707173196</v>
      </c>
      <c r="H302" s="44">
        <f t="shared" si="149"/>
        <v>1.5842731615668084</v>
      </c>
      <c r="I302" s="44">
        <f t="shared" si="159"/>
        <v>-0.33204537686133562</v>
      </c>
      <c r="J302" s="59" t="str">
        <f>_xll.BDH($J$2, "PX_LAST", A302, A302,"Days=A","Fill=P")</f>
        <v>#N/A Invalid Security</v>
      </c>
      <c r="K302" s="10" t="e">
        <f t="shared" si="135"/>
        <v>#VALUE!</v>
      </c>
      <c r="L302" s="55" t="e">
        <f t="shared" si="169"/>
        <v>#VALUE!</v>
      </c>
      <c r="M302" s="59" cm="1">
        <f t="array" ref="M302">_xll.BDH(M$3,"PX_LAST",$A302,$A302,"Days=A","Fill=P")</f>
        <v>23.2</v>
      </c>
      <c r="N302" s="10">
        <f t="shared" si="157"/>
        <v>11.71012154647849</v>
      </c>
      <c r="O302" s="55">
        <f t="shared" si="134"/>
        <v>2.2147329675994039</v>
      </c>
      <c r="R302" s="34" t="s">
        <v>26</v>
      </c>
      <c r="S302" s="26" t="e">
        <f t="shared" si="160"/>
        <v>#VALUE!</v>
      </c>
      <c r="T302" s="1" t="e">
        <f t="shared" si="146"/>
        <v>#VALUE!</v>
      </c>
      <c r="U302" s="26" t="e">
        <f t="shared" si="150"/>
        <v>#VALUE!</v>
      </c>
      <c r="V302" s="49" t="e">
        <f t="shared" si="147"/>
        <v>#VALUE!</v>
      </c>
      <c r="W302" s="26" t="e">
        <f t="shared" si="151"/>
        <v>#VALUE!</v>
      </c>
      <c r="X302" t="e">
        <f t="shared" si="152"/>
        <v>#VALUE!</v>
      </c>
      <c r="Y302" s="35" t="e">
        <f t="shared" si="165"/>
        <v>#VALUE!</v>
      </c>
      <c r="Z302" s="34" t="e">
        <f t="shared" si="164"/>
        <v>#VALUE!</v>
      </c>
      <c r="AA302" t="s">
        <v>57</v>
      </c>
      <c r="AB302" s="1" t="e">
        <f t="shared" si="155"/>
        <v>#VALUE!</v>
      </c>
      <c r="AC302" s="1" t="e">
        <f t="shared" si="168"/>
        <v>#VALUE!</v>
      </c>
      <c r="AD302" s="1"/>
      <c r="AE302" s="1"/>
      <c r="AF302" s="1"/>
      <c r="AG302" s="1">
        <f t="shared" si="166"/>
        <v>0</v>
      </c>
      <c r="AI302" s="28" t="e">
        <f t="shared" si="140"/>
        <v>#VALUE!</v>
      </c>
      <c r="AJ302" s="28" t="e">
        <f t="shared" si="140"/>
        <v>#VALUE!</v>
      </c>
      <c r="AK302" s="28" t="e">
        <f t="shared" si="140"/>
        <v>#VALUE!</v>
      </c>
      <c r="AL302" s="28" t="e">
        <f t="shared" si="140"/>
        <v>#VALUE!</v>
      </c>
      <c r="AM302" s="28" t="e">
        <f t="shared" si="141"/>
        <v>#VALUE!</v>
      </c>
      <c r="AN302" s="28" t="e">
        <f t="shared" si="141"/>
        <v>#VALUE!</v>
      </c>
      <c r="AO302" t="e">
        <f t="shared" si="141"/>
        <v>#VALUE!</v>
      </c>
      <c r="AP302" t="e">
        <f t="shared" si="142"/>
        <v>#VALUE!</v>
      </c>
      <c r="BE302" cm="1">
        <f t="array" ref="BE302">_xll.BDH($BE$3,"PX_LAST",$A302,$A302,"Days=A","Fill=P")</f>
        <v>611</v>
      </c>
      <c r="BF302">
        <f t="shared" si="139"/>
        <v>3.1763454296762861E-2</v>
      </c>
      <c r="BG302" t="e">
        <f t="shared" si="153"/>
        <v>#VALUE!</v>
      </c>
      <c r="BH302" t="e">
        <f t="shared" si="154"/>
        <v>#VALUE!</v>
      </c>
      <c r="BI302" t="e">
        <f t="shared" si="161"/>
        <v>#VALUE!</v>
      </c>
      <c r="BJ302" t="e">
        <f t="shared" si="162"/>
        <v>#VALUE!</v>
      </c>
      <c r="BK302">
        <f t="shared" si="163"/>
        <v>274.6437721940037</v>
      </c>
      <c r="BL302" t="e">
        <f t="shared" si="156"/>
        <v>#VALUE!</v>
      </c>
    </row>
    <row r="303" spans="1:64" x14ac:dyDescent="0.25">
      <c r="A303" s="54">
        <v>46080</v>
      </c>
      <c r="B303" s="75">
        <f>_xll.BDH(B$2,"PX_LAST",$A303,$A303,"Days=A","Fill=P")</f>
        <v>100.7852</v>
      </c>
      <c r="C303" s="8">
        <f t="shared" si="137"/>
        <v>99.901116761044264</v>
      </c>
      <c r="D303" s="55">
        <f t="shared" si="145"/>
        <v>2.4046273535319633</v>
      </c>
      <c r="E303" s="44">
        <f t="shared" si="158"/>
        <v>-0.47735546285218833</v>
      </c>
      <c r="F303" s="8" cm="1">
        <f t="array" ref="F303">_xll.BDH(F$2,"PX_LAST",$A303,$A303,"Days=A","Fill=P")</f>
        <v>1.5189999999999999</v>
      </c>
      <c r="G303" s="10">
        <f t="shared" si="138"/>
        <v>0.88217257971814544</v>
      </c>
      <c r="H303" s="44">
        <f t="shared" si="149"/>
        <v>1.621686962596625</v>
      </c>
      <c r="I303" s="44">
        <f t="shared" si="159"/>
        <v>-0.11160993334919733</v>
      </c>
      <c r="J303" s="59" t="str">
        <f>_xll.BDH($J$2, "PX_LAST", A303, A303,"Days=A","Fill=P")</f>
        <v>#N/A Invalid Security</v>
      </c>
      <c r="K303" s="10" t="e">
        <f t="shared" si="135"/>
        <v>#VALUE!</v>
      </c>
      <c r="L303" s="55" t="e">
        <f t="shared" si="169"/>
        <v>#VALUE!</v>
      </c>
      <c r="M303" s="59" cm="1">
        <f t="array" ref="M303">_xll.BDH(M$3,"PX_LAST",$A303,$A303,"Days=A","Fill=P")</f>
        <v>19.600000000000001</v>
      </c>
      <c r="N303" s="10">
        <f t="shared" si="157"/>
        <v>12.49910939183064</v>
      </c>
      <c r="O303" s="55">
        <f t="shared" ref="O303:O307" si="170">(N303-MEDIAN(N283:N303))/AVEDEV(N283:N303)</f>
        <v>2.1305461668175907</v>
      </c>
      <c r="R303" s="34" t="s">
        <v>26</v>
      </c>
      <c r="S303" s="26" t="e">
        <f t="shared" si="160"/>
        <v>#VALUE!</v>
      </c>
      <c r="T303" s="1" t="e">
        <f t="shared" si="146"/>
        <v>#VALUE!</v>
      </c>
      <c r="U303" s="26" t="e">
        <f t="shared" si="150"/>
        <v>#VALUE!</v>
      </c>
      <c r="V303" s="49" t="e">
        <f t="shared" si="147"/>
        <v>#VALUE!</v>
      </c>
      <c r="W303" s="26" t="e">
        <f t="shared" si="151"/>
        <v>#VALUE!</v>
      </c>
      <c r="X303" t="e">
        <f t="shared" si="152"/>
        <v>#VALUE!</v>
      </c>
      <c r="Y303" s="35" t="e">
        <f t="shared" si="165"/>
        <v>#VALUE!</v>
      </c>
      <c r="Z303" s="34" t="e">
        <f t="shared" si="164"/>
        <v>#VALUE!</v>
      </c>
      <c r="AA303" t="s">
        <v>57</v>
      </c>
      <c r="AB303" s="1" t="e">
        <f t="shared" si="155"/>
        <v>#VALUE!</v>
      </c>
      <c r="AC303" s="1" t="e">
        <f t="shared" si="168"/>
        <v>#VALUE!</v>
      </c>
      <c r="AD303" s="1"/>
      <c r="AE303" s="1"/>
      <c r="AF303" s="1"/>
      <c r="AG303" s="1">
        <f t="shared" si="166"/>
        <v>0</v>
      </c>
      <c r="AI303" s="28" t="e">
        <f t="shared" si="140"/>
        <v>#VALUE!</v>
      </c>
      <c r="AJ303" s="28" t="e">
        <f t="shared" si="140"/>
        <v>#VALUE!</v>
      </c>
      <c r="AK303" s="28" t="e">
        <f t="shared" si="140"/>
        <v>#VALUE!</v>
      </c>
      <c r="AL303" s="28" t="e">
        <f t="shared" si="140"/>
        <v>#VALUE!</v>
      </c>
      <c r="AM303" s="28" t="e">
        <f t="shared" si="141"/>
        <v>#VALUE!</v>
      </c>
      <c r="AN303" s="28" t="e">
        <f t="shared" si="141"/>
        <v>#VALUE!</v>
      </c>
      <c r="AO303" t="e">
        <f t="shared" si="141"/>
        <v>#VALUE!</v>
      </c>
      <c r="AP303" t="e">
        <f t="shared" si="142"/>
        <v>#VALUE!</v>
      </c>
      <c r="BE303" cm="1">
        <f t="array" ref="BE303">_xll.BDH($BE$3,"PX_LAST",$A303,$A303,"Days=A","Fill=P")</f>
        <v>633.85</v>
      </c>
      <c r="BF303">
        <f t="shared" si="139"/>
        <v>3.7397708674304475E-2</v>
      </c>
      <c r="BG303" t="e">
        <f t="shared" si="153"/>
        <v>#VALUE!</v>
      </c>
      <c r="BH303" t="e">
        <f t="shared" si="154"/>
        <v>#VALUE!</v>
      </c>
      <c r="BI303" t="e">
        <f t="shared" si="161"/>
        <v>#VALUE!</v>
      </c>
      <c r="BJ303" t="e">
        <f t="shared" si="162"/>
        <v>#VALUE!</v>
      </c>
      <c r="BK303">
        <f t="shared" si="163"/>
        <v>284.91481997572708</v>
      </c>
      <c r="BL303" t="e">
        <f t="shared" si="156"/>
        <v>#VALUE!</v>
      </c>
    </row>
    <row r="304" spans="1:64" x14ac:dyDescent="0.25">
      <c r="A304" s="54">
        <v>46112</v>
      </c>
      <c r="B304" s="75">
        <f>_xll.BDH(B$2,"PX_LAST",$A304,$A304,"Days=A","Fill=P")</f>
        <v>100.6478</v>
      </c>
      <c r="C304" s="8">
        <f t="shared" si="137"/>
        <v>99.938450922992047</v>
      </c>
      <c r="D304" s="55">
        <f t="shared" si="145"/>
        <v>2.2471896868922969</v>
      </c>
      <c r="E304" s="44">
        <f t="shared" si="158"/>
        <v>-0.53082419992756291</v>
      </c>
      <c r="F304" s="8" cm="1">
        <f t="array" ref="F304">_xll.BDH(F$2,"PX_LAST",$A304,$A304,"Days=A","Fill=P")</f>
        <v>1.1399999999999999</v>
      </c>
      <c r="G304" s="10">
        <f t="shared" si="138"/>
        <v>0.89506395073223821</v>
      </c>
      <c r="H304" s="44">
        <f t="shared" si="149"/>
        <v>1.5111519148907777</v>
      </c>
      <c r="I304" s="44">
        <f t="shared" si="159"/>
        <v>-6.1128956190104944E-2</v>
      </c>
      <c r="J304" s="59" t="str">
        <f>_xll.BDH($J$2, "PX_LAST", A304, A304,"Days=A","Fill=P")</f>
        <v>#N/A Invalid Security</v>
      </c>
      <c r="K304" s="10" t="e">
        <f t="shared" si="135"/>
        <v>#VALUE!</v>
      </c>
      <c r="L304" s="55" t="e">
        <f t="shared" si="169"/>
        <v>#VALUE!</v>
      </c>
      <c r="M304" s="59" cm="1">
        <f t="array" ref="M304">_xll.BDH(M$3,"PX_LAST",$A304,$A304,"Days=A","Fill=P")</f>
        <v>-3.7</v>
      </c>
      <c r="N304" s="10">
        <f t="shared" si="157"/>
        <v>10.879198452647577</v>
      </c>
      <c r="O304" s="55">
        <f t="shared" si="170"/>
        <v>1.7927995966264776</v>
      </c>
      <c r="R304" s="34" t="s">
        <v>26</v>
      </c>
      <c r="S304" s="26" t="e">
        <f t="shared" si="160"/>
        <v>#VALUE!</v>
      </c>
      <c r="T304" s="1" t="e">
        <f t="shared" si="146"/>
        <v>#VALUE!</v>
      </c>
      <c r="U304" s="26" t="e">
        <f t="shared" si="150"/>
        <v>#VALUE!</v>
      </c>
      <c r="V304" s="49" t="e">
        <f t="shared" si="147"/>
        <v>#VALUE!</v>
      </c>
      <c r="W304" s="26" t="e">
        <f t="shared" si="151"/>
        <v>#VALUE!</v>
      </c>
      <c r="X304" t="e">
        <f t="shared" si="152"/>
        <v>#VALUE!</v>
      </c>
      <c r="Y304" s="35" t="e">
        <f>IF(X304&lt;&gt;T303,S304,Y303)</f>
        <v>#VALUE!</v>
      </c>
      <c r="Z304" s="34" t="e">
        <f t="shared" si="164"/>
        <v>#VALUE!</v>
      </c>
      <c r="AA304" t="s">
        <v>57</v>
      </c>
      <c r="AB304" s="1" t="e">
        <f t="shared" si="155"/>
        <v>#VALUE!</v>
      </c>
      <c r="AC304" s="1" t="e">
        <f t="shared" si="168"/>
        <v>#VALUE!</v>
      </c>
      <c r="AD304" s="1"/>
      <c r="AE304" s="1"/>
      <c r="AF304" s="1"/>
      <c r="AG304" s="1">
        <f t="shared" si="166"/>
        <v>0</v>
      </c>
      <c r="AI304" s="28" t="e">
        <f t="shared" si="140"/>
        <v>#VALUE!</v>
      </c>
      <c r="AJ304" s="28" t="e">
        <f t="shared" si="140"/>
        <v>#VALUE!</v>
      </c>
      <c r="AK304" s="28" t="e">
        <f t="shared" si="140"/>
        <v>#VALUE!</v>
      </c>
      <c r="AL304" s="28" t="e">
        <f t="shared" si="140"/>
        <v>#VALUE!</v>
      </c>
      <c r="AM304" s="28" t="e">
        <f t="shared" si="141"/>
        <v>#VALUE!</v>
      </c>
      <c r="AN304" s="28" t="e">
        <f t="shared" si="141"/>
        <v>#VALUE!</v>
      </c>
      <c r="AO304" t="e">
        <f t="shared" si="141"/>
        <v>#VALUE!</v>
      </c>
      <c r="AP304" t="e">
        <f t="shared" si="142"/>
        <v>#VALUE!</v>
      </c>
      <c r="BE304" cm="1">
        <f t="array" ref="BE304">_xll.BDH($BE$3,"PX_LAST",$A304,$A304,"Days=A","Fill=P")</f>
        <v>583.14</v>
      </c>
      <c r="BF304">
        <f t="shared" si="139"/>
        <v>-8.0003155320659491E-2</v>
      </c>
      <c r="BG304" t="e">
        <f t="shared" si="153"/>
        <v>#VALUE!</v>
      </c>
      <c r="BH304" t="e">
        <f t="shared" si="154"/>
        <v>#VALUE!</v>
      </c>
      <c r="BI304" t="e">
        <f t="shared" si="161"/>
        <v>#VALUE!</v>
      </c>
      <c r="BJ304" t="e">
        <f t="shared" si="162"/>
        <v>#VALUE!</v>
      </c>
      <c r="BK304">
        <f t="shared" si="163"/>
        <v>262.12073538005126</v>
      </c>
      <c r="BL304" t="e">
        <f t="shared" si="156"/>
        <v>#VALUE!</v>
      </c>
    </row>
    <row r="305" spans="1:64" x14ac:dyDescent="0.25">
      <c r="A305" s="54">
        <v>46142</v>
      </c>
      <c r="B305" s="75">
        <f>_xll.BDH(B$2,"PX_LAST",$A305,$A305,"Days=A","Fill=P")</f>
        <v>100.5796</v>
      </c>
      <c r="C305" s="8">
        <f t="shared" si="137"/>
        <v>99.970508376842446</v>
      </c>
      <c r="D305" s="55">
        <f>(B305-AVERAGE(B286:B304))/AVEDEV(B286:B305)</f>
        <v>0.95295271115150626</v>
      </c>
      <c r="E305" s="44">
        <f t="shared" si="158"/>
        <v>-1.7214216937999125</v>
      </c>
      <c r="F305" s="8" cm="1">
        <f t="array" ref="F305">_xll.BDH(F$2,"PX_LAST",$A305,$A305,"Days=A","Fill=P")</f>
        <v>1.048</v>
      </c>
      <c r="G305" s="10">
        <f t="shared" si="138"/>
        <v>0.90271075319562621</v>
      </c>
      <c r="H305" s="44">
        <f t="shared" ref="H305:H307" si="171">(G305-MEDIAN(G286:G304))/AVEDEV(G286:G305)</f>
        <v>1.4885952534732911</v>
      </c>
      <c r="I305" s="44">
        <f t="shared" si="159"/>
        <v>-6.3349208597821782E-2</v>
      </c>
      <c r="J305" s="59" t="str">
        <f>_xll.BDH($J$2, "PX_LAST", A305, A305,"Days=A","Fill=P")</f>
        <v>#N/A Invalid Security</v>
      </c>
      <c r="K305" s="10" t="e">
        <f t="shared" si="135"/>
        <v>#VALUE!</v>
      </c>
      <c r="L305" s="55" t="e">
        <f t="shared" si="169"/>
        <v>#VALUE!</v>
      </c>
      <c r="M305" s="59" cm="1">
        <f t="array" ref="M305">_xll.BDH(M$3,"PX_LAST",$A305,$A305,"Days=A","Fill=P")</f>
        <v>-70.8</v>
      </c>
      <c r="N305" s="10">
        <f t="shared" si="157"/>
        <v>2.7112786073828214</v>
      </c>
      <c r="O305" s="55">
        <f t="shared" si="170"/>
        <v>0.51558740955755533</v>
      </c>
      <c r="R305" s="34" t="s">
        <v>26</v>
      </c>
      <c r="S305" s="26" t="e">
        <f t="shared" si="160"/>
        <v>#VALUE!</v>
      </c>
      <c r="T305" s="1" t="e">
        <f t="shared" si="146"/>
        <v>#VALUE!</v>
      </c>
      <c r="U305" s="26" t="e">
        <f t="shared" si="150"/>
        <v>#VALUE!</v>
      </c>
      <c r="V305" s="49" t="e">
        <f t="shared" si="147"/>
        <v>#VALUE!</v>
      </c>
      <c r="W305" s="26" t="e">
        <f t="shared" si="151"/>
        <v>#VALUE!</v>
      </c>
      <c r="X305" t="e">
        <f t="shared" si="152"/>
        <v>#VALUE!</v>
      </c>
      <c r="Y305" s="35" t="e">
        <f>IF(X305&lt;&gt;T304,S305,Y304)</f>
        <v>#VALUE!</v>
      </c>
      <c r="Z305" s="34" t="e">
        <f t="shared" si="164"/>
        <v>#VALUE!</v>
      </c>
      <c r="AA305" t="s">
        <v>57</v>
      </c>
      <c r="AB305" s="1" t="e">
        <f t="shared" si="155"/>
        <v>#VALUE!</v>
      </c>
      <c r="AC305" s="1" t="e">
        <f t="shared" si="168"/>
        <v>#VALUE!</v>
      </c>
      <c r="AD305" s="1"/>
      <c r="AE305" s="1"/>
      <c r="AF305" s="1"/>
      <c r="AG305" s="1">
        <f t="shared" si="166"/>
        <v>0</v>
      </c>
      <c r="AI305" s="28" t="e">
        <f t="shared" si="140"/>
        <v>#VALUE!</v>
      </c>
      <c r="AJ305" s="28" t="e">
        <f t="shared" si="140"/>
        <v>#VALUE!</v>
      </c>
      <c r="AK305" s="28" t="e">
        <f t="shared" si="140"/>
        <v>#VALUE!</v>
      </c>
      <c r="AL305" s="28" t="e">
        <f t="shared" si="140"/>
        <v>#VALUE!</v>
      </c>
      <c r="AM305" s="28" t="e">
        <f t="shared" si="141"/>
        <v>#VALUE!</v>
      </c>
      <c r="AN305" s="28" t="e">
        <f t="shared" si="141"/>
        <v>#VALUE!</v>
      </c>
      <c r="AO305" t="e">
        <f t="shared" si="141"/>
        <v>#VALUE!</v>
      </c>
      <c r="AP305" t="e">
        <f t="shared" si="142"/>
        <v>#VALUE!</v>
      </c>
      <c r="BE305" cm="1">
        <f t="array" ref="BE305">_xll.BDH($BE$3,"PX_LAST",$A305,$A305,"Days=A","Fill=P")</f>
        <v>611.28</v>
      </c>
      <c r="BF305">
        <f t="shared" si="139"/>
        <v>4.8255993414960452E-2</v>
      </c>
      <c r="BG305" t="e">
        <f t="shared" si="153"/>
        <v>#VALUE!</v>
      </c>
      <c r="BH305" t="e">
        <f t="shared" si="154"/>
        <v>#VALUE!</v>
      </c>
      <c r="BI305" t="e">
        <f t="shared" si="161"/>
        <v>#VALUE!</v>
      </c>
      <c r="BJ305" t="e">
        <f t="shared" si="162"/>
        <v>#VALUE!</v>
      </c>
      <c r="BK305">
        <f t="shared" si="163"/>
        <v>274.76963186047561</v>
      </c>
      <c r="BL305" t="e">
        <f t="shared" si="156"/>
        <v>#VALUE!</v>
      </c>
    </row>
    <row r="306" spans="1:64" x14ac:dyDescent="0.25">
      <c r="A306" s="54">
        <v>46171</v>
      </c>
      <c r="B306" s="75">
        <f>_xll.BDH(B$2,"PX_LAST",$A306,$A306,"Days=A","Fill=P")</f>
        <v>100.5796</v>
      </c>
      <c r="C306" s="8">
        <f t="shared" si="137"/>
        <v>100.00096295800033</v>
      </c>
      <c r="D306" s="55">
        <f>(B306-AVERAGE(B287:B305))/AVEDEV(B287:B306)</f>
        <v>0.86337317562039773</v>
      </c>
      <c r="E306" s="44">
        <f t="shared" si="158"/>
        <v>-1.6758297669703677</v>
      </c>
      <c r="F306" s="8" cm="1">
        <f t="array" ref="F306">_xll.BDH(F$2,"PX_LAST",$A306,$A306,"Days=A","Fill=P")</f>
        <v>1.3380000000000001</v>
      </c>
      <c r="G306" s="10">
        <f t="shared" si="138"/>
        <v>0.92447521553584489</v>
      </c>
      <c r="H306" s="44">
        <f t="shared" si="171"/>
        <v>1.4408436585282487</v>
      </c>
      <c r="I306" s="44">
        <f t="shared" si="159"/>
        <v>-0.14342950303855972</v>
      </c>
      <c r="J306" s="59" t="str">
        <f>_xll.BDH($J$2, "PX_LAST", A306, A306,"Days=A","Fill=P")</f>
        <v>#N/A Invalid Security</v>
      </c>
      <c r="K306" s="10" t="e">
        <f t="shared" si="135"/>
        <v>#VALUE!</v>
      </c>
      <c r="L306" s="55" t="e">
        <f t="shared" si="169"/>
        <v>#VALUE!</v>
      </c>
      <c r="M306" s="59" cm="1">
        <f t="array" ref="M306">_xll.BDH(M$3,"PX_LAST",$A306,$A306,"Days=A","Fill=P")</f>
        <v>-67.400000000000006</v>
      </c>
      <c r="N306" s="10">
        <f t="shared" si="157"/>
        <v>-4.2998492533554593</v>
      </c>
      <c r="O306" s="55">
        <f t="shared" si="170"/>
        <v>-0.27882318512942422</v>
      </c>
      <c r="R306" s="34" t="s">
        <v>26</v>
      </c>
      <c r="S306" s="26" t="e">
        <f t="shared" si="160"/>
        <v>#VALUE!</v>
      </c>
      <c r="T306" s="1" t="e">
        <f t="shared" si="146"/>
        <v>#VALUE!</v>
      </c>
      <c r="U306" s="26" t="e">
        <f t="shared" si="150"/>
        <v>#VALUE!</v>
      </c>
      <c r="V306" s="49" t="e">
        <f t="shared" si="147"/>
        <v>#VALUE!</v>
      </c>
      <c r="W306" s="26" t="e">
        <f t="shared" si="151"/>
        <v>#VALUE!</v>
      </c>
      <c r="X306" t="e">
        <f t="shared" si="152"/>
        <v>#VALUE!</v>
      </c>
      <c r="Y306" s="35" t="e">
        <f>IF(X306&lt;&gt;T305,S306,Y305)</f>
        <v>#VALUE!</v>
      </c>
      <c r="Z306" s="34" t="e">
        <f t="shared" si="164"/>
        <v>#VALUE!</v>
      </c>
      <c r="AA306" t="s">
        <v>57</v>
      </c>
      <c r="AB306" s="1" t="e">
        <f t="shared" si="155"/>
        <v>#VALUE!</v>
      </c>
      <c r="AC306" s="1" t="e">
        <f t="shared" si="168"/>
        <v>#VALUE!</v>
      </c>
      <c r="AG306" s="1">
        <f t="shared" si="166"/>
        <v>0</v>
      </c>
      <c r="AI306" s="28" t="e">
        <f t="shared" si="140"/>
        <v>#VALUE!</v>
      </c>
      <c r="AJ306" s="28" t="e">
        <f t="shared" si="140"/>
        <v>#VALUE!</v>
      </c>
      <c r="AK306" s="28" t="e">
        <f t="shared" si="140"/>
        <v>#VALUE!</v>
      </c>
      <c r="AL306" s="28" t="e">
        <f t="shared" si="140"/>
        <v>#VALUE!</v>
      </c>
      <c r="AM306" s="28" t="e">
        <f t="shared" si="141"/>
        <v>#VALUE!</v>
      </c>
      <c r="AN306" s="28" t="e">
        <f t="shared" si="141"/>
        <v>#VALUE!</v>
      </c>
      <c r="AO306" t="e">
        <f t="shared" si="141"/>
        <v>#VALUE!</v>
      </c>
      <c r="AP306" t="e">
        <f t="shared" si="142"/>
        <v>#VALUE!</v>
      </c>
      <c r="BE306" cm="1">
        <f t="array" ref="BE306">_xll.BDH($BE$3,"PX_LAST",$A306,$A306,"Days=A","Fill=P")</f>
        <v>626</v>
      </c>
      <c r="BF306">
        <f t="shared" si="139"/>
        <v>2.4080617720193764E-2</v>
      </c>
      <c r="BG306" t="e">
        <f t="shared" si="153"/>
        <v>#VALUE!</v>
      </c>
      <c r="BH306" t="e">
        <f t="shared" si="154"/>
        <v>#VALUE!</v>
      </c>
      <c r="BI306" t="e">
        <f t="shared" si="161"/>
        <v>#VALUE!</v>
      </c>
      <c r="BJ306" t="e">
        <f t="shared" si="162"/>
        <v>#VALUE!</v>
      </c>
      <c r="BK306">
        <f t="shared" si="163"/>
        <v>281.38625432642613</v>
      </c>
      <c r="BL306" t="e">
        <f t="shared" si="156"/>
        <v>#VALUE!</v>
      </c>
    </row>
    <row r="307" spans="1:64" x14ac:dyDescent="0.25">
      <c r="A307" s="54">
        <v>46203</v>
      </c>
      <c r="B307" s="75">
        <f>_xll.BDH(B$2,"PX_LAST",$A307,$A307,"Days=A","Fill=P")</f>
        <v>100.6061</v>
      </c>
      <c r="C307" s="8">
        <f t="shared" si="137"/>
        <v>100.03121981010031</v>
      </c>
      <c r="D307" s="55">
        <f>(B307-AVERAGE(B288:B306))/AVEDEV(B288:B307)</f>
        <v>0.84921531062735334</v>
      </c>
      <c r="E307" s="44">
        <f t="shared" si="158"/>
        <v>-1.5554120429046101</v>
      </c>
      <c r="F307" s="8" cm="1">
        <f t="array" ref="F307">_xll.BDH(F$2,"PX_LAST",$A307,$A307,"Days=A","Fill=P")</f>
        <v>1.514</v>
      </c>
      <c r="G307" s="10">
        <f t="shared" si="138"/>
        <v>0.95395145475905274</v>
      </c>
      <c r="H307" s="44">
        <f t="shared" si="171"/>
        <v>1.4619781250802628</v>
      </c>
      <c r="I307" s="44">
        <f t="shared" si="159"/>
        <v>-0.15970883751636222</v>
      </c>
      <c r="J307" s="59" t="str">
        <f>_xll.BDH($J$2, "PX_LAST", A307, A307,"Days=A","Fill=P")</f>
        <v>#N/A Invalid Security</v>
      </c>
      <c r="K307" s="10" t="e">
        <f t="shared" si="135"/>
        <v>#VALUE!</v>
      </c>
      <c r="L307" s="55" t="e">
        <f t="shared" si="169"/>
        <v>#VALUE!</v>
      </c>
      <c r="M307" s="59" cm="1">
        <f t="array" ref="M307">_xll.BDH(M$3,"PX_LAST",$A307,$A307,"Days=A","Fill=P")</f>
        <v>-17.899999999999999</v>
      </c>
      <c r="N307" s="10">
        <f t="shared" si="157"/>
        <v>-5.6598643280199132</v>
      </c>
      <c r="O307" s="55">
        <f t="shared" si="170"/>
        <v>-0.46148940898055324</v>
      </c>
      <c r="R307" s="34" t="s">
        <v>26</v>
      </c>
      <c r="S307" s="26" t="e">
        <f t="shared" si="160"/>
        <v>#VALUE!</v>
      </c>
      <c r="T307" s="1" t="e">
        <f t="shared" si="146"/>
        <v>#VALUE!</v>
      </c>
      <c r="U307" s="26" t="e">
        <f t="shared" si="150"/>
        <v>#VALUE!</v>
      </c>
      <c r="V307" s="49" t="e">
        <f t="shared" si="147"/>
        <v>#VALUE!</v>
      </c>
      <c r="W307" s="26" t="e">
        <f t="shared" si="151"/>
        <v>#VALUE!</v>
      </c>
      <c r="X307" t="e">
        <f t="shared" si="152"/>
        <v>#VALUE!</v>
      </c>
      <c r="Y307" s="35" t="e">
        <f>IF(X307&lt;&gt;T306,S307,Y306)</f>
        <v>#VALUE!</v>
      </c>
      <c r="Z307" s="34" t="e">
        <f t="shared" si="164"/>
        <v>#VALUE!</v>
      </c>
      <c r="AA307" t="s">
        <v>57</v>
      </c>
      <c r="AB307" s="1" t="e">
        <f t="shared" si="155"/>
        <v>#VALUE!</v>
      </c>
      <c r="AC307" s="1" t="e">
        <f t="shared" si="168"/>
        <v>#VALUE!</v>
      </c>
      <c r="AG307" s="1">
        <f t="shared" si="166"/>
        <v>0</v>
      </c>
      <c r="AI307" s="28" t="e">
        <f t="shared" si="140"/>
        <v>#VALUE!</v>
      </c>
      <c r="AJ307" s="28" t="e">
        <f t="shared" si="140"/>
        <v>#VALUE!</v>
      </c>
      <c r="AK307" s="28" t="e">
        <f t="shared" si="140"/>
        <v>#VALUE!</v>
      </c>
      <c r="AL307" s="28" t="e">
        <f t="shared" si="140"/>
        <v>#VALUE!</v>
      </c>
      <c r="AM307" s="28" t="e">
        <f t="shared" si="141"/>
        <v>#VALUE!</v>
      </c>
      <c r="AN307" s="28" t="e">
        <f t="shared" si="141"/>
        <v>#VALUE!</v>
      </c>
      <c r="AO307" t="e">
        <f t="shared" si="141"/>
        <v>#VALUE!</v>
      </c>
      <c r="AP307" t="e">
        <f t="shared" si="142"/>
        <v>#VALUE!</v>
      </c>
      <c r="BE307" cm="1">
        <f t="array" ref="BE307">_xll.BDH($BE$3,"PX_LAST",$A307,$A307,"Days=A","Fill=P")</f>
        <v>641.73</v>
      </c>
      <c r="BF307">
        <f t="shared" si="139"/>
        <v>2.5127795527156493E-2</v>
      </c>
      <c r="BG307" t="e">
        <f t="shared" si="153"/>
        <v>#VALUE!</v>
      </c>
      <c r="BH307" t="e">
        <f t="shared" si="154"/>
        <v>#VALUE!</v>
      </c>
      <c r="BI307" t="e">
        <f t="shared" si="161"/>
        <v>#VALUE!</v>
      </c>
      <c r="BJ307" t="e">
        <f t="shared" si="162"/>
        <v>#VALUE!</v>
      </c>
      <c r="BK307">
        <f t="shared" si="163"/>
        <v>288.45687058929303</v>
      </c>
      <c r="BL307" t="e">
        <f t="shared" si="156"/>
        <v>#VALUE!</v>
      </c>
    </row>
  </sheetData>
  <mergeCells count="11">
    <mergeCell ref="B1:D1"/>
    <mergeCell ref="F1:H1"/>
    <mergeCell ref="J1:L1"/>
    <mergeCell ref="M1:O1"/>
    <mergeCell ref="AR4:AT4"/>
    <mergeCell ref="B2:D2"/>
    <mergeCell ref="F2:H2"/>
    <mergeCell ref="J2:L2"/>
    <mergeCell ref="M2:O2"/>
    <mergeCell ref="S3:X3"/>
    <mergeCell ref="AI4:AL4"/>
  </mergeCells>
  <conditionalFormatting sqref="AF2:AL2">
    <cfRule type="containsText" dxfId="11" priority="1" operator="containsText" text="SD">
      <formula>NOT(ISERROR(SEARCH("SD",AF2)))</formula>
    </cfRule>
    <cfRule type="containsText" dxfId="10" priority="2" operator="containsText" text="E">
      <formula>NOT(ISERROR(SEARCH("E",AF2)))</formula>
    </cfRule>
    <cfRule type="containsText" dxfId="9" priority="3" operator="containsText" text="R">
      <formula>NOT(ISERROR(SEARCH("R",AF2)))</formula>
    </cfRule>
    <cfRule type="containsText" dxfId="8" priority="4" operator="containsText" text="C">
      <formula>NOT(ISERROR(SEARCH("C",AF2)))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60FB-07FE-44BE-9CBE-19807E0D9E97}">
  <sheetPr codeName="Feuil2"/>
  <dimension ref="A1:BP443"/>
  <sheetViews>
    <sheetView topLeftCell="S1" workbookViewId="0">
      <selection activeCell="AA1" sqref="AA1:AH2"/>
    </sheetView>
  </sheetViews>
  <sheetFormatPr baseColWidth="10" defaultRowHeight="15" x14ac:dyDescent="0.25"/>
  <cols>
    <col min="1" max="1" width="12.85546875" style="1" customWidth="1"/>
    <col min="2" max="4" width="14.42578125" customWidth="1"/>
    <col min="5" max="6" width="12.85546875" customWidth="1"/>
    <col min="7" max="7" width="12.5703125" customWidth="1"/>
    <col min="8" max="15" width="12.85546875" customWidth="1"/>
    <col min="16" max="16" width="24.140625" customWidth="1"/>
    <col min="17" max="17" width="10.5703125" style="35" bestFit="1" customWidth="1"/>
    <col min="19" max="19" width="14.85546875" bestFit="1" customWidth="1"/>
    <col min="20" max="20" width="10.5703125" customWidth="1"/>
    <col min="21" max="21" width="10" style="34" customWidth="1"/>
    <col min="22" max="22" width="24.140625" customWidth="1"/>
    <col min="23" max="24" width="10.5703125" bestFit="1" customWidth="1"/>
    <col min="27" max="27" width="17.28515625" bestFit="1" customWidth="1"/>
    <col min="29" max="29" width="11.28515625" customWidth="1"/>
    <col min="30" max="30" width="11.5703125" customWidth="1"/>
    <col min="31" max="31" width="10.85546875" customWidth="1"/>
    <col min="32" max="32" width="10.5703125" customWidth="1"/>
    <col min="33" max="33" width="11.5703125" customWidth="1"/>
    <col min="34" max="34" width="10.5703125" customWidth="1"/>
    <col min="37" max="37" width="17.5703125" bestFit="1" customWidth="1"/>
    <col min="38" max="38" width="12.85546875" bestFit="1" customWidth="1"/>
    <col min="43" max="43" width="10.5703125" bestFit="1" customWidth="1"/>
  </cols>
  <sheetData>
    <row r="1" spans="1:68" ht="29.1" customHeight="1" x14ac:dyDescent="0.25">
      <c r="A1" s="19"/>
      <c r="B1" s="90" t="s">
        <v>29</v>
      </c>
      <c r="C1" s="91"/>
      <c r="D1" s="92"/>
      <c r="E1" s="93" t="s">
        <v>30</v>
      </c>
      <c r="F1" s="94"/>
      <c r="G1" s="94"/>
      <c r="H1" s="94"/>
      <c r="I1" s="95"/>
      <c r="J1" s="93" t="s">
        <v>113</v>
      </c>
      <c r="K1" s="94"/>
      <c r="L1" s="95"/>
      <c r="M1" s="96" t="s">
        <v>31</v>
      </c>
      <c r="N1" s="96"/>
      <c r="O1" s="96"/>
      <c r="P1" s="15"/>
      <c r="Q1" s="87" t="s">
        <v>32</v>
      </c>
      <c r="R1" s="88"/>
      <c r="S1" s="15"/>
      <c r="T1" s="15"/>
      <c r="U1" s="38"/>
      <c r="V1" s="15"/>
      <c r="W1" s="13" t="s">
        <v>24</v>
      </c>
      <c r="X1" s="14">
        <v>0.71499999999999997</v>
      </c>
      <c r="AA1" s="23">
        <f ca="1">TODAY()</f>
        <v>46296</v>
      </c>
      <c r="AB1" s="20" t="str">
        <f ca="1">TEXT(AB3,"mmm-aaaa")</f>
        <v>avr-2026</v>
      </c>
      <c r="AC1" s="20" t="str">
        <f t="shared" ref="AC1:AH1" ca="1" si="0">TEXT(AC3,"mmm-aaaa")</f>
        <v>mai-2026</v>
      </c>
      <c r="AD1" s="20" t="str">
        <f t="shared" ca="1" si="0"/>
        <v>juin-2026</v>
      </c>
      <c r="AE1" s="20" t="str">
        <f t="shared" ca="1" si="0"/>
        <v>juil-2026</v>
      </c>
      <c r="AF1" s="20" t="str">
        <f t="shared" ca="1" si="0"/>
        <v>août-2026</v>
      </c>
      <c r="AG1" s="20" t="str">
        <f t="shared" ca="1" si="0"/>
        <v>sept-2026</v>
      </c>
      <c r="AH1" s="20" t="str">
        <f t="shared" ca="1" si="0"/>
        <v>oct-2026</v>
      </c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86" t="s">
        <v>47</v>
      </c>
      <c r="BO1" s="86"/>
      <c r="BP1" s="86"/>
    </row>
    <row r="2" spans="1:68" ht="18" x14ac:dyDescent="0.25">
      <c r="A2" s="7"/>
      <c r="B2" s="89" t="s">
        <v>33</v>
      </c>
      <c r="C2" s="89"/>
      <c r="D2" s="89"/>
      <c r="E2" s="89" t="s">
        <v>34</v>
      </c>
      <c r="F2" s="89"/>
      <c r="G2" s="89"/>
      <c r="H2" s="32"/>
      <c r="I2" s="32"/>
      <c r="J2" s="89" t="s">
        <v>7</v>
      </c>
      <c r="K2" s="89"/>
      <c r="L2" s="89"/>
      <c r="M2" s="89" t="s">
        <v>31</v>
      </c>
      <c r="N2" s="89"/>
      <c r="O2" s="89"/>
      <c r="Q2" s="39" t="s">
        <v>21</v>
      </c>
      <c r="R2" s="14" t="s">
        <v>22</v>
      </c>
      <c r="S2" t="s">
        <v>49</v>
      </c>
      <c r="U2" s="34" t="s">
        <v>51</v>
      </c>
      <c r="W2" t="s">
        <v>50</v>
      </c>
      <c r="X2">
        <v>0.03</v>
      </c>
      <c r="AA2" s="22" t="s">
        <v>45</v>
      </c>
      <c r="AB2" s="18" t="str">
        <f ca="1">VLOOKUP(AB$3,$A:$U,21,1)</f>
        <v>SD</v>
      </c>
      <c r="AC2" s="18" t="str">
        <f t="shared" ref="AC2:AH2" ca="1" si="1">VLOOKUP(AC$3,$A:$U,21,1)</f>
        <v>SD</v>
      </c>
      <c r="AD2" s="18" t="str">
        <f t="shared" ca="1" si="1"/>
        <v>SD</v>
      </c>
      <c r="AE2" s="18" t="str">
        <f t="shared" ca="1" si="1"/>
        <v>SD</v>
      </c>
      <c r="AF2" s="18" t="str">
        <f t="shared" ca="1" si="1"/>
        <v>E</v>
      </c>
      <c r="AG2" s="18" t="str">
        <f t="shared" ca="1" si="1"/>
        <v>E</v>
      </c>
      <c r="AH2" s="18" t="str">
        <f t="shared" ca="1" si="1"/>
        <v>E</v>
      </c>
      <c r="AK2" t="s">
        <v>53</v>
      </c>
      <c r="AL2" s="31">
        <v>0.1</v>
      </c>
    </row>
    <row r="3" spans="1:68" ht="30" x14ac:dyDescent="0.25">
      <c r="A3" s="3" t="s">
        <v>9</v>
      </c>
      <c r="B3" s="3" t="s">
        <v>35</v>
      </c>
      <c r="C3" s="3" t="s">
        <v>36</v>
      </c>
      <c r="D3" s="4" t="s">
        <v>37</v>
      </c>
      <c r="E3" s="3" t="s">
        <v>38</v>
      </c>
      <c r="F3" s="3" t="s">
        <v>39</v>
      </c>
      <c r="G3" s="4" t="s">
        <v>40</v>
      </c>
      <c r="H3" s="4" t="s">
        <v>54</v>
      </c>
      <c r="I3" s="4" t="s">
        <v>55</v>
      </c>
      <c r="J3" s="3" t="s">
        <v>41</v>
      </c>
      <c r="K3" s="3" t="s">
        <v>14</v>
      </c>
      <c r="L3" s="4" t="s">
        <v>15</v>
      </c>
      <c r="M3" s="5" t="s">
        <v>31</v>
      </c>
      <c r="N3" s="5" t="s">
        <v>42</v>
      </c>
      <c r="O3" s="6" t="s">
        <v>42</v>
      </c>
      <c r="AB3" s="16">
        <f ca="1">EDATE($AA$1,-6)</f>
        <v>46113</v>
      </c>
      <c r="AC3" s="16">
        <f ca="1">EDATE($AA$1,-5)</f>
        <v>46143</v>
      </c>
      <c r="AD3" s="16">
        <f ca="1">EDATE($AA$1,-4)</f>
        <v>46174</v>
      </c>
      <c r="AE3" s="16">
        <f ca="1">EDATE($AA$1,-3)</f>
        <v>46204</v>
      </c>
      <c r="AF3" s="16">
        <f ca="1">EDATE($AA$1,-2)</f>
        <v>46235</v>
      </c>
      <c r="AG3" s="16">
        <f ca="1">EDATE($AA$1,-1)</f>
        <v>46266</v>
      </c>
      <c r="AH3" s="16">
        <f ca="1">EDATE($AA$1,0)</f>
        <v>46296</v>
      </c>
      <c r="BO3" t="s">
        <v>48</v>
      </c>
      <c r="BP3" t="s">
        <v>46</v>
      </c>
    </row>
    <row r="4" spans="1:68" x14ac:dyDescent="0.25">
      <c r="A4" s="7">
        <v>32932</v>
      </c>
      <c r="B4" s="8">
        <v>1.6142E-2</v>
      </c>
      <c r="C4" s="8">
        <f>B4</f>
        <v>1.6142E-2</v>
      </c>
      <c r="D4" s="9">
        <f t="shared" ref="D4:D67" si="2">C4/0.2</f>
        <v>8.070999999999999E-2</v>
      </c>
      <c r="E4" s="8">
        <f>_xll.BDH(E$2,"PX_LAST",$A4,$A4,"Days=A","Fill=P")</f>
        <v>-0.7</v>
      </c>
      <c r="F4" s="8">
        <f>E4</f>
        <v>-0.7</v>
      </c>
      <c r="G4" s="9">
        <f t="shared" ref="G4:G67" si="3">F4/11</f>
        <v>-6.363636363636363E-2</v>
      </c>
      <c r="H4" s="9"/>
      <c r="I4" s="9"/>
      <c r="J4" s="8">
        <v>0.62260000000000004</v>
      </c>
      <c r="K4" s="8">
        <f>J4</f>
        <v>0.62260000000000004</v>
      </c>
      <c r="L4" s="9">
        <f>MAX(IF(K4&lt;-1,-1*SQRT(-K4),IF(K4&gt;1,SQRT(K4),K4)),-2)+0.2</f>
        <v>0.8226</v>
      </c>
      <c r="M4" s="8">
        <v>0.60299999999999998</v>
      </c>
      <c r="N4" s="8">
        <f>M4</f>
        <v>0.60299999999999998</v>
      </c>
      <c r="O4" s="9">
        <f t="shared" ref="O4:O67" si="4">IF(N4&lt;-1,-(-N4^(0.5)),IF(N4&lt;0,0.5*N4,N4))*1+0*IF(N4&gt;0,N4*6,N4)/6</f>
        <v>0.60299999999999998</v>
      </c>
      <c r="Y4" s="1" t="s">
        <v>26</v>
      </c>
      <c r="Z4" s="1" t="s">
        <v>23</v>
      </c>
      <c r="AA4" s="1" t="s">
        <v>27</v>
      </c>
      <c r="AB4" s="1" t="s">
        <v>28</v>
      </c>
      <c r="AC4" s="1" t="s">
        <v>43</v>
      </c>
      <c r="AD4" s="1" t="s">
        <v>44</v>
      </c>
      <c r="AG4" s="1" t="s">
        <v>114</v>
      </c>
      <c r="AH4" s="1" t="s">
        <v>115</v>
      </c>
      <c r="AI4" s="1" t="s">
        <v>116</v>
      </c>
      <c r="AJ4" s="1" t="s">
        <v>117</v>
      </c>
      <c r="AM4" s="1"/>
      <c r="AN4" s="1"/>
      <c r="AO4" s="1"/>
      <c r="AP4" s="1"/>
      <c r="AQ4" s="86" t="s">
        <v>47</v>
      </c>
      <c r="AR4" s="86"/>
      <c r="AS4" s="86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6" t="e">
        <f t="shared" ref="BN4" si="5">#REF!</f>
        <v>#REF!</v>
      </c>
      <c r="BO4">
        <f>IF($S4="E",4,IF($S4="R",2,IF($S4="SD",3,1)))</f>
        <v>1</v>
      </c>
      <c r="BP4">
        <f>IF($W4="E",4,IF($W4="R",2,IF($W4="SD",3,1)))</f>
        <v>1</v>
      </c>
    </row>
    <row r="5" spans="1:68" x14ac:dyDescent="0.25">
      <c r="A5" s="7">
        <v>32963</v>
      </c>
      <c r="B5" s="8">
        <v>-1.0549999999999999E-3</v>
      </c>
      <c r="C5" s="8">
        <f t="shared" ref="C5:C68" si="6">C4*$X$1+(1-$X$1)*B5</f>
        <v>1.1240854999999999E-2</v>
      </c>
      <c r="D5" s="9">
        <f t="shared" si="2"/>
        <v>5.6204274999999991E-2</v>
      </c>
      <c r="E5" s="8">
        <f>_xll.BDH(E$2,"PX_LAST",$A5,$A5,"Days=A","Fill=P")</f>
        <v>-0.2</v>
      </c>
      <c r="F5" s="8">
        <f t="shared" ref="F5:F68" si="7">F4*$X$1+(1-$X$1)*E5</f>
        <v>-0.5575</v>
      </c>
      <c r="G5" s="9">
        <f t="shared" si="3"/>
        <v>-5.0681818181818182E-2</v>
      </c>
      <c r="H5" s="9"/>
      <c r="I5" s="9"/>
      <c r="J5" s="8">
        <v>0.14399999999999999</v>
      </c>
      <c r="K5" s="8">
        <f t="shared" ref="K5:K68" si="8">K4*$X$1+(1-$X$1)*J5</f>
        <v>0.48619900000000005</v>
      </c>
      <c r="L5" s="9">
        <f t="shared" ref="L5:L68" si="9">MAX(IF(K5&lt;-1,-1*SQRT(-K5),IF(K5&gt;1,SQRT(K5),K5)),-2)+0.2</f>
        <v>0.686199</v>
      </c>
      <c r="M5" s="8">
        <v>0.71899999999999997</v>
      </c>
      <c r="N5" s="8">
        <f t="shared" ref="N5:N68" si="10">N4*$X$1+(1-$X$1)*M5</f>
        <v>0.63605999999999996</v>
      </c>
      <c r="O5" s="9">
        <f t="shared" si="4"/>
        <v>0.63605999999999996</v>
      </c>
      <c r="Q5" s="40">
        <f t="shared" ref="Q5:Q68" si="11">0.3*O5+0.3*L5+0.3*I4+0.1*D5</f>
        <v>0.40229812750000005</v>
      </c>
      <c r="V5">
        <v>0</v>
      </c>
      <c r="X5" s="16">
        <f t="shared" ref="X5:X68" si="12">A5</f>
        <v>32963</v>
      </c>
      <c r="Y5" s="1" t="e">
        <f t="shared" ref="Y5:Y68" si="13">IF(OR($R5=Y$4,$R6=Y$4),$Q5,NA())</f>
        <v>#N/A</v>
      </c>
      <c r="Z5" s="1">
        <f t="shared" ref="Z5:Z68" si="14">IF(OR($R5=Z$4,$R6=Z$4),$Q5,NA())</f>
        <v>0.40229812750000005</v>
      </c>
      <c r="AA5" s="1" t="e">
        <f t="shared" ref="AA5:AA68" si="15">IF(OR($R5=AA$4,$R6=AA$4),$Q5,NA())</f>
        <v>#N/A</v>
      </c>
      <c r="AB5" s="1" t="e">
        <f t="shared" ref="AB5:AB68" si="16">IF(OR($R5=AB$4,$R6=AB$4),$Q5,NA())</f>
        <v>#N/A</v>
      </c>
      <c r="AC5">
        <v>0</v>
      </c>
      <c r="AD5" s="1" t="s">
        <v>19</v>
      </c>
      <c r="AF5" s="16">
        <f>A5</f>
        <v>32963</v>
      </c>
      <c r="AG5" s="1" t="e">
        <f>IF(OR($U5=Y$4,$U6=Y$4),$Q5,NA())</f>
        <v>#N/A</v>
      </c>
      <c r="AH5" s="1">
        <f>IF(OR($U5=Z$4,$U6=Z$4),$Q5,NA())</f>
        <v>0.40229812750000005</v>
      </c>
      <c r="AI5" s="1" t="e">
        <f>IF(OR($U5=AA$4,$U6=AA$4),$Q5,NA())</f>
        <v>#N/A</v>
      </c>
      <c r="AJ5" s="1" t="e">
        <f>IF(OR($U5=AB$4,$U6=AB$4),$Q5,NA())</f>
        <v>#N/A</v>
      </c>
      <c r="AM5" s="1"/>
      <c r="AN5" s="1"/>
      <c r="AO5" s="1"/>
      <c r="AP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6" t="e">
        <f t="shared" ref="BN5" si="17">#REF!</f>
        <v>#REF!</v>
      </c>
      <c r="BO5">
        <f t="shared" ref="BO5:BO68" si="18">IF($S5="E",4,IF($S5="R",2,IF($S5="SD",3,1)))</f>
        <v>1</v>
      </c>
      <c r="BP5">
        <f t="shared" ref="BP5:BP68" si="19">IF($W5="E",4,IF($W5="R",2,IF($W5="SD",3,1)))</f>
        <v>1</v>
      </c>
    </row>
    <row r="6" spans="1:68" x14ac:dyDescent="0.25">
      <c r="A6" s="7">
        <v>32993</v>
      </c>
      <c r="B6" s="8">
        <v>4.7889000000000001E-2</v>
      </c>
      <c r="C6" s="8">
        <f t="shared" si="6"/>
        <v>2.1685576325000004E-2</v>
      </c>
      <c r="D6" s="9">
        <f t="shared" si="2"/>
        <v>0.10842788162500001</v>
      </c>
      <c r="E6" s="8">
        <f>_xll.BDH(E$2,"PX_LAST",$A6,$A6,"Days=A","Fill=P")</f>
        <v>-0.9</v>
      </c>
      <c r="F6" s="8">
        <f t="shared" si="7"/>
        <v>-0.65511249999999999</v>
      </c>
      <c r="G6" s="9">
        <f t="shared" si="3"/>
        <v>-5.955568181818182E-2</v>
      </c>
      <c r="H6" s="9"/>
      <c r="I6" s="9"/>
      <c r="J6" s="8">
        <v>-0.50329999999999997</v>
      </c>
      <c r="K6" s="8">
        <f t="shared" si="8"/>
        <v>0.20419178500000004</v>
      </c>
      <c r="L6" s="9">
        <f t="shared" si="9"/>
        <v>0.40419178500000008</v>
      </c>
      <c r="M6" s="8">
        <v>0.53700000000000003</v>
      </c>
      <c r="N6" s="8">
        <f t="shared" si="10"/>
        <v>0.60782789999999998</v>
      </c>
      <c r="O6" s="9">
        <f t="shared" si="4"/>
        <v>0.60782789999999998</v>
      </c>
      <c r="Q6" s="40">
        <f t="shared" si="11"/>
        <v>0.3144486936625</v>
      </c>
      <c r="R6" s="14" t="str">
        <f t="shared" ref="R6:R69" si="20">IF(Q6-Q5&gt;0,IF(Q6&gt;=0,"E","R"),IF(Q6&gt;=0,"SD","C"))</f>
        <v>SD</v>
      </c>
      <c r="S6" t="s">
        <v>23</v>
      </c>
      <c r="T6" s="17">
        <f t="shared" ref="T6:T69" si="21">IF(S6&lt;&gt;R5,Q6,T5)</f>
        <v>0.3144486936625</v>
      </c>
      <c r="U6" s="34" t="str">
        <f>IF(OR(ABS($T6-$T5)&gt;$X$2,T6*T5&lt;0),R6,U5)</f>
        <v>SD</v>
      </c>
      <c r="V6">
        <v>0</v>
      </c>
      <c r="X6" s="16">
        <f t="shared" si="12"/>
        <v>32993</v>
      </c>
      <c r="Y6" s="1">
        <f t="shared" si="13"/>
        <v>0.3144486936625</v>
      </c>
      <c r="Z6" s="1">
        <f t="shared" si="14"/>
        <v>0.3144486936625</v>
      </c>
      <c r="AA6" s="1" t="e">
        <f t="shared" si="15"/>
        <v>#N/A</v>
      </c>
      <c r="AB6" s="1" t="e">
        <f t="shared" si="16"/>
        <v>#N/A</v>
      </c>
      <c r="AC6">
        <v>0</v>
      </c>
      <c r="AD6" s="1" t="s">
        <v>19</v>
      </c>
      <c r="AF6" s="16">
        <f t="shared" ref="AF6:AF69" si="22">A6</f>
        <v>32993</v>
      </c>
      <c r="AG6" s="1" t="e">
        <f>IF(OR($U6=Y$4,$U7=Y$4),$Q6,NA())</f>
        <v>#N/A</v>
      </c>
      <c r="AH6" s="1">
        <f t="shared" ref="AH6:AH69" si="23">IF(OR($U6=Z$4,$U7=Z$4),$Q6,NA())</f>
        <v>0.3144486936625</v>
      </c>
      <c r="AI6" s="1" t="e">
        <f t="shared" ref="AI6:AI69" si="24">IF(OR($U6=AA$4,$U7=AA$4),$Q6,NA())</f>
        <v>#N/A</v>
      </c>
      <c r="AJ6" s="1" t="e">
        <f t="shared" ref="AJ6:AJ69" si="25">IF(OR($U6=AB$4,$U7=AB$4),$Q6,NA())</f>
        <v>#N/A</v>
      </c>
      <c r="AM6" s="1"/>
      <c r="AN6" s="1"/>
      <c r="AO6" s="1"/>
      <c r="AP6" s="1"/>
      <c r="AR6" t="s">
        <v>48</v>
      </c>
      <c r="AS6" t="s">
        <v>46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6" t="e">
        <f t="shared" ref="BN6" si="26">#REF!</f>
        <v>#REF!</v>
      </c>
      <c r="BO6">
        <f t="shared" si="18"/>
        <v>3</v>
      </c>
      <c r="BP6">
        <f t="shared" si="19"/>
        <v>1</v>
      </c>
    </row>
    <row r="7" spans="1:68" x14ac:dyDescent="0.25">
      <c r="A7" s="7">
        <v>33024</v>
      </c>
      <c r="B7" s="8">
        <v>-6.5614000000000006E-2</v>
      </c>
      <c r="C7" s="8">
        <f t="shared" si="6"/>
        <v>-3.1948029276250012E-3</v>
      </c>
      <c r="D7" s="9">
        <f t="shared" si="2"/>
        <v>-1.5974014638125006E-2</v>
      </c>
      <c r="E7" s="8">
        <f>_xll.BDH(E$2,"PX_LAST",$A7,$A7,"Days=A","Fill=P")</f>
        <v>-0.4</v>
      </c>
      <c r="F7" s="8">
        <f t="shared" si="7"/>
        <v>-0.58240543749999996</v>
      </c>
      <c r="G7" s="9">
        <f t="shared" si="3"/>
        <v>-5.2945948863636356E-2</v>
      </c>
      <c r="H7" s="9"/>
      <c r="I7" s="9"/>
      <c r="J7" s="8">
        <v>-7.5700000000000003E-2</v>
      </c>
      <c r="K7" s="8">
        <f t="shared" si="8"/>
        <v>0.12442262627500003</v>
      </c>
      <c r="L7" s="9">
        <f t="shared" si="9"/>
        <v>0.32442262627500007</v>
      </c>
      <c r="M7" s="8">
        <v>1.048</v>
      </c>
      <c r="N7" s="8">
        <f t="shared" si="10"/>
        <v>0.73327694850000003</v>
      </c>
      <c r="O7" s="9">
        <f t="shared" si="4"/>
        <v>0.73327694850000003</v>
      </c>
      <c r="Q7" s="40">
        <f t="shared" si="11"/>
        <v>0.31571247096868754</v>
      </c>
      <c r="R7" s="14" t="str">
        <f t="shared" si="20"/>
        <v>E</v>
      </c>
      <c r="S7" t="str">
        <f>IF(OR(ABS($Q7-$Q6)&gt;$X$2,Q7*Q6&lt;0),R7,S6)</f>
        <v>SD</v>
      </c>
      <c r="T7" s="17">
        <f t="shared" si="21"/>
        <v>0.3144486936625</v>
      </c>
      <c r="U7" s="34" t="str">
        <f t="shared" ref="U7:U18" si="27">IF(OR(ABS($T7-$T6)&gt;$X$2,T7*T6&lt;0),R7,U6)</f>
        <v>SD</v>
      </c>
      <c r="V7">
        <v>0</v>
      </c>
      <c r="X7" s="16">
        <f t="shared" si="12"/>
        <v>33024</v>
      </c>
      <c r="Y7" s="1">
        <f t="shared" si="13"/>
        <v>0.31571247096868754</v>
      </c>
      <c r="Z7" s="1" t="e">
        <f t="shared" si="14"/>
        <v>#N/A</v>
      </c>
      <c r="AA7" s="1" t="e">
        <f t="shared" si="15"/>
        <v>#N/A</v>
      </c>
      <c r="AB7" s="1" t="e">
        <f t="shared" si="16"/>
        <v>#N/A</v>
      </c>
      <c r="AC7">
        <v>0</v>
      </c>
      <c r="AD7" s="1" t="s">
        <v>19</v>
      </c>
      <c r="AF7" s="16">
        <f t="shared" si="22"/>
        <v>33024</v>
      </c>
      <c r="AG7" s="1" t="e">
        <f t="shared" ref="AG7:AG69" si="28">IF(OR($U7=Y$4,$U8=Y$4),$Q7,NA())</f>
        <v>#N/A</v>
      </c>
      <c r="AH7" s="1">
        <f t="shared" si="23"/>
        <v>0.31571247096868754</v>
      </c>
      <c r="AI7" s="1" t="e">
        <f>IF(OR($U7=AA$4,$U8=AA$4),$Q7,NA())</f>
        <v>#N/A</v>
      </c>
      <c r="AJ7" s="1" t="e">
        <f t="shared" si="25"/>
        <v>#N/A</v>
      </c>
      <c r="AM7" s="1"/>
      <c r="AN7" s="1"/>
      <c r="AO7" s="1"/>
      <c r="AP7" s="1"/>
      <c r="AQ7" s="16">
        <f>A7</f>
        <v>33024</v>
      </c>
      <c r="AR7">
        <f>IF($R7="E",4,IF($R7="R",2,IF($R7="SD",3,1)))</f>
        <v>4</v>
      </c>
      <c r="AS7">
        <f>IF($S7="E",4,IF($S7="R",2,IF($S7="SD",3,1)))</f>
        <v>3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6" t="e">
        <f t="shared" ref="BN7" si="29">#REF!</f>
        <v>#REF!</v>
      </c>
      <c r="BO7">
        <f t="shared" si="18"/>
        <v>3</v>
      </c>
      <c r="BP7">
        <f t="shared" si="19"/>
        <v>1</v>
      </c>
    </row>
    <row r="8" spans="1:68" x14ac:dyDescent="0.25">
      <c r="A8" s="7">
        <v>33054</v>
      </c>
      <c r="B8" s="8">
        <v>6.0292999999999999E-2</v>
      </c>
      <c r="C8" s="8">
        <f t="shared" si="6"/>
        <v>1.4899220906748126E-2</v>
      </c>
      <c r="D8" s="9">
        <f t="shared" si="2"/>
        <v>7.4496104533740629E-2</v>
      </c>
      <c r="E8" s="8">
        <f>_xll.BDH(E$2,"PX_LAST",$A8,$A8,"Days=A","Fill=P")</f>
        <v>-0.4</v>
      </c>
      <c r="F8" s="8">
        <f t="shared" si="7"/>
        <v>-0.53041988781249994</v>
      </c>
      <c r="G8" s="9">
        <f t="shared" si="3"/>
        <v>-4.8219989801136356E-2</v>
      </c>
      <c r="H8" s="9"/>
      <c r="I8" s="9"/>
      <c r="J8" s="8">
        <v>-0.24049999999999999</v>
      </c>
      <c r="K8" s="8">
        <f t="shared" si="8"/>
        <v>2.0419677786625012E-2</v>
      </c>
      <c r="L8" s="9">
        <f t="shared" si="9"/>
        <v>0.22041967778662502</v>
      </c>
      <c r="M8" s="8">
        <v>1.0109999999999999</v>
      </c>
      <c r="N8" s="8">
        <f t="shared" si="10"/>
        <v>0.81242801817749999</v>
      </c>
      <c r="O8" s="9">
        <f t="shared" si="4"/>
        <v>0.81242801817749999</v>
      </c>
      <c r="Q8" s="40">
        <f t="shared" si="11"/>
        <v>0.31730391924261153</v>
      </c>
      <c r="R8" s="14" t="str">
        <f t="shared" si="20"/>
        <v>E</v>
      </c>
      <c r="S8" t="str">
        <f t="shared" ref="S8:S71" si="30">IF(OR(ABS($Q8-$Q7)&gt;$X$2,Q8*Q7&lt;0),R8,S7)</f>
        <v>SD</v>
      </c>
      <c r="T8" s="17">
        <f t="shared" si="21"/>
        <v>0.31730391924261153</v>
      </c>
      <c r="U8" s="34" t="str">
        <f t="shared" si="27"/>
        <v>SD</v>
      </c>
      <c r="V8">
        <v>0</v>
      </c>
      <c r="X8" s="16">
        <f t="shared" si="12"/>
        <v>33054</v>
      </c>
      <c r="Y8" s="1">
        <f t="shared" si="13"/>
        <v>0.31730391924261153</v>
      </c>
      <c r="Z8" s="1">
        <f t="shared" si="14"/>
        <v>0.31730391924261153</v>
      </c>
      <c r="AA8" s="1" t="e">
        <f t="shared" si="15"/>
        <v>#N/A</v>
      </c>
      <c r="AB8" s="1" t="e">
        <f t="shared" si="16"/>
        <v>#N/A</v>
      </c>
      <c r="AC8">
        <v>0</v>
      </c>
      <c r="AD8" s="1" t="s">
        <v>19</v>
      </c>
      <c r="AF8" s="16">
        <f t="shared" si="22"/>
        <v>33054</v>
      </c>
      <c r="AG8" s="1" t="e">
        <f t="shared" si="28"/>
        <v>#N/A</v>
      </c>
      <c r="AH8" s="1">
        <f t="shared" si="23"/>
        <v>0.31730391924261153</v>
      </c>
      <c r="AI8" s="1" t="e">
        <f t="shared" si="24"/>
        <v>#N/A</v>
      </c>
      <c r="AJ8" s="1" t="e">
        <f t="shared" si="25"/>
        <v>#N/A</v>
      </c>
      <c r="AM8" s="1"/>
      <c r="AN8" s="1"/>
      <c r="AO8" s="1"/>
      <c r="AP8" s="1"/>
      <c r="AQ8" s="16">
        <f t="shared" ref="AQ8:AQ71" si="31">A8</f>
        <v>33054</v>
      </c>
      <c r="AR8">
        <f t="shared" ref="AR8:AR71" si="32">IF($R8="E",4,IF($R8="R",2,IF($R8="SD",3,1)))</f>
        <v>4</v>
      </c>
      <c r="AS8">
        <f t="shared" ref="AS8:AS71" si="33">IF($S8="E",4,IF($S8="R",2,IF($S8="SD",3,1)))</f>
        <v>3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6" t="e">
        <f t="shared" ref="BN8" si="34">#REF!</f>
        <v>#REF!</v>
      </c>
      <c r="BO8">
        <f t="shared" si="18"/>
        <v>3</v>
      </c>
      <c r="BP8">
        <f t="shared" si="19"/>
        <v>1</v>
      </c>
    </row>
    <row r="9" spans="1:68" x14ac:dyDescent="0.25">
      <c r="A9" s="7">
        <v>33085</v>
      </c>
      <c r="B9" s="8">
        <v>-4.4109000000000002E-2</v>
      </c>
      <c r="C9" s="8">
        <f t="shared" si="6"/>
        <v>-1.9181220516750926E-3</v>
      </c>
      <c r="D9" s="9">
        <f t="shared" si="2"/>
        <v>-9.5906102583754628E-3</v>
      </c>
      <c r="E9" s="8">
        <f>_xll.BDH(E$2,"PX_LAST",$A9,$A9,"Days=A","Fill=P")</f>
        <v>-0.4</v>
      </c>
      <c r="F9" s="8">
        <f t="shared" si="7"/>
        <v>-0.49325021978593742</v>
      </c>
      <c r="G9" s="9">
        <f t="shared" si="3"/>
        <v>-4.4840929071448855E-2</v>
      </c>
      <c r="H9" s="9"/>
      <c r="I9" s="9"/>
      <c r="J9" s="8">
        <v>-0.56679999999999997</v>
      </c>
      <c r="K9" s="8">
        <f t="shared" si="8"/>
        <v>-0.14693793038256314</v>
      </c>
      <c r="L9" s="9">
        <f t="shared" si="9"/>
        <v>5.3062069617436869E-2</v>
      </c>
      <c r="M9" s="8">
        <v>0.89300000000000002</v>
      </c>
      <c r="N9" s="8">
        <f t="shared" si="10"/>
        <v>0.83539103299691253</v>
      </c>
      <c r="O9" s="9">
        <f t="shared" si="4"/>
        <v>0.83539103299691253</v>
      </c>
      <c r="Q9" s="40">
        <f t="shared" si="11"/>
        <v>0.26557686975846728</v>
      </c>
      <c r="R9" s="14" t="str">
        <f t="shared" si="20"/>
        <v>SD</v>
      </c>
      <c r="S9" t="str">
        <f t="shared" si="30"/>
        <v>SD</v>
      </c>
      <c r="T9" s="17">
        <f t="shared" si="21"/>
        <v>0.26557686975846728</v>
      </c>
      <c r="U9" s="34" t="str">
        <f t="shared" si="27"/>
        <v>SD</v>
      </c>
      <c r="V9">
        <v>0</v>
      </c>
      <c r="X9" s="16">
        <f t="shared" si="12"/>
        <v>33085</v>
      </c>
      <c r="Y9" s="1" t="e">
        <f t="shared" si="13"/>
        <v>#N/A</v>
      </c>
      <c r="Z9" s="1">
        <f t="shared" si="14"/>
        <v>0.26557686975846728</v>
      </c>
      <c r="AA9" s="1" t="e">
        <f t="shared" si="15"/>
        <v>#N/A</v>
      </c>
      <c r="AB9" s="1" t="e">
        <f t="shared" si="16"/>
        <v>#N/A</v>
      </c>
      <c r="AC9">
        <v>0</v>
      </c>
      <c r="AD9" s="1" t="s">
        <v>19</v>
      </c>
      <c r="AF9" s="16">
        <f t="shared" si="22"/>
        <v>33085</v>
      </c>
      <c r="AG9" s="1" t="e">
        <f t="shared" si="28"/>
        <v>#N/A</v>
      </c>
      <c r="AH9" s="1">
        <f t="shared" si="23"/>
        <v>0.26557686975846728</v>
      </c>
      <c r="AI9" s="1" t="e">
        <f t="shared" si="24"/>
        <v>#N/A</v>
      </c>
      <c r="AJ9" s="1" t="e">
        <f t="shared" si="25"/>
        <v>#N/A</v>
      </c>
      <c r="AM9" s="1"/>
      <c r="AN9" s="1"/>
      <c r="AO9" s="1"/>
      <c r="AP9" s="1"/>
      <c r="AQ9" s="16">
        <f t="shared" si="31"/>
        <v>33085</v>
      </c>
      <c r="AR9">
        <f t="shared" si="32"/>
        <v>3</v>
      </c>
      <c r="AS9">
        <f t="shared" si="33"/>
        <v>3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6" t="e">
        <f t="shared" ref="BN9" si="35">#REF!</f>
        <v>#REF!</v>
      </c>
      <c r="BO9">
        <f t="shared" si="18"/>
        <v>3</v>
      </c>
      <c r="BP9">
        <f t="shared" si="19"/>
        <v>1</v>
      </c>
    </row>
    <row r="10" spans="1:68" x14ac:dyDescent="0.25">
      <c r="A10" s="7">
        <v>33116</v>
      </c>
      <c r="B10" s="8">
        <v>-0.25739899999999999</v>
      </c>
      <c r="C10" s="8">
        <f t="shared" si="6"/>
        <v>-7.4730172266947698E-2</v>
      </c>
      <c r="D10" s="9">
        <f t="shared" si="2"/>
        <v>-0.37365086133473846</v>
      </c>
      <c r="E10" s="8">
        <f>_xll.BDH(E$2,"PX_LAST",$A10,$A10,"Days=A","Fill=P")</f>
        <v>-2.2999999999999998</v>
      </c>
      <c r="F10" s="8">
        <f t="shared" si="7"/>
        <v>-1.0081739071469453</v>
      </c>
      <c r="G10" s="9">
        <f t="shared" si="3"/>
        <v>-9.1652173376995036E-2</v>
      </c>
      <c r="H10" s="9">
        <f>MAX(MIN(E10-E4,10),-10)/10</f>
        <v>-0.15999999999999998</v>
      </c>
      <c r="I10" s="9">
        <f>AVERAGE(G10:H10)</f>
        <v>-0.12582608668849751</v>
      </c>
      <c r="J10" s="8">
        <v>-0.57350000000000001</v>
      </c>
      <c r="K10" s="8">
        <f t="shared" si="8"/>
        <v>-0.26850812022353265</v>
      </c>
      <c r="L10" s="9">
        <f t="shared" si="9"/>
        <v>-6.8508120223532643E-2</v>
      </c>
      <c r="M10" s="8">
        <v>-0.11799999999999999</v>
      </c>
      <c r="N10" s="8">
        <f t="shared" si="10"/>
        <v>0.5636745885927924</v>
      </c>
      <c r="O10" s="9">
        <f t="shared" si="4"/>
        <v>0.5636745885927924</v>
      </c>
      <c r="Q10" s="40">
        <f t="shared" si="11"/>
        <v>0.11118485437730409</v>
      </c>
      <c r="R10" s="14" t="str">
        <f>IF(Q10-Q9&gt;0,IF(Q10&gt;=0,"E","R"),IF(Q10&gt;=0,"SD","C"))</f>
        <v>SD</v>
      </c>
      <c r="S10" t="str">
        <f t="shared" si="30"/>
        <v>SD</v>
      </c>
      <c r="T10" s="17">
        <f t="shared" si="21"/>
        <v>0.26557686975846728</v>
      </c>
      <c r="U10" s="34" t="str">
        <f t="shared" si="27"/>
        <v>SD</v>
      </c>
      <c r="V10">
        <v>0</v>
      </c>
      <c r="X10" s="16">
        <f t="shared" si="12"/>
        <v>33116</v>
      </c>
      <c r="Y10" s="1" t="e">
        <f t="shared" si="13"/>
        <v>#N/A</v>
      </c>
      <c r="Z10" s="1">
        <f t="shared" si="14"/>
        <v>0.11118485437730409</v>
      </c>
      <c r="AA10" s="1">
        <f t="shared" si="15"/>
        <v>0.11118485437730409</v>
      </c>
      <c r="AB10" s="1" t="e">
        <f t="shared" si="16"/>
        <v>#N/A</v>
      </c>
      <c r="AC10">
        <v>0</v>
      </c>
      <c r="AD10" s="1" t="s">
        <v>19</v>
      </c>
      <c r="AF10" s="16">
        <f t="shared" si="22"/>
        <v>33116</v>
      </c>
      <c r="AG10" s="1" t="e">
        <f t="shared" si="28"/>
        <v>#N/A</v>
      </c>
      <c r="AH10" s="1">
        <f t="shared" si="23"/>
        <v>0.11118485437730409</v>
      </c>
      <c r="AI10" s="1">
        <f t="shared" si="24"/>
        <v>0.11118485437730409</v>
      </c>
      <c r="AJ10" s="1" t="e">
        <f t="shared" si="25"/>
        <v>#N/A</v>
      </c>
      <c r="AM10" s="1"/>
      <c r="AN10" s="1"/>
      <c r="AO10" s="1"/>
      <c r="AP10" s="1"/>
      <c r="AQ10" s="16">
        <f t="shared" si="31"/>
        <v>33116</v>
      </c>
      <c r="AR10">
        <f t="shared" si="32"/>
        <v>3</v>
      </c>
      <c r="AS10">
        <f t="shared" si="33"/>
        <v>3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6" t="e">
        <f t="shared" ref="BN10" si="36">#REF!</f>
        <v>#REF!</v>
      </c>
      <c r="BO10">
        <f t="shared" si="18"/>
        <v>3</v>
      </c>
      <c r="BP10">
        <f t="shared" si="19"/>
        <v>1</v>
      </c>
    </row>
    <row r="11" spans="1:68" x14ac:dyDescent="0.25">
      <c r="A11" s="7">
        <v>33146</v>
      </c>
      <c r="B11" s="8">
        <v>-0.259349</v>
      </c>
      <c r="C11" s="8">
        <f t="shared" si="6"/>
        <v>-0.12734653817086761</v>
      </c>
      <c r="D11" s="9">
        <f t="shared" si="2"/>
        <v>-0.63673269085433803</v>
      </c>
      <c r="E11" s="8">
        <f>_xll.BDH(E$2,"PX_LAST",$A11,$A11,"Days=A","Fill=P")</f>
        <v>-3.5</v>
      </c>
      <c r="F11" s="8">
        <f t="shared" si="7"/>
        <v>-1.7183443436100658</v>
      </c>
      <c r="G11" s="9">
        <f t="shared" si="3"/>
        <v>-0.15621312214636962</v>
      </c>
      <c r="H11" s="9">
        <f t="shared" ref="H11:H74" si="37">MAX(MIN(E11-E5,10),-10)/10</f>
        <v>-0.32999999999999996</v>
      </c>
      <c r="I11" s="9">
        <f t="shared" ref="I11:I74" si="38">AVERAGE(G11:H11)</f>
        <v>-0.24310656107318479</v>
      </c>
      <c r="J11" s="8">
        <v>-1.1214999999999999</v>
      </c>
      <c r="K11" s="8">
        <f t="shared" si="8"/>
        <v>-0.51161080595982589</v>
      </c>
      <c r="L11" s="9">
        <f t="shared" si="9"/>
        <v>-0.31161080595982588</v>
      </c>
      <c r="M11" s="8">
        <v>-1.044</v>
      </c>
      <c r="N11" s="8">
        <f t="shared" si="10"/>
        <v>0.10548733084384654</v>
      </c>
      <c r="O11" s="9">
        <f t="shared" si="4"/>
        <v>0.10548733084384654</v>
      </c>
      <c r="Q11" s="40">
        <f t="shared" si="11"/>
        <v>-0.16325813762677685</v>
      </c>
      <c r="R11" s="14" t="str">
        <f t="shared" si="20"/>
        <v>C</v>
      </c>
      <c r="S11" t="str">
        <f t="shared" si="30"/>
        <v>C</v>
      </c>
      <c r="T11" s="17">
        <f t="shared" si="21"/>
        <v>-0.16325813762677685</v>
      </c>
      <c r="U11" s="34" t="str">
        <f t="shared" si="27"/>
        <v>C</v>
      </c>
      <c r="V11">
        <v>0</v>
      </c>
      <c r="X11" s="16">
        <f t="shared" si="12"/>
        <v>33146</v>
      </c>
      <c r="Y11" s="1" t="e">
        <f t="shared" si="13"/>
        <v>#N/A</v>
      </c>
      <c r="Z11" s="1" t="e">
        <f t="shared" si="14"/>
        <v>#N/A</v>
      </c>
      <c r="AA11" s="1">
        <f t="shared" si="15"/>
        <v>-0.16325813762677685</v>
      </c>
      <c r="AB11" s="1" t="e">
        <f t="shared" si="16"/>
        <v>#N/A</v>
      </c>
      <c r="AC11">
        <v>0</v>
      </c>
      <c r="AD11" s="1" t="s">
        <v>19</v>
      </c>
      <c r="AF11" s="16">
        <f t="shared" si="22"/>
        <v>33146</v>
      </c>
      <c r="AG11" s="1" t="e">
        <f t="shared" si="28"/>
        <v>#N/A</v>
      </c>
      <c r="AH11" s="1" t="e">
        <f t="shared" si="23"/>
        <v>#N/A</v>
      </c>
      <c r="AI11" s="1">
        <f t="shared" si="24"/>
        <v>-0.16325813762677685</v>
      </c>
      <c r="AJ11" s="1" t="e">
        <f t="shared" si="25"/>
        <v>#N/A</v>
      </c>
      <c r="AM11" s="1"/>
      <c r="AN11" s="1"/>
      <c r="AO11" s="1"/>
      <c r="AP11" s="1"/>
      <c r="AQ11" s="16">
        <f t="shared" si="31"/>
        <v>33146</v>
      </c>
      <c r="AR11">
        <f t="shared" si="32"/>
        <v>1</v>
      </c>
      <c r="AS11">
        <f t="shared" si="33"/>
        <v>1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6" t="e">
        <f t="shared" ref="BN11" si="39">#REF!</f>
        <v>#REF!</v>
      </c>
      <c r="BO11">
        <f t="shared" si="18"/>
        <v>1</v>
      </c>
      <c r="BP11">
        <f t="shared" si="19"/>
        <v>1</v>
      </c>
    </row>
    <row r="12" spans="1:68" x14ac:dyDescent="0.25">
      <c r="A12" s="7">
        <v>33177</v>
      </c>
      <c r="B12" s="8">
        <v>-0.206762</v>
      </c>
      <c r="C12" s="8">
        <f t="shared" si="6"/>
        <v>-0.14997994479217033</v>
      </c>
      <c r="D12" s="9">
        <f t="shared" si="2"/>
        <v>-0.74989972396085158</v>
      </c>
      <c r="E12" s="8">
        <f>_xll.BDH(E$2,"PX_LAST",$A12,$A12,"Days=A","Fill=P")</f>
        <v>-4.5999999999999996</v>
      </c>
      <c r="F12" s="8">
        <f t="shared" si="7"/>
        <v>-2.5396162056811971</v>
      </c>
      <c r="G12" s="9">
        <f t="shared" si="3"/>
        <v>-0.23087420051647245</v>
      </c>
      <c r="H12" s="9">
        <f t="shared" si="37"/>
        <v>-0.37</v>
      </c>
      <c r="I12" s="9">
        <f t="shared" si="38"/>
        <v>-0.30043710025823622</v>
      </c>
      <c r="J12" s="8">
        <v>-1.6587000000000001</v>
      </c>
      <c r="K12" s="8">
        <f t="shared" si="8"/>
        <v>-0.83853122626127563</v>
      </c>
      <c r="L12" s="9">
        <f t="shared" si="9"/>
        <v>-0.63853122626127568</v>
      </c>
      <c r="M12" s="8">
        <v>-0.89700000000000002</v>
      </c>
      <c r="N12" s="8">
        <f t="shared" si="10"/>
        <v>-0.18022155844664972</v>
      </c>
      <c r="O12" s="9">
        <f t="shared" si="4"/>
        <v>-9.0110779223324861E-2</v>
      </c>
      <c r="Q12" s="40">
        <f t="shared" si="11"/>
        <v>-0.36651454236342079</v>
      </c>
      <c r="R12" s="14" t="str">
        <f t="shared" si="20"/>
        <v>C</v>
      </c>
      <c r="S12" t="str">
        <f t="shared" si="30"/>
        <v>C</v>
      </c>
      <c r="T12" s="17">
        <f t="shared" si="21"/>
        <v>-0.16325813762677685</v>
      </c>
      <c r="U12" s="34" t="str">
        <f t="shared" si="27"/>
        <v>C</v>
      </c>
      <c r="V12">
        <v>0</v>
      </c>
      <c r="X12" s="16">
        <f t="shared" si="12"/>
        <v>33177</v>
      </c>
      <c r="Y12" s="1" t="e">
        <f t="shared" si="13"/>
        <v>#N/A</v>
      </c>
      <c r="Z12" s="1" t="e">
        <f t="shared" si="14"/>
        <v>#N/A</v>
      </c>
      <c r="AA12" s="1">
        <f t="shared" si="15"/>
        <v>-0.36651454236342079</v>
      </c>
      <c r="AB12" s="1" t="e">
        <f t="shared" si="16"/>
        <v>#N/A</v>
      </c>
      <c r="AC12">
        <v>0</v>
      </c>
      <c r="AD12" s="1" t="s">
        <v>19</v>
      </c>
      <c r="AF12" s="16">
        <f t="shared" si="22"/>
        <v>33177</v>
      </c>
      <c r="AG12" s="1" t="e">
        <f t="shared" si="28"/>
        <v>#N/A</v>
      </c>
      <c r="AH12" s="1" t="e">
        <f t="shared" si="23"/>
        <v>#N/A</v>
      </c>
      <c r="AI12" s="1">
        <f t="shared" si="24"/>
        <v>-0.36651454236342079</v>
      </c>
      <c r="AJ12" s="1" t="e">
        <f t="shared" si="25"/>
        <v>#N/A</v>
      </c>
      <c r="AM12" s="1"/>
      <c r="AN12" s="1"/>
      <c r="AO12" s="1"/>
      <c r="AP12" s="1"/>
      <c r="AQ12" s="16">
        <f t="shared" si="31"/>
        <v>33177</v>
      </c>
      <c r="AR12">
        <f t="shared" si="32"/>
        <v>1</v>
      </c>
      <c r="AS12">
        <f t="shared" si="33"/>
        <v>1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6" t="e">
        <f t="shared" ref="BN12" si="40">#REF!</f>
        <v>#REF!</v>
      </c>
      <c r="BO12">
        <f t="shared" si="18"/>
        <v>1</v>
      </c>
      <c r="BP12">
        <f t="shared" si="19"/>
        <v>1</v>
      </c>
    </row>
    <row r="13" spans="1:68" x14ac:dyDescent="0.25">
      <c r="A13" s="7">
        <v>33207</v>
      </c>
      <c r="B13" s="8">
        <v>-0.24893100000000001</v>
      </c>
      <c r="C13" s="8">
        <f t="shared" si="6"/>
        <v>-0.17818099552640179</v>
      </c>
      <c r="D13" s="9">
        <f t="shared" si="2"/>
        <v>-0.89090497763200893</v>
      </c>
      <c r="E13" s="8">
        <f>_xll.BDH(E$2,"PX_LAST",$A13,$A13,"Days=A","Fill=P")</f>
        <v>-6.5</v>
      </c>
      <c r="F13" s="8">
        <f t="shared" si="7"/>
        <v>-3.6683255870620561</v>
      </c>
      <c r="G13" s="9">
        <f t="shared" si="3"/>
        <v>-0.33348414427836875</v>
      </c>
      <c r="H13" s="9">
        <f t="shared" si="37"/>
        <v>-0.61</v>
      </c>
      <c r="I13" s="9">
        <f t="shared" si="38"/>
        <v>-0.4717420721391844</v>
      </c>
      <c r="J13" s="8">
        <v>-1.7883</v>
      </c>
      <c r="K13" s="8">
        <f t="shared" si="8"/>
        <v>-1.1092153267768121</v>
      </c>
      <c r="L13" s="9">
        <f t="shared" si="9"/>
        <v>-0.85319292001836589</v>
      </c>
      <c r="M13" s="8">
        <v>-0.97099999999999997</v>
      </c>
      <c r="N13" s="8">
        <f t="shared" si="10"/>
        <v>-0.40559341428935458</v>
      </c>
      <c r="O13" s="9">
        <f t="shared" si="4"/>
        <v>-0.20279670714467729</v>
      </c>
      <c r="Q13" s="40">
        <f t="shared" si="11"/>
        <v>-0.49601851598958469</v>
      </c>
      <c r="R13" s="14" t="str">
        <f t="shared" si="20"/>
        <v>C</v>
      </c>
      <c r="S13" t="str">
        <f t="shared" si="30"/>
        <v>C</v>
      </c>
      <c r="T13" s="17">
        <f t="shared" si="21"/>
        <v>-0.16325813762677685</v>
      </c>
      <c r="U13" s="34" t="str">
        <f t="shared" si="27"/>
        <v>C</v>
      </c>
      <c r="V13">
        <v>0</v>
      </c>
      <c r="X13" s="16">
        <f t="shared" si="12"/>
        <v>33207</v>
      </c>
      <c r="Y13" s="1" t="e">
        <f t="shared" si="13"/>
        <v>#N/A</v>
      </c>
      <c r="Z13" s="1" t="e">
        <f t="shared" si="14"/>
        <v>#N/A</v>
      </c>
      <c r="AA13" s="1">
        <f t="shared" si="15"/>
        <v>-0.49601851598958469</v>
      </c>
      <c r="AB13" s="1" t="e">
        <f t="shared" si="16"/>
        <v>#N/A</v>
      </c>
      <c r="AC13">
        <v>0</v>
      </c>
      <c r="AD13" s="1" t="s">
        <v>19</v>
      </c>
      <c r="AF13" s="16">
        <f t="shared" si="22"/>
        <v>33207</v>
      </c>
      <c r="AG13" s="1" t="e">
        <f t="shared" si="28"/>
        <v>#N/A</v>
      </c>
      <c r="AH13" s="1" t="e">
        <f t="shared" si="23"/>
        <v>#N/A</v>
      </c>
      <c r="AI13" s="1">
        <f t="shared" si="24"/>
        <v>-0.49601851598958469</v>
      </c>
      <c r="AJ13" s="1" t="e">
        <f t="shared" si="25"/>
        <v>#N/A</v>
      </c>
      <c r="AM13" s="1"/>
      <c r="AN13" s="1"/>
      <c r="AO13" s="1"/>
      <c r="AP13" s="1"/>
      <c r="AQ13" s="16">
        <f t="shared" si="31"/>
        <v>33207</v>
      </c>
      <c r="AR13">
        <f t="shared" si="32"/>
        <v>1</v>
      </c>
      <c r="AS13">
        <f t="shared" si="33"/>
        <v>1</v>
      </c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6" t="e">
        <f t="shared" ref="BN13" si="41">#REF!</f>
        <v>#REF!</v>
      </c>
      <c r="BO13">
        <f t="shared" si="18"/>
        <v>1</v>
      </c>
      <c r="BP13">
        <f t="shared" si="19"/>
        <v>1</v>
      </c>
    </row>
    <row r="14" spans="1:68" x14ac:dyDescent="0.25">
      <c r="A14" s="7">
        <v>33238</v>
      </c>
      <c r="B14" s="8">
        <v>-0.25201000000000001</v>
      </c>
      <c r="C14" s="8">
        <f t="shared" si="6"/>
        <v>-0.19922226180137731</v>
      </c>
      <c r="D14" s="9">
        <f t="shared" si="2"/>
        <v>-0.99611130900688649</v>
      </c>
      <c r="E14" s="8">
        <f>_xll.BDH(E$2,"PX_LAST",$A14,$A14,"Days=A","Fill=P")</f>
        <v>-7.5</v>
      </c>
      <c r="F14" s="8">
        <f t="shared" si="7"/>
        <v>-4.7603527947493696</v>
      </c>
      <c r="G14" s="9">
        <f t="shared" si="3"/>
        <v>-0.43275934497721541</v>
      </c>
      <c r="H14" s="9">
        <f t="shared" si="37"/>
        <v>-0.71</v>
      </c>
      <c r="I14" s="9">
        <f t="shared" si="38"/>
        <v>-0.57137967248860766</v>
      </c>
      <c r="J14" s="8">
        <v>-1.3737999999999999</v>
      </c>
      <c r="K14" s="8">
        <f t="shared" si="8"/>
        <v>-1.1846219586454207</v>
      </c>
      <c r="L14" s="9">
        <f t="shared" si="9"/>
        <v>-0.88840339885789632</v>
      </c>
      <c r="M14" s="8">
        <v>-1.181</v>
      </c>
      <c r="N14" s="8">
        <f t="shared" si="10"/>
        <v>-0.62658429121688863</v>
      </c>
      <c r="O14" s="9">
        <f t="shared" si="4"/>
        <v>-0.31329214560844432</v>
      </c>
      <c r="Q14" s="40">
        <f t="shared" si="11"/>
        <v>-0.60164241588234613</v>
      </c>
      <c r="R14" s="14" t="str">
        <f t="shared" si="20"/>
        <v>C</v>
      </c>
      <c r="S14" t="str">
        <f t="shared" si="30"/>
        <v>C</v>
      </c>
      <c r="T14" s="17">
        <f t="shared" si="21"/>
        <v>-0.16325813762677685</v>
      </c>
      <c r="U14" s="34" t="str">
        <f t="shared" si="27"/>
        <v>C</v>
      </c>
      <c r="V14">
        <v>0</v>
      </c>
      <c r="X14" s="16">
        <f t="shared" si="12"/>
        <v>33238</v>
      </c>
      <c r="Y14" s="1" t="e">
        <f t="shared" si="13"/>
        <v>#N/A</v>
      </c>
      <c r="Z14" s="1" t="e">
        <f t="shared" si="14"/>
        <v>#N/A</v>
      </c>
      <c r="AA14" s="1">
        <f t="shared" si="15"/>
        <v>-0.60164241588234613</v>
      </c>
      <c r="AB14" s="1" t="e">
        <f t="shared" si="16"/>
        <v>#N/A</v>
      </c>
      <c r="AC14">
        <v>0</v>
      </c>
      <c r="AD14" s="1" t="s">
        <v>19</v>
      </c>
      <c r="AF14" s="16">
        <f t="shared" si="22"/>
        <v>33238</v>
      </c>
      <c r="AG14" s="1" t="e">
        <f t="shared" si="28"/>
        <v>#N/A</v>
      </c>
      <c r="AH14" s="1" t="e">
        <f t="shared" si="23"/>
        <v>#N/A</v>
      </c>
      <c r="AI14" s="1">
        <f t="shared" si="24"/>
        <v>-0.60164241588234613</v>
      </c>
      <c r="AJ14" s="1" t="e">
        <f t="shared" si="25"/>
        <v>#N/A</v>
      </c>
      <c r="AM14" s="1"/>
      <c r="AN14" s="1"/>
      <c r="AO14" s="1"/>
      <c r="AP14" s="1"/>
      <c r="AQ14" s="16">
        <f t="shared" si="31"/>
        <v>33238</v>
      </c>
      <c r="AR14">
        <f t="shared" si="32"/>
        <v>1</v>
      </c>
      <c r="AS14">
        <f t="shared" si="33"/>
        <v>1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6" t="e">
        <f t="shared" ref="BN14" si="42">#REF!</f>
        <v>#REF!</v>
      </c>
      <c r="BO14">
        <f t="shared" si="18"/>
        <v>1</v>
      </c>
      <c r="BP14">
        <f t="shared" si="19"/>
        <v>1</v>
      </c>
    </row>
    <row r="15" spans="1:68" x14ac:dyDescent="0.25">
      <c r="A15" s="7">
        <v>33269</v>
      </c>
      <c r="B15" s="8">
        <v>-0.33613399999999999</v>
      </c>
      <c r="C15" s="8">
        <f t="shared" si="6"/>
        <v>-0.23824210718798478</v>
      </c>
      <c r="D15" s="9">
        <f t="shared" si="2"/>
        <v>-1.1912105359399239</v>
      </c>
      <c r="E15" s="8">
        <f>_xll.BDH(E$2,"PX_LAST",$A15,$A15,"Days=A","Fill=P")</f>
        <v>-8.8000000000000007</v>
      </c>
      <c r="F15" s="8">
        <f t="shared" si="7"/>
        <v>-5.9116522482457992</v>
      </c>
      <c r="G15" s="9">
        <f t="shared" si="3"/>
        <v>-0.53742293165870902</v>
      </c>
      <c r="H15" s="9">
        <f t="shared" si="37"/>
        <v>-0.84000000000000008</v>
      </c>
      <c r="I15" s="9">
        <f t="shared" si="38"/>
        <v>-0.6887114658293545</v>
      </c>
      <c r="J15" s="8">
        <v>-1.421</v>
      </c>
      <c r="K15" s="8">
        <f t="shared" si="8"/>
        <v>-1.2519897004314759</v>
      </c>
      <c r="L15" s="9">
        <f t="shared" si="9"/>
        <v>-0.91892345601988157</v>
      </c>
      <c r="M15" s="8">
        <v>0.16200000000000001</v>
      </c>
      <c r="N15" s="8">
        <f t="shared" si="10"/>
        <v>-0.40183776822007539</v>
      </c>
      <c r="O15" s="9">
        <f t="shared" si="4"/>
        <v>-0.20091888411003769</v>
      </c>
      <c r="Q15" s="40">
        <f t="shared" si="11"/>
        <v>-0.62648765737955048</v>
      </c>
      <c r="R15" s="14" t="str">
        <f t="shared" si="20"/>
        <v>C</v>
      </c>
      <c r="S15" t="str">
        <f t="shared" si="30"/>
        <v>C</v>
      </c>
      <c r="T15" s="17">
        <f t="shared" si="21"/>
        <v>-0.16325813762677685</v>
      </c>
      <c r="U15" s="34" t="str">
        <f t="shared" si="27"/>
        <v>C</v>
      </c>
      <c r="V15">
        <v>0</v>
      </c>
      <c r="X15" s="16">
        <f t="shared" si="12"/>
        <v>33269</v>
      </c>
      <c r="Y15" s="1" t="e">
        <f t="shared" si="13"/>
        <v>#N/A</v>
      </c>
      <c r="Z15" s="1" t="e">
        <f t="shared" si="14"/>
        <v>#N/A</v>
      </c>
      <c r="AA15" s="1">
        <f t="shared" si="15"/>
        <v>-0.62648765737955048</v>
      </c>
      <c r="AB15" s="1" t="e">
        <f t="shared" si="16"/>
        <v>#N/A</v>
      </c>
      <c r="AC15">
        <v>0</v>
      </c>
      <c r="AD15" s="1" t="s">
        <v>19</v>
      </c>
      <c r="AF15" s="16">
        <f t="shared" si="22"/>
        <v>33269</v>
      </c>
      <c r="AG15" s="1" t="e">
        <f t="shared" si="28"/>
        <v>#N/A</v>
      </c>
      <c r="AH15" s="1" t="e">
        <f t="shared" si="23"/>
        <v>#N/A</v>
      </c>
      <c r="AI15" s="1">
        <f t="shared" si="24"/>
        <v>-0.62648765737955048</v>
      </c>
      <c r="AJ15" s="1" t="e">
        <f t="shared" si="25"/>
        <v>#N/A</v>
      </c>
      <c r="AM15" s="1"/>
      <c r="AN15" s="1"/>
      <c r="AO15" s="1"/>
      <c r="AP15" s="1"/>
      <c r="AQ15" s="16">
        <f t="shared" si="31"/>
        <v>33269</v>
      </c>
      <c r="AR15">
        <f t="shared" si="32"/>
        <v>1</v>
      </c>
      <c r="AS15">
        <f t="shared" si="33"/>
        <v>1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6" t="e">
        <f t="shared" ref="BN15" si="43">#REF!</f>
        <v>#REF!</v>
      </c>
      <c r="BO15">
        <f t="shared" si="18"/>
        <v>1</v>
      </c>
      <c r="BP15">
        <f t="shared" si="19"/>
        <v>1</v>
      </c>
    </row>
    <row r="16" spans="1:68" x14ac:dyDescent="0.25">
      <c r="A16" s="7">
        <v>33297</v>
      </c>
      <c r="B16" s="8">
        <v>-0.27177299999999999</v>
      </c>
      <c r="C16" s="8">
        <f t="shared" si="6"/>
        <v>-0.24779841163940911</v>
      </c>
      <c r="D16" s="9">
        <f t="shared" si="2"/>
        <v>-1.2389920581970455</v>
      </c>
      <c r="E16" s="8">
        <f>_xll.BDH(E$2,"PX_LAST",$A16,$A16,"Days=A","Fill=P")</f>
        <v>-8.8000000000000007</v>
      </c>
      <c r="F16" s="8">
        <f t="shared" si="7"/>
        <v>-6.7348313574957466</v>
      </c>
      <c r="G16" s="9">
        <f t="shared" si="3"/>
        <v>-0.61225739613597696</v>
      </c>
      <c r="H16" s="9">
        <f t="shared" si="37"/>
        <v>-0.65000000000000013</v>
      </c>
      <c r="I16" s="9">
        <f t="shared" si="38"/>
        <v>-0.63112869806798855</v>
      </c>
      <c r="J16" s="8">
        <v>-1.3435999999999999</v>
      </c>
      <c r="K16" s="8">
        <f t="shared" si="8"/>
        <v>-1.2780986358085054</v>
      </c>
      <c r="L16" s="9">
        <f t="shared" si="9"/>
        <v>-0.93053024541960205</v>
      </c>
      <c r="M16" s="8">
        <v>0.13900000000000001</v>
      </c>
      <c r="N16" s="8">
        <f t="shared" si="10"/>
        <v>-0.24769900427735386</v>
      </c>
      <c r="O16" s="9">
        <f t="shared" si="4"/>
        <v>-0.12384950213867693</v>
      </c>
      <c r="Q16" s="40">
        <f t="shared" si="11"/>
        <v>-0.64682656983599462</v>
      </c>
      <c r="R16" s="14" t="str">
        <f t="shared" si="20"/>
        <v>C</v>
      </c>
      <c r="S16" t="str">
        <f t="shared" si="30"/>
        <v>C</v>
      </c>
      <c r="T16" s="17">
        <f t="shared" si="21"/>
        <v>-0.16325813762677685</v>
      </c>
      <c r="U16" s="34" t="str">
        <f t="shared" si="27"/>
        <v>C</v>
      </c>
      <c r="V16">
        <v>0</v>
      </c>
      <c r="X16" s="16">
        <f t="shared" si="12"/>
        <v>33297</v>
      </c>
      <c r="Y16" s="1" t="e">
        <f t="shared" si="13"/>
        <v>#N/A</v>
      </c>
      <c r="Z16" s="1" t="e">
        <f t="shared" si="14"/>
        <v>#N/A</v>
      </c>
      <c r="AA16" s="1">
        <f t="shared" si="15"/>
        <v>-0.64682656983599462</v>
      </c>
      <c r="AB16" s="1">
        <f t="shared" si="16"/>
        <v>-0.64682656983599462</v>
      </c>
      <c r="AC16">
        <v>0</v>
      </c>
      <c r="AD16" s="1" t="s">
        <v>19</v>
      </c>
      <c r="AF16" s="16">
        <f t="shared" si="22"/>
        <v>33297</v>
      </c>
      <c r="AG16" s="1" t="e">
        <f t="shared" si="28"/>
        <v>#N/A</v>
      </c>
      <c r="AH16" s="1" t="e">
        <f t="shared" si="23"/>
        <v>#N/A</v>
      </c>
      <c r="AI16" s="1">
        <f t="shared" si="24"/>
        <v>-0.64682656983599462</v>
      </c>
      <c r="AJ16" s="1">
        <f t="shared" si="25"/>
        <v>-0.64682656983599462</v>
      </c>
      <c r="AM16" s="1"/>
      <c r="AN16" s="1"/>
      <c r="AO16" s="1"/>
      <c r="AP16" s="1"/>
      <c r="AQ16" s="16">
        <f t="shared" si="31"/>
        <v>33297</v>
      </c>
      <c r="AR16">
        <f t="shared" si="32"/>
        <v>1</v>
      </c>
      <c r="AS16">
        <f t="shared" si="33"/>
        <v>1</v>
      </c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6" t="e">
        <f t="shared" ref="BN16" si="44">#REF!</f>
        <v>#REF!</v>
      </c>
      <c r="BO16">
        <f t="shared" si="18"/>
        <v>1</v>
      </c>
      <c r="BP16">
        <f t="shared" si="19"/>
        <v>1</v>
      </c>
    </row>
    <row r="17" spans="1:68" x14ac:dyDescent="0.25">
      <c r="A17" s="7">
        <v>33328</v>
      </c>
      <c r="B17" s="8">
        <v>-0.20338300000000001</v>
      </c>
      <c r="C17" s="8">
        <f t="shared" si="6"/>
        <v>-0.23514001932217751</v>
      </c>
      <c r="D17" s="9">
        <f t="shared" si="2"/>
        <v>-1.1757000966108875</v>
      </c>
      <c r="E17" s="8">
        <f>_xll.BDH(E$2,"PX_LAST",$A17,$A17,"Days=A","Fill=P")</f>
        <v>-9.1</v>
      </c>
      <c r="F17" s="8">
        <f t="shared" si="7"/>
        <v>-7.4089044206094581</v>
      </c>
      <c r="G17" s="9">
        <f t="shared" si="3"/>
        <v>-0.67353676550995079</v>
      </c>
      <c r="H17" s="9">
        <f t="shared" si="37"/>
        <v>-0.55999999999999994</v>
      </c>
      <c r="I17" s="9">
        <f t="shared" si="38"/>
        <v>-0.61676838275497536</v>
      </c>
      <c r="J17" s="8">
        <v>-0.8024</v>
      </c>
      <c r="K17" s="8">
        <f t="shared" si="8"/>
        <v>-1.1425245246030813</v>
      </c>
      <c r="L17" s="9">
        <f t="shared" si="9"/>
        <v>-0.86888938838547802</v>
      </c>
      <c r="M17" s="8">
        <v>0.70699999999999996</v>
      </c>
      <c r="N17" s="8">
        <f t="shared" si="10"/>
        <v>2.4390211941691997E-2</v>
      </c>
      <c r="O17" s="9">
        <f t="shared" si="4"/>
        <v>2.4390211941691997E-2</v>
      </c>
      <c r="Q17" s="40">
        <f t="shared" si="11"/>
        <v>-0.56025837201462114</v>
      </c>
      <c r="R17" s="14" t="str">
        <f t="shared" si="20"/>
        <v>R</v>
      </c>
      <c r="S17" t="str">
        <f t="shared" si="30"/>
        <v>R</v>
      </c>
      <c r="T17" s="17">
        <f t="shared" si="21"/>
        <v>-0.56025837201462114</v>
      </c>
      <c r="U17" s="34" t="str">
        <f t="shared" si="27"/>
        <v>R</v>
      </c>
      <c r="V17">
        <v>0</v>
      </c>
      <c r="X17" s="16">
        <f t="shared" si="12"/>
        <v>33328</v>
      </c>
      <c r="Y17" s="1" t="e">
        <f t="shared" si="13"/>
        <v>#N/A</v>
      </c>
      <c r="Z17" s="1" t="e">
        <f t="shared" si="14"/>
        <v>#N/A</v>
      </c>
      <c r="AA17" s="1" t="e">
        <f t="shared" si="15"/>
        <v>#N/A</v>
      </c>
      <c r="AB17" s="1">
        <f t="shared" si="16"/>
        <v>-0.56025837201462114</v>
      </c>
      <c r="AC17">
        <v>0</v>
      </c>
      <c r="AD17" s="1" t="s">
        <v>19</v>
      </c>
      <c r="AF17" s="16">
        <f t="shared" si="22"/>
        <v>33328</v>
      </c>
      <c r="AG17" s="1" t="e">
        <f t="shared" si="28"/>
        <v>#N/A</v>
      </c>
      <c r="AH17" s="1" t="e">
        <f t="shared" si="23"/>
        <v>#N/A</v>
      </c>
      <c r="AI17" s="1" t="e">
        <f t="shared" si="24"/>
        <v>#N/A</v>
      </c>
      <c r="AJ17" s="1">
        <f t="shared" si="25"/>
        <v>-0.56025837201462114</v>
      </c>
      <c r="AM17" s="1"/>
      <c r="AN17" s="1"/>
      <c r="AO17" s="1"/>
      <c r="AP17" s="1"/>
      <c r="AQ17" s="16">
        <f t="shared" si="31"/>
        <v>33328</v>
      </c>
      <c r="AR17">
        <f t="shared" si="32"/>
        <v>2</v>
      </c>
      <c r="AS17">
        <f t="shared" si="33"/>
        <v>2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6" t="e">
        <f t="shared" ref="BN17" si="45">#REF!</f>
        <v>#REF!</v>
      </c>
      <c r="BO17">
        <f t="shared" si="18"/>
        <v>2</v>
      </c>
      <c r="BP17">
        <f t="shared" si="19"/>
        <v>1</v>
      </c>
    </row>
    <row r="18" spans="1:68" x14ac:dyDescent="0.25">
      <c r="A18" s="7">
        <v>33358</v>
      </c>
      <c r="B18" s="8">
        <v>-0.11681900000000001</v>
      </c>
      <c r="C18" s="8">
        <f t="shared" si="6"/>
        <v>-0.20141852881535693</v>
      </c>
      <c r="D18" s="9">
        <f t="shared" si="2"/>
        <v>-1.0070926440767847</v>
      </c>
      <c r="E18" s="8">
        <f>_xll.BDH(E$2,"PX_LAST",$A18,$A18,"Days=A","Fill=P")</f>
        <v>-7.9</v>
      </c>
      <c r="F18" s="8">
        <f t="shared" si="7"/>
        <v>-7.5488666607357633</v>
      </c>
      <c r="G18" s="9">
        <f t="shared" si="3"/>
        <v>-0.68626060552143298</v>
      </c>
      <c r="H18" s="9">
        <f t="shared" si="37"/>
        <v>-0.33000000000000007</v>
      </c>
      <c r="I18" s="9">
        <f t="shared" si="38"/>
        <v>-0.50813030276071647</v>
      </c>
      <c r="J18" s="8">
        <v>8.5599999999999996E-2</v>
      </c>
      <c r="K18" s="8">
        <f t="shared" si="8"/>
        <v>-0.79250903509120307</v>
      </c>
      <c r="L18" s="9">
        <f t="shared" si="9"/>
        <v>-0.59250903509120301</v>
      </c>
      <c r="M18" s="8">
        <v>0.871</v>
      </c>
      <c r="N18" s="8">
        <f t="shared" si="10"/>
        <v>0.26567400153830983</v>
      </c>
      <c r="O18" s="9">
        <f t="shared" si="4"/>
        <v>0.26567400153830983</v>
      </c>
      <c r="Q18" s="40">
        <f t="shared" si="11"/>
        <v>-0.383790289300039</v>
      </c>
      <c r="R18" s="14" t="str">
        <f t="shared" si="20"/>
        <v>R</v>
      </c>
      <c r="S18" t="str">
        <f t="shared" si="30"/>
        <v>R</v>
      </c>
      <c r="T18" s="17">
        <f t="shared" si="21"/>
        <v>-0.56025837201462114</v>
      </c>
      <c r="U18" s="34" t="str">
        <f t="shared" si="27"/>
        <v>R</v>
      </c>
      <c r="V18">
        <v>0</v>
      </c>
      <c r="X18" s="16">
        <f t="shared" si="12"/>
        <v>33358</v>
      </c>
      <c r="Y18" s="1" t="e">
        <f t="shared" si="13"/>
        <v>#N/A</v>
      </c>
      <c r="Z18" s="1" t="e">
        <f t="shared" si="14"/>
        <v>#N/A</v>
      </c>
      <c r="AA18" s="1" t="e">
        <f t="shared" si="15"/>
        <v>#N/A</v>
      </c>
      <c r="AB18" s="1">
        <f t="shared" si="16"/>
        <v>-0.383790289300039</v>
      </c>
      <c r="AC18">
        <v>0</v>
      </c>
      <c r="AD18" s="1" t="s">
        <v>19</v>
      </c>
      <c r="AF18" s="16">
        <f t="shared" si="22"/>
        <v>33358</v>
      </c>
      <c r="AG18" s="1" t="e">
        <f t="shared" si="28"/>
        <v>#N/A</v>
      </c>
      <c r="AH18" s="1" t="e">
        <f t="shared" si="23"/>
        <v>#N/A</v>
      </c>
      <c r="AI18" s="1" t="e">
        <f t="shared" si="24"/>
        <v>#N/A</v>
      </c>
      <c r="AJ18" s="1">
        <f t="shared" si="25"/>
        <v>-0.383790289300039</v>
      </c>
      <c r="AM18" s="1"/>
      <c r="AN18" s="1"/>
      <c r="AO18" s="1"/>
      <c r="AP18" s="1"/>
      <c r="AQ18" s="16">
        <f t="shared" si="31"/>
        <v>33358</v>
      </c>
      <c r="AR18">
        <f t="shared" si="32"/>
        <v>2</v>
      </c>
      <c r="AS18">
        <f t="shared" si="33"/>
        <v>2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6" t="e">
        <f t="shared" ref="BN18" si="46">#REF!</f>
        <v>#REF!</v>
      </c>
      <c r="BO18">
        <f t="shared" si="18"/>
        <v>2</v>
      </c>
      <c r="BP18">
        <f t="shared" si="19"/>
        <v>1</v>
      </c>
    </row>
    <row r="19" spans="1:68" x14ac:dyDescent="0.25">
      <c r="A19" s="7">
        <v>33389</v>
      </c>
      <c r="B19" s="8">
        <v>-0.161999</v>
      </c>
      <c r="C19" s="8">
        <f t="shared" si="6"/>
        <v>-0.19018396310298019</v>
      </c>
      <c r="D19" s="9">
        <f t="shared" si="2"/>
        <v>-0.9509198155149009</v>
      </c>
      <c r="E19" s="8">
        <f>_xll.BDH(E$2,"PX_LAST",$A19,$A19,"Days=A","Fill=P")</f>
        <v>-7.4</v>
      </c>
      <c r="F19" s="8">
        <f t="shared" si="7"/>
        <v>-7.5064396624260716</v>
      </c>
      <c r="G19" s="9">
        <f t="shared" si="3"/>
        <v>-0.68240360567509739</v>
      </c>
      <c r="H19" s="9">
        <f t="shared" si="37"/>
        <v>-9.0000000000000038E-2</v>
      </c>
      <c r="I19" s="9">
        <f t="shared" si="38"/>
        <v>-0.38620180283754874</v>
      </c>
      <c r="J19" s="8">
        <v>0.4546</v>
      </c>
      <c r="K19" s="8">
        <f t="shared" si="8"/>
        <v>-0.43708296009021008</v>
      </c>
      <c r="L19" s="9">
        <f t="shared" si="9"/>
        <v>-0.23708296009021007</v>
      </c>
      <c r="M19" s="8">
        <v>1.0569999999999999</v>
      </c>
      <c r="N19" s="8">
        <f t="shared" si="10"/>
        <v>0.49120191109989153</v>
      </c>
      <c r="O19" s="9">
        <f t="shared" si="4"/>
        <v>0.49120191109989153</v>
      </c>
      <c r="Q19" s="40">
        <f t="shared" si="11"/>
        <v>-0.17129538707680059</v>
      </c>
      <c r="R19" s="14" t="str">
        <f t="shared" si="20"/>
        <v>R</v>
      </c>
      <c r="S19" t="str">
        <f t="shared" si="30"/>
        <v>R</v>
      </c>
      <c r="T19" s="17">
        <f t="shared" si="21"/>
        <v>-0.56025837201462114</v>
      </c>
      <c r="U19" s="34" t="str">
        <f>IF(OR(ABS($T19-$T18)&gt;$X$2,T19*T18&lt;0,ABS(Q19-MAX(Q8:Q18))&gt;$AL$2),R19,U18)</f>
        <v>R</v>
      </c>
      <c r="V19">
        <v>0</v>
      </c>
      <c r="X19" s="16">
        <f t="shared" si="12"/>
        <v>33389</v>
      </c>
      <c r="Y19" s="1" t="e">
        <f t="shared" si="13"/>
        <v>#N/A</v>
      </c>
      <c r="Z19" s="1" t="e">
        <f t="shared" si="14"/>
        <v>#N/A</v>
      </c>
      <c r="AA19" s="1" t="e">
        <f t="shared" si="15"/>
        <v>#N/A</v>
      </c>
      <c r="AB19" s="1">
        <f t="shared" si="16"/>
        <v>-0.17129538707680059</v>
      </c>
      <c r="AC19">
        <v>0</v>
      </c>
      <c r="AD19" s="1" t="s">
        <v>19</v>
      </c>
      <c r="AF19" s="16">
        <f t="shared" si="22"/>
        <v>33389</v>
      </c>
      <c r="AG19" s="1" t="e">
        <f t="shared" si="28"/>
        <v>#N/A</v>
      </c>
      <c r="AH19" s="1" t="e">
        <f t="shared" si="23"/>
        <v>#N/A</v>
      </c>
      <c r="AI19" s="1" t="e">
        <f t="shared" si="24"/>
        <v>#N/A</v>
      </c>
      <c r="AJ19" s="1">
        <f t="shared" si="25"/>
        <v>-0.17129538707680059</v>
      </c>
      <c r="AM19" s="1"/>
      <c r="AN19" s="1"/>
      <c r="AO19" s="1"/>
      <c r="AP19" s="1"/>
      <c r="AQ19" s="16">
        <f t="shared" si="31"/>
        <v>33389</v>
      </c>
      <c r="AR19">
        <f t="shared" si="32"/>
        <v>2</v>
      </c>
      <c r="AS19">
        <f t="shared" si="33"/>
        <v>2</v>
      </c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6" t="e">
        <f t="shared" ref="BN19" si="47">#REF!</f>
        <v>#REF!</v>
      </c>
      <c r="BO19">
        <f t="shared" si="18"/>
        <v>2</v>
      </c>
      <c r="BP19">
        <f t="shared" si="19"/>
        <v>1</v>
      </c>
    </row>
    <row r="20" spans="1:68" x14ac:dyDescent="0.25">
      <c r="A20" s="7">
        <v>33419</v>
      </c>
      <c r="B20" s="8">
        <v>1.4559000000000001E-2</v>
      </c>
      <c r="C20" s="8">
        <f t="shared" si="6"/>
        <v>-0.13183221861863081</v>
      </c>
      <c r="D20" s="9">
        <f t="shared" si="2"/>
        <v>-0.65916109309315407</v>
      </c>
      <c r="E20" s="8">
        <f>_xll.BDH(E$2,"PX_LAST",$A20,$A20,"Days=A","Fill=P")</f>
        <v>-7.6</v>
      </c>
      <c r="F20" s="8">
        <f t="shared" si="7"/>
        <v>-7.5331043586346418</v>
      </c>
      <c r="G20" s="9">
        <f t="shared" si="3"/>
        <v>-0.6848276689667856</v>
      </c>
      <c r="H20" s="9">
        <f t="shared" si="37"/>
        <v>-9.9999999999999638E-3</v>
      </c>
      <c r="I20" s="9">
        <f t="shared" si="38"/>
        <v>-0.3474138344833928</v>
      </c>
      <c r="J20" s="8">
        <v>0.24179999999999999</v>
      </c>
      <c r="K20" s="8">
        <f t="shared" si="8"/>
        <v>-0.24360131646450017</v>
      </c>
      <c r="L20" s="9">
        <f t="shared" si="9"/>
        <v>-4.3601316464500162E-2</v>
      </c>
      <c r="M20" s="8">
        <v>0.64400000000000002</v>
      </c>
      <c r="N20" s="8">
        <f t="shared" si="10"/>
        <v>0.53474936643642246</v>
      </c>
      <c r="O20" s="9">
        <f t="shared" si="4"/>
        <v>0.53474936643642246</v>
      </c>
      <c r="Q20" s="40">
        <f t="shared" si="11"/>
        <v>-3.4432235169003331E-2</v>
      </c>
      <c r="R20" s="14" t="str">
        <f t="shared" si="20"/>
        <v>R</v>
      </c>
      <c r="S20" t="str">
        <f t="shared" si="30"/>
        <v>R</v>
      </c>
      <c r="T20" s="17">
        <f t="shared" si="21"/>
        <v>-0.56025837201462114</v>
      </c>
      <c r="U20" s="34" t="str">
        <f t="shared" ref="U20:U83" si="48">IF(OR(ABS($T20-$T19)&gt;$X$2,T20*T19&lt;0,ABS(Q20-MAX(Q9:Q19))&gt;$AL$2),R20,U19)</f>
        <v>R</v>
      </c>
      <c r="V20">
        <v>0</v>
      </c>
      <c r="X20" s="16">
        <f t="shared" si="12"/>
        <v>33419</v>
      </c>
      <c r="Y20" s="1">
        <f t="shared" si="13"/>
        <v>-3.4432235169003331E-2</v>
      </c>
      <c r="Z20" s="1" t="e">
        <f t="shared" si="14"/>
        <v>#N/A</v>
      </c>
      <c r="AA20" s="1" t="e">
        <f t="shared" si="15"/>
        <v>#N/A</v>
      </c>
      <c r="AB20" s="1">
        <f t="shared" si="16"/>
        <v>-3.4432235169003331E-2</v>
      </c>
      <c r="AC20">
        <v>0</v>
      </c>
      <c r="AD20" s="1" t="s">
        <v>19</v>
      </c>
      <c r="AF20" s="16">
        <f t="shared" si="22"/>
        <v>33419</v>
      </c>
      <c r="AG20" s="1">
        <f t="shared" si="28"/>
        <v>-3.4432235169003331E-2</v>
      </c>
      <c r="AH20" s="1" t="e">
        <f t="shared" si="23"/>
        <v>#N/A</v>
      </c>
      <c r="AI20" s="1" t="e">
        <f t="shared" si="24"/>
        <v>#N/A</v>
      </c>
      <c r="AJ20" s="1">
        <f t="shared" si="25"/>
        <v>-3.4432235169003331E-2</v>
      </c>
      <c r="AM20" s="1"/>
      <c r="AN20" s="1"/>
      <c r="AO20" s="1"/>
      <c r="AP20" s="1"/>
      <c r="AQ20" s="16">
        <f t="shared" si="31"/>
        <v>33419</v>
      </c>
      <c r="AR20">
        <f t="shared" si="32"/>
        <v>2</v>
      </c>
      <c r="AS20">
        <f t="shared" si="33"/>
        <v>2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6" t="e">
        <f t="shared" ref="BN20" si="49">#REF!</f>
        <v>#REF!</v>
      </c>
      <c r="BO20">
        <f t="shared" si="18"/>
        <v>2</v>
      </c>
      <c r="BP20">
        <f t="shared" si="19"/>
        <v>1</v>
      </c>
    </row>
    <row r="21" spans="1:68" x14ac:dyDescent="0.25">
      <c r="A21" s="7">
        <v>33450</v>
      </c>
      <c r="B21" s="8">
        <v>1.1694E-2</v>
      </c>
      <c r="C21" s="8">
        <f t="shared" si="6"/>
        <v>-9.092724631232102E-2</v>
      </c>
      <c r="D21" s="9">
        <f t="shared" si="2"/>
        <v>-0.4546362315616051</v>
      </c>
      <c r="E21" s="8">
        <f>_xll.BDH(E$2,"PX_LAST",$A21,$A21,"Days=A","Fill=P")</f>
        <v>-6.2</v>
      </c>
      <c r="F21" s="8">
        <f t="shared" si="7"/>
        <v>-7.153169616423769</v>
      </c>
      <c r="G21" s="9">
        <f t="shared" si="3"/>
        <v>-0.65028814694761539</v>
      </c>
      <c r="H21" s="9">
        <f t="shared" si="37"/>
        <v>0.26000000000000006</v>
      </c>
      <c r="I21" s="9">
        <f t="shared" si="38"/>
        <v>-0.19514407347380766</v>
      </c>
      <c r="J21" s="8">
        <v>-0.16</v>
      </c>
      <c r="K21" s="8">
        <f t="shared" si="8"/>
        <v>-0.21977494127211761</v>
      </c>
      <c r="L21" s="9">
        <f t="shared" si="9"/>
        <v>-1.9774941272117597E-2</v>
      </c>
      <c r="M21" s="8">
        <v>1.3340000000000001</v>
      </c>
      <c r="N21" s="8">
        <f t="shared" si="10"/>
        <v>0.7625357970020421</v>
      </c>
      <c r="O21" s="9">
        <f t="shared" si="4"/>
        <v>0.7625357970020421</v>
      </c>
      <c r="Q21" s="40">
        <f t="shared" si="11"/>
        <v>7.3140483217799007E-2</v>
      </c>
      <c r="R21" s="14" t="str">
        <f t="shared" si="20"/>
        <v>E</v>
      </c>
      <c r="S21" t="str">
        <f t="shared" si="30"/>
        <v>E</v>
      </c>
      <c r="T21" s="17">
        <f t="shared" si="21"/>
        <v>7.3140483217799007E-2</v>
      </c>
      <c r="U21" s="34" t="str">
        <f t="shared" si="48"/>
        <v>E</v>
      </c>
      <c r="V21">
        <v>0</v>
      </c>
      <c r="X21" s="16">
        <f t="shared" si="12"/>
        <v>33450</v>
      </c>
      <c r="Y21" s="1">
        <f t="shared" si="13"/>
        <v>7.3140483217799007E-2</v>
      </c>
      <c r="Z21" s="1" t="e">
        <f t="shared" si="14"/>
        <v>#N/A</v>
      </c>
      <c r="AA21" s="1" t="e">
        <f t="shared" si="15"/>
        <v>#N/A</v>
      </c>
      <c r="AB21" s="1" t="e">
        <f t="shared" si="16"/>
        <v>#N/A</v>
      </c>
      <c r="AC21">
        <v>0</v>
      </c>
      <c r="AD21" s="1" t="s">
        <v>19</v>
      </c>
      <c r="AF21" s="16">
        <f t="shared" si="22"/>
        <v>33450</v>
      </c>
      <c r="AG21" s="1">
        <f t="shared" si="28"/>
        <v>7.3140483217799007E-2</v>
      </c>
      <c r="AH21" s="1" t="e">
        <f t="shared" si="23"/>
        <v>#N/A</v>
      </c>
      <c r="AI21" s="1" t="e">
        <f t="shared" si="24"/>
        <v>#N/A</v>
      </c>
      <c r="AJ21" s="1" t="e">
        <f t="shared" si="25"/>
        <v>#N/A</v>
      </c>
      <c r="AM21" s="1"/>
      <c r="AN21" s="1"/>
      <c r="AO21" s="1"/>
      <c r="AP21" s="1"/>
      <c r="AQ21" s="16">
        <f t="shared" si="31"/>
        <v>33450</v>
      </c>
      <c r="AR21">
        <f t="shared" si="32"/>
        <v>4</v>
      </c>
      <c r="AS21">
        <f t="shared" si="33"/>
        <v>4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6" t="e">
        <f t="shared" ref="BN21" si="50">#REF!</f>
        <v>#REF!</v>
      </c>
      <c r="BO21">
        <f t="shared" si="18"/>
        <v>4</v>
      </c>
      <c r="BP21">
        <f t="shared" si="19"/>
        <v>1</v>
      </c>
    </row>
    <row r="22" spans="1:68" x14ac:dyDescent="0.25">
      <c r="A22" s="7">
        <v>33481</v>
      </c>
      <c r="B22" s="8">
        <v>-5.0622E-2</v>
      </c>
      <c r="C22" s="8">
        <f t="shared" si="6"/>
        <v>-7.9440251113309532E-2</v>
      </c>
      <c r="D22" s="9">
        <f t="shared" si="2"/>
        <v>-0.39720125556654762</v>
      </c>
      <c r="E22" s="8">
        <f>_xll.BDH(E$2,"PX_LAST",$A22,$A22,"Days=A","Fill=P")</f>
        <v>-4.5</v>
      </c>
      <c r="F22" s="8">
        <f t="shared" si="7"/>
        <v>-6.3970162757429954</v>
      </c>
      <c r="G22" s="9">
        <f t="shared" si="3"/>
        <v>-0.58154693415845415</v>
      </c>
      <c r="H22" s="9">
        <f t="shared" si="37"/>
        <v>0.43000000000000005</v>
      </c>
      <c r="I22" s="9">
        <f t="shared" si="38"/>
        <v>-7.5773467079227053E-2</v>
      </c>
      <c r="J22" s="8">
        <v>-0.20180000000000001</v>
      </c>
      <c r="K22" s="8">
        <f t="shared" si="8"/>
        <v>-0.21465208300956409</v>
      </c>
      <c r="L22" s="9">
        <f t="shared" si="9"/>
        <v>-1.4652083009564082E-2</v>
      </c>
      <c r="M22" s="8">
        <v>1.47</v>
      </c>
      <c r="N22" s="8">
        <f t="shared" si="10"/>
        <v>0.96416309485646012</v>
      </c>
      <c r="O22" s="9">
        <f t="shared" si="4"/>
        <v>0.96416309485646012</v>
      </c>
      <c r="Q22" s="40">
        <f t="shared" si="11"/>
        <v>0.18658995595527172</v>
      </c>
      <c r="R22" s="14" t="str">
        <f t="shared" si="20"/>
        <v>E</v>
      </c>
      <c r="S22" t="str">
        <f t="shared" si="30"/>
        <v>E</v>
      </c>
      <c r="T22" s="17">
        <f t="shared" si="21"/>
        <v>7.3140483217799007E-2</v>
      </c>
      <c r="U22" s="34" t="str">
        <f t="shared" si="48"/>
        <v>E</v>
      </c>
      <c r="V22">
        <v>0</v>
      </c>
      <c r="X22" s="16">
        <f t="shared" si="12"/>
        <v>33481</v>
      </c>
      <c r="Y22" s="1">
        <f t="shared" si="13"/>
        <v>0.18658995595527172</v>
      </c>
      <c r="Z22" s="1" t="e">
        <f t="shared" si="14"/>
        <v>#N/A</v>
      </c>
      <c r="AA22" s="1" t="e">
        <f t="shared" si="15"/>
        <v>#N/A</v>
      </c>
      <c r="AB22" s="1" t="e">
        <f t="shared" si="16"/>
        <v>#N/A</v>
      </c>
      <c r="AC22">
        <v>0</v>
      </c>
      <c r="AD22" s="1" t="s">
        <v>19</v>
      </c>
      <c r="AF22" s="16">
        <f t="shared" si="22"/>
        <v>33481</v>
      </c>
      <c r="AG22" s="1">
        <f t="shared" si="28"/>
        <v>0.18658995595527172</v>
      </c>
      <c r="AH22" s="1" t="e">
        <f t="shared" si="23"/>
        <v>#N/A</v>
      </c>
      <c r="AI22" s="1" t="e">
        <f t="shared" si="24"/>
        <v>#N/A</v>
      </c>
      <c r="AJ22" s="1" t="e">
        <f t="shared" si="25"/>
        <v>#N/A</v>
      </c>
      <c r="AM22" s="1"/>
      <c r="AN22" s="1"/>
      <c r="AO22" s="1"/>
      <c r="AP22" s="1"/>
      <c r="AQ22" s="16">
        <f t="shared" si="31"/>
        <v>33481</v>
      </c>
      <c r="AR22">
        <f t="shared" si="32"/>
        <v>4</v>
      </c>
      <c r="AS22">
        <f t="shared" si="33"/>
        <v>4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6" t="e">
        <f t="shared" ref="BN22" si="51">#REF!</f>
        <v>#REF!</v>
      </c>
      <c r="BO22">
        <f t="shared" si="18"/>
        <v>4</v>
      </c>
      <c r="BP22">
        <f t="shared" si="19"/>
        <v>1</v>
      </c>
    </row>
    <row r="23" spans="1:68" x14ac:dyDescent="0.25">
      <c r="A23" s="7">
        <v>33511</v>
      </c>
      <c r="B23" s="8">
        <v>8.2399999999999997E-4</v>
      </c>
      <c r="C23" s="8">
        <f t="shared" si="6"/>
        <v>-5.656493954601631E-2</v>
      </c>
      <c r="D23" s="9">
        <f t="shared" si="2"/>
        <v>-0.28282469773008151</v>
      </c>
      <c r="E23" s="8">
        <f>_xll.BDH(E$2,"PX_LAST",$A23,$A23,"Days=A","Fill=P")</f>
        <v>-2.4</v>
      </c>
      <c r="F23" s="8">
        <f t="shared" si="7"/>
        <v>-5.2578666371562415</v>
      </c>
      <c r="G23" s="9">
        <f t="shared" si="3"/>
        <v>-0.47798787610511284</v>
      </c>
      <c r="H23" s="9">
        <f t="shared" si="37"/>
        <v>0.66999999999999993</v>
      </c>
      <c r="I23" s="9">
        <f t="shared" si="38"/>
        <v>9.6006061947443544E-2</v>
      </c>
      <c r="J23" s="8">
        <v>3.2000000000000002E-3</v>
      </c>
      <c r="K23" s="8">
        <f t="shared" si="8"/>
        <v>-0.15256423935183833</v>
      </c>
      <c r="L23" s="9">
        <f t="shared" si="9"/>
        <v>4.7435760648161684E-2</v>
      </c>
      <c r="M23" s="8">
        <v>0.82899999999999996</v>
      </c>
      <c r="N23" s="8">
        <f t="shared" si="10"/>
        <v>0.92564161282236901</v>
      </c>
      <c r="O23" s="9">
        <f t="shared" si="4"/>
        <v>0.92564161282236901</v>
      </c>
      <c r="Q23" s="40">
        <f t="shared" si="11"/>
        <v>0.2409087021443829</v>
      </c>
      <c r="R23" s="14" t="str">
        <f t="shared" si="20"/>
        <v>E</v>
      </c>
      <c r="S23" t="str">
        <f t="shared" si="30"/>
        <v>E</v>
      </c>
      <c r="T23" s="17">
        <f t="shared" si="21"/>
        <v>7.3140483217799007E-2</v>
      </c>
      <c r="U23" s="34" t="str">
        <f t="shared" si="48"/>
        <v>E</v>
      </c>
      <c r="V23">
        <v>0</v>
      </c>
      <c r="X23" s="16">
        <f t="shared" si="12"/>
        <v>33511</v>
      </c>
      <c r="Y23" s="1">
        <f t="shared" si="13"/>
        <v>0.2409087021443829</v>
      </c>
      <c r="Z23" s="1" t="e">
        <f t="shared" si="14"/>
        <v>#N/A</v>
      </c>
      <c r="AA23" s="1" t="e">
        <f t="shared" si="15"/>
        <v>#N/A</v>
      </c>
      <c r="AB23" s="1" t="e">
        <f t="shared" si="16"/>
        <v>#N/A</v>
      </c>
      <c r="AC23">
        <v>0</v>
      </c>
      <c r="AD23" s="1" t="s">
        <v>19</v>
      </c>
      <c r="AF23" s="16">
        <f t="shared" si="22"/>
        <v>33511</v>
      </c>
      <c r="AG23" s="1">
        <f t="shared" si="28"/>
        <v>0.2409087021443829</v>
      </c>
      <c r="AH23" s="1" t="e">
        <f t="shared" si="23"/>
        <v>#N/A</v>
      </c>
      <c r="AI23" s="1" t="e">
        <f t="shared" si="24"/>
        <v>#N/A</v>
      </c>
      <c r="AJ23" s="1" t="e">
        <f t="shared" si="25"/>
        <v>#N/A</v>
      </c>
      <c r="AM23" s="1"/>
      <c r="AN23" s="1"/>
      <c r="AO23" s="1"/>
      <c r="AP23" s="1"/>
      <c r="AQ23" s="16">
        <f t="shared" si="31"/>
        <v>33511</v>
      </c>
      <c r="AR23">
        <f t="shared" si="32"/>
        <v>4</v>
      </c>
      <c r="AS23">
        <f t="shared" si="33"/>
        <v>4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6" t="e">
        <f t="shared" ref="BN23" si="52">#REF!</f>
        <v>#REF!</v>
      </c>
      <c r="BO23">
        <f t="shared" si="18"/>
        <v>4</v>
      </c>
      <c r="BP23">
        <f t="shared" si="19"/>
        <v>1</v>
      </c>
    </row>
    <row r="24" spans="1:68" x14ac:dyDescent="0.25">
      <c r="A24" s="7">
        <v>33542</v>
      </c>
      <c r="B24" s="8">
        <v>-5.5404000000000002E-2</v>
      </c>
      <c r="C24" s="8">
        <f t="shared" si="6"/>
        <v>-5.6234071775401663E-2</v>
      </c>
      <c r="D24" s="9">
        <f t="shared" si="2"/>
        <v>-0.28117035887700831</v>
      </c>
      <c r="E24" s="8">
        <f>_xll.BDH(E$2,"PX_LAST",$A24,$A24,"Days=A","Fill=P")</f>
        <v>-1.3</v>
      </c>
      <c r="F24" s="8">
        <f t="shared" si="7"/>
        <v>-4.1298746455667121</v>
      </c>
      <c r="G24" s="9">
        <f t="shared" si="3"/>
        <v>-0.37544314959697384</v>
      </c>
      <c r="H24" s="9">
        <f t="shared" si="37"/>
        <v>0.66</v>
      </c>
      <c r="I24" s="9">
        <f t="shared" si="38"/>
        <v>0.1422784252015131</v>
      </c>
      <c r="J24" s="8">
        <v>-0.46360000000000001</v>
      </c>
      <c r="K24" s="8">
        <f t="shared" si="8"/>
        <v>-0.2412094311365644</v>
      </c>
      <c r="L24" s="9">
        <f t="shared" si="9"/>
        <v>-4.1209431136564389E-2</v>
      </c>
      <c r="M24" s="8">
        <v>1.0049999999999999</v>
      </c>
      <c r="N24" s="8">
        <f t="shared" si="10"/>
        <v>0.9482587531679938</v>
      </c>
      <c r="O24" s="9">
        <f t="shared" si="4"/>
        <v>0.9482587531679938</v>
      </c>
      <c r="Q24" s="40">
        <f t="shared" si="11"/>
        <v>0.27279957930596105</v>
      </c>
      <c r="R24" s="14" t="str">
        <f t="shared" si="20"/>
        <v>E</v>
      </c>
      <c r="S24" t="str">
        <f t="shared" si="30"/>
        <v>E</v>
      </c>
      <c r="T24" s="17">
        <f t="shared" si="21"/>
        <v>7.3140483217799007E-2</v>
      </c>
      <c r="U24" s="34" t="str">
        <f t="shared" si="48"/>
        <v>E</v>
      </c>
      <c r="V24">
        <v>0</v>
      </c>
      <c r="X24" s="16">
        <f t="shared" si="12"/>
        <v>33542</v>
      </c>
      <c r="Y24" s="1">
        <f t="shared" si="13"/>
        <v>0.27279957930596105</v>
      </c>
      <c r="Z24" s="1">
        <f t="shared" si="14"/>
        <v>0.27279957930596105</v>
      </c>
      <c r="AA24" s="1" t="e">
        <f t="shared" si="15"/>
        <v>#N/A</v>
      </c>
      <c r="AB24" s="1" t="e">
        <f t="shared" si="16"/>
        <v>#N/A</v>
      </c>
      <c r="AC24">
        <v>0</v>
      </c>
      <c r="AD24" s="1" t="s">
        <v>19</v>
      </c>
      <c r="AF24" s="16">
        <f t="shared" si="22"/>
        <v>33542</v>
      </c>
      <c r="AG24" s="1">
        <f t="shared" si="28"/>
        <v>0.27279957930596105</v>
      </c>
      <c r="AH24" s="1">
        <f t="shared" si="23"/>
        <v>0.27279957930596105</v>
      </c>
      <c r="AI24" s="1" t="e">
        <f t="shared" si="24"/>
        <v>#N/A</v>
      </c>
      <c r="AJ24" s="1" t="e">
        <f t="shared" si="25"/>
        <v>#N/A</v>
      </c>
      <c r="AM24" s="1"/>
      <c r="AN24" s="1"/>
      <c r="AO24" s="1"/>
      <c r="AP24" s="1"/>
      <c r="AQ24" s="16">
        <f t="shared" si="31"/>
        <v>33542</v>
      </c>
      <c r="AR24">
        <f t="shared" si="32"/>
        <v>4</v>
      </c>
      <c r="AS24">
        <f t="shared" si="33"/>
        <v>4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6" t="e">
        <f t="shared" ref="BN24" si="53">#REF!</f>
        <v>#REF!</v>
      </c>
      <c r="BO24">
        <f t="shared" si="18"/>
        <v>4</v>
      </c>
      <c r="BP24">
        <f t="shared" si="19"/>
        <v>1</v>
      </c>
    </row>
    <row r="25" spans="1:68" x14ac:dyDescent="0.25">
      <c r="A25" s="7">
        <v>33572</v>
      </c>
      <c r="B25" s="8">
        <v>-8.4919999999999995E-2</v>
      </c>
      <c r="C25" s="8">
        <f t="shared" si="6"/>
        <v>-6.4409561319412195E-2</v>
      </c>
      <c r="D25" s="9">
        <f t="shared" si="2"/>
        <v>-0.32204780659706095</v>
      </c>
      <c r="E25" s="8">
        <f>_xll.BDH(E$2,"PX_LAST",$A25,$A25,"Days=A","Fill=P")</f>
        <v>0.8</v>
      </c>
      <c r="F25" s="8">
        <f t="shared" si="7"/>
        <v>-2.7248603715801987</v>
      </c>
      <c r="G25" s="9">
        <f t="shared" si="3"/>
        <v>-0.24771457923456353</v>
      </c>
      <c r="H25" s="9">
        <f t="shared" si="37"/>
        <v>0.82000000000000006</v>
      </c>
      <c r="I25" s="9">
        <f t="shared" si="38"/>
        <v>0.28614271038271827</v>
      </c>
      <c r="J25" s="8">
        <v>-0.76470000000000005</v>
      </c>
      <c r="K25" s="8">
        <f t="shared" si="8"/>
        <v>-0.39040424326264356</v>
      </c>
      <c r="L25" s="9">
        <f t="shared" si="9"/>
        <v>-0.19040424326264355</v>
      </c>
      <c r="M25" s="8">
        <v>0.372</v>
      </c>
      <c r="N25" s="8">
        <f t="shared" si="10"/>
        <v>0.78402500851511558</v>
      </c>
      <c r="O25" s="9">
        <f t="shared" si="4"/>
        <v>0.78402500851511558</v>
      </c>
      <c r="Q25" s="40">
        <f t="shared" si="11"/>
        <v>0.18856497647648945</v>
      </c>
      <c r="R25" s="14" t="str">
        <f t="shared" si="20"/>
        <v>SD</v>
      </c>
      <c r="S25" t="str">
        <f t="shared" si="30"/>
        <v>SD</v>
      </c>
      <c r="T25" s="17">
        <f t="shared" si="21"/>
        <v>0.18856497647648945</v>
      </c>
      <c r="U25" s="34" t="str">
        <f t="shared" si="48"/>
        <v>SD</v>
      </c>
      <c r="V25">
        <v>0</v>
      </c>
      <c r="X25" s="16">
        <f t="shared" si="12"/>
        <v>33572</v>
      </c>
      <c r="Y25" s="1" t="e">
        <f t="shared" si="13"/>
        <v>#N/A</v>
      </c>
      <c r="Z25" s="1">
        <f t="shared" si="14"/>
        <v>0.18856497647648945</v>
      </c>
      <c r="AA25" s="1" t="e">
        <f t="shared" si="15"/>
        <v>#N/A</v>
      </c>
      <c r="AB25" s="1" t="e">
        <f t="shared" si="16"/>
        <v>#N/A</v>
      </c>
      <c r="AC25">
        <v>0</v>
      </c>
      <c r="AD25" s="1" t="s">
        <v>19</v>
      </c>
      <c r="AF25" s="16">
        <f t="shared" si="22"/>
        <v>33572</v>
      </c>
      <c r="AG25" s="1" t="e">
        <f t="shared" si="28"/>
        <v>#N/A</v>
      </c>
      <c r="AH25" s="1">
        <f t="shared" si="23"/>
        <v>0.18856497647648945</v>
      </c>
      <c r="AI25" s="1" t="e">
        <f t="shared" si="24"/>
        <v>#N/A</v>
      </c>
      <c r="AJ25" s="1" t="e">
        <f t="shared" si="25"/>
        <v>#N/A</v>
      </c>
      <c r="AM25" s="1"/>
      <c r="AN25" s="1"/>
      <c r="AO25" s="1"/>
      <c r="AP25" s="1"/>
      <c r="AQ25" s="16">
        <f t="shared" si="31"/>
        <v>33572</v>
      </c>
      <c r="AR25">
        <f t="shared" si="32"/>
        <v>3</v>
      </c>
      <c r="AS25">
        <f t="shared" si="33"/>
        <v>3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6" t="e">
        <f t="shared" ref="BN25" si="54">#REF!</f>
        <v>#REF!</v>
      </c>
      <c r="BO25">
        <f t="shared" si="18"/>
        <v>3</v>
      </c>
      <c r="BP25">
        <f t="shared" si="19"/>
        <v>1</v>
      </c>
    </row>
    <row r="26" spans="1:68" x14ac:dyDescent="0.25">
      <c r="A26" s="7">
        <v>33603</v>
      </c>
      <c r="B26" s="8">
        <v>-0.127523</v>
      </c>
      <c r="C26" s="8">
        <f t="shared" si="6"/>
        <v>-8.2396891343379713E-2</v>
      </c>
      <c r="D26" s="9">
        <f t="shared" si="2"/>
        <v>-0.41198445671689854</v>
      </c>
      <c r="E26" s="8">
        <f>_xll.BDH(E$2,"PX_LAST",$A26,$A26,"Days=A","Fill=P")</f>
        <v>1.5</v>
      </c>
      <c r="F26" s="8">
        <f t="shared" si="7"/>
        <v>-1.5207751656798421</v>
      </c>
      <c r="G26" s="9">
        <f t="shared" si="3"/>
        <v>-0.13825228778907656</v>
      </c>
      <c r="H26" s="9">
        <f t="shared" si="37"/>
        <v>0.90999999999999992</v>
      </c>
      <c r="I26" s="9">
        <f t="shared" si="38"/>
        <v>0.38587385610546165</v>
      </c>
      <c r="J26" s="8">
        <v>-0.70730000000000004</v>
      </c>
      <c r="K26" s="8">
        <f t="shared" si="8"/>
        <v>-0.48071953393279021</v>
      </c>
      <c r="L26" s="9">
        <f t="shared" si="9"/>
        <v>-0.2807195339327902</v>
      </c>
      <c r="M26" s="8">
        <v>0.107</v>
      </c>
      <c r="N26" s="8">
        <f t="shared" si="10"/>
        <v>0.59107288108830769</v>
      </c>
      <c r="O26" s="9">
        <f t="shared" si="4"/>
        <v>0.59107288108830769</v>
      </c>
      <c r="Q26" s="40">
        <f t="shared" si="11"/>
        <v>0.13775037158978087</v>
      </c>
      <c r="R26" s="14" t="str">
        <f t="shared" si="20"/>
        <v>SD</v>
      </c>
      <c r="S26" t="str">
        <f t="shared" si="30"/>
        <v>SD</v>
      </c>
      <c r="T26" s="17">
        <f t="shared" si="21"/>
        <v>0.18856497647648945</v>
      </c>
      <c r="U26" s="34" t="str">
        <f t="shared" si="48"/>
        <v>SD</v>
      </c>
      <c r="V26">
        <v>0</v>
      </c>
      <c r="X26" s="16">
        <f t="shared" si="12"/>
        <v>33603</v>
      </c>
      <c r="Y26" s="1">
        <f t="shared" si="13"/>
        <v>0.13775037158978087</v>
      </c>
      <c r="Z26" s="1">
        <f t="shared" si="14"/>
        <v>0.13775037158978087</v>
      </c>
      <c r="AA26" s="1" t="e">
        <f t="shared" si="15"/>
        <v>#N/A</v>
      </c>
      <c r="AB26" s="1" t="e">
        <f t="shared" si="16"/>
        <v>#N/A</v>
      </c>
      <c r="AC26">
        <v>0</v>
      </c>
      <c r="AD26" s="1" t="s">
        <v>19</v>
      </c>
      <c r="AF26" s="16">
        <f t="shared" si="22"/>
        <v>33603</v>
      </c>
      <c r="AG26" s="1">
        <f t="shared" si="28"/>
        <v>0.13775037158978087</v>
      </c>
      <c r="AH26" s="1">
        <f t="shared" si="23"/>
        <v>0.13775037158978087</v>
      </c>
      <c r="AI26" s="1" t="e">
        <f t="shared" si="24"/>
        <v>#N/A</v>
      </c>
      <c r="AJ26" s="1" t="e">
        <f t="shared" si="25"/>
        <v>#N/A</v>
      </c>
      <c r="AM26" s="1"/>
      <c r="AN26" s="1"/>
      <c r="AO26" s="1"/>
      <c r="AP26" s="1"/>
      <c r="AQ26" s="16">
        <f t="shared" si="31"/>
        <v>33603</v>
      </c>
      <c r="AR26">
        <f t="shared" si="32"/>
        <v>3</v>
      </c>
      <c r="AS26">
        <f t="shared" si="33"/>
        <v>3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6" t="e">
        <f t="shared" ref="BN26" si="55">#REF!</f>
        <v>#REF!</v>
      </c>
      <c r="BO26">
        <f t="shared" si="18"/>
        <v>3</v>
      </c>
      <c r="BP26">
        <f t="shared" si="19"/>
        <v>1</v>
      </c>
    </row>
    <row r="27" spans="1:68" x14ac:dyDescent="0.25">
      <c r="A27" s="7">
        <v>33634</v>
      </c>
      <c r="B27" s="8">
        <v>-3.8646E-2</v>
      </c>
      <c r="C27" s="8">
        <f t="shared" si="6"/>
        <v>-6.9927887310516496E-2</v>
      </c>
      <c r="D27" s="9">
        <f t="shared" si="2"/>
        <v>-0.34963943655258245</v>
      </c>
      <c r="E27" s="8">
        <f>_xll.BDH(E$2,"PX_LAST",$A27,$A27,"Days=A","Fill=P")</f>
        <v>3.8</v>
      </c>
      <c r="F27" s="8">
        <f t="shared" si="7"/>
        <v>-4.3542434610870373E-3</v>
      </c>
      <c r="G27" s="9">
        <f t="shared" si="3"/>
        <v>-3.9584031464427613E-4</v>
      </c>
      <c r="H27" s="9">
        <f t="shared" si="37"/>
        <v>1</v>
      </c>
      <c r="I27" s="9">
        <f t="shared" si="38"/>
        <v>0.49980207984267788</v>
      </c>
      <c r="J27" s="8">
        <v>-0.1196</v>
      </c>
      <c r="K27" s="8">
        <f t="shared" si="8"/>
        <v>-0.37780046676194501</v>
      </c>
      <c r="L27" s="9">
        <f t="shared" si="9"/>
        <v>-0.177800466761945</v>
      </c>
      <c r="M27" s="8">
        <v>0.97499999999999998</v>
      </c>
      <c r="N27" s="8">
        <f t="shared" si="10"/>
        <v>0.70049210997814004</v>
      </c>
      <c r="O27" s="9">
        <f t="shared" si="4"/>
        <v>0.70049210997814004</v>
      </c>
      <c r="Q27" s="40">
        <f t="shared" si="11"/>
        <v>0.23760570614123877</v>
      </c>
      <c r="R27" s="14" t="str">
        <f t="shared" si="20"/>
        <v>E</v>
      </c>
      <c r="S27" t="str">
        <f t="shared" si="30"/>
        <v>E</v>
      </c>
      <c r="T27" s="17">
        <f t="shared" si="21"/>
        <v>0.23760570614123877</v>
      </c>
      <c r="U27" s="34" t="str">
        <f t="shared" si="48"/>
        <v>E</v>
      </c>
      <c r="V27">
        <v>0</v>
      </c>
      <c r="X27" s="16">
        <f t="shared" si="12"/>
        <v>33634</v>
      </c>
      <c r="Y27" s="1">
        <f t="shared" si="13"/>
        <v>0.23760570614123877</v>
      </c>
      <c r="Z27" s="1" t="e">
        <f t="shared" si="14"/>
        <v>#N/A</v>
      </c>
      <c r="AA27" s="1" t="e">
        <f t="shared" si="15"/>
        <v>#N/A</v>
      </c>
      <c r="AB27" s="1" t="e">
        <f t="shared" si="16"/>
        <v>#N/A</v>
      </c>
      <c r="AC27">
        <v>0</v>
      </c>
      <c r="AD27" s="1" t="s">
        <v>19</v>
      </c>
      <c r="AF27" s="16">
        <f t="shared" si="22"/>
        <v>33634</v>
      </c>
      <c r="AG27" s="1">
        <f t="shared" si="28"/>
        <v>0.23760570614123877</v>
      </c>
      <c r="AH27" s="1" t="e">
        <f t="shared" si="23"/>
        <v>#N/A</v>
      </c>
      <c r="AI27" s="1" t="e">
        <f t="shared" si="24"/>
        <v>#N/A</v>
      </c>
      <c r="AJ27" s="1" t="e">
        <f t="shared" si="25"/>
        <v>#N/A</v>
      </c>
      <c r="AM27" s="1"/>
      <c r="AN27" s="1"/>
      <c r="AO27" s="1"/>
      <c r="AP27" s="1"/>
      <c r="AQ27" s="16">
        <f t="shared" si="31"/>
        <v>33634</v>
      </c>
      <c r="AR27">
        <f t="shared" si="32"/>
        <v>4</v>
      </c>
      <c r="AS27">
        <f t="shared" si="33"/>
        <v>4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6" t="e">
        <f t="shared" ref="BN27" si="56">#REF!</f>
        <v>#REF!</v>
      </c>
      <c r="BO27">
        <f t="shared" si="18"/>
        <v>4</v>
      </c>
      <c r="BP27">
        <f t="shared" si="19"/>
        <v>1</v>
      </c>
    </row>
    <row r="28" spans="1:68" x14ac:dyDescent="0.25">
      <c r="A28" s="7">
        <v>33663</v>
      </c>
      <c r="B28" s="8">
        <v>0.12857199999999999</v>
      </c>
      <c r="C28" s="8">
        <f t="shared" si="6"/>
        <v>-1.3355419427019295E-2</v>
      </c>
      <c r="D28" s="9">
        <f t="shared" si="2"/>
        <v>-6.6777097135096469E-2</v>
      </c>
      <c r="E28" s="8">
        <f>_xll.BDH(E$2,"PX_LAST",$A28,$A28,"Days=A","Fill=P")</f>
        <v>4.4000000000000004</v>
      </c>
      <c r="F28" s="8">
        <f t="shared" si="7"/>
        <v>1.250886715925323</v>
      </c>
      <c r="G28" s="9">
        <f t="shared" si="3"/>
        <v>0.11371697417502936</v>
      </c>
      <c r="H28" s="9">
        <f t="shared" si="37"/>
        <v>0.89</v>
      </c>
      <c r="I28" s="9">
        <f t="shared" si="38"/>
        <v>0.50185848708751468</v>
      </c>
      <c r="J28" s="8">
        <v>0.3049</v>
      </c>
      <c r="K28" s="8">
        <f t="shared" si="8"/>
        <v>-0.18323083373479063</v>
      </c>
      <c r="L28" s="9">
        <f t="shared" si="9"/>
        <v>1.6769166265209384E-2</v>
      </c>
      <c r="M28" s="8">
        <v>0.998</v>
      </c>
      <c r="N28" s="8">
        <f t="shared" si="10"/>
        <v>0.78528185863437017</v>
      </c>
      <c r="O28" s="9">
        <f t="shared" si="4"/>
        <v>0.78528185863437017</v>
      </c>
      <c r="Q28" s="40">
        <f t="shared" si="11"/>
        <v>0.38387822170916752</v>
      </c>
      <c r="R28" s="14" t="str">
        <f t="shared" si="20"/>
        <v>E</v>
      </c>
      <c r="S28" t="str">
        <f t="shared" si="30"/>
        <v>E</v>
      </c>
      <c r="T28" s="17">
        <f t="shared" si="21"/>
        <v>0.23760570614123877</v>
      </c>
      <c r="U28" s="34" t="str">
        <f t="shared" si="48"/>
        <v>E</v>
      </c>
      <c r="V28">
        <v>0</v>
      </c>
      <c r="X28" s="16">
        <f t="shared" si="12"/>
        <v>33663</v>
      </c>
      <c r="Y28" s="1">
        <f t="shared" si="13"/>
        <v>0.38387822170916752</v>
      </c>
      <c r="Z28" s="1" t="e">
        <f t="shared" si="14"/>
        <v>#N/A</v>
      </c>
      <c r="AA28" s="1" t="e">
        <f t="shared" si="15"/>
        <v>#N/A</v>
      </c>
      <c r="AB28" s="1" t="e">
        <f t="shared" si="16"/>
        <v>#N/A</v>
      </c>
      <c r="AC28">
        <v>0</v>
      </c>
      <c r="AD28" s="1" t="s">
        <v>19</v>
      </c>
      <c r="AF28" s="16">
        <f t="shared" si="22"/>
        <v>33663</v>
      </c>
      <c r="AG28" s="1">
        <f t="shared" si="28"/>
        <v>0.38387822170916752</v>
      </c>
      <c r="AH28" s="1" t="e">
        <f t="shared" si="23"/>
        <v>#N/A</v>
      </c>
      <c r="AI28" s="1" t="e">
        <f t="shared" si="24"/>
        <v>#N/A</v>
      </c>
      <c r="AJ28" s="1" t="e">
        <f t="shared" si="25"/>
        <v>#N/A</v>
      </c>
      <c r="AM28" s="1"/>
      <c r="AN28" s="1"/>
      <c r="AO28" s="1"/>
      <c r="AP28" s="1"/>
      <c r="AQ28" s="16">
        <f t="shared" si="31"/>
        <v>33663</v>
      </c>
      <c r="AR28">
        <f t="shared" si="32"/>
        <v>4</v>
      </c>
      <c r="AS28">
        <f t="shared" si="33"/>
        <v>4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6" t="e">
        <f t="shared" ref="BN28" si="57">#REF!</f>
        <v>#REF!</v>
      </c>
      <c r="BO28">
        <f t="shared" si="18"/>
        <v>4</v>
      </c>
      <c r="BP28">
        <f t="shared" si="19"/>
        <v>1</v>
      </c>
    </row>
    <row r="29" spans="1:68" x14ac:dyDescent="0.25">
      <c r="A29" s="7">
        <v>33694</v>
      </c>
      <c r="B29" s="8">
        <v>9.8413E-2</v>
      </c>
      <c r="C29" s="8">
        <f t="shared" si="6"/>
        <v>1.8498580109681209E-2</v>
      </c>
      <c r="D29" s="9">
        <f t="shared" si="2"/>
        <v>9.2492900548406046E-2</v>
      </c>
      <c r="E29" s="8">
        <f>_xll.BDH(E$2,"PX_LAST",$A29,$A29,"Days=A","Fill=P")</f>
        <v>5.8</v>
      </c>
      <c r="F29" s="8">
        <f t="shared" si="7"/>
        <v>2.5473840018866056</v>
      </c>
      <c r="G29" s="9">
        <f t="shared" si="3"/>
        <v>0.23158036380787325</v>
      </c>
      <c r="H29" s="9">
        <f t="shared" si="37"/>
        <v>0.82</v>
      </c>
      <c r="I29" s="9">
        <f t="shared" si="38"/>
        <v>0.52579018190393656</v>
      </c>
      <c r="J29" s="8">
        <v>0.4783</v>
      </c>
      <c r="K29" s="8">
        <f t="shared" si="8"/>
        <v>5.3054538796247219E-3</v>
      </c>
      <c r="L29" s="9">
        <f t="shared" si="9"/>
        <v>0.20530545387962473</v>
      </c>
      <c r="M29" s="8">
        <v>1.2669999999999999</v>
      </c>
      <c r="N29" s="8">
        <f t="shared" si="10"/>
        <v>0.92257152892357475</v>
      </c>
      <c r="O29" s="9">
        <f t="shared" si="4"/>
        <v>0.92257152892357475</v>
      </c>
      <c r="Q29" s="40">
        <f t="shared" si="11"/>
        <v>0.49816993102205481</v>
      </c>
      <c r="R29" s="14" t="str">
        <f t="shared" si="20"/>
        <v>E</v>
      </c>
      <c r="S29" t="str">
        <f t="shared" si="30"/>
        <v>E</v>
      </c>
      <c r="T29" s="17">
        <f t="shared" si="21"/>
        <v>0.23760570614123877</v>
      </c>
      <c r="U29" s="34" t="str">
        <f t="shared" si="48"/>
        <v>E</v>
      </c>
      <c r="V29">
        <v>0</v>
      </c>
      <c r="X29" s="16">
        <f t="shared" si="12"/>
        <v>33694</v>
      </c>
      <c r="Y29" s="1">
        <f t="shared" si="13"/>
        <v>0.49816993102205481</v>
      </c>
      <c r="Z29" s="1" t="e">
        <f t="shared" si="14"/>
        <v>#N/A</v>
      </c>
      <c r="AA29" s="1" t="e">
        <f t="shared" si="15"/>
        <v>#N/A</v>
      </c>
      <c r="AB29" s="1" t="e">
        <f t="shared" si="16"/>
        <v>#N/A</v>
      </c>
      <c r="AC29">
        <v>0</v>
      </c>
      <c r="AD29" s="1" t="s">
        <v>19</v>
      </c>
      <c r="AF29" s="16">
        <f t="shared" si="22"/>
        <v>33694</v>
      </c>
      <c r="AG29" s="1">
        <f t="shared" si="28"/>
        <v>0.49816993102205481</v>
      </c>
      <c r="AH29" s="1" t="e">
        <f t="shared" si="23"/>
        <v>#N/A</v>
      </c>
      <c r="AI29" s="1" t="e">
        <f t="shared" si="24"/>
        <v>#N/A</v>
      </c>
      <c r="AJ29" s="1" t="e">
        <f t="shared" si="25"/>
        <v>#N/A</v>
      </c>
      <c r="AM29" s="1"/>
      <c r="AN29" s="1"/>
      <c r="AO29" s="1"/>
      <c r="AP29" s="1"/>
      <c r="AQ29" s="16">
        <f t="shared" si="31"/>
        <v>33694</v>
      </c>
      <c r="AR29">
        <f t="shared" si="32"/>
        <v>4</v>
      </c>
      <c r="AS29">
        <f t="shared" si="33"/>
        <v>4</v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6" t="e">
        <f t="shared" ref="BN29" si="58">#REF!</f>
        <v>#REF!</v>
      </c>
      <c r="BO29">
        <f t="shared" si="18"/>
        <v>4</v>
      </c>
      <c r="BP29">
        <f t="shared" si="19"/>
        <v>1</v>
      </c>
    </row>
    <row r="30" spans="1:68" x14ac:dyDescent="0.25">
      <c r="A30" s="7">
        <v>33724</v>
      </c>
      <c r="B30" s="8">
        <v>2.6377000000000001E-2</v>
      </c>
      <c r="C30" s="8">
        <f t="shared" si="6"/>
        <v>2.0743929778422064E-2</v>
      </c>
      <c r="D30" s="9">
        <f t="shared" si="2"/>
        <v>0.10371964889211031</v>
      </c>
      <c r="E30" s="8">
        <f>_xll.BDH(E$2,"PX_LAST",$A30,$A30,"Days=A","Fill=P")</f>
        <v>5.6</v>
      </c>
      <c r="F30" s="8">
        <f t="shared" si="7"/>
        <v>3.4173795613489233</v>
      </c>
      <c r="G30" s="9">
        <f t="shared" si="3"/>
        <v>0.31067086921353848</v>
      </c>
      <c r="H30" s="9">
        <f t="shared" si="37"/>
        <v>0.69</v>
      </c>
      <c r="I30" s="9">
        <f t="shared" si="38"/>
        <v>0.50033543460676921</v>
      </c>
      <c r="J30" s="8">
        <v>0.38200000000000001</v>
      </c>
      <c r="K30" s="8">
        <f t="shared" si="8"/>
        <v>0.11266339952393169</v>
      </c>
      <c r="L30" s="9">
        <f t="shared" si="9"/>
        <v>0.31266339952393168</v>
      </c>
      <c r="M30" s="8">
        <v>1.2270000000000001</v>
      </c>
      <c r="N30" s="8">
        <f t="shared" si="10"/>
        <v>1.0093336431803559</v>
      </c>
      <c r="O30" s="9">
        <f t="shared" si="4"/>
        <v>1.0093336431803559</v>
      </c>
      <c r="Q30" s="40">
        <f t="shared" si="11"/>
        <v>0.56470813227167815</v>
      </c>
      <c r="R30" s="14" t="str">
        <f t="shared" si="20"/>
        <v>E</v>
      </c>
      <c r="S30" t="str">
        <f t="shared" si="30"/>
        <v>E</v>
      </c>
      <c r="T30" s="17">
        <f t="shared" si="21"/>
        <v>0.23760570614123877</v>
      </c>
      <c r="U30" s="34" t="str">
        <f t="shared" si="48"/>
        <v>E</v>
      </c>
      <c r="V30">
        <v>0</v>
      </c>
      <c r="X30" s="16">
        <f t="shared" si="12"/>
        <v>33724</v>
      </c>
      <c r="Y30" s="1">
        <f t="shared" si="13"/>
        <v>0.56470813227167815</v>
      </c>
      <c r="Z30" s="1">
        <f t="shared" si="14"/>
        <v>0.56470813227167815</v>
      </c>
      <c r="AA30" s="1" t="e">
        <f t="shared" si="15"/>
        <v>#N/A</v>
      </c>
      <c r="AB30" s="1" t="e">
        <f t="shared" si="16"/>
        <v>#N/A</v>
      </c>
      <c r="AC30">
        <v>0</v>
      </c>
      <c r="AD30" s="1" t="s">
        <v>19</v>
      </c>
      <c r="AF30" s="16">
        <f t="shared" si="22"/>
        <v>33724</v>
      </c>
      <c r="AG30" s="1">
        <f t="shared" si="28"/>
        <v>0.56470813227167815</v>
      </c>
      <c r="AH30" s="1" t="e">
        <f t="shared" si="23"/>
        <v>#N/A</v>
      </c>
      <c r="AI30" s="1" t="e">
        <f t="shared" si="24"/>
        <v>#N/A</v>
      </c>
      <c r="AJ30" s="1" t="e">
        <f t="shared" si="25"/>
        <v>#N/A</v>
      </c>
      <c r="AM30" s="1"/>
      <c r="AN30" s="1"/>
      <c r="AO30" s="1"/>
      <c r="AP30" s="1"/>
      <c r="AQ30" s="16">
        <f t="shared" si="31"/>
        <v>33724</v>
      </c>
      <c r="AR30">
        <f t="shared" si="32"/>
        <v>4</v>
      </c>
      <c r="AS30">
        <f t="shared" si="33"/>
        <v>4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6" t="e">
        <f t="shared" ref="BN30" si="59">#REF!</f>
        <v>#REF!</v>
      </c>
      <c r="BO30">
        <f t="shared" si="18"/>
        <v>4</v>
      </c>
      <c r="BP30">
        <f t="shared" si="19"/>
        <v>1</v>
      </c>
    </row>
    <row r="31" spans="1:68" x14ac:dyDescent="0.25">
      <c r="A31" s="7">
        <v>33755</v>
      </c>
      <c r="B31" s="8">
        <v>-5.9547999999999997E-2</v>
      </c>
      <c r="C31" s="8">
        <f t="shared" si="6"/>
        <v>-2.1392702084282265E-3</v>
      </c>
      <c r="D31" s="9">
        <f t="shared" si="2"/>
        <v>-1.0696351042141132E-2</v>
      </c>
      <c r="E31" s="8">
        <f>_xll.BDH(E$2,"PX_LAST",$A31,$A31,"Days=A","Fill=P")</f>
        <v>5.9</v>
      </c>
      <c r="F31" s="8">
        <f t="shared" si="7"/>
        <v>4.1249263863644803</v>
      </c>
      <c r="G31" s="9">
        <f t="shared" si="3"/>
        <v>0.3749933078513164</v>
      </c>
      <c r="H31" s="9">
        <f t="shared" si="37"/>
        <v>0.51</v>
      </c>
      <c r="I31" s="9">
        <f t="shared" si="38"/>
        <v>0.44249665392565818</v>
      </c>
      <c r="J31" s="8">
        <v>-5.8700000000000002E-2</v>
      </c>
      <c r="K31" s="8">
        <f t="shared" si="8"/>
        <v>6.3824830659611143E-2</v>
      </c>
      <c r="L31" s="9">
        <f t="shared" si="9"/>
        <v>0.26382483065961115</v>
      </c>
      <c r="M31" s="8">
        <v>1.2490000000000001</v>
      </c>
      <c r="N31" s="8">
        <f t="shared" si="10"/>
        <v>1.0776385548739547</v>
      </c>
      <c r="O31" s="9">
        <f t="shared" si="4"/>
        <v>1.0776385548739547</v>
      </c>
      <c r="Q31" s="40">
        <f t="shared" si="11"/>
        <v>0.55147001093788639</v>
      </c>
      <c r="R31" s="14" t="str">
        <f t="shared" si="20"/>
        <v>SD</v>
      </c>
      <c r="S31" t="str">
        <f t="shared" si="30"/>
        <v>E</v>
      </c>
      <c r="T31" s="17">
        <f t="shared" si="21"/>
        <v>0.23760570614123877</v>
      </c>
      <c r="U31" s="34" t="str">
        <f t="shared" si="48"/>
        <v>E</v>
      </c>
      <c r="V31">
        <v>0</v>
      </c>
      <c r="X31" s="16">
        <f t="shared" si="12"/>
        <v>33755</v>
      </c>
      <c r="Y31" s="1">
        <f t="shared" si="13"/>
        <v>0.55147001093788639</v>
      </c>
      <c r="Z31" s="1">
        <f t="shared" si="14"/>
        <v>0.55147001093788639</v>
      </c>
      <c r="AA31" s="1" t="e">
        <f t="shared" si="15"/>
        <v>#N/A</v>
      </c>
      <c r="AB31" s="1" t="e">
        <f t="shared" si="16"/>
        <v>#N/A</v>
      </c>
      <c r="AC31">
        <v>0</v>
      </c>
      <c r="AD31" s="1" t="s">
        <v>19</v>
      </c>
      <c r="AF31" s="16">
        <f t="shared" si="22"/>
        <v>33755</v>
      </c>
      <c r="AG31" s="1">
        <f t="shared" si="28"/>
        <v>0.55147001093788639</v>
      </c>
      <c r="AH31" s="1" t="e">
        <f t="shared" si="23"/>
        <v>#N/A</v>
      </c>
      <c r="AI31" s="1" t="e">
        <f t="shared" si="24"/>
        <v>#N/A</v>
      </c>
      <c r="AJ31" s="1" t="e">
        <f t="shared" si="25"/>
        <v>#N/A</v>
      </c>
      <c r="AM31" s="1"/>
      <c r="AN31" s="1"/>
      <c r="AO31" s="1"/>
      <c r="AP31" s="1"/>
      <c r="AQ31" s="16">
        <f t="shared" si="31"/>
        <v>33755</v>
      </c>
      <c r="AR31">
        <f t="shared" si="32"/>
        <v>3</v>
      </c>
      <c r="AS31">
        <f t="shared" si="33"/>
        <v>4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6" t="e">
        <f t="shared" ref="BN31" si="60">#REF!</f>
        <v>#REF!</v>
      </c>
      <c r="BO31">
        <f t="shared" si="18"/>
        <v>4</v>
      </c>
      <c r="BP31">
        <f t="shared" si="19"/>
        <v>1</v>
      </c>
    </row>
    <row r="32" spans="1:68" x14ac:dyDescent="0.25">
      <c r="A32" s="7">
        <v>33785</v>
      </c>
      <c r="B32" s="8">
        <v>2.8479999999999998E-2</v>
      </c>
      <c r="C32" s="8">
        <f t="shared" si="6"/>
        <v>6.5872218009738184E-3</v>
      </c>
      <c r="D32" s="9">
        <f t="shared" si="2"/>
        <v>3.2936109004869089E-2</v>
      </c>
      <c r="E32" s="8">
        <f>_xll.BDH(E$2,"PX_LAST",$A32,$A32,"Days=A","Fill=P")</f>
        <v>6.7</v>
      </c>
      <c r="F32" s="8">
        <f t="shared" si="7"/>
        <v>4.8588223662506032</v>
      </c>
      <c r="G32" s="9">
        <f t="shared" si="3"/>
        <v>0.44171112420460029</v>
      </c>
      <c r="H32" s="9">
        <f t="shared" si="37"/>
        <v>0.52</v>
      </c>
      <c r="I32" s="9">
        <f t="shared" si="38"/>
        <v>0.48085556210230018</v>
      </c>
      <c r="J32" s="8">
        <v>0.18029999999999999</v>
      </c>
      <c r="K32" s="8">
        <f t="shared" si="8"/>
        <v>9.7020253921621974E-2</v>
      </c>
      <c r="L32" s="9">
        <f t="shared" si="9"/>
        <v>0.29702025392162201</v>
      </c>
      <c r="M32" s="8">
        <v>1.1599999999999999</v>
      </c>
      <c r="N32" s="8">
        <f t="shared" si="10"/>
        <v>1.1011115667348776</v>
      </c>
      <c r="O32" s="9">
        <f t="shared" si="4"/>
        <v>1.1011115667348776</v>
      </c>
      <c r="Q32" s="40">
        <f t="shared" si="11"/>
        <v>0.55548215327513417</v>
      </c>
      <c r="R32" s="14" t="str">
        <f t="shared" si="20"/>
        <v>E</v>
      </c>
      <c r="S32" t="str">
        <f t="shared" si="30"/>
        <v>E</v>
      </c>
      <c r="T32" s="17">
        <f t="shared" si="21"/>
        <v>0.55548215327513417</v>
      </c>
      <c r="U32" s="34" t="str">
        <f t="shared" si="48"/>
        <v>E</v>
      </c>
      <c r="V32">
        <v>0</v>
      </c>
      <c r="X32" s="16">
        <f t="shared" si="12"/>
        <v>33785</v>
      </c>
      <c r="Y32" s="1">
        <f t="shared" si="13"/>
        <v>0.55548215327513417</v>
      </c>
      <c r="Z32" s="1" t="e">
        <f t="shared" si="14"/>
        <v>#N/A</v>
      </c>
      <c r="AA32" s="1" t="e">
        <f t="shared" si="15"/>
        <v>#N/A</v>
      </c>
      <c r="AB32" s="1" t="e">
        <f t="shared" si="16"/>
        <v>#N/A</v>
      </c>
      <c r="AC32">
        <v>0</v>
      </c>
      <c r="AD32" s="1" t="s">
        <v>19</v>
      </c>
      <c r="AF32" s="16">
        <f t="shared" si="22"/>
        <v>33785</v>
      </c>
      <c r="AG32" s="1">
        <f t="shared" si="28"/>
        <v>0.55548215327513417</v>
      </c>
      <c r="AH32" s="1" t="e">
        <f t="shared" si="23"/>
        <v>#N/A</v>
      </c>
      <c r="AI32" s="1" t="e">
        <f t="shared" si="24"/>
        <v>#N/A</v>
      </c>
      <c r="AJ32" s="1" t="e">
        <f t="shared" si="25"/>
        <v>#N/A</v>
      </c>
      <c r="AM32" s="1"/>
      <c r="AN32" s="1"/>
      <c r="AO32" s="1"/>
      <c r="AP32" s="1"/>
      <c r="AQ32" s="16">
        <f t="shared" si="31"/>
        <v>33785</v>
      </c>
      <c r="AR32">
        <f t="shared" si="32"/>
        <v>4</v>
      </c>
      <c r="AS32">
        <f t="shared" si="33"/>
        <v>4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6" t="e">
        <f t="shared" ref="BN32" si="61">#REF!</f>
        <v>#REF!</v>
      </c>
      <c r="BO32">
        <f t="shared" si="18"/>
        <v>4</v>
      </c>
      <c r="BP32">
        <f t="shared" si="19"/>
        <v>1</v>
      </c>
    </row>
    <row r="33" spans="1:68" x14ac:dyDescent="0.25">
      <c r="A33" s="7">
        <v>33816</v>
      </c>
      <c r="B33" s="8">
        <v>-3.6608000000000002E-2</v>
      </c>
      <c r="C33" s="8">
        <f t="shared" si="6"/>
        <v>-5.7234164123037218E-3</v>
      </c>
      <c r="D33" s="9">
        <f t="shared" si="2"/>
        <v>-2.8617082061518608E-2</v>
      </c>
      <c r="E33" s="8">
        <f>_xll.BDH(E$2,"PX_LAST",$A33,$A33,"Days=A","Fill=P")</f>
        <v>5.8</v>
      </c>
      <c r="F33" s="8">
        <f t="shared" si="7"/>
        <v>5.1270579918691812</v>
      </c>
      <c r="G33" s="9">
        <f t="shared" si="3"/>
        <v>0.46609618107901646</v>
      </c>
      <c r="H33" s="9">
        <f t="shared" si="37"/>
        <v>0.2</v>
      </c>
      <c r="I33" s="9">
        <f t="shared" si="38"/>
        <v>0.33304809053950823</v>
      </c>
      <c r="J33" s="8">
        <v>0.2056</v>
      </c>
      <c r="K33" s="8">
        <f t="shared" si="8"/>
        <v>0.1279654815539597</v>
      </c>
      <c r="L33" s="9">
        <f t="shared" si="9"/>
        <v>0.32796548155395971</v>
      </c>
      <c r="M33" s="8">
        <v>1.421</v>
      </c>
      <c r="N33" s="8">
        <f t="shared" si="10"/>
        <v>1.1922797702154375</v>
      </c>
      <c r="O33" s="9">
        <f t="shared" si="4"/>
        <v>1.1922797702154375</v>
      </c>
      <c r="Q33" s="40">
        <f t="shared" si="11"/>
        <v>0.59746853595535743</v>
      </c>
      <c r="R33" s="14" t="str">
        <f t="shared" si="20"/>
        <v>E</v>
      </c>
      <c r="S33" t="str">
        <f t="shared" si="30"/>
        <v>E</v>
      </c>
      <c r="T33" s="17">
        <f t="shared" si="21"/>
        <v>0.55548215327513417</v>
      </c>
      <c r="U33" s="34" t="str">
        <f t="shared" si="48"/>
        <v>E</v>
      </c>
      <c r="V33">
        <v>0</v>
      </c>
      <c r="X33" s="16">
        <f t="shared" si="12"/>
        <v>33816</v>
      </c>
      <c r="Y33" s="1">
        <f t="shared" si="13"/>
        <v>0.59746853595535743</v>
      </c>
      <c r="Z33" s="1">
        <f t="shared" si="14"/>
        <v>0.59746853595535743</v>
      </c>
      <c r="AA33" s="1" t="e">
        <f t="shared" si="15"/>
        <v>#N/A</v>
      </c>
      <c r="AB33" s="1" t="e">
        <f t="shared" si="16"/>
        <v>#N/A</v>
      </c>
      <c r="AC33">
        <v>0</v>
      </c>
      <c r="AD33" s="1" t="s">
        <v>19</v>
      </c>
      <c r="AF33" s="16">
        <f t="shared" si="22"/>
        <v>33816</v>
      </c>
      <c r="AG33" s="1">
        <f t="shared" si="28"/>
        <v>0.59746853595535743</v>
      </c>
      <c r="AH33" s="1">
        <f t="shared" si="23"/>
        <v>0.59746853595535743</v>
      </c>
      <c r="AI33" s="1" t="e">
        <f t="shared" si="24"/>
        <v>#N/A</v>
      </c>
      <c r="AJ33" s="1" t="e">
        <f t="shared" si="25"/>
        <v>#N/A</v>
      </c>
      <c r="AM33" s="1"/>
      <c r="AN33" s="1"/>
      <c r="AO33" s="1"/>
      <c r="AP33" s="1"/>
      <c r="AQ33" s="16">
        <f t="shared" si="31"/>
        <v>33816</v>
      </c>
      <c r="AR33">
        <f t="shared" si="32"/>
        <v>4</v>
      </c>
      <c r="AS33">
        <f t="shared" si="33"/>
        <v>4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6" t="e">
        <f t="shared" ref="BN33" si="62">#REF!</f>
        <v>#REF!</v>
      </c>
      <c r="BO33">
        <f t="shared" si="18"/>
        <v>4</v>
      </c>
      <c r="BP33">
        <f t="shared" si="19"/>
        <v>1</v>
      </c>
    </row>
    <row r="34" spans="1:68" x14ac:dyDescent="0.25">
      <c r="A34" s="7">
        <v>33847</v>
      </c>
      <c r="B34" s="8">
        <v>6.8640999999999994E-2</v>
      </c>
      <c r="C34" s="8">
        <f t="shared" si="6"/>
        <v>1.547044226520284E-2</v>
      </c>
      <c r="D34" s="9">
        <f t="shared" si="2"/>
        <v>7.7352211326014192E-2</v>
      </c>
      <c r="E34" s="8">
        <f>_xll.BDH(E$2,"PX_LAST",$A34,$A34,"Days=A","Fill=P")</f>
        <v>6.2</v>
      </c>
      <c r="F34" s="8">
        <f t="shared" si="7"/>
        <v>5.4328464641864649</v>
      </c>
      <c r="G34" s="9">
        <f t="shared" si="3"/>
        <v>0.49389513310786043</v>
      </c>
      <c r="H34" s="9">
        <f t="shared" si="37"/>
        <v>0.18</v>
      </c>
      <c r="I34" s="9">
        <f t="shared" si="38"/>
        <v>0.33694756655393021</v>
      </c>
      <c r="J34" s="8">
        <v>-0.57010000000000005</v>
      </c>
      <c r="K34" s="8">
        <f t="shared" si="8"/>
        <v>-7.0983180688918845E-2</v>
      </c>
      <c r="L34" s="9">
        <f t="shared" si="9"/>
        <v>0.12901681931108117</v>
      </c>
      <c r="M34" s="8">
        <v>0.86199999999999999</v>
      </c>
      <c r="N34" s="8">
        <f t="shared" si="10"/>
        <v>1.0981500357040377</v>
      </c>
      <c r="O34" s="9">
        <f t="shared" si="4"/>
        <v>1.0981500357040377</v>
      </c>
      <c r="Q34" s="40">
        <f t="shared" si="11"/>
        <v>0.47579970479898953</v>
      </c>
      <c r="R34" s="14" t="str">
        <f t="shared" si="20"/>
        <v>SD</v>
      </c>
      <c r="S34" t="str">
        <f t="shared" si="30"/>
        <v>SD</v>
      </c>
      <c r="T34" s="17">
        <f t="shared" si="21"/>
        <v>0.47579970479898953</v>
      </c>
      <c r="U34" s="34" t="str">
        <f t="shared" si="48"/>
        <v>SD</v>
      </c>
      <c r="V34">
        <v>0</v>
      </c>
      <c r="X34" s="16">
        <f t="shared" si="12"/>
        <v>33847</v>
      </c>
      <c r="Y34" s="1" t="e">
        <f t="shared" si="13"/>
        <v>#N/A</v>
      </c>
      <c r="Z34" s="1">
        <f t="shared" si="14"/>
        <v>0.47579970479898953</v>
      </c>
      <c r="AA34" s="1" t="e">
        <f t="shared" si="15"/>
        <v>#N/A</v>
      </c>
      <c r="AB34" s="1" t="e">
        <f t="shared" si="16"/>
        <v>#N/A</v>
      </c>
      <c r="AC34">
        <v>0</v>
      </c>
      <c r="AD34" s="1" t="s">
        <v>19</v>
      </c>
      <c r="AF34" s="16">
        <f t="shared" si="22"/>
        <v>33847</v>
      </c>
      <c r="AG34" s="1" t="e">
        <f t="shared" si="28"/>
        <v>#N/A</v>
      </c>
      <c r="AH34" s="1">
        <f t="shared" si="23"/>
        <v>0.47579970479898953</v>
      </c>
      <c r="AI34" s="1" t="e">
        <f t="shared" si="24"/>
        <v>#N/A</v>
      </c>
      <c r="AJ34" s="1" t="e">
        <f t="shared" si="25"/>
        <v>#N/A</v>
      </c>
      <c r="AM34" s="1"/>
      <c r="AN34" s="1"/>
      <c r="AO34" s="1"/>
      <c r="AP34" s="1"/>
      <c r="AQ34" s="16">
        <f t="shared" si="31"/>
        <v>33847</v>
      </c>
      <c r="AR34">
        <f t="shared" si="32"/>
        <v>3</v>
      </c>
      <c r="AS34">
        <f t="shared" si="33"/>
        <v>3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6" t="e">
        <f t="shared" ref="BN34" si="63">#REF!</f>
        <v>#REF!</v>
      </c>
      <c r="BO34">
        <f t="shared" si="18"/>
        <v>3</v>
      </c>
      <c r="BP34">
        <f t="shared" si="19"/>
        <v>1</v>
      </c>
    </row>
    <row r="35" spans="1:68" x14ac:dyDescent="0.25">
      <c r="A35" s="7">
        <v>33877</v>
      </c>
      <c r="B35" s="8">
        <v>-9.0376999999999999E-2</v>
      </c>
      <c r="C35" s="8">
        <f t="shared" si="6"/>
        <v>-1.4696078780379974E-2</v>
      </c>
      <c r="D35" s="9">
        <f t="shared" si="2"/>
        <v>-7.3480393901899865E-2</v>
      </c>
      <c r="E35" s="8">
        <f>_xll.BDH(E$2,"PX_LAST",$A35,$A35,"Days=A","Fill=P")</f>
        <v>5.6</v>
      </c>
      <c r="F35" s="8">
        <f t="shared" si="7"/>
        <v>5.4804852218933222</v>
      </c>
      <c r="G35" s="9">
        <f t="shared" si="3"/>
        <v>0.49822592926302928</v>
      </c>
      <c r="H35" s="9">
        <f t="shared" si="37"/>
        <v>-2.0000000000000018E-2</v>
      </c>
      <c r="I35" s="9">
        <f t="shared" si="38"/>
        <v>0.23911296463151463</v>
      </c>
      <c r="J35" s="8">
        <v>1.43E-2</v>
      </c>
      <c r="K35" s="8">
        <f t="shared" si="8"/>
        <v>-4.6677474192576972E-2</v>
      </c>
      <c r="L35" s="9">
        <f t="shared" si="9"/>
        <v>0.15332252580742303</v>
      </c>
      <c r="M35" s="8">
        <v>0.63200000000000001</v>
      </c>
      <c r="N35" s="8">
        <f t="shared" si="10"/>
        <v>0.96529727552838696</v>
      </c>
      <c r="O35" s="9">
        <f t="shared" si="4"/>
        <v>0.96529727552838696</v>
      </c>
      <c r="Q35" s="40">
        <f t="shared" si="11"/>
        <v>0.42932217097673203</v>
      </c>
      <c r="R35" s="14" t="str">
        <f t="shared" si="20"/>
        <v>SD</v>
      </c>
      <c r="S35" t="str">
        <f t="shared" si="30"/>
        <v>SD</v>
      </c>
      <c r="T35" s="17">
        <f t="shared" si="21"/>
        <v>0.47579970479898953</v>
      </c>
      <c r="U35" s="34" t="str">
        <f t="shared" si="48"/>
        <v>SD</v>
      </c>
      <c r="V35">
        <v>0</v>
      </c>
      <c r="X35" s="16">
        <f t="shared" si="12"/>
        <v>33877</v>
      </c>
      <c r="Y35" s="1" t="e">
        <f t="shared" si="13"/>
        <v>#N/A</v>
      </c>
      <c r="Z35" s="1">
        <f t="shared" si="14"/>
        <v>0.42932217097673203</v>
      </c>
      <c r="AA35" s="1" t="e">
        <f t="shared" si="15"/>
        <v>#N/A</v>
      </c>
      <c r="AB35" s="1" t="e">
        <f t="shared" si="16"/>
        <v>#N/A</v>
      </c>
      <c r="AC35">
        <v>0</v>
      </c>
      <c r="AD35" s="1" t="s">
        <v>19</v>
      </c>
      <c r="AF35" s="16">
        <f t="shared" si="22"/>
        <v>33877</v>
      </c>
      <c r="AG35" s="1" t="e">
        <f t="shared" si="28"/>
        <v>#N/A</v>
      </c>
      <c r="AH35" s="1">
        <f t="shared" si="23"/>
        <v>0.42932217097673203</v>
      </c>
      <c r="AI35" s="1" t="e">
        <f t="shared" si="24"/>
        <v>#N/A</v>
      </c>
      <c r="AJ35" s="1" t="e">
        <f t="shared" si="25"/>
        <v>#N/A</v>
      </c>
      <c r="AM35" s="1"/>
      <c r="AN35" s="1"/>
      <c r="AO35" s="1"/>
      <c r="AP35" s="1"/>
      <c r="AQ35" s="16">
        <f t="shared" si="31"/>
        <v>33877</v>
      </c>
      <c r="AR35">
        <f t="shared" si="32"/>
        <v>3</v>
      </c>
      <c r="AS35">
        <f t="shared" si="33"/>
        <v>3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6" t="e">
        <f t="shared" ref="BN35" si="64">#REF!</f>
        <v>#REF!</v>
      </c>
      <c r="BO35">
        <f t="shared" si="18"/>
        <v>3</v>
      </c>
      <c r="BP35">
        <f t="shared" si="19"/>
        <v>1</v>
      </c>
    </row>
    <row r="36" spans="1:68" x14ac:dyDescent="0.25">
      <c r="A36" s="7">
        <v>33908</v>
      </c>
      <c r="B36" s="8">
        <v>-6.4647999999999997E-2</v>
      </c>
      <c r="C36" s="8">
        <f t="shared" si="6"/>
        <v>-2.8932376327971684E-2</v>
      </c>
      <c r="D36" s="9">
        <f t="shared" si="2"/>
        <v>-0.14466188163985841</v>
      </c>
      <c r="E36" s="8">
        <f>_xll.BDH(E$2,"PX_LAST",$A36,$A36,"Days=A","Fill=P")</f>
        <v>5.8</v>
      </c>
      <c r="F36" s="8">
        <f t="shared" si="7"/>
        <v>5.5715469336537247</v>
      </c>
      <c r="G36" s="9">
        <f t="shared" si="3"/>
        <v>0.50650426669579318</v>
      </c>
      <c r="H36" s="9">
        <f t="shared" si="37"/>
        <v>2.0000000000000018E-2</v>
      </c>
      <c r="I36" s="9">
        <f t="shared" si="38"/>
        <v>0.2632521333478966</v>
      </c>
      <c r="J36" s="8">
        <v>0.28039999999999998</v>
      </c>
      <c r="K36" s="8">
        <f t="shared" si="8"/>
        <v>4.6539605952307467E-2</v>
      </c>
      <c r="L36" s="9">
        <f t="shared" si="9"/>
        <v>0.24653960595230748</v>
      </c>
      <c r="M36" s="8">
        <v>0.29399999999999998</v>
      </c>
      <c r="N36" s="8">
        <f t="shared" si="10"/>
        <v>0.77397755200279672</v>
      </c>
      <c r="O36" s="9">
        <f t="shared" si="4"/>
        <v>0.77397755200279672</v>
      </c>
      <c r="Q36" s="40">
        <f t="shared" si="11"/>
        <v>0.3634228486119998</v>
      </c>
      <c r="R36" s="14" t="str">
        <f t="shared" si="20"/>
        <v>SD</v>
      </c>
      <c r="S36" t="str">
        <f t="shared" si="30"/>
        <v>SD</v>
      </c>
      <c r="T36" s="17">
        <f t="shared" si="21"/>
        <v>0.47579970479898953</v>
      </c>
      <c r="U36" s="34" t="str">
        <f t="shared" si="48"/>
        <v>SD</v>
      </c>
      <c r="V36">
        <v>0</v>
      </c>
      <c r="X36" s="16">
        <f t="shared" si="12"/>
        <v>33908</v>
      </c>
      <c r="Y36" s="1">
        <f t="shared" si="13"/>
        <v>0.3634228486119998</v>
      </c>
      <c r="Z36" s="1">
        <f t="shared" si="14"/>
        <v>0.3634228486119998</v>
      </c>
      <c r="AA36" s="1" t="e">
        <f t="shared" si="15"/>
        <v>#N/A</v>
      </c>
      <c r="AB36" s="1" t="e">
        <f t="shared" si="16"/>
        <v>#N/A</v>
      </c>
      <c r="AC36">
        <v>0</v>
      </c>
      <c r="AD36" s="1" t="s">
        <v>19</v>
      </c>
      <c r="AF36" s="16">
        <f t="shared" si="22"/>
        <v>33908</v>
      </c>
      <c r="AG36" s="1">
        <f t="shared" si="28"/>
        <v>0.3634228486119998</v>
      </c>
      <c r="AH36" s="1">
        <f t="shared" si="23"/>
        <v>0.3634228486119998</v>
      </c>
      <c r="AI36" s="1" t="e">
        <f t="shared" si="24"/>
        <v>#N/A</v>
      </c>
      <c r="AJ36" s="1" t="e">
        <f t="shared" si="25"/>
        <v>#N/A</v>
      </c>
      <c r="AM36" s="1"/>
      <c r="AN36" s="1"/>
      <c r="AO36" s="1"/>
      <c r="AP36" s="1"/>
      <c r="AQ36" s="16">
        <f t="shared" si="31"/>
        <v>33908</v>
      </c>
      <c r="AR36">
        <f t="shared" si="32"/>
        <v>3</v>
      </c>
      <c r="AS36">
        <f t="shared" si="33"/>
        <v>3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6" t="e">
        <f t="shared" ref="BN36" si="65">#REF!</f>
        <v>#REF!</v>
      </c>
      <c r="BO36">
        <f t="shared" si="18"/>
        <v>3</v>
      </c>
      <c r="BP36">
        <f t="shared" si="19"/>
        <v>1</v>
      </c>
    </row>
    <row r="37" spans="1:68" x14ac:dyDescent="0.25">
      <c r="A37" s="7">
        <v>33938</v>
      </c>
      <c r="B37" s="8">
        <v>7.2317000000000006E-2</v>
      </c>
      <c r="C37" s="8">
        <f t="shared" si="6"/>
        <v>-7.6304074499745911E-5</v>
      </c>
      <c r="D37" s="9">
        <f t="shared" si="2"/>
        <v>-3.8152037249872955E-4</v>
      </c>
      <c r="E37" s="8">
        <f>_xll.BDH(E$2,"PX_LAST",$A37,$A37,"Days=A","Fill=P")</f>
        <v>6.5</v>
      </c>
      <c r="F37" s="8">
        <f t="shared" si="7"/>
        <v>5.8361560575624134</v>
      </c>
      <c r="G37" s="9">
        <f t="shared" si="3"/>
        <v>0.53055964159658309</v>
      </c>
      <c r="H37" s="9">
        <f t="shared" si="37"/>
        <v>5.9999999999999963E-2</v>
      </c>
      <c r="I37" s="9">
        <f t="shared" si="38"/>
        <v>0.29527982079829151</v>
      </c>
      <c r="J37" s="8">
        <v>0.45660000000000001</v>
      </c>
      <c r="K37" s="8">
        <f t="shared" si="8"/>
        <v>0.16340681825589987</v>
      </c>
      <c r="L37" s="9">
        <f t="shared" si="9"/>
        <v>0.36340681825589988</v>
      </c>
      <c r="M37" s="8">
        <v>0.57499999999999996</v>
      </c>
      <c r="N37" s="8">
        <f t="shared" si="10"/>
        <v>0.71726894968199961</v>
      </c>
      <c r="O37" s="9">
        <f t="shared" si="4"/>
        <v>0.71726894968199961</v>
      </c>
      <c r="Q37" s="40">
        <f t="shared" si="11"/>
        <v>0.4031402183484889</v>
      </c>
      <c r="R37" s="14" t="str">
        <f t="shared" si="20"/>
        <v>E</v>
      </c>
      <c r="S37" t="str">
        <f t="shared" si="30"/>
        <v>E</v>
      </c>
      <c r="T37" s="17">
        <f t="shared" si="21"/>
        <v>0.4031402183484889</v>
      </c>
      <c r="U37" s="34" t="str">
        <f t="shared" si="48"/>
        <v>E</v>
      </c>
      <c r="V37">
        <v>0</v>
      </c>
      <c r="X37" s="16">
        <f t="shared" si="12"/>
        <v>33938</v>
      </c>
      <c r="Y37" s="1">
        <f t="shared" si="13"/>
        <v>0.4031402183484889</v>
      </c>
      <c r="Z37" s="1" t="e">
        <f t="shared" si="14"/>
        <v>#N/A</v>
      </c>
      <c r="AA37" s="1" t="e">
        <f t="shared" si="15"/>
        <v>#N/A</v>
      </c>
      <c r="AB37" s="1" t="e">
        <f t="shared" si="16"/>
        <v>#N/A</v>
      </c>
      <c r="AC37">
        <v>0</v>
      </c>
      <c r="AD37" s="1" t="s">
        <v>19</v>
      </c>
      <c r="AF37" s="16">
        <f t="shared" si="22"/>
        <v>33938</v>
      </c>
      <c r="AG37" s="1">
        <f t="shared" si="28"/>
        <v>0.4031402183484889</v>
      </c>
      <c r="AH37" s="1" t="e">
        <f t="shared" si="23"/>
        <v>#N/A</v>
      </c>
      <c r="AI37" s="1" t="e">
        <f t="shared" si="24"/>
        <v>#N/A</v>
      </c>
      <c r="AJ37" s="1" t="e">
        <f t="shared" si="25"/>
        <v>#N/A</v>
      </c>
      <c r="AM37" s="1"/>
      <c r="AN37" s="1"/>
      <c r="AO37" s="1"/>
      <c r="AP37" s="1"/>
      <c r="AQ37" s="16">
        <f t="shared" si="31"/>
        <v>33938</v>
      </c>
      <c r="AR37">
        <f t="shared" si="32"/>
        <v>4</v>
      </c>
      <c r="AS37">
        <f t="shared" si="33"/>
        <v>4</v>
      </c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6" t="e">
        <f t="shared" ref="BN37" si="66">#REF!</f>
        <v>#REF!</v>
      </c>
      <c r="BO37">
        <f t="shared" si="18"/>
        <v>4</v>
      </c>
      <c r="BP37">
        <f t="shared" si="19"/>
        <v>1</v>
      </c>
    </row>
    <row r="38" spans="1:68" x14ac:dyDescent="0.25">
      <c r="A38" s="7">
        <v>33969</v>
      </c>
      <c r="B38" s="8">
        <v>0.245083</v>
      </c>
      <c r="C38" s="8">
        <f t="shared" si="6"/>
        <v>6.979409758673269E-2</v>
      </c>
      <c r="D38" s="9">
        <f t="shared" si="2"/>
        <v>0.34897048793366342</v>
      </c>
      <c r="E38" s="8">
        <f>_xll.BDH(E$2,"PX_LAST",$A38,$A38,"Days=A","Fill=P")</f>
        <v>8.4</v>
      </c>
      <c r="F38" s="8">
        <f t="shared" si="7"/>
        <v>6.5668515811571258</v>
      </c>
      <c r="G38" s="9">
        <f t="shared" si="3"/>
        <v>0.59698650737792047</v>
      </c>
      <c r="H38" s="9">
        <f t="shared" si="37"/>
        <v>0.17</v>
      </c>
      <c r="I38" s="9">
        <f t="shared" si="38"/>
        <v>0.38349325368896026</v>
      </c>
      <c r="J38" s="8">
        <v>0.72770000000000001</v>
      </c>
      <c r="K38" s="8">
        <f t="shared" si="8"/>
        <v>0.32423037505296842</v>
      </c>
      <c r="L38" s="9">
        <f t="shared" si="9"/>
        <v>0.52423037505296843</v>
      </c>
      <c r="M38" s="8">
        <v>1.115</v>
      </c>
      <c r="N38" s="8">
        <f t="shared" si="10"/>
        <v>0.83062229902262974</v>
      </c>
      <c r="O38" s="9">
        <f t="shared" si="4"/>
        <v>0.83062229902262974</v>
      </c>
      <c r="Q38" s="40">
        <f t="shared" si="11"/>
        <v>0.52993679725553322</v>
      </c>
      <c r="R38" s="14" t="str">
        <f t="shared" si="20"/>
        <v>E</v>
      </c>
      <c r="S38" t="str">
        <f t="shared" si="30"/>
        <v>E</v>
      </c>
      <c r="T38" s="17">
        <f t="shared" si="21"/>
        <v>0.4031402183484889</v>
      </c>
      <c r="U38" s="34" t="str">
        <f t="shared" si="48"/>
        <v>E</v>
      </c>
      <c r="V38">
        <v>0</v>
      </c>
      <c r="X38" s="16">
        <f t="shared" si="12"/>
        <v>33969</v>
      </c>
      <c r="Y38" s="1">
        <f t="shared" si="13"/>
        <v>0.52993679725553322</v>
      </c>
      <c r="Z38" s="1" t="e">
        <f t="shared" si="14"/>
        <v>#N/A</v>
      </c>
      <c r="AA38" s="1" t="e">
        <f t="shared" si="15"/>
        <v>#N/A</v>
      </c>
      <c r="AB38" s="1" t="e">
        <f t="shared" si="16"/>
        <v>#N/A</v>
      </c>
      <c r="AC38">
        <v>0</v>
      </c>
      <c r="AD38" s="1" t="s">
        <v>19</v>
      </c>
      <c r="AF38" s="16">
        <f t="shared" si="22"/>
        <v>33969</v>
      </c>
      <c r="AG38" s="1">
        <f t="shared" si="28"/>
        <v>0.52993679725553322</v>
      </c>
      <c r="AH38" s="1" t="e">
        <f t="shared" si="23"/>
        <v>#N/A</v>
      </c>
      <c r="AI38" s="1" t="e">
        <f t="shared" si="24"/>
        <v>#N/A</v>
      </c>
      <c r="AJ38" s="1" t="e">
        <f t="shared" si="25"/>
        <v>#N/A</v>
      </c>
      <c r="AM38" s="1"/>
      <c r="AN38" s="1"/>
      <c r="AO38" s="1"/>
      <c r="AP38" s="1"/>
      <c r="AQ38" s="16">
        <f t="shared" si="31"/>
        <v>33969</v>
      </c>
      <c r="AR38">
        <f t="shared" si="32"/>
        <v>4</v>
      </c>
      <c r="AS38">
        <f t="shared" si="33"/>
        <v>4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6" t="e">
        <f t="shared" ref="BN38" si="67">#REF!</f>
        <v>#REF!</v>
      </c>
      <c r="BO38">
        <f t="shared" si="18"/>
        <v>4</v>
      </c>
      <c r="BP38">
        <f t="shared" si="19"/>
        <v>1</v>
      </c>
    </row>
    <row r="39" spans="1:68" x14ac:dyDescent="0.25">
      <c r="A39" s="7">
        <v>34000</v>
      </c>
      <c r="B39" s="8">
        <v>0.211894</v>
      </c>
      <c r="C39" s="8">
        <f t="shared" si="6"/>
        <v>0.11029256977451388</v>
      </c>
      <c r="D39" s="9">
        <f t="shared" si="2"/>
        <v>0.55146284887256936</v>
      </c>
      <c r="E39" s="8">
        <f>_xll.BDH(E$2,"PX_LAST",$A39,$A39,"Days=A","Fill=P")</f>
        <v>8.1</v>
      </c>
      <c r="F39" s="8">
        <f t="shared" si="7"/>
        <v>7.003798880527345</v>
      </c>
      <c r="G39" s="9">
        <f t="shared" si="3"/>
        <v>0.63670898913884955</v>
      </c>
      <c r="H39" s="9">
        <f t="shared" si="37"/>
        <v>0.22999999999999998</v>
      </c>
      <c r="I39" s="9">
        <f t="shared" si="38"/>
        <v>0.43335449456942476</v>
      </c>
      <c r="J39" s="8">
        <v>-0.14410000000000001</v>
      </c>
      <c r="K39" s="8">
        <f t="shared" si="8"/>
        <v>0.19075621816287242</v>
      </c>
      <c r="L39" s="9">
        <f t="shared" si="9"/>
        <v>0.39075621816287243</v>
      </c>
      <c r="M39" s="8">
        <v>0.86899999999999999</v>
      </c>
      <c r="N39" s="8">
        <f t="shared" si="10"/>
        <v>0.84155994380118027</v>
      </c>
      <c r="O39" s="9">
        <f t="shared" si="4"/>
        <v>0.84155994380118027</v>
      </c>
      <c r="Q39" s="40">
        <f t="shared" si="11"/>
        <v>0.53988910958316083</v>
      </c>
      <c r="R39" s="14" t="str">
        <f t="shared" si="20"/>
        <v>E</v>
      </c>
      <c r="S39" t="str">
        <f t="shared" si="30"/>
        <v>E</v>
      </c>
      <c r="T39" s="17">
        <f t="shared" si="21"/>
        <v>0.4031402183484889</v>
      </c>
      <c r="U39" s="34" t="str">
        <f t="shared" si="48"/>
        <v>E</v>
      </c>
      <c r="V39">
        <v>0</v>
      </c>
      <c r="X39" s="16">
        <f t="shared" si="12"/>
        <v>34000</v>
      </c>
      <c r="Y39" s="1">
        <f t="shared" si="13"/>
        <v>0.53988910958316083</v>
      </c>
      <c r="Z39" s="1" t="e">
        <f t="shared" si="14"/>
        <v>#N/A</v>
      </c>
      <c r="AA39" s="1" t="e">
        <f t="shared" si="15"/>
        <v>#N/A</v>
      </c>
      <c r="AB39" s="1" t="e">
        <f t="shared" si="16"/>
        <v>#N/A</v>
      </c>
      <c r="AC39">
        <v>0</v>
      </c>
      <c r="AD39" s="1" t="s">
        <v>19</v>
      </c>
      <c r="AF39" s="16">
        <f t="shared" si="22"/>
        <v>34000</v>
      </c>
      <c r="AG39" s="1">
        <f t="shared" si="28"/>
        <v>0.53988910958316083</v>
      </c>
      <c r="AH39" s="1" t="e">
        <f t="shared" si="23"/>
        <v>#N/A</v>
      </c>
      <c r="AI39" s="1" t="e">
        <f t="shared" si="24"/>
        <v>#N/A</v>
      </c>
      <c r="AJ39" s="1" t="e">
        <f t="shared" si="25"/>
        <v>#N/A</v>
      </c>
      <c r="AM39" s="1"/>
      <c r="AN39" s="1"/>
      <c r="AO39" s="1"/>
      <c r="AP39" s="1"/>
      <c r="AQ39" s="16">
        <f t="shared" si="31"/>
        <v>34000</v>
      </c>
      <c r="AR39">
        <f t="shared" si="32"/>
        <v>4</v>
      </c>
      <c r="AS39">
        <f t="shared" si="33"/>
        <v>4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6" t="e">
        <f t="shared" ref="BN39" si="68">#REF!</f>
        <v>#REF!</v>
      </c>
      <c r="BO39">
        <f t="shared" si="18"/>
        <v>4</v>
      </c>
      <c r="BP39">
        <f t="shared" si="19"/>
        <v>1</v>
      </c>
    </row>
    <row r="40" spans="1:68" x14ac:dyDescent="0.25">
      <c r="A40" s="7">
        <v>34028</v>
      </c>
      <c r="B40" s="8">
        <v>0.23599899999999999</v>
      </c>
      <c r="C40" s="8">
        <f t="shared" si="6"/>
        <v>0.14611890238877742</v>
      </c>
      <c r="D40" s="9">
        <f t="shared" si="2"/>
        <v>0.73059451194388703</v>
      </c>
      <c r="E40" s="8">
        <f>_xll.BDH(E$2,"PX_LAST",$A40,$A40,"Days=A","Fill=P")</f>
        <v>8.5</v>
      </c>
      <c r="F40" s="8">
        <f t="shared" si="7"/>
        <v>7.4302161995770515</v>
      </c>
      <c r="G40" s="9">
        <f t="shared" si="3"/>
        <v>0.67547419996155011</v>
      </c>
      <c r="H40" s="9">
        <f t="shared" si="37"/>
        <v>0.22999999999999998</v>
      </c>
      <c r="I40" s="9">
        <f t="shared" si="38"/>
        <v>0.45273709998077505</v>
      </c>
      <c r="J40" s="8">
        <v>-0.2762</v>
      </c>
      <c r="K40" s="8">
        <f t="shared" si="8"/>
        <v>5.7673695986453749E-2</v>
      </c>
      <c r="L40" s="9">
        <f t="shared" si="9"/>
        <v>0.25767369598645373</v>
      </c>
      <c r="M40" s="8">
        <v>1.1160000000000001</v>
      </c>
      <c r="N40" s="8">
        <f t="shared" si="10"/>
        <v>0.91977535981784397</v>
      </c>
      <c r="O40" s="9">
        <f t="shared" si="4"/>
        <v>0.91977535981784397</v>
      </c>
      <c r="Q40" s="40">
        <f t="shared" si="11"/>
        <v>0.55630051630650545</v>
      </c>
      <c r="R40" s="14" t="str">
        <f t="shared" si="20"/>
        <v>E</v>
      </c>
      <c r="S40" t="str">
        <f t="shared" si="30"/>
        <v>E</v>
      </c>
      <c r="T40" s="17">
        <f t="shared" si="21"/>
        <v>0.4031402183484889</v>
      </c>
      <c r="U40" s="34" t="str">
        <f t="shared" si="48"/>
        <v>E</v>
      </c>
      <c r="V40">
        <v>0</v>
      </c>
      <c r="X40" s="16">
        <f t="shared" si="12"/>
        <v>34028</v>
      </c>
      <c r="Y40" s="1">
        <f t="shared" si="13"/>
        <v>0.55630051630650545</v>
      </c>
      <c r="Z40" s="1">
        <f t="shared" si="14"/>
        <v>0.55630051630650545</v>
      </c>
      <c r="AA40" s="1" t="e">
        <f t="shared" si="15"/>
        <v>#N/A</v>
      </c>
      <c r="AB40" s="1" t="e">
        <f t="shared" si="16"/>
        <v>#N/A</v>
      </c>
      <c r="AC40">
        <v>0</v>
      </c>
      <c r="AD40" s="1" t="s">
        <v>19</v>
      </c>
      <c r="AF40" s="16">
        <f t="shared" si="22"/>
        <v>34028</v>
      </c>
      <c r="AG40" s="1">
        <f t="shared" si="28"/>
        <v>0.55630051630650545</v>
      </c>
      <c r="AH40" s="1">
        <f t="shared" si="23"/>
        <v>0.55630051630650545</v>
      </c>
      <c r="AI40" s="1" t="e">
        <f t="shared" si="24"/>
        <v>#N/A</v>
      </c>
      <c r="AJ40" s="1" t="e">
        <f t="shared" si="25"/>
        <v>#N/A</v>
      </c>
      <c r="AM40" s="1"/>
      <c r="AN40" s="1"/>
      <c r="AO40" s="1"/>
      <c r="AP40" s="1"/>
      <c r="AQ40" s="16">
        <f t="shared" si="31"/>
        <v>34028</v>
      </c>
      <c r="AR40">
        <f t="shared" si="32"/>
        <v>4</v>
      </c>
      <c r="AS40">
        <f t="shared" si="33"/>
        <v>4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6" t="e">
        <f t="shared" ref="BN40" si="69">#REF!</f>
        <v>#REF!</v>
      </c>
      <c r="BO40">
        <f t="shared" si="18"/>
        <v>4</v>
      </c>
      <c r="BP40">
        <f t="shared" si="19"/>
        <v>1</v>
      </c>
    </row>
    <row r="41" spans="1:68" x14ac:dyDescent="0.25">
      <c r="A41" s="7">
        <v>34059</v>
      </c>
      <c r="B41" s="8">
        <v>0.23744000000000001</v>
      </c>
      <c r="C41" s="8">
        <f t="shared" si="6"/>
        <v>0.17214541520797585</v>
      </c>
      <c r="D41" s="9">
        <f t="shared" si="2"/>
        <v>0.86072707603987919</v>
      </c>
      <c r="E41" s="8">
        <f>_xll.BDH(E$2,"PX_LAST",$A41,$A41,"Days=A","Fill=P")</f>
        <v>7.5</v>
      </c>
      <c r="F41" s="8">
        <f t="shared" si="7"/>
        <v>7.450104582697592</v>
      </c>
      <c r="G41" s="9">
        <f t="shared" si="3"/>
        <v>0.67728223479069016</v>
      </c>
      <c r="H41" s="9">
        <f t="shared" si="37"/>
        <v>0.19000000000000003</v>
      </c>
      <c r="I41" s="9">
        <f t="shared" si="38"/>
        <v>0.43364111739534511</v>
      </c>
      <c r="J41" s="8">
        <v>-0.55530000000000002</v>
      </c>
      <c r="K41" s="8">
        <f t="shared" si="8"/>
        <v>-0.1170238073696856</v>
      </c>
      <c r="L41" s="9">
        <f t="shared" si="9"/>
        <v>8.2976192630314416E-2</v>
      </c>
      <c r="M41" s="8">
        <v>0.90300000000000002</v>
      </c>
      <c r="N41" s="8">
        <f t="shared" si="10"/>
        <v>0.91499438226975838</v>
      </c>
      <c r="O41" s="9">
        <f t="shared" si="4"/>
        <v>0.91499438226975838</v>
      </c>
      <c r="Q41" s="40">
        <f t="shared" si="11"/>
        <v>0.52128501006824224</v>
      </c>
      <c r="R41" s="14" t="str">
        <f t="shared" si="20"/>
        <v>SD</v>
      </c>
      <c r="S41" t="str">
        <f t="shared" si="30"/>
        <v>SD</v>
      </c>
      <c r="T41" s="17">
        <f t="shared" si="21"/>
        <v>0.52128501006824224</v>
      </c>
      <c r="U41" s="34" t="str">
        <f t="shared" si="48"/>
        <v>SD</v>
      </c>
      <c r="V41">
        <v>0</v>
      </c>
      <c r="X41" s="16">
        <f t="shared" si="12"/>
        <v>34059</v>
      </c>
      <c r="Y41" s="1">
        <f t="shared" si="13"/>
        <v>0.52128501006824224</v>
      </c>
      <c r="Z41" s="1">
        <f t="shared" si="14"/>
        <v>0.52128501006824224</v>
      </c>
      <c r="AA41" s="1" t="e">
        <f t="shared" si="15"/>
        <v>#N/A</v>
      </c>
      <c r="AB41" s="1" t="e">
        <f t="shared" si="16"/>
        <v>#N/A</v>
      </c>
      <c r="AC41">
        <v>0</v>
      </c>
      <c r="AD41" s="1" t="s">
        <v>19</v>
      </c>
      <c r="AF41" s="16">
        <f t="shared" si="22"/>
        <v>34059</v>
      </c>
      <c r="AG41" s="1">
        <f t="shared" si="28"/>
        <v>0.52128501006824224</v>
      </c>
      <c r="AH41" s="1">
        <f t="shared" si="23"/>
        <v>0.52128501006824224</v>
      </c>
      <c r="AI41" s="1" t="e">
        <f t="shared" si="24"/>
        <v>#N/A</v>
      </c>
      <c r="AJ41" s="1" t="e">
        <f t="shared" si="25"/>
        <v>#N/A</v>
      </c>
      <c r="AM41" s="1"/>
      <c r="AN41" s="1"/>
      <c r="AO41" s="1"/>
      <c r="AP41" s="1"/>
      <c r="AQ41" s="16">
        <f t="shared" si="31"/>
        <v>34059</v>
      </c>
      <c r="AR41">
        <f t="shared" si="32"/>
        <v>3</v>
      </c>
      <c r="AS41">
        <f t="shared" si="33"/>
        <v>3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6" t="e">
        <f t="shared" ref="BN41" si="70">#REF!</f>
        <v>#REF!</v>
      </c>
      <c r="BO41">
        <f t="shared" si="18"/>
        <v>3</v>
      </c>
      <c r="BP41">
        <f t="shared" si="19"/>
        <v>1</v>
      </c>
    </row>
    <row r="42" spans="1:68" x14ac:dyDescent="0.25">
      <c r="A42" s="7">
        <v>34089</v>
      </c>
      <c r="B42" s="8">
        <v>0.14691399999999999</v>
      </c>
      <c r="C42" s="8">
        <f t="shared" si="6"/>
        <v>0.16495446187370275</v>
      </c>
      <c r="D42" s="9">
        <f t="shared" si="2"/>
        <v>0.82477230936851365</v>
      </c>
      <c r="E42" s="8">
        <f>_xll.BDH(E$2,"PX_LAST",$A42,$A42,"Days=A","Fill=P")</f>
        <v>7.4</v>
      </c>
      <c r="F42" s="8">
        <f t="shared" si="7"/>
        <v>7.4358247766287793</v>
      </c>
      <c r="G42" s="9">
        <f t="shared" si="3"/>
        <v>0.67598407060261634</v>
      </c>
      <c r="H42" s="9">
        <f t="shared" si="37"/>
        <v>0.16000000000000006</v>
      </c>
      <c r="I42" s="9">
        <f t="shared" si="38"/>
        <v>0.41799203530130818</v>
      </c>
      <c r="J42" s="8">
        <v>0.14169999999999999</v>
      </c>
      <c r="K42" s="8">
        <f t="shared" si="8"/>
        <v>-4.3287522269325196E-2</v>
      </c>
      <c r="L42" s="9">
        <f t="shared" si="9"/>
        <v>0.15671247773067482</v>
      </c>
      <c r="M42" s="8">
        <v>1.1919999999999999</v>
      </c>
      <c r="N42" s="8">
        <f t="shared" si="10"/>
        <v>0.99394098332287728</v>
      </c>
      <c r="O42" s="9">
        <f t="shared" si="4"/>
        <v>0.99394098332287728</v>
      </c>
      <c r="Q42" s="40">
        <f t="shared" si="11"/>
        <v>0.55776560447152046</v>
      </c>
      <c r="R42" s="14" t="str">
        <f t="shared" si="20"/>
        <v>E</v>
      </c>
      <c r="S42" t="str">
        <f t="shared" si="30"/>
        <v>E</v>
      </c>
      <c r="T42" s="17">
        <f t="shared" si="21"/>
        <v>0.55776560447152046</v>
      </c>
      <c r="U42" s="34" t="str">
        <f t="shared" si="48"/>
        <v>E</v>
      </c>
      <c r="V42">
        <v>0</v>
      </c>
      <c r="X42" s="16">
        <f t="shared" si="12"/>
        <v>34089</v>
      </c>
      <c r="Y42" s="1">
        <f t="shared" si="13"/>
        <v>0.55776560447152046</v>
      </c>
      <c r="Z42" s="1">
        <f t="shared" si="14"/>
        <v>0.55776560447152046</v>
      </c>
      <c r="AA42" s="1" t="e">
        <f t="shared" si="15"/>
        <v>#N/A</v>
      </c>
      <c r="AB42" s="1" t="e">
        <f t="shared" si="16"/>
        <v>#N/A</v>
      </c>
      <c r="AC42">
        <v>0</v>
      </c>
      <c r="AD42" s="1" t="s">
        <v>19</v>
      </c>
      <c r="AF42" s="16">
        <f t="shared" si="22"/>
        <v>34089</v>
      </c>
      <c r="AG42" s="1">
        <f t="shared" si="28"/>
        <v>0.55776560447152046</v>
      </c>
      <c r="AH42" s="1">
        <f t="shared" si="23"/>
        <v>0.55776560447152046</v>
      </c>
      <c r="AI42" s="1" t="e">
        <f t="shared" si="24"/>
        <v>#N/A</v>
      </c>
      <c r="AJ42" s="1" t="e">
        <f t="shared" si="25"/>
        <v>#N/A</v>
      </c>
      <c r="AM42" s="1"/>
      <c r="AN42" s="1"/>
      <c r="AO42" s="1"/>
      <c r="AP42" s="1"/>
      <c r="AQ42" s="16">
        <f t="shared" si="31"/>
        <v>34089</v>
      </c>
      <c r="AR42">
        <f t="shared" si="32"/>
        <v>4</v>
      </c>
      <c r="AS42">
        <f t="shared" si="33"/>
        <v>4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6" t="e">
        <f t="shared" ref="BN42" si="71">#REF!</f>
        <v>#REF!</v>
      </c>
      <c r="BO42">
        <f t="shared" si="18"/>
        <v>4</v>
      </c>
      <c r="BP42">
        <f t="shared" si="19"/>
        <v>1</v>
      </c>
    </row>
    <row r="43" spans="1:68" x14ac:dyDescent="0.25">
      <c r="A43" s="7">
        <v>34120</v>
      </c>
      <c r="B43" s="8">
        <v>4.2769000000000001E-2</v>
      </c>
      <c r="C43" s="8">
        <f t="shared" si="6"/>
        <v>0.13013160523969747</v>
      </c>
      <c r="D43" s="9">
        <f t="shared" si="2"/>
        <v>0.65065802619848734</v>
      </c>
      <c r="E43" s="8">
        <f>_xll.BDH(E$2,"PX_LAST",$A43,$A43,"Days=A","Fill=P")</f>
        <v>6.6</v>
      </c>
      <c r="F43" s="8">
        <f t="shared" si="7"/>
        <v>7.1976147152895775</v>
      </c>
      <c r="G43" s="9">
        <f t="shared" si="3"/>
        <v>0.65432861048087065</v>
      </c>
      <c r="H43" s="9">
        <f t="shared" si="37"/>
        <v>9.9999999999999638E-3</v>
      </c>
      <c r="I43" s="9">
        <f t="shared" si="38"/>
        <v>0.33216430524043533</v>
      </c>
      <c r="J43" s="8">
        <v>-0.19450000000000001</v>
      </c>
      <c r="K43" s="8">
        <f t="shared" si="8"/>
        <v>-8.6383078422567525E-2</v>
      </c>
      <c r="L43" s="9">
        <f t="shared" si="9"/>
        <v>0.11361692157743249</v>
      </c>
      <c r="M43" s="8">
        <v>0.85099999999999998</v>
      </c>
      <c r="N43" s="8">
        <f t="shared" si="10"/>
        <v>0.95320280307585725</v>
      </c>
      <c r="O43" s="9">
        <f t="shared" si="4"/>
        <v>0.95320280307585725</v>
      </c>
      <c r="Q43" s="40">
        <f t="shared" si="11"/>
        <v>0.51050933060622805</v>
      </c>
      <c r="R43" s="14" t="str">
        <f t="shared" si="20"/>
        <v>SD</v>
      </c>
      <c r="S43" t="str">
        <f t="shared" si="30"/>
        <v>SD</v>
      </c>
      <c r="T43" s="17">
        <f t="shared" si="21"/>
        <v>0.51050933060622805</v>
      </c>
      <c r="U43" s="34" t="str">
        <f t="shared" si="48"/>
        <v>SD</v>
      </c>
      <c r="V43">
        <v>0</v>
      </c>
      <c r="X43" s="16">
        <f t="shared" si="12"/>
        <v>34120</v>
      </c>
      <c r="Y43" s="1" t="e">
        <f t="shared" si="13"/>
        <v>#N/A</v>
      </c>
      <c r="Z43" s="1">
        <f t="shared" si="14"/>
        <v>0.51050933060622805</v>
      </c>
      <c r="AA43" s="1" t="e">
        <f t="shared" si="15"/>
        <v>#N/A</v>
      </c>
      <c r="AB43" s="1" t="e">
        <f t="shared" si="16"/>
        <v>#N/A</v>
      </c>
      <c r="AC43">
        <v>0</v>
      </c>
      <c r="AD43" s="1" t="s">
        <v>19</v>
      </c>
      <c r="AF43" s="16">
        <f t="shared" si="22"/>
        <v>34120</v>
      </c>
      <c r="AG43" s="1" t="e">
        <f t="shared" si="28"/>
        <v>#N/A</v>
      </c>
      <c r="AH43" s="1">
        <f t="shared" si="23"/>
        <v>0.51050933060622805</v>
      </c>
      <c r="AI43" s="1" t="e">
        <f t="shared" si="24"/>
        <v>#N/A</v>
      </c>
      <c r="AJ43" s="1" t="e">
        <f t="shared" si="25"/>
        <v>#N/A</v>
      </c>
      <c r="AM43" s="1"/>
      <c r="AN43" s="1"/>
      <c r="AO43" s="1"/>
      <c r="AP43" s="1"/>
      <c r="AQ43" s="16">
        <f t="shared" si="31"/>
        <v>34120</v>
      </c>
      <c r="AR43">
        <f t="shared" si="32"/>
        <v>3</v>
      </c>
      <c r="AS43">
        <f t="shared" si="33"/>
        <v>3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6" t="e">
        <f t="shared" ref="BN43" si="72">#REF!</f>
        <v>#REF!</v>
      </c>
      <c r="BO43">
        <f t="shared" si="18"/>
        <v>3</v>
      </c>
      <c r="BP43">
        <f t="shared" si="19"/>
        <v>1</v>
      </c>
    </row>
    <row r="44" spans="1:68" x14ac:dyDescent="0.25">
      <c r="A44" s="7">
        <v>34150</v>
      </c>
      <c r="B44" s="8">
        <v>8.7793999999999997E-2</v>
      </c>
      <c r="C44" s="8">
        <f t="shared" si="6"/>
        <v>0.11806538774638368</v>
      </c>
      <c r="D44" s="9">
        <f t="shared" si="2"/>
        <v>0.59032693873191844</v>
      </c>
      <c r="E44" s="8">
        <f>_xll.BDH(E$2,"PX_LAST",$A44,$A44,"Days=A","Fill=P")</f>
        <v>6.6</v>
      </c>
      <c r="F44" s="8">
        <f t="shared" si="7"/>
        <v>7.0272945214320481</v>
      </c>
      <c r="G44" s="9">
        <f t="shared" si="3"/>
        <v>0.63884495649382256</v>
      </c>
      <c r="H44" s="9">
        <f t="shared" si="37"/>
        <v>-0.18000000000000008</v>
      </c>
      <c r="I44" s="9">
        <f t="shared" si="38"/>
        <v>0.22942247824691125</v>
      </c>
      <c r="J44" s="8">
        <v>1.03E-2</v>
      </c>
      <c r="K44" s="8">
        <f t="shared" si="8"/>
        <v>-5.8828401072135779E-2</v>
      </c>
      <c r="L44" s="9">
        <f t="shared" si="9"/>
        <v>0.14117159892786424</v>
      </c>
      <c r="M44" s="8">
        <v>1.0009999999999999</v>
      </c>
      <c r="N44" s="8">
        <f t="shared" si="10"/>
        <v>0.96682500419923789</v>
      </c>
      <c r="O44" s="9">
        <f t="shared" si="4"/>
        <v>0.96682500419923789</v>
      </c>
      <c r="Q44" s="40">
        <f t="shared" si="11"/>
        <v>0.49108096638345311</v>
      </c>
      <c r="R44" s="14" t="str">
        <f t="shared" si="20"/>
        <v>SD</v>
      </c>
      <c r="S44" t="str">
        <f t="shared" si="30"/>
        <v>SD</v>
      </c>
      <c r="T44" s="17">
        <f t="shared" si="21"/>
        <v>0.51050933060622805</v>
      </c>
      <c r="U44" s="34" t="str">
        <f t="shared" si="48"/>
        <v>SD</v>
      </c>
      <c r="V44">
        <v>0</v>
      </c>
      <c r="X44" s="16">
        <f t="shared" si="12"/>
        <v>34150</v>
      </c>
      <c r="Y44" s="1" t="e">
        <f t="shared" si="13"/>
        <v>#N/A</v>
      </c>
      <c r="Z44" s="1">
        <f t="shared" si="14"/>
        <v>0.49108096638345311</v>
      </c>
      <c r="AA44" s="1" t="e">
        <f t="shared" si="15"/>
        <v>#N/A</v>
      </c>
      <c r="AB44" s="1" t="e">
        <f t="shared" si="16"/>
        <v>#N/A</v>
      </c>
      <c r="AC44">
        <v>0</v>
      </c>
      <c r="AD44" s="1" t="s">
        <v>19</v>
      </c>
      <c r="AF44" s="16">
        <f t="shared" si="22"/>
        <v>34150</v>
      </c>
      <c r="AG44" s="1" t="e">
        <f t="shared" si="28"/>
        <v>#N/A</v>
      </c>
      <c r="AH44" s="1">
        <f t="shared" si="23"/>
        <v>0.49108096638345311</v>
      </c>
      <c r="AI44" s="1" t="e">
        <f t="shared" si="24"/>
        <v>#N/A</v>
      </c>
      <c r="AJ44" s="1" t="e">
        <f t="shared" si="25"/>
        <v>#N/A</v>
      </c>
      <c r="AM44" s="1"/>
      <c r="AN44" s="1"/>
      <c r="AO44" s="1"/>
      <c r="AP44" s="1"/>
      <c r="AQ44" s="16">
        <f t="shared" si="31"/>
        <v>34150</v>
      </c>
      <c r="AR44">
        <f t="shared" si="32"/>
        <v>3</v>
      </c>
      <c r="AS44">
        <f t="shared" si="33"/>
        <v>3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6" t="e">
        <f t="shared" ref="BN44" si="73">#REF!</f>
        <v>#REF!</v>
      </c>
      <c r="BO44">
        <f t="shared" si="18"/>
        <v>3</v>
      </c>
      <c r="BP44">
        <f t="shared" si="19"/>
        <v>1</v>
      </c>
    </row>
    <row r="45" spans="1:68" x14ac:dyDescent="0.25">
      <c r="A45" s="7">
        <v>34181</v>
      </c>
      <c r="B45" s="8">
        <v>9.8198999999999995E-2</v>
      </c>
      <c r="C45" s="8">
        <f t="shared" si="6"/>
        <v>0.11240346723866435</v>
      </c>
      <c r="D45" s="9">
        <f t="shared" si="2"/>
        <v>0.56201733619332173</v>
      </c>
      <c r="E45" s="8">
        <f>_xll.BDH(E$2,"PX_LAST",$A45,$A45,"Days=A","Fill=P")</f>
        <v>6.4</v>
      </c>
      <c r="F45" s="8">
        <f t="shared" si="7"/>
        <v>6.8485155828239144</v>
      </c>
      <c r="G45" s="9">
        <f t="shared" si="3"/>
        <v>0.62259232571126499</v>
      </c>
      <c r="H45" s="9">
        <f t="shared" si="37"/>
        <v>-0.16999999999999993</v>
      </c>
      <c r="I45" s="9">
        <f t="shared" si="38"/>
        <v>0.22629616285563253</v>
      </c>
      <c r="J45" s="8">
        <v>-0.1084</v>
      </c>
      <c r="K45" s="8">
        <f t="shared" si="8"/>
        <v>-7.2956306766577078E-2</v>
      </c>
      <c r="L45" s="9">
        <f t="shared" si="9"/>
        <v>0.12704369323342293</v>
      </c>
      <c r="M45" s="8">
        <v>1.1000000000000001</v>
      </c>
      <c r="N45" s="8">
        <f t="shared" si="10"/>
        <v>1.0047798780024551</v>
      </c>
      <c r="O45" s="9">
        <f t="shared" si="4"/>
        <v>1.0047798780024551</v>
      </c>
      <c r="Q45" s="40">
        <f t="shared" si="11"/>
        <v>0.46457554846416893</v>
      </c>
      <c r="R45" s="14" t="str">
        <f t="shared" si="20"/>
        <v>SD</v>
      </c>
      <c r="S45" t="str">
        <f t="shared" si="30"/>
        <v>SD</v>
      </c>
      <c r="T45" s="17">
        <f t="shared" si="21"/>
        <v>0.51050933060622805</v>
      </c>
      <c r="U45" s="34" t="str">
        <f t="shared" si="48"/>
        <v>SD</v>
      </c>
      <c r="V45">
        <v>0</v>
      </c>
      <c r="X45" s="16">
        <f t="shared" si="12"/>
        <v>34181</v>
      </c>
      <c r="Y45" s="1">
        <f t="shared" si="13"/>
        <v>0.46457554846416893</v>
      </c>
      <c r="Z45" s="1">
        <f t="shared" si="14"/>
        <v>0.46457554846416893</v>
      </c>
      <c r="AA45" s="1" t="e">
        <f t="shared" si="15"/>
        <v>#N/A</v>
      </c>
      <c r="AB45" s="1" t="e">
        <f t="shared" si="16"/>
        <v>#N/A</v>
      </c>
      <c r="AC45">
        <v>0</v>
      </c>
      <c r="AD45" s="1" t="s">
        <v>19</v>
      </c>
      <c r="AF45" s="16">
        <f t="shared" si="22"/>
        <v>34181</v>
      </c>
      <c r="AG45" s="1" t="e">
        <f t="shared" si="28"/>
        <v>#N/A</v>
      </c>
      <c r="AH45" s="1">
        <f t="shared" si="23"/>
        <v>0.46457554846416893</v>
      </c>
      <c r="AI45" s="1" t="e">
        <f t="shared" si="24"/>
        <v>#N/A</v>
      </c>
      <c r="AJ45" s="1" t="e">
        <f t="shared" si="25"/>
        <v>#N/A</v>
      </c>
      <c r="AM45" s="1"/>
      <c r="AN45" s="1"/>
      <c r="AO45" s="1"/>
      <c r="AP45" s="1"/>
      <c r="AQ45" s="16">
        <f t="shared" si="31"/>
        <v>34181</v>
      </c>
      <c r="AR45">
        <f t="shared" si="32"/>
        <v>3</v>
      </c>
      <c r="AS45">
        <f t="shared" si="33"/>
        <v>3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6" t="e">
        <f t="shared" ref="BN45" si="74">#REF!</f>
        <v>#REF!</v>
      </c>
      <c r="BO45">
        <f t="shared" si="18"/>
        <v>3</v>
      </c>
      <c r="BP45">
        <f t="shared" si="19"/>
        <v>1</v>
      </c>
    </row>
    <row r="46" spans="1:68" x14ac:dyDescent="0.25">
      <c r="A46" s="7">
        <v>34212</v>
      </c>
      <c r="B46" s="8">
        <v>0.14010700000000001</v>
      </c>
      <c r="C46" s="8">
        <f t="shared" si="6"/>
        <v>0.12029897407564501</v>
      </c>
      <c r="D46" s="9">
        <f t="shared" si="2"/>
        <v>0.60149487037822502</v>
      </c>
      <c r="E46" s="8">
        <f>_xll.BDH(E$2,"PX_LAST",$A46,$A46,"Days=A","Fill=P")</f>
        <v>6.5</v>
      </c>
      <c r="F46" s="8">
        <f t="shared" si="7"/>
        <v>6.7491886417190985</v>
      </c>
      <c r="G46" s="9">
        <f t="shared" si="3"/>
        <v>0.61356260379264527</v>
      </c>
      <c r="H46" s="9">
        <f t="shared" si="37"/>
        <v>-0.2</v>
      </c>
      <c r="I46" s="9">
        <f t="shared" si="38"/>
        <v>0.20678130189632263</v>
      </c>
      <c r="J46" s="8">
        <v>-0.10639999999999999</v>
      </c>
      <c r="K46" s="8">
        <f t="shared" si="8"/>
        <v>-8.2487759338102609E-2</v>
      </c>
      <c r="L46" s="9">
        <f t="shared" si="9"/>
        <v>0.1175122406618974</v>
      </c>
      <c r="M46" s="8">
        <v>1.038</v>
      </c>
      <c r="N46" s="8">
        <f t="shared" si="10"/>
        <v>1.0142476127717552</v>
      </c>
      <c r="O46" s="9">
        <f t="shared" si="4"/>
        <v>1.0142476127717552</v>
      </c>
      <c r="Q46" s="40">
        <f t="shared" si="11"/>
        <v>0.46756629192460808</v>
      </c>
      <c r="R46" s="14" t="str">
        <f t="shared" si="20"/>
        <v>E</v>
      </c>
      <c r="S46" t="str">
        <f t="shared" si="30"/>
        <v>SD</v>
      </c>
      <c r="T46" s="17">
        <f t="shared" si="21"/>
        <v>0.51050933060622805</v>
      </c>
      <c r="U46" s="34" t="str">
        <f t="shared" si="48"/>
        <v>SD</v>
      </c>
      <c r="V46">
        <v>0</v>
      </c>
      <c r="X46" s="16">
        <f t="shared" si="12"/>
        <v>34212</v>
      </c>
      <c r="Y46" s="1">
        <f t="shared" si="13"/>
        <v>0.46756629192460808</v>
      </c>
      <c r="Z46" s="1" t="e">
        <f t="shared" si="14"/>
        <v>#N/A</v>
      </c>
      <c r="AA46" s="1" t="e">
        <f t="shared" si="15"/>
        <v>#N/A</v>
      </c>
      <c r="AB46" s="1" t="e">
        <f t="shared" si="16"/>
        <v>#N/A</v>
      </c>
      <c r="AC46">
        <v>0</v>
      </c>
      <c r="AD46" s="1" t="s">
        <v>19</v>
      </c>
      <c r="AF46" s="16">
        <f t="shared" si="22"/>
        <v>34212</v>
      </c>
      <c r="AG46" s="1">
        <f t="shared" si="28"/>
        <v>0.46756629192460808</v>
      </c>
      <c r="AH46" s="1">
        <f t="shared" si="23"/>
        <v>0.46756629192460808</v>
      </c>
      <c r="AI46" s="1" t="e">
        <f t="shared" si="24"/>
        <v>#N/A</v>
      </c>
      <c r="AJ46" s="1" t="e">
        <f t="shared" si="25"/>
        <v>#N/A</v>
      </c>
      <c r="AM46" s="1"/>
      <c r="AN46" s="1"/>
      <c r="AO46" s="1"/>
      <c r="AP46" s="1"/>
      <c r="AQ46" s="16">
        <f t="shared" si="31"/>
        <v>34212</v>
      </c>
      <c r="AR46">
        <f t="shared" si="32"/>
        <v>4</v>
      </c>
      <c r="AS46">
        <f t="shared" si="33"/>
        <v>3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6" t="e">
        <f t="shared" ref="BN46" si="75">#REF!</f>
        <v>#REF!</v>
      </c>
      <c r="BO46">
        <f t="shared" si="18"/>
        <v>3</v>
      </c>
      <c r="BP46">
        <f t="shared" si="19"/>
        <v>1</v>
      </c>
    </row>
    <row r="47" spans="1:68" x14ac:dyDescent="0.25">
      <c r="A47" s="7">
        <v>34242</v>
      </c>
      <c r="B47" s="8">
        <v>0.24001700000000001</v>
      </c>
      <c r="C47" s="8">
        <f t="shared" si="6"/>
        <v>0.1544186114640862</v>
      </c>
      <c r="D47" s="9">
        <f t="shared" si="2"/>
        <v>0.77209305732043099</v>
      </c>
      <c r="E47" s="8">
        <f>_xll.BDH(E$2,"PX_LAST",$A47,$A47,"Days=A","Fill=P")</f>
        <v>6.9</v>
      </c>
      <c r="F47" s="8">
        <f t="shared" si="7"/>
        <v>6.7921698788291547</v>
      </c>
      <c r="G47" s="9">
        <f t="shared" si="3"/>
        <v>0.61746998898446859</v>
      </c>
      <c r="H47" s="9">
        <f t="shared" si="37"/>
        <v>-5.9999999999999963E-2</v>
      </c>
      <c r="I47" s="9">
        <f t="shared" si="38"/>
        <v>0.27873499449223432</v>
      </c>
      <c r="J47" s="8">
        <v>0.32919999999999999</v>
      </c>
      <c r="K47" s="8">
        <f t="shared" si="8"/>
        <v>3.4843252073256642E-2</v>
      </c>
      <c r="L47" s="9">
        <f t="shared" si="9"/>
        <v>0.23484325207325665</v>
      </c>
      <c r="M47" s="8">
        <v>0.56100000000000005</v>
      </c>
      <c r="N47" s="8">
        <f t="shared" si="10"/>
        <v>0.88507204313180499</v>
      </c>
      <c r="O47" s="9">
        <f t="shared" si="4"/>
        <v>0.88507204313180499</v>
      </c>
      <c r="Q47" s="40">
        <f t="shared" si="11"/>
        <v>0.47521828486245832</v>
      </c>
      <c r="R47" s="14" t="str">
        <f t="shared" si="20"/>
        <v>E</v>
      </c>
      <c r="S47" t="str">
        <f t="shared" si="30"/>
        <v>SD</v>
      </c>
      <c r="T47" s="17">
        <f t="shared" si="21"/>
        <v>0.47521828486245832</v>
      </c>
      <c r="U47" s="34" t="str">
        <f t="shared" si="48"/>
        <v>E</v>
      </c>
      <c r="V47">
        <v>0</v>
      </c>
      <c r="X47" s="16">
        <f t="shared" si="12"/>
        <v>34242</v>
      </c>
      <c r="Y47" s="1">
        <f t="shared" si="13"/>
        <v>0.47521828486245832</v>
      </c>
      <c r="Z47" s="1" t="e">
        <f t="shared" si="14"/>
        <v>#N/A</v>
      </c>
      <c r="AA47" s="1" t="e">
        <f t="shared" si="15"/>
        <v>#N/A</v>
      </c>
      <c r="AB47" s="1" t="e">
        <f t="shared" si="16"/>
        <v>#N/A</v>
      </c>
      <c r="AC47">
        <v>0</v>
      </c>
      <c r="AD47" s="1" t="s">
        <v>19</v>
      </c>
      <c r="AF47" s="16">
        <f t="shared" si="22"/>
        <v>34242</v>
      </c>
      <c r="AG47" s="1">
        <f t="shared" si="28"/>
        <v>0.47521828486245832</v>
      </c>
      <c r="AH47" s="1" t="e">
        <f t="shared" si="23"/>
        <v>#N/A</v>
      </c>
      <c r="AI47" s="1" t="e">
        <f t="shared" si="24"/>
        <v>#N/A</v>
      </c>
      <c r="AJ47" s="1" t="e">
        <f t="shared" si="25"/>
        <v>#N/A</v>
      </c>
      <c r="AM47" s="1"/>
      <c r="AN47" s="1"/>
      <c r="AO47" s="1"/>
      <c r="AP47" s="1"/>
      <c r="AQ47" s="16">
        <f t="shared" si="31"/>
        <v>34242</v>
      </c>
      <c r="AR47">
        <f t="shared" si="32"/>
        <v>4</v>
      </c>
      <c r="AS47">
        <f t="shared" si="33"/>
        <v>3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6" t="e">
        <f t="shared" ref="BN47" si="76">#REF!</f>
        <v>#REF!</v>
      </c>
      <c r="BO47">
        <f t="shared" si="18"/>
        <v>3</v>
      </c>
      <c r="BP47">
        <f t="shared" si="19"/>
        <v>1</v>
      </c>
    </row>
    <row r="48" spans="1:68" x14ac:dyDescent="0.25">
      <c r="A48" s="7">
        <v>34273</v>
      </c>
      <c r="B48" s="8">
        <v>0.27443099999999998</v>
      </c>
      <c r="C48" s="8">
        <f t="shared" si="6"/>
        <v>0.18862214219682163</v>
      </c>
      <c r="D48" s="9">
        <f t="shared" si="2"/>
        <v>0.94311071098410815</v>
      </c>
      <c r="E48" s="8">
        <f>_xll.BDH(E$2,"PX_LAST",$A48,$A48,"Days=A","Fill=P")</f>
        <v>7.6</v>
      </c>
      <c r="F48" s="8">
        <f t="shared" si="7"/>
        <v>7.0224014633628453</v>
      </c>
      <c r="G48" s="9">
        <f t="shared" si="3"/>
        <v>0.63840013303298593</v>
      </c>
      <c r="H48" s="9">
        <f t="shared" si="37"/>
        <v>1.9999999999999928E-2</v>
      </c>
      <c r="I48" s="9">
        <f t="shared" si="38"/>
        <v>0.32920006651649292</v>
      </c>
      <c r="J48" s="8">
        <v>0.4521</v>
      </c>
      <c r="K48" s="8">
        <f t="shared" si="8"/>
        <v>0.15376142523237851</v>
      </c>
      <c r="L48" s="9">
        <f t="shared" si="9"/>
        <v>0.35376142523237852</v>
      </c>
      <c r="M48" s="8">
        <v>0.92400000000000004</v>
      </c>
      <c r="N48" s="8">
        <f t="shared" si="10"/>
        <v>0.89616651083924059</v>
      </c>
      <c r="O48" s="9">
        <f t="shared" si="4"/>
        <v>0.89616651083924059</v>
      </c>
      <c r="Q48" s="40">
        <f t="shared" si="11"/>
        <v>0.55290995026756684</v>
      </c>
      <c r="R48" s="14" t="str">
        <f t="shared" si="20"/>
        <v>E</v>
      </c>
      <c r="S48" t="str">
        <f t="shared" si="30"/>
        <v>E</v>
      </c>
      <c r="T48" s="17">
        <f t="shared" si="21"/>
        <v>0.47521828486245832</v>
      </c>
      <c r="U48" s="34" t="str">
        <f t="shared" si="48"/>
        <v>E</v>
      </c>
      <c r="V48">
        <v>0</v>
      </c>
      <c r="X48" s="16">
        <f t="shared" si="12"/>
        <v>34273</v>
      </c>
      <c r="Y48" s="1">
        <f t="shared" si="13"/>
        <v>0.55290995026756684</v>
      </c>
      <c r="Z48" s="1" t="e">
        <f t="shared" si="14"/>
        <v>#N/A</v>
      </c>
      <c r="AA48" s="1" t="e">
        <f t="shared" si="15"/>
        <v>#N/A</v>
      </c>
      <c r="AB48" s="1" t="e">
        <f t="shared" si="16"/>
        <v>#N/A</v>
      </c>
      <c r="AC48">
        <v>0</v>
      </c>
      <c r="AD48" s="1" t="s">
        <v>19</v>
      </c>
      <c r="AF48" s="16">
        <f t="shared" si="22"/>
        <v>34273</v>
      </c>
      <c r="AG48" s="1">
        <f t="shared" si="28"/>
        <v>0.55290995026756684</v>
      </c>
      <c r="AH48" s="1" t="e">
        <f t="shared" si="23"/>
        <v>#N/A</v>
      </c>
      <c r="AI48" s="1" t="e">
        <f t="shared" si="24"/>
        <v>#N/A</v>
      </c>
      <c r="AJ48" s="1" t="e">
        <f t="shared" si="25"/>
        <v>#N/A</v>
      </c>
      <c r="AM48" s="1"/>
      <c r="AN48" s="1"/>
      <c r="AO48" s="1"/>
      <c r="AP48" s="1"/>
      <c r="AQ48" s="16">
        <f t="shared" si="31"/>
        <v>34273</v>
      </c>
      <c r="AR48">
        <f t="shared" si="32"/>
        <v>4</v>
      </c>
      <c r="AS48">
        <f t="shared" si="33"/>
        <v>4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6" t="e">
        <f t="shared" ref="BN48" si="77">#REF!</f>
        <v>#REF!</v>
      </c>
      <c r="BO48">
        <f t="shared" si="18"/>
        <v>4</v>
      </c>
      <c r="BP48">
        <f t="shared" si="19"/>
        <v>1</v>
      </c>
    </row>
    <row r="49" spans="1:68" x14ac:dyDescent="0.25">
      <c r="A49" s="7">
        <v>34303</v>
      </c>
      <c r="B49" s="8">
        <v>0.34643400000000002</v>
      </c>
      <c r="C49" s="8">
        <f t="shared" si="6"/>
        <v>0.23359852167072748</v>
      </c>
      <c r="D49" s="9">
        <f t="shared" si="2"/>
        <v>1.1679926083536374</v>
      </c>
      <c r="E49" s="8">
        <f>_xll.BDH(E$2,"PX_LAST",$A49,$A49,"Days=A","Fill=P")</f>
        <v>7.3</v>
      </c>
      <c r="F49" s="8">
        <f t="shared" si="7"/>
        <v>7.1015170463044353</v>
      </c>
      <c r="G49" s="9">
        <f t="shared" si="3"/>
        <v>0.64559245875494864</v>
      </c>
      <c r="H49" s="9">
        <f t="shared" si="37"/>
        <v>7.0000000000000021E-2</v>
      </c>
      <c r="I49" s="9">
        <f t="shared" si="38"/>
        <v>0.35779622937747435</v>
      </c>
      <c r="J49" s="8">
        <v>0.63519999999999999</v>
      </c>
      <c r="K49" s="8">
        <f t="shared" si="8"/>
        <v>0.29097141904115065</v>
      </c>
      <c r="L49" s="9">
        <f t="shared" si="9"/>
        <v>0.49097141904115066</v>
      </c>
      <c r="M49" s="8">
        <v>1.002</v>
      </c>
      <c r="N49" s="8">
        <f t="shared" si="10"/>
        <v>0.92632905525005693</v>
      </c>
      <c r="O49" s="9">
        <f t="shared" si="4"/>
        <v>0.92632905525005693</v>
      </c>
      <c r="Q49" s="40">
        <f t="shared" si="11"/>
        <v>0.64074942307767391</v>
      </c>
      <c r="R49" s="14" t="str">
        <f t="shared" si="20"/>
        <v>E</v>
      </c>
      <c r="S49" t="str">
        <f t="shared" si="30"/>
        <v>E</v>
      </c>
      <c r="T49" s="17">
        <f t="shared" si="21"/>
        <v>0.47521828486245832</v>
      </c>
      <c r="U49" s="34" t="str">
        <f t="shared" si="48"/>
        <v>E</v>
      </c>
      <c r="V49">
        <v>0</v>
      </c>
      <c r="X49" s="16">
        <f t="shared" si="12"/>
        <v>34303</v>
      </c>
      <c r="Y49" s="1">
        <f t="shared" si="13"/>
        <v>0.64074942307767391</v>
      </c>
      <c r="Z49" s="1" t="e">
        <f t="shared" si="14"/>
        <v>#N/A</v>
      </c>
      <c r="AA49" s="1" t="e">
        <f t="shared" si="15"/>
        <v>#N/A</v>
      </c>
      <c r="AB49" s="1" t="e">
        <f t="shared" si="16"/>
        <v>#N/A</v>
      </c>
      <c r="AC49">
        <v>0</v>
      </c>
      <c r="AD49" s="1" t="s">
        <v>19</v>
      </c>
      <c r="AF49" s="16">
        <f t="shared" si="22"/>
        <v>34303</v>
      </c>
      <c r="AG49" s="1">
        <f t="shared" si="28"/>
        <v>0.64074942307767391</v>
      </c>
      <c r="AH49" s="1" t="e">
        <f t="shared" si="23"/>
        <v>#N/A</v>
      </c>
      <c r="AI49" s="1" t="e">
        <f t="shared" si="24"/>
        <v>#N/A</v>
      </c>
      <c r="AJ49" s="1" t="e">
        <f t="shared" si="25"/>
        <v>#N/A</v>
      </c>
      <c r="AM49" s="1"/>
      <c r="AN49" s="1"/>
      <c r="AO49" s="1"/>
      <c r="AP49" s="1"/>
      <c r="AQ49" s="16">
        <f t="shared" si="31"/>
        <v>34303</v>
      </c>
      <c r="AR49">
        <f t="shared" si="32"/>
        <v>4</v>
      </c>
      <c r="AS49">
        <f t="shared" si="33"/>
        <v>4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6" t="e">
        <f t="shared" ref="BN49" si="78">#REF!</f>
        <v>#REF!</v>
      </c>
      <c r="BO49">
        <f t="shared" si="18"/>
        <v>4</v>
      </c>
      <c r="BP49">
        <f t="shared" si="19"/>
        <v>1</v>
      </c>
    </row>
    <row r="50" spans="1:68" x14ac:dyDescent="0.25">
      <c r="A50" s="7">
        <v>34334</v>
      </c>
      <c r="B50" s="8">
        <v>0.34997699999999998</v>
      </c>
      <c r="C50" s="8">
        <f t="shared" si="6"/>
        <v>0.26676638799457014</v>
      </c>
      <c r="D50" s="9">
        <f t="shared" si="2"/>
        <v>1.3338319399728507</v>
      </c>
      <c r="E50" s="8">
        <f>_xll.BDH(E$2,"PX_LAST",$A50,$A50,"Days=A","Fill=P")</f>
        <v>7.4</v>
      </c>
      <c r="F50" s="8">
        <f t="shared" si="7"/>
        <v>7.186584688107672</v>
      </c>
      <c r="G50" s="9">
        <f t="shared" si="3"/>
        <v>0.6533258807370611</v>
      </c>
      <c r="H50" s="9">
        <f t="shared" si="37"/>
        <v>8.0000000000000071E-2</v>
      </c>
      <c r="I50" s="9">
        <f t="shared" si="38"/>
        <v>0.36666294036853059</v>
      </c>
      <c r="J50" s="8">
        <v>0.75190000000000001</v>
      </c>
      <c r="K50" s="8">
        <f t="shared" si="8"/>
        <v>0.42233606461442275</v>
      </c>
      <c r="L50" s="9">
        <f t="shared" si="9"/>
        <v>0.6223360646144227</v>
      </c>
      <c r="M50" s="8">
        <v>0.72399999999999998</v>
      </c>
      <c r="N50" s="8">
        <f t="shared" si="10"/>
        <v>0.86866527450379061</v>
      </c>
      <c r="O50" s="9">
        <f t="shared" si="4"/>
        <v>0.86866527450379061</v>
      </c>
      <c r="Q50" s="40">
        <f t="shared" si="11"/>
        <v>0.68802246454599136</v>
      </c>
      <c r="R50" s="14" t="str">
        <f t="shared" si="20"/>
        <v>E</v>
      </c>
      <c r="S50" t="str">
        <f t="shared" si="30"/>
        <v>E</v>
      </c>
      <c r="T50" s="17">
        <f t="shared" si="21"/>
        <v>0.47521828486245832</v>
      </c>
      <c r="U50" s="34" t="str">
        <f t="shared" si="48"/>
        <v>E</v>
      </c>
      <c r="V50">
        <v>0</v>
      </c>
      <c r="X50" s="16">
        <f t="shared" si="12"/>
        <v>34334</v>
      </c>
      <c r="Y50" s="1">
        <f t="shared" si="13"/>
        <v>0.68802246454599136</v>
      </c>
      <c r="Z50" s="1">
        <f t="shared" si="14"/>
        <v>0.68802246454599136</v>
      </c>
      <c r="AA50" s="1" t="e">
        <f t="shared" si="15"/>
        <v>#N/A</v>
      </c>
      <c r="AB50" s="1" t="e">
        <f t="shared" si="16"/>
        <v>#N/A</v>
      </c>
      <c r="AC50">
        <v>0</v>
      </c>
      <c r="AD50" s="1" t="s">
        <v>19</v>
      </c>
      <c r="AF50" s="16">
        <f t="shared" si="22"/>
        <v>34334</v>
      </c>
      <c r="AG50" s="1">
        <f t="shared" si="28"/>
        <v>0.68802246454599136</v>
      </c>
      <c r="AH50" s="1" t="e">
        <f t="shared" si="23"/>
        <v>#N/A</v>
      </c>
      <c r="AI50" s="1" t="e">
        <f t="shared" si="24"/>
        <v>#N/A</v>
      </c>
      <c r="AJ50" s="1" t="e">
        <f t="shared" si="25"/>
        <v>#N/A</v>
      </c>
      <c r="AM50" s="1"/>
      <c r="AN50" s="1"/>
      <c r="AO50" s="1"/>
      <c r="AP50" s="1"/>
      <c r="AQ50" s="16">
        <f t="shared" si="31"/>
        <v>34334</v>
      </c>
      <c r="AR50">
        <f t="shared" si="32"/>
        <v>4</v>
      </c>
      <c r="AS50">
        <f t="shared" si="33"/>
        <v>4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6" t="e">
        <f t="shared" ref="BN50" si="79">#REF!</f>
        <v>#REF!</v>
      </c>
      <c r="BO50">
        <f t="shared" si="18"/>
        <v>4</v>
      </c>
      <c r="BP50">
        <f t="shared" si="19"/>
        <v>1</v>
      </c>
    </row>
    <row r="51" spans="1:68" x14ac:dyDescent="0.25">
      <c r="A51" s="7">
        <v>34365</v>
      </c>
      <c r="B51" s="8">
        <v>0.34496300000000002</v>
      </c>
      <c r="C51" s="8">
        <f t="shared" si="6"/>
        <v>0.28905242241611767</v>
      </c>
      <c r="D51" s="9">
        <f t="shared" si="2"/>
        <v>1.4452621120805882</v>
      </c>
      <c r="E51" s="8">
        <f>_xll.BDH(E$2,"PX_LAST",$A51,$A51,"Days=A","Fill=P")</f>
        <v>6.7</v>
      </c>
      <c r="F51" s="8">
        <f t="shared" si="7"/>
        <v>7.0479080519969859</v>
      </c>
      <c r="G51" s="9">
        <f t="shared" si="3"/>
        <v>0.6407189138179078</v>
      </c>
      <c r="H51" s="9">
        <f t="shared" si="37"/>
        <v>2.9999999999999982E-2</v>
      </c>
      <c r="I51" s="9">
        <f t="shared" si="38"/>
        <v>0.33535945690895391</v>
      </c>
      <c r="J51" s="8">
        <v>-0.21129999999999999</v>
      </c>
      <c r="K51" s="8">
        <f t="shared" si="8"/>
        <v>0.24174978619931226</v>
      </c>
      <c r="L51" s="9">
        <f t="shared" si="9"/>
        <v>0.44174978619931227</v>
      </c>
      <c r="M51" s="8">
        <v>1.0049999999999999</v>
      </c>
      <c r="N51" s="8">
        <f t="shared" si="10"/>
        <v>0.90752067127021019</v>
      </c>
      <c r="O51" s="9">
        <f t="shared" si="4"/>
        <v>0.90752067127021019</v>
      </c>
      <c r="Q51" s="40">
        <f t="shared" si="11"/>
        <v>0.65930623055947479</v>
      </c>
      <c r="R51" s="14" t="str">
        <f t="shared" si="20"/>
        <v>SD</v>
      </c>
      <c r="S51" t="str">
        <f t="shared" si="30"/>
        <v>E</v>
      </c>
      <c r="T51" s="17">
        <f t="shared" si="21"/>
        <v>0.47521828486245832</v>
      </c>
      <c r="U51" s="34" t="str">
        <f t="shared" si="48"/>
        <v>E</v>
      </c>
      <c r="V51">
        <v>0</v>
      </c>
      <c r="X51" s="16">
        <f t="shared" si="12"/>
        <v>34365</v>
      </c>
      <c r="Y51" s="1" t="e">
        <f t="shared" si="13"/>
        <v>#N/A</v>
      </c>
      <c r="Z51" s="1">
        <f t="shared" si="14"/>
        <v>0.65930623055947479</v>
      </c>
      <c r="AA51" s="1" t="e">
        <f t="shared" si="15"/>
        <v>#N/A</v>
      </c>
      <c r="AB51" s="1" t="e">
        <f t="shared" si="16"/>
        <v>#N/A</v>
      </c>
      <c r="AC51">
        <v>0</v>
      </c>
      <c r="AD51" s="1" t="s">
        <v>19</v>
      </c>
      <c r="AF51" s="16">
        <f t="shared" si="22"/>
        <v>34365</v>
      </c>
      <c r="AG51" s="1">
        <f t="shared" si="28"/>
        <v>0.65930623055947479</v>
      </c>
      <c r="AH51" s="1">
        <f t="shared" si="23"/>
        <v>0.65930623055947479</v>
      </c>
      <c r="AI51" s="1" t="e">
        <f t="shared" si="24"/>
        <v>#N/A</v>
      </c>
      <c r="AJ51" s="1" t="e">
        <f t="shared" si="25"/>
        <v>#N/A</v>
      </c>
      <c r="AM51" s="1"/>
      <c r="AN51" s="1"/>
      <c r="AO51" s="1"/>
      <c r="AP51" s="1"/>
      <c r="AQ51" s="16">
        <f t="shared" si="31"/>
        <v>34365</v>
      </c>
      <c r="AR51">
        <f t="shared" si="32"/>
        <v>3</v>
      </c>
      <c r="AS51">
        <f t="shared" si="33"/>
        <v>4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6" t="e">
        <f t="shared" ref="BN51" si="80">#REF!</f>
        <v>#REF!</v>
      </c>
      <c r="BO51">
        <f t="shared" si="18"/>
        <v>4</v>
      </c>
      <c r="BP51">
        <f t="shared" si="19"/>
        <v>1</v>
      </c>
    </row>
    <row r="52" spans="1:68" x14ac:dyDescent="0.25">
      <c r="A52" s="7">
        <v>34393</v>
      </c>
      <c r="B52" s="8">
        <v>0.16838800000000001</v>
      </c>
      <c r="C52" s="8">
        <f t="shared" si="6"/>
        <v>0.25466306202752409</v>
      </c>
      <c r="D52" s="9">
        <f t="shared" si="2"/>
        <v>1.2733153101376204</v>
      </c>
      <c r="E52" s="8">
        <f>_xll.BDH(E$2,"PX_LAST",$A52,$A52,"Days=A","Fill=P")</f>
        <v>6.5</v>
      </c>
      <c r="F52" s="8">
        <f t="shared" si="7"/>
        <v>6.891754257177845</v>
      </c>
      <c r="G52" s="9">
        <f t="shared" si="3"/>
        <v>0.62652311428889496</v>
      </c>
      <c r="H52" s="9">
        <f t="shared" si="37"/>
        <v>0</v>
      </c>
      <c r="I52" s="9">
        <f t="shared" si="38"/>
        <v>0.31326155714444748</v>
      </c>
      <c r="J52" s="8">
        <v>0.35070000000000001</v>
      </c>
      <c r="K52" s="8">
        <f t="shared" si="8"/>
        <v>0.27280059713250826</v>
      </c>
      <c r="L52" s="9">
        <f t="shared" si="9"/>
        <v>0.47280059713250827</v>
      </c>
      <c r="M52" s="8">
        <v>0.89900000000000002</v>
      </c>
      <c r="N52" s="8">
        <f t="shared" si="10"/>
        <v>0.90509227995820019</v>
      </c>
      <c r="O52" s="9">
        <f t="shared" si="4"/>
        <v>0.90509227995820019</v>
      </c>
      <c r="Q52" s="40">
        <f t="shared" si="11"/>
        <v>0.64130723121366073</v>
      </c>
      <c r="R52" s="14" t="str">
        <f t="shared" si="20"/>
        <v>SD</v>
      </c>
      <c r="S52" t="str">
        <f t="shared" si="30"/>
        <v>E</v>
      </c>
      <c r="T52" s="17">
        <f t="shared" si="21"/>
        <v>0.64130723121366073</v>
      </c>
      <c r="U52" s="34" t="str">
        <f t="shared" si="48"/>
        <v>SD</v>
      </c>
      <c r="V52">
        <v>0</v>
      </c>
      <c r="X52" s="16">
        <f t="shared" si="12"/>
        <v>34393</v>
      </c>
      <c r="Y52" s="1">
        <f t="shared" si="13"/>
        <v>0.64130723121366073</v>
      </c>
      <c r="Z52" s="1">
        <f t="shared" si="14"/>
        <v>0.64130723121366073</v>
      </c>
      <c r="AA52" s="1" t="e">
        <f t="shared" si="15"/>
        <v>#N/A</v>
      </c>
      <c r="AB52" s="1" t="e">
        <f t="shared" si="16"/>
        <v>#N/A</v>
      </c>
      <c r="AC52">
        <v>0</v>
      </c>
      <c r="AD52" s="1" t="s">
        <v>19</v>
      </c>
      <c r="AF52" s="16">
        <f t="shared" si="22"/>
        <v>34393</v>
      </c>
      <c r="AG52" s="1">
        <f t="shared" si="28"/>
        <v>0.64130723121366073</v>
      </c>
      <c r="AH52" s="1">
        <f t="shared" si="23"/>
        <v>0.64130723121366073</v>
      </c>
      <c r="AI52" s="1" t="e">
        <f t="shared" si="24"/>
        <v>#N/A</v>
      </c>
      <c r="AJ52" s="1" t="e">
        <f t="shared" si="25"/>
        <v>#N/A</v>
      </c>
      <c r="AM52" s="1"/>
      <c r="AN52" s="1"/>
      <c r="AO52" s="1"/>
      <c r="AP52" s="1"/>
      <c r="AQ52" s="16">
        <f t="shared" si="31"/>
        <v>34393</v>
      </c>
      <c r="AR52">
        <f t="shared" si="32"/>
        <v>3</v>
      </c>
      <c r="AS52">
        <f t="shared" si="33"/>
        <v>4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6" t="e">
        <f t="shared" ref="BN52" si="81">#REF!</f>
        <v>#REF!</v>
      </c>
      <c r="BO52">
        <f t="shared" si="18"/>
        <v>4</v>
      </c>
      <c r="BP52">
        <f t="shared" si="19"/>
        <v>1</v>
      </c>
    </row>
    <row r="53" spans="1:68" x14ac:dyDescent="0.25">
      <c r="A53" s="7">
        <v>34424</v>
      </c>
      <c r="B53" s="8">
        <v>0.17095199999999999</v>
      </c>
      <c r="C53" s="8">
        <f t="shared" si="6"/>
        <v>0.23080540934967972</v>
      </c>
      <c r="D53" s="9">
        <f t="shared" si="2"/>
        <v>1.1540270467483986</v>
      </c>
      <c r="E53" s="8">
        <f>_xll.BDH(E$2,"PX_LAST",$A53,$A53,"Days=A","Fill=P")</f>
        <v>7.8</v>
      </c>
      <c r="F53" s="8">
        <f t="shared" si="7"/>
        <v>7.150604293882159</v>
      </c>
      <c r="G53" s="9">
        <f t="shared" si="3"/>
        <v>0.65005493580746898</v>
      </c>
      <c r="H53" s="9">
        <f t="shared" si="37"/>
        <v>8.9999999999999941E-2</v>
      </c>
      <c r="I53" s="9">
        <f t="shared" si="38"/>
        <v>0.37002746790373447</v>
      </c>
      <c r="J53" s="8">
        <v>1.0362</v>
      </c>
      <c r="K53" s="8">
        <f t="shared" si="8"/>
        <v>0.49036942694974345</v>
      </c>
      <c r="L53" s="9">
        <f t="shared" si="9"/>
        <v>0.69036942694974346</v>
      </c>
      <c r="M53" s="8">
        <v>0.75600000000000001</v>
      </c>
      <c r="N53" s="8">
        <f t="shared" si="10"/>
        <v>0.86260098017011311</v>
      </c>
      <c r="O53" s="9">
        <f t="shared" si="4"/>
        <v>0.86260098017011311</v>
      </c>
      <c r="Q53" s="40">
        <f t="shared" si="11"/>
        <v>0.67527229395413113</v>
      </c>
      <c r="R53" s="14" t="str">
        <f t="shared" si="20"/>
        <v>E</v>
      </c>
      <c r="S53" t="str">
        <f t="shared" si="30"/>
        <v>E</v>
      </c>
      <c r="T53" s="17">
        <f t="shared" si="21"/>
        <v>0.67527229395413113</v>
      </c>
      <c r="U53" s="34" t="str">
        <f t="shared" si="48"/>
        <v>E</v>
      </c>
      <c r="V53">
        <v>0</v>
      </c>
      <c r="X53" s="16">
        <f t="shared" si="12"/>
        <v>34424</v>
      </c>
      <c r="Y53" s="1">
        <f t="shared" si="13"/>
        <v>0.67527229395413113</v>
      </c>
      <c r="Z53" s="1" t="e">
        <f t="shared" si="14"/>
        <v>#N/A</v>
      </c>
      <c r="AA53" s="1" t="e">
        <f t="shared" si="15"/>
        <v>#N/A</v>
      </c>
      <c r="AB53" s="1" t="e">
        <f t="shared" si="16"/>
        <v>#N/A</v>
      </c>
      <c r="AC53">
        <v>0</v>
      </c>
      <c r="AD53" s="1" t="s">
        <v>19</v>
      </c>
      <c r="AF53" s="16">
        <f t="shared" si="22"/>
        <v>34424</v>
      </c>
      <c r="AG53" s="1">
        <f t="shared" si="28"/>
        <v>0.67527229395413113</v>
      </c>
      <c r="AH53" s="1" t="e">
        <f t="shared" si="23"/>
        <v>#N/A</v>
      </c>
      <c r="AI53" s="1" t="e">
        <f t="shared" si="24"/>
        <v>#N/A</v>
      </c>
      <c r="AJ53" s="1" t="e">
        <f t="shared" si="25"/>
        <v>#N/A</v>
      </c>
      <c r="AM53" s="1"/>
      <c r="AN53" s="1"/>
      <c r="AO53" s="1"/>
      <c r="AP53" s="1"/>
      <c r="AQ53" s="16">
        <f t="shared" si="31"/>
        <v>34424</v>
      </c>
      <c r="AR53">
        <f t="shared" si="32"/>
        <v>4</v>
      </c>
      <c r="AS53">
        <f t="shared" si="33"/>
        <v>4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6" t="e">
        <f t="shared" ref="BN53" si="82">#REF!</f>
        <v>#REF!</v>
      </c>
      <c r="BO53">
        <f t="shared" si="18"/>
        <v>4</v>
      </c>
      <c r="BP53">
        <f t="shared" si="19"/>
        <v>1</v>
      </c>
    </row>
    <row r="54" spans="1:68" x14ac:dyDescent="0.25">
      <c r="A54" s="7">
        <v>34454</v>
      </c>
      <c r="B54" s="8">
        <v>0.19622700000000001</v>
      </c>
      <c r="C54" s="8">
        <f t="shared" si="6"/>
        <v>0.220950562685021</v>
      </c>
      <c r="D54" s="9">
        <f t="shared" si="2"/>
        <v>1.104752813425105</v>
      </c>
      <c r="E54" s="8">
        <f>_xll.BDH(E$2,"PX_LAST",$A54,$A54,"Days=A","Fill=P")</f>
        <v>7.9</v>
      </c>
      <c r="F54" s="8">
        <f t="shared" si="7"/>
        <v>7.3641820701257448</v>
      </c>
      <c r="G54" s="9">
        <f t="shared" si="3"/>
        <v>0.66947109728415866</v>
      </c>
      <c r="H54" s="9">
        <f t="shared" si="37"/>
        <v>3.0000000000000072E-2</v>
      </c>
      <c r="I54" s="9">
        <f t="shared" si="38"/>
        <v>0.34973554864207934</v>
      </c>
      <c r="J54" s="8">
        <v>0.51070000000000004</v>
      </c>
      <c r="K54" s="8">
        <f t="shared" si="8"/>
        <v>0.49616364026906656</v>
      </c>
      <c r="L54" s="9">
        <f t="shared" si="9"/>
        <v>0.69616364026906652</v>
      </c>
      <c r="M54" s="8">
        <v>1.236</v>
      </c>
      <c r="N54" s="8">
        <f t="shared" si="10"/>
        <v>0.96901970082163091</v>
      </c>
      <c r="O54" s="9">
        <f t="shared" si="4"/>
        <v>0.96901970082163091</v>
      </c>
      <c r="Q54" s="40">
        <f t="shared" si="11"/>
        <v>0.72103852404084012</v>
      </c>
      <c r="R54" s="14" t="str">
        <f t="shared" si="20"/>
        <v>E</v>
      </c>
      <c r="S54" t="str">
        <f t="shared" si="30"/>
        <v>E</v>
      </c>
      <c r="T54" s="17">
        <f t="shared" si="21"/>
        <v>0.67527229395413113</v>
      </c>
      <c r="U54" s="34" t="str">
        <f t="shared" si="48"/>
        <v>E</v>
      </c>
      <c r="V54">
        <v>0</v>
      </c>
      <c r="X54" s="16">
        <f t="shared" si="12"/>
        <v>34454</v>
      </c>
      <c r="Y54" s="1">
        <f t="shared" si="13"/>
        <v>0.72103852404084012</v>
      </c>
      <c r="Z54" s="1">
        <f t="shared" si="14"/>
        <v>0.72103852404084012</v>
      </c>
      <c r="AA54" s="1" t="e">
        <f t="shared" si="15"/>
        <v>#N/A</v>
      </c>
      <c r="AB54" s="1" t="e">
        <f t="shared" si="16"/>
        <v>#N/A</v>
      </c>
      <c r="AC54">
        <v>0</v>
      </c>
      <c r="AD54" s="1" t="s">
        <v>19</v>
      </c>
      <c r="AF54" s="16">
        <f t="shared" si="22"/>
        <v>34454</v>
      </c>
      <c r="AG54" s="1">
        <f t="shared" si="28"/>
        <v>0.72103852404084012</v>
      </c>
      <c r="AH54" s="1" t="e">
        <f t="shared" si="23"/>
        <v>#N/A</v>
      </c>
      <c r="AI54" s="1" t="e">
        <f t="shared" si="24"/>
        <v>#N/A</v>
      </c>
      <c r="AJ54" s="1" t="e">
        <f t="shared" si="25"/>
        <v>#N/A</v>
      </c>
      <c r="AM54" s="1"/>
      <c r="AN54" s="1"/>
      <c r="AO54" s="1"/>
      <c r="AP54" s="1"/>
      <c r="AQ54" s="16">
        <f t="shared" si="31"/>
        <v>34454</v>
      </c>
      <c r="AR54">
        <f t="shared" si="32"/>
        <v>4</v>
      </c>
      <c r="AS54">
        <f t="shared" si="33"/>
        <v>4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6" t="e">
        <f t="shared" ref="BN54" si="83">#REF!</f>
        <v>#REF!</v>
      </c>
      <c r="BO54">
        <f t="shared" si="18"/>
        <v>4</v>
      </c>
      <c r="BP54">
        <f t="shared" si="19"/>
        <v>1</v>
      </c>
    </row>
    <row r="55" spans="1:68" x14ac:dyDescent="0.25">
      <c r="A55" s="7">
        <v>34485</v>
      </c>
      <c r="B55" s="8">
        <v>0.11444699999999999</v>
      </c>
      <c r="C55" s="8">
        <f t="shared" si="6"/>
        <v>0.19059704731978999</v>
      </c>
      <c r="D55" s="9">
        <f t="shared" si="2"/>
        <v>0.95298523659894996</v>
      </c>
      <c r="E55" s="8">
        <f>_xll.BDH(E$2,"PX_LAST",$A55,$A55,"Days=A","Fill=P")</f>
        <v>8.1999999999999993</v>
      </c>
      <c r="F55" s="8">
        <f t="shared" si="7"/>
        <v>7.6023901801399081</v>
      </c>
      <c r="G55" s="9">
        <f t="shared" si="3"/>
        <v>0.69112638001271887</v>
      </c>
      <c r="H55" s="9">
        <f t="shared" si="37"/>
        <v>8.9999999999999941E-2</v>
      </c>
      <c r="I55" s="9">
        <f t="shared" si="38"/>
        <v>0.39056319000635942</v>
      </c>
      <c r="J55" s="8">
        <v>0.43</v>
      </c>
      <c r="K55" s="8">
        <f t="shared" si="8"/>
        <v>0.47730700279238258</v>
      </c>
      <c r="L55" s="9">
        <f t="shared" si="9"/>
        <v>0.67730700279238265</v>
      </c>
      <c r="M55" s="8">
        <v>1.101</v>
      </c>
      <c r="N55" s="8">
        <f t="shared" si="10"/>
        <v>1.0066340860874661</v>
      </c>
      <c r="O55" s="9">
        <f t="shared" si="4"/>
        <v>1.0066340860874661</v>
      </c>
      <c r="Q55" s="40">
        <f t="shared" si="11"/>
        <v>0.7054015149164734</v>
      </c>
      <c r="R55" s="14" t="str">
        <f t="shared" si="20"/>
        <v>SD</v>
      </c>
      <c r="S55" t="str">
        <f t="shared" si="30"/>
        <v>E</v>
      </c>
      <c r="T55" s="17">
        <f t="shared" si="21"/>
        <v>0.67527229395413113</v>
      </c>
      <c r="U55" s="34" t="str">
        <f t="shared" si="48"/>
        <v>E</v>
      </c>
      <c r="V55">
        <v>0</v>
      </c>
      <c r="X55" s="16">
        <f t="shared" si="12"/>
        <v>34485</v>
      </c>
      <c r="Y55" s="1" t="e">
        <f t="shared" si="13"/>
        <v>#N/A</v>
      </c>
      <c r="Z55" s="1">
        <f t="shared" si="14"/>
        <v>0.7054015149164734</v>
      </c>
      <c r="AA55" s="1" t="e">
        <f t="shared" si="15"/>
        <v>#N/A</v>
      </c>
      <c r="AB55" s="1" t="e">
        <f t="shared" si="16"/>
        <v>#N/A</v>
      </c>
      <c r="AC55">
        <v>0</v>
      </c>
      <c r="AD55" s="1" t="s">
        <v>19</v>
      </c>
      <c r="AF55" s="16">
        <f t="shared" si="22"/>
        <v>34485</v>
      </c>
      <c r="AG55" s="1">
        <f t="shared" si="28"/>
        <v>0.7054015149164734</v>
      </c>
      <c r="AH55" s="1" t="e">
        <f t="shared" si="23"/>
        <v>#N/A</v>
      </c>
      <c r="AI55" s="1" t="e">
        <f t="shared" si="24"/>
        <v>#N/A</v>
      </c>
      <c r="AJ55" s="1" t="e">
        <f t="shared" si="25"/>
        <v>#N/A</v>
      </c>
      <c r="AM55" s="1"/>
      <c r="AN55" s="1"/>
      <c r="AO55" s="1"/>
      <c r="AP55" s="1"/>
      <c r="AQ55" s="16">
        <f t="shared" si="31"/>
        <v>34485</v>
      </c>
      <c r="AR55">
        <f t="shared" si="32"/>
        <v>3</v>
      </c>
      <c r="AS55">
        <f t="shared" si="33"/>
        <v>4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6" t="e">
        <f t="shared" ref="BN55" si="84">#REF!</f>
        <v>#REF!</v>
      </c>
      <c r="BO55">
        <f t="shared" si="18"/>
        <v>4</v>
      </c>
      <c r="BP55">
        <f t="shared" si="19"/>
        <v>1</v>
      </c>
    </row>
    <row r="56" spans="1:68" x14ac:dyDescent="0.25">
      <c r="A56" s="7">
        <v>34515</v>
      </c>
      <c r="B56" s="8">
        <v>0.14454900000000001</v>
      </c>
      <c r="C56" s="8">
        <f t="shared" si="6"/>
        <v>0.17747335383364984</v>
      </c>
      <c r="D56" s="9">
        <f t="shared" si="2"/>
        <v>0.88736676916824919</v>
      </c>
      <c r="E56" s="8">
        <f>_xll.BDH(E$2,"PX_LAST",$A56,$A56,"Days=A","Fill=P")</f>
        <v>8.6999999999999993</v>
      </c>
      <c r="F56" s="8">
        <f t="shared" si="7"/>
        <v>7.9152089788000346</v>
      </c>
      <c r="G56" s="9">
        <f t="shared" si="3"/>
        <v>0.71956445261818491</v>
      </c>
      <c r="H56" s="9">
        <f t="shared" si="37"/>
        <v>0.12999999999999989</v>
      </c>
      <c r="I56" s="9">
        <f t="shared" si="38"/>
        <v>0.4247822263090924</v>
      </c>
      <c r="J56" s="8">
        <v>0.4088</v>
      </c>
      <c r="K56" s="8">
        <f t="shared" si="8"/>
        <v>0.45778250699655354</v>
      </c>
      <c r="L56" s="9">
        <f t="shared" si="9"/>
        <v>0.6577825069965535</v>
      </c>
      <c r="M56" s="8">
        <v>0.54900000000000004</v>
      </c>
      <c r="N56" s="8">
        <f t="shared" si="10"/>
        <v>0.87620837155253817</v>
      </c>
      <c r="O56" s="9">
        <f t="shared" si="4"/>
        <v>0.87620837155253817</v>
      </c>
      <c r="Q56" s="40">
        <f t="shared" si="11"/>
        <v>0.66610289748346019</v>
      </c>
      <c r="R56" s="14" t="str">
        <f t="shared" si="20"/>
        <v>SD</v>
      </c>
      <c r="S56" t="str">
        <f t="shared" si="30"/>
        <v>SD</v>
      </c>
      <c r="T56" s="17">
        <f t="shared" si="21"/>
        <v>0.67527229395413113</v>
      </c>
      <c r="U56" s="34" t="str">
        <f t="shared" si="48"/>
        <v>E</v>
      </c>
      <c r="V56">
        <v>0</v>
      </c>
      <c r="X56" s="16">
        <f t="shared" si="12"/>
        <v>34515</v>
      </c>
      <c r="Y56" s="1" t="e">
        <f t="shared" si="13"/>
        <v>#N/A</v>
      </c>
      <c r="Z56" s="1">
        <f t="shared" si="14"/>
        <v>0.66610289748346019</v>
      </c>
      <c r="AA56" s="1" t="e">
        <f t="shared" si="15"/>
        <v>#N/A</v>
      </c>
      <c r="AB56" s="1" t="e">
        <f t="shared" si="16"/>
        <v>#N/A</v>
      </c>
      <c r="AC56">
        <v>0</v>
      </c>
      <c r="AD56" s="1" t="s">
        <v>19</v>
      </c>
      <c r="AF56" s="16">
        <f t="shared" si="22"/>
        <v>34515</v>
      </c>
      <c r="AG56" s="1">
        <f t="shared" si="28"/>
        <v>0.66610289748346019</v>
      </c>
      <c r="AH56" s="1" t="e">
        <f t="shared" si="23"/>
        <v>#N/A</v>
      </c>
      <c r="AI56" s="1" t="e">
        <f t="shared" si="24"/>
        <v>#N/A</v>
      </c>
      <c r="AJ56" s="1" t="e">
        <f t="shared" si="25"/>
        <v>#N/A</v>
      </c>
      <c r="AM56" s="1"/>
      <c r="AN56" s="1"/>
      <c r="AO56" s="1"/>
      <c r="AP56" s="1"/>
      <c r="AQ56" s="16">
        <f t="shared" si="31"/>
        <v>34515</v>
      </c>
      <c r="AR56">
        <f t="shared" si="32"/>
        <v>3</v>
      </c>
      <c r="AS56">
        <f t="shared" si="33"/>
        <v>3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6" t="e">
        <f t="shared" ref="BN56" si="85">#REF!</f>
        <v>#REF!</v>
      </c>
      <c r="BO56">
        <f t="shared" si="18"/>
        <v>3</v>
      </c>
      <c r="BP56">
        <f t="shared" si="19"/>
        <v>1</v>
      </c>
    </row>
    <row r="57" spans="1:68" x14ac:dyDescent="0.25">
      <c r="A57" s="7">
        <v>34546</v>
      </c>
      <c r="B57" s="8">
        <v>0.15223400000000001</v>
      </c>
      <c r="C57" s="8">
        <f t="shared" si="6"/>
        <v>0.17028013799105965</v>
      </c>
      <c r="D57" s="9">
        <f t="shared" si="2"/>
        <v>0.85140068995529816</v>
      </c>
      <c r="E57" s="8">
        <f>_xll.BDH(E$2,"PX_LAST",$A57,$A57,"Days=A","Fill=P")</f>
        <v>9</v>
      </c>
      <c r="F57" s="8">
        <f t="shared" si="7"/>
        <v>8.2243744198420252</v>
      </c>
      <c r="G57" s="9">
        <f t="shared" si="3"/>
        <v>0.74767040180382049</v>
      </c>
      <c r="H57" s="9">
        <f t="shared" si="37"/>
        <v>0.22999999999999998</v>
      </c>
      <c r="I57" s="9">
        <f t="shared" si="38"/>
        <v>0.48883520090191024</v>
      </c>
      <c r="J57" s="8">
        <v>0.23780000000000001</v>
      </c>
      <c r="K57" s="8">
        <f t="shared" si="8"/>
        <v>0.39508749250253578</v>
      </c>
      <c r="L57" s="9">
        <f t="shared" si="9"/>
        <v>0.59508749250253579</v>
      </c>
      <c r="M57" s="8">
        <v>0.82199999999999995</v>
      </c>
      <c r="N57" s="8">
        <f t="shared" si="10"/>
        <v>0.8607589856600647</v>
      </c>
      <c r="O57" s="9">
        <f t="shared" si="4"/>
        <v>0.8607589856600647</v>
      </c>
      <c r="Q57" s="40">
        <f t="shared" si="11"/>
        <v>0.64932868033703772</v>
      </c>
      <c r="R57" s="14" t="str">
        <f t="shared" si="20"/>
        <v>SD</v>
      </c>
      <c r="S57" t="str">
        <f t="shared" si="30"/>
        <v>SD</v>
      </c>
      <c r="T57" s="17">
        <f t="shared" si="21"/>
        <v>0.67527229395413113</v>
      </c>
      <c r="U57" s="34" t="str">
        <f t="shared" si="48"/>
        <v>E</v>
      </c>
      <c r="V57">
        <v>0</v>
      </c>
      <c r="X57" s="16">
        <f t="shared" si="12"/>
        <v>34546</v>
      </c>
      <c r="Y57" s="1">
        <f t="shared" si="13"/>
        <v>0.64932868033703772</v>
      </c>
      <c r="Z57" s="1">
        <f t="shared" si="14"/>
        <v>0.64932868033703772</v>
      </c>
      <c r="AA57" s="1" t="e">
        <f t="shared" si="15"/>
        <v>#N/A</v>
      </c>
      <c r="AB57" s="1" t="e">
        <f t="shared" si="16"/>
        <v>#N/A</v>
      </c>
      <c r="AC57">
        <v>0</v>
      </c>
      <c r="AD57" s="1" t="s">
        <v>19</v>
      </c>
      <c r="AF57" s="16">
        <f t="shared" si="22"/>
        <v>34546</v>
      </c>
      <c r="AG57" s="1">
        <f t="shared" si="28"/>
        <v>0.64932868033703772</v>
      </c>
      <c r="AH57" s="1" t="e">
        <f t="shared" si="23"/>
        <v>#N/A</v>
      </c>
      <c r="AI57" s="1" t="e">
        <f t="shared" si="24"/>
        <v>#N/A</v>
      </c>
      <c r="AJ57" s="1" t="e">
        <f t="shared" si="25"/>
        <v>#N/A</v>
      </c>
      <c r="AM57" s="1"/>
      <c r="AN57" s="1"/>
      <c r="AO57" s="1"/>
      <c r="AP57" s="1"/>
      <c r="AQ57" s="16">
        <f t="shared" si="31"/>
        <v>34546</v>
      </c>
      <c r="AR57">
        <f t="shared" si="32"/>
        <v>3</v>
      </c>
      <c r="AS57">
        <f t="shared" si="33"/>
        <v>3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6" t="e">
        <f t="shared" ref="BN57" si="86">#REF!</f>
        <v>#REF!</v>
      </c>
      <c r="BO57">
        <f t="shared" si="18"/>
        <v>3</v>
      </c>
      <c r="BP57">
        <f t="shared" si="19"/>
        <v>1</v>
      </c>
    </row>
    <row r="58" spans="1:68" x14ac:dyDescent="0.25">
      <c r="A58" s="7">
        <v>34577</v>
      </c>
      <c r="B58" s="8">
        <v>0.27648</v>
      </c>
      <c r="C58" s="8">
        <f t="shared" si="6"/>
        <v>0.20054709866360765</v>
      </c>
      <c r="D58" s="9">
        <f t="shared" si="2"/>
        <v>1.0027354933180381</v>
      </c>
      <c r="E58" s="8">
        <f>_xll.BDH(E$2,"PX_LAST",$A58,$A58,"Days=A","Fill=P")</f>
        <v>9.3000000000000007</v>
      </c>
      <c r="F58" s="8">
        <f t="shared" si="7"/>
        <v>8.5309277101870489</v>
      </c>
      <c r="G58" s="9">
        <f t="shared" si="3"/>
        <v>0.77553888274427718</v>
      </c>
      <c r="H58" s="9">
        <f t="shared" si="37"/>
        <v>0.28000000000000008</v>
      </c>
      <c r="I58" s="9">
        <f t="shared" si="38"/>
        <v>0.52776944137213866</v>
      </c>
      <c r="J58" s="8">
        <v>0.61560000000000004</v>
      </c>
      <c r="K58" s="8">
        <f t="shared" si="8"/>
        <v>0.45793355713931305</v>
      </c>
      <c r="L58" s="9">
        <f t="shared" si="9"/>
        <v>0.65793355713931301</v>
      </c>
      <c r="M58" s="8">
        <v>1.1919999999999999</v>
      </c>
      <c r="N58" s="8">
        <f t="shared" si="10"/>
        <v>0.95516267474694627</v>
      </c>
      <c r="O58" s="9">
        <f t="shared" si="4"/>
        <v>0.95516267474694627</v>
      </c>
      <c r="Q58" s="40">
        <f t="shared" si="11"/>
        <v>0.73085297916825476</v>
      </c>
      <c r="R58" s="14" t="str">
        <f t="shared" si="20"/>
        <v>E</v>
      </c>
      <c r="S58" t="str">
        <f t="shared" si="30"/>
        <v>E</v>
      </c>
      <c r="T58" s="17">
        <f t="shared" si="21"/>
        <v>0.73085297916825476</v>
      </c>
      <c r="U58" s="34" t="str">
        <f t="shared" si="48"/>
        <v>E</v>
      </c>
      <c r="V58">
        <v>0</v>
      </c>
      <c r="X58" s="16">
        <f t="shared" si="12"/>
        <v>34577</v>
      </c>
      <c r="Y58" s="1">
        <f t="shared" si="13"/>
        <v>0.73085297916825476</v>
      </c>
      <c r="Z58" s="1">
        <f t="shared" si="14"/>
        <v>0.73085297916825476</v>
      </c>
      <c r="AA58" s="1" t="e">
        <f t="shared" si="15"/>
        <v>#N/A</v>
      </c>
      <c r="AB58" s="1" t="e">
        <f t="shared" si="16"/>
        <v>#N/A</v>
      </c>
      <c r="AC58">
        <v>0</v>
      </c>
      <c r="AD58" s="1" t="s">
        <v>19</v>
      </c>
      <c r="AF58" s="16">
        <f t="shared" si="22"/>
        <v>34577</v>
      </c>
      <c r="AG58" s="1">
        <f t="shared" si="28"/>
        <v>0.73085297916825476</v>
      </c>
      <c r="AH58" s="1" t="e">
        <f t="shared" si="23"/>
        <v>#N/A</v>
      </c>
      <c r="AI58" s="1" t="e">
        <f t="shared" si="24"/>
        <v>#N/A</v>
      </c>
      <c r="AJ58" s="1" t="e">
        <f t="shared" si="25"/>
        <v>#N/A</v>
      </c>
      <c r="AM58" s="1"/>
      <c r="AN58" s="1"/>
      <c r="AO58" s="1"/>
      <c r="AP58" s="1"/>
      <c r="AQ58" s="16">
        <f t="shared" si="31"/>
        <v>34577</v>
      </c>
      <c r="AR58">
        <f t="shared" si="32"/>
        <v>4</v>
      </c>
      <c r="AS58">
        <f t="shared" si="33"/>
        <v>4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6" t="e">
        <f t="shared" ref="BN58" si="87">#REF!</f>
        <v>#REF!</v>
      </c>
      <c r="BO58">
        <f t="shared" si="18"/>
        <v>4</v>
      </c>
      <c r="BP58">
        <f t="shared" si="19"/>
        <v>1</v>
      </c>
    </row>
    <row r="59" spans="1:68" x14ac:dyDescent="0.25">
      <c r="A59" s="7">
        <v>34607</v>
      </c>
      <c r="B59" s="8">
        <v>0.20199900000000001</v>
      </c>
      <c r="C59" s="8">
        <f t="shared" si="6"/>
        <v>0.20096089054447946</v>
      </c>
      <c r="D59" s="9">
        <f t="shared" si="2"/>
        <v>1.0048044527223972</v>
      </c>
      <c r="E59" s="8">
        <f>_xll.BDH(E$2,"PX_LAST",$A59,$A59,"Days=A","Fill=P")</f>
        <v>9.1999999999999993</v>
      </c>
      <c r="F59" s="8">
        <f t="shared" si="7"/>
        <v>8.7216133127837399</v>
      </c>
      <c r="G59" s="9">
        <f t="shared" si="3"/>
        <v>0.79287393752579449</v>
      </c>
      <c r="H59" s="9">
        <f t="shared" si="37"/>
        <v>0.13999999999999996</v>
      </c>
      <c r="I59" s="9">
        <f t="shared" si="38"/>
        <v>0.4664369687628972</v>
      </c>
      <c r="J59" s="8">
        <v>0.35930000000000001</v>
      </c>
      <c r="K59" s="8">
        <f t="shared" si="8"/>
        <v>0.42982299335460883</v>
      </c>
      <c r="L59" s="9">
        <f t="shared" si="9"/>
        <v>0.6298229933546089</v>
      </c>
      <c r="M59" s="8">
        <v>0.57799999999999996</v>
      </c>
      <c r="N59" s="8">
        <f t="shared" si="10"/>
        <v>0.84767131244406657</v>
      </c>
      <c r="O59" s="9">
        <f t="shared" si="4"/>
        <v>0.84767131244406657</v>
      </c>
      <c r="Q59" s="40">
        <f t="shared" si="11"/>
        <v>0.70205956942348402</v>
      </c>
      <c r="R59" s="14" t="str">
        <f t="shared" si="20"/>
        <v>SD</v>
      </c>
      <c r="S59" t="str">
        <f t="shared" si="30"/>
        <v>E</v>
      </c>
      <c r="T59" s="17">
        <f t="shared" si="21"/>
        <v>0.73085297916825476</v>
      </c>
      <c r="U59" s="34" t="str">
        <f t="shared" si="48"/>
        <v>E</v>
      </c>
      <c r="V59">
        <v>0</v>
      </c>
      <c r="X59" s="16">
        <f t="shared" si="12"/>
        <v>34607</v>
      </c>
      <c r="Y59" s="1">
        <f t="shared" si="13"/>
        <v>0.70205956942348402</v>
      </c>
      <c r="Z59" s="1">
        <f t="shared" si="14"/>
        <v>0.70205956942348402</v>
      </c>
      <c r="AA59" s="1" t="e">
        <f t="shared" si="15"/>
        <v>#N/A</v>
      </c>
      <c r="AB59" s="1" t="e">
        <f t="shared" si="16"/>
        <v>#N/A</v>
      </c>
      <c r="AC59">
        <v>0</v>
      </c>
      <c r="AD59" s="1" t="s">
        <v>19</v>
      </c>
      <c r="AF59" s="16">
        <f t="shared" si="22"/>
        <v>34607</v>
      </c>
      <c r="AG59" s="1">
        <f t="shared" si="28"/>
        <v>0.70205956942348402</v>
      </c>
      <c r="AH59" s="1" t="e">
        <f t="shared" si="23"/>
        <v>#N/A</v>
      </c>
      <c r="AI59" s="1" t="e">
        <f t="shared" si="24"/>
        <v>#N/A</v>
      </c>
      <c r="AJ59" s="1" t="e">
        <f t="shared" si="25"/>
        <v>#N/A</v>
      </c>
      <c r="AM59" s="1"/>
      <c r="AN59" s="1"/>
      <c r="AO59" s="1"/>
      <c r="AP59" s="1"/>
      <c r="AQ59" s="16">
        <f t="shared" si="31"/>
        <v>34607</v>
      </c>
      <c r="AR59">
        <f t="shared" si="32"/>
        <v>3</v>
      </c>
      <c r="AS59">
        <f t="shared" si="33"/>
        <v>4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6" t="e">
        <f t="shared" ref="BN59" si="88">#REF!</f>
        <v>#REF!</v>
      </c>
      <c r="BO59">
        <f t="shared" si="18"/>
        <v>4</v>
      </c>
      <c r="BP59">
        <f t="shared" si="19"/>
        <v>1</v>
      </c>
    </row>
    <row r="60" spans="1:68" x14ac:dyDescent="0.25">
      <c r="A60" s="7">
        <v>34638</v>
      </c>
      <c r="B60" s="8">
        <v>0.16192599999999999</v>
      </c>
      <c r="C60" s="8">
        <f t="shared" si="6"/>
        <v>0.18983594673930282</v>
      </c>
      <c r="D60" s="9">
        <f t="shared" si="2"/>
        <v>0.94917973369651409</v>
      </c>
      <c r="E60" s="8">
        <f>_xll.BDH(E$2,"PX_LAST",$A60,$A60,"Days=A","Fill=P")</f>
        <v>9.3000000000000007</v>
      </c>
      <c r="F60" s="8">
        <f t="shared" si="7"/>
        <v>8.8864535186403746</v>
      </c>
      <c r="G60" s="9">
        <f t="shared" si="3"/>
        <v>0.80785941078548862</v>
      </c>
      <c r="H60" s="9">
        <f t="shared" si="37"/>
        <v>0.14000000000000004</v>
      </c>
      <c r="I60" s="9">
        <f t="shared" si="38"/>
        <v>0.47392970539274432</v>
      </c>
      <c r="J60" s="8">
        <v>0.60289999999999999</v>
      </c>
      <c r="K60" s="8">
        <f t="shared" si="8"/>
        <v>0.47914994024854529</v>
      </c>
      <c r="L60" s="9">
        <f t="shared" si="9"/>
        <v>0.67914994024854525</v>
      </c>
      <c r="M60" s="8">
        <v>1.0509999999999999</v>
      </c>
      <c r="N60" s="8">
        <f t="shared" si="10"/>
        <v>0.90561998839750757</v>
      </c>
      <c r="O60" s="9">
        <f t="shared" si="4"/>
        <v>0.90561998839750757</v>
      </c>
      <c r="Q60" s="40">
        <f t="shared" si="11"/>
        <v>0.71028004259233635</v>
      </c>
      <c r="R60" s="14" t="str">
        <f t="shared" si="20"/>
        <v>E</v>
      </c>
      <c r="S60" t="str">
        <f t="shared" si="30"/>
        <v>E</v>
      </c>
      <c r="T60" s="17">
        <f t="shared" si="21"/>
        <v>0.71028004259233635</v>
      </c>
      <c r="U60" s="34" t="str">
        <f t="shared" si="48"/>
        <v>E</v>
      </c>
      <c r="V60">
        <v>0</v>
      </c>
      <c r="X60" s="16">
        <f t="shared" si="12"/>
        <v>34638</v>
      </c>
      <c r="Y60" s="1">
        <f t="shared" si="13"/>
        <v>0.71028004259233635</v>
      </c>
      <c r="Z60" s="1" t="e">
        <f t="shared" si="14"/>
        <v>#N/A</v>
      </c>
      <c r="AA60" s="1" t="e">
        <f t="shared" si="15"/>
        <v>#N/A</v>
      </c>
      <c r="AB60" s="1" t="e">
        <f t="shared" si="16"/>
        <v>#N/A</v>
      </c>
      <c r="AC60">
        <v>0</v>
      </c>
      <c r="AD60" s="1" t="s">
        <v>19</v>
      </c>
      <c r="AF60" s="16">
        <f t="shared" si="22"/>
        <v>34638</v>
      </c>
      <c r="AG60" s="1">
        <f t="shared" si="28"/>
        <v>0.71028004259233635</v>
      </c>
      <c r="AH60" s="1" t="e">
        <f t="shared" si="23"/>
        <v>#N/A</v>
      </c>
      <c r="AI60" s="1" t="e">
        <f t="shared" si="24"/>
        <v>#N/A</v>
      </c>
      <c r="AJ60" s="1" t="e">
        <f t="shared" si="25"/>
        <v>#N/A</v>
      </c>
      <c r="AM60" s="1"/>
      <c r="AN60" s="1"/>
      <c r="AO60" s="1"/>
      <c r="AP60" s="1"/>
      <c r="AQ60" s="16">
        <f t="shared" si="31"/>
        <v>34638</v>
      </c>
      <c r="AR60">
        <f t="shared" si="32"/>
        <v>4</v>
      </c>
      <c r="AS60">
        <f t="shared" si="33"/>
        <v>4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6" t="e">
        <f t="shared" ref="BN60" si="89">#REF!</f>
        <v>#REF!</v>
      </c>
      <c r="BO60">
        <f t="shared" si="18"/>
        <v>4</v>
      </c>
      <c r="BP60">
        <f t="shared" si="19"/>
        <v>1</v>
      </c>
    </row>
    <row r="61" spans="1:68" x14ac:dyDescent="0.25">
      <c r="A61" s="7">
        <v>34668</v>
      </c>
      <c r="B61" s="8">
        <v>0.19040399999999999</v>
      </c>
      <c r="C61" s="8">
        <f t="shared" si="6"/>
        <v>0.18999784191860153</v>
      </c>
      <c r="D61" s="9">
        <f t="shared" si="2"/>
        <v>0.94998920959300759</v>
      </c>
      <c r="E61" s="8">
        <f>_xll.BDH(E$2,"PX_LAST",$A61,$A61,"Days=A","Fill=P")</f>
        <v>9</v>
      </c>
      <c r="F61" s="8">
        <f t="shared" si="7"/>
        <v>8.9188142658278675</v>
      </c>
      <c r="G61" s="9">
        <f t="shared" si="3"/>
        <v>0.81080129689344249</v>
      </c>
      <c r="H61" s="9">
        <f t="shared" si="37"/>
        <v>8.0000000000000071E-2</v>
      </c>
      <c r="I61" s="9">
        <f t="shared" si="38"/>
        <v>0.44540064844672128</v>
      </c>
      <c r="J61" s="8">
        <v>0.7923</v>
      </c>
      <c r="K61" s="8">
        <f t="shared" si="8"/>
        <v>0.56839770727770988</v>
      </c>
      <c r="L61" s="9">
        <f t="shared" si="9"/>
        <v>0.76839770727770995</v>
      </c>
      <c r="M61" s="8">
        <v>0.86099999999999999</v>
      </c>
      <c r="N61" s="8">
        <f t="shared" si="10"/>
        <v>0.89290329170421789</v>
      </c>
      <c r="O61" s="9">
        <f t="shared" si="4"/>
        <v>0.89290329170421789</v>
      </c>
      <c r="Q61" s="40">
        <f t="shared" si="11"/>
        <v>0.73556813227170237</v>
      </c>
      <c r="R61" s="14" t="str">
        <f t="shared" si="20"/>
        <v>E</v>
      </c>
      <c r="S61" t="str">
        <f t="shared" si="30"/>
        <v>E</v>
      </c>
      <c r="T61" s="17">
        <f t="shared" si="21"/>
        <v>0.71028004259233635</v>
      </c>
      <c r="U61" s="34" t="str">
        <f t="shared" si="48"/>
        <v>E</v>
      </c>
      <c r="V61">
        <v>0</v>
      </c>
      <c r="X61" s="16">
        <f t="shared" si="12"/>
        <v>34668</v>
      </c>
      <c r="Y61" s="1">
        <f t="shared" si="13"/>
        <v>0.73556813227170237</v>
      </c>
      <c r="Z61" s="1">
        <f t="shared" si="14"/>
        <v>0.73556813227170237</v>
      </c>
      <c r="AA61" s="1" t="e">
        <f t="shared" si="15"/>
        <v>#N/A</v>
      </c>
      <c r="AB61" s="1" t="e">
        <f t="shared" si="16"/>
        <v>#N/A</v>
      </c>
      <c r="AC61">
        <v>0</v>
      </c>
      <c r="AD61" s="1" t="s">
        <v>19</v>
      </c>
      <c r="AF61" s="16">
        <f t="shared" si="22"/>
        <v>34668</v>
      </c>
      <c r="AG61" s="1">
        <f t="shared" si="28"/>
        <v>0.73556813227170237</v>
      </c>
      <c r="AH61" s="1" t="e">
        <f t="shared" si="23"/>
        <v>#N/A</v>
      </c>
      <c r="AI61" s="1" t="e">
        <f t="shared" si="24"/>
        <v>#N/A</v>
      </c>
      <c r="AJ61" s="1" t="e">
        <f t="shared" si="25"/>
        <v>#N/A</v>
      </c>
      <c r="AM61" s="1"/>
      <c r="AN61" s="1"/>
      <c r="AO61" s="1"/>
      <c r="AP61" s="1"/>
      <c r="AQ61" s="16">
        <f t="shared" si="31"/>
        <v>34668</v>
      </c>
      <c r="AR61">
        <f t="shared" si="32"/>
        <v>4</v>
      </c>
      <c r="AS61">
        <f t="shared" si="33"/>
        <v>4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6" t="e">
        <f t="shared" ref="BN61" si="90">#REF!</f>
        <v>#REF!</v>
      </c>
      <c r="BO61">
        <f t="shared" si="18"/>
        <v>4</v>
      </c>
      <c r="BP61">
        <f t="shared" si="19"/>
        <v>1</v>
      </c>
    </row>
    <row r="62" spans="1:68" x14ac:dyDescent="0.25">
      <c r="A62" s="7">
        <v>34699</v>
      </c>
      <c r="B62" s="8">
        <v>0.28335700000000003</v>
      </c>
      <c r="C62" s="8">
        <f t="shared" si="6"/>
        <v>0.21660520197180011</v>
      </c>
      <c r="D62" s="9">
        <f t="shared" si="2"/>
        <v>1.0830260098590005</v>
      </c>
      <c r="E62" s="8">
        <f>_xll.BDH(E$2,"PX_LAST",$A62,$A62,"Days=A","Fill=P")</f>
        <v>8.1999999999999993</v>
      </c>
      <c r="F62" s="8">
        <f t="shared" si="7"/>
        <v>8.7139522000669256</v>
      </c>
      <c r="G62" s="9">
        <f t="shared" si="3"/>
        <v>0.79217747273335692</v>
      </c>
      <c r="H62" s="9">
        <f t="shared" si="37"/>
        <v>-0.05</v>
      </c>
      <c r="I62" s="9">
        <f t="shared" si="38"/>
        <v>0.37108873636667844</v>
      </c>
      <c r="J62" s="8">
        <v>0.66859999999999997</v>
      </c>
      <c r="K62" s="8">
        <f t="shared" si="8"/>
        <v>0.59695536070356259</v>
      </c>
      <c r="L62" s="9">
        <f t="shared" si="9"/>
        <v>0.79695536070356265</v>
      </c>
      <c r="M62" s="8">
        <v>0.28100000000000003</v>
      </c>
      <c r="N62" s="8">
        <f t="shared" si="10"/>
        <v>0.71851085356851585</v>
      </c>
      <c r="O62" s="9">
        <f t="shared" si="4"/>
        <v>0.71851085356851585</v>
      </c>
      <c r="Q62" s="40">
        <f t="shared" si="11"/>
        <v>0.69656265980153997</v>
      </c>
      <c r="R62" s="14" t="str">
        <f t="shared" si="20"/>
        <v>SD</v>
      </c>
      <c r="S62" t="str">
        <f t="shared" si="30"/>
        <v>SD</v>
      </c>
      <c r="T62" s="17">
        <f t="shared" si="21"/>
        <v>0.69656265980153997</v>
      </c>
      <c r="U62" s="34" t="str">
        <f t="shared" si="48"/>
        <v>E</v>
      </c>
      <c r="V62">
        <v>0</v>
      </c>
      <c r="X62" s="16">
        <f t="shared" si="12"/>
        <v>34699</v>
      </c>
      <c r="Y62" s="1" t="e">
        <f t="shared" si="13"/>
        <v>#N/A</v>
      </c>
      <c r="Z62" s="1">
        <f t="shared" si="14"/>
        <v>0.69656265980153997</v>
      </c>
      <c r="AA62" s="1" t="e">
        <f t="shared" si="15"/>
        <v>#N/A</v>
      </c>
      <c r="AB62" s="1" t="e">
        <f t="shared" si="16"/>
        <v>#N/A</v>
      </c>
      <c r="AC62">
        <v>0</v>
      </c>
      <c r="AD62" s="1" t="s">
        <v>19</v>
      </c>
      <c r="AF62" s="16">
        <f t="shared" si="22"/>
        <v>34699</v>
      </c>
      <c r="AG62" s="1">
        <f t="shared" si="28"/>
        <v>0.69656265980153997</v>
      </c>
      <c r="AH62" s="1" t="e">
        <f t="shared" si="23"/>
        <v>#N/A</v>
      </c>
      <c r="AI62" s="1" t="e">
        <f t="shared" si="24"/>
        <v>#N/A</v>
      </c>
      <c r="AJ62" s="1" t="e">
        <f t="shared" si="25"/>
        <v>#N/A</v>
      </c>
      <c r="AM62" s="1"/>
      <c r="AN62" s="1"/>
      <c r="AO62" s="1"/>
      <c r="AP62" s="1"/>
      <c r="AQ62" s="16">
        <f t="shared" si="31"/>
        <v>34699</v>
      </c>
      <c r="AR62">
        <f t="shared" si="32"/>
        <v>3</v>
      </c>
      <c r="AS62">
        <f t="shared" si="33"/>
        <v>3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6" t="e">
        <f t="shared" ref="BN62" si="91">#REF!</f>
        <v>#REF!</v>
      </c>
      <c r="BO62">
        <f t="shared" si="18"/>
        <v>3</v>
      </c>
      <c r="BP62">
        <f t="shared" si="19"/>
        <v>1</v>
      </c>
    </row>
    <row r="63" spans="1:68" x14ac:dyDescent="0.25">
      <c r="A63" s="7">
        <v>34730</v>
      </c>
      <c r="B63" s="8">
        <v>0.159973</v>
      </c>
      <c r="C63" s="8">
        <f t="shared" si="6"/>
        <v>0.20046502440983707</v>
      </c>
      <c r="D63" s="9">
        <f t="shared" si="2"/>
        <v>1.0023251220491853</v>
      </c>
      <c r="E63" s="8">
        <f>_xll.BDH(E$2,"PX_LAST",$A63,$A63,"Days=A","Fill=P")</f>
        <v>8.5</v>
      </c>
      <c r="F63" s="8">
        <f t="shared" si="7"/>
        <v>8.6529758230478517</v>
      </c>
      <c r="G63" s="9">
        <f t="shared" si="3"/>
        <v>0.78663416573162293</v>
      </c>
      <c r="H63" s="9">
        <f t="shared" si="37"/>
        <v>-0.05</v>
      </c>
      <c r="I63" s="9">
        <f t="shared" si="38"/>
        <v>0.36831708286581144</v>
      </c>
      <c r="J63" s="8">
        <v>8.9800000000000005E-2</v>
      </c>
      <c r="K63" s="8">
        <f t="shared" si="8"/>
        <v>0.45241608290304725</v>
      </c>
      <c r="L63" s="9">
        <f t="shared" si="9"/>
        <v>0.6524160829030472</v>
      </c>
      <c r="M63" s="8">
        <v>1.0209999999999999</v>
      </c>
      <c r="N63" s="8">
        <f t="shared" si="10"/>
        <v>0.80472026030148891</v>
      </c>
      <c r="O63" s="9">
        <f t="shared" si="4"/>
        <v>0.80472026030148891</v>
      </c>
      <c r="Q63" s="40">
        <f t="shared" si="11"/>
        <v>0.6487000360762829</v>
      </c>
      <c r="R63" s="14" t="str">
        <f t="shared" si="20"/>
        <v>SD</v>
      </c>
      <c r="S63" t="str">
        <f t="shared" si="30"/>
        <v>SD</v>
      </c>
      <c r="T63" s="17">
        <f t="shared" si="21"/>
        <v>0.69656265980153997</v>
      </c>
      <c r="U63" s="34" t="str">
        <f t="shared" si="48"/>
        <v>E</v>
      </c>
      <c r="V63">
        <v>0</v>
      </c>
      <c r="X63" s="16">
        <f t="shared" si="12"/>
        <v>34730</v>
      </c>
      <c r="Y63" s="1" t="e">
        <f t="shared" si="13"/>
        <v>#N/A</v>
      </c>
      <c r="Z63" s="1">
        <f t="shared" si="14"/>
        <v>0.6487000360762829</v>
      </c>
      <c r="AA63" s="1" t="e">
        <f t="shared" si="15"/>
        <v>#N/A</v>
      </c>
      <c r="AB63" s="1" t="e">
        <f t="shared" si="16"/>
        <v>#N/A</v>
      </c>
      <c r="AC63">
        <v>0</v>
      </c>
      <c r="AD63" s="1" t="s">
        <v>19</v>
      </c>
      <c r="AF63" s="16">
        <f t="shared" si="22"/>
        <v>34730</v>
      </c>
      <c r="AG63" s="1">
        <f t="shared" si="28"/>
        <v>0.6487000360762829</v>
      </c>
      <c r="AH63" s="1">
        <f t="shared" si="23"/>
        <v>0.6487000360762829</v>
      </c>
      <c r="AI63" s="1" t="e">
        <f t="shared" si="24"/>
        <v>#N/A</v>
      </c>
      <c r="AJ63" s="1" t="e">
        <f t="shared" si="25"/>
        <v>#N/A</v>
      </c>
      <c r="AM63" s="1"/>
      <c r="AN63" s="1"/>
      <c r="AO63" s="1"/>
      <c r="AP63" s="1"/>
      <c r="AQ63" s="16">
        <f t="shared" si="31"/>
        <v>34730</v>
      </c>
      <c r="AR63">
        <f t="shared" si="32"/>
        <v>3</v>
      </c>
      <c r="AS63">
        <f t="shared" si="33"/>
        <v>3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6" t="e">
        <f t="shared" ref="BN63" si="92">#REF!</f>
        <v>#REF!</v>
      </c>
      <c r="BO63">
        <f t="shared" si="18"/>
        <v>3</v>
      </c>
      <c r="BP63">
        <f t="shared" si="19"/>
        <v>1</v>
      </c>
    </row>
    <row r="64" spans="1:68" x14ac:dyDescent="0.25">
      <c r="A64" s="7">
        <v>34758</v>
      </c>
      <c r="B64" s="8">
        <v>3.8469000000000003E-2</v>
      </c>
      <c r="C64" s="8">
        <f t="shared" si="6"/>
        <v>0.15429615745303352</v>
      </c>
      <c r="D64" s="9">
        <f t="shared" si="2"/>
        <v>0.77148078726516756</v>
      </c>
      <c r="E64" s="8">
        <f>_xll.BDH(E$2,"PX_LAST",$A64,$A64,"Days=A","Fill=P")</f>
        <v>8.1</v>
      </c>
      <c r="F64" s="8">
        <f t="shared" si="7"/>
        <v>8.495377713479213</v>
      </c>
      <c r="G64" s="9">
        <f t="shared" si="3"/>
        <v>0.77230706486174661</v>
      </c>
      <c r="H64" s="9">
        <f t="shared" si="37"/>
        <v>-0.12000000000000011</v>
      </c>
      <c r="I64" s="9">
        <f t="shared" si="38"/>
        <v>0.32615353243087325</v>
      </c>
      <c r="J64" s="8">
        <v>-0.38719999999999999</v>
      </c>
      <c r="K64" s="8">
        <f t="shared" si="8"/>
        <v>0.21312549927567875</v>
      </c>
      <c r="L64" s="9">
        <f t="shared" si="9"/>
        <v>0.41312549927567876</v>
      </c>
      <c r="M64" s="8">
        <v>1.0129999999999999</v>
      </c>
      <c r="N64" s="8">
        <f t="shared" si="10"/>
        <v>0.86407998611556458</v>
      </c>
      <c r="O64" s="9">
        <f t="shared" si="4"/>
        <v>0.86407998611556458</v>
      </c>
      <c r="Q64" s="40">
        <f t="shared" si="11"/>
        <v>0.57080484920363317</v>
      </c>
      <c r="R64" s="14" t="str">
        <f t="shared" si="20"/>
        <v>SD</v>
      </c>
      <c r="S64" t="str">
        <f t="shared" si="30"/>
        <v>SD</v>
      </c>
      <c r="T64" s="17">
        <f t="shared" si="21"/>
        <v>0.69656265980153997</v>
      </c>
      <c r="U64" s="34" t="str">
        <f t="shared" si="48"/>
        <v>SD</v>
      </c>
      <c r="V64">
        <v>0</v>
      </c>
      <c r="X64" s="16">
        <f t="shared" si="12"/>
        <v>34758</v>
      </c>
      <c r="Y64" s="1" t="e">
        <f t="shared" si="13"/>
        <v>#N/A</v>
      </c>
      <c r="Z64" s="1">
        <f t="shared" si="14"/>
        <v>0.57080484920363317</v>
      </c>
      <c r="AA64" s="1" t="e">
        <f t="shared" si="15"/>
        <v>#N/A</v>
      </c>
      <c r="AB64" s="1" t="e">
        <f t="shared" si="16"/>
        <v>#N/A</v>
      </c>
      <c r="AC64">
        <v>0</v>
      </c>
      <c r="AD64" s="1" t="s">
        <v>19</v>
      </c>
      <c r="AF64" s="16">
        <f t="shared" si="22"/>
        <v>34758</v>
      </c>
      <c r="AG64" s="1" t="e">
        <f t="shared" si="28"/>
        <v>#N/A</v>
      </c>
      <c r="AH64" s="1">
        <f t="shared" si="23"/>
        <v>0.57080484920363317</v>
      </c>
      <c r="AI64" s="1" t="e">
        <f t="shared" si="24"/>
        <v>#N/A</v>
      </c>
      <c r="AJ64" s="1" t="e">
        <f t="shared" si="25"/>
        <v>#N/A</v>
      </c>
      <c r="AM64" s="1"/>
      <c r="AN64" s="1"/>
      <c r="AO64" s="1"/>
      <c r="AP64" s="1"/>
      <c r="AQ64" s="16">
        <f t="shared" si="31"/>
        <v>34758</v>
      </c>
      <c r="AR64">
        <f t="shared" si="32"/>
        <v>3</v>
      </c>
      <c r="AS64">
        <f t="shared" si="33"/>
        <v>3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6" t="e">
        <f t="shared" ref="BN64" si="93">#REF!</f>
        <v>#REF!</v>
      </c>
      <c r="BO64">
        <f t="shared" si="18"/>
        <v>3</v>
      </c>
      <c r="BP64">
        <f t="shared" si="19"/>
        <v>1</v>
      </c>
    </row>
    <row r="65" spans="1:68" x14ac:dyDescent="0.25">
      <c r="A65" s="7">
        <v>34789</v>
      </c>
      <c r="B65" s="8">
        <v>-3.4521000000000003E-2</v>
      </c>
      <c r="C65" s="8">
        <f t="shared" si="6"/>
        <v>0.10048326757891896</v>
      </c>
      <c r="D65" s="9">
        <f t="shared" si="2"/>
        <v>0.50241633789459472</v>
      </c>
      <c r="E65" s="8">
        <f>_xll.BDH(E$2,"PX_LAST",$A65,$A65,"Days=A","Fill=P")</f>
        <v>6.8</v>
      </c>
      <c r="F65" s="8">
        <f t="shared" si="7"/>
        <v>8.0121950651376377</v>
      </c>
      <c r="G65" s="9">
        <f t="shared" si="3"/>
        <v>0.72838136955796706</v>
      </c>
      <c r="H65" s="9">
        <f t="shared" si="37"/>
        <v>-0.23999999999999994</v>
      </c>
      <c r="I65" s="9">
        <f t="shared" si="38"/>
        <v>0.24419068477898356</v>
      </c>
      <c r="J65" s="8">
        <v>-0.3503</v>
      </c>
      <c r="K65" s="8">
        <f t="shared" si="8"/>
        <v>5.2549231982110298E-2</v>
      </c>
      <c r="L65" s="9">
        <f t="shared" si="9"/>
        <v>0.25254923198211032</v>
      </c>
      <c r="M65" s="8">
        <v>0.88600000000000001</v>
      </c>
      <c r="N65" s="8">
        <f t="shared" si="10"/>
        <v>0.87032719007262871</v>
      </c>
      <c r="O65" s="9">
        <f t="shared" si="4"/>
        <v>0.87032719007262871</v>
      </c>
      <c r="Q65" s="40">
        <f t="shared" si="11"/>
        <v>0.48495062013514312</v>
      </c>
      <c r="R65" s="14" t="str">
        <f t="shared" si="20"/>
        <v>SD</v>
      </c>
      <c r="S65" t="str">
        <f t="shared" si="30"/>
        <v>SD</v>
      </c>
      <c r="T65" s="17">
        <f t="shared" si="21"/>
        <v>0.69656265980153997</v>
      </c>
      <c r="U65" s="34" t="str">
        <f t="shared" si="48"/>
        <v>SD</v>
      </c>
      <c r="V65">
        <v>0</v>
      </c>
      <c r="X65" s="16">
        <f t="shared" si="12"/>
        <v>34789</v>
      </c>
      <c r="Y65" s="1" t="e">
        <f t="shared" si="13"/>
        <v>#N/A</v>
      </c>
      <c r="Z65" s="1">
        <f t="shared" si="14"/>
        <v>0.48495062013514312</v>
      </c>
      <c r="AA65" s="1" t="e">
        <f t="shared" si="15"/>
        <v>#N/A</v>
      </c>
      <c r="AB65" s="1" t="e">
        <f t="shared" si="16"/>
        <v>#N/A</v>
      </c>
      <c r="AC65">
        <v>0</v>
      </c>
      <c r="AD65" s="1" t="s">
        <v>19</v>
      </c>
      <c r="AF65" s="16">
        <f t="shared" si="22"/>
        <v>34789</v>
      </c>
      <c r="AG65" s="1" t="e">
        <f t="shared" si="28"/>
        <v>#N/A</v>
      </c>
      <c r="AH65" s="1">
        <f t="shared" si="23"/>
        <v>0.48495062013514312</v>
      </c>
      <c r="AI65" s="1" t="e">
        <f t="shared" si="24"/>
        <v>#N/A</v>
      </c>
      <c r="AJ65" s="1" t="e">
        <f t="shared" si="25"/>
        <v>#N/A</v>
      </c>
      <c r="AM65" s="1"/>
      <c r="AN65" s="1"/>
      <c r="AO65" s="1"/>
      <c r="AP65" s="1"/>
      <c r="AQ65" s="16">
        <f t="shared" si="31"/>
        <v>34789</v>
      </c>
      <c r="AR65">
        <f t="shared" si="32"/>
        <v>3</v>
      </c>
      <c r="AS65">
        <f t="shared" si="33"/>
        <v>3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6" t="e">
        <f t="shared" ref="BN65" si="94">#REF!</f>
        <v>#REF!</v>
      </c>
      <c r="BO65">
        <f t="shared" si="18"/>
        <v>3</v>
      </c>
      <c r="BP65">
        <f t="shared" si="19"/>
        <v>1</v>
      </c>
    </row>
    <row r="66" spans="1:68" x14ac:dyDescent="0.25">
      <c r="A66" s="7">
        <v>34819</v>
      </c>
      <c r="B66" s="8">
        <v>5.2863E-2</v>
      </c>
      <c r="C66" s="8">
        <f t="shared" si="6"/>
        <v>8.6911491318927059E-2</v>
      </c>
      <c r="D66" s="9">
        <f t="shared" si="2"/>
        <v>0.43455745659463529</v>
      </c>
      <c r="E66" s="8">
        <f>_xll.BDH(E$2,"PX_LAST",$A66,$A66,"Days=A","Fill=P")</f>
        <v>6.1</v>
      </c>
      <c r="F66" s="8">
        <f t="shared" si="7"/>
        <v>7.4672194715734106</v>
      </c>
      <c r="G66" s="9">
        <f t="shared" si="3"/>
        <v>0.67883813377940094</v>
      </c>
      <c r="H66" s="9">
        <f t="shared" si="37"/>
        <v>-0.32000000000000012</v>
      </c>
      <c r="I66" s="9">
        <f t="shared" si="38"/>
        <v>0.17941906688970041</v>
      </c>
      <c r="J66" s="8">
        <v>-0.52939999999999998</v>
      </c>
      <c r="K66" s="8">
        <f t="shared" si="8"/>
        <v>-0.11330629913279115</v>
      </c>
      <c r="L66" s="9">
        <f t="shared" si="9"/>
        <v>8.6693700867208859E-2</v>
      </c>
      <c r="M66" s="8">
        <v>1.0189999999999999</v>
      </c>
      <c r="N66" s="8">
        <f t="shared" si="10"/>
        <v>0.91269894090192949</v>
      </c>
      <c r="O66" s="9">
        <f t="shared" si="4"/>
        <v>0.91269894090192949</v>
      </c>
      <c r="Q66" s="40">
        <f t="shared" si="11"/>
        <v>0.41653074362390008</v>
      </c>
      <c r="R66" s="14" t="str">
        <f t="shared" si="20"/>
        <v>SD</v>
      </c>
      <c r="S66" t="str">
        <f t="shared" si="30"/>
        <v>SD</v>
      </c>
      <c r="T66" s="17">
        <f t="shared" si="21"/>
        <v>0.69656265980153997</v>
      </c>
      <c r="U66" s="34" t="str">
        <f t="shared" si="48"/>
        <v>SD</v>
      </c>
      <c r="V66">
        <v>0</v>
      </c>
      <c r="X66" s="16">
        <f t="shared" si="12"/>
        <v>34819</v>
      </c>
      <c r="Y66" s="1" t="e">
        <f t="shared" si="13"/>
        <v>#N/A</v>
      </c>
      <c r="Z66" s="1">
        <f t="shared" si="14"/>
        <v>0.41653074362390008</v>
      </c>
      <c r="AA66" s="1" t="e">
        <f t="shared" si="15"/>
        <v>#N/A</v>
      </c>
      <c r="AB66" s="1" t="e">
        <f t="shared" si="16"/>
        <v>#N/A</v>
      </c>
      <c r="AC66">
        <v>0</v>
      </c>
      <c r="AD66" s="1" t="s">
        <v>19</v>
      </c>
      <c r="AF66" s="16">
        <f t="shared" si="22"/>
        <v>34819</v>
      </c>
      <c r="AG66" s="1" t="e">
        <f t="shared" si="28"/>
        <v>#N/A</v>
      </c>
      <c r="AH66" s="1">
        <f t="shared" si="23"/>
        <v>0.41653074362390008</v>
      </c>
      <c r="AI66" s="1" t="e">
        <f t="shared" si="24"/>
        <v>#N/A</v>
      </c>
      <c r="AJ66" s="1" t="e">
        <f t="shared" si="25"/>
        <v>#N/A</v>
      </c>
      <c r="AM66" s="1"/>
      <c r="AN66" s="1"/>
      <c r="AO66" s="1"/>
      <c r="AP66" s="1"/>
      <c r="AQ66" s="16">
        <f t="shared" si="31"/>
        <v>34819</v>
      </c>
      <c r="AR66">
        <f t="shared" si="32"/>
        <v>3</v>
      </c>
      <c r="AS66">
        <f t="shared" si="33"/>
        <v>3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6" t="e">
        <f t="shared" ref="BN66" si="95">#REF!</f>
        <v>#REF!</v>
      </c>
      <c r="BO66">
        <f t="shared" si="18"/>
        <v>3</v>
      </c>
      <c r="BP66">
        <f t="shared" si="19"/>
        <v>1</v>
      </c>
    </row>
    <row r="67" spans="1:68" x14ac:dyDescent="0.25">
      <c r="A67" s="7">
        <v>34850</v>
      </c>
      <c r="B67" s="8">
        <v>2.5732999999999999E-2</v>
      </c>
      <c r="C67" s="8">
        <f t="shared" si="6"/>
        <v>6.9475621293032849E-2</v>
      </c>
      <c r="D67" s="9">
        <f t="shared" si="2"/>
        <v>0.3473781064651642</v>
      </c>
      <c r="E67" s="8">
        <f>_xll.BDH(E$2,"PX_LAST",$A67,$A67,"Days=A","Fill=P")</f>
        <v>5.6</v>
      </c>
      <c r="F67" s="8">
        <f t="shared" si="7"/>
        <v>6.9350619221749881</v>
      </c>
      <c r="G67" s="9">
        <f t="shared" si="3"/>
        <v>0.63046017474318072</v>
      </c>
      <c r="H67" s="9">
        <f t="shared" si="37"/>
        <v>-0.34</v>
      </c>
      <c r="I67" s="9">
        <f t="shared" si="38"/>
        <v>0.14523008737159035</v>
      </c>
      <c r="J67" s="8">
        <v>9.7000000000000003E-3</v>
      </c>
      <c r="K67" s="8">
        <f t="shared" si="8"/>
        <v>-7.824950387994567E-2</v>
      </c>
      <c r="L67" s="9">
        <f t="shared" si="9"/>
        <v>0.12175049612005434</v>
      </c>
      <c r="M67" s="8">
        <v>0.90900000000000003</v>
      </c>
      <c r="N67" s="8">
        <f t="shared" si="10"/>
        <v>0.9116447427448795</v>
      </c>
      <c r="O67" s="9">
        <f t="shared" si="4"/>
        <v>0.9116447427448795</v>
      </c>
      <c r="Q67" s="40">
        <f t="shared" si="11"/>
        <v>0.3985821023729067</v>
      </c>
      <c r="R67" s="14" t="str">
        <f t="shared" si="20"/>
        <v>SD</v>
      </c>
      <c r="S67" t="str">
        <f t="shared" si="30"/>
        <v>SD</v>
      </c>
      <c r="T67" s="17">
        <f t="shared" si="21"/>
        <v>0.69656265980153997</v>
      </c>
      <c r="U67" s="34" t="str">
        <f t="shared" si="48"/>
        <v>SD</v>
      </c>
      <c r="V67">
        <v>0</v>
      </c>
      <c r="X67" s="16">
        <f t="shared" si="12"/>
        <v>34850</v>
      </c>
      <c r="Y67" s="1" t="e">
        <f t="shared" si="13"/>
        <v>#N/A</v>
      </c>
      <c r="Z67" s="1">
        <f t="shared" si="14"/>
        <v>0.3985821023729067</v>
      </c>
      <c r="AA67" s="1" t="e">
        <f t="shared" si="15"/>
        <v>#N/A</v>
      </c>
      <c r="AB67" s="1" t="e">
        <f t="shared" si="16"/>
        <v>#N/A</v>
      </c>
      <c r="AC67">
        <v>0</v>
      </c>
      <c r="AD67" s="1" t="s">
        <v>19</v>
      </c>
      <c r="AF67" s="16">
        <f t="shared" si="22"/>
        <v>34850</v>
      </c>
      <c r="AG67" s="1" t="e">
        <f t="shared" si="28"/>
        <v>#N/A</v>
      </c>
      <c r="AH67" s="1">
        <f t="shared" si="23"/>
        <v>0.3985821023729067</v>
      </c>
      <c r="AI67" s="1" t="e">
        <f t="shared" si="24"/>
        <v>#N/A</v>
      </c>
      <c r="AJ67" s="1" t="e">
        <f t="shared" si="25"/>
        <v>#N/A</v>
      </c>
      <c r="AM67" s="1"/>
      <c r="AN67" s="1"/>
      <c r="AO67" s="1"/>
      <c r="AP67" s="1"/>
      <c r="AQ67" s="16">
        <f t="shared" si="31"/>
        <v>34850</v>
      </c>
      <c r="AR67">
        <f t="shared" si="32"/>
        <v>3</v>
      </c>
      <c r="AS67">
        <f t="shared" si="33"/>
        <v>3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6" t="e">
        <f t="shared" ref="BN67" si="96">#REF!</f>
        <v>#REF!</v>
      </c>
      <c r="BO67">
        <f t="shared" si="18"/>
        <v>3</v>
      </c>
      <c r="BP67">
        <f t="shared" si="19"/>
        <v>1</v>
      </c>
    </row>
    <row r="68" spans="1:68" x14ac:dyDescent="0.25">
      <c r="A68" s="7">
        <v>34880</v>
      </c>
      <c r="B68" s="8">
        <v>-6.0240000000000002E-2</v>
      </c>
      <c r="C68" s="8">
        <f t="shared" si="6"/>
        <v>3.2506669224518475E-2</v>
      </c>
      <c r="D68" s="9">
        <f t="shared" ref="D68:D131" si="97">C68/0.2</f>
        <v>0.16253334612259238</v>
      </c>
      <c r="E68" s="8">
        <f>_xll.BDH(E$2,"PX_LAST",$A68,$A68,"Days=A","Fill=P")</f>
        <v>4.8</v>
      </c>
      <c r="F68" s="8">
        <f t="shared" si="7"/>
        <v>6.3265692743551165</v>
      </c>
      <c r="G68" s="9">
        <f t="shared" ref="G68:G131" si="98">F68/11</f>
        <v>0.57514266130501057</v>
      </c>
      <c r="H68" s="9">
        <f t="shared" si="37"/>
        <v>-0.33999999999999997</v>
      </c>
      <c r="I68" s="9">
        <f t="shared" si="38"/>
        <v>0.1175713306525053</v>
      </c>
      <c r="J68" s="8">
        <v>0.10050000000000001</v>
      </c>
      <c r="K68" s="8">
        <f t="shared" si="8"/>
        <v>-2.7305895274161145E-2</v>
      </c>
      <c r="L68" s="9">
        <f t="shared" si="9"/>
        <v>0.17269410472583888</v>
      </c>
      <c r="M68" s="8">
        <v>0.624</v>
      </c>
      <c r="N68" s="8">
        <f t="shared" si="10"/>
        <v>0.82966599106258876</v>
      </c>
      <c r="O68" s="9">
        <f t="shared" ref="O68:O131" si="99">IF(N68&lt;-1,-(-N68^(0.5)),IF(N68&lt;0,0.5*N68,N68))*1+0*IF(N68&gt;0,N68*6,N68)/6</f>
        <v>0.82966599106258876</v>
      </c>
      <c r="Q68" s="40">
        <f t="shared" si="11"/>
        <v>0.36053038956026467</v>
      </c>
      <c r="R68" s="14" t="str">
        <f t="shared" si="20"/>
        <v>SD</v>
      </c>
      <c r="S68" t="str">
        <f t="shared" si="30"/>
        <v>SD</v>
      </c>
      <c r="T68" s="17">
        <f t="shared" si="21"/>
        <v>0.69656265980153997</v>
      </c>
      <c r="U68" s="34" t="str">
        <f t="shared" si="48"/>
        <v>SD</v>
      </c>
      <c r="V68">
        <v>0</v>
      </c>
      <c r="X68" s="16">
        <f t="shared" si="12"/>
        <v>34880</v>
      </c>
      <c r="Y68" s="1" t="e">
        <f t="shared" si="13"/>
        <v>#N/A</v>
      </c>
      <c r="Z68" s="1">
        <f t="shared" si="14"/>
        <v>0.36053038956026467</v>
      </c>
      <c r="AA68" s="1" t="e">
        <f t="shared" si="15"/>
        <v>#N/A</v>
      </c>
      <c r="AB68" s="1" t="e">
        <f t="shared" si="16"/>
        <v>#N/A</v>
      </c>
      <c r="AC68">
        <v>0</v>
      </c>
      <c r="AD68" s="1" t="s">
        <v>19</v>
      </c>
      <c r="AF68" s="16">
        <f t="shared" si="22"/>
        <v>34880</v>
      </c>
      <c r="AG68" s="1" t="e">
        <f t="shared" si="28"/>
        <v>#N/A</v>
      </c>
      <c r="AH68" s="1">
        <f t="shared" si="23"/>
        <v>0.36053038956026467</v>
      </c>
      <c r="AI68" s="1" t="e">
        <f t="shared" si="24"/>
        <v>#N/A</v>
      </c>
      <c r="AJ68" s="1" t="e">
        <f t="shared" si="25"/>
        <v>#N/A</v>
      </c>
      <c r="AM68" s="1"/>
      <c r="AN68" s="1"/>
      <c r="AO68" s="1"/>
      <c r="AP68" s="1"/>
      <c r="AQ68" s="16">
        <f t="shared" si="31"/>
        <v>34880</v>
      </c>
      <c r="AR68">
        <f t="shared" si="32"/>
        <v>3</v>
      </c>
      <c r="AS68">
        <f t="shared" si="33"/>
        <v>3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6" t="e">
        <f t="shared" ref="BN68" si="100">#REF!</f>
        <v>#REF!</v>
      </c>
      <c r="BO68">
        <f t="shared" si="18"/>
        <v>3</v>
      </c>
      <c r="BP68">
        <f t="shared" si="19"/>
        <v>1</v>
      </c>
    </row>
    <row r="69" spans="1:68" x14ac:dyDescent="0.25">
      <c r="A69" s="7">
        <v>34911</v>
      </c>
      <c r="B69" s="8">
        <v>3.0748000000000001E-2</v>
      </c>
      <c r="C69" s="8">
        <f t="shared" ref="C69:C132" si="101">C68*$X$1+(1-$X$1)*B69</f>
        <v>3.2005448495530713E-2</v>
      </c>
      <c r="D69" s="9">
        <f t="shared" si="97"/>
        <v>0.16002724247765354</v>
      </c>
      <c r="E69" s="8">
        <f>_xll.BDH(E$2,"PX_LAST",$A69,$A69,"Days=A","Fill=P")</f>
        <v>4.3</v>
      </c>
      <c r="F69" s="8">
        <f t="shared" ref="F69:F132" si="102">F68*$X$1+(1-$X$1)*E69</f>
        <v>5.748997031163908</v>
      </c>
      <c r="G69" s="9">
        <f t="shared" si="98"/>
        <v>0.52263609374217346</v>
      </c>
      <c r="H69" s="9">
        <f t="shared" si="37"/>
        <v>-0.42000000000000004</v>
      </c>
      <c r="I69" s="9">
        <f t="shared" si="38"/>
        <v>5.1318046871086709E-2</v>
      </c>
      <c r="J69" s="8">
        <v>-0.21060000000000001</v>
      </c>
      <c r="K69" s="8">
        <f t="shared" ref="K69:K132" si="103">K68*$X$1+(1-$X$1)*J69</f>
        <v>-7.9544715121025233E-2</v>
      </c>
      <c r="L69" s="9">
        <f t="shared" ref="L69:L132" si="104">MAX(IF(K69&lt;-1,-1*SQRT(-K69),IF(K69&gt;1,SQRT(K69),K69)),-2)+0.2</f>
        <v>0.12045528487897478</v>
      </c>
      <c r="M69" s="8">
        <v>0.99399999999999999</v>
      </c>
      <c r="N69" s="8">
        <f t="shared" ref="N69:N132" si="105">N68*$X$1+(1-$X$1)*M69</f>
        <v>0.87650118360975093</v>
      </c>
      <c r="O69" s="9">
        <f t="shared" si="99"/>
        <v>0.87650118360975093</v>
      </c>
      <c r="Q69" s="40">
        <f t="shared" ref="Q69:Q132" si="106">0.3*O69+0.3*L69+0.3*I68+0.1*D69</f>
        <v>0.35036106399013461</v>
      </c>
      <c r="R69" s="14" t="str">
        <f t="shared" si="20"/>
        <v>SD</v>
      </c>
      <c r="S69" t="str">
        <f t="shared" si="30"/>
        <v>SD</v>
      </c>
      <c r="T69" s="17">
        <f t="shared" si="21"/>
        <v>0.69656265980153997</v>
      </c>
      <c r="U69" s="34" t="str">
        <f t="shared" si="48"/>
        <v>SD</v>
      </c>
      <c r="V69">
        <v>0</v>
      </c>
      <c r="X69" s="16">
        <f t="shared" ref="X69:X132" si="107">A69</f>
        <v>34911</v>
      </c>
      <c r="Y69" s="1">
        <f t="shared" ref="Y69:Y132" si="108">IF(OR($R69=Y$4,$R70=Y$4),$Q69,NA())</f>
        <v>0.35036106399013461</v>
      </c>
      <c r="Z69" s="1">
        <f t="shared" ref="Z69:Z132" si="109">IF(OR($R69=Z$4,$R70=Z$4),$Q69,NA())</f>
        <v>0.35036106399013461</v>
      </c>
      <c r="AA69" s="1" t="e">
        <f t="shared" ref="AA69:AA132" si="110">IF(OR($R69=AA$4,$R70=AA$4),$Q69,NA())</f>
        <v>#N/A</v>
      </c>
      <c r="AB69" s="1" t="e">
        <f t="shared" ref="AB69:AB132" si="111">IF(OR($R69=AB$4,$R70=AB$4),$Q69,NA())</f>
        <v>#N/A</v>
      </c>
      <c r="AC69">
        <v>0</v>
      </c>
      <c r="AD69" s="1" t="s">
        <v>19</v>
      </c>
      <c r="AF69" s="16">
        <f t="shared" si="22"/>
        <v>34911</v>
      </c>
      <c r="AG69" s="1">
        <f t="shared" si="28"/>
        <v>0.35036106399013461</v>
      </c>
      <c r="AH69" s="1">
        <f t="shared" si="23"/>
        <v>0.35036106399013461</v>
      </c>
      <c r="AI69" s="1" t="e">
        <f t="shared" si="24"/>
        <v>#N/A</v>
      </c>
      <c r="AJ69" s="1" t="e">
        <f t="shared" si="25"/>
        <v>#N/A</v>
      </c>
      <c r="AM69" s="1"/>
      <c r="AN69" s="1"/>
      <c r="AO69" s="1"/>
      <c r="AP69" s="1"/>
      <c r="AQ69" s="16">
        <f t="shared" si="31"/>
        <v>34911</v>
      </c>
      <c r="AR69">
        <f t="shared" si="32"/>
        <v>3</v>
      </c>
      <c r="AS69">
        <f t="shared" si="33"/>
        <v>3</v>
      </c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6" t="e">
        <f t="shared" ref="BN69" si="112">#REF!</f>
        <v>#REF!</v>
      </c>
      <c r="BO69">
        <f t="shared" ref="BO69:BO132" si="113">IF($S69="E",4,IF($S69="R",2,IF($S69="SD",3,1)))</f>
        <v>3</v>
      </c>
      <c r="BP69">
        <f t="shared" ref="BP69:BP132" si="114">IF($W69="E",4,IF($W69="R",2,IF($W69="SD",3,1)))</f>
        <v>1</v>
      </c>
    </row>
    <row r="70" spans="1:68" x14ac:dyDescent="0.25">
      <c r="A70" s="7">
        <v>34942</v>
      </c>
      <c r="B70" s="8">
        <v>0.143562</v>
      </c>
      <c r="C70" s="8">
        <f t="shared" si="101"/>
        <v>6.3799065674304462E-2</v>
      </c>
      <c r="D70" s="9">
        <f t="shared" si="97"/>
        <v>0.31899532837152228</v>
      </c>
      <c r="E70" s="8">
        <f>_xll.BDH(E$2,"PX_LAST",$A70,$A70,"Days=A","Fill=P")</f>
        <v>4</v>
      </c>
      <c r="F70" s="8">
        <f t="shared" si="102"/>
        <v>5.2505328772821933</v>
      </c>
      <c r="G70" s="9">
        <f t="shared" si="98"/>
        <v>0.47732117066201757</v>
      </c>
      <c r="H70" s="9">
        <f t="shared" si="37"/>
        <v>-0.41</v>
      </c>
      <c r="I70" s="9">
        <f t="shared" si="38"/>
        <v>3.3660585331008797E-2</v>
      </c>
      <c r="J70" s="8">
        <v>0.79949999999999999</v>
      </c>
      <c r="K70" s="8">
        <f t="shared" si="103"/>
        <v>0.17098302868846699</v>
      </c>
      <c r="L70" s="9">
        <f t="shared" si="104"/>
        <v>0.370983028688467</v>
      </c>
      <c r="M70" s="8">
        <v>0.68899999999999995</v>
      </c>
      <c r="N70" s="8">
        <f t="shared" si="105"/>
        <v>0.82306334628097189</v>
      </c>
      <c r="O70" s="9">
        <f t="shared" si="99"/>
        <v>0.82306334628097189</v>
      </c>
      <c r="Q70" s="40">
        <f t="shared" si="106"/>
        <v>0.40550885938930992</v>
      </c>
      <c r="R70" s="14" t="str">
        <f t="shared" ref="R70:R133" si="115">IF(Q70-Q69&gt;0,IF(Q70&gt;=0,"E","R"),IF(Q70&gt;=0,"SD","C"))</f>
        <v>E</v>
      </c>
      <c r="S70" t="str">
        <f t="shared" si="30"/>
        <v>E</v>
      </c>
      <c r="T70" s="17">
        <f t="shared" ref="T70:T133" si="116">IF(S70&lt;&gt;R69,Q70,T69)</f>
        <v>0.40550885938930992</v>
      </c>
      <c r="U70" s="34" t="str">
        <f t="shared" si="48"/>
        <v>E</v>
      </c>
      <c r="V70">
        <v>0</v>
      </c>
      <c r="X70" s="16">
        <f t="shared" si="107"/>
        <v>34942</v>
      </c>
      <c r="Y70" s="1">
        <f t="shared" si="108"/>
        <v>0.40550885938930992</v>
      </c>
      <c r="Z70" s="1">
        <f t="shared" si="109"/>
        <v>0.40550885938930992</v>
      </c>
      <c r="AA70" s="1" t="e">
        <f t="shared" si="110"/>
        <v>#N/A</v>
      </c>
      <c r="AB70" s="1" t="e">
        <f t="shared" si="111"/>
        <v>#N/A</v>
      </c>
      <c r="AC70">
        <v>0</v>
      </c>
      <c r="AD70" s="1" t="s">
        <v>19</v>
      </c>
      <c r="AF70" s="16">
        <f t="shared" ref="AF70:AF133" si="117">A70</f>
        <v>34942</v>
      </c>
      <c r="AG70" s="1">
        <f t="shared" ref="AG70:AG133" si="118">IF(OR($U70=Y$4,$U71=Y$4),$Q70,NA())</f>
        <v>0.40550885938930992</v>
      </c>
      <c r="AH70" s="1">
        <f t="shared" ref="AH70:AH133" si="119">IF(OR($U70=Z$4,$U71=Z$4),$Q70,NA())</f>
        <v>0.40550885938930992</v>
      </c>
      <c r="AI70" s="1" t="e">
        <f t="shared" ref="AI70:AI133" si="120">IF(OR($U70=AA$4,$U71=AA$4),$Q70,NA())</f>
        <v>#N/A</v>
      </c>
      <c r="AJ70" s="1" t="e">
        <f t="shared" ref="AJ70:AJ133" si="121">IF(OR($U70=AB$4,$U71=AB$4),$Q70,NA())</f>
        <v>#N/A</v>
      </c>
      <c r="AM70" s="1"/>
      <c r="AN70" s="1"/>
      <c r="AO70" s="1"/>
      <c r="AP70" s="1"/>
      <c r="AQ70" s="16">
        <f t="shared" si="31"/>
        <v>34942</v>
      </c>
      <c r="AR70">
        <f t="shared" si="32"/>
        <v>4</v>
      </c>
      <c r="AS70">
        <f t="shared" si="33"/>
        <v>4</v>
      </c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6" t="e">
        <f t="shared" ref="BN70" si="122">#REF!</f>
        <v>#REF!</v>
      </c>
      <c r="BO70">
        <f t="shared" si="113"/>
        <v>4</v>
      </c>
      <c r="BP70">
        <f t="shared" si="114"/>
        <v>1</v>
      </c>
    </row>
    <row r="71" spans="1:68" x14ac:dyDescent="0.25">
      <c r="A71" s="7">
        <v>34972</v>
      </c>
      <c r="B71" s="8">
        <v>0.19382099999999999</v>
      </c>
      <c r="C71" s="8">
        <f t="shared" si="101"/>
        <v>0.10085531695712768</v>
      </c>
      <c r="D71" s="9">
        <f t="shared" si="97"/>
        <v>0.50427658478563842</v>
      </c>
      <c r="E71" s="8">
        <f>_xll.BDH(E$2,"PX_LAST",$A71,$A71,"Days=A","Fill=P")</f>
        <v>3.9</v>
      </c>
      <c r="F71" s="8">
        <f t="shared" si="102"/>
        <v>4.8656310072567681</v>
      </c>
      <c r="G71" s="9">
        <f t="shared" si="98"/>
        <v>0.4423300915687971</v>
      </c>
      <c r="H71" s="9">
        <f t="shared" si="37"/>
        <v>-0.28999999999999998</v>
      </c>
      <c r="I71" s="9">
        <f t="shared" si="38"/>
        <v>7.6165045784398561E-2</v>
      </c>
      <c r="J71" s="8">
        <v>0.22009999999999999</v>
      </c>
      <c r="K71" s="8">
        <f t="shared" si="103"/>
        <v>0.18498136551225391</v>
      </c>
      <c r="L71" s="9">
        <f t="shared" si="104"/>
        <v>0.38498136551225393</v>
      </c>
      <c r="M71" s="8">
        <v>0.56699999999999995</v>
      </c>
      <c r="N71" s="8">
        <f t="shared" si="105"/>
        <v>0.75008529259089496</v>
      </c>
      <c r="O71" s="9">
        <f t="shared" si="99"/>
        <v>0.75008529259089496</v>
      </c>
      <c r="Q71" s="40">
        <f t="shared" si="106"/>
        <v>0.40104583150881112</v>
      </c>
      <c r="R71" s="14" t="str">
        <f t="shared" si="115"/>
        <v>SD</v>
      </c>
      <c r="S71" t="str">
        <f t="shared" si="30"/>
        <v>E</v>
      </c>
      <c r="T71" s="17">
        <f t="shared" si="116"/>
        <v>0.40550885938930992</v>
      </c>
      <c r="U71" s="34" t="str">
        <f t="shared" si="48"/>
        <v>SD</v>
      </c>
      <c r="V71">
        <v>0</v>
      </c>
      <c r="X71" s="16">
        <f t="shared" si="107"/>
        <v>34972</v>
      </c>
      <c r="Y71" s="1" t="e">
        <f t="shared" si="108"/>
        <v>#N/A</v>
      </c>
      <c r="Z71" s="1">
        <f t="shared" si="109"/>
        <v>0.40104583150881112</v>
      </c>
      <c r="AA71" s="1" t="e">
        <f t="shared" si="110"/>
        <v>#N/A</v>
      </c>
      <c r="AB71" s="1" t="e">
        <f t="shared" si="111"/>
        <v>#N/A</v>
      </c>
      <c r="AC71">
        <v>0</v>
      </c>
      <c r="AD71" s="1" t="s">
        <v>19</v>
      </c>
      <c r="AF71" s="16">
        <f t="shared" si="117"/>
        <v>34972</v>
      </c>
      <c r="AG71" s="1" t="e">
        <f t="shared" si="118"/>
        <v>#N/A</v>
      </c>
      <c r="AH71" s="1">
        <f t="shared" si="119"/>
        <v>0.40104583150881112</v>
      </c>
      <c r="AI71" s="1" t="e">
        <f t="shared" si="120"/>
        <v>#N/A</v>
      </c>
      <c r="AJ71" s="1" t="e">
        <f t="shared" si="121"/>
        <v>#N/A</v>
      </c>
      <c r="AM71" s="1"/>
      <c r="AN71" s="1"/>
      <c r="AO71" s="1"/>
      <c r="AP71" s="1"/>
      <c r="AQ71" s="16">
        <f t="shared" si="31"/>
        <v>34972</v>
      </c>
      <c r="AR71">
        <f t="shared" si="32"/>
        <v>3</v>
      </c>
      <c r="AS71">
        <f t="shared" si="33"/>
        <v>4</v>
      </c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6" t="e">
        <f t="shared" ref="BN71" si="123">#REF!</f>
        <v>#REF!</v>
      </c>
      <c r="BO71">
        <f t="shared" si="113"/>
        <v>4</v>
      </c>
      <c r="BP71">
        <f t="shared" si="114"/>
        <v>1</v>
      </c>
    </row>
    <row r="72" spans="1:68" x14ac:dyDescent="0.25">
      <c r="A72" s="7">
        <v>35003</v>
      </c>
      <c r="B72" s="8">
        <v>0.214367</v>
      </c>
      <c r="C72" s="8">
        <f t="shared" si="101"/>
        <v>0.13320614662434629</v>
      </c>
      <c r="D72" s="9">
        <f t="shared" si="97"/>
        <v>0.66603073312173144</v>
      </c>
      <c r="E72" s="8">
        <f>_xll.BDH(E$2,"PX_LAST",$A72,$A72,"Days=A","Fill=P")</f>
        <v>3</v>
      </c>
      <c r="F72" s="8">
        <f t="shared" si="102"/>
        <v>4.3339261701885894</v>
      </c>
      <c r="G72" s="9">
        <f t="shared" si="98"/>
        <v>0.39399328819896268</v>
      </c>
      <c r="H72" s="9">
        <f t="shared" si="37"/>
        <v>-0.30999999999999994</v>
      </c>
      <c r="I72" s="9">
        <f t="shared" si="38"/>
        <v>4.1996644099481367E-2</v>
      </c>
      <c r="J72" s="8">
        <v>-0.20699999999999999</v>
      </c>
      <c r="K72" s="8">
        <f t="shared" si="103"/>
        <v>7.3266676341261536E-2</v>
      </c>
      <c r="L72" s="9">
        <f t="shared" si="104"/>
        <v>0.27326667634126156</v>
      </c>
      <c r="M72" s="8">
        <v>0.58599999999999997</v>
      </c>
      <c r="N72" s="8">
        <f t="shared" si="105"/>
        <v>0.7033209842024899</v>
      </c>
      <c r="O72" s="9">
        <f t="shared" si="99"/>
        <v>0.7033209842024899</v>
      </c>
      <c r="Q72" s="40">
        <f t="shared" si="106"/>
        <v>0.38242888521061813</v>
      </c>
      <c r="R72" s="14" t="str">
        <f t="shared" si="115"/>
        <v>SD</v>
      </c>
      <c r="S72" t="str">
        <f t="shared" ref="S72:S135" si="124">IF(OR(ABS($Q72-$Q71)&gt;$X$2,Q72*Q71&lt;0),R72,S71)</f>
        <v>E</v>
      </c>
      <c r="T72" s="17">
        <f t="shared" si="116"/>
        <v>0.38242888521061813</v>
      </c>
      <c r="U72" s="34" t="str">
        <f t="shared" si="48"/>
        <v>SD</v>
      </c>
      <c r="V72">
        <v>0</v>
      </c>
      <c r="X72" s="16">
        <f t="shared" si="107"/>
        <v>35003</v>
      </c>
      <c r="Y72" s="1" t="e">
        <f t="shared" si="108"/>
        <v>#N/A</v>
      </c>
      <c r="Z72" s="1">
        <f t="shared" si="109"/>
        <v>0.38242888521061813</v>
      </c>
      <c r="AA72" s="1" t="e">
        <f t="shared" si="110"/>
        <v>#N/A</v>
      </c>
      <c r="AB72" s="1" t="e">
        <f t="shared" si="111"/>
        <v>#N/A</v>
      </c>
      <c r="AC72">
        <v>0</v>
      </c>
      <c r="AD72" s="1" t="s">
        <v>19</v>
      </c>
      <c r="AF72" s="16">
        <f t="shared" si="117"/>
        <v>35003</v>
      </c>
      <c r="AG72" s="1" t="e">
        <f t="shared" si="118"/>
        <v>#N/A</v>
      </c>
      <c r="AH72" s="1">
        <f t="shared" si="119"/>
        <v>0.38242888521061813</v>
      </c>
      <c r="AI72" s="1" t="e">
        <f t="shared" si="120"/>
        <v>#N/A</v>
      </c>
      <c r="AJ72" s="1" t="e">
        <f t="shared" si="121"/>
        <v>#N/A</v>
      </c>
      <c r="AM72" s="1"/>
      <c r="AN72" s="1"/>
      <c r="AO72" s="1"/>
      <c r="AP72" s="1"/>
      <c r="AQ72" s="16">
        <f t="shared" ref="AQ72:AQ135" si="125">A72</f>
        <v>35003</v>
      </c>
      <c r="AR72">
        <f t="shared" ref="AR72:AR135" si="126">IF($R72="E",4,IF($R72="R",2,IF($R72="SD",3,1)))</f>
        <v>3</v>
      </c>
      <c r="AS72">
        <f t="shared" ref="AS72:AS135" si="127">IF($S72="E",4,IF($S72="R",2,IF($S72="SD",3,1)))</f>
        <v>4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6" t="e">
        <f t="shared" ref="BN72" si="128">#REF!</f>
        <v>#REF!</v>
      </c>
      <c r="BO72">
        <f t="shared" si="113"/>
        <v>4</v>
      </c>
      <c r="BP72">
        <f t="shared" si="114"/>
        <v>1</v>
      </c>
    </row>
    <row r="73" spans="1:68" x14ac:dyDescent="0.25">
      <c r="A73" s="7">
        <v>35033</v>
      </c>
      <c r="B73" s="8">
        <v>0.108128</v>
      </c>
      <c r="C73" s="8">
        <f t="shared" si="101"/>
        <v>0.1260588748364076</v>
      </c>
      <c r="D73" s="9">
        <f t="shared" si="97"/>
        <v>0.63029437418203793</v>
      </c>
      <c r="E73" s="8">
        <f>_xll.BDH(E$2,"PX_LAST",$A73,$A73,"Days=A","Fill=P")</f>
        <v>2.8</v>
      </c>
      <c r="F73" s="8">
        <f t="shared" si="102"/>
        <v>3.8967572116848412</v>
      </c>
      <c r="G73" s="9">
        <f t="shared" si="98"/>
        <v>0.35425065560771285</v>
      </c>
      <c r="H73" s="9">
        <f t="shared" si="37"/>
        <v>-0.27999999999999997</v>
      </c>
      <c r="I73" s="9">
        <f t="shared" si="38"/>
        <v>3.7125327803856439E-2</v>
      </c>
      <c r="J73" s="8">
        <v>0.13600000000000001</v>
      </c>
      <c r="K73" s="8">
        <f t="shared" si="103"/>
        <v>9.1145673584001996E-2</v>
      </c>
      <c r="L73" s="9">
        <f t="shared" si="104"/>
        <v>0.29114567358400201</v>
      </c>
      <c r="M73" s="8">
        <v>0.68200000000000005</v>
      </c>
      <c r="N73" s="8">
        <f t="shared" si="105"/>
        <v>0.69724450370478031</v>
      </c>
      <c r="O73" s="9">
        <f t="shared" si="99"/>
        <v>0.69724450370478031</v>
      </c>
      <c r="Q73" s="40">
        <f t="shared" si="106"/>
        <v>0.37214548383468293</v>
      </c>
      <c r="R73" s="14" t="str">
        <f t="shared" si="115"/>
        <v>SD</v>
      </c>
      <c r="S73" t="str">
        <f t="shared" si="124"/>
        <v>E</v>
      </c>
      <c r="T73" s="17">
        <f t="shared" si="116"/>
        <v>0.37214548383468293</v>
      </c>
      <c r="U73" s="34" t="str">
        <f t="shared" si="48"/>
        <v>SD</v>
      </c>
      <c r="V73">
        <v>0</v>
      </c>
      <c r="X73" s="16">
        <f t="shared" si="107"/>
        <v>35033</v>
      </c>
      <c r="Y73" s="1" t="e">
        <f t="shared" si="108"/>
        <v>#N/A</v>
      </c>
      <c r="Z73" s="1">
        <f t="shared" si="109"/>
        <v>0.37214548383468293</v>
      </c>
      <c r="AA73" s="1" t="e">
        <f t="shared" si="110"/>
        <v>#N/A</v>
      </c>
      <c r="AB73" s="1" t="e">
        <f t="shared" si="111"/>
        <v>#N/A</v>
      </c>
      <c r="AC73">
        <v>0</v>
      </c>
      <c r="AD73" s="1" t="s">
        <v>19</v>
      </c>
      <c r="AF73" s="16">
        <f t="shared" si="117"/>
        <v>35033</v>
      </c>
      <c r="AG73" s="1" t="e">
        <f t="shared" si="118"/>
        <v>#N/A</v>
      </c>
      <c r="AH73" s="1">
        <f t="shared" si="119"/>
        <v>0.37214548383468293</v>
      </c>
      <c r="AI73" s="1" t="e">
        <f t="shared" si="120"/>
        <v>#N/A</v>
      </c>
      <c r="AJ73" s="1" t="e">
        <f t="shared" si="121"/>
        <v>#N/A</v>
      </c>
      <c r="AM73" s="1"/>
      <c r="AN73" s="1"/>
      <c r="AO73" s="1"/>
      <c r="AP73" s="1"/>
      <c r="AQ73" s="16">
        <f t="shared" si="125"/>
        <v>35033</v>
      </c>
      <c r="AR73">
        <f t="shared" si="126"/>
        <v>3</v>
      </c>
      <c r="AS73">
        <f t="shared" si="127"/>
        <v>4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6" t="e">
        <f t="shared" ref="BN73" si="129">#REF!</f>
        <v>#REF!</v>
      </c>
      <c r="BO73">
        <f t="shared" si="113"/>
        <v>4</v>
      </c>
      <c r="BP73">
        <f t="shared" si="114"/>
        <v>1</v>
      </c>
    </row>
    <row r="74" spans="1:68" x14ac:dyDescent="0.25">
      <c r="A74" s="7">
        <v>35064</v>
      </c>
      <c r="B74" s="8">
        <v>5.0259999999999999E-2</v>
      </c>
      <c r="C74" s="8">
        <f t="shared" si="101"/>
        <v>0.10445619550803144</v>
      </c>
      <c r="D74" s="9">
        <f t="shared" si="97"/>
        <v>0.52228097754015712</v>
      </c>
      <c r="E74" s="8">
        <f>_xll.BDH(E$2,"PX_LAST",$A74,$A74,"Days=A","Fill=P")</f>
        <v>2.2000000000000002</v>
      </c>
      <c r="F74" s="8">
        <f t="shared" si="102"/>
        <v>3.4131814063546617</v>
      </c>
      <c r="G74" s="9">
        <f t="shared" si="98"/>
        <v>0.31028921875951471</v>
      </c>
      <c r="H74" s="9">
        <f t="shared" si="37"/>
        <v>-0.25999999999999995</v>
      </c>
      <c r="I74" s="9">
        <f t="shared" si="38"/>
        <v>2.5144609379757377E-2</v>
      </c>
      <c r="J74" s="8">
        <v>-0.1517</v>
      </c>
      <c r="K74" s="8">
        <f t="shared" si="103"/>
        <v>2.1934656612561422E-2</v>
      </c>
      <c r="L74" s="9">
        <f t="shared" si="104"/>
        <v>0.22193465661256143</v>
      </c>
      <c r="M74" s="8">
        <v>0.36</v>
      </c>
      <c r="N74" s="8">
        <f t="shared" si="105"/>
        <v>0.60112982014891791</v>
      </c>
      <c r="O74" s="9">
        <f t="shared" si="99"/>
        <v>0.60112982014891791</v>
      </c>
      <c r="Q74" s="40">
        <f t="shared" si="106"/>
        <v>0.31028503912361644</v>
      </c>
      <c r="R74" s="14" t="str">
        <f t="shared" si="115"/>
        <v>SD</v>
      </c>
      <c r="S74" t="str">
        <f t="shared" si="124"/>
        <v>SD</v>
      </c>
      <c r="T74" s="17">
        <f t="shared" si="116"/>
        <v>0.37214548383468293</v>
      </c>
      <c r="U74" s="34" t="str">
        <f t="shared" si="48"/>
        <v>SD</v>
      </c>
      <c r="V74">
        <v>0</v>
      </c>
      <c r="X74" s="16">
        <f t="shared" si="107"/>
        <v>35064</v>
      </c>
      <c r="Y74" s="1" t="e">
        <f t="shared" si="108"/>
        <v>#N/A</v>
      </c>
      <c r="Z74" s="1">
        <f t="shared" si="109"/>
        <v>0.31028503912361644</v>
      </c>
      <c r="AA74" s="1" t="e">
        <f t="shared" si="110"/>
        <v>#N/A</v>
      </c>
      <c r="AB74" s="1" t="e">
        <f t="shared" si="111"/>
        <v>#N/A</v>
      </c>
      <c r="AC74">
        <v>0</v>
      </c>
      <c r="AD74" s="1" t="s">
        <v>19</v>
      </c>
      <c r="AF74" s="16">
        <f t="shared" si="117"/>
        <v>35064</v>
      </c>
      <c r="AG74" s="1" t="e">
        <f t="shared" si="118"/>
        <v>#N/A</v>
      </c>
      <c r="AH74" s="1">
        <f t="shared" si="119"/>
        <v>0.31028503912361644</v>
      </c>
      <c r="AI74" s="1" t="e">
        <f t="shared" si="120"/>
        <v>#N/A</v>
      </c>
      <c r="AJ74" s="1" t="e">
        <f t="shared" si="121"/>
        <v>#N/A</v>
      </c>
      <c r="AM74" s="1"/>
      <c r="AN74" s="1"/>
      <c r="AO74" s="1"/>
      <c r="AP74" s="1"/>
      <c r="AQ74" s="16">
        <f t="shared" si="125"/>
        <v>35064</v>
      </c>
      <c r="AR74">
        <f t="shared" si="126"/>
        <v>3</v>
      </c>
      <c r="AS74">
        <f t="shared" si="127"/>
        <v>3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6" t="e">
        <f t="shared" ref="BN74" si="130">#REF!</f>
        <v>#REF!</v>
      </c>
      <c r="BO74">
        <f t="shared" si="113"/>
        <v>3</v>
      </c>
      <c r="BP74">
        <f t="shared" si="114"/>
        <v>1</v>
      </c>
    </row>
    <row r="75" spans="1:68" x14ac:dyDescent="0.25">
      <c r="A75" s="7">
        <v>35095</v>
      </c>
      <c r="B75" s="8">
        <v>3.3266999999999998E-2</v>
      </c>
      <c r="C75" s="8">
        <f t="shared" si="101"/>
        <v>8.4167274788242472E-2</v>
      </c>
      <c r="D75" s="9">
        <f t="shared" si="97"/>
        <v>0.42083637394121232</v>
      </c>
      <c r="E75" s="8">
        <f>_xll.BDH(E$2,"PX_LAST",$A75,$A75,"Days=A","Fill=P")</f>
        <v>0.1</v>
      </c>
      <c r="F75" s="8">
        <f t="shared" si="102"/>
        <v>2.468924705543583</v>
      </c>
      <c r="G75" s="9">
        <f t="shared" si="98"/>
        <v>0.22444770050396209</v>
      </c>
      <c r="H75" s="9">
        <f t="shared" ref="H75:H138" si="131">MAX(MIN(E75-E69,10),-10)/10</f>
        <v>-0.42000000000000004</v>
      </c>
      <c r="I75" s="9">
        <f t="shared" ref="I75:I138" si="132">AVERAGE(G75:H75)</f>
        <v>-9.7776149748018973E-2</v>
      </c>
      <c r="J75" s="8">
        <v>-0.38919999999999999</v>
      </c>
      <c r="K75" s="8">
        <f t="shared" si="103"/>
        <v>-9.5238720522018594E-2</v>
      </c>
      <c r="L75" s="9">
        <f t="shared" si="104"/>
        <v>0.10476127947798142</v>
      </c>
      <c r="M75" s="8">
        <v>0.751</v>
      </c>
      <c r="N75" s="8">
        <f t="shared" si="105"/>
        <v>0.64384282140647631</v>
      </c>
      <c r="O75" s="9">
        <f t="shared" si="99"/>
        <v>0.64384282140647631</v>
      </c>
      <c r="Q75" s="40">
        <f t="shared" si="106"/>
        <v>0.27420825047338576</v>
      </c>
      <c r="R75" s="14" t="str">
        <f t="shared" si="115"/>
        <v>SD</v>
      </c>
      <c r="S75" t="str">
        <f t="shared" si="124"/>
        <v>SD</v>
      </c>
      <c r="T75" s="17">
        <f t="shared" si="116"/>
        <v>0.37214548383468293</v>
      </c>
      <c r="U75" s="34" t="str">
        <f t="shared" si="48"/>
        <v>SD</v>
      </c>
      <c r="V75">
        <v>0</v>
      </c>
      <c r="X75" s="16">
        <f t="shared" si="107"/>
        <v>35095</v>
      </c>
      <c r="Y75" s="1">
        <f t="shared" si="108"/>
        <v>0.27420825047338576</v>
      </c>
      <c r="Z75" s="1">
        <f t="shared" si="109"/>
        <v>0.27420825047338576</v>
      </c>
      <c r="AA75" s="1" t="e">
        <f t="shared" si="110"/>
        <v>#N/A</v>
      </c>
      <c r="AB75" s="1" t="e">
        <f t="shared" si="111"/>
        <v>#N/A</v>
      </c>
      <c r="AC75">
        <v>0</v>
      </c>
      <c r="AD75" s="1" t="s">
        <v>19</v>
      </c>
      <c r="AF75" s="16">
        <f t="shared" si="117"/>
        <v>35095</v>
      </c>
      <c r="AG75" s="1">
        <f t="shared" si="118"/>
        <v>0.27420825047338576</v>
      </c>
      <c r="AH75" s="1">
        <f t="shared" si="119"/>
        <v>0.27420825047338576</v>
      </c>
      <c r="AI75" s="1" t="e">
        <f t="shared" si="120"/>
        <v>#N/A</v>
      </c>
      <c r="AJ75" s="1" t="e">
        <f t="shared" si="121"/>
        <v>#N/A</v>
      </c>
      <c r="AM75" s="1"/>
      <c r="AN75" s="1"/>
      <c r="AO75" s="1"/>
      <c r="AP75" s="1"/>
      <c r="AQ75" s="16">
        <f t="shared" si="125"/>
        <v>35095</v>
      </c>
      <c r="AR75">
        <f t="shared" si="126"/>
        <v>3</v>
      </c>
      <c r="AS75">
        <f t="shared" si="127"/>
        <v>3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6" t="e">
        <f t="shared" ref="BN75" si="133">#REF!</f>
        <v>#REF!</v>
      </c>
      <c r="BO75">
        <f t="shared" si="113"/>
        <v>3</v>
      </c>
      <c r="BP75">
        <f t="shared" si="114"/>
        <v>1</v>
      </c>
    </row>
    <row r="76" spans="1:68" x14ac:dyDescent="0.25">
      <c r="A76" s="7">
        <v>35124</v>
      </c>
      <c r="B76" s="8">
        <v>8.5192000000000004E-2</v>
      </c>
      <c r="C76" s="8">
        <f t="shared" si="101"/>
        <v>8.4459321473593363E-2</v>
      </c>
      <c r="D76" s="9">
        <f t="shared" si="97"/>
        <v>0.42229660736796681</v>
      </c>
      <c r="E76" s="8">
        <f>_xll.BDH(E$2,"PX_LAST",$A76,$A76,"Days=A","Fill=P")</f>
        <v>1.2</v>
      </c>
      <c r="F76" s="8">
        <f t="shared" si="102"/>
        <v>2.1072811644636618</v>
      </c>
      <c r="G76" s="9">
        <f t="shared" si="98"/>
        <v>0.19157101495124199</v>
      </c>
      <c r="H76" s="9">
        <f t="shared" si="131"/>
        <v>-0.27999999999999997</v>
      </c>
      <c r="I76" s="9">
        <f t="shared" si="132"/>
        <v>-4.4214492524378993E-2</v>
      </c>
      <c r="J76" s="8">
        <v>0.76649999999999996</v>
      </c>
      <c r="K76" s="8">
        <f t="shared" si="103"/>
        <v>0.15035681482675672</v>
      </c>
      <c r="L76" s="9">
        <f t="shared" si="104"/>
        <v>0.35035681482675674</v>
      </c>
      <c r="M76" s="8">
        <v>0.88</v>
      </c>
      <c r="N76" s="8">
        <f t="shared" si="105"/>
        <v>0.71114761730563059</v>
      </c>
      <c r="O76" s="9">
        <f t="shared" si="99"/>
        <v>0.71114761730563059</v>
      </c>
      <c r="Q76" s="40">
        <f t="shared" si="106"/>
        <v>0.33134814545210717</v>
      </c>
      <c r="R76" s="14" t="str">
        <f t="shared" si="115"/>
        <v>E</v>
      </c>
      <c r="S76" t="str">
        <f t="shared" si="124"/>
        <v>E</v>
      </c>
      <c r="T76" s="17">
        <f t="shared" si="116"/>
        <v>0.33134814545210717</v>
      </c>
      <c r="U76" s="34" t="str">
        <f t="shared" si="48"/>
        <v>E</v>
      </c>
      <c r="V76">
        <v>0</v>
      </c>
      <c r="X76" s="16">
        <f t="shared" si="107"/>
        <v>35124</v>
      </c>
      <c r="Y76" s="1">
        <f t="shared" si="108"/>
        <v>0.33134814545210717</v>
      </c>
      <c r="Z76" s="1" t="e">
        <f t="shared" si="109"/>
        <v>#N/A</v>
      </c>
      <c r="AA76" s="1" t="e">
        <f t="shared" si="110"/>
        <v>#N/A</v>
      </c>
      <c r="AB76" s="1" t="e">
        <f t="shared" si="111"/>
        <v>#N/A</v>
      </c>
      <c r="AC76">
        <v>0</v>
      </c>
      <c r="AD76" s="1" t="s">
        <v>19</v>
      </c>
      <c r="AF76" s="16">
        <f t="shared" si="117"/>
        <v>35124</v>
      </c>
      <c r="AG76" s="1">
        <f t="shared" si="118"/>
        <v>0.33134814545210717</v>
      </c>
      <c r="AH76" s="1" t="e">
        <f t="shared" si="119"/>
        <v>#N/A</v>
      </c>
      <c r="AI76" s="1" t="e">
        <f t="shared" si="120"/>
        <v>#N/A</v>
      </c>
      <c r="AJ76" s="1" t="e">
        <f t="shared" si="121"/>
        <v>#N/A</v>
      </c>
      <c r="AM76" s="1"/>
      <c r="AN76" s="1"/>
      <c r="AO76" s="1"/>
      <c r="AP76" s="1"/>
      <c r="AQ76" s="16">
        <f t="shared" si="125"/>
        <v>35124</v>
      </c>
      <c r="AR76">
        <f t="shared" si="126"/>
        <v>4</v>
      </c>
      <c r="AS76">
        <f t="shared" si="127"/>
        <v>4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6" t="e">
        <f t="shared" ref="BN76" si="134">#REF!</f>
        <v>#REF!</v>
      </c>
      <c r="BO76">
        <f t="shared" si="113"/>
        <v>4</v>
      </c>
      <c r="BP76">
        <f t="shared" si="114"/>
        <v>1</v>
      </c>
    </row>
    <row r="77" spans="1:68" x14ac:dyDescent="0.25">
      <c r="A77" s="7">
        <v>35155</v>
      </c>
      <c r="B77" s="8">
        <v>0.105855</v>
      </c>
      <c r="C77" s="8">
        <f t="shared" si="101"/>
        <v>9.0557089853619266E-2</v>
      </c>
      <c r="D77" s="9">
        <f t="shared" si="97"/>
        <v>0.45278544926809633</v>
      </c>
      <c r="E77" s="8">
        <f>_xll.BDH(E$2,"PX_LAST",$A77,$A77,"Days=A","Fill=P")</f>
        <v>1.6</v>
      </c>
      <c r="F77" s="8">
        <f t="shared" si="102"/>
        <v>1.9627060325915182</v>
      </c>
      <c r="G77" s="9">
        <f t="shared" si="98"/>
        <v>0.17842782114468347</v>
      </c>
      <c r="H77" s="9">
        <f t="shared" si="131"/>
        <v>-0.22999999999999998</v>
      </c>
      <c r="I77" s="9">
        <f t="shared" si="132"/>
        <v>-2.5786089427658254E-2</v>
      </c>
      <c r="J77" s="8">
        <v>0.17510000000000001</v>
      </c>
      <c r="K77" s="8">
        <f t="shared" si="103"/>
        <v>0.15740862260113106</v>
      </c>
      <c r="L77" s="9">
        <f t="shared" si="104"/>
        <v>0.35740862260113104</v>
      </c>
      <c r="M77" s="8">
        <v>0.75600000000000001</v>
      </c>
      <c r="N77" s="8">
        <f t="shared" si="105"/>
        <v>0.72393054637352583</v>
      </c>
      <c r="O77" s="9">
        <f t="shared" si="99"/>
        <v>0.72393054637352583</v>
      </c>
      <c r="Q77" s="40">
        <f t="shared" si="106"/>
        <v>0.35641594786189301</v>
      </c>
      <c r="R77" s="14" t="str">
        <f t="shared" si="115"/>
        <v>E</v>
      </c>
      <c r="S77" t="str">
        <f t="shared" si="124"/>
        <v>E</v>
      </c>
      <c r="T77" s="17">
        <f t="shared" si="116"/>
        <v>0.33134814545210717</v>
      </c>
      <c r="U77" s="34" t="str">
        <f t="shared" si="48"/>
        <v>E</v>
      </c>
      <c r="V77">
        <v>0</v>
      </c>
      <c r="X77" s="16">
        <f t="shared" si="107"/>
        <v>35155</v>
      </c>
      <c r="Y77" s="1">
        <f t="shared" si="108"/>
        <v>0.35641594786189301</v>
      </c>
      <c r="Z77" s="1" t="e">
        <f t="shared" si="109"/>
        <v>#N/A</v>
      </c>
      <c r="AA77" s="1" t="e">
        <f t="shared" si="110"/>
        <v>#N/A</v>
      </c>
      <c r="AB77" s="1" t="e">
        <f t="shared" si="111"/>
        <v>#N/A</v>
      </c>
      <c r="AC77">
        <v>0</v>
      </c>
      <c r="AD77" s="1" t="s">
        <v>19</v>
      </c>
      <c r="AF77" s="16">
        <f t="shared" si="117"/>
        <v>35155</v>
      </c>
      <c r="AG77" s="1">
        <f t="shared" si="118"/>
        <v>0.35641594786189301</v>
      </c>
      <c r="AH77" s="1" t="e">
        <f t="shared" si="119"/>
        <v>#N/A</v>
      </c>
      <c r="AI77" s="1" t="e">
        <f t="shared" si="120"/>
        <v>#N/A</v>
      </c>
      <c r="AJ77" s="1" t="e">
        <f t="shared" si="121"/>
        <v>#N/A</v>
      </c>
      <c r="AM77" s="1"/>
      <c r="AN77" s="1"/>
      <c r="AO77" s="1"/>
      <c r="AP77" s="1"/>
      <c r="AQ77" s="16">
        <f t="shared" si="125"/>
        <v>35155</v>
      </c>
      <c r="AR77">
        <f t="shared" si="126"/>
        <v>4</v>
      </c>
      <c r="AS77">
        <f t="shared" si="127"/>
        <v>4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6" t="e">
        <f t="shared" ref="BN77" si="135">#REF!</f>
        <v>#REF!</v>
      </c>
      <c r="BO77">
        <f t="shared" si="113"/>
        <v>4</v>
      </c>
      <c r="BP77">
        <f t="shared" si="114"/>
        <v>1</v>
      </c>
    </row>
    <row r="78" spans="1:68" x14ac:dyDescent="0.25">
      <c r="A78" s="7">
        <v>35185</v>
      </c>
      <c r="B78" s="8">
        <v>0.124516</v>
      </c>
      <c r="C78" s="8">
        <f t="shared" si="101"/>
        <v>0.10023537924533779</v>
      </c>
      <c r="D78" s="9">
        <f t="shared" si="97"/>
        <v>0.50117689622668893</v>
      </c>
      <c r="E78" s="8">
        <f>_xll.BDH(E$2,"PX_LAST",$A78,$A78,"Days=A","Fill=P")</f>
        <v>1.8</v>
      </c>
      <c r="F78" s="8">
        <f t="shared" si="102"/>
        <v>1.9163348133029356</v>
      </c>
      <c r="G78" s="9">
        <f t="shared" si="98"/>
        <v>0.17421225575481233</v>
      </c>
      <c r="H78" s="9">
        <f t="shared" si="131"/>
        <v>-0.12</v>
      </c>
      <c r="I78" s="9">
        <f t="shared" si="132"/>
        <v>2.7106127877406169E-2</v>
      </c>
      <c r="J78" s="8">
        <v>0.72550000000000003</v>
      </c>
      <c r="K78" s="8">
        <f t="shared" si="103"/>
        <v>0.31931466515980872</v>
      </c>
      <c r="L78" s="9">
        <f t="shared" si="104"/>
        <v>0.51931466515980873</v>
      </c>
      <c r="M78" s="8">
        <v>1.0389999999999999</v>
      </c>
      <c r="N78" s="8">
        <f t="shared" si="105"/>
        <v>0.81372534065707092</v>
      </c>
      <c r="O78" s="9">
        <f t="shared" si="99"/>
        <v>0.81372534065707092</v>
      </c>
      <c r="Q78" s="40">
        <f t="shared" si="106"/>
        <v>0.44229386453943526</v>
      </c>
      <c r="R78" s="14" t="str">
        <f t="shared" si="115"/>
        <v>E</v>
      </c>
      <c r="S78" t="str">
        <f t="shared" si="124"/>
        <v>E</v>
      </c>
      <c r="T78" s="17">
        <f t="shared" si="116"/>
        <v>0.33134814545210717</v>
      </c>
      <c r="U78" s="34" t="str">
        <f t="shared" si="48"/>
        <v>E</v>
      </c>
      <c r="V78">
        <v>0</v>
      </c>
      <c r="X78" s="16">
        <f t="shared" si="107"/>
        <v>35185</v>
      </c>
      <c r="Y78" s="1">
        <f t="shared" si="108"/>
        <v>0.44229386453943526</v>
      </c>
      <c r="Z78" s="1" t="e">
        <f t="shared" si="109"/>
        <v>#N/A</v>
      </c>
      <c r="AA78" s="1" t="e">
        <f t="shared" si="110"/>
        <v>#N/A</v>
      </c>
      <c r="AB78" s="1" t="e">
        <f t="shared" si="111"/>
        <v>#N/A</v>
      </c>
      <c r="AC78">
        <v>0</v>
      </c>
      <c r="AD78" s="1" t="s">
        <v>19</v>
      </c>
      <c r="AF78" s="16">
        <f t="shared" si="117"/>
        <v>35185</v>
      </c>
      <c r="AG78" s="1">
        <f t="shared" si="118"/>
        <v>0.44229386453943526</v>
      </c>
      <c r="AH78" s="1" t="e">
        <f t="shared" si="119"/>
        <v>#N/A</v>
      </c>
      <c r="AI78" s="1" t="e">
        <f t="shared" si="120"/>
        <v>#N/A</v>
      </c>
      <c r="AJ78" s="1" t="e">
        <f t="shared" si="121"/>
        <v>#N/A</v>
      </c>
      <c r="AM78" s="1"/>
      <c r="AN78" s="1"/>
      <c r="AO78" s="1"/>
      <c r="AP78" s="1"/>
      <c r="AQ78" s="16">
        <f t="shared" si="125"/>
        <v>35185</v>
      </c>
      <c r="AR78">
        <f t="shared" si="126"/>
        <v>4</v>
      </c>
      <c r="AS78">
        <f t="shared" si="127"/>
        <v>4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6" t="e">
        <f t="shared" ref="BN78" si="136">#REF!</f>
        <v>#REF!</v>
      </c>
      <c r="BO78">
        <f t="shared" si="113"/>
        <v>4</v>
      </c>
      <c r="BP78">
        <f t="shared" si="114"/>
        <v>1</v>
      </c>
    </row>
    <row r="79" spans="1:68" x14ac:dyDescent="0.25">
      <c r="A79" s="7">
        <v>35216</v>
      </c>
      <c r="B79" s="8">
        <v>0.11643100000000001</v>
      </c>
      <c r="C79" s="8">
        <f t="shared" si="101"/>
        <v>0.10485113116041653</v>
      </c>
      <c r="D79" s="9">
        <f t="shared" si="97"/>
        <v>0.52425565580208255</v>
      </c>
      <c r="E79" s="8">
        <f>_xll.BDH(E$2,"PX_LAST",$A79,$A79,"Days=A","Fill=P")</f>
        <v>2.7</v>
      </c>
      <c r="F79" s="8">
        <f t="shared" si="102"/>
        <v>2.1396793915115992</v>
      </c>
      <c r="G79" s="9">
        <f t="shared" si="98"/>
        <v>0.1945163083192363</v>
      </c>
      <c r="H79" s="9">
        <f t="shared" si="131"/>
        <v>-9.9999999999999638E-3</v>
      </c>
      <c r="I79" s="9">
        <f t="shared" si="132"/>
        <v>9.2258154159618175E-2</v>
      </c>
      <c r="J79" s="8">
        <v>0.77810000000000001</v>
      </c>
      <c r="K79" s="8">
        <f t="shared" si="103"/>
        <v>0.45006848558926327</v>
      </c>
      <c r="L79" s="9">
        <f t="shared" si="104"/>
        <v>0.65006848558926333</v>
      </c>
      <c r="M79" s="8">
        <v>1.149</v>
      </c>
      <c r="N79" s="8">
        <f t="shared" si="105"/>
        <v>0.90927861856980585</v>
      </c>
      <c r="O79" s="9">
        <f t="shared" si="99"/>
        <v>0.90927861856980585</v>
      </c>
      <c r="Q79" s="40">
        <f t="shared" si="106"/>
        <v>0.52836153519115081</v>
      </c>
      <c r="R79" s="14" t="str">
        <f t="shared" si="115"/>
        <v>E</v>
      </c>
      <c r="S79" t="str">
        <f t="shared" si="124"/>
        <v>E</v>
      </c>
      <c r="T79" s="17">
        <f t="shared" si="116"/>
        <v>0.33134814545210717</v>
      </c>
      <c r="U79" s="34" t="str">
        <f t="shared" si="48"/>
        <v>E</v>
      </c>
      <c r="V79">
        <v>0</v>
      </c>
      <c r="X79" s="16">
        <f t="shared" si="107"/>
        <v>35216</v>
      </c>
      <c r="Y79" s="1">
        <f t="shared" si="108"/>
        <v>0.52836153519115081</v>
      </c>
      <c r="Z79" s="1">
        <f t="shared" si="109"/>
        <v>0.52836153519115081</v>
      </c>
      <c r="AA79" s="1" t="e">
        <f t="shared" si="110"/>
        <v>#N/A</v>
      </c>
      <c r="AB79" s="1" t="e">
        <f t="shared" si="111"/>
        <v>#N/A</v>
      </c>
      <c r="AC79">
        <v>0</v>
      </c>
      <c r="AD79" s="1" t="s">
        <v>19</v>
      </c>
      <c r="AF79" s="16">
        <f t="shared" si="117"/>
        <v>35216</v>
      </c>
      <c r="AG79" s="1">
        <f t="shared" si="118"/>
        <v>0.52836153519115081</v>
      </c>
      <c r="AH79" s="1" t="e">
        <f t="shared" si="119"/>
        <v>#N/A</v>
      </c>
      <c r="AI79" s="1" t="e">
        <f t="shared" si="120"/>
        <v>#N/A</v>
      </c>
      <c r="AJ79" s="1" t="e">
        <f t="shared" si="121"/>
        <v>#N/A</v>
      </c>
      <c r="AM79" s="1"/>
      <c r="AN79" s="1"/>
      <c r="AO79" s="1"/>
      <c r="AP79" s="1"/>
      <c r="AQ79" s="16">
        <f t="shared" si="125"/>
        <v>35216</v>
      </c>
      <c r="AR79">
        <f t="shared" si="126"/>
        <v>4</v>
      </c>
      <c r="AS79">
        <f t="shared" si="127"/>
        <v>4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6" t="e">
        <f t="shared" ref="BN79" si="137">#REF!</f>
        <v>#REF!</v>
      </c>
      <c r="BO79">
        <f t="shared" si="113"/>
        <v>4</v>
      </c>
      <c r="BP79">
        <f t="shared" si="114"/>
        <v>1</v>
      </c>
    </row>
    <row r="80" spans="1:68" x14ac:dyDescent="0.25">
      <c r="A80" s="7">
        <v>35246</v>
      </c>
      <c r="B80" s="8">
        <v>-1.8359E-2</v>
      </c>
      <c r="C80" s="8">
        <f t="shared" si="101"/>
        <v>6.973624377969781E-2</v>
      </c>
      <c r="D80" s="9">
        <f t="shared" si="97"/>
        <v>0.34868121889848902</v>
      </c>
      <c r="E80" s="8">
        <f>_xll.BDH(E$2,"PX_LAST",$A80,$A80,"Days=A","Fill=P")</f>
        <v>3.2</v>
      </c>
      <c r="F80" s="8">
        <f t="shared" si="102"/>
        <v>2.4418707649307936</v>
      </c>
      <c r="G80" s="9">
        <f t="shared" si="98"/>
        <v>0.22198825135734487</v>
      </c>
      <c r="H80" s="9">
        <f t="shared" si="131"/>
        <v>0.1</v>
      </c>
      <c r="I80" s="9">
        <f t="shared" si="132"/>
        <v>0.16099412567867244</v>
      </c>
      <c r="J80" s="8">
        <v>0.3715</v>
      </c>
      <c r="K80" s="8">
        <f t="shared" si="103"/>
        <v>0.42767646719632324</v>
      </c>
      <c r="L80" s="9">
        <f t="shared" si="104"/>
        <v>0.62767646719632331</v>
      </c>
      <c r="M80" s="8">
        <v>0.94599999999999995</v>
      </c>
      <c r="N80" s="8">
        <f t="shared" si="105"/>
        <v>0.91974421227741121</v>
      </c>
      <c r="O80" s="9">
        <f t="shared" si="99"/>
        <v>0.91974421227741121</v>
      </c>
      <c r="Q80" s="40">
        <f t="shared" si="106"/>
        <v>0.5267717719798547</v>
      </c>
      <c r="R80" s="14" t="str">
        <f t="shared" si="115"/>
        <v>SD</v>
      </c>
      <c r="S80" t="str">
        <f t="shared" si="124"/>
        <v>E</v>
      </c>
      <c r="T80" s="17">
        <f t="shared" si="116"/>
        <v>0.33134814545210717</v>
      </c>
      <c r="U80" s="34" t="str">
        <f t="shared" si="48"/>
        <v>E</v>
      </c>
      <c r="V80">
        <v>0</v>
      </c>
      <c r="X80" s="16">
        <f t="shared" si="107"/>
        <v>35246</v>
      </c>
      <c r="Y80" s="1" t="e">
        <f t="shared" si="108"/>
        <v>#N/A</v>
      </c>
      <c r="Z80" s="1">
        <f t="shared" si="109"/>
        <v>0.5267717719798547</v>
      </c>
      <c r="AA80" s="1" t="e">
        <f t="shared" si="110"/>
        <v>#N/A</v>
      </c>
      <c r="AB80" s="1" t="e">
        <f t="shared" si="111"/>
        <v>#N/A</v>
      </c>
      <c r="AC80">
        <v>0</v>
      </c>
      <c r="AD80" s="1" t="s">
        <v>19</v>
      </c>
      <c r="AF80" s="16">
        <f t="shared" si="117"/>
        <v>35246</v>
      </c>
      <c r="AG80" s="1">
        <f t="shared" si="118"/>
        <v>0.5267717719798547</v>
      </c>
      <c r="AH80" s="1">
        <f t="shared" si="119"/>
        <v>0.5267717719798547</v>
      </c>
      <c r="AI80" s="1" t="e">
        <f t="shared" si="120"/>
        <v>#N/A</v>
      </c>
      <c r="AJ80" s="1" t="e">
        <f t="shared" si="121"/>
        <v>#N/A</v>
      </c>
      <c r="AM80" s="1"/>
      <c r="AN80" s="1"/>
      <c r="AO80" s="1"/>
      <c r="AP80" s="1"/>
      <c r="AQ80" s="16">
        <f t="shared" si="125"/>
        <v>35246</v>
      </c>
      <c r="AR80">
        <f t="shared" si="126"/>
        <v>3</v>
      </c>
      <c r="AS80">
        <f t="shared" si="127"/>
        <v>4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6" t="e">
        <f t="shared" ref="BN80" si="138">#REF!</f>
        <v>#REF!</v>
      </c>
      <c r="BO80">
        <f t="shared" si="113"/>
        <v>4</v>
      </c>
      <c r="BP80">
        <f t="shared" si="114"/>
        <v>1</v>
      </c>
    </row>
    <row r="81" spans="1:68" x14ac:dyDescent="0.25">
      <c r="A81" s="7">
        <v>35277</v>
      </c>
      <c r="B81" s="8">
        <v>0.116267</v>
      </c>
      <c r="C81" s="8">
        <f t="shared" si="101"/>
        <v>8.2997509302483938E-2</v>
      </c>
      <c r="D81" s="9">
        <f t="shared" si="97"/>
        <v>0.41498754651241965</v>
      </c>
      <c r="E81" s="8">
        <f>_xll.BDH(E$2,"PX_LAST",$A81,$A81,"Days=A","Fill=P")</f>
        <v>3.1</v>
      </c>
      <c r="F81" s="8">
        <f t="shared" si="102"/>
        <v>2.6294375969255173</v>
      </c>
      <c r="G81" s="9">
        <f t="shared" si="98"/>
        <v>0.23903978153868338</v>
      </c>
      <c r="H81" s="9">
        <f t="shared" si="131"/>
        <v>0.3</v>
      </c>
      <c r="I81" s="9">
        <f t="shared" si="132"/>
        <v>0.26951989076934169</v>
      </c>
      <c r="J81" s="8">
        <v>9.6699999999999994E-2</v>
      </c>
      <c r="K81" s="8">
        <f t="shared" si="103"/>
        <v>0.33334817404537109</v>
      </c>
      <c r="L81" s="9">
        <f t="shared" si="104"/>
        <v>0.53334817404537116</v>
      </c>
      <c r="M81" s="8">
        <v>0.79200000000000004</v>
      </c>
      <c r="N81" s="8">
        <f t="shared" si="105"/>
        <v>0.88333711177834906</v>
      </c>
      <c r="O81" s="9">
        <f t="shared" si="99"/>
        <v>0.88333711177834906</v>
      </c>
      <c r="Q81" s="40">
        <f t="shared" si="106"/>
        <v>0.51480257810195973</v>
      </c>
      <c r="R81" s="14" t="str">
        <f t="shared" si="115"/>
        <v>SD</v>
      </c>
      <c r="S81" t="str">
        <f t="shared" si="124"/>
        <v>E</v>
      </c>
      <c r="T81" s="17">
        <f t="shared" si="116"/>
        <v>0.51480257810195973</v>
      </c>
      <c r="U81" s="34" t="str">
        <f t="shared" si="48"/>
        <v>SD</v>
      </c>
      <c r="V81">
        <v>0</v>
      </c>
      <c r="X81" s="16">
        <f t="shared" si="107"/>
        <v>35277</v>
      </c>
      <c r="Y81" s="1">
        <f t="shared" si="108"/>
        <v>0.51480257810195973</v>
      </c>
      <c r="Z81" s="1">
        <f t="shared" si="109"/>
        <v>0.51480257810195973</v>
      </c>
      <c r="AA81" s="1" t="e">
        <f t="shared" si="110"/>
        <v>#N/A</v>
      </c>
      <c r="AB81" s="1" t="e">
        <f t="shared" si="111"/>
        <v>#N/A</v>
      </c>
      <c r="AC81">
        <v>0</v>
      </c>
      <c r="AD81" s="1" t="s">
        <v>19</v>
      </c>
      <c r="AF81" s="16">
        <f t="shared" si="117"/>
        <v>35277</v>
      </c>
      <c r="AG81" s="1">
        <f t="shared" si="118"/>
        <v>0.51480257810195973</v>
      </c>
      <c r="AH81" s="1">
        <f t="shared" si="119"/>
        <v>0.51480257810195973</v>
      </c>
      <c r="AI81" s="1" t="e">
        <f t="shared" si="120"/>
        <v>#N/A</v>
      </c>
      <c r="AJ81" s="1" t="e">
        <f t="shared" si="121"/>
        <v>#N/A</v>
      </c>
      <c r="AM81" s="1"/>
      <c r="AN81" s="1"/>
      <c r="AO81" s="1"/>
      <c r="AP81" s="1"/>
      <c r="AQ81" s="16">
        <f t="shared" si="125"/>
        <v>35277</v>
      </c>
      <c r="AR81">
        <f t="shared" si="126"/>
        <v>3</v>
      </c>
      <c r="AS81">
        <f t="shared" si="127"/>
        <v>4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6" t="e">
        <f t="shared" ref="BN81" si="139">#REF!</f>
        <v>#REF!</v>
      </c>
      <c r="BO81">
        <f t="shared" si="113"/>
        <v>4</v>
      </c>
      <c r="BP81">
        <f t="shared" si="114"/>
        <v>1</v>
      </c>
    </row>
    <row r="82" spans="1:68" x14ac:dyDescent="0.25">
      <c r="A82" s="7">
        <v>35308</v>
      </c>
      <c r="B82" s="8">
        <v>0.16117200000000001</v>
      </c>
      <c r="C82" s="8">
        <f t="shared" si="101"/>
        <v>0.10527723915127601</v>
      </c>
      <c r="D82" s="9">
        <f t="shared" si="97"/>
        <v>0.52638619575638002</v>
      </c>
      <c r="E82" s="8">
        <f>_xll.BDH(E$2,"PX_LAST",$A82,$A82,"Days=A","Fill=P")</f>
        <v>2.9</v>
      </c>
      <c r="F82" s="8">
        <f t="shared" si="102"/>
        <v>2.706547881801745</v>
      </c>
      <c r="G82" s="9">
        <f t="shared" si="98"/>
        <v>0.24604980743652227</v>
      </c>
      <c r="H82" s="9">
        <f t="shared" si="131"/>
        <v>0.16999999999999998</v>
      </c>
      <c r="I82" s="9">
        <f t="shared" si="132"/>
        <v>0.20802490371826113</v>
      </c>
      <c r="J82" s="8">
        <v>0.27589999999999998</v>
      </c>
      <c r="K82" s="8">
        <f t="shared" si="103"/>
        <v>0.3169754444424403</v>
      </c>
      <c r="L82" s="9">
        <f t="shared" si="104"/>
        <v>0.51697544444244037</v>
      </c>
      <c r="M82" s="8">
        <v>1.151</v>
      </c>
      <c r="N82" s="8">
        <f t="shared" si="105"/>
        <v>0.95962103492151951</v>
      </c>
      <c r="O82" s="9">
        <f t="shared" si="99"/>
        <v>0.95962103492151951</v>
      </c>
      <c r="Q82" s="40">
        <f t="shared" si="106"/>
        <v>0.57647353061562845</v>
      </c>
      <c r="R82" s="14" t="str">
        <f t="shared" si="115"/>
        <v>E</v>
      </c>
      <c r="S82" t="str">
        <f t="shared" si="124"/>
        <v>E</v>
      </c>
      <c r="T82" s="17">
        <f t="shared" si="116"/>
        <v>0.57647353061562845</v>
      </c>
      <c r="U82" s="34" t="str">
        <f t="shared" si="48"/>
        <v>E</v>
      </c>
      <c r="V82">
        <v>0</v>
      </c>
      <c r="X82" s="16">
        <f t="shared" si="107"/>
        <v>35308</v>
      </c>
      <c r="Y82" s="1">
        <f t="shared" si="108"/>
        <v>0.57647353061562845</v>
      </c>
      <c r="Z82" s="1">
        <f t="shared" si="109"/>
        <v>0.57647353061562845</v>
      </c>
      <c r="AA82" s="1" t="e">
        <f t="shared" si="110"/>
        <v>#N/A</v>
      </c>
      <c r="AB82" s="1" t="e">
        <f t="shared" si="111"/>
        <v>#N/A</v>
      </c>
      <c r="AC82">
        <v>0</v>
      </c>
      <c r="AD82" s="1" t="s">
        <v>19</v>
      </c>
      <c r="AF82" s="16">
        <f t="shared" si="117"/>
        <v>35308</v>
      </c>
      <c r="AG82" s="1">
        <f t="shared" si="118"/>
        <v>0.57647353061562845</v>
      </c>
      <c r="AH82" s="1">
        <f t="shared" si="119"/>
        <v>0.57647353061562845</v>
      </c>
      <c r="AI82" s="1" t="e">
        <f t="shared" si="120"/>
        <v>#N/A</v>
      </c>
      <c r="AJ82" s="1" t="e">
        <f t="shared" si="121"/>
        <v>#N/A</v>
      </c>
      <c r="AM82" s="1"/>
      <c r="AN82" s="1"/>
      <c r="AO82" s="1"/>
      <c r="AP82" s="1"/>
      <c r="AQ82" s="16">
        <f t="shared" si="125"/>
        <v>35308</v>
      </c>
      <c r="AR82">
        <f t="shared" si="126"/>
        <v>4</v>
      </c>
      <c r="AS82">
        <f t="shared" si="127"/>
        <v>4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6" t="e">
        <f t="shared" ref="BN82" si="140">#REF!</f>
        <v>#REF!</v>
      </c>
      <c r="BO82">
        <f t="shared" si="113"/>
        <v>4</v>
      </c>
      <c r="BP82">
        <f t="shared" si="114"/>
        <v>1</v>
      </c>
    </row>
    <row r="83" spans="1:68" x14ac:dyDescent="0.25">
      <c r="A83" s="7">
        <v>35338</v>
      </c>
      <c r="B83" s="8">
        <v>0.23122999999999999</v>
      </c>
      <c r="C83" s="8">
        <f t="shared" si="101"/>
        <v>0.14117377599316233</v>
      </c>
      <c r="D83" s="9">
        <f t="shared" si="97"/>
        <v>0.7058688799658116</v>
      </c>
      <c r="E83" s="8">
        <f>_xll.BDH(E$2,"PX_LAST",$A83,$A83,"Days=A","Fill=P")</f>
        <v>2.8</v>
      </c>
      <c r="F83" s="8">
        <f t="shared" si="102"/>
        <v>2.7331817354882477</v>
      </c>
      <c r="G83" s="9">
        <f t="shared" si="98"/>
        <v>0.24847106686256798</v>
      </c>
      <c r="H83" s="9">
        <f t="shared" si="131"/>
        <v>0.11999999999999997</v>
      </c>
      <c r="I83" s="9">
        <f t="shared" si="132"/>
        <v>0.18423553343128396</v>
      </c>
      <c r="J83" s="8">
        <v>0.29139999999999999</v>
      </c>
      <c r="K83" s="8">
        <f t="shared" si="103"/>
        <v>0.30968644277634483</v>
      </c>
      <c r="L83" s="9">
        <f t="shared" si="104"/>
        <v>0.50968644277634478</v>
      </c>
      <c r="M83" s="8">
        <v>0.57099999999999995</v>
      </c>
      <c r="N83" s="8">
        <f t="shared" si="105"/>
        <v>0.84886403996888637</v>
      </c>
      <c r="O83" s="9">
        <f t="shared" si="99"/>
        <v>0.84886403996888637</v>
      </c>
      <c r="Q83" s="40">
        <f t="shared" si="106"/>
        <v>0.54055950393562879</v>
      </c>
      <c r="R83" s="14" t="str">
        <f t="shared" si="115"/>
        <v>SD</v>
      </c>
      <c r="S83" t="str">
        <f t="shared" si="124"/>
        <v>SD</v>
      </c>
      <c r="T83" s="17">
        <f t="shared" si="116"/>
        <v>0.54055950393562879</v>
      </c>
      <c r="U83" s="34" t="str">
        <f t="shared" si="48"/>
        <v>SD</v>
      </c>
      <c r="V83">
        <v>0</v>
      </c>
      <c r="X83" s="16">
        <f t="shared" si="107"/>
        <v>35338</v>
      </c>
      <c r="Y83" s="1" t="e">
        <f t="shared" si="108"/>
        <v>#N/A</v>
      </c>
      <c r="Z83" s="1">
        <f t="shared" si="109"/>
        <v>0.54055950393562879</v>
      </c>
      <c r="AA83" s="1" t="e">
        <f t="shared" si="110"/>
        <v>#N/A</v>
      </c>
      <c r="AB83" s="1" t="e">
        <f t="shared" si="111"/>
        <v>#N/A</v>
      </c>
      <c r="AC83">
        <v>0</v>
      </c>
      <c r="AD83" s="1" t="s">
        <v>19</v>
      </c>
      <c r="AF83" s="16">
        <f t="shared" si="117"/>
        <v>35338</v>
      </c>
      <c r="AG83" s="1" t="e">
        <f t="shared" si="118"/>
        <v>#N/A</v>
      </c>
      <c r="AH83" s="1">
        <f t="shared" si="119"/>
        <v>0.54055950393562879</v>
      </c>
      <c r="AI83" s="1" t="e">
        <f t="shared" si="120"/>
        <v>#N/A</v>
      </c>
      <c r="AJ83" s="1" t="e">
        <f t="shared" si="121"/>
        <v>#N/A</v>
      </c>
      <c r="AM83" s="1"/>
      <c r="AN83" s="1"/>
      <c r="AO83" s="1"/>
      <c r="AP83" s="1"/>
      <c r="AQ83" s="16">
        <f t="shared" si="125"/>
        <v>35338</v>
      </c>
      <c r="AR83">
        <f t="shared" si="126"/>
        <v>3</v>
      </c>
      <c r="AS83">
        <f t="shared" si="127"/>
        <v>3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6" t="e">
        <f t="shared" ref="BN83" si="141">#REF!</f>
        <v>#REF!</v>
      </c>
      <c r="BO83">
        <f t="shared" si="113"/>
        <v>3</v>
      </c>
      <c r="BP83">
        <f t="shared" si="114"/>
        <v>1</v>
      </c>
    </row>
    <row r="84" spans="1:68" x14ac:dyDescent="0.25">
      <c r="A84" s="7">
        <v>35369</v>
      </c>
      <c r="B84" s="8">
        <v>0.21048500000000001</v>
      </c>
      <c r="C84" s="8">
        <f t="shared" si="101"/>
        <v>0.16092747483511105</v>
      </c>
      <c r="D84" s="9">
        <f t="shared" si="97"/>
        <v>0.80463737417555525</v>
      </c>
      <c r="E84" s="8">
        <f>_xll.BDH(E$2,"PX_LAST",$A84,$A84,"Days=A","Fill=P")</f>
        <v>3.2</v>
      </c>
      <c r="F84" s="8">
        <f t="shared" si="102"/>
        <v>2.8662249408740972</v>
      </c>
      <c r="G84" s="9">
        <f t="shared" si="98"/>
        <v>0.260565903715827</v>
      </c>
      <c r="H84" s="9">
        <f t="shared" si="131"/>
        <v>0.14000000000000001</v>
      </c>
      <c r="I84" s="9">
        <f t="shared" si="132"/>
        <v>0.2002829518579135</v>
      </c>
      <c r="J84" s="8">
        <v>0.2843</v>
      </c>
      <c r="K84" s="8">
        <f t="shared" si="103"/>
        <v>0.30245130658508657</v>
      </c>
      <c r="L84" s="9">
        <f t="shared" si="104"/>
        <v>0.50245130658508663</v>
      </c>
      <c r="M84" s="8">
        <v>0.81200000000000006</v>
      </c>
      <c r="N84" s="8">
        <f t="shared" si="105"/>
        <v>0.83835778857775378</v>
      </c>
      <c r="O84" s="9">
        <f t="shared" si="99"/>
        <v>0.83835778857775378</v>
      </c>
      <c r="Q84" s="40">
        <f t="shared" si="106"/>
        <v>0.53797712599579284</v>
      </c>
      <c r="R84" s="14" t="str">
        <f t="shared" si="115"/>
        <v>SD</v>
      </c>
      <c r="S84" t="str">
        <f t="shared" si="124"/>
        <v>SD</v>
      </c>
      <c r="T84" s="17">
        <f t="shared" si="116"/>
        <v>0.54055950393562879</v>
      </c>
      <c r="U84" s="34" t="str">
        <f t="shared" ref="U84:U147" si="142">IF(OR(ABS($T84-$T83)&gt;$X$2,T84*T83&lt;0,ABS(Q84-MAX(Q73:Q83))&gt;$AL$2),R84,U83)</f>
        <v>SD</v>
      </c>
      <c r="V84">
        <v>0</v>
      </c>
      <c r="X84" s="16">
        <f t="shared" si="107"/>
        <v>35369</v>
      </c>
      <c r="Y84" s="1">
        <f t="shared" si="108"/>
        <v>0.53797712599579284</v>
      </c>
      <c r="Z84" s="1">
        <f t="shared" si="109"/>
        <v>0.53797712599579284</v>
      </c>
      <c r="AA84" s="1" t="e">
        <f t="shared" si="110"/>
        <v>#N/A</v>
      </c>
      <c r="AB84" s="1" t="e">
        <f t="shared" si="111"/>
        <v>#N/A</v>
      </c>
      <c r="AC84">
        <v>0</v>
      </c>
      <c r="AD84" s="1" t="s">
        <v>19</v>
      </c>
      <c r="AF84" s="16">
        <f t="shared" si="117"/>
        <v>35369</v>
      </c>
      <c r="AG84" s="1" t="e">
        <f t="shared" si="118"/>
        <v>#N/A</v>
      </c>
      <c r="AH84" s="1">
        <f t="shared" si="119"/>
        <v>0.53797712599579284</v>
      </c>
      <c r="AI84" s="1" t="e">
        <f t="shared" si="120"/>
        <v>#N/A</v>
      </c>
      <c r="AJ84" s="1" t="e">
        <f t="shared" si="121"/>
        <v>#N/A</v>
      </c>
      <c r="AM84" s="1"/>
      <c r="AN84" s="1"/>
      <c r="AO84" s="1"/>
      <c r="AP84" s="1"/>
      <c r="AQ84" s="16">
        <f t="shared" si="125"/>
        <v>35369</v>
      </c>
      <c r="AR84">
        <f t="shared" si="126"/>
        <v>3</v>
      </c>
      <c r="AS84">
        <f t="shared" si="127"/>
        <v>3</v>
      </c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6" t="e">
        <f t="shared" ref="BN84" si="143">#REF!</f>
        <v>#REF!</v>
      </c>
      <c r="BO84">
        <f t="shared" si="113"/>
        <v>3</v>
      </c>
      <c r="BP84">
        <f t="shared" si="114"/>
        <v>1</v>
      </c>
    </row>
    <row r="85" spans="1:68" x14ac:dyDescent="0.25">
      <c r="A85" s="7">
        <v>35399</v>
      </c>
      <c r="B85" s="8">
        <v>0.20022899999999999</v>
      </c>
      <c r="C85" s="8">
        <f t="shared" si="101"/>
        <v>0.1721284095071044</v>
      </c>
      <c r="D85" s="9">
        <f t="shared" si="97"/>
        <v>0.86064204753552198</v>
      </c>
      <c r="E85" s="8">
        <f>_xll.BDH(E$2,"PX_LAST",$A85,$A85,"Days=A","Fill=P")</f>
        <v>3.9</v>
      </c>
      <c r="F85" s="8">
        <f t="shared" si="102"/>
        <v>3.1608508327249796</v>
      </c>
      <c r="G85" s="9">
        <f t="shared" si="98"/>
        <v>0.28735007570227089</v>
      </c>
      <c r="H85" s="9">
        <f t="shared" si="131"/>
        <v>0.11999999999999997</v>
      </c>
      <c r="I85" s="9">
        <f t="shared" si="132"/>
        <v>0.20367503785113544</v>
      </c>
      <c r="J85" s="8">
        <v>0.51749999999999996</v>
      </c>
      <c r="K85" s="8">
        <f t="shared" si="103"/>
        <v>0.36374018420833687</v>
      </c>
      <c r="L85" s="9">
        <f t="shared" si="104"/>
        <v>0.56374018420833694</v>
      </c>
      <c r="M85" s="8">
        <v>0.70599999999999996</v>
      </c>
      <c r="N85" s="8">
        <f t="shared" si="105"/>
        <v>0.80063581883309398</v>
      </c>
      <c r="O85" s="9">
        <f t="shared" si="99"/>
        <v>0.80063581883309398</v>
      </c>
      <c r="Q85" s="40">
        <f t="shared" si="106"/>
        <v>0.55546189122335554</v>
      </c>
      <c r="R85" s="14" t="str">
        <f t="shared" si="115"/>
        <v>E</v>
      </c>
      <c r="S85" t="str">
        <f t="shared" si="124"/>
        <v>SD</v>
      </c>
      <c r="T85" s="17">
        <f t="shared" si="116"/>
        <v>0.54055950393562879</v>
      </c>
      <c r="U85" s="34" t="str">
        <f t="shared" si="142"/>
        <v>SD</v>
      </c>
      <c r="V85">
        <v>0</v>
      </c>
      <c r="X85" s="16">
        <f t="shared" si="107"/>
        <v>35399</v>
      </c>
      <c r="Y85" s="1">
        <f t="shared" si="108"/>
        <v>0.55546189122335554</v>
      </c>
      <c r="Z85" s="1">
        <f t="shared" si="109"/>
        <v>0.55546189122335554</v>
      </c>
      <c r="AA85" s="1" t="e">
        <f t="shared" si="110"/>
        <v>#N/A</v>
      </c>
      <c r="AB85" s="1" t="e">
        <f t="shared" si="111"/>
        <v>#N/A</v>
      </c>
      <c r="AC85">
        <v>0</v>
      </c>
      <c r="AD85" s="1" t="s">
        <v>19</v>
      </c>
      <c r="AF85" s="16">
        <f t="shared" si="117"/>
        <v>35399</v>
      </c>
      <c r="AG85" s="1" t="e">
        <f t="shared" si="118"/>
        <v>#N/A</v>
      </c>
      <c r="AH85" s="1">
        <f t="shared" si="119"/>
        <v>0.55546189122335554</v>
      </c>
      <c r="AI85" s="1" t="e">
        <f t="shared" si="120"/>
        <v>#N/A</v>
      </c>
      <c r="AJ85" s="1" t="e">
        <f t="shared" si="121"/>
        <v>#N/A</v>
      </c>
      <c r="AM85" s="1"/>
      <c r="AN85" s="1"/>
      <c r="AO85" s="1"/>
      <c r="AP85" s="1"/>
      <c r="AQ85" s="16">
        <f t="shared" si="125"/>
        <v>35399</v>
      </c>
      <c r="AR85">
        <f t="shared" si="126"/>
        <v>4</v>
      </c>
      <c r="AS85">
        <f t="shared" si="127"/>
        <v>3</v>
      </c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6" t="e">
        <f t="shared" ref="BN85" si="144">#REF!</f>
        <v>#REF!</v>
      </c>
      <c r="BO85">
        <f t="shared" si="113"/>
        <v>3</v>
      </c>
      <c r="BP85">
        <f t="shared" si="114"/>
        <v>1</v>
      </c>
    </row>
    <row r="86" spans="1:68" x14ac:dyDescent="0.25">
      <c r="A86" s="7">
        <v>35430</v>
      </c>
      <c r="B86" s="8">
        <v>0.287381</v>
      </c>
      <c r="C86" s="8">
        <f t="shared" si="101"/>
        <v>0.20497539779757967</v>
      </c>
      <c r="D86" s="9">
        <f t="shared" si="97"/>
        <v>1.0248769889878984</v>
      </c>
      <c r="E86" s="8">
        <f>_xll.BDH(E$2,"PX_LAST",$A86,$A86,"Days=A","Fill=P")</f>
        <v>4.0999999999999996</v>
      </c>
      <c r="F86" s="8">
        <f t="shared" si="102"/>
        <v>3.4285083453983605</v>
      </c>
      <c r="G86" s="9">
        <f t="shared" si="98"/>
        <v>0.31168257685439643</v>
      </c>
      <c r="H86" s="9">
        <f t="shared" si="131"/>
        <v>8.9999999999999941E-2</v>
      </c>
      <c r="I86" s="9">
        <f t="shared" si="132"/>
        <v>0.20084128842719817</v>
      </c>
      <c r="J86" s="8">
        <v>0.16189999999999999</v>
      </c>
      <c r="K86" s="8">
        <f t="shared" si="103"/>
        <v>0.30621573170896083</v>
      </c>
      <c r="L86" s="9">
        <f t="shared" si="104"/>
        <v>0.50621573170896084</v>
      </c>
      <c r="M86" s="8">
        <v>0.76100000000000001</v>
      </c>
      <c r="N86" s="8">
        <f t="shared" si="105"/>
        <v>0.78933961046566214</v>
      </c>
      <c r="O86" s="9">
        <f t="shared" si="99"/>
        <v>0.78933961046566214</v>
      </c>
      <c r="Q86" s="40">
        <f t="shared" si="106"/>
        <v>0.55225681290651729</v>
      </c>
      <c r="R86" s="14" t="str">
        <f t="shared" si="115"/>
        <v>SD</v>
      </c>
      <c r="S86" t="str">
        <f t="shared" si="124"/>
        <v>SD</v>
      </c>
      <c r="T86" s="17">
        <f t="shared" si="116"/>
        <v>0.55225681290651729</v>
      </c>
      <c r="U86" s="34" t="str">
        <f t="shared" si="142"/>
        <v>SD</v>
      </c>
      <c r="V86">
        <v>0</v>
      </c>
      <c r="X86" s="16">
        <f t="shared" si="107"/>
        <v>35430</v>
      </c>
      <c r="Y86" s="1">
        <f t="shared" si="108"/>
        <v>0.55225681290651729</v>
      </c>
      <c r="Z86" s="1">
        <f t="shared" si="109"/>
        <v>0.55225681290651729</v>
      </c>
      <c r="AA86" s="1" t="e">
        <f t="shared" si="110"/>
        <v>#N/A</v>
      </c>
      <c r="AB86" s="1" t="e">
        <f t="shared" si="111"/>
        <v>#N/A</v>
      </c>
      <c r="AC86">
        <v>0</v>
      </c>
      <c r="AD86" s="1" t="s">
        <v>19</v>
      </c>
      <c r="AF86" s="16">
        <f t="shared" si="117"/>
        <v>35430</v>
      </c>
      <c r="AG86" s="1">
        <f t="shared" si="118"/>
        <v>0.55225681290651729</v>
      </c>
      <c r="AH86" s="1">
        <f t="shared" si="119"/>
        <v>0.55225681290651729</v>
      </c>
      <c r="AI86" s="1" t="e">
        <f t="shared" si="120"/>
        <v>#N/A</v>
      </c>
      <c r="AJ86" s="1" t="e">
        <f t="shared" si="121"/>
        <v>#N/A</v>
      </c>
      <c r="AM86" s="1"/>
      <c r="AN86" s="1"/>
      <c r="AO86" s="1"/>
      <c r="AP86" s="1"/>
      <c r="AQ86" s="16">
        <f t="shared" si="125"/>
        <v>35430</v>
      </c>
      <c r="AR86">
        <f t="shared" si="126"/>
        <v>3</v>
      </c>
      <c r="AS86">
        <f t="shared" si="127"/>
        <v>3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6" t="e">
        <f t="shared" ref="BN86" si="145">#REF!</f>
        <v>#REF!</v>
      </c>
      <c r="BO86">
        <f t="shared" si="113"/>
        <v>3</v>
      </c>
      <c r="BP86">
        <f t="shared" si="114"/>
        <v>1</v>
      </c>
    </row>
    <row r="87" spans="1:68" x14ac:dyDescent="0.25">
      <c r="A87" s="7">
        <v>35461</v>
      </c>
      <c r="B87" s="8">
        <v>0.35327199999999997</v>
      </c>
      <c r="C87" s="8">
        <f t="shared" si="101"/>
        <v>0.24723992942526946</v>
      </c>
      <c r="D87" s="9">
        <f t="shared" si="97"/>
        <v>1.2361996471263472</v>
      </c>
      <c r="E87" s="8">
        <f>_xll.BDH(E$2,"PX_LAST",$A87,$A87,"Days=A","Fill=P")</f>
        <v>6.6</v>
      </c>
      <c r="F87" s="8">
        <f t="shared" si="102"/>
        <v>4.3323834669598273</v>
      </c>
      <c r="G87" s="9">
        <f t="shared" si="98"/>
        <v>0.39385304245089342</v>
      </c>
      <c r="H87" s="9">
        <f t="shared" si="131"/>
        <v>0.35</v>
      </c>
      <c r="I87" s="9">
        <f t="shared" si="132"/>
        <v>0.37192652122544667</v>
      </c>
      <c r="J87" s="8">
        <v>0.53069999999999995</v>
      </c>
      <c r="K87" s="8">
        <f t="shared" si="103"/>
        <v>0.37019374817190698</v>
      </c>
      <c r="L87" s="9">
        <f t="shared" si="104"/>
        <v>0.57019374817190704</v>
      </c>
      <c r="M87" s="8">
        <v>0.89500000000000002</v>
      </c>
      <c r="N87" s="8">
        <f t="shared" si="105"/>
        <v>0.81945282148294851</v>
      </c>
      <c r="O87" s="9">
        <f t="shared" si="99"/>
        <v>0.81945282148294851</v>
      </c>
      <c r="Q87" s="40">
        <f t="shared" si="106"/>
        <v>0.60076632213725079</v>
      </c>
      <c r="R87" s="14" t="str">
        <f t="shared" si="115"/>
        <v>E</v>
      </c>
      <c r="S87" t="str">
        <f t="shared" si="124"/>
        <v>E</v>
      </c>
      <c r="T87" s="17">
        <f t="shared" si="116"/>
        <v>0.60076632213725079</v>
      </c>
      <c r="U87" s="34" t="str">
        <f t="shared" si="142"/>
        <v>E</v>
      </c>
      <c r="V87">
        <v>0</v>
      </c>
      <c r="X87" s="16">
        <f t="shared" si="107"/>
        <v>35461</v>
      </c>
      <c r="Y87" s="1">
        <f t="shared" si="108"/>
        <v>0.60076632213725079</v>
      </c>
      <c r="Z87" s="1" t="e">
        <f t="shared" si="109"/>
        <v>#N/A</v>
      </c>
      <c r="AA87" s="1" t="e">
        <f t="shared" si="110"/>
        <v>#N/A</v>
      </c>
      <c r="AB87" s="1" t="e">
        <f t="shared" si="111"/>
        <v>#N/A</v>
      </c>
      <c r="AC87">
        <v>0</v>
      </c>
      <c r="AD87" s="1" t="s">
        <v>19</v>
      </c>
      <c r="AF87" s="16">
        <f t="shared" si="117"/>
        <v>35461</v>
      </c>
      <c r="AG87" s="1">
        <f t="shared" si="118"/>
        <v>0.60076632213725079</v>
      </c>
      <c r="AH87" s="1" t="e">
        <f t="shared" si="119"/>
        <v>#N/A</v>
      </c>
      <c r="AI87" s="1" t="e">
        <f t="shared" si="120"/>
        <v>#N/A</v>
      </c>
      <c r="AJ87" s="1" t="e">
        <f t="shared" si="121"/>
        <v>#N/A</v>
      </c>
      <c r="AM87" s="1"/>
      <c r="AN87" s="1"/>
      <c r="AO87" s="1"/>
      <c r="AP87" s="1"/>
      <c r="AQ87" s="16">
        <f t="shared" si="125"/>
        <v>35461</v>
      </c>
      <c r="AR87">
        <f t="shared" si="126"/>
        <v>4</v>
      </c>
      <c r="AS87">
        <f t="shared" si="127"/>
        <v>4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6" t="e">
        <f t="shared" ref="BN87" si="146">#REF!</f>
        <v>#REF!</v>
      </c>
      <c r="BO87">
        <f t="shared" si="113"/>
        <v>4</v>
      </c>
      <c r="BP87">
        <f t="shared" si="114"/>
        <v>1</v>
      </c>
    </row>
    <row r="88" spans="1:68" x14ac:dyDescent="0.25">
      <c r="A88" s="7">
        <v>35489</v>
      </c>
      <c r="B88" s="8">
        <v>0.26270300000000002</v>
      </c>
      <c r="C88" s="8">
        <f t="shared" si="101"/>
        <v>0.25164690453906768</v>
      </c>
      <c r="D88" s="9">
        <f t="shared" si="97"/>
        <v>1.2582345226953384</v>
      </c>
      <c r="E88" s="8">
        <f>_xll.BDH(E$2,"PX_LAST",$A88,$A88,"Days=A","Fill=P")</f>
        <v>6.9</v>
      </c>
      <c r="F88" s="8">
        <f t="shared" si="102"/>
        <v>5.0641541788762767</v>
      </c>
      <c r="G88" s="9">
        <f t="shared" si="98"/>
        <v>0.46037765262511604</v>
      </c>
      <c r="H88" s="9">
        <f t="shared" si="131"/>
        <v>0.4</v>
      </c>
      <c r="I88" s="9">
        <f t="shared" si="132"/>
        <v>0.43018882631255806</v>
      </c>
      <c r="J88" s="8">
        <v>1.0792999999999999</v>
      </c>
      <c r="K88" s="8">
        <f t="shared" si="103"/>
        <v>0.57228902994291353</v>
      </c>
      <c r="L88" s="9">
        <f t="shared" si="104"/>
        <v>0.77228902994291349</v>
      </c>
      <c r="M88" s="8">
        <v>1.117</v>
      </c>
      <c r="N88" s="8">
        <f t="shared" si="105"/>
        <v>0.90425376736030816</v>
      </c>
      <c r="O88" s="9">
        <f t="shared" si="99"/>
        <v>0.90425376736030816</v>
      </c>
      <c r="Q88" s="40">
        <f t="shared" si="106"/>
        <v>0.74036424782813426</v>
      </c>
      <c r="R88" s="14" t="str">
        <f t="shared" si="115"/>
        <v>E</v>
      </c>
      <c r="S88" t="str">
        <f t="shared" si="124"/>
        <v>E</v>
      </c>
      <c r="T88" s="17">
        <f t="shared" si="116"/>
        <v>0.60076632213725079</v>
      </c>
      <c r="U88" s="34" t="str">
        <f t="shared" si="142"/>
        <v>E</v>
      </c>
      <c r="V88">
        <v>0</v>
      </c>
      <c r="X88" s="16">
        <f t="shared" si="107"/>
        <v>35489</v>
      </c>
      <c r="Y88" s="1">
        <f t="shared" si="108"/>
        <v>0.74036424782813426</v>
      </c>
      <c r="Z88" s="1">
        <f t="shared" si="109"/>
        <v>0.74036424782813426</v>
      </c>
      <c r="AA88" s="1" t="e">
        <f t="shared" si="110"/>
        <v>#N/A</v>
      </c>
      <c r="AB88" s="1" t="e">
        <f t="shared" si="111"/>
        <v>#N/A</v>
      </c>
      <c r="AC88">
        <v>0</v>
      </c>
      <c r="AD88" s="1" t="s">
        <v>19</v>
      </c>
      <c r="AF88" s="16">
        <f t="shared" si="117"/>
        <v>35489</v>
      </c>
      <c r="AG88" s="1">
        <f t="shared" si="118"/>
        <v>0.74036424782813426</v>
      </c>
      <c r="AH88" s="1" t="e">
        <f t="shared" si="119"/>
        <v>#N/A</v>
      </c>
      <c r="AI88" s="1" t="e">
        <f t="shared" si="120"/>
        <v>#N/A</v>
      </c>
      <c r="AJ88" s="1" t="e">
        <f t="shared" si="121"/>
        <v>#N/A</v>
      </c>
      <c r="AM88" s="1"/>
      <c r="AN88" s="1"/>
      <c r="AO88" s="1"/>
      <c r="AP88" s="1"/>
      <c r="AQ88" s="16">
        <f t="shared" si="125"/>
        <v>35489</v>
      </c>
      <c r="AR88">
        <f t="shared" si="126"/>
        <v>4</v>
      </c>
      <c r="AS88">
        <f t="shared" si="127"/>
        <v>4</v>
      </c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6" t="e">
        <f t="shared" ref="BN88" si="147">#REF!</f>
        <v>#REF!</v>
      </c>
      <c r="BO88">
        <f t="shared" si="113"/>
        <v>4</v>
      </c>
      <c r="BP88">
        <f t="shared" si="114"/>
        <v>1</v>
      </c>
    </row>
    <row r="89" spans="1:68" x14ac:dyDescent="0.25">
      <c r="A89" s="7">
        <v>35520</v>
      </c>
      <c r="B89" s="8">
        <v>0.21680099999999999</v>
      </c>
      <c r="C89" s="8">
        <f t="shared" si="101"/>
        <v>0.24171582174543338</v>
      </c>
      <c r="D89" s="9">
        <f t="shared" si="97"/>
        <v>1.2085791087271669</v>
      </c>
      <c r="E89" s="8">
        <f>_xll.BDH(E$2,"PX_LAST",$A89,$A89,"Days=A","Fill=P")</f>
        <v>6.8</v>
      </c>
      <c r="F89" s="8">
        <f t="shared" si="102"/>
        <v>5.5588702378965378</v>
      </c>
      <c r="G89" s="9">
        <f t="shared" si="98"/>
        <v>0.50535183980877618</v>
      </c>
      <c r="H89" s="9">
        <f t="shared" si="131"/>
        <v>0.4</v>
      </c>
      <c r="I89" s="9">
        <f t="shared" si="132"/>
        <v>0.4526759199043881</v>
      </c>
      <c r="J89" s="8">
        <v>0.44009999999999999</v>
      </c>
      <c r="K89" s="8">
        <f t="shared" si="103"/>
        <v>0.53461515640918322</v>
      </c>
      <c r="L89" s="9">
        <f t="shared" si="104"/>
        <v>0.73461515640918318</v>
      </c>
      <c r="M89" s="8">
        <v>0.79600000000000004</v>
      </c>
      <c r="N89" s="8">
        <f t="shared" si="105"/>
        <v>0.8734014436626204</v>
      </c>
      <c r="O89" s="9">
        <f t="shared" si="99"/>
        <v>0.8734014436626204</v>
      </c>
      <c r="Q89" s="40">
        <f t="shared" si="106"/>
        <v>0.73231953878802514</v>
      </c>
      <c r="R89" s="14" t="str">
        <f t="shared" si="115"/>
        <v>SD</v>
      </c>
      <c r="S89" t="str">
        <f t="shared" si="124"/>
        <v>E</v>
      </c>
      <c r="T89" s="17">
        <f t="shared" si="116"/>
        <v>0.60076632213725079</v>
      </c>
      <c r="U89" s="34" t="str">
        <f t="shared" si="142"/>
        <v>E</v>
      </c>
      <c r="V89">
        <v>0</v>
      </c>
      <c r="X89" s="16">
        <f t="shared" si="107"/>
        <v>35520</v>
      </c>
      <c r="Y89" s="1" t="e">
        <f t="shared" si="108"/>
        <v>#N/A</v>
      </c>
      <c r="Z89" s="1">
        <f t="shared" si="109"/>
        <v>0.73231953878802514</v>
      </c>
      <c r="AA89" s="1" t="e">
        <f t="shared" si="110"/>
        <v>#N/A</v>
      </c>
      <c r="AB89" s="1" t="e">
        <f t="shared" si="111"/>
        <v>#N/A</v>
      </c>
      <c r="AC89">
        <v>0</v>
      </c>
      <c r="AD89" s="1" t="s">
        <v>19</v>
      </c>
      <c r="AF89" s="16">
        <f t="shared" si="117"/>
        <v>35520</v>
      </c>
      <c r="AG89" s="1">
        <f t="shared" si="118"/>
        <v>0.73231953878802514</v>
      </c>
      <c r="AH89" s="1" t="e">
        <f t="shared" si="119"/>
        <v>#N/A</v>
      </c>
      <c r="AI89" s="1" t="e">
        <f t="shared" si="120"/>
        <v>#N/A</v>
      </c>
      <c r="AJ89" s="1" t="e">
        <f t="shared" si="121"/>
        <v>#N/A</v>
      </c>
      <c r="AM89" s="1"/>
      <c r="AN89" s="1"/>
      <c r="AO89" s="1"/>
      <c r="AP89" s="1"/>
      <c r="AQ89" s="16">
        <f t="shared" si="125"/>
        <v>35520</v>
      </c>
      <c r="AR89">
        <f t="shared" si="126"/>
        <v>3</v>
      </c>
      <c r="AS89">
        <f t="shared" si="127"/>
        <v>4</v>
      </c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6" t="e">
        <f t="shared" ref="BN89" si="148">#REF!</f>
        <v>#REF!</v>
      </c>
      <c r="BO89">
        <f t="shared" si="113"/>
        <v>4</v>
      </c>
      <c r="BP89">
        <f t="shared" si="114"/>
        <v>1</v>
      </c>
    </row>
    <row r="90" spans="1:68" x14ac:dyDescent="0.25">
      <c r="A90" s="7">
        <v>35550</v>
      </c>
      <c r="B90" s="8">
        <v>0.20410300000000001</v>
      </c>
      <c r="C90" s="8">
        <f t="shared" si="101"/>
        <v>0.23099616754798485</v>
      </c>
      <c r="D90" s="9">
        <f t="shared" si="97"/>
        <v>1.1549808377399242</v>
      </c>
      <c r="E90" s="8">
        <f>_xll.BDH(E$2,"PX_LAST",$A90,$A90,"Days=A","Fill=P")</f>
        <v>6.8</v>
      </c>
      <c r="F90" s="8">
        <f t="shared" si="102"/>
        <v>5.912592220096025</v>
      </c>
      <c r="G90" s="9">
        <f t="shared" si="98"/>
        <v>0.53750838364509324</v>
      </c>
      <c r="H90" s="9">
        <f t="shared" si="131"/>
        <v>0.36</v>
      </c>
      <c r="I90" s="9">
        <f t="shared" si="132"/>
        <v>0.44875419182254661</v>
      </c>
      <c r="J90" s="8">
        <v>0.20039999999999999</v>
      </c>
      <c r="K90" s="8">
        <f t="shared" si="103"/>
        <v>0.43936383683256597</v>
      </c>
      <c r="L90" s="9">
        <f t="shared" si="104"/>
        <v>0.63936383683256603</v>
      </c>
      <c r="M90" s="8">
        <v>0.59299999999999997</v>
      </c>
      <c r="N90" s="8">
        <f t="shared" si="105"/>
        <v>0.79348703221877348</v>
      </c>
      <c r="O90" s="9">
        <f t="shared" si="99"/>
        <v>0.79348703221877348</v>
      </c>
      <c r="Q90" s="40">
        <f t="shared" si="106"/>
        <v>0.68115612046071061</v>
      </c>
      <c r="R90" s="14" t="str">
        <f t="shared" si="115"/>
        <v>SD</v>
      </c>
      <c r="S90" t="str">
        <f t="shared" si="124"/>
        <v>SD</v>
      </c>
      <c r="T90" s="17">
        <f t="shared" si="116"/>
        <v>0.60076632213725079</v>
      </c>
      <c r="U90" s="34" t="str">
        <f t="shared" si="142"/>
        <v>E</v>
      </c>
      <c r="V90">
        <v>0</v>
      </c>
      <c r="X90" s="16">
        <f t="shared" si="107"/>
        <v>35550</v>
      </c>
      <c r="Y90" s="1" t="e">
        <f t="shared" si="108"/>
        <v>#N/A</v>
      </c>
      <c r="Z90" s="1">
        <f t="shared" si="109"/>
        <v>0.68115612046071061</v>
      </c>
      <c r="AA90" s="1" t="e">
        <f t="shared" si="110"/>
        <v>#N/A</v>
      </c>
      <c r="AB90" s="1" t="e">
        <f t="shared" si="111"/>
        <v>#N/A</v>
      </c>
      <c r="AC90">
        <v>0</v>
      </c>
      <c r="AD90" s="1" t="s">
        <v>19</v>
      </c>
      <c r="AF90" s="16">
        <f t="shared" si="117"/>
        <v>35550</v>
      </c>
      <c r="AG90" s="1">
        <f t="shared" si="118"/>
        <v>0.68115612046071061</v>
      </c>
      <c r="AH90" s="1">
        <f t="shared" si="119"/>
        <v>0.68115612046071061</v>
      </c>
      <c r="AI90" s="1" t="e">
        <f t="shared" si="120"/>
        <v>#N/A</v>
      </c>
      <c r="AJ90" s="1" t="e">
        <f t="shared" si="121"/>
        <v>#N/A</v>
      </c>
      <c r="AM90" s="1"/>
      <c r="AN90" s="1"/>
      <c r="AO90" s="1"/>
      <c r="AP90" s="1"/>
      <c r="AQ90" s="16">
        <f t="shared" si="125"/>
        <v>35550</v>
      </c>
      <c r="AR90">
        <f t="shared" si="126"/>
        <v>3</v>
      </c>
      <c r="AS90">
        <f t="shared" si="127"/>
        <v>3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6" t="e">
        <f t="shared" ref="BN90" si="149">#REF!</f>
        <v>#REF!</v>
      </c>
      <c r="BO90">
        <f t="shared" si="113"/>
        <v>3</v>
      </c>
      <c r="BP90">
        <f t="shared" si="114"/>
        <v>1</v>
      </c>
    </row>
    <row r="91" spans="1:68" x14ac:dyDescent="0.25">
      <c r="A91" s="7">
        <v>35581</v>
      </c>
      <c r="B91" s="8">
        <v>0.20465800000000001</v>
      </c>
      <c r="C91" s="8">
        <f t="shared" si="101"/>
        <v>0.22348978979680917</v>
      </c>
      <c r="D91" s="9">
        <f t="shared" si="97"/>
        <v>1.1174489489840458</v>
      </c>
      <c r="E91" s="8">
        <f>_xll.BDH(E$2,"PX_LAST",$A91,$A91,"Days=A","Fill=P")</f>
        <v>6.6</v>
      </c>
      <c r="F91" s="8">
        <f t="shared" si="102"/>
        <v>6.1085034373686575</v>
      </c>
      <c r="G91" s="9">
        <f t="shared" si="98"/>
        <v>0.55531849430624158</v>
      </c>
      <c r="H91" s="9">
        <f t="shared" si="131"/>
        <v>0.26999999999999996</v>
      </c>
      <c r="I91" s="9">
        <f t="shared" si="132"/>
        <v>0.41265924715312075</v>
      </c>
      <c r="J91" s="8">
        <v>0.42970000000000003</v>
      </c>
      <c r="K91" s="8">
        <f t="shared" si="103"/>
        <v>0.43660964333528468</v>
      </c>
      <c r="L91" s="9">
        <f t="shared" si="104"/>
        <v>0.63660964333528469</v>
      </c>
      <c r="M91" s="8">
        <v>0.34399999999999997</v>
      </c>
      <c r="N91" s="8">
        <f t="shared" si="105"/>
        <v>0.66538322803642302</v>
      </c>
      <c r="O91" s="9">
        <f t="shared" si="99"/>
        <v>0.66538322803642302</v>
      </c>
      <c r="Q91" s="40">
        <f t="shared" si="106"/>
        <v>0.63696901385668081</v>
      </c>
      <c r="R91" s="14" t="str">
        <f t="shared" si="115"/>
        <v>SD</v>
      </c>
      <c r="S91" t="str">
        <f t="shared" si="124"/>
        <v>SD</v>
      </c>
      <c r="T91" s="17">
        <f t="shared" si="116"/>
        <v>0.60076632213725079</v>
      </c>
      <c r="U91" s="34" t="str">
        <f t="shared" si="142"/>
        <v>SD</v>
      </c>
      <c r="V91">
        <v>0</v>
      </c>
      <c r="X91" s="16">
        <f t="shared" si="107"/>
        <v>35581</v>
      </c>
      <c r="Y91" s="1">
        <f t="shared" si="108"/>
        <v>0.63696901385668081</v>
      </c>
      <c r="Z91" s="1">
        <f t="shared" si="109"/>
        <v>0.63696901385668081</v>
      </c>
      <c r="AA91" s="1" t="e">
        <f t="shared" si="110"/>
        <v>#N/A</v>
      </c>
      <c r="AB91" s="1" t="e">
        <f t="shared" si="111"/>
        <v>#N/A</v>
      </c>
      <c r="AC91">
        <v>0</v>
      </c>
      <c r="AD91" s="1" t="s">
        <v>19</v>
      </c>
      <c r="AF91" s="16">
        <f t="shared" si="117"/>
        <v>35581</v>
      </c>
      <c r="AG91" s="1">
        <f t="shared" si="118"/>
        <v>0.63696901385668081</v>
      </c>
      <c r="AH91" s="1">
        <f t="shared" si="119"/>
        <v>0.63696901385668081</v>
      </c>
      <c r="AI91" s="1" t="e">
        <f t="shared" si="120"/>
        <v>#N/A</v>
      </c>
      <c r="AJ91" s="1" t="e">
        <f t="shared" si="121"/>
        <v>#N/A</v>
      </c>
      <c r="AM91" s="1"/>
      <c r="AN91" s="1"/>
      <c r="AO91" s="1"/>
      <c r="AP91" s="1"/>
      <c r="AQ91" s="16">
        <f t="shared" si="125"/>
        <v>35581</v>
      </c>
      <c r="AR91">
        <f t="shared" si="126"/>
        <v>3</v>
      </c>
      <c r="AS91">
        <f t="shared" si="127"/>
        <v>3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6" t="e">
        <f t="shared" ref="BN91" si="150">#REF!</f>
        <v>#REF!</v>
      </c>
      <c r="BO91">
        <f t="shared" si="113"/>
        <v>3</v>
      </c>
      <c r="BP91">
        <f t="shared" si="114"/>
        <v>1</v>
      </c>
    </row>
    <row r="92" spans="1:68" x14ac:dyDescent="0.25">
      <c r="A92" s="7">
        <v>35611</v>
      </c>
      <c r="B92" s="8">
        <v>0.324905</v>
      </c>
      <c r="C92" s="8">
        <f t="shared" si="101"/>
        <v>0.25239312470471859</v>
      </c>
      <c r="D92" s="9">
        <f t="shared" si="97"/>
        <v>1.2619656235235928</v>
      </c>
      <c r="E92" s="8">
        <f>_xll.BDH(E$2,"PX_LAST",$A92,$A92,"Days=A","Fill=P")</f>
        <v>6.7</v>
      </c>
      <c r="F92" s="8">
        <f t="shared" si="102"/>
        <v>6.2770799577185903</v>
      </c>
      <c r="G92" s="9">
        <f t="shared" si="98"/>
        <v>0.57064363251987182</v>
      </c>
      <c r="H92" s="9">
        <f t="shared" si="131"/>
        <v>0.26000000000000006</v>
      </c>
      <c r="I92" s="9">
        <f t="shared" si="132"/>
        <v>0.41532181625993592</v>
      </c>
      <c r="J92" s="8">
        <v>0.72360000000000002</v>
      </c>
      <c r="K92" s="8">
        <f t="shared" si="103"/>
        <v>0.51840189498472855</v>
      </c>
      <c r="L92" s="9">
        <f t="shared" si="104"/>
        <v>0.71840189498472862</v>
      </c>
      <c r="M92" s="8">
        <v>0.71499999999999997</v>
      </c>
      <c r="N92" s="8">
        <f t="shared" si="105"/>
        <v>0.6795240080460424</v>
      </c>
      <c r="O92" s="9">
        <f t="shared" si="99"/>
        <v>0.6795240080460424</v>
      </c>
      <c r="Q92" s="40">
        <f t="shared" si="106"/>
        <v>0.66937210740752684</v>
      </c>
      <c r="R92" s="14" t="str">
        <f t="shared" si="115"/>
        <v>E</v>
      </c>
      <c r="S92" t="str">
        <f t="shared" si="124"/>
        <v>E</v>
      </c>
      <c r="T92" s="17">
        <f t="shared" si="116"/>
        <v>0.66937210740752684</v>
      </c>
      <c r="U92" s="34" t="str">
        <f t="shared" si="142"/>
        <v>E</v>
      </c>
      <c r="V92">
        <v>0</v>
      </c>
      <c r="X92" s="16">
        <f t="shared" si="107"/>
        <v>35611</v>
      </c>
      <c r="Y92" s="1">
        <f t="shared" si="108"/>
        <v>0.66937210740752684</v>
      </c>
      <c r="Z92" s="1" t="e">
        <f t="shared" si="109"/>
        <v>#N/A</v>
      </c>
      <c r="AA92" s="1" t="e">
        <f t="shared" si="110"/>
        <v>#N/A</v>
      </c>
      <c r="AB92" s="1" t="e">
        <f t="shared" si="111"/>
        <v>#N/A</v>
      </c>
      <c r="AC92">
        <v>0</v>
      </c>
      <c r="AD92" s="1" t="s">
        <v>19</v>
      </c>
      <c r="AF92" s="16">
        <f t="shared" si="117"/>
        <v>35611</v>
      </c>
      <c r="AG92" s="1">
        <f t="shared" si="118"/>
        <v>0.66937210740752684</v>
      </c>
      <c r="AH92" s="1" t="e">
        <f t="shared" si="119"/>
        <v>#N/A</v>
      </c>
      <c r="AI92" s="1" t="e">
        <f t="shared" si="120"/>
        <v>#N/A</v>
      </c>
      <c r="AJ92" s="1" t="e">
        <f t="shared" si="121"/>
        <v>#N/A</v>
      </c>
      <c r="AM92" s="1"/>
      <c r="AN92" s="1"/>
      <c r="AO92" s="1"/>
      <c r="AP92" s="1"/>
      <c r="AQ92" s="16">
        <f t="shared" si="125"/>
        <v>35611</v>
      </c>
      <c r="AR92">
        <f t="shared" si="126"/>
        <v>4</v>
      </c>
      <c r="AS92">
        <f t="shared" si="127"/>
        <v>4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6" t="e">
        <f t="shared" ref="BN92" si="151">#REF!</f>
        <v>#REF!</v>
      </c>
      <c r="BO92">
        <f t="shared" si="113"/>
        <v>4</v>
      </c>
      <c r="BP92">
        <f t="shared" si="114"/>
        <v>1</v>
      </c>
    </row>
    <row r="93" spans="1:68" x14ac:dyDescent="0.25">
      <c r="A93" s="7">
        <v>35642</v>
      </c>
      <c r="B93" s="8">
        <v>0.37515999999999999</v>
      </c>
      <c r="C93" s="8">
        <f t="shared" si="101"/>
        <v>0.28738168416387377</v>
      </c>
      <c r="D93" s="9">
        <f t="shared" si="97"/>
        <v>1.4369084208193688</v>
      </c>
      <c r="E93" s="8">
        <f>_xll.BDH(E$2,"PX_LAST",$A93,$A93,"Days=A","Fill=P")</f>
        <v>8.1</v>
      </c>
      <c r="F93" s="8">
        <f t="shared" si="102"/>
        <v>6.7966121697687925</v>
      </c>
      <c r="G93" s="9">
        <f t="shared" si="98"/>
        <v>0.61787383361534476</v>
      </c>
      <c r="H93" s="9">
        <f t="shared" si="131"/>
        <v>0.15</v>
      </c>
      <c r="I93" s="9">
        <f t="shared" si="132"/>
        <v>0.38393691680767239</v>
      </c>
      <c r="J93" s="8">
        <v>0.70040000000000002</v>
      </c>
      <c r="K93" s="8">
        <f t="shared" si="103"/>
        <v>0.57027135491408099</v>
      </c>
      <c r="L93" s="9">
        <f t="shared" si="104"/>
        <v>0.77027135491408094</v>
      </c>
      <c r="M93" s="8">
        <v>0.89300000000000002</v>
      </c>
      <c r="N93" s="8">
        <f t="shared" si="105"/>
        <v>0.74036466575292037</v>
      </c>
      <c r="O93" s="9">
        <f t="shared" si="99"/>
        <v>0.74036466575292037</v>
      </c>
      <c r="Q93" s="40">
        <f t="shared" si="106"/>
        <v>0.72147819316001804</v>
      </c>
      <c r="R93" s="14" t="str">
        <f t="shared" si="115"/>
        <v>E</v>
      </c>
      <c r="S93" t="str">
        <f t="shared" si="124"/>
        <v>E</v>
      </c>
      <c r="T93" s="17">
        <f t="shared" si="116"/>
        <v>0.66937210740752684</v>
      </c>
      <c r="U93" s="34" t="str">
        <f t="shared" si="142"/>
        <v>E</v>
      </c>
      <c r="V93">
        <v>0</v>
      </c>
      <c r="X93" s="16">
        <f t="shared" si="107"/>
        <v>35642</v>
      </c>
      <c r="Y93" s="1">
        <f t="shared" si="108"/>
        <v>0.72147819316001804</v>
      </c>
      <c r="Z93" s="1">
        <f t="shared" si="109"/>
        <v>0.72147819316001804</v>
      </c>
      <c r="AA93" s="1" t="e">
        <f t="shared" si="110"/>
        <v>#N/A</v>
      </c>
      <c r="AB93" s="1" t="e">
        <f t="shared" si="111"/>
        <v>#N/A</v>
      </c>
      <c r="AC93">
        <v>0</v>
      </c>
      <c r="AD93" s="1" t="s">
        <v>19</v>
      </c>
      <c r="AF93" s="16">
        <f t="shared" si="117"/>
        <v>35642</v>
      </c>
      <c r="AG93" s="1">
        <f t="shared" si="118"/>
        <v>0.72147819316001804</v>
      </c>
      <c r="AH93" s="1" t="e">
        <f t="shared" si="119"/>
        <v>#N/A</v>
      </c>
      <c r="AI93" s="1" t="e">
        <f t="shared" si="120"/>
        <v>#N/A</v>
      </c>
      <c r="AJ93" s="1" t="e">
        <f t="shared" si="121"/>
        <v>#N/A</v>
      </c>
      <c r="AM93" s="1"/>
      <c r="AN93" s="1"/>
      <c r="AO93" s="1"/>
      <c r="AP93" s="1"/>
      <c r="AQ93" s="16">
        <f t="shared" si="125"/>
        <v>35642</v>
      </c>
      <c r="AR93">
        <f t="shared" si="126"/>
        <v>4</v>
      </c>
      <c r="AS93">
        <f t="shared" si="127"/>
        <v>4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6" t="e">
        <f t="shared" ref="BN93" si="152">#REF!</f>
        <v>#REF!</v>
      </c>
      <c r="BO93">
        <f t="shared" si="113"/>
        <v>4</v>
      </c>
      <c r="BP93">
        <f t="shared" si="114"/>
        <v>1</v>
      </c>
    </row>
    <row r="94" spans="1:68" x14ac:dyDescent="0.25">
      <c r="A94" s="7">
        <v>35673</v>
      </c>
      <c r="B94" s="8">
        <v>0.37337100000000001</v>
      </c>
      <c r="C94" s="8">
        <f t="shared" si="101"/>
        <v>0.31188863917716975</v>
      </c>
      <c r="D94" s="9">
        <f t="shared" si="97"/>
        <v>1.5594431958858486</v>
      </c>
      <c r="E94" s="8">
        <f>_xll.BDH(E$2,"PX_LAST",$A94,$A94,"Days=A","Fill=P")</f>
        <v>8.1</v>
      </c>
      <c r="F94" s="8">
        <f t="shared" si="102"/>
        <v>7.1680777013846857</v>
      </c>
      <c r="G94" s="9">
        <f t="shared" si="98"/>
        <v>0.65164342739860781</v>
      </c>
      <c r="H94" s="9">
        <f t="shared" si="131"/>
        <v>0.11999999999999993</v>
      </c>
      <c r="I94" s="9">
        <f t="shared" si="132"/>
        <v>0.38582171369930385</v>
      </c>
      <c r="J94" s="8">
        <v>0.52739999999999998</v>
      </c>
      <c r="K94" s="8">
        <f t="shared" si="103"/>
        <v>0.55805301876356783</v>
      </c>
      <c r="L94" s="9">
        <f t="shared" si="104"/>
        <v>0.7580530187635679</v>
      </c>
      <c r="M94" s="8">
        <v>0.70499999999999996</v>
      </c>
      <c r="N94" s="8">
        <f t="shared" si="105"/>
        <v>0.73028573601333802</v>
      </c>
      <c r="O94" s="9">
        <f t="shared" si="99"/>
        <v>0.73028573601333802</v>
      </c>
      <c r="Q94" s="40">
        <f t="shared" si="106"/>
        <v>0.71762702106395837</v>
      </c>
      <c r="R94" s="14" t="str">
        <f t="shared" si="115"/>
        <v>SD</v>
      </c>
      <c r="S94" t="str">
        <f t="shared" si="124"/>
        <v>E</v>
      </c>
      <c r="T94" s="17">
        <f t="shared" si="116"/>
        <v>0.66937210740752684</v>
      </c>
      <c r="U94" s="34" t="str">
        <f t="shared" si="142"/>
        <v>E</v>
      </c>
      <c r="V94">
        <v>0</v>
      </c>
      <c r="X94" s="16">
        <f t="shared" si="107"/>
        <v>35673</v>
      </c>
      <c r="Y94" s="1">
        <f t="shared" si="108"/>
        <v>0.71762702106395837</v>
      </c>
      <c r="Z94" s="1">
        <f t="shared" si="109"/>
        <v>0.71762702106395837</v>
      </c>
      <c r="AA94" s="1" t="e">
        <f t="shared" si="110"/>
        <v>#N/A</v>
      </c>
      <c r="AB94" s="1" t="e">
        <f t="shared" si="111"/>
        <v>#N/A</v>
      </c>
      <c r="AC94">
        <v>0</v>
      </c>
      <c r="AD94" s="1" t="s">
        <v>19</v>
      </c>
      <c r="AF94" s="16">
        <f t="shared" si="117"/>
        <v>35673</v>
      </c>
      <c r="AG94" s="1">
        <f t="shared" si="118"/>
        <v>0.71762702106395837</v>
      </c>
      <c r="AH94" s="1" t="e">
        <f t="shared" si="119"/>
        <v>#N/A</v>
      </c>
      <c r="AI94" s="1" t="e">
        <f t="shared" si="120"/>
        <v>#N/A</v>
      </c>
      <c r="AJ94" s="1" t="e">
        <f t="shared" si="121"/>
        <v>#N/A</v>
      </c>
      <c r="AM94" s="1"/>
      <c r="AN94" s="1"/>
      <c r="AO94" s="1"/>
      <c r="AP94" s="1"/>
      <c r="AQ94" s="16">
        <f t="shared" si="125"/>
        <v>35673</v>
      </c>
      <c r="AR94">
        <f t="shared" si="126"/>
        <v>3</v>
      </c>
      <c r="AS94">
        <f t="shared" si="127"/>
        <v>4</v>
      </c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6" t="e">
        <f t="shared" ref="BN94" si="153">#REF!</f>
        <v>#REF!</v>
      </c>
      <c r="BO94">
        <f t="shared" si="113"/>
        <v>4</v>
      </c>
      <c r="BP94">
        <f t="shared" si="114"/>
        <v>1</v>
      </c>
    </row>
    <row r="95" spans="1:68" x14ac:dyDescent="0.25">
      <c r="A95" s="7">
        <v>35703</v>
      </c>
      <c r="B95" s="8">
        <v>0.24901499999999999</v>
      </c>
      <c r="C95" s="8">
        <f t="shared" si="101"/>
        <v>0.29396965201167635</v>
      </c>
      <c r="D95" s="9">
        <f t="shared" si="97"/>
        <v>1.4698482600583818</v>
      </c>
      <c r="E95" s="8">
        <f>_xll.BDH(E$2,"PX_LAST",$A95,$A95,"Days=A","Fill=P")</f>
        <v>8.5</v>
      </c>
      <c r="F95" s="8">
        <f t="shared" si="102"/>
        <v>7.5476755564900504</v>
      </c>
      <c r="G95" s="9">
        <f t="shared" si="98"/>
        <v>0.68615232331727727</v>
      </c>
      <c r="H95" s="9">
        <f t="shared" si="131"/>
        <v>0.17</v>
      </c>
      <c r="I95" s="9">
        <f t="shared" si="132"/>
        <v>0.42807616165863865</v>
      </c>
      <c r="J95" s="8">
        <v>0.86460000000000004</v>
      </c>
      <c r="K95" s="8">
        <f t="shared" si="103"/>
        <v>0.64541890841595095</v>
      </c>
      <c r="L95" s="9">
        <f t="shared" si="104"/>
        <v>0.84541890841595091</v>
      </c>
      <c r="M95" s="8">
        <v>0.53900000000000003</v>
      </c>
      <c r="N95" s="8">
        <f t="shared" si="105"/>
        <v>0.67576930124953671</v>
      </c>
      <c r="O95" s="9">
        <f t="shared" si="99"/>
        <v>0.67576930124953671</v>
      </c>
      <c r="Q95" s="40">
        <f t="shared" si="106"/>
        <v>0.71908780301527564</v>
      </c>
      <c r="R95" s="14" t="str">
        <f t="shared" si="115"/>
        <v>E</v>
      </c>
      <c r="S95" t="str">
        <f t="shared" si="124"/>
        <v>E</v>
      </c>
      <c r="T95" s="17">
        <f t="shared" si="116"/>
        <v>0.71908780301527564</v>
      </c>
      <c r="U95" s="34" t="str">
        <f t="shared" si="142"/>
        <v>E</v>
      </c>
      <c r="V95">
        <v>0</v>
      </c>
      <c r="X95" s="16">
        <f t="shared" si="107"/>
        <v>35703</v>
      </c>
      <c r="Y95" s="1">
        <f t="shared" si="108"/>
        <v>0.71908780301527564</v>
      </c>
      <c r="Z95" s="1">
        <f t="shared" si="109"/>
        <v>0.71908780301527564</v>
      </c>
      <c r="AA95" s="1" t="e">
        <f t="shared" si="110"/>
        <v>#N/A</v>
      </c>
      <c r="AB95" s="1" t="e">
        <f t="shared" si="111"/>
        <v>#N/A</v>
      </c>
      <c r="AC95">
        <v>0</v>
      </c>
      <c r="AD95" s="1" t="s">
        <v>19</v>
      </c>
      <c r="AF95" s="16">
        <f t="shared" si="117"/>
        <v>35703</v>
      </c>
      <c r="AG95" s="1">
        <f t="shared" si="118"/>
        <v>0.71908780301527564</v>
      </c>
      <c r="AH95" s="1">
        <f t="shared" si="119"/>
        <v>0.71908780301527564</v>
      </c>
      <c r="AI95" s="1" t="e">
        <f t="shared" si="120"/>
        <v>#N/A</v>
      </c>
      <c r="AJ95" s="1" t="e">
        <f t="shared" si="121"/>
        <v>#N/A</v>
      </c>
      <c r="AM95" s="1"/>
      <c r="AN95" s="1"/>
      <c r="AO95" s="1"/>
      <c r="AP95" s="1"/>
      <c r="AQ95" s="16">
        <f t="shared" si="125"/>
        <v>35703</v>
      </c>
      <c r="AR95">
        <f t="shared" si="126"/>
        <v>4</v>
      </c>
      <c r="AS95">
        <f t="shared" si="127"/>
        <v>4</v>
      </c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6" t="e">
        <f t="shared" ref="BN95" si="154">#REF!</f>
        <v>#REF!</v>
      </c>
      <c r="BO95">
        <f t="shared" si="113"/>
        <v>4</v>
      </c>
      <c r="BP95">
        <f t="shared" si="114"/>
        <v>1</v>
      </c>
    </row>
    <row r="96" spans="1:68" x14ac:dyDescent="0.25">
      <c r="A96" s="7">
        <v>35734</v>
      </c>
      <c r="B96" s="8">
        <v>0.21277599999999999</v>
      </c>
      <c r="C96" s="8">
        <f t="shared" si="101"/>
        <v>0.27082946118834861</v>
      </c>
      <c r="D96" s="9">
        <f t="shared" si="97"/>
        <v>1.354147305941743</v>
      </c>
      <c r="E96" s="8">
        <f>_xll.BDH(E$2,"PX_LAST",$A96,$A96,"Days=A","Fill=P")</f>
        <v>8.6</v>
      </c>
      <c r="F96" s="8">
        <f t="shared" si="102"/>
        <v>7.8475880228903865</v>
      </c>
      <c r="G96" s="9">
        <f t="shared" si="98"/>
        <v>0.71341709299003508</v>
      </c>
      <c r="H96" s="9">
        <f t="shared" si="131"/>
        <v>0.18</v>
      </c>
      <c r="I96" s="9">
        <f t="shared" si="132"/>
        <v>0.44670854649501757</v>
      </c>
      <c r="J96" s="8">
        <v>0.59199999999999997</v>
      </c>
      <c r="K96" s="8">
        <f t="shared" si="103"/>
        <v>0.63019451951740491</v>
      </c>
      <c r="L96" s="9">
        <f t="shared" si="104"/>
        <v>0.83019451951740497</v>
      </c>
      <c r="M96" s="8">
        <v>-0.1</v>
      </c>
      <c r="N96" s="8">
        <f t="shared" si="105"/>
        <v>0.45467505039341871</v>
      </c>
      <c r="O96" s="9">
        <f t="shared" si="99"/>
        <v>0.45467505039341871</v>
      </c>
      <c r="Q96" s="40">
        <f t="shared" si="106"/>
        <v>0.64929845006501297</v>
      </c>
      <c r="R96" s="14" t="str">
        <f t="shared" si="115"/>
        <v>SD</v>
      </c>
      <c r="S96" t="str">
        <f t="shared" si="124"/>
        <v>SD</v>
      </c>
      <c r="T96" s="17">
        <f t="shared" si="116"/>
        <v>0.64929845006501297</v>
      </c>
      <c r="U96" s="34" t="str">
        <f t="shared" si="142"/>
        <v>SD</v>
      </c>
      <c r="V96">
        <v>0</v>
      </c>
      <c r="X96" s="16">
        <f t="shared" si="107"/>
        <v>35734</v>
      </c>
      <c r="Y96" s="1" t="e">
        <f t="shared" si="108"/>
        <v>#N/A</v>
      </c>
      <c r="Z96" s="1">
        <f t="shared" si="109"/>
        <v>0.64929845006501297</v>
      </c>
      <c r="AA96" s="1" t="e">
        <f t="shared" si="110"/>
        <v>#N/A</v>
      </c>
      <c r="AB96" s="1" t="e">
        <f t="shared" si="111"/>
        <v>#N/A</v>
      </c>
      <c r="AC96">
        <v>0</v>
      </c>
      <c r="AD96" s="1" t="s">
        <v>19</v>
      </c>
      <c r="AF96" s="16">
        <f t="shared" si="117"/>
        <v>35734</v>
      </c>
      <c r="AG96" s="1" t="e">
        <f t="shared" si="118"/>
        <v>#N/A</v>
      </c>
      <c r="AH96" s="1">
        <f t="shared" si="119"/>
        <v>0.64929845006501297</v>
      </c>
      <c r="AI96" s="1" t="e">
        <f t="shared" si="120"/>
        <v>#N/A</v>
      </c>
      <c r="AJ96" s="1" t="e">
        <f t="shared" si="121"/>
        <v>#N/A</v>
      </c>
      <c r="AM96" s="1"/>
      <c r="AN96" s="1"/>
      <c r="AO96" s="1"/>
      <c r="AP96" s="1"/>
      <c r="AQ96" s="16">
        <f t="shared" si="125"/>
        <v>35734</v>
      </c>
      <c r="AR96">
        <f t="shared" si="126"/>
        <v>3</v>
      </c>
      <c r="AS96">
        <f t="shared" si="127"/>
        <v>3</v>
      </c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6" t="e">
        <f t="shared" ref="BN96" si="155">#REF!</f>
        <v>#REF!</v>
      </c>
      <c r="BO96">
        <f t="shared" si="113"/>
        <v>3</v>
      </c>
      <c r="BP96">
        <f t="shared" si="114"/>
        <v>1</v>
      </c>
    </row>
    <row r="97" spans="1:68" x14ac:dyDescent="0.25">
      <c r="A97" s="7">
        <v>35764</v>
      </c>
      <c r="B97" s="8">
        <v>0.15195500000000001</v>
      </c>
      <c r="C97" s="8">
        <f t="shared" si="101"/>
        <v>0.23695023974966925</v>
      </c>
      <c r="D97" s="9">
        <f t="shared" si="97"/>
        <v>1.1847511987483461</v>
      </c>
      <c r="E97" s="8">
        <f>_xll.BDH(E$2,"PX_LAST",$A97,$A97,"Days=A","Fill=P")</f>
        <v>8</v>
      </c>
      <c r="F97" s="8">
        <f t="shared" si="102"/>
        <v>7.8910254363666263</v>
      </c>
      <c r="G97" s="9">
        <f t="shared" si="98"/>
        <v>0.71736594876060245</v>
      </c>
      <c r="H97" s="9">
        <f t="shared" si="131"/>
        <v>0.14000000000000004</v>
      </c>
      <c r="I97" s="9">
        <f t="shared" si="132"/>
        <v>0.42868297438030123</v>
      </c>
      <c r="J97" s="8">
        <v>0.63090000000000002</v>
      </c>
      <c r="K97" s="8">
        <f t="shared" si="103"/>
        <v>0.63039558145494445</v>
      </c>
      <c r="L97" s="9">
        <f t="shared" si="104"/>
        <v>0.83039558145494441</v>
      </c>
      <c r="M97" s="8">
        <v>6.4000000000000001E-2</v>
      </c>
      <c r="N97" s="8">
        <f t="shared" si="105"/>
        <v>0.34333266103129434</v>
      </c>
      <c r="O97" s="9">
        <f t="shared" si="99"/>
        <v>0.34333266103129434</v>
      </c>
      <c r="Q97" s="40">
        <f t="shared" si="106"/>
        <v>0.60460615656921146</v>
      </c>
      <c r="R97" s="14" t="str">
        <f t="shared" si="115"/>
        <v>SD</v>
      </c>
      <c r="S97" t="str">
        <f t="shared" si="124"/>
        <v>SD</v>
      </c>
      <c r="T97" s="17">
        <f t="shared" si="116"/>
        <v>0.64929845006501297</v>
      </c>
      <c r="U97" s="34" t="str">
        <f t="shared" si="142"/>
        <v>SD</v>
      </c>
      <c r="V97">
        <v>0</v>
      </c>
      <c r="X97" s="16">
        <f t="shared" si="107"/>
        <v>35764</v>
      </c>
      <c r="Y97" s="1" t="e">
        <f t="shared" si="108"/>
        <v>#N/A</v>
      </c>
      <c r="Z97" s="1">
        <f t="shared" si="109"/>
        <v>0.60460615656921146</v>
      </c>
      <c r="AA97" s="1" t="e">
        <f t="shared" si="110"/>
        <v>#N/A</v>
      </c>
      <c r="AB97" s="1" t="e">
        <f t="shared" si="111"/>
        <v>#N/A</v>
      </c>
      <c r="AC97">
        <v>0</v>
      </c>
      <c r="AD97" s="1" t="s">
        <v>19</v>
      </c>
      <c r="AF97" s="16">
        <f t="shared" si="117"/>
        <v>35764</v>
      </c>
      <c r="AG97" s="1" t="e">
        <f t="shared" si="118"/>
        <v>#N/A</v>
      </c>
      <c r="AH97" s="1">
        <f t="shared" si="119"/>
        <v>0.60460615656921146</v>
      </c>
      <c r="AI97" s="1" t="e">
        <f t="shared" si="120"/>
        <v>#N/A</v>
      </c>
      <c r="AJ97" s="1" t="e">
        <f t="shared" si="121"/>
        <v>#N/A</v>
      </c>
      <c r="AM97" s="1"/>
      <c r="AN97" s="1"/>
      <c r="AO97" s="1"/>
      <c r="AP97" s="1"/>
      <c r="AQ97" s="16">
        <f t="shared" si="125"/>
        <v>35764</v>
      </c>
      <c r="AR97">
        <f t="shared" si="126"/>
        <v>3</v>
      </c>
      <c r="AS97">
        <f t="shared" si="127"/>
        <v>3</v>
      </c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6" t="e">
        <f t="shared" ref="BN97" si="156">#REF!</f>
        <v>#REF!</v>
      </c>
      <c r="BO97">
        <f t="shared" si="113"/>
        <v>3</v>
      </c>
      <c r="BP97">
        <f t="shared" si="114"/>
        <v>1</v>
      </c>
    </row>
    <row r="98" spans="1:68" x14ac:dyDescent="0.25">
      <c r="A98" s="7">
        <v>35795</v>
      </c>
      <c r="B98" s="8">
        <v>0.27335599999999999</v>
      </c>
      <c r="C98" s="8">
        <f t="shared" si="101"/>
        <v>0.24732588142101353</v>
      </c>
      <c r="D98" s="9">
        <f t="shared" si="97"/>
        <v>1.2366294071050676</v>
      </c>
      <c r="E98" s="8">
        <f>_xll.BDH(E$2,"PX_LAST",$A98,$A98,"Days=A","Fill=P")</f>
        <v>8.1</v>
      </c>
      <c r="F98" s="8">
        <f t="shared" si="102"/>
        <v>7.9505831870021382</v>
      </c>
      <c r="G98" s="9">
        <f t="shared" si="98"/>
        <v>0.72278028972746711</v>
      </c>
      <c r="H98" s="9">
        <f t="shared" si="131"/>
        <v>0.13999999999999996</v>
      </c>
      <c r="I98" s="9">
        <f t="shared" si="132"/>
        <v>0.4313901448637335</v>
      </c>
      <c r="J98" s="8">
        <v>0.3014</v>
      </c>
      <c r="K98" s="8">
        <f t="shared" si="103"/>
        <v>0.53663184074028525</v>
      </c>
      <c r="L98" s="9">
        <f t="shared" si="104"/>
        <v>0.7366318407402852</v>
      </c>
      <c r="M98" s="8">
        <v>0.64200000000000002</v>
      </c>
      <c r="N98" s="8">
        <f t="shared" si="105"/>
        <v>0.42845285263737543</v>
      </c>
      <c r="O98" s="9">
        <f t="shared" si="99"/>
        <v>0.42845285263737543</v>
      </c>
      <c r="Q98" s="40">
        <f t="shared" si="106"/>
        <v>0.60179324103789533</v>
      </c>
      <c r="R98" s="14" t="str">
        <f t="shared" si="115"/>
        <v>SD</v>
      </c>
      <c r="S98" t="str">
        <f t="shared" si="124"/>
        <v>SD</v>
      </c>
      <c r="T98" s="17">
        <f t="shared" si="116"/>
        <v>0.64929845006501297</v>
      </c>
      <c r="U98" s="34" t="str">
        <f t="shared" si="142"/>
        <v>SD</v>
      </c>
      <c r="V98">
        <v>0</v>
      </c>
      <c r="X98" s="16">
        <f t="shared" si="107"/>
        <v>35795</v>
      </c>
      <c r="Y98" s="1" t="e">
        <f t="shared" si="108"/>
        <v>#N/A</v>
      </c>
      <c r="Z98" s="1">
        <f t="shared" si="109"/>
        <v>0.60179324103789533</v>
      </c>
      <c r="AA98" s="1" t="e">
        <f t="shared" si="110"/>
        <v>#N/A</v>
      </c>
      <c r="AB98" s="1" t="e">
        <f t="shared" si="111"/>
        <v>#N/A</v>
      </c>
      <c r="AC98">
        <v>0</v>
      </c>
      <c r="AD98" s="1" t="s">
        <v>19</v>
      </c>
      <c r="AF98" s="16">
        <f t="shared" si="117"/>
        <v>35795</v>
      </c>
      <c r="AG98" s="1" t="e">
        <f t="shared" si="118"/>
        <v>#N/A</v>
      </c>
      <c r="AH98" s="1">
        <f t="shared" si="119"/>
        <v>0.60179324103789533</v>
      </c>
      <c r="AI98" s="1" t="e">
        <f t="shared" si="120"/>
        <v>#N/A</v>
      </c>
      <c r="AJ98" s="1" t="e">
        <f t="shared" si="121"/>
        <v>#N/A</v>
      </c>
      <c r="AM98" s="1"/>
      <c r="AN98" s="1"/>
      <c r="AO98" s="1"/>
      <c r="AP98" s="1"/>
      <c r="AQ98" s="16">
        <f t="shared" si="125"/>
        <v>35795</v>
      </c>
      <c r="AR98">
        <f t="shared" si="126"/>
        <v>3</v>
      </c>
      <c r="AS98">
        <f t="shared" si="127"/>
        <v>3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6" t="e">
        <f t="shared" ref="BN98" si="157">#REF!</f>
        <v>#REF!</v>
      </c>
      <c r="BO98">
        <f t="shared" si="113"/>
        <v>3</v>
      </c>
      <c r="BP98">
        <f t="shared" si="114"/>
        <v>1</v>
      </c>
    </row>
    <row r="99" spans="1:68" x14ac:dyDescent="0.25">
      <c r="A99" s="7">
        <v>35826</v>
      </c>
      <c r="B99" s="8">
        <v>8.6643999999999999E-2</v>
      </c>
      <c r="C99" s="8">
        <f t="shared" si="101"/>
        <v>0.20153154521602468</v>
      </c>
      <c r="D99" s="9">
        <f t="shared" si="97"/>
        <v>1.0076577260801234</v>
      </c>
      <c r="E99" s="8">
        <f>_xll.BDH(E$2,"PX_LAST",$A99,$A99,"Days=A","Fill=P")</f>
        <v>7.5</v>
      </c>
      <c r="F99" s="8">
        <f t="shared" si="102"/>
        <v>7.8221669787065284</v>
      </c>
      <c r="G99" s="9">
        <f t="shared" si="98"/>
        <v>0.71110608897332073</v>
      </c>
      <c r="H99" s="9">
        <f t="shared" si="131"/>
        <v>-5.9999999999999963E-2</v>
      </c>
      <c r="I99" s="9">
        <f t="shared" si="132"/>
        <v>0.32555304448666039</v>
      </c>
      <c r="J99" s="8">
        <v>0.38009999999999999</v>
      </c>
      <c r="K99" s="8">
        <f t="shared" si="103"/>
        <v>0.49202026612930394</v>
      </c>
      <c r="L99" s="9">
        <f t="shared" si="104"/>
        <v>0.69202026612930401</v>
      </c>
      <c r="M99" s="8">
        <v>0.67200000000000004</v>
      </c>
      <c r="N99" s="8">
        <f t="shared" si="105"/>
        <v>0.49786378963572342</v>
      </c>
      <c r="O99" s="9">
        <f t="shared" si="99"/>
        <v>0.49786378963572342</v>
      </c>
      <c r="Q99" s="40">
        <f t="shared" si="106"/>
        <v>0.58714803279664063</v>
      </c>
      <c r="R99" s="14" t="str">
        <f t="shared" si="115"/>
        <v>SD</v>
      </c>
      <c r="S99" t="str">
        <f t="shared" si="124"/>
        <v>SD</v>
      </c>
      <c r="T99" s="17">
        <f t="shared" si="116"/>
        <v>0.64929845006501297</v>
      </c>
      <c r="U99" s="34" t="str">
        <f t="shared" si="142"/>
        <v>SD</v>
      </c>
      <c r="V99">
        <v>0</v>
      </c>
      <c r="X99" s="16">
        <f t="shared" si="107"/>
        <v>35826</v>
      </c>
      <c r="Y99" s="1">
        <f t="shared" si="108"/>
        <v>0.58714803279664063</v>
      </c>
      <c r="Z99" s="1">
        <f t="shared" si="109"/>
        <v>0.58714803279664063</v>
      </c>
      <c r="AA99" s="1" t="e">
        <f t="shared" si="110"/>
        <v>#N/A</v>
      </c>
      <c r="AB99" s="1" t="e">
        <f t="shared" si="111"/>
        <v>#N/A</v>
      </c>
      <c r="AC99">
        <v>0</v>
      </c>
      <c r="AD99" s="1" t="s">
        <v>19</v>
      </c>
      <c r="AF99" s="16">
        <f t="shared" si="117"/>
        <v>35826</v>
      </c>
      <c r="AG99" s="1">
        <f t="shared" si="118"/>
        <v>0.58714803279664063</v>
      </c>
      <c r="AH99" s="1">
        <f t="shared" si="119"/>
        <v>0.58714803279664063</v>
      </c>
      <c r="AI99" s="1" t="e">
        <f t="shared" si="120"/>
        <v>#N/A</v>
      </c>
      <c r="AJ99" s="1" t="e">
        <f t="shared" si="121"/>
        <v>#N/A</v>
      </c>
      <c r="AM99" s="1"/>
      <c r="AN99" s="1"/>
      <c r="AO99" s="1"/>
      <c r="AP99" s="1"/>
      <c r="AQ99" s="16">
        <f t="shared" si="125"/>
        <v>35826</v>
      </c>
      <c r="AR99">
        <f t="shared" si="126"/>
        <v>3</v>
      </c>
      <c r="AS99">
        <f t="shared" si="127"/>
        <v>3</v>
      </c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6" t="e">
        <f t="shared" ref="BN99" si="158">#REF!</f>
        <v>#REF!</v>
      </c>
      <c r="BO99">
        <f t="shared" si="113"/>
        <v>3</v>
      </c>
      <c r="BP99">
        <f t="shared" si="114"/>
        <v>1</v>
      </c>
    </row>
    <row r="100" spans="1:68" x14ac:dyDescent="0.25">
      <c r="A100" s="7">
        <v>35854</v>
      </c>
      <c r="B100" s="8">
        <v>0.21087900000000001</v>
      </c>
      <c r="C100" s="8">
        <f t="shared" si="101"/>
        <v>0.20419556982945763</v>
      </c>
      <c r="D100" s="9">
        <f t="shared" si="97"/>
        <v>1.0209778491472881</v>
      </c>
      <c r="E100" s="8">
        <f>_xll.BDH(E$2,"PX_LAST",$A100,$A100,"Days=A","Fill=P")</f>
        <v>7.2</v>
      </c>
      <c r="F100" s="8">
        <f t="shared" si="102"/>
        <v>7.6448493897751684</v>
      </c>
      <c r="G100" s="9">
        <f t="shared" si="98"/>
        <v>0.69498630816137896</v>
      </c>
      <c r="H100" s="9">
        <f t="shared" si="131"/>
        <v>-8.9999999999999941E-2</v>
      </c>
      <c r="I100" s="9">
        <f t="shared" si="132"/>
        <v>0.3024931540806895</v>
      </c>
      <c r="J100" s="8">
        <v>0.38080000000000003</v>
      </c>
      <c r="K100" s="8">
        <f t="shared" si="103"/>
        <v>0.46032249028245231</v>
      </c>
      <c r="L100" s="9">
        <f t="shared" si="104"/>
        <v>0.66032249028245227</v>
      </c>
      <c r="M100" s="8">
        <v>1.0860000000000001</v>
      </c>
      <c r="N100" s="8">
        <f t="shared" si="105"/>
        <v>0.66548260958954231</v>
      </c>
      <c r="O100" s="9">
        <f t="shared" si="99"/>
        <v>0.66548260958954231</v>
      </c>
      <c r="Q100" s="40">
        <f t="shared" si="106"/>
        <v>0.59750522822232532</v>
      </c>
      <c r="R100" s="14" t="str">
        <f t="shared" si="115"/>
        <v>E</v>
      </c>
      <c r="S100" t="str">
        <f t="shared" si="124"/>
        <v>SD</v>
      </c>
      <c r="T100" s="17">
        <f t="shared" si="116"/>
        <v>0.64929845006501297</v>
      </c>
      <c r="U100" s="34" t="str">
        <f t="shared" si="142"/>
        <v>E</v>
      </c>
      <c r="V100">
        <v>0</v>
      </c>
      <c r="X100" s="16">
        <f t="shared" si="107"/>
        <v>35854</v>
      </c>
      <c r="Y100" s="1">
        <f t="shared" si="108"/>
        <v>0.59750522822232532</v>
      </c>
      <c r="Z100" s="1">
        <f t="shared" si="109"/>
        <v>0.59750522822232532</v>
      </c>
      <c r="AA100" s="1" t="e">
        <f t="shared" si="110"/>
        <v>#N/A</v>
      </c>
      <c r="AB100" s="1" t="e">
        <f t="shared" si="111"/>
        <v>#N/A</v>
      </c>
      <c r="AC100">
        <v>0</v>
      </c>
      <c r="AD100" s="1" t="s">
        <v>19</v>
      </c>
      <c r="AF100" s="16">
        <f t="shared" si="117"/>
        <v>35854</v>
      </c>
      <c r="AG100" s="1">
        <f t="shared" si="118"/>
        <v>0.59750522822232532</v>
      </c>
      <c r="AH100" s="1">
        <f t="shared" si="119"/>
        <v>0.59750522822232532</v>
      </c>
      <c r="AI100" s="1" t="e">
        <f t="shared" si="120"/>
        <v>#N/A</v>
      </c>
      <c r="AJ100" s="1" t="e">
        <f t="shared" si="121"/>
        <v>#N/A</v>
      </c>
      <c r="AM100" s="1"/>
      <c r="AN100" s="1"/>
      <c r="AO100" s="1"/>
      <c r="AP100" s="1"/>
      <c r="AQ100" s="16">
        <f t="shared" si="125"/>
        <v>35854</v>
      </c>
      <c r="AR100">
        <f t="shared" si="126"/>
        <v>4</v>
      </c>
      <c r="AS100">
        <f t="shared" si="127"/>
        <v>3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6" t="e">
        <f t="shared" ref="BN100" si="159">#REF!</f>
        <v>#REF!</v>
      </c>
      <c r="BO100">
        <f t="shared" si="113"/>
        <v>3</v>
      </c>
      <c r="BP100">
        <f t="shared" si="114"/>
        <v>1</v>
      </c>
    </row>
    <row r="101" spans="1:68" x14ac:dyDescent="0.25">
      <c r="A101" s="7">
        <v>35885</v>
      </c>
      <c r="B101" s="8">
        <v>0.18773400000000001</v>
      </c>
      <c r="C101" s="8">
        <f t="shared" si="101"/>
        <v>0.1995040224280622</v>
      </c>
      <c r="D101" s="9">
        <f t="shared" si="97"/>
        <v>0.997520112140311</v>
      </c>
      <c r="E101" s="8">
        <f>_xll.BDH(E$2,"PX_LAST",$A101,$A101,"Days=A","Fill=P")</f>
        <v>7.1</v>
      </c>
      <c r="F101" s="8">
        <f t="shared" si="102"/>
        <v>7.4895673136892453</v>
      </c>
      <c r="G101" s="9">
        <f t="shared" si="98"/>
        <v>0.68086975578993136</v>
      </c>
      <c r="H101" s="9">
        <f t="shared" si="131"/>
        <v>-0.14000000000000004</v>
      </c>
      <c r="I101" s="9">
        <f t="shared" si="132"/>
        <v>0.27043487789496568</v>
      </c>
      <c r="J101" s="8">
        <v>0.185</v>
      </c>
      <c r="K101" s="8">
        <f t="shared" si="103"/>
        <v>0.3818555805519534</v>
      </c>
      <c r="L101" s="9">
        <f t="shared" si="104"/>
        <v>0.58185558055195341</v>
      </c>
      <c r="M101" s="8">
        <v>0.51300000000000001</v>
      </c>
      <c r="N101" s="8">
        <f t="shared" si="105"/>
        <v>0.62202506585652273</v>
      </c>
      <c r="O101" s="9">
        <f t="shared" si="99"/>
        <v>0.62202506585652273</v>
      </c>
      <c r="Q101" s="40">
        <f t="shared" si="106"/>
        <v>0.55166415136078073</v>
      </c>
      <c r="R101" s="14" t="str">
        <f t="shared" si="115"/>
        <v>SD</v>
      </c>
      <c r="S101" t="str">
        <f t="shared" si="124"/>
        <v>SD</v>
      </c>
      <c r="T101" s="17">
        <f t="shared" si="116"/>
        <v>0.55166415136078073</v>
      </c>
      <c r="U101" s="34" t="str">
        <f t="shared" si="142"/>
        <v>SD</v>
      </c>
      <c r="V101">
        <v>0</v>
      </c>
      <c r="X101" s="16">
        <f t="shared" si="107"/>
        <v>35885</v>
      </c>
      <c r="Y101" s="1" t="e">
        <f t="shared" si="108"/>
        <v>#N/A</v>
      </c>
      <c r="Z101" s="1">
        <f t="shared" si="109"/>
        <v>0.55166415136078073</v>
      </c>
      <c r="AA101" s="1" t="e">
        <f t="shared" si="110"/>
        <v>#N/A</v>
      </c>
      <c r="AB101" s="1" t="e">
        <f t="shared" si="111"/>
        <v>#N/A</v>
      </c>
      <c r="AC101">
        <v>0</v>
      </c>
      <c r="AD101" s="1" t="s">
        <v>19</v>
      </c>
      <c r="AF101" s="16">
        <f t="shared" si="117"/>
        <v>35885</v>
      </c>
      <c r="AG101" s="1" t="e">
        <f t="shared" si="118"/>
        <v>#N/A</v>
      </c>
      <c r="AH101" s="1">
        <f t="shared" si="119"/>
        <v>0.55166415136078073</v>
      </c>
      <c r="AI101" s="1" t="e">
        <f t="shared" si="120"/>
        <v>#N/A</v>
      </c>
      <c r="AJ101" s="1" t="e">
        <f t="shared" si="121"/>
        <v>#N/A</v>
      </c>
      <c r="AM101" s="1"/>
      <c r="AN101" s="1"/>
      <c r="AO101" s="1"/>
      <c r="AP101" s="1"/>
      <c r="AQ101" s="16">
        <f t="shared" si="125"/>
        <v>35885</v>
      </c>
      <c r="AR101">
        <f t="shared" si="126"/>
        <v>3</v>
      </c>
      <c r="AS101">
        <f t="shared" si="127"/>
        <v>3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6" t="e">
        <f t="shared" ref="BN101" si="160">#REF!</f>
        <v>#REF!</v>
      </c>
      <c r="BO101">
        <f t="shared" si="113"/>
        <v>3</v>
      </c>
      <c r="BP101">
        <f t="shared" si="114"/>
        <v>1</v>
      </c>
    </row>
    <row r="102" spans="1:68" x14ac:dyDescent="0.25">
      <c r="A102" s="7">
        <v>35915</v>
      </c>
      <c r="B102" s="8">
        <v>0.225965</v>
      </c>
      <c r="C102" s="8">
        <f t="shared" si="101"/>
        <v>0.2070454010360645</v>
      </c>
      <c r="D102" s="9">
        <f t="shared" si="97"/>
        <v>1.0352270051803225</v>
      </c>
      <c r="E102" s="8">
        <f>_xll.BDH(E$2,"PX_LAST",$A102,$A102,"Days=A","Fill=P")</f>
        <v>6.6</v>
      </c>
      <c r="F102" s="8">
        <f t="shared" si="102"/>
        <v>7.2360406292878103</v>
      </c>
      <c r="G102" s="9">
        <f t="shared" si="98"/>
        <v>0.65782187538980097</v>
      </c>
      <c r="H102" s="9">
        <f t="shared" si="131"/>
        <v>-0.2</v>
      </c>
      <c r="I102" s="9">
        <f t="shared" si="132"/>
        <v>0.22891093769490048</v>
      </c>
      <c r="J102" s="8">
        <v>0.34499999999999997</v>
      </c>
      <c r="K102" s="8">
        <f t="shared" si="103"/>
        <v>0.37135174009464667</v>
      </c>
      <c r="L102" s="9">
        <f t="shared" si="104"/>
        <v>0.57135174009464662</v>
      </c>
      <c r="M102" s="8">
        <v>0.34499999999999997</v>
      </c>
      <c r="N102" s="8">
        <f t="shared" si="105"/>
        <v>0.54307292208741376</v>
      </c>
      <c r="O102" s="9">
        <f t="shared" si="99"/>
        <v>0.54307292208741376</v>
      </c>
      <c r="Q102" s="40">
        <f t="shared" si="106"/>
        <v>0.51898056254114011</v>
      </c>
      <c r="R102" s="14" t="str">
        <f t="shared" si="115"/>
        <v>SD</v>
      </c>
      <c r="S102" t="str">
        <f t="shared" si="124"/>
        <v>SD</v>
      </c>
      <c r="T102" s="17">
        <f t="shared" si="116"/>
        <v>0.55166415136078073</v>
      </c>
      <c r="U102" s="34" t="str">
        <f t="shared" si="142"/>
        <v>SD</v>
      </c>
      <c r="V102">
        <v>0</v>
      </c>
      <c r="X102" s="16">
        <f t="shared" si="107"/>
        <v>35915</v>
      </c>
      <c r="Y102" s="1" t="e">
        <f t="shared" si="108"/>
        <v>#N/A</v>
      </c>
      <c r="Z102" s="1">
        <f t="shared" si="109"/>
        <v>0.51898056254114011</v>
      </c>
      <c r="AA102" s="1" t="e">
        <f t="shared" si="110"/>
        <v>#N/A</v>
      </c>
      <c r="AB102" s="1" t="e">
        <f t="shared" si="111"/>
        <v>#N/A</v>
      </c>
      <c r="AC102">
        <v>0</v>
      </c>
      <c r="AD102" s="1" t="s">
        <v>19</v>
      </c>
      <c r="AF102" s="16">
        <f t="shared" si="117"/>
        <v>35915</v>
      </c>
      <c r="AG102" s="1" t="e">
        <f t="shared" si="118"/>
        <v>#N/A</v>
      </c>
      <c r="AH102" s="1">
        <f t="shared" si="119"/>
        <v>0.51898056254114011</v>
      </c>
      <c r="AI102" s="1" t="e">
        <f t="shared" si="120"/>
        <v>#N/A</v>
      </c>
      <c r="AJ102" s="1" t="e">
        <f t="shared" si="121"/>
        <v>#N/A</v>
      </c>
      <c r="AM102" s="1"/>
      <c r="AN102" s="1"/>
      <c r="AO102" s="1"/>
      <c r="AP102" s="1"/>
      <c r="AQ102" s="16">
        <f t="shared" si="125"/>
        <v>35915</v>
      </c>
      <c r="AR102">
        <f t="shared" si="126"/>
        <v>3</v>
      </c>
      <c r="AS102">
        <f t="shared" si="127"/>
        <v>3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6" t="e">
        <f t="shared" ref="BN102" si="161">#REF!</f>
        <v>#REF!</v>
      </c>
      <c r="BO102">
        <f t="shared" si="113"/>
        <v>3</v>
      </c>
      <c r="BP102">
        <f t="shared" si="114"/>
        <v>1</v>
      </c>
    </row>
    <row r="103" spans="1:68" x14ac:dyDescent="0.25">
      <c r="A103" s="7">
        <v>35946</v>
      </c>
      <c r="B103" s="8">
        <v>0.13223599999999999</v>
      </c>
      <c r="C103" s="8">
        <f t="shared" si="101"/>
        <v>0.18572472174078611</v>
      </c>
      <c r="D103" s="9">
        <f t="shared" si="97"/>
        <v>0.92862360870393046</v>
      </c>
      <c r="E103" s="8">
        <f>_xll.BDH(E$2,"PX_LAST",$A103,$A103,"Days=A","Fill=P")</f>
        <v>6.5</v>
      </c>
      <c r="F103" s="8">
        <f t="shared" si="102"/>
        <v>7.0262690499407841</v>
      </c>
      <c r="G103" s="9">
        <f t="shared" si="98"/>
        <v>0.63875173181279854</v>
      </c>
      <c r="H103" s="9">
        <f t="shared" si="131"/>
        <v>-0.15</v>
      </c>
      <c r="I103" s="9">
        <f t="shared" si="132"/>
        <v>0.24437586590639926</v>
      </c>
      <c r="J103" s="8">
        <v>0.25929999999999997</v>
      </c>
      <c r="K103" s="8">
        <f t="shared" si="103"/>
        <v>0.33941699416767235</v>
      </c>
      <c r="L103" s="9">
        <f t="shared" si="104"/>
        <v>0.5394169941676723</v>
      </c>
      <c r="M103" s="8">
        <v>0.34799999999999998</v>
      </c>
      <c r="N103" s="8">
        <f t="shared" si="105"/>
        <v>0.48747713929250081</v>
      </c>
      <c r="O103" s="9">
        <f t="shared" si="99"/>
        <v>0.48747713929250081</v>
      </c>
      <c r="Q103" s="40">
        <f t="shared" si="106"/>
        <v>0.46960388221691513</v>
      </c>
      <c r="R103" s="14" t="str">
        <f t="shared" si="115"/>
        <v>SD</v>
      </c>
      <c r="S103" t="str">
        <f t="shared" si="124"/>
        <v>SD</v>
      </c>
      <c r="T103" s="17">
        <f t="shared" si="116"/>
        <v>0.55166415136078073</v>
      </c>
      <c r="U103" s="34" t="str">
        <f t="shared" si="142"/>
        <v>SD</v>
      </c>
      <c r="V103">
        <v>0</v>
      </c>
      <c r="X103" s="16">
        <f t="shared" si="107"/>
        <v>35946</v>
      </c>
      <c r="Y103" s="1" t="e">
        <f t="shared" si="108"/>
        <v>#N/A</v>
      </c>
      <c r="Z103" s="1">
        <f t="shared" si="109"/>
        <v>0.46960388221691513</v>
      </c>
      <c r="AA103" s="1" t="e">
        <f t="shared" si="110"/>
        <v>#N/A</v>
      </c>
      <c r="AB103" s="1" t="e">
        <f t="shared" si="111"/>
        <v>#N/A</v>
      </c>
      <c r="AC103">
        <v>0</v>
      </c>
      <c r="AD103" s="1" t="s">
        <v>19</v>
      </c>
      <c r="AF103" s="16">
        <f t="shared" si="117"/>
        <v>35946</v>
      </c>
      <c r="AG103" s="1" t="e">
        <f t="shared" si="118"/>
        <v>#N/A</v>
      </c>
      <c r="AH103" s="1">
        <f t="shared" si="119"/>
        <v>0.46960388221691513</v>
      </c>
      <c r="AI103" s="1" t="e">
        <f t="shared" si="120"/>
        <v>#N/A</v>
      </c>
      <c r="AJ103" s="1" t="e">
        <f t="shared" si="121"/>
        <v>#N/A</v>
      </c>
      <c r="AM103" s="1"/>
      <c r="AN103" s="1"/>
      <c r="AO103" s="1"/>
      <c r="AP103" s="1"/>
      <c r="AQ103" s="16">
        <f t="shared" si="125"/>
        <v>35946</v>
      </c>
      <c r="AR103">
        <f t="shared" si="126"/>
        <v>3</v>
      </c>
      <c r="AS103">
        <f t="shared" si="127"/>
        <v>3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6" t="e">
        <f t="shared" ref="BN103" si="162">#REF!</f>
        <v>#REF!</v>
      </c>
      <c r="BO103">
        <f t="shared" si="113"/>
        <v>3</v>
      </c>
      <c r="BP103">
        <f t="shared" si="114"/>
        <v>1</v>
      </c>
    </row>
    <row r="104" spans="1:68" x14ac:dyDescent="0.25">
      <c r="A104" s="7">
        <v>35976</v>
      </c>
      <c r="B104" s="8">
        <v>-4.1151E-2</v>
      </c>
      <c r="C104" s="8">
        <f t="shared" si="101"/>
        <v>0.12106514104466207</v>
      </c>
      <c r="D104" s="9">
        <f t="shared" si="97"/>
        <v>0.60532570522331031</v>
      </c>
      <c r="E104" s="8">
        <f>_xll.BDH(E$2,"PX_LAST",$A104,$A104,"Days=A","Fill=P")</f>
        <v>5.2</v>
      </c>
      <c r="F104" s="8">
        <f t="shared" si="102"/>
        <v>6.505782370707661</v>
      </c>
      <c r="G104" s="9">
        <f t="shared" si="98"/>
        <v>0.59143476097342373</v>
      </c>
      <c r="H104" s="9">
        <f t="shared" si="131"/>
        <v>-0.28999999999999992</v>
      </c>
      <c r="I104" s="9">
        <f t="shared" si="132"/>
        <v>0.1507173804867119</v>
      </c>
      <c r="J104" s="8">
        <v>-0.5988</v>
      </c>
      <c r="K104" s="8">
        <f t="shared" si="103"/>
        <v>7.2025150829885698E-2</v>
      </c>
      <c r="L104" s="9">
        <f t="shared" si="104"/>
        <v>0.27202515082988571</v>
      </c>
      <c r="M104" s="8">
        <v>0.48</v>
      </c>
      <c r="N104" s="8">
        <f t="shared" si="105"/>
        <v>0.4853461545941381</v>
      </c>
      <c r="O104" s="9">
        <f t="shared" si="99"/>
        <v>0.4853461545941381</v>
      </c>
      <c r="Q104" s="40">
        <f t="shared" si="106"/>
        <v>0.36105672192145793</v>
      </c>
      <c r="R104" s="14" t="str">
        <f t="shared" si="115"/>
        <v>SD</v>
      </c>
      <c r="S104" t="str">
        <f t="shared" si="124"/>
        <v>SD</v>
      </c>
      <c r="T104" s="17">
        <f t="shared" si="116"/>
        <v>0.55166415136078073</v>
      </c>
      <c r="U104" s="34" t="str">
        <f t="shared" si="142"/>
        <v>SD</v>
      </c>
      <c r="V104">
        <v>0</v>
      </c>
      <c r="X104" s="16">
        <f t="shared" si="107"/>
        <v>35976</v>
      </c>
      <c r="Y104" s="1" t="e">
        <f t="shared" si="108"/>
        <v>#N/A</v>
      </c>
      <c r="Z104" s="1">
        <f t="shared" si="109"/>
        <v>0.36105672192145793</v>
      </c>
      <c r="AA104" s="1" t="e">
        <f t="shared" si="110"/>
        <v>#N/A</v>
      </c>
      <c r="AB104" s="1" t="e">
        <f t="shared" si="111"/>
        <v>#N/A</v>
      </c>
      <c r="AC104">
        <v>0</v>
      </c>
      <c r="AD104" s="1" t="s">
        <v>19</v>
      </c>
      <c r="AF104" s="16">
        <f t="shared" si="117"/>
        <v>35976</v>
      </c>
      <c r="AG104" s="1" t="e">
        <f t="shared" si="118"/>
        <v>#N/A</v>
      </c>
      <c r="AH104" s="1">
        <f t="shared" si="119"/>
        <v>0.36105672192145793</v>
      </c>
      <c r="AI104" s="1" t="e">
        <f t="shared" si="120"/>
        <v>#N/A</v>
      </c>
      <c r="AJ104" s="1" t="e">
        <f t="shared" si="121"/>
        <v>#N/A</v>
      </c>
      <c r="AM104" s="1"/>
      <c r="AN104" s="1"/>
      <c r="AO104" s="1"/>
      <c r="AP104" s="1"/>
      <c r="AQ104" s="16">
        <f t="shared" si="125"/>
        <v>35976</v>
      </c>
      <c r="AR104">
        <f t="shared" si="126"/>
        <v>3</v>
      </c>
      <c r="AS104">
        <f t="shared" si="127"/>
        <v>3</v>
      </c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6" t="e">
        <f t="shared" ref="BN104" si="163">#REF!</f>
        <v>#REF!</v>
      </c>
      <c r="BO104">
        <f t="shared" si="113"/>
        <v>3</v>
      </c>
      <c r="BP104">
        <f t="shared" si="114"/>
        <v>1</v>
      </c>
    </row>
    <row r="105" spans="1:68" x14ac:dyDescent="0.25">
      <c r="A105" s="7">
        <v>36007</v>
      </c>
      <c r="B105" s="8">
        <v>1.6670999999999998E-2</v>
      </c>
      <c r="C105" s="8">
        <f t="shared" si="101"/>
        <v>9.1312810846933379E-2</v>
      </c>
      <c r="D105" s="9">
        <f t="shared" si="97"/>
        <v>0.45656405423466689</v>
      </c>
      <c r="E105" s="8">
        <f>_xll.BDH(E$2,"PX_LAST",$A105,$A105,"Days=A","Fill=P")</f>
        <v>4.2</v>
      </c>
      <c r="F105" s="8">
        <f t="shared" si="102"/>
        <v>5.8486343950559778</v>
      </c>
      <c r="G105" s="9">
        <f t="shared" si="98"/>
        <v>0.53169403591417985</v>
      </c>
      <c r="H105" s="9">
        <f t="shared" si="131"/>
        <v>-0.32999999999999996</v>
      </c>
      <c r="I105" s="9">
        <f t="shared" si="132"/>
        <v>0.10084701795708995</v>
      </c>
      <c r="J105" s="8">
        <v>-0.14169999999999999</v>
      </c>
      <c r="K105" s="8">
        <f t="shared" si="103"/>
        <v>1.1113482843368265E-2</v>
      </c>
      <c r="L105" s="9">
        <f t="shared" si="104"/>
        <v>0.21111348284336828</v>
      </c>
      <c r="M105" s="8">
        <v>0.23400000000000001</v>
      </c>
      <c r="N105" s="8">
        <f t="shared" si="105"/>
        <v>0.41371250053480874</v>
      </c>
      <c r="O105" s="9">
        <f t="shared" si="99"/>
        <v>0.41371250053480874</v>
      </c>
      <c r="Q105" s="40">
        <f t="shared" si="106"/>
        <v>0.27831941458293336</v>
      </c>
      <c r="R105" s="14" t="str">
        <f t="shared" si="115"/>
        <v>SD</v>
      </c>
      <c r="S105" t="str">
        <f t="shared" si="124"/>
        <v>SD</v>
      </c>
      <c r="T105" s="17">
        <f t="shared" si="116"/>
        <v>0.55166415136078073</v>
      </c>
      <c r="U105" s="34" t="str">
        <f t="shared" si="142"/>
        <v>SD</v>
      </c>
      <c r="V105">
        <v>0</v>
      </c>
      <c r="X105" s="16">
        <f t="shared" si="107"/>
        <v>36007</v>
      </c>
      <c r="Y105" s="1" t="e">
        <f t="shared" si="108"/>
        <v>#N/A</v>
      </c>
      <c r="Z105" s="1">
        <f t="shared" si="109"/>
        <v>0.27831941458293336</v>
      </c>
      <c r="AA105" s="1" t="e">
        <f t="shared" si="110"/>
        <v>#N/A</v>
      </c>
      <c r="AB105" s="1" t="e">
        <f t="shared" si="111"/>
        <v>#N/A</v>
      </c>
      <c r="AC105">
        <v>0</v>
      </c>
      <c r="AD105" s="1" t="s">
        <v>19</v>
      </c>
      <c r="AF105" s="16">
        <f t="shared" si="117"/>
        <v>36007</v>
      </c>
      <c r="AG105" s="1" t="e">
        <f t="shared" si="118"/>
        <v>#N/A</v>
      </c>
      <c r="AH105" s="1">
        <f t="shared" si="119"/>
        <v>0.27831941458293336</v>
      </c>
      <c r="AI105" s="1" t="e">
        <f t="shared" si="120"/>
        <v>#N/A</v>
      </c>
      <c r="AJ105" s="1" t="e">
        <f t="shared" si="121"/>
        <v>#N/A</v>
      </c>
      <c r="AM105" s="1"/>
      <c r="AN105" s="1"/>
      <c r="AO105" s="1"/>
      <c r="AP105" s="1"/>
      <c r="AQ105" s="16">
        <f t="shared" si="125"/>
        <v>36007</v>
      </c>
      <c r="AR105">
        <f t="shared" si="126"/>
        <v>3</v>
      </c>
      <c r="AS105">
        <f t="shared" si="127"/>
        <v>3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6" t="e">
        <f t="shared" ref="BN105" si="164">#REF!</f>
        <v>#REF!</v>
      </c>
      <c r="BO105">
        <f t="shared" si="113"/>
        <v>3</v>
      </c>
      <c r="BP105">
        <f t="shared" si="114"/>
        <v>1</v>
      </c>
    </row>
    <row r="106" spans="1:68" x14ac:dyDescent="0.25">
      <c r="A106" s="7">
        <v>36038</v>
      </c>
      <c r="B106" s="8">
        <v>2.9342E-2</v>
      </c>
      <c r="C106" s="8">
        <f t="shared" si="101"/>
        <v>7.3651129755557362E-2</v>
      </c>
      <c r="D106" s="9">
        <f t="shared" si="97"/>
        <v>0.36825564877778677</v>
      </c>
      <c r="E106" s="8">
        <f>_xll.BDH(E$2,"PX_LAST",$A106,$A106,"Days=A","Fill=P")</f>
        <v>3.9</v>
      </c>
      <c r="F106" s="8">
        <f t="shared" si="102"/>
        <v>5.2932735924650247</v>
      </c>
      <c r="G106" s="9">
        <f t="shared" si="98"/>
        <v>0.48120669022409318</v>
      </c>
      <c r="H106" s="9">
        <f t="shared" si="131"/>
        <v>-0.33</v>
      </c>
      <c r="I106" s="9">
        <f t="shared" si="132"/>
        <v>7.5603345112046583E-2</v>
      </c>
      <c r="J106" s="8">
        <v>1.0750999999999999</v>
      </c>
      <c r="K106" s="8">
        <f t="shared" si="103"/>
        <v>0.31434964023300832</v>
      </c>
      <c r="L106" s="9">
        <f t="shared" si="104"/>
        <v>0.51434964023300833</v>
      </c>
      <c r="M106" s="8">
        <v>-1.595</v>
      </c>
      <c r="N106" s="8">
        <f t="shared" si="105"/>
        <v>-0.15877056211761181</v>
      </c>
      <c r="O106" s="9">
        <f t="shared" si="99"/>
        <v>-7.9385281058805907E-2</v>
      </c>
      <c r="Q106" s="40">
        <f t="shared" si="106"/>
        <v>0.19756897801716639</v>
      </c>
      <c r="R106" s="14" t="str">
        <f t="shared" si="115"/>
        <v>SD</v>
      </c>
      <c r="S106" t="str">
        <f t="shared" si="124"/>
        <v>SD</v>
      </c>
      <c r="T106" s="17">
        <f t="shared" si="116"/>
        <v>0.55166415136078073</v>
      </c>
      <c r="U106" s="34" t="str">
        <f t="shared" si="142"/>
        <v>SD</v>
      </c>
      <c r="V106">
        <v>0</v>
      </c>
      <c r="X106" s="16">
        <f t="shared" si="107"/>
        <v>36038</v>
      </c>
      <c r="Y106" s="1" t="e">
        <f t="shared" si="108"/>
        <v>#N/A</v>
      </c>
      <c r="Z106" s="1">
        <f t="shared" si="109"/>
        <v>0.19756897801716639</v>
      </c>
      <c r="AA106" s="1" t="e">
        <f t="shared" si="110"/>
        <v>#N/A</v>
      </c>
      <c r="AB106" s="1" t="e">
        <f t="shared" si="111"/>
        <v>#N/A</v>
      </c>
      <c r="AC106">
        <v>0</v>
      </c>
      <c r="AD106" s="1" t="s">
        <v>19</v>
      </c>
      <c r="AF106" s="16">
        <f t="shared" si="117"/>
        <v>36038</v>
      </c>
      <c r="AG106" s="1" t="e">
        <f t="shared" si="118"/>
        <v>#N/A</v>
      </c>
      <c r="AH106" s="1">
        <f t="shared" si="119"/>
        <v>0.19756897801716639</v>
      </c>
      <c r="AI106" s="1" t="e">
        <f t="shared" si="120"/>
        <v>#N/A</v>
      </c>
      <c r="AJ106" s="1" t="e">
        <f t="shared" si="121"/>
        <v>#N/A</v>
      </c>
      <c r="AM106" s="1"/>
      <c r="AN106" s="1"/>
      <c r="AO106" s="1"/>
      <c r="AP106" s="1"/>
      <c r="AQ106" s="16">
        <f t="shared" si="125"/>
        <v>36038</v>
      </c>
      <c r="AR106">
        <f t="shared" si="126"/>
        <v>3</v>
      </c>
      <c r="AS106">
        <f t="shared" si="127"/>
        <v>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6" t="e">
        <f t="shared" ref="BN106" si="165">#REF!</f>
        <v>#REF!</v>
      </c>
      <c r="BO106">
        <f t="shared" si="113"/>
        <v>3</v>
      </c>
      <c r="BP106">
        <f t="shared" si="114"/>
        <v>1</v>
      </c>
    </row>
    <row r="107" spans="1:68" x14ac:dyDescent="0.25">
      <c r="A107" s="7">
        <v>36068</v>
      </c>
      <c r="B107" s="8">
        <v>-0.10437399999999999</v>
      </c>
      <c r="C107" s="8">
        <f t="shared" si="101"/>
        <v>2.2913967775223511E-2</v>
      </c>
      <c r="D107" s="9">
        <f t="shared" si="97"/>
        <v>0.11456983887611755</v>
      </c>
      <c r="E107" s="8">
        <f>_xll.BDH(E$2,"PX_LAST",$A107,$A107,"Days=A","Fill=P")</f>
        <v>2.5</v>
      </c>
      <c r="F107" s="8">
        <f t="shared" si="102"/>
        <v>4.4971906186124926</v>
      </c>
      <c r="G107" s="9">
        <f t="shared" si="98"/>
        <v>0.40883551078295388</v>
      </c>
      <c r="H107" s="9">
        <f t="shared" si="131"/>
        <v>-0.45999999999999996</v>
      </c>
      <c r="I107" s="9">
        <f t="shared" si="132"/>
        <v>-2.5582244608523041E-2</v>
      </c>
      <c r="J107" s="8">
        <v>0.44019999999999998</v>
      </c>
      <c r="K107" s="8">
        <f t="shared" si="103"/>
        <v>0.35021699276660095</v>
      </c>
      <c r="L107" s="9">
        <f t="shared" si="104"/>
        <v>0.55021699276660097</v>
      </c>
      <c r="M107" s="8">
        <v>-1.99</v>
      </c>
      <c r="N107" s="8">
        <f t="shared" si="105"/>
        <v>-0.68067095191409244</v>
      </c>
      <c r="O107" s="9">
        <f t="shared" si="99"/>
        <v>-0.34033547595704622</v>
      </c>
      <c r="Q107" s="40">
        <f t="shared" si="106"/>
        <v>9.7102442464092137E-2</v>
      </c>
      <c r="R107" s="14" t="str">
        <f t="shared" si="115"/>
        <v>SD</v>
      </c>
      <c r="S107" t="str">
        <f t="shared" si="124"/>
        <v>SD</v>
      </c>
      <c r="T107" s="17">
        <f t="shared" si="116"/>
        <v>0.55166415136078073</v>
      </c>
      <c r="U107" s="34" t="str">
        <f t="shared" si="142"/>
        <v>SD</v>
      </c>
      <c r="V107">
        <v>0</v>
      </c>
      <c r="X107" s="16">
        <f t="shared" si="107"/>
        <v>36068</v>
      </c>
      <c r="Y107" s="1" t="e">
        <f t="shared" si="108"/>
        <v>#N/A</v>
      </c>
      <c r="Z107" s="1">
        <f t="shared" si="109"/>
        <v>9.7102442464092137E-2</v>
      </c>
      <c r="AA107" s="1" t="e">
        <f t="shared" si="110"/>
        <v>#N/A</v>
      </c>
      <c r="AB107" s="1" t="e">
        <f t="shared" si="111"/>
        <v>#N/A</v>
      </c>
      <c r="AC107">
        <v>0</v>
      </c>
      <c r="AD107" s="1" t="s">
        <v>19</v>
      </c>
      <c r="AF107" s="16">
        <f t="shared" si="117"/>
        <v>36068</v>
      </c>
      <c r="AG107" s="1" t="e">
        <f t="shared" si="118"/>
        <v>#N/A</v>
      </c>
      <c r="AH107" s="1">
        <f t="shared" si="119"/>
        <v>9.7102442464092137E-2</v>
      </c>
      <c r="AI107" s="1" t="e">
        <f t="shared" si="120"/>
        <v>#N/A</v>
      </c>
      <c r="AJ107" s="1" t="e">
        <f t="shared" si="121"/>
        <v>#N/A</v>
      </c>
      <c r="AM107" s="1"/>
      <c r="AN107" s="1"/>
      <c r="AO107" s="1"/>
      <c r="AP107" s="1"/>
      <c r="AQ107" s="16">
        <f t="shared" si="125"/>
        <v>36068</v>
      </c>
      <c r="AR107">
        <f t="shared" si="126"/>
        <v>3</v>
      </c>
      <c r="AS107">
        <f t="shared" si="127"/>
        <v>3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6" t="e">
        <f t="shared" ref="BN107" si="166">#REF!</f>
        <v>#REF!</v>
      </c>
      <c r="BO107">
        <f t="shared" si="113"/>
        <v>3</v>
      </c>
      <c r="BP107">
        <f t="shared" si="114"/>
        <v>1</v>
      </c>
    </row>
    <row r="108" spans="1:68" x14ac:dyDescent="0.25">
      <c r="A108" s="7">
        <v>36099</v>
      </c>
      <c r="B108" s="8">
        <v>-7.9605999999999996E-2</v>
      </c>
      <c r="C108" s="8">
        <f t="shared" si="101"/>
        <v>-6.3042230407151893E-3</v>
      </c>
      <c r="D108" s="9">
        <f t="shared" si="97"/>
        <v>-3.1521115203575943E-2</v>
      </c>
      <c r="E108" s="8">
        <f>_xll.BDH(E$2,"PX_LAST",$A108,$A108,"Days=A","Fill=P")</f>
        <v>1.4</v>
      </c>
      <c r="F108" s="8">
        <f t="shared" si="102"/>
        <v>3.6144912923079322</v>
      </c>
      <c r="G108" s="9">
        <f t="shared" si="98"/>
        <v>0.3285901174825393</v>
      </c>
      <c r="H108" s="9">
        <f t="shared" si="131"/>
        <v>-0.51999999999999991</v>
      </c>
      <c r="I108" s="9">
        <f t="shared" si="132"/>
        <v>-9.5704941258730303E-2</v>
      </c>
      <c r="J108" s="8">
        <v>0.48249999999999998</v>
      </c>
      <c r="K108" s="8">
        <f t="shared" si="103"/>
        <v>0.38791764982811971</v>
      </c>
      <c r="L108" s="9">
        <f t="shared" si="104"/>
        <v>0.58791764982811978</v>
      </c>
      <c r="M108" s="8">
        <v>-1.2729999999999999</v>
      </c>
      <c r="N108" s="8">
        <f t="shared" si="105"/>
        <v>-0.84948473061857599</v>
      </c>
      <c r="O108" s="9">
        <f t="shared" si="99"/>
        <v>-0.42474236530928799</v>
      </c>
      <c r="Q108" s="40">
        <f t="shared" si="106"/>
        <v>3.8125800452735024E-2</v>
      </c>
      <c r="R108" s="14" t="str">
        <f t="shared" si="115"/>
        <v>SD</v>
      </c>
      <c r="S108" t="str">
        <f t="shared" si="124"/>
        <v>SD</v>
      </c>
      <c r="T108" s="17">
        <f t="shared" si="116"/>
        <v>0.55166415136078073</v>
      </c>
      <c r="U108" s="34" t="str">
        <f t="shared" si="142"/>
        <v>SD</v>
      </c>
      <c r="V108">
        <v>0</v>
      </c>
      <c r="X108" s="16">
        <f t="shared" si="107"/>
        <v>36099</v>
      </c>
      <c r="Y108" s="1" t="e">
        <f t="shared" si="108"/>
        <v>#N/A</v>
      </c>
      <c r="Z108" s="1">
        <f t="shared" si="109"/>
        <v>3.8125800452735024E-2</v>
      </c>
      <c r="AA108" s="1" t="e">
        <f t="shared" si="110"/>
        <v>#N/A</v>
      </c>
      <c r="AB108" s="1" t="e">
        <f t="shared" si="111"/>
        <v>#N/A</v>
      </c>
      <c r="AC108">
        <v>0</v>
      </c>
      <c r="AD108" s="1" t="s">
        <v>19</v>
      </c>
      <c r="AF108" s="16">
        <f t="shared" si="117"/>
        <v>36099</v>
      </c>
      <c r="AG108" s="1" t="e">
        <f t="shared" si="118"/>
        <v>#N/A</v>
      </c>
      <c r="AH108" s="1">
        <f t="shared" si="119"/>
        <v>3.8125800452735024E-2</v>
      </c>
      <c r="AI108" s="1" t="e">
        <f t="shared" si="120"/>
        <v>#N/A</v>
      </c>
      <c r="AJ108" s="1" t="e">
        <f t="shared" si="121"/>
        <v>#N/A</v>
      </c>
      <c r="AM108" s="1"/>
      <c r="AN108" s="1"/>
      <c r="AO108" s="1"/>
      <c r="AP108" s="1"/>
      <c r="AQ108" s="16">
        <f t="shared" si="125"/>
        <v>36099</v>
      </c>
      <c r="AR108">
        <f t="shared" si="126"/>
        <v>3</v>
      </c>
      <c r="AS108">
        <f t="shared" si="127"/>
        <v>3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6" t="e">
        <f t="shared" ref="BN108" si="167">#REF!</f>
        <v>#REF!</v>
      </c>
      <c r="BO108">
        <f t="shared" si="113"/>
        <v>3</v>
      </c>
      <c r="BP108">
        <f t="shared" si="114"/>
        <v>1</v>
      </c>
    </row>
    <row r="109" spans="1:68" x14ac:dyDescent="0.25">
      <c r="A109" s="7">
        <v>36129</v>
      </c>
      <c r="B109" s="8">
        <v>-2.5522E-2</v>
      </c>
      <c r="C109" s="8">
        <f t="shared" si="101"/>
        <v>-1.1781289474111362E-2</v>
      </c>
      <c r="D109" s="9">
        <f t="shared" si="97"/>
        <v>-5.8906447370556808E-2</v>
      </c>
      <c r="E109" s="8">
        <f>_xll.BDH(E$2,"PX_LAST",$A109,$A109,"Days=A","Fill=P")</f>
        <v>1.7</v>
      </c>
      <c r="F109" s="8">
        <f t="shared" si="102"/>
        <v>3.0688612740001715</v>
      </c>
      <c r="G109" s="9">
        <f t="shared" si="98"/>
        <v>0.27898738854547012</v>
      </c>
      <c r="H109" s="9">
        <f t="shared" si="131"/>
        <v>-0.48</v>
      </c>
      <c r="I109" s="9">
        <f t="shared" si="132"/>
        <v>-0.10050630572726493</v>
      </c>
      <c r="J109" s="8">
        <v>0.31530000000000002</v>
      </c>
      <c r="K109" s="8">
        <f t="shared" si="103"/>
        <v>0.36722161962710559</v>
      </c>
      <c r="L109" s="9">
        <f t="shared" si="104"/>
        <v>0.5672216196271056</v>
      </c>
      <c r="M109" s="8">
        <v>-0.78</v>
      </c>
      <c r="N109" s="8">
        <f t="shared" si="105"/>
        <v>-0.82968158239228185</v>
      </c>
      <c r="O109" s="9">
        <f t="shared" si="99"/>
        <v>-0.41484079119614092</v>
      </c>
      <c r="Q109" s="40">
        <f t="shared" si="106"/>
        <v>1.1112121414614647E-2</v>
      </c>
      <c r="R109" s="14" t="str">
        <f t="shared" si="115"/>
        <v>SD</v>
      </c>
      <c r="S109" t="str">
        <f t="shared" si="124"/>
        <v>SD</v>
      </c>
      <c r="T109" s="17">
        <f t="shared" si="116"/>
        <v>0.55166415136078073</v>
      </c>
      <c r="U109" s="34" t="str">
        <f t="shared" si="142"/>
        <v>SD</v>
      </c>
      <c r="V109">
        <v>0</v>
      </c>
      <c r="X109" s="16">
        <f t="shared" si="107"/>
        <v>36129</v>
      </c>
      <c r="Y109" s="1">
        <f t="shared" si="108"/>
        <v>1.1112121414614647E-2</v>
      </c>
      <c r="Z109" s="1">
        <f t="shared" si="109"/>
        <v>1.1112121414614647E-2</v>
      </c>
      <c r="AA109" s="1" t="e">
        <f t="shared" si="110"/>
        <v>#N/A</v>
      </c>
      <c r="AB109" s="1" t="e">
        <f t="shared" si="111"/>
        <v>#N/A</v>
      </c>
      <c r="AC109">
        <v>0</v>
      </c>
      <c r="AD109" s="1" t="s">
        <v>19</v>
      </c>
      <c r="AF109" s="16">
        <f t="shared" si="117"/>
        <v>36129</v>
      </c>
      <c r="AG109" s="1">
        <f t="shared" si="118"/>
        <v>1.1112121414614647E-2</v>
      </c>
      <c r="AH109" s="1">
        <f t="shared" si="119"/>
        <v>1.1112121414614647E-2</v>
      </c>
      <c r="AI109" s="1" t="e">
        <f t="shared" si="120"/>
        <v>#N/A</v>
      </c>
      <c r="AJ109" s="1" t="e">
        <f t="shared" si="121"/>
        <v>#N/A</v>
      </c>
      <c r="AM109" s="1"/>
      <c r="AN109" s="1"/>
      <c r="AO109" s="1"/>
      <c r="AP109" s="1"/>
      <c r="AQ109" s="16">
        <f t="shared" si="125"/>
        <v>36129</v>
      </c>
      <c r="AR109">
        <f t="shared" si="126"/>
        <v>3</v>
      </c>
      <c r="AS109">
        <f t="shared" si="127"/>
        <v>3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6" t="e">
        <f t="shared" ref="BN109" si="168">#REF!</f>
        <v>#REF!</v>
      </c>
      <c r="BO109">
        <f t="shared" si="113"/>
        <v>3</v>
      </c>
      <c r="BP109">
        <f t="shared" si="114"/>
        <v>1</v>
      </c>
    </row>
    <row r="110" spans="1:68" x14ac:dyDescent="0.25">
      <c r="A110" s="7">
        <v>36160</v>
      </c>
      <c r="B110" s="8">
        <v>1.3362000000000001E-2</v>
      </c>
      <c r="C110" s="8">
        <f t="shared" si="101"/>
        <v>-4.615451973989622E-3</v>
      </c>
      <c r="D110" s="9">
        <f t="shared" si="97"/>
        <v>-2.3077259869948109E-2</v>
      </c>
      <c r="E110" s="8">
        <f>_xll.BDH(E$2,"PX_LAST",$A110,$A110,"Days=A","Fill=P")</f>
        <v>1.7</v>
      </c>
      <c r="F110" s="8">
        <f t="shared" si="102"/>
        <v>2.6787358109101227</v>
      </c>
      <c r="G110" s="9">
        <f t="shared" si="98"/>
        <v>0.24352143735546569</v>
      </c>
      <c r="H110" s="9">
        <f t="shared" si="131"/>
        <v>-0.35</v>
      </c>
      <c r="I110" s="9">
        <f t="shared" si="132"/>
        <v>-5.3239281322267143E-2</v>
      </c>
      <c r="J110" s="8">
        <v>0.29799999999999999</v>
      </c>
      <c r="K110" s="8">
        <f t="shared" si="103"/>
        <v>0.3474934580333805</v>
      </c>
      <c r="L110" s="9">
        <f t="shared" si="104"/>
        <v>0.54749345803338056</v>
      </c>
      <c r="M110" s="8">
        <v>-0.38300000000000001</v>
      </c>
      <c r="N110" s="8">
        <f t="shared" si="105"/>
        <v>-0.70237733141048153</v>
      </c>
      <c r="O110" s="9">
        <f t="shared" si="99"/>
        <v>-0.35118866570524077</v>
      </c>
      <c r="Q110" s="40">
        <f t="shared" si="106"/>
        <v>2.6431819993267658E-2</v>
      </c>
      <c r="R110" s="14" t="str">
        <f t="shared" si="115"/>
        <v>E</v>
      </c>
      <c r="S110" t="str">
        <f t="shared" si="124"/>
        <v>SD</v>
      </c>
      <c r="T110" s="17">
        <f t="shared" si="116"/>
        <v>0.55166415136078073</v>
      </c>
      <c r="U110" s="34" t="str">
        <f t="shared" si="142"/>
        <v>E</v>
      </c>
      <c r="V110">
        <v>0</v>
      </c>
      <c r="X110" s="16">
        <f t="shared" si="107"/>
        <v>36160</v>
      </c>
      <c r="Y110" s="1">
        <f t="shared" si="108"/>
        <v>2.6431819993267658E-2</v>
      </c>
      <c r="Z110" s="1" t="e">
        <f t="shared" si="109"/>
        <v>#N/A</v>
      </c>
      <c r="AA110" s="1" t="e">
        <f t="shared" si="110"/>
        <v>#N/A</v>
      </c>
      <c r="AB110" s="1" t="e">
        <f t="shared" si="111"/>
        <v>#N/A</v>
      </c>
      <c r="AC110">
        <v>0</v>
      </c>
      <c r="AD110" s="1" t="s">
        <v>19</v>
      </c>
      <c r="AF110" s="16">
        <f t="shared" si="117"/>
        <v>36160</v>
      </c>
      <c r="AG110" s="1">
        <f t="shared" si="118"/>
        <v>2.6431819993267658E-2</v>
      </c>
      <c r="AH110" s="1" t="e">
        <f t="shared" si="119"/>
        <v>#N/A</v>
      </c>
      <c r="AI110" s="1" t="e">
        <f t="shared" si="120"/>
        <v>#N/A</v>
      </c>
      <c r="AJ110" s="1" t="e">
        <f t="shared" si="121"/>
        <v>#N/A</v>
      </c>
      <c r="AM110" s="1"/>
      <c r="AN110" s="1"/>
      <c r="AO110" s="1"/>
      <c r="AP110" s="1"/>
      <c r="AQ110" s="16">
        <f t="shared" si="125"/>
        <v>36160</v>
      </c>
      <c r="AR110">
        <f t="shared" si="126"/>
        <v>4</v>
      </c>
      <c r="AS110">
        <f t="shared" si="127"/>
        <v>3</v>
      </c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6" t="e">
        <f t="shared" ref="BN110" si="169">#REF!</f>
        <v>#REF!</v>
      </c>
      <c r="BO110">
        <f t="shared" si="113"/>
        <v>3</v>
      </c>
      <c r="BP110">
        <f t="shared" si="114"/>
        <v>1</v>
      </c>
    </row>
    <row r="111" spans="1:68" x14ac:dyDescent="0.25">
      <c r="A111" s="7">
        <v>36191</v>
      </c>
      <c r="B111" s="8">
        <v>0.23099500000000001</v>
      </c>
      <c r="C111" s="8">
        <f t="shared" si="101"/>
        <v>6.253352683859742E-2</v>
      </c>
      <c r="D111" s="9">
        <f t="shared" si="97"/>
        <v>0.3126676341929871</v>
      </c>
      <c r="E111" s="8">
        <f>_xll.BDH(E$2,"PX_LAST",$A111,$A111,"Days=A","Fill=P")</f>
        <v>1.5</v>
      </c>
      <c r="F111" s="8">
        <f t="shared" si="102"/>
        <v>2.3427961048007377</v>
      </c>
      <c r="G111" s="9">
        <f t="shared" si="98"/>
        <v>0.21298146407279434</v>
      </c>
      <c r="H111" s="9">
        <f t="shared" si="131"/>
        <v>-0.27</v>
      </c>
      <c r="I111" s="9">
        <f t="shared" si="132"/>
        <v>-2.8509267963602841E-2</v>
      </c>
      <c r="J111" s="8">
        <v>0.29680000000000001</v>
      </c>
      <c r="K111" s="8">
        <f t="shared" si="103"/>
        <v>0.33304582249386705</v>
      </c>
      <c r="L111" s="9">
        <f t="shared" si="104"/>
        <v>0.53304582249386701</v>
      </c>
      <c r="M111" s="8">
        <v>-0.19600000000000001</v>
      </c>
      <c r="N111" s="8">
        <f t="shared" si="105"/>
        <v>-0.55805979195849431</v>
      </c>
      <c r="O111" s="9">
        <f t="shared" si="99"/>
        <v>-0.27902989597924716</v>
      </c>
      <c r="Q111" s="40">
        <f t="shared" si="106"/>
        <v>9.149975697700452E-2</v>
      </c>
      <c r="R111" s="14" t="str">
        <f t="shared" si="115"/>
        <v>E</v>
      </c>
      <c r="S111" t="str">
        <f t="shared" si="124"/>
        <v>E</v>
      </c>
      <c r="T111" s="17">
        <f t="shared" si="116"/>
        <v>0.55166415136078073</v>
      </c>
      <c r="U111" s="34" t="str">
        <f t="shared" si="142"/>
        <v>E</v>
      </c>
      <c r="V111">
        <v>0</v>
      </c>
      <c r="X111" s="16">
        <f t="shared" si="107"/>
        <v>36191</v>
      </c>
      <c r="Y111" s="1">
        <f t="shared" si="108"/>
        <v>9.149975697700452E-2</v>
      </c>
      <c r="Z111" s="1" t="e">
        <f t="shared" si="109"/>
        <v>#N/A</v>
      </c>
      <c r="AA111" s="1" t="e">
        <f t="shared" si="110"/>
        <v>#N/A</v>
      </c>
      <c r="AB111" s="1" t="e">
        <f t="shared" si="111"/>
        <v>#N/A</v>
      </c>
      <c r="AC111">
        <v>0</v>
      </c>
      <c r="AD111" s="1" t="s">
        <v>19</v>
      </c>
      <c r="AF111" s="16">
        <f t="shared" si="117"/>
        <v>36191</v>
      </c>
      <c r="AG111" s="1">
        <f t="shared" si="118"/>
        <v>9.149975697700452E-2</v>
      </c>
      <c r="AH111" s="1" t="e">
        <f t="shared" si="119"/>
        <v>#N/A</v>
      </c>
      <c r="AI111" s="1" t="e">
        <f t="shared" si="120"/>
        <v>#N/A</v>
      </c>
      <c r="AJ111" s="1" t="e">
        <f t="shared" si="121"/>
        <v>#N/A</v>
      </c>
      <c r="AM111" s="1"/>
      <c r="AN111" s="1"/>
      <c r="AO111" s="1"/>
      <c r="AP111" s="1"/>
      <c r="AQ111" s="16">
        <f t="shared" si="125"/>
        <v>36191</v>
      </c>
      <c r="AR111">
        <f t="shared" si="126"/>
        <v>4</v>
      </c>
      <c r="AS111">
        <f t="shared" si="127"/>
        <v>4</v>
      </c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6" t="e">
        <f t="shared" ref="BN111" si="170">#REF!</f>
        <v>#REF!</v>
      </c>
      <c r="BO111">
        <f t="shared" si="113"/>
        <v>4</v>
      </c>
      <c r="BP111">
        <f t="shared" si="114"/>
        <v>1</v>
      </c>
    </row>
    <row r="112" spans="1:68" x14ac:dyDescent="0.25">
      <c r="A112" s="7">
        <v>36219</v>
      </c>
      <c r="B112" s="8">
        <v>0.25339200000000001</v>
      </c>
      <c r="C112" s="8">
        <f t="shared" si="101"/>
        <v>0.11692819168959717</v>
      </c>
      <c r="D112" s="9">
        <f t="shared" si="97"/>
        <v>0.5846409584479858</v>
      </c>
      <c r="E112" s="8">
        <f>_xll.BDH(E$2,"PX_LAST",$A112,$A112,"Days=A","Fill=P")</f>
        <v>0.9</v>
      </c>
      <c r="F112" s="8">
        <f t="shared" si="102"/>
        <v>1.9315992149325276</v>
      </c>
      <c r="G112" s="9">
        <f t="shared" si="98"/>
        <v>0.17559992863022977</v>
      </c>
      <c r="H112" s="9">
        <f t="shared" si="131"/>
        <v>-0.3</v>
      </c>
      <c r="I112" s="9">
        <f t="shared" si="132"/>
        <v>-6.2200035684885108E-2</v>
      </c>
      <c r="J112" s="8">
        <v>0.60260000000000002</v>
      </c>
      <c r="K112" s="8">
        <f t="shared" si="103"/>
        <v>0.40986876308311493</v>
      </c>
      <c r="L112" s="9">
        <f t="shared" si="104"/>
        <v>0.609868763083115</v>
      </c>
      <c r="M112" s="8">
        <v>0.25600000000000001</v>
      </c>
      <c r="N112" s="8">
        <f t="shared" si="105"/>
        <v>-0.3260527512503234</v>
      </c>
      <c r="O112" s="9">
        <f t="shared" si="99"/>
        <v>-0.1630263756251617</v>
      </c>
      <c r="Q112" s="40">
        <f t="shared" si="106"/>
        <v>0.18396403169310371</v>
      </c>
      <c r="R112" s="14" t="str">
        <f t="shared" si="115"/>
        <v>E</v>
      </c>
      <c r="S112" t="str">
        <f t="shared" si="124"/>
        <v>E</v>
      </c>
      <c r="T112" s="17">
        <f t="shared" si="116"/>
        <v>0.55166415136078073</v>
      </c>
      <c r="U112" s="34" t="str">
        <f t="shared" si="142"/>
        <v>E</v>
      </c>
      <c r="V112">
        <v>0</v>
      </c>
      <c r="X112" s="16">
        <f t="shared" si="107"/>
        <v>36219</v>
      </c>
      <c r="Y112" s="1">
        <f t="shared" si="108"/>
        <v>0.18396403169310371</v>
      </c>
      <c r="Z112" s="1">
        <f t="shared" si="109"/>
        <v>0.18396403169310371</v>
      </c>
      <c r="AA112" s="1" t="e">
        <f t="shared" si="110"/>
        <v>#N/A</v>
      </c>
      <c r="AB112" s="1" t="e">
        <f t="shared" si="111"/>
        <v>#N/A</v>
      </c>
      <c r="AC112">
        <v>0</v>
      </c>
      <c r="AD112" s="1" t="s">
        <v>19</v>
      </c>
      <c r="AF112" s="16">
        <f t="shared" si="117"/>
        <v>36219</v>
      </c>
      <c r="AG112" s="1">
        <f t="shared" si="118"/>
        <v>0.18396403169310371</v>
      </c>
      <c r="AH112" s="1">
        <f t="shared" si="119"/>
        <v>0.18396403169310371</v>
      </c>
      <c r="AI112" s="1" t="e">
        <f t="shared" si="120"/>
        <v>#N/A</v>
      </c>
      <c r="AJ112" s="1" t="e">
        <f t="shared" si="121"/>
        <v>#N/A</v>
      </c>
      <c r="AM112" s="1"/>
      <c r="AN112" s="1"/>
      <c r="AO112" s="1"/>
      <c r="AP112" s="1"/>
      <c r="AQ112" s="16">
        <f t="shared" si="125"/>
        <v>36219</v>
      </c>
      <c r="AR112">
        <f t="shared" si="126"/>
        <v>4</v>
      </c>
      <c r="AS112">
        <f t="shared" si="127"/>
        <v>4</v>
      </c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6" t="e">
        <f t="shared" ref="BN112" si="171">#REF!</f>
        <v>#REF!</v>
      </c>
      <c r="BO112">
        <f t="shared" si="113"/>
        <v>4</v>
      </c>
      <c r="BP112">
        <f t="shared" si="114"/>
        <v>1</v>
      </c>
    </row>
    <row r="113" spans="1:68" x14ac:dyDescent="0.25">
      <c r="A113" s="7">
        <v>36250</v>
      </c>
      <c r="B113" s="8">
        <v>0.179087</v>
      </c>
      <c r="C113" s="8">
        <f t="shared" si="101"/>
        <v>0.13464345205806197</v>
      </c>
      <c r="D113" s="9">
        <f t="shared" si="97"/>
        <v>0.67321726029030982</v>
      </c>
      <c r="E113" s="8">
        <f>_xll.BDH(E$2,"PX_LAST",$A113,$A113,"Days=A","Fill=P")</f>
        <v>0.8</v>
      </c>
      <c r="F113" s="8">
        <f t="shared" si="102"/>
        <v>1.6090934386767572</v>
      </c>
      <c r="G113" s="9">
        <f t="shared" si="98"/>
        <v>0.14628122169788702</v>
      </c>
      <c r="H113" s="9">
        <f t="shared" si="131"/>
        <v>-0.16999999999999998</v>
      </c>
      <c r="I113" s="9">
        <f t="shared" si="132"/>
        <v>-1.1859389151056485E-2</v>
      </c>
      <c r="J113" s="8">
        <v>-6.0600000000000001E-2</v>
      </c>
      <c r="K113" s="8">
        <f t="shared" si="103"/>
        <v>0.27578516560442717</v>
      </c>
      <c r="L113" s="9">
        <f t="shared" si="104"/>
        <v>0.47578516560442718</v>
      </c>
      <c r="M113" s="8">
        <v>7.8E-2</v>
      </c>
      <c r="N113" s="8">
        <f t="shared" si="105"/>
        <v>-0.21089771714398123</v>
      </c>
      <c r="O113" s="9">
        <f t="shared" si="99"/>
        <v>-0.10544885857199061</v>
      </c>
      <c r="Q113" s="40">
        <f t="shared" si="106"/>
        <v>0.1597626074332964</v>
      </c>
      <c r="R113" s="14" t="str">
        <f t="shared" si="115"/>
        <v>SD</v>
      </c>
      <c r="S113" t="str">
        <f t="shared" si="124"/>
        <v>E</v>
      </c>
      <c r="T113" s="17">
        <f t="shared" si="116"/>
        <v>0.55166415136078073</v>
      </c>
      <c r="U113" s="34" t="str">
        <f t="shared" si="142"/>
        <v>SD</v>
      </c>
      <c r="V113">
        <v>0</v>
      </c>
      <c r="X113" s="16">
        <f t="shared" si="107"/>
        <v>36250</v>
      </c>
      <c r="Y113" s="1">
        <f t="shared" si="108"/>
        <v>0.1597626074332964</v>
      </c>
      <c r="Z113" s="1">
        <f t="shared" si="109"/>
        <v>0.1597626074332964</v>
      </c>
      <c r="AA113" s="1" t="e">
        <f t="shared" si="110"/>
        <v>#N/A</v>
      </c>
      <c r="AB113" s="1" t="e">
        <f t="shared" si="111"/>
        <v>#N/A</v>
      </c>
      <c r="AC113">
        <v>0</v>
      </c>
      <c r="AD113" s="1" t="s">
        <v>19</v>
      </c>
      <c r="AF113" s="16">
        <f t="shared" si="117"/>
        <v>36250</v>
      </c>
      <c r="AG113" s="1">
        <f t="shared" si="118"/>
        <v>0.1597626074332964</v>
      </c>
      <c r="AH113" s="1">
        <f t="shared" si="119"/>
        <v>0.1597626074332964</v>
      </c>
      <c r="AI113" s="1" t="e">
        <f t="shared" si="120"/>
        <v>#N/A</v>
      </c>
      <c r="AJ113" s="1" t="e">
        <f t="shared" si="121"/>
        <v>#N/A</v>
      </c>
      <c r="AM113" s="1"/>
      <c r="AN113" s="1"/>
      <c r="AO113" s="1"/>
      <c r="AP113" s="1"/>
      <c r="AQ113" s="16">
        <f t="shared" si="125"/>
        <v>36250</v>
      </c>
      <c r="AR113">
        <f t="shared" si="126"/>
        <v>3</v>
      </c>
      <c r="AS113">
        <f t="shared" si="127"/>
        <v>4</v>
      </c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6" t="e">
        <f t="shared" ref="BN113" si="172">#REF!</f>
        <v>#REF!</v>
      </c>
      <c r="BO113">
        <f t="shared" si="113"/>
        <v>4</v>
      </c>
      <c r="BP113">
        <f t="shared" si="114"/>
        <v>1</v>
      </c>
    </row>
    <row r="114" spans="1:68" x14ac:dyDescent="0.25">
      <c r="A114" s="7">
        <v>36280</v>
      </c>
      <c r="B114" s="8">
        <v>0.125748</v>
      </c>
      <c r="C114" s="8">
        <f t="shared" si="101"/>
        <v>0.13210824822151432</v>
      </c>
      <c r="D114" s="9">
        <f t="shared" si="97"/>
        <v>0.66054124110757151</v>
      </c>
      <c r="E114" s="8">
        <f>_xll.BDH(E$2,"PX_LAST",$A114,$A114,"Days=A","Fill=P")</f>
        <v>1</v>
      </c>
      <c r="F114" s="8">
        <f t="shared" si="102"/>
        <v>1.4355018086538816</v>
      </c>
      <c r="G114" s="9">
        <f t="shared" si="98"/>
        <v>0.13050016442308013</v>
      </c>
      <c r="H114" s="9">
        <f t="shared" si="131"/>
        <v>-3.9999999999999994E-2</v>
      </c>
      <c r="I114" s="9">
        <f t="shared" si="132"/>
        <v>4.5250082211540067E-2</v>
      </c>
      <c r="J114" s="8">
        <v>0.129</v>
      </c>
      <c r="K114" s="8">
        <f t="shared" si="103"/>
        <v>0.23395139340716542</v>
      </c>
      <c r="L114" s="9">
        <f t="shared" si="104"/>
        <v>0.43395139340716543</v>
      </c>
      <c r="M114" s="8">
        <v>0.26200000000000001</v>
      </c>
      <c r="N114" s="8">
        <f t="shared" si="105"/>
        <v>-7.6121867757946549E-2</v>
      </c>
      <c r="O114" s="9">
        <f t="shared" si="99"/>
        <v>-3.8060933878973274E-2</v>
      </c>
      <c r="Q114" s="40">
        <f t="shared" si="106"/>
        <v>0.18126344522389787</v>
      </c>
      <c r="R114" s="14" t="str">
        <f t="shared" si="115"/>
        <v>E</v>
      </c>
      <c r="S114" t="str">
        <f t="shared" si="124"/>
        <v>E</v>
      </c>
      <c r="T114" s="17">
        <f t="shared" si="116"/>
        <v>0.18126344522389787</v>
      </c>
      <c r="U114" s="34" t="str">
        <f t="shared" si="142"/>
        <v>E</v>
      </c>
      <c r="V114">
        <v>0</v>
      </c>
      <c r="X114" s="16">
        <f t="shared" si="107"/>
        <v>36280</v>
      </c>
      <c r="Y114" s="1">
        <f t="shared" si="108"/>
        <v>0.18126344522389787</v>
      </c>
      <c r="Z114" s="1" t="e">
        <f t="shared" si="109"/>
        <v>#N/A</v>
      </c>
      <c r="AA114" s="1" t="e">
        <f t="shared" si="110"/>
        <v>#N/A</v>
      </c>
      <c r="AB114" s="1" t="e">
        <f t="shared" si="111"/>
        <v>#N/A</v>
      </c>
      <c r="AC114">
        <v>0</v>
      </c>
      <c r="AD114" s="1" t="s">
        <v>19</v>
      </c>
      <c r="AF114" s="16">
        <f t="shared" si="117"/>
        <v>36280</v>
      </c>
      <c r="AG114" s="1">
        <f t="shared" si="118"/>
        <v>0.18126344522389787</v>
      </c>
      <c r="AH114" s="1" t="e">
        <f t="shared" si="119"/>
        <v>#N/A</v>
      </c>
      <c r="AI114" s="1" t="e">
        <f t="shared" si="120"/>
        <v>#N/A</v>
      </c>
      <c r="AJ114" s="1" t="e">
        <f t="shared" si="121"/>
        <v>#N/A</v>
      </c>
      <c r="AM114" s="1"/>
      <c r="AN114" s="1"/>
      <c r="AO114" s="1"/>
      <c r="AP114" s="1"/>
      <c r="AQ114" s="16">
        <f t="shared" si="125"/>
        <v>36280</v>
      </c>
      <c r="AR114">
        <f t="shared" si="126"/>
        <v>4</v>
      </c>
      <c r="AS114">
        <f t="shared" si="127"/>
        <v>4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6" t="e">
        <f t="shared" ref="BN114" si="173">#REF!</f>
        <v>#REF!</v>
      </c>
      <c r="BO114">
        <f t="shared" si="113"/>
        <v>4</v>
      </c>
      <c r="BP114">
        <f t="shared" si="114"/>
        <v>1</v>
      </c>
    </row>
    <row r="115" spans="1:68" x14ac:dyDescent="0.25">
      <c r="A115" s="7">
        <v>36311</v>
      </c>
      <c r="B115" s="8">
        <v>0.17333799999999999</v>
      </c>
      <c r="C115" s="8">
        <f t="shared" si="101"/>
        <v>0.14385872747838274</v>
      </c>
      <c r="D115" s="9">
        <f t="shared" si="97"/>
        <v>0.71929363739191365</v>
      </c>
      <c r="E115" s="8">
        <f>_xll.BDH(E$2,"PX_LAST",$A115,$A115,"Days=A","Fill=P")</f>
        <v>1</v>
      </c>
      <c r="F115" s="8">
        <f t="shared" si="102"/>
        <v>1.3113837931875252</v>
      </c>
      <c r="G115" s="9">
        <f t="shared" si="98"/>
        <v>0.1192167084715932</v>
      </c>
      <c r="H115" s="9">
        <f t="shared" si="131"/>
        <v>-6.9999999999999993E-2</v>
      </c>
      <c r="I115" s="9">
        <f t="shared" si="132"/>
        <v>2.4608354235796603E-2</v>
      </c>
      <c r="J115" s="8">
        <v>0.3775</v>
      </c>
      <c r="K115" s="8">
        <f t="shared" si="103"/>
        <v>0.27486274628612328</v>
      </c>
      <c r="L115" s="9">
        <f t="shared" si="104"/>
        <v>0.47486274628612329</v>
      </c>
      <c r="M115" s="8">
        <v>0.20499999999999999</v>
      </c>
      <c r="N115" s="8">
        <f t="shared" si="105"/>
        <v>3.9978645530682269E-3</v>
      </c>
      <c r="O115" s="9">
        <f t="shared" si="99"/>
        <v>3.9978645530682269E-3</v>
      </c>
      <c r="Q115" s="40">
        <f t="shared" si="106"/>
        <v>0.22916257165441084</v>
      </c>
      <c r="R115" s="14" t="str">
        <f t="shared" si="115"/>
        <v>E</v>
      </c>
      <c r="S115" t="str">
        <f t="shared" si="124"/>
        <v>E</v>
      </c>
      <c r="T115" s="17">
        <f t="shared" si="116"/>
        <v>0.18126344522389787</v>
      </c>
      <c r="U115" s="34" t="str">
        <f t="shared" si="142"/>
        <v>E</v>
      </c>
      <c r="V115">
        <v>0</v>
      </c>
      <c r="X115" s="16">
        <f t="shared" si="107"/>
        <v>36311</v>
      </c>
      <c r="Y115" s="1">
        <f t="shared" si="108"/>
        <v>0.22916257165441084</v>
      </c>
      <c r="Z115" s="1" t="e">
        <f t="shared" si="109"/>
        <v>#N/A</v>
      </c>
      <c r="AA115" s="1" t="e">
        <f t="shared" si="110"/>
        <v>#N/A</v>
      </c>
      <c r="AB115" s="1" t="e">
        <f t="shared" si="111"/>
        <v>#N/A</v>
      </c>
      <c r="AC115">
        <v>0</v>
      </c>
      <c r="AD115" s="1" t="s">
        <v>19</v>
      </c>
      <c r="AF115" s="16">
        <f t="shared" si="117"/>
        <v>36311</v>
      </c>
      <c r="AG115" s="1">
        <f t="shared" si="118"/>
        <v>0.22916257165441084</v>
      </c>
      <c r="AH115" s="1" t="e">
        <f t="shared" si="119"/>
        <v>#N/A</v>
      </c>
      <c r="AI115" s="1" t="e">
        <f t="shared" si="120"/>
        <v>#N/A</v>
      </c>
      <c r="AJ115" s="1" t="e">
        <f t="shared" si="121"/>
        <v>#N/A</v>
      </c>
      <c r="AM115" s="1"/>
      <c r="AN115" s="1"/>
      <c r="AO115" s="1"/>
      <c r="AP115" s="1"/>
      <c r="AQ115" s="16">
        <f t="shared" si="125"/>
        <v>36311</v>
      </c>
      <c r="AR115">
        <f t="shared" si="126"/>
        <v>4</v>
      </c>
      <c r="AS115">
        <f t="shared" si="127"/>
        <v>4</v>
      </c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6" t="e">
        <f t="shared" ref="BN115" si="174">#REF!</f>
        <v>#REF!</v>
      </c>
      <c r="BO115">
        <f t="shared" si="113"/>
        <v>4</v>
      </c>
      <c r="BP115">
        <f t="shared" si="114"/>
        <v>1</v>
      </c>
    </row>
    <row r="116" spans="1:68" x14ac:dyDescent="0.25">
      <c r="A116" s="7">
        <v>36341</v>
      </c>
      <c r="B116" s="8">
        <v>0.185671</v>
      </c>
      <c r="C116" s="8">
        <f t="shared" si="101"/>
        <v>0.15577522514704367</v>
      </c>
      <c r="D116" s="9">
        <f t="shared" si="97"/>
        <v>0.77887612573521836</v>
      </c>
      <c r="E116" s="8">
        <f>_xll.BDH(E$2,"PX_LAST",$A116,$A116,"Days=A","Fill=P")</f>
        <v>1.8</v>
      </c>
      <c r="F116" s="8">
        <f t="shared" si="102"/>
        <v>1.4506394121290804</v>
      </c>
      <c r="G116" s="9">
        <f t="shared" si="98"/>
        <v>0.13187631019355275</v>
      </c>
      <c r="H116" s="9">
        <f t="shared" si="131"/>
        <v>1.0000000000000009E-2</v>
      </c>
      <c r="I116" s="9">
        <f t="shared" si="132"/>
        <v>7.0938155096776381E-2</v>
      </c>
      <c r="J116" s="8">
        <v>0.16639999999999999</v>
      </c>
      <c r="K116" s="8">
        <f t="shared" si="103"/>
        <v>0.24395086359457813</v>
      </c>
      <c r="L116" s="9">
        <f t="shared" si="104"/>
        <v>0.44395086359457814</v>
      </c>
      <c r="M116" s="8">
        <v>0.14000000000000001</v>
      </c>
      <c r="N116" s="8">
        <f t="shared" si="105"/>
        <v>4.2758473155443788E-2</v>
      </c>
      <c r="O116" s="9">
        <f t="shared" si="99"/>
        <v>4.2758473155443788E-2</v>
      </c>
      <c r="Q116" s="40">
        <f t="shared" si="106"/>
        <v>0.23128291986926738</v>
      </c>
      <c r="R116" s="14" t="str">
        <f t="shared" si="115"/>
        <v>E</v>
      </c>
      <c r="S116" t="str">
        <f t="shared" si="124"/>
        <v>E</v>
      </c>
      <c r="T116" s="17">
        <f t="shared" si="116"/>
        <v>0.18126344522389787</v>
      </c>
      <c r="U116" s="34" t="str">
        <f t="shared" si="142"/>
        <v>E</v>
      </c>
      <c r="V116">
        <v>0</v>
      </c>
      <c r="X116" s="16">
        <f t="shared" si="107"/>
        <v>36341</v>
      </c>
      <c r="Y116" s="1">
        <f t="shared" si="108"/>
        <v>0.23128291986926738</v>
      </c>
      <c r="Z116" s="1" t="e">
        <f t="shared" si="109"/>
        <v>#N/A</v>
      </c>
      <c r="AA116" s="1" t="e">
        <f t="shared" si="110"/>
        <v>#N/A</v>
      </c>
      <c r="AB116" s="1" t="e">
        <f t="shared" si="111"/>
        <v>#N/A</v>
      </c>
      <c r="AC116">
        <v>0</v>
      </c>
      <c r="AD116" s="1" t="s">
        <v>19</v>
      </c>
      <c r="AF116" s="16">
        <f t="shared" si="117"/>
        <v>36341</v>
      </c>
      <c r="AG116" s="1">
        <f t="shared" si="118"/>
        <v>0.23128291986926738</v>
      </c>
      <c r="AH116" s="1" t="e">
        <f t="shared" si="119"/>
        <v>#N/A</v>
      </c>
      <c r="AI116" s="1" t="e">
        <f t="shared" si="120"/>
        <v>#N/A</v>
      </c>
      <c r="AJ116" s="1" t="e">
        <f t="shared" si="121"/>
        <v>#N/A</v>
      </c>
      <c r="AM116" s="1"/>
      <c r="AN116" s="1"/>
      <c r="AO116" s="1"/>
      <c r="AP116" s="1"/>
      <c r="AQ116" s="16">
        <f t="shared" si="125"/>
        <v>36341</v>
      </c>
      <c r="AR116">
        <f t="shared" si="126"/>
        <v>4</v>
      </c>
      <c r="AS116">
        <f t="shared" si="127"/>
        <v>4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6" t="e">
        <f t="shared" ref="BN116" si="175">#REF!</f>
        <v>#REF!</v>
      </c>
      <c r="BO116">
        <f t="shared" si="113"/>
        <v>4</v>
      </c>
      <c r="BP116">
        <f t="shared" si="114"/>
        <v>1</v>
      </c>
    </row>
    <row r="117" spans="1:68" x14ac:dyDescent="0.25">
      <c r="A117" s="7">
        <v>36372</v>
      </c>
      <c r="B117" s="8">
        <v>0.17806900000000001</v>
      </c>
      <c r="C117" s="8">
        <f t="shared" si="101"/>
        <v>0.16212895098013622</v>
      </c>
      <c r="D117" s="9">
        <f t="shared" si="97"/>
        <v>0.810644754900681</v>
      </c>
      <c r="E117" s="8">
        <f>_xll.BDH(E$2,"PX_LAST",$A117,$A117,"Days=A","Fill=P")</f>
        <v>2.2000000000000002</v>
      </c>
      <c r="F117" s="8">
        <f t="shared" si="102"/>
        <v>1.6642071796722924</v>
      </c>
      <c r="G117" s="9">
        <f t="shared" si="98"/>
        <v>0.15129156178839021</v>
      </c>
      <c r="H117" s="9">
        <f t="shared" si="131"/>
        <v>7.0000000000000021E-2</v>
      </c>
      <c r="I117" s="9">
        <f t="shared" si="132"/>
        <v>0.11064578089419511</v>
      </c>
      <c r="J117" s="8">
        <v>0.36359999999999998</v>
      </c>
      <c r="K117" s="8">
        <f t="shared" si="103"/>
        <v>0.27805086747012336</v>
      </c>
      <c r="L117" s="9">
        <f t="shared" si="104"/>
        <v>0.47805086747012338</v>
      </c>
      <c r="M117" s="8">
        <v>-5.0999999999999997E-2</v>
      </c>
      <c r="N117" s="8">
        <f t="shared" si="105"/>
        <v>1.6037308306142306E-2</v>
      </c>
      <c r="O117" s="9">
        <f t="shared" si="99"/>
        <v>1.6037308306142306E-2</v>
      </c>
      <c r="Q117" s="40">
        <f t="shared" si="106"/>
        <v>0.25057237475198074</v>
      </c>
      <c r="R117" s="14" t="str">
        <f t="shared" si="115"/>
        <v>E</v>
      </c>
      <c r="S117" t="str">
        <f t="shared" si="124"/>
        <v>E</v>
      </c>
      <c r="T117" s="17">
        <f t="shared" si="116"/>
        <v>0.18126344522389787</v>
      </c>
      <c r="U117" s="34" t="str">
        <f t="shared" si="142"/>
        <v>E</v>
      </c>
      <c r="V117">
        <v>0</v>
      </c>
      <c r="X117" s="16">
        <f t="shared" si="107"/>
        <v>36372</v>
      </c>
      <c r="Y117" s="1">
        <f t="shared" si="108"/>
        <v>0.25057237475198074</v>
      </c>
      <c r="Z117" s="1">
        <f t="shared" si="109"/>
        <v>0.25057237475198074</v>
      </c>
      <c r="AA117" s="1" t="e">
        <f t="shared" si="110"/>
        <v>#N/A</v>
      </c>
      <c r="AB117" s="1" t="e">
        <f t="shared" si="111"/>
        <v>#N/A</v>
      </c>
      <c r="AC117">
        <v>0</v>
      </c>
      <c r="AD117" s="1" t="s">
        <v>19</v>
      </c>
      <c r="AF117" s="16">
        <f t="shared" si="117"/>
        <v>36372</v>
      </c>
      <c r="AG117" s="1">
        <f t="shared" si="118"/>
        <v>0.25057237475198074</v>
      </c>
      <c r="AH117" s="1" t="e">
        <f t="shared" si="119"/>
        <v>#N/A</v>
      </c>
      <c r="AI117" s="1" t="e">
        <f t="shared" si="120"/>
        <v>#N/A</v>
      </c>
      <c r="AJ117" s="1" t="e">
        <f t="shared" si="121"/>
        <v>#N/A</v>
      </c>
      <c r="AM117" s="1"/>
      <c r="AN117" s="1"/>
      <c r="AO117" s="1"/>
      <c r="AP117" s="1"/>
      <c r="AQ117" s="16">
        <f t="shared" si="125"/>
        <v>36372</v>
      </c>
      <c r="AR117">
        <f t="shared" si="126"/>
        <v>4</v>
      </c>
      <c r="AS117">
        <f t="shared" si="127"/>
        <v>4</v>
      </c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6" t="e">
        <f t="shared" ref="BN117" si="176">#REF!</f>
        <v>#REF!</v>
      </c>
      <c r="BO117">
        <f t="shared" si="113"/>
        <v>4</v>
      </c>
      <c r="BP117">
        <f t="shared" si="114"/>
        <v>1</v>
      </c>
    </row>
    <row r="118" spans="1:68" x14ac:dyDescent="0.25">
      <c r="A118" s="7">
        <v>36403</v>
      </c>
      <c r="B118" s="8">
        <v>0.17759900000000001</v>
      </c>
      <c r="C118" s="8">
        <f t="shared" si="101"/>
        <v>0.16653791495079739</v>
      </c>
      <c r="D118" s="9">
        <f t="shared" si="97"/>
        <v>0.83268957475398697</v>
      </c>
      <c r="E118" s="8">
        <f>_xll.BDH(E$2,"PX_LAST",$A118,$A118,"Days=A","Fill=P")</f>
        <v>2.2999999999999998</v>
      </c>
      <c r="F118" s="8">
        <f t="shared" si="102"/>
        <v>1.8454081334656889</v>
      </c>
      <c r="G118" s="9">
        <f t="shared" si="98"/>
        <v>0.16776437576960809</v>
      </c>
      <c r="H118" s="9">
        <f t="shared" si="131"/>
        <v>0.13999999999999999</v>
      </c>
      <c r="I118" s="9">
        <f t="shared" si="132"/>
        <v>0.15388218788480404</v>
      </c>
      <c r="J118" s="8">
        <v>0.1588</v>
      </c>
      <c r="K118" s="8">
        <f t="shared" si="103"/>
        <v>0.2440643702411382</v>
      </c>
      <c r="L118" s="9">
        <f t="shared" si="104"/>
        <v>0.44406437024113821</v>
      </c>
      <c r="M118" s="8">
        <v>-0.127</v>
      </c>
      <c r="N118" s="8">
        <f t="shared" si="105"/>
        <v>-2.4728324561108257E-2</v>
      </c>
      <c r="O118" s="9">
        <f t="shared" si="99"/>
        <v>-1.2364162280554128E-2</v>
      </c>
      <c r="Q118" s="40">
        <f t="shared" si="106"/>
        <v>0.24597275413183242</v>
      </c>
      <c r="R118" s="14" t="str">
        <f t="shared" si="115"/>
        <v>SD</v>
      </c>
      <c r="S118" t="str">
        <f t="shared" si="124"/>
        <v>E</v>
      </c>
      <c r="T118" s="17">
        <f t="shared" si="116"/>
        <v>0.18126344522389787</v>
      </c>
      <c r="U118" s="34" t="str">
        <f t="shared" si="142"/>
        <v>E</v>
      </c>
      <c r="V118">
        <v>0</v>
      </c>
      <c r="X118" s="16">
        <f t="shared" si="107"/>
        <v>36403</v>
      </c>
      <c r="Y118" s="1" t="e">
        <f t="shared" si="108"/>
        <v>#N/A</v>
      </c>
      <c r="Z118" s="1">
        <f t="shared" si="109"/>
        <v>0.24597275413183242</v>
      </c>
      <c r="AA118" s="1" t="e">
        <f t="shared" si="110"/>
        <v>#N/A</v>
      </c>
      <c r="AB118" s="1" t="e">
        <f t="shared" si="111"/>
        <v>#N/A</v>
      </c>
      <c r="AC118">
        <v>0</v>
      </c>
      <c r="AD118" s="1" t="s">
        <v>19</v>
      </c>
      <c r="AF118" s="16">
        <f t="shared" si="117"/>
        <v>36403</v>
      </c>
      <c r="AG118" s="1">
        <f t="shared" si="118"/>
        <v>0.24597275413183242</v>
      </c>
      <c r="AH118" s="1" t="e">
        <f t="shared" si="119"/>
        <v>#N/A</v>
      </c>
      <c r="AI118" s="1" t="e">
        <f t="shared" si="120"/>
        <v>#N/A</v>
      </c>
      <c r="AJ118" s="1" t="e">
        <f t="shared" si="121"/>
        <v>#N/A</v>
      </c>
      <c r="AM118" s="1"/>
      <c r="AN118" s="1"/>
      <c r="AO118" s="1"/>
      <c r="AP118" s="1"/>
      <c r="AQ118" s="16">
        <f t="shared" si="125"/>
        <v>36403</v>
      </c>
      <c r="AR118">
        <f t="shared" si="126"/>
        <v>3</v>
      </c>
      <c r="AS118">
        <f t="shared" si="127"/>
        <v>4</v>
      </c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6" t="e">
        <f t="shared" ref="BN118" si="177">#REF!</f>
        <v>#REF!</v>
      </c>
      <c r="BO118">
        <f t="shared" si="113"/>
        <v>4</v>
      </c>
      <c r="BP118">
        <f t="shared" si="114"/>
        <v>1</v>
      </c>
    </row>
    <row r="119" spans="1:68" x14ac:dyDescent="0.25">
      <c r="A119" s="7">
        <v>36433</v>
      </c>
      <c r="B119" s="8">
        <v>0.12237099999999999</v>
      </c>
      <c r="C119" s="8">
        <f t="shared" si="101"/>
        <v>0.15395034418982012</v>
      </c>
      <c r="D119" s="9">
        <f t="shared" si="97"/>
        <v>0.7697517209491006</v>
      </c>
      <c r="E119" s="8">
        <f>_xll.BDH(E$2,"PX_LAST",$A119,$A119,"Days=A","Fill=P")</f>
        <v>2.9</v>
      </c>
      <c r="F119" s="8">
        <f t="shared" si="102"/>
        <v>2.1459668154279674</v>
      </c>
      <c r="G119" s="9">
        <f t="shared" si="98"/>
        <v>0.1950878923116334</v>
      </c>
      <c r="H119" s="9">
        <f t="shared" si="131"/>
        <v>0.20999999999999996</v>
      </c>
      <c r="I119" s="9">
        <f t="shared" si="132"/>
        <v>0.20254394615581667</v>
      </c>
      <c r="J119" s="8">
        <v>1.0500000000000001E-2</v>
      </c>
      <c r="K119" s="8">
        <f t="shared" si="103"/>
        <v>0.17749852472241381</v>
      </c>
      <c r="L119" s="9">
        <f t="shared" si="104"/>
        <v>0.37749852472241385</v>
      </c>
      <c r="M119" s="8">
        <v>-0.95</v>
      </c>
      <c r="N119" s="8">
        <f t="shared" si="105"/>
        <v>-0.2884307520611924</v>
      </c>
      <c r="O119" s="9">
        <f t="shared" si="99"/>
        <v>-0.1442153760305962</v>
      </c>
      <c r="Q119" s="40">
        <f t="shared" si="106"/>
        <v>0.19312477306789658</v>
      </c>
      <c r="R119" s="14" t="str">
        <f t="shared" si="115"/>
        <v>SD</v>
      </c>
      <c r="S119" t="str">
        <f t="shared" si="124"/>
        <v>SD</v>
      </c>
      <c r="T119" s="17">
        <f t="shared" si="116"/>
        <v>0.18126344522389787</v>
      </c>
      <c r="U119" s="34" t="str">
        <f t="shared" si="142"/>
        <v>E</v>
      </c>
      <c r="V119">
        <v>0</v>
      </c>
      <c r="X119" s="16">
        <f t="shared" si="107"/>
        <v>36433</v>
      </c>
      <c r="Y119" s="1">
        <f t="shared" si="108"/>
        <v>0.19312477306789658</v>
      </c>
      <c r="Z119" s="1">
        <f t="shared" si="109"/>
        <v>0.19312477306789658</v>
      </c>
      <c r="AA119" s="1" t="e">
        <f t="shared" si="110"/>
        <v>#N/A</v>
      </c>
      <c r="AB119" s="1" t="e">
        <f t="shared" si="111"/>
        <v>#N/A</v>
      </c>
      <c r="AC119">
        <v>0</v>
      </c>
      <c r="AD119" s="1" t="s">
        <v>19</v>
      </c>
      <c r="AF119" s="16">
        <f t="shared" si="117"/>
        <v>36433</v>
      </c>
      <c r="AG119" s="1">
        <f t="shared" si="118"/>
        <v>0.19312477306789658</v>
      </c>
      <c r="AH119" s="1" t="e">
        <f t="shared" si="119"/>
        <v>#N/A</v>
      </c>
      <c r="AI119" s="1" t="e">
        <f t="shared" si="120"/>
        <v>#N/A</v>
      </c>
      <c r="AJ119" s="1" t="e">
        <f t="shared" si="121"/>
        <v>#N/A</v>
      </c>
      <c r="AM119" s="1"/>
      <c r="AN119" s="1"/>
      <c r="AO119" s="1"/>
      <c r="AP119" s="1"/>
      <c r="AQ119" s="16">
        <f t="shared" si="125"/>
        <v>36433</v>
      </c>
      <c r="AR119">
        <f t="shared" si="126"/>
        <v>3</v>
      </c>
      <c r="AS119">
        <f t="shared" si="127"/>
        <v>3</v>
      </c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6" t="e">
        <f t="shared" ref="BN119" si="178">#REF!</f>
        <v>#REF!</v>
      </c>
      <c r="BO119">
        <f t="shared" si="113"/>
        <v>3</v>
      </c>
      <c r="BP119">
        <f t="shared" si="114"/>
        <v>1</v>
      </c>
    </row>
    <row r="120" spans="1:68" x14ac:dyDescent="0.25">
      <c r="A120" s="7">
        <v>36464</v>
      </c>
      <c r="B120" s="8">
        <v>0.103533</v>
      </c>
      <c r="C120" s="8">
        <f t="shared" si="101"/>
        <v>0.1395814010957214</v>
      </c>
      <c r="D120" s="9">
        <f t="shared" si="97"/>
        <v>0.69790700547860696</v>
      </c>
      <c r="E120" s="8">
        <f>_xll.BDH(E$2,"PX_LAST",$A120,$A120,"Days=A","Fill=P")</f>
        <v>4.0999999999999996</v>
      </c>
      <c r="F120" s="8">
        <f t="shared" si="102"/>
        <v>2.7028662730309967</v>
      </c>
      <c r="G120" s="9">
        <f t="shared" si="98"/>
        <v>0.24571511573009061</v>
      </c>
      <c r="H120" s="9">
        <f t="shared" si="131"/>
        <v>0.30999999999999994</v>
      </c>
      <c r="I120" s="9">
        <f t="shared" si="132"/>
        <v>0.27785755786504529</v>
      </c>
      <c r="J120" s="8">
        <v>0.91739999999999999</v>
      </c>
      <c r="K120" s="8">
        <f t="shared" si="103"/>
        <v>0.38837044517652591</v>
      </c>
      <c r="L120" s="9">
        <f t="shared" si="104"/>
        <v>0.58837044517652592</v>
      </c>
      <c r="M120" s="8">
        <v>-0.97799999999999998</v>
      </c>
      <c r="N120" s="8">
        <f t="shared" si="105"/>
        <v>-0.48495798772375259</v>
      </c>
      <c r="O120" s="9">
        <f t="shared" si="99"/>
        <v>-0.2424789938618763</v>
      </c>
      <c r="Q120" s="40">
        <f t="shared" si="106"/>
        <v>0.23432131978900061</v>
      </c>
      <c r="R120" s="14" t="str">
        <f t="shared" si="115"/>
        <v>E</v>
      </c>
      <c r="S120" t="str">
        <f t="shared" si="124"/>
        <v>E</v>
      </c>
      <c r="T120" s="17">
        <f t="shared" si="116"/>
        <v>0.23432131978900061</v>
      </c>
      <c r="U120" s="34" t="str">
        <f t="shared" si="142"/>
        <v>E</v>
      </c>
      <c r="V120">
        <v>0</v>
      </c>
      <c r="X120" s="16">
        <f t="shared" si="107"/>
        <v>36464</v>
      </c>
      <c r="Y120" s="1">
        <f t="shared" si="108"/>
        <v>0.23432131978900061</v>
      </c>
      <c r="Z120" s="1" t="e">
        <f t="shared" si="109"/>
        <v>#N/A</v>
      </c>
      <c r="AA120" s="1" t="e">
        <f t="shared" si="110"/>
        <v>#N/A</v>
      </c>
      <c r="AB120" s="1" t="e">
        <f t="shared" si="111"/>
        <v>#N/A</v>
      </c>
      <c r="AC120">
        <v>0</v>
      </c>
      <c r="AD120" s="1" t="s">
        <v>19</v>
      </c>
      <c r="AF120" s="16">
        <f t="shared" si="117"/>
        <v>36464</v>
      </c>
      <c r="AG120" s="1">
        <f t="shared" si="118"/>
        <v>0.23432131978900061</v>
      </c>
      <c r="AH120" s="1" t="e">
        <f t="shared" si="119"/>
        <v>#N/A</v>
      </c>
      <c r="AI120" s="1" t="e">
        <f t="shared" si="120"/>
        <v>#N/A</v>
      </c>
      <c r="AJ120" s="1" t="e">
        <f t="shared" si="121"/>
        <v>#N/A</v>
      </c>
      <c r="AM120" s="1"/>
      <c r="AN120" s="1"/>
      <c r="AO120" s="1"/>
      <c r="AP120" s="1"/>
      <c r="AQ120" s="16">
        <f t="shared" si="125"/>
        <v>36464</v>
      </c>
      <c r="AR120">
        <f t="shared" si="126"/>
        <v>4</v>
      </c>
      <c r="AS120">
        <f t="shared" si="127"/>
        <v>4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6" t="e">
        <f t="shared" ref="BN120" si="179">#REF!</f>
        <v>#REF!</v>
      </c>
      <c r="BO120">
        <f t="shared" si="113"/>
        <v>4</v>
      </c>
      <c r="BP120">
        <f t="shared" si="114"/>
        <v>1</v>
      </c>
    </row>
    <row r="121" spans="1:68" x14ac:dyDescent="0.25">
      <c r="A121" s="7">
        <v>36494</v>
      </c>
      <c r="B121" s="8">
        <v>0.214785</v>
      </c>
      <c r="C121" s="8">
        <f t="shared" si="101"/>
        <v>0.1610144267834408</v>
      </c>
      <c r="D121" s="9">
        <f t="shared" si="97"/>
        <v>0.805072133917204</v>
      </c>
      <c r="E121" s="8">
        <f>_xll.BDH(E$2,"PX_LAST",$A121,$A121,"Days=A","Fill=P")</f>
        <v>4.5</v>
      </c>
      <c r="F121" s="8">
        <f t="shared" si="102"/>
        <v>3.2150493852171627</v>
      </c>
      <c r="G121" s="9">
        <f t="shared" si="98"/>
        <v>0.2922772168379239</v>
      </c>
      <c r="H121" s="9">
        <f t="shared" si="131"/>
        <v>0.35</v>
      </c>
      <c r="I121" s="9">
        <f t="shared" si="132"/>
        <v>0.32113860841896191</v>
      </c>
      <c r="J121" s="8">
        <v>0.71</v>
      </c>
      <c r="K121" s="8">
        <f t="shared" si="103"/>
        <v>0.480034868301216</v>
      </c>
      <c r="L121" s="9">
        <f t="shared" si="104"/>
        <v>0.68003486830121607</v>
      </c>
      <c r="M121" s="8">
        <v>-0.30599999999999999</v>
      </c>
      <c r="N121" s="8">
        <f t="shared" si="105"/>
        <v>-0.43395496122248312</v>
      </c>
      <c r="O121" s="9">
        <f t="shared" si="99"/>
        <v>-0.21697748061124156</v>
      </c>
      <c r="Q121" s="40">
        <f t="shared" si="106"/>
        <v>0.30278169705822633</v>
      </c>
      <c r="R121" s="14" t="str">
        <f t="shared" si="115"/>
        <v>E</v>
      </c>
      <c r="S121" t="str">
        <f t="shared" si="124"/>
        <v>E</v>
      </c>
      <c r="T121" s="17">
        <f t="shared" si="116"/>
        <v>0.23432131978900061</v>
      </c>
      <c r="U121" s="34" t="str">
        <f t="shared" si="142"/>
        <v>E</v>
      </c>
      <c r="V121">
        <v>0</v>
      </c>
      <c r="X121" s="16">
        <f t="shared" si="107"/>
        <v>36494</v>
      </c>
      <c r="Y121" s="1">
        <f t="shared" si="108"/>
        <v>0.30278169705822633</v>
      </c>
      <c r="Z121" s="1" t="e">
        <f t="shared" si="109"/>
        <v>#N/A</v>
      </c>
      <c r="AA121" s="1" t="e">
        <f t="shared" si="110"/>
        <v>#N/A</v>
      </c>
      <c r="AB121" s="1" t="e">
        <f t="shared" si="111"/>
        <v>#N/A</v>
      </c>
      <c r="AC121">
        <v>0</v>
      </c>
      <c r="AD121" s="1" t="s">
        <v>19</v>
      </c>
      <c r="AF121" s="16">
        <f t="shared" si="117"/>
        <v>36494</v>
      </c>
      <c r="AG121" s="1">
        <f t="shared" si="118"/>
        <v>0.30278169705822633</v>
      </c>
      <c r="AH121" s="1" t="e">
        <f t="shared" si="119"/>
        <v>#N/A</v>
      </c>
      <c r="AI121" s="1" t="e">
        <f t="shared" si="120"/>
        <v>#N/A</v>
      </c>
      <c r="AJ121" s="1" t="e">
        <f t="shared" si="121"/>
        <v>#N/A</v>
      </c>
      <c r="AM121" s="1"/>
      <c r="AN121" s="1"/>
      <c r="AO121" s="1"/>
      <c r="AP121" s="1"/>
      <c r="AQ121" s="16">
        <f t="shared" si="125"/>
        <v>36494</v>
      </c>
      <c r="AR121">
        <f t="shared" si="126"/>
        <v>4</v>
      </c>
      <c r="AS121">
        <f t="shared" si="127"/>
        <v>4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6" t="e">
        <f t="shared" ref="BN121" si="180">#REF!</f>
        <v>#REF!</v>
      </c>
      <c r="BO121">
        <f t="shared" si="113"/>
        <v>4</v>
      </c>
      <c r="BP121">
        <f t="shared" si="114"/>
        <v>1</v>
      </c>
    </row>
    <row r="122" spans="1:68" x14ac:dyDescent="0.25">
      <c r="A122" s="7">
        <v>36525</v>
      </c>
      <c r="B122" s="8">
        <v>0.253633</v>
      </c>
      <c r="C122" s="8">
        <f t="shared" si="101"/>
        <v>0.18741072015016019</v>
      </c>
      <c r="D122" s="9">
        <f t="shared" si="97"/>
        <v>0.93705360075080091</v>
      </c>
      <c r="E122" s="8">
        <f>_xll.BDH(E$2,"PX_LAST",$A122,$A122,"Days=A","Fill=P")</f>
        <v>5.0999999999999996</v>
      </c>
      <c r="F122" s="8">
        <f t="shared" si="102"/>
        <v>3.7522603104302714</v>
      </c>
      <c r="G122" s="9">
        <f t="shared" si="98"/>
        <v>0.3411145736754792</v>
      </c>
      <c r="H122" s="9">
        <f t="shared" si="131"/>
        <v>0.32999999999999996</v>
      </c>
      <c r="I122" s="9">
        <f t="shared" si="132"/>
        <v>0.33555728683773955</v>
      </c>
      <c r="J122" s="8">
        <v>0.58989999999999998</v>
      </c>
      <c r="K122" s="8">
        <f t="shared" si="103"/>
        <v>0.51134643083536946</v>
      </c>
      <c r="L122" s="9">
        <f t="shared" si="104"/>
        <v>0.71134643083536941</v>
      </c>
      <c r="M122" s="8">
        <v>0.183</v>
      </c>
      <c r="N122" s="8">
        <f t="shared" si="105"/>
        <v>-0.25812279727407539</v>
      </c>
      <c r="O122" s="9">
        <f t="shared" si="99"/>
        <v>-0.12906139863703769</v>
      </c>
      <c r="Q122" s="40">
        <f t="shared" si="106"/>
        <v>0.36473245226026818</v>
      </c>
      <c r="R122" s="14" t="str">
        <f t="shared" si="115"/>
        <v>E</v>
      </c>
      <c r="S122" t="str">
        <f t="shared" si="124"/>
        <v>E</v>
      </c>
      <c r="T122" s="17">
        <f t="shared" si="116"/>
        <v>0.23432131978900061</v>
      </c>
      <c r="U122" s="34" t="str">
        <f t="shared" si="142"/>
        <v>E</v>
      </c>
      <c r="V122">
        <v>0</v>
      </c>
      <c r="X122" s="16">
        <f t="shared" si="107"/>
        <v>36525</v>
      </c>
      <c r="Y122" s="1">
        <f t="shared" si="108"/>
        <v>0.36473245226026818</v>
      </c>
      <c r="Z122" s="1" t="e">
        <f t="shared" si="109"/>
        <v>#N/A</v>
      </c>
      <c r="AA122" s="1" t="e">
        <f t="shared" si="110"/>
        <v>#N/A</v>
      </c>
      <c r="AB122" s="1" t="e">
        <f t="shared" si="111"/>
        <v>#N/A</v>
      </c>
      <c r="AC122">
        <v>0</v>
      </c>
      <c r="AD122" s="1" t="s">
        <v>19</v>
      </c>
      <c r="AF122" s="16">
        <f t="shared" si="117"/>
        <v>36525</v>
      </c>
      <c r="AG122" s="1">
        <f t="shared" si="118"/>
        <v>0.36473245226026818</v>
      </c>
      <c r="AH122" s="1" t="e">
        <f t="shared" si="119"/>
        <v>#N/A</v>
      </c>
      <c r="AI122" s="1" t="e">
        <f t="shared" si="120"/>
        <v>#N/A</v>
      </c>
      <c r="AJ122" s="1" t="e">
        <f t="shared" si="121"/>
        <v>#N/A</v>
      </c>
      <c r="AM122" s="1"/>
      <c r="AN122" s="1"/>
      <c r="AO122" s="1"/>
      <c r="AP122" s="1"/>
      <c r="AQ122" s="16">
        <f t="shared" si="125"/>
        <v>36525</v>
      </c>
      <c r="AR122">
        <f t="shared" si="126"/>
        <v>4</v>
      </c>
      <c r="AS122">
        <f t="shared" si="127"/>
        <v>4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6" t="e">
        <f t="shared" ref="BN122" si="181">#REF!</f>
        <v>#REF!</v>
      </c>
      <c r="BO122">
        <f t="shared" si="113"/>
        <v>4</v>
      </c>
      <c r="BP122">
        <f t="shared" si="114"/>
        <v>1</v>
      </c>
    </row>
    <row r="123" spans="1:68" x14ac:dyDescent="0.25">
      <c r="A123" s="7">
        <v>36556</v>
      </c>
      <c r="B123" s="8">
        <v>0.31434600000000001</v>
      </c>
      <c r="C123" s="8">
        <f t="shared" si="101"/>
        <v>0.22358727490736455</v>
      </c>
      <c r="D123" s="9">
        <f t="shared" si="97"/>
        <v>1.1179363745368227</v>
      </c>
      <c r="E123" s="8">
        <f>_xll.BDH(E$2,"PX_LAST",$A123,$A123,"Days=A","Fill=P")</f>
        <v>6</v>
      </c>
      <c r="F123" s="8">
        <f t="shared" si="102"/>
        <v>4.3928661219576437</v>
      </c>
      <c r="G123" s="9">
        <f t="shared" si="98"/>
        <v>0.39935146563251306</v>
      </c>
      <c r="H123" s="9">
        <f t="shared" si="131"/>
        <v>0.38</v>
      </c>
      <c r="I123" s="9">
        <f t="shared" si="132"/>
        <v>0.38967573281625656</v>
      </c>
      <c r="J123" s="8">
        <v>-3.3700000000000001E-2</v>
      </c>
      <c r="K123" s="8">
        <f t="shared" si="103"/>
        <v>0.35600819804728911</v>
      </c>
      <c r="L123" s="9">
        <f t="shared" si="104"/>
        <v>0.55600819804728907</v>
      </c>
      <c r="M123" s="8">
        <v>0.45300000000000001</v>
      </c>
      <c r="N123" s="8">
        <f t="shared" si="105"/>
        <v>-5.5452800050963869E-2</v>
      </c>
      <c r="O123" s="9">
        <f t="shared" si="99"/>
        <v>-2.7726400025481934E-2</v>
      </c>
      <c r="Q123" s="40">
        <f t="shared" si="106"/>
        <v>0.37094536291154628</v>
      </c>
      <c r="R123" s="14" t="str">
        <f t="shared" si="115"/>
        <v>E</v>
      </c>
      <c r="S123" t="str">
        <f t="shared" si="124"/>
        <v>E</v>
      </c>
      <c r="T123" s="17">
        <f t="shared" si="116"/>
        <v>0.23432131978900061</v>
      </c>
      <c r="U123" s="34" t="str">
        <f t="shared" si="142"/>
        <v>E</v>
      </c>
      <c r="V123">
        <v>0</v>
      </c>
      <c r="X123" s="16">
        <f t="shared" si="107"/>
        <v>36556</v>
      </c>
      <c r="Y123" s="1">
        <f t="shared" si="108"/>
        <v>0.37094536291154628</v>
      </c>
      <c r="Z123" s="1">
        <f t="shared" si="109"/>
        <v>0.37094536291154628</v>
      </c>
      <c r="AA123" s="1" t="e">
        <f t="shared" si="110"/>
        <v>#N/A</v>
      </c>
      <c r="AB123" s="1" t="e">
        <f t="shared" si="111"/>
        <v>#N/A</v>
      </c>
      <c r="AC123">
        <v>0</v>
      </c>
      <c r="AD123" s="1" t="s">
        <v>19</v>
      </c>
      <c r="AF123" s="16">
        <f t="shared" si="117"/>
        <v>36556</v>
      </c>
      <c r="AG123" s="1">
        <f t="shared" si="118"/>
        <v>0.37094536291154628</v>
      </c>
      <c r="AH123" s="1" t="e">
        <f t="shared" si="119"/>
        <v>#N/A</v>
      </c>
      <c r="AI123" s="1" t="e">
        <f t="shared" si="120"/>
        <v>#N/A</v>
      </c>
      <c r="AJ123" s="1" t="e">
        <f t="shared" si="121"/>
        <v>#N/A</v>
      </c>
      <c r="AM123" s="1"/>
      <c r="AN123" s="1"/>
      <c r="AO123" s="1"/>
      <c r="AP123" s="1"/>
      <c r="AQ123" s="16">
        <f t="shared" si="125"/>
        <v>36556</v>
      </c>
      <c r="AR123">
        <f t="shared" si="126"/>
        <v>4</v>
      </c>
      <c r="AS123">
        <f t="shared" si="127"/>
        <v>4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6" t="e">
        <f t="shared" ref="BN123" si="182">#REF!</f>
        <v>#REF!</v>
      </c>
      <c r="BO123">
        <f t="shared" si="113"/>
        <v>4</v>
      </c>
      <c r="BP123">
        <f t="shared" si="114"/>
        <v>1</v>
      </c>
    </row>
    <row r="124" spans="1:68" x14ac:dyDescent="0.25">
      <c r="A124" s="7">
        <v>36585</v>
      </c>
      <c r="B124" s="8">
        <v>0.24140600000000001</v>
      </c>
      <c r="C124" s="8">
        <f t="shared" si="101"/>
        <v>0.22866561155876566</v>
      </c>
      <c r="D124" s="9">
        <f t="shared" si="97"/>
        <v>1.1433280577938283</v>
      </c>
      <c r="E124" s="8">
        <f>_xll.BDH(E$2,"PX_LAST",$A124,$A124,"Days=A","Fill=P")</f>
        <v>4.8</v>
      </c>
      <c r="F124" s="8">
        <f t="shared" si="102"/>
        <v>4.5088992771997152</v>
      </c>
      <c r="G124" s="9">
        <f t="shared" si="98"/>
        <v>0.40989993429088317</v>
      </c>
      <c r="H124" s="9">
        <f t="shared" si="131"/>
        <v>0.25</v>
      </c>
      <c r="I124" s="9">
        <f t="shared" si="132"/>
        <v>0.32994996714544156</v>
      </c>
      <c r="J124" s="8">
        <v>-0.2465</v>
      </c>
      <c r="K124" s="8">
        <f t="shared" si="103"/>
        <v>0.18429336160381171</v>
      </c>
      <c r="L124" s="9">
        <f t="shared" si="104"/>
        <v>0.38429336160381172</v>
      </c>
      <c r="M124" s="8">
        <v>0.376</v>
      </c>
      <c r="N124" s="8">
        <f t="shared" si="105"/>
        <v>6.7511247963560839E-2</v>
      </c>
      <c r="O124" s="9">
        <f t="shared" si="99"/>
        <v>6.7511247963560839E-2</v>
      </c>
      <c r="Q124" s="40">
        <f t="shared" si="106"/>
        <v>0.36677690849447153</v>
      </c>
      <c r="R124" s="14" t="str">
        <f t="shared" si="115"/>
        <v>SD</v>
      </c>
      <c r="S124" t="str">
        <f t="shared" si="124"/>
        <v>E</v>
      </c>
      <c r="T124" s="17">
        <f t="shared" si="116"/>
        <v>0.23432131978900061</v>
      </c>
      <c r="U124" s="34" t="str">
        <f t="shared" si="142"/>
        <v>E</v>
      </c>
      <c r="V124">
        <v>0</v>
      </c>
      <c r="X124" s="16">
        <f t="shared" si="107"/>
        <v>36585</v>
      </c>
      <c r="Y124" s="1">
        <f t="shared" si="108"/>
        <v>0.36677690849447153</v>
      </c>
      <c r="Z124" s="1">
        <f t="shared" si="109"/>
        <v>0.36677690849447153</v>
      </c>
      <c r="AA124" s="1" t="e">
        <f t="shared" si="110"/>
        <v>#N/A</v>
      </c>
      <c r="AB124" s="1" t="e">
        <f t="shared" si="111"/>
        <v>#N/A</v>
      </c>
      <c r="AC124">
        <v>0</v>
      </c>
      <c r="AD124" s="1" t="s">
        <v>19</v>
      </c>
      <c r="AF124" s="16">
        <f t="shared" si="117"/>
        <v>36585</v>
      </c>
      <c r="AG124" s="1">
        <f t="shared" si="118"/>
        <v>0.36677690849447153</v>
      </c>
      <c r="AH124" s="1" t="e">
        <f t="shared" si="119"/>
        <v>#N/A</v>
      </c>
      <c r="AI124" s="1" t="e">
        <f t="shared" si="120"/>
        <v>#N/A</v>
      </c>
      <c r="AJ124" s="1" t="e">
        <f t="shared" si="121"/>
        <v>#N/A</v>
      </c>
      <c r="AM124" s="1"/>
      <c r="AN124" s="1"/>
      <c r="AO124" s="1"/>
      <c r="AP124" s="1"/>
      <c r="AQ124" s="16">
        <f t="shared" si="125"/>
        <v>36585</v>
      </c>
      <c r="AR124">
        <f t="shared" si="126"/>
        <v>3</v>
      </c>
      <c r="AS124">
        <f t="shared" si="127"/>
        <v>4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6" t="e">
        <f t="shared" ref="BN124" si="183">#REF!</f>
        <v>#REF!</v>
      </c>
      <c r="BO124">
        <f t="shared" si="113"/>
        <v>4</v>
      </c>
      <c r="BP124">
        <f t="shared" si="114"/>
        <v>1</v>
      </c>
    </row>
    <row r="125" spans="1:68" x14ac:dyDescent="0.25">
      <c r="A125" s="7">
        <v>36616</v>
      </c>
      <c r="B125" s="8">
        <v>0.220833</v>
      </c>
      <c r="C125" s="8">
        <f t="shared" si="101"/>
        <v>0.22643331726451743</v>
      </c>
      <c r="D125" s="9">
        <f t="shared" si="97"/>
        <v>1.1321665863225872</v>
      </c>
      <c r="E125" s="8">
        <f>_xll.BDH(E$2,"PX_LAST",$A125,$A125,"Days=A","Fill=P")</f>
        <v>5.8</v>
      </c>
      <c r="F125" s="8">
        <f t="shared" si="102"/>
        <v>4.8768629831977961</v>
      </c>
      <c r="G125" s="9">
        <f t="shared" si="98"/>
        <v>0.44335118029070875</v>
      </c>
      <c r="H125" s="9">
        <f t="shared" si="131"/>
        <v>0.28999999999999998</v>
      </c>
      <c r="I125" s="9">
        <f t="shared" si="132"/>
        <v>0.36667559014535434</v>
      </c>
      <c r="J125" s="8">
        <v>0.52139999999999997</v>
      </c>
      <c r="K125" s="8">
        <f t="shared" si="103"/>
        <v>0.28036875354672541</v>
      </c>
      <c r="L125" s="9">
        <f t="shared" si="104"/>
        <v>0.48036875354672542</v>
      </c>
      <c r="M125" s="8">
        <v>3.1E-2</v>
      </c>
      <c r="N125" s="8">
        <f t="shared" si="105"/>
        <v>5.7105542293946002E-2</v>
      </c>
      <c r="O125" s="9">
        <f t="shared" si="99"/>
        <v>5.7105542293946002E-2</v>
      </c>
      <c r="Q125" s="40">
        <f t="shared" si="106"/>
        <v>0.37344393752809257</v>
      </c>
      <c r="R125" s="14" t="str">
        <f t="shared" si="115"/>
        <v>E</v>
      </c>
      <c r="S125" t="str">
        <f t="shared" si="124"/>
        <v>E</v>
      </c>
      <c r="T125" s="17">
        <f t="shared" si="116"/>
        <v>0.37344393752809257</v>
      </c>
      <c r="U125" s="34" t="str">
        <f t="shared" si="142"/>
        <v>E</v>
      </c>
      <c r="V125">
        <v>0</v>
      </c>
      <c r="X125" s="16">
        <f t="shared" si="107"/>
        <v>36616</v>
      </c>
      <c r="Y125" s="1">
        <f t="shared" si="108"/>
        <v>0.37344393752809257</v>
      </c>
      <c r="Z125" s="1">
        <f t="shared" si="109"/>
        <v>0.37344393752809257</v>
      </c>
      <c r="AA125" s="1" t="e">
        <f t="shared" si="110"/>
        <v>#N/A</v>
      </c>
      <c r="AB125" s="1" t="e">
        <f t="shared" si="111"/>
        <v>#N/A</v>
      </c>
      <c r="AC125">
        <v>0</v>
      </c>
      <c r="AD125" s="1" t="s">
        <v>19</v>
      </c>
      <c r="AF125" s="16">
        <f t="shared" si="117"/>
        <v>36616</v>
      </c>
      <c r="AG125" s="1">
        <f t="shared" si="118"/>
        <v>0.37344393752809257</v>
      </c>
      <c r="AH125" s="1" t="e">
        <f t="shared" si="119"/>
        <v>#N/A</v>
      </c>
      <c r="AI125" s="1" t="e">
        <f t="shared" si="120"/>
        <v>#N/A</v>
      </c>
      <c r="AJ125" s="1" t="e">
        <f t="shared" si="121"/>
        <v>#N/A</v>
      </c>
      <c r="AM125" s="1"/>
      <c r="AN125" s="1"/>
      <c r="AO125" s="1"/>
      <c r="AP125" s="1"/>
      <c r="AQ125" s="16">
        <f t="shared" si="125"/>
        <v>36616</v>
      </c>
      <c r="AR125">
        <f t="shared" si="126"/>
        <v>4</v>
      </c>
      <c r="AS125">
        <f t="shared" si="127"/>
        <v>4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6" t="e">
        <f t="shared" ref="BN125" si="184">#REF!</f>
        <v>#REF!</v>
      </c>
      <c r="BO125">
        <f t="shared" si="113"/>
        <v>4</v>
      </c>
      <c r="BP125">
        <f t="shared" si="114"/>
        <v>1</v>
      </c>
    </row>
    <row r="126" spans="1:68" x14ac:dyDescent="0.25">
      <c r="A126" s="7">
        <v>36646</v>
      </c>
      <c r="B126" s="8">
        <v>0.145481</v>
      </c>
      <c r="C126" s="8">
        <f t="shared" si="101"/>
        <v>0.20336190684412997</v>
      </c>
      <c r="D126" s="9">
        <f t="shared" si="97"/>
        <v>1.0168095342206498</v>
      </c>
      <c r="E126" s="8">
        <f>_xll.BDH(E$2,"PX_LAST",$A126,$A126,"Days=A","Fill=P")</f>
        <v>5.9</v>
      </c>
      <c r="F126" s="8">
        <f t="shared" si="102"/>
        <v>5.1684570329864243</v>
      </c>
      <c r="G126" s="9">
        <f t="shared" si="98"/>
        <v>0.46985973027149314</v>
      </c>
      <c r="H126" s="9">
        <f t="shared" si="131"/>
        <v>0.18000000000000008</v>
      </c>
      <c r="I126" s="9">
        <f t="shared" si="132"/>
        <v>0.32492986513574662</v>
      </c>
      <c r="J126" s="8">
        <v>0.53469999999999995</v>
      </c>
      <c r="K126" s="8">
        <f t="shared" si="103"/>
        <v>0.35285315878590867</v>
      </c>
      <c r="L126" s="9">
        <f t="shared" si="104"/>
        <v>0.55285315878590868</v>
      </c>
      <c r="M126" s="8">
        <v>-0.505</v>
      </c>
      <c r="N126" s="8">
        <f t="shared" si="105"/>
        <v>-0.10309453725982864</v>
      </c>
      <c r="O126" s="9">
        <f t="shared" si="99"/>
        <v>-5.1547268629914322E-2</v>
      </c>
      <c r="Q126" s="40">
        <f t="shared" si="106"/>
        <v>0.36207539751246953</v>
      </c>
      <c r="R126" s="14" t="str">
        <f t="shared" si="115"/>
        <v>SD</v>
      </c>
      <c r="S126" t="str">
        <f t="shared" si="124"/>
        <v>E</v>
      </c>
      <c r="T126" s="17">
        <f t="shared" si="116"/>
        <v>0.37344393752809257</v>
      </c>
      <c r="U126" s="34" t="str">
        <f t="shared" si="142"/>
        <v>E</v>
      </c>
      <c r="V126">
        <v>0</v>
      </c>
      <c r="X126" s="16">
        <f t="shared" si="107"/>
        <v>36646</v>
      </c>
      <c r="Y126" s="1" t="e">
        <f t="shared" si="108"/>
        <v>#N/A</v>
      </c>
      <c r="Z126" s="1">
        <f t="shared" si="109"/>
        <v>0.36207539751246953</v>
      </c>
      <c r="AA126" s="1" t="e">
        <f t="shared" si="110"/>
        <v>#N/A</v>
      </c>
      <c r="AB126" s="1" t="e">
        <f t="shared" si="111"/>
        <v>#N/A</v>
      </c>
      <c r="AC126">
        <v>0</v>
      </c>
      <c r="AD126" s="1" t="s">
        <v>19</v>
      </c>
      <c r="AF126" s="16">
        <f t="shared" si="117"/>
        <v>36646</v>
      </c>
      <c r="AG126" s="1">
        <f t="shared" si="118"/>
        <v>0.36207539751246953</v>
      </c>
      <c r="AH126" s="1">
        <f t="shared" si="119"/>
        <v>0.36207539751246953</v>
      </c>
      <c r="AI126" s="1" t="e">
        <f t="shared" si="120"/>
        <v>#N/A</v>
      </c>
      <c r="AJ126" s="1" t="e">
        <f t="shared" si="121"/>
        <v>#N/A</v>
      </c>
      <c r="AM126" s="1"/>
      <c r="AN126" s="1"/>
      <c r="AO126" s="1"/>
      <c r="AP126" s="1"/>
      <c r="AQ126" s="16">
        <f t="shared" si="125"/>
        <v>36646</v>
      </c>
      <c r="AR126">
        <f t="shared" si="126"/>
        <v>3</v>
      </c>
      <c r="AS126">
        <f t="shared" si="127"/>
        <v>4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6" t="e">
        <f t="shared" ref="BN126" si="185">#REF!</f>
        <v>#REF!</v>
      </c>
      <c r="BO126">
        <f t="shared" si="113"/>
        <v>4</v>
      </c>
      <c r="BP126">
        <f t="shared" si="114"/>
        <v>1</v>
      </c>
    </row>
    <row r="127" spans="1:68" x14ac:dyDescent="0.25">
      <c r="A127" s="7">
        <v>36677</v>
      </c>
      <c r="B127" s="8">
        <v>0.261382</v>
      </c>
      <c r="C127" s="8">
        <f t="shared" si="101"/>
        <v>0.21989763339355295</v>
      </c>
      <c r="D127" s="9">
        <f t="shared" si="97"/>
        <v>1.0994881669677647</v>
      </c>
      <c r="E127" s="8">
        <f>_xll.BDH(E$2,"PX_LAST",$A127,$A127,"Days=A","Fill=P")</f>
        <v>4.3</v>
      </c>
      <c r="F127" s="8">
        <f t="shared" si="102"/>
        <v>4.9209467785852929</v>
      </c>
      <c r="G127" s="9">
        <f t="shared" si="98"/>
        <v>0.44735879805320844</v>
      </c>
      <c r="H127" s="9">
        <f t="shared" si="131"/>
        <v>-2.0000000000000018E-2</v>
      </c>
      <c r="I127" s="9">
        <f t="shared" si="132"/>
        <v>0.21367939902660421</v>
      </c>
      <c r="J127" s="8">
        <v>2.46E-2</v>
      </c>
      <c r="K127" s="8">
        <f t="shared" si="103"/>
        <v>0.25930100853192467</v>
      </c>
      <c r="L127" s="9">
        <f t="shared" si="104"/>
        <v>0.45930100853192468</v>
      </c>
      <c r="M127" s="8">
        <v>-1.583</v>
      </c>
      <c r="N127" s="8">
        <f t="shared" si="105"/>
        <v>-0.52486759414077755</v>
      </c>
      <c r="O127" s="9">
        <f t="shared" si="99"/>
        <v>-0.26243379707038877</v>
      </c>
      <c r="Q127" s="40">
        <f t="shared" si="106"/>
        <v>0.26648793967596118</v>
      </c>
      <c r="R127" s="14" t="str">
        <f t="shared" si="115"/>
        <v>SD</v>
      </c>
      <c r="S127" t="str">
        <f t="shared" si="124"/>
        <v>SD</v>
      </c>
      <c r="T127" s="17">
        <f t="shared" si="116"/>
        <v>0.37344393752809257</v>
      </c>
      <c r="U127" s="34" t="str">
        <f t="shared" si="142"/>
        <v>SD</v>
      </c>
      <c r="V127">
        <v>0</v>
      </c>
      <c r="X127" s="16">
        <f t="shared" si="107"/>
        <v>36677</v>
      </c>
      <c r="Y127" s="1" t="e">
        <f t="shared" si="108"/>
        <v>#N/A</v>
      </c>
      <c r="Z127" s="1">
        <f t="shared" si="109"/>
        <v>0.26648793967596118</v>
      </c>
      <c r="AA127" s="1" t="e">
        <f t="shared" si="110"/>
        <v>#N/A</v>
      </c>
      <c r="AB127" s="1" t="e">
        <f t="shared" si="111"/>
        <v>#N/A</v>
      </c>
      <c r="AC127">
        <v>0</v>
      </c>
      <c r="AD127" s="1" t="s">
        <v>19</v>
      </c>
      <c r="AF127" s="16">
        <f t="shared" si="117"/>
        <v>36677</v>
      </c>
      <c r="AG127" s="1" t="e">
        <f t="shared" si="118"/>
        <v>#N/A</v>
      </c>
      <c r="AH127" s="1">
        <f t="shared" si="119"/>
        <v>0.26648793967596118</v>
      </c>
      <c r="AI127" s="1" t="e">
        <f t="shared" si="120"/>
        <v>#N/A</v>
      </c>
      <c r="AJ127" s="1" t="e">
        <f t="shared" si="121"/>
        <v>#N/A</v>
      </c>
      <c r="AM127" s="1"/>
      <c r="AN127" s="1"/>
      <c r="AO127" s="1"/>
      <c r="AP127" s="1"/>
      <c r="AQ127" s="16">
        <f t="shared" si="125"/>
        <v>36677</v>
      </c>
      <c r="AR127">
        <f t="shared" si="126"/>
        <v>3</v>
      </c>
      <c r="AS127">
        <f t="shared" si="127"/>
        <v>3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6" t="e">
        <f t="shared" ref="BN127" si="186">#REF!</f>
        <v>#REF!</v>
      </c>
      <c r="BO127">
        <f t="shared" si="113"/>
        <v>3</v>
      </c>
      <c r="BP127">
        <f t="shared" si="114"/>
        <v>1</v>
      </c>
    </row>
    <row r="128" spans="1:68" x14ac:dyDescent="0.25">
      <c r="A128" s="7">
        <v>36707</v>
      </c>
      <c r="B128" s="8">
        <v>0.20261699999999999</v>
      </c>
      <c r="C128" s="8">
        <f t="shared" si="101"/>
        <v>0.21497265287639034</v>
      </c>
      <c r="D128" s="9">
        <f t="shared" si="97"/>
        <v>1.0748632643819516</v>
      </c>
      <c r="E128" s="8">
        <f>_xll.BDH(E$2,"PX_LAST",$A128,$A128,"Days=A","Fill=P")</f>
        <v>4.4000000000000004</v>
      </c>
      <c r="F128" s="8">
        <f t="shared" si="102"/>
        <v>4.7724769466884842</v>
      </c>
      <c r="G128" s="9">
        <f t="shared" si="98"/>
        <v>0.43386154060804399</v>
      </c>
      <c r="H128" s="9">
        <f t="shared" si="131"/>
        <v>-6.9999999999999923E-2</v>
      </c>
      <c r="I128" s="9">
        <f t="shared" si="132"/>
        <v>0.18193077030402205</v>
      </c>
      <c r="J128" s="8">
        <v>-0.1731</v>
      </c>
      <c r="K128" s="8">
        <f t="shared" si="103"/>
        <v>0.13606672110032614</v>
      </c>
      <c r="L128" s="9">
        <f t="shared" si="104"/>
        <v>0.33606672110032615</v>
      </c>
      <c r="M128" s="8">
        <v>-0.78600000000000003</v>
      </c>
      <c r="N128" s="8">
        <f t="shared" si="105"/>
        <v>-0.599290329810656</v>
      </c>
      <c r="O128" s="9">
        <f t="shared" si="99"/>
        <v>-0.299645164905328</v>
      </c>
      <c r="Q128" s="40">
        <f t="shared" si="106"/>
        <v>0.18251661300467587</v>
      </c>
      <c r="R128" s="14" t="str">
        <f t="shared" si="115"/>
        <v>SD</v>
      </c>
      <c r="S128" t="str">
        <f t="shared" si="124"/>
        <v>SD</v>
      </c>
      <c r="T128" s="17">
        <f t="shared" si="116"/>
        <v>0.37344393752809257</v>
      </c>
      <c r="U128" s="34" t="str">
        <f t="shared" si="142"/>
        <v>SD</v>
      </c>
      <c r="V128">
        <v>0</v>
      </c>
      <c r="X128" s="16">
        <f t="shared" si="107"/>
        <v>36707</v>
      </c>
      <c r="Y128" s="1" t="e">
        <f t="shared" si="108"/>
        <v>#N/A</v>
      </c>
      <c r="Z128" s="1">
        <f t="shared" si="109"/>
        <v>0.18251661300467587</v>
      </c>
      <c r="AA128" s="1" t="e">
        <f t="shared" si="110"/>
        <v>#N/A</v>
      </c>
      <c r="AB128" s="1" t="e">
        <f t="shared" si="111"/>
        <v>#N/A</v>
      </c>
      <c r="AC128">
        <v>0</v>
      </c>
      <c r="AD128" s="1" t="s">
        <v>19</v>
      </c>
      <c r="AF128" s="16">
        <f t="shared" si="117"/>
        <v>36707</v>
      </c>
      <c r="AG128" s="1" t="e">
        <f t="shared" si="118"/>
        <v>#N/A</v>
      </c>
      <c r="AH128" s="1">
        <f t="shared" si="119"/>
        <v>0.18251661300467587</v>
      </c>
      <c r="AI128" s="1" t="e">
        <f t="shared" si="120"/>
        <v>#N/A</v>
      </c>
      <c r="AJ128" s="1" t="e">
        <f t="shared" si="121"/>
        <v>#N/A</v>
      </c>
      <c r="AM128" s="1"/>
      <c r="AN128" s="1"/>
      <c r="AO128" s="1"/>
      <c r="AP128" s="1"/>
      <c r="AQ128" s="16">
        <f t="shared" si="125"/>
        <v>36707</v>
      </c>
      <c r="AR128">
        <f t="shared" si="126"/>
        <v>3</v>
      </c>
      <c r="AS128">
        <f t="shared" si="127"/>
        <v>3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6" t="e">
        <f t="shared" ref="BN128" si="187">#REF!</f>
        <v>#REF!</v>
      </c>
      <c r="BO128">
        <f t="shared" si="113"/>
        <v>3</v>
      </c>
      <c r="BP128">
        <f t="shared" si="114"/>
        <v>1</v>
      </c>
    </row>
    <row r="129" spans="1:68" x14ac:dyDescent="0.25">
      <c r="A129" s="7">
        <v>36738</v>
      </c>
      <c r="B129" s="8">
        <v>0.233515</v>
      </c>
      <c r="C129" s="8">
        <f t="shared" si="101"/>
        <v>0.22025722180661908</v>
      </c>
      <c r="D129" s="9">
        <f t="shared" si="97"/>
        <v>1.1012861090330954</v>
      </c>
      <c r="E129" s="8">
        <f>_xll.BDH(E$2,"PX_LAST",$A129,$A129,"Days=A","Fill=P")</f>
        <v>3.3</v>
      </c>
      <c r="F129" s="8">
        <f t="shared" si="102"/>
        <v>4.3528210168822659</v>
      </c>
      <c r="G129" s="9">
        <f t="shared" si="98"/>
        <v>0.39571100153475142</v>
      </c>
      <c r="H129" s="9">
        <f t="shared" si="131"/>
        <v>-0.27</v>
      </c>
      <c r="I129" s="9">
        <f t="shared" si="132"/>
        <v>6.2855500767375699E-2</v>
      </c>
      <c r="J129" s="8">
        <v>-0.4738</v>
      </c>
      <c r="K129" s="8">
        <f t="shared" si="103"/>
        <v>-3.7745294413266836E-2</v>
      </c>
      <c r="L129" s="9">
        <f t="shared" si="104"/>
        <v>0.16225470558673316</v>
      </c>
      <c r="M129" s="8">
        <v>-7.2999999999999995E-2</v>
      </c>
      <c r="N129" s="8">
        <f t="shared" si="105"/>
        <v>-0.44929758581461904</v>
      </c>
      <c r="O129" s="9">
        <f t="shared" si="99"/>
        <v>-0.22464879290730952</v>
      </c>
      <c r="Q129" s="40">
        <f t="shared" si="106"/>
        <v>0.14598961579834324</v>
      </c>
      <c r="R129" s="14" t="str">
        <f t="shared" si="115"/>
        <v>SD</v>
      </c>
      <c r="S129" t="str">
        <f t="shared" si="124"/>
        <v>SD</v>
      </c>
      <c r="T129" s="17">
        <f t="shared" si="116"/>
        <v>0.37344393752809257</v>
      </c>
      <c r="U129" s="34" t="str">
        <f t="shared" si="142"/>
        <v>SD</v>
      </c>
      <c r="V129">
        <v>0</v>
      </c>
      <c r="X129" s="16">
        <f t="shared" si="107"/>
        <v>36738</v>
      </c>
      <c r="Y129" s="1" t="e">
        <f t="shared" si="108"/>
        <v>#N/A</v>
      </c>
      <c r="Z129" s="1">
        <f t="shared" si="109"/>
        <v>0.14598961579834324</v>
      </c>
      <c r="AA129" s="1" t="e">
        <f t="shared" si="110"/>
        <v>#N/A</v>
      </c>
      <c r="AB129" s="1" t="e">
        <f t="shared" si="111"/>
        <v>#N/A</v>
      </c>
      <c r="AC129">
        <v>0</v>
      </c>
      <c r="AD129" s="1" t="s">
        <v>19</v>
      </c>
      <c r="AF129" s="16">
        <f t="shared" si="117"/>
        <v>36738</v>
      </c>
      <c r="AG129" s="1" t="e">
        <f t="shared" si="118"/>
        <v>#N/A</v>
      </c>
      <c r="AH129" s="1">
        <f t="shared" si="119"/>
        <v>0.14598961579834324</v>
      </c>
      <c r="AI129" s="1" t="e">
        <f t="shared" si="120"/>
        <v>#N/A</v>
      </c>
      <c r="AJ129" s="1" t="e">
        <f t="shared" si="121"/>
        <v>#N/A</v>
      </c>
      <c r="AM129" s="1"/>
      <c r="AN129" s="1"/>
      <c r="AO129" s="1"/>
      <c r="AP129" s="1"/>
      <c r="AQ129" s="16">
        <f t="shared" si="125"/>
        <v>36738</v>
      </c>
      <c r="AR129">
        <f t="shared" si="126"/>
        <v>3</v>
      </c>
      <c r="AS129">
        <f t="shared" si="127"/>
        <v>3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6" t="e">
        <f t="shared" ref="BN129" si="188">#REF!</f>
        <v>#REF!</v>
      </c>
      <c r="BO129">
        <f t="shared" si="113"/>
        <v>3</v>
      </c>
      <c r="BP129">
        <f t="shared" si="114"/>
        <v>1</v>
      </c>
    </row>
    <row r="130" spans="1:68" x14ac:dyDescent="0.25">
      <c r="A130" s="7">
        <v>36769</v>
      </c>
      <c r="B130" s="8">
        <v>0.31188500000000002</v>
      </c>
      <c r="C130" s="8">
        <f t="shared" si="101"/>
        <v>0.24637113859173265</v>
      </c>
      <c r="D130" s="9">
        <f t="shared" si="97"/>
        <v>1.2318556929586633</v>
      </c>
      <c r="E130" s="8">
        <f>_xll.BDH(E$2,"PX_LAST",$A130,$A130,"Days=A","Fill=P")</f>
        <v>2.6</v>
      </c>
      <c r="F130" s="8">
        <f t="shared" si="102"/>
        <v>3.85326702707082</v>
      </c>
      <c r="G130" s="9">
        <f t="shared" si="98"/>
        <v>0.35029700246098366</v>
      </c>
      <c r="H130" s="9">
        <f t="shared" si="131"/>
        <v>-0.21999999999999997</v>
      </c>
      <c r="I130" s="9">
        <f t="shared" si="132"/>
        <v>6.5148501230491845E-2</v>
      </c>
      <c r="J130" s="8">
        <v>-0.39700000000000002</v>
      </c>
      <c r="K130" s="8">
        <f t="shared" si="103"/>
        <v>-0.1401328855054858</v>
      </c>
      <c r="L130" s="9">
        <f t="shared" si="104"/>
        <v>5.9867114494514206E-2</v>
      </c>
      <c r="M130" s="8">
        <v>0.221</v>
      </c>
      <c r="N130" s="8">
        <f t="shared" si="105"/>
        <v>-0.25826277385745261</v>
      </c>
      <c r="O130" s="9">
        <f t="shared" si="99"/>
        <v>-0.1291313869287263</v>
      </c>
      <c r="Q130" s="40">
        <f t="shared" si="106"/>
        <v>0.1212629377958154</v>
      </c>
      <c r="R130" s="14" t="str">
        <f t="shared" si="115"/>
        <v>SD</v>
      </c>
      <c r="S130" t="str">
        <f t="shared" si="124"/>
        <v>SD</v>
      </c>
      <c r="T130" s="17">
        <f t="shared" si="116"/>
        <v>0.37344393752809257</v>
      </c>
      <c r="U130" s="34" t="str">
        <f t="shared" si="142"/>
        <v>SD</v>
      </c>
      <c r="V130">
        <v>0</v>
      </c>
      <c r="X130" s="16">
        <f t="shared" si="107"/>
        <v>36769</v>
      </c>
      <c r="Y130" s="1" t="e">
        <f t="shared" si="108"/>
        <v>#N/A</v>
      </c>
      <c r="Z130" s="1">
        <f t="shared" si="109"/>
        <v>0.1212629377958154</v>
      </c>
      <c r="AA130" s="1" t="e">
        <f t="shared" si="110"/>
        <v>#N/A</v>
      </c>
      <c r="AB130" s="1" t="e">
        <f t="shared" si="111"/>
        <v>#N/A</v>
      </c>
      <c r="AC130">
        <v>0</v>
      </c>
      <c r="AD130" s="1" t="s">
        <v>19</v>
      </c>
      <c r="AF130" s="16">
        <f t="shared" si="117"/>
        <v>36769</v>
      </c>
      <c r="AG130" s="1" t="e">
        <f t="shared" si="118"/>
        <v>#N/A</v>
      </c>
      <c r="AH130" s="1">
        <f t="shared" si="119"/>
        <v>0.1212629377958154</v>
      </c>
      <c r="AI130" s="1" t="e">
        <f t="shared" si="120"/>
        <v>#N/A</v>
      </c>
      <c r="AJ130" s="1" t="e">
        <f t="shared" si="121"/>
        <v>#N/A</v>
      </c>
      <c r="AM130" s="1"/>
      <c r="AN130" s="1"/>
      <c r="AO130" s="1"/>
      <c r="AP130" s="1"/>
      <c r="AQ130" s="16">
        <f t="shared" si="125"/>
        <v>36769</v>
      </c>
      <c r="AR130">
        <f t="shared" si="126"/>
        <v>3</v>
      </c>
      <c r="AS130">
        <f t="shared" si="127"/>
        <v>3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6" t="e">
        <f t="shared" ref="BN130" si="189">#REF!</f>
        <v>#REF!</v>
      </c>
      <c r="BO130">
        <f t="shared" si="113"/>
        <v>3</v>
      </c>
      <c r="BP130">
        <f t="shared" si="114"/>
        <v>1</v>
      </c>
    </row>
    <row r="131" spans="1:68" x14ac:dyDescent="0.25">
      <c r="A131" s="7">
        <v>36799</v>
      </c>
      <c r="B131" s="8">
        <v>0.22758900000000001</v>
      </c>
      <c r="C131" s="8">
        <f t="shared" si="101"/>
        <v>0.24101822909308884</v>
      </c>
      <c r="D131" s="9">
        <f t="shared" si="97"/>
        <v>1.205091145465444</v>
      </c>
      <c r="E131" s="8">
        <f>_xll.BDH(E$2,"PX_LAST",$A131,$A131,"Days=A","Fill=P")</f>
        <v>3</v>
      </c>
      <c r="F131" s="8">
        <f t="shared" si="102"/>
        <v>3.6100859243556362</v>
      </c>
      <c r="G131" s="9">
        <f t="shared" si="98"/>
        <v>0.32818962948687602</v>
      </c>
      <c r="H131" s="9">
        <f t="shared" si="131"/>
        <v>-0.27999999999999997</v>
      </c>
      <c r="I131" s="9">
        <f t="shared" si="132"/>
        <v>2.4094814743438026E-2</v>
      </c>
      <c r="J131" s="8">
        <v>-5.1999999999999998E-2</v>
      </c>
      <c r="K131" s="8">
        <f t="shared" si="103"/>
        <v>-0.11501501313642234</v>
      </c>
      <c r="L131" s="9">
        <f t="shared" si="104"/>
        <v>8.4984986863577666E-2</v>
      </c>
      <c r="M131" s="8">
        <v>-0.38900000000000001</v>
      </c>
      <c r="N131" s="8">
        <f t="shared" si="105"/>
        <v>-0.29552288330807863</v>
      </c>
      <c r="O131" s="9">
        <f t="shared" si="99"/>
        <v>-0.14776144165403932</v>
      </c>
      <c r="Q131" s="40">
        <f t="shared" si="106"/>
        <v>0.12122072847855346</v>
      </c>
      <c r="R131" s="14" t="str">
        <f t="shared" si="115"/>
        <v>SD</v>
      </c>
      <c r="S131" t="str">
        <f t="shared" si="124"/>
        <v>SD</v>
      </c>
      <c r="T131" s="17">
        <f t="shared" si="116"/>
        <v>0.37344393752809257</v>
      </c>
      <c r="U131" s="34" t="str">
        <f t="shared" si="142"/>
        <v>SD</v>
      </c>
      <c r="V131">
        <v>0</v>
      </c>
      <c r="X131" s="16">
        <f t="shared" si="107"/>
        <v>36799</v>
      </c>
      <c r="Y131" s="1" t="e">
        <f t="shared" si="108"/>
        <v>#N/A</v>
      </c>
      <c r="Z131" s="1">
        <f t="shared" si="109"/>
        <v>0.12122072847855346</v>
      </c>
      <c r="AA131" s="1" t="e">
        <f t="shared" si="110"/>
        <v>#N/A</v>
      </c>
      <c r="AB131" s="1" t="e">
        <f t="shared" si="111"/>
        <v>#N/A</v>
      </c>
      <c r="AC131">
        <v>0</v>
      </c>
      <c r="AD131" s="1" t="s">
        <v>19</v>
      </c>
      <c r="AF131" s="16">
        <f t="shared" si="117"/>
        <v>36799</v>
      </c>
      <c r="AG131" s="1" t="e">
        <f t="shared" si="118"/>
        <v>#N/A</v>
      </c>
      <c r="AH131" s="1">
        <f t="shared" si="119"/>
        <v>0.12122072847855346</v>
      </c>
      <c r="AI131" s="1" t="e">
        <f t="shared" si="120"/>
        <v>#N/A</v>
      </c>
      <c r="AJ131" s="1" t="e">
        <f t="shared" si="121"/>
        <v>#N/A</v>
      </c>
      <c r="AM131" s="1"/>
      <c r="AN131" s="1"/>
      <c r="AO131" s="1"/>
      <c r="AP131" s="1"/>
      <c r="AQ131" s="16">
        <f t="shared" si="125"/>
        <v>36799</v>
      </c>
      <c r="AR131">
        <f t="shared" si="126"/>
        <v>3</v>
      </c>
      <c r="AS131">
        <f t="shared" si="127"/>
        <v>3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6" t="e">
        <f t="shared" ref="BN131" si="190">#REF!</f>
        <v>#REF!</v>
      </c>
      <c r="BO131">
        <f t="shared" si="113"/>
        <v>3</v>
      </c>
      <c r="BP131">
        <f t="shared" si="114"/>
        <v>1</v>
      </c>
    </row>
    <row r="132" spans="1:68" x14ac:dyDescent="0.25">
      <c r="A132" s="7">
        <v>36830</v>
      </c>
      <c r="B132" s="8">
        <v>0.24265900000000001</v>
      </c>
      <c r="C132" s="8">
        <f t="shared" si="101"/>
        <v>0.24148584880155852</v>
      </c>
      <c r="D132" s="9">
        <f t="shared" ref="D132:D195" si="191">C132/0.2</f>
        <v>1.2074292440077925</v>
      </c>
      <c r="E132" s="8">
        <f>_xll.BDH(E$2,"PX_LAST",$A132,$A132,"Days=A","Fill=P")</f>
        <v>1.5</v>
      </c>
      <c r="F132" s="8">
        <f t="shared" si="102"/>
        <v>3.0087114359142801</v>
      </c>
      <c r="G132" s="9">
        <f t="shared" ref="G132:G195" si="192">F132/11</f>
        <v>0.27351922144675272</v>
      </c>
      <c r="H132" s="9">
        <f t="shared" si="131"/>
        <v>-0.44000000000000006</v>
      </c>
      <c r="I132" s="9">
        <f t="shared" si="132"/>
        <v>-8.3240389276623666E-2</v>
      </c>
      <c r="J132" s="8">
        <v>-0.61529999999999996</v>
      </c>
      <c r="K132" s="8">
        <f t="shared" si="103"/>
        <v>-0.25759623439254198</v>
      </c>
      <c r="L132" s="9">
        <f t="shared" si="104"/>
        <v>-5.7596234392541967E-2</v>
      </c>
      <c r="M132" s="8">
        <v>-0.29199999999999998</v>
      </c>
      <c r="N132" s="8">
        <f t="shared" si="105"/>
        <v>-0.29451886156527624</v>
      </c>
      <c r="O132" s="9">
        <f t="shared" ref="O132:O195" si="193">IF(N132&lt;-1,-(-N132^(0.5)),IF(N132&lt;0,0.5*N132,N132))*1+0*IF(N132&gt;0,N132*6,N132)/6</f>
        <v>-0.14725943078263812</v>
      </c>
      <c r="Q132" s="40">
        <f t="shared" si="106"/>
        <v>6.6514669271256655E-2</v>
      </c>
      <c r="R132" s="14" t="str">
        <f t="shared" si="115"/>
        <v>SD</v>
      </c>
      <c r="S132" t="str">
        <f t="shared" si="124"/>
        <v>SD</v>
      </c>
      <c r="T132" s="17">
        <f t="shared" si="116"/>
        <v>0.37344393752809257</v>
      </c>
      <c r="U132" s="34" t="str">
        <f t="shared" si="142"/>
        <v>SD</v>
      </c>
      <c r="V132">
        <v>0</v>
      </c>
      <c r="X132" s="16">
        <f t="shared" si="107"/>
        <v>36830</v>
      </c>
      <c r="Y132" s="1" t="e">
        <f t="shared" si="108"/>
        <v>#N/A</v>
      </c>
      <c r="Z132" s="1">
        <f t="shared" si="109"/>
        <v>6.6514669271256655E-2</v>
      </c>
      <c r="AA132" s="1">
        <f t="shared" si="110"/>
        <v>6.6514669271256655E-2</v>
      </c>
      <c r="AB132" s="1" t="e">
        <f t="shared" si="111"/>
        <v>#N/A</v>
      </c>
      <c r="AC132">
        <v>0</v>
      </c>
      <c r="AD132" s="1" t="s">
        <v>19</v>
      </c>
      <c r="AF132" s="16">
        <f t="shared" si="117"/>
        <v>36830</v>
      </c>
      <c r="AG132" s="1" t="e">
        <f t="shared" si="118"/>
        <v>#N/A</v>
      </c>
      <c r="AH132" s="1">
        <f t="shared" si="119"/>
        <v>6.6514669271256655E-2</v>
      </c>
      <c r="AI132" s="1">
        <f t="shared" si="120"/>
        <v>6.6514669271256655E-2</v>
      </c>
      <c r="AJ132" s="1" t="e">
        <f t="shared" si="121"/>
        <v>#N/A</v>
      </c>
      <c r="AM132" s="1"/>
      <c r="AN132" s="1"/>
      <c r="AO132" s="1"/>
      <c r="AP132" s="1"/>
      <c r="AQ132" s="16">
        <f t="shared" si="125"/>
        <v>36830</v>
      </c>
      <c r="AR132">
        <f t="shared" si="126"/>
        <v>3</v>
      </c>
      <c r="AS132">
        <f t="shared" si="127"/>
        <v>3</v>
      </c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6" t="e">
        <f t="shared" ref="BN132" si="194">#REF!</f>
        <v>#REF!</v>
      </c>
      <c r="BO132">
        <f t="shared" si="113"/>
        <v>3</v>
      </c>
      <c r="BP132">
        <f t="shared" si="114"/>
        <v>1</v>
      </c>
    </row>
    <row r="133" spans="1:68" x14ac:dyDescent="0.25">
      <c r="A133" s="7">
        <v>36860</v>
      </c>
      <c r="B133" s="8">
        <v>0.14328099999999999</v>
      </c>
      <c r="C133" s="8">
        <f t="shared" ref="C133:C196" si="195">C132*$X$1+(1-$X$1)*B133</f>
        <v>0.21349746689311433</v>
      </c>
      <c r="D133" s="9">
        <f t="shared" si="191"/>
        <v>1.0674873344655715</v>
      </c>
      <c r="E133" s="8">
        <f>_xll.BDH(E$2,"PX_LAST",$A133,$A133,"Days=A","Fill=P")</f>
        <v>0</v>
      </c>
      <c r="F133" s="8">
        <f t="shared" ref="F133:F196" si="196">F132*$X$1+(1-$X$1)*E133</f>
        <v>2.1512286766787101</v>
      </c>
      <c r="G133" s="9">
        <f t="shared" si="192"/>
        <v>0.19556624333442818</v>
      </c>
      <c r="H133" s="9">
        <f t="shared" si="131"/>
        <v>-0.43</v>
      </c>
      <c r="I133" s="9">
        <f t="shared" si="132"/>
        <v>-0.11721687833278591</v>
      </c>
      <c r="J133" s="8">
        <v>-0.47660000000000002</v>
      </c>
      <c r="K133" s="8">
        <f t="shared" ref="K133:K196" si="197">K132*$X$1+(1-$X$1)*J133</f>
        <v>-0.32001230759066757</v>
      </c>
      <c r="L133" s="9">
        <f t="shared" ref="L133:L196" si="198">MAX(IF(K133&lt;-1,-1*SQRT(-K133),IF(K133&gt;1,SQRT(K133),K133)),-2)+0.2</f>
        <v>-0.12001230759066756</v>
      </c>
      <c r="M133" s="8">
        <v>-1.1439999999999999</v>
      </c>
      <c r="N133" s="8">
        <f t="shared" ref="N133:N196" si="199">N132*$X$1+(1-$X$1)*M133</f>
        <v>-0.53662098601917252</v>
      </c>
      <c r="O133" s="9">
        <f t="shared" si="193"/>
        <v>-0.26831049300958626</v>
      </c>
      <c r="Q133" s="40">
        <f t="shared" ref="Q133:Q196" si="200">0.3*O133+0.3*L133+0.3*I132+0.1*D133</f>
        <v>-3.4720223516506082E-2</v>
      </c>
      <c r="R133" s="14" t="str">
        <f t="shared" si="115"/>
        <v>C</v>
      </c>
      <c r="S133" t="str">
        <f t="shared" si="124"/>
        <v>C</v>
      </c>
      <c r="T133" s="17">
        <f t="shared" si="116"/>
        <v>-3.4720223516506082E-2</v>
      </c>
      <c r="U133" s="34" t="str">
        <f t="shared" si="142"/>
        <v>C</v>
      </c>
      <c r="V133">
        <v>0</v>
      </c>
      <c r="X133" s="16">
        <f t="shared" ref="X133:X196" si="201">A133</f>
        <v>36860</v>
      </c>
      <c r="Y133" s="1" t="e">
        <f t="shared" ref="Y133:Y196" si="202">IF(OR($R133=Y$4,$R134=Y$4),$Q133,NA())</f>
        <v>#N/A</v>
      </c>
      <c r="Z133" s="1" t="e">
        <f t="shared" ref="Z133:Z196" si="203">IF(OR($R133=Z$4,$R134=Z$4),$Q133,NA())</f>
        <v>#N/A</v>
      </c>
      <c r="AA133" s="1">
        <f t="shared" ref="AA133:AA196" si="204">IF(OR($R133=AA$4,$R134=AA$4),$Q133,NA())</f>
        <v>-3.4720223516506082E-2</v>
      </c>
      <c r="AB133" s="1" t="e">
        <f t="shared" ref="AB133:AB196" si="205">IF(OR($R133=AB$4,$R134=AB$4),$Q133,NA())</f>
        <v>#N/A</v>
      </c>
      <c r="AC133">
        <v>0</v>
      </c>
      <c r="AD133" s="1" t="s">
        <v>19</v>
      </c>
      <c r="AF133" s="16">
        <f t="shared" si="117"/>
        <v>36860</v>
      </c>
      <c r="AG133" s="1" t="e">
        <f t="shared" si="118"/>
        <v>#N/A</v>
      </c>
      <c r="AH133" s="1" t="e">
        <f t="shared" si="119"/>
        <v>#N/A</v>
      </c>
      <c r="AI133" s="1">
        <f t="shared" si="120"/>
        <v>-3.4720223516506082E-2</v>
      </c>
      <c r="AJ133" s="1" t="e">
        <f t="shared" si="121"/>
        <v>#N/A</v>
      </c>
      <c r="AM133" s="1"/>
      <c r="AN133" s="1"/>
      <c r="AO133" s="1"/>
      <c r="AP133" s="1"/>
      <c r="AQ133" s="16">
        <f t="shared" si="125"/>
        <v>36860</v>
      </c>
      <c r="AR133">
        <f t="shared" si="126"/>
        <v>1</v>
      </c>
      <c r="AS133">
        <f t="shared" si="127"/>
        <v>1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6" t="e">
        <f t="shared" ref="BN133" si="206">#REF!</f>
        <v>#REF!</v>
      </c>
      <c r="BO133">
        <f t="shared" ref="BO133:BO196" si="207">IF($S133="E",4,IF($S133="R",2,IF($S133="SD",3,1)))</f>
        <v>1</v>
      </c>
      <c r="BP133">
        <f t="shared" ref="BP133:BP196" si="208">IF($W133="E",4,IF($W133="R",2,IF($W133="SD",3,1)))</f>
        <v>1</v>
      </c>
    </row>
    <row r="134" spans="1:68" x14ac:dyDescent="0.25">
      <c r="A134" s="7">
        <v>36891</v>
      </c>
      <c r="B134" s="8">
        <v>0.17605199999999999</v>
      </c>
      <c r="C134" s="8">
        <f t="shared" si="195"/>
        <v>0.20282550882857675</v>
      </c>
      <c r="D134" s="9">
        <f t="shared" si="191"/>
        <v>1.0141275441428836</v>
      </c>
      <c r="E134" s="8">
        <f>_xll.BDH(E$2,"PX_LAST",$A134,$A134,"Days=A","Fill=P")</f>
        <v>-2.4</v>
      </c>
      <c r="F134" s="8">
        <f t="shared" si="196"/>
        <v>0.85412850382527761</v>
      </c>
      <c r="G134" s="9">
        <f t="shared" si="192"/>
        <v>7.7648045802297963E-2</v>
      </c>
      <c r="H134" s="9">
        <f t="shared" si="131"/>
        <v>-0.68</v>
      </c>
      <c r="I134" s="9">
        <f t="shared" si="132"/>
        <v>-0.30117597709885102</v>
      </c>
      <c r="J134" s="8">
        <v>-0.48849999999999999</v>
      </c>
      <c r="K134" s="8">
        <f t="shared" si="197"/>
        <v>-0.3680312999273273</v>
      </c>
      <c r="L134" s="9">
        <f t="shared" si="198"/>
        <v>-0.16803129992732729</v>
      </c>
      <c r="M134" s="8">
        <v>-1.155</v>
      </c>
      <c r="N134" s="8">
        <f t="shared" si="199"/>
        <v>-0.71285900500370847</v>
      </c>
      <c r="O134" s="9">
        <f t="shared" si="193"/>
        <v>-0.35642950250185423</v>
      </c>
      <c r="Q134" s="40">
        <f t="shared" si="200"/>
        <v>-9.1090549814301869E-2</v>
      </c>
      <c r="R134" s="14" t="str">
        <f t="shared" ref="R134:R197" si="209">IF(Q134-Q133&gt;0,IF(Q134&gt;=0,"E","R"),IF(Q134&gt;=0,"SD","C"))</f>
        <v>C</v>
      </c>
      <c r="S134" t="str">
        <f t="shared" si="124"/>
        <v>C</v>
      </c>
      <c r="T134" s="17">
        <f t="shared" ref="T134:T197" si="210">IF(S134&lt;&gt;R133,Q134,T133)</f>
        <v>-3.4720223516506082E-2</v>
      </c>
      <c r="U134" s="34" t="str">
        <f t="shared" si="142"/>
        <v>C</v>
      </c>
      <c r="V134">
        <v>0</v>
      </c>
      <c r="X134" s="16">
        <f t="shared" si="201"/>
        <v>36891</v>
      </c>
      <c r="Y134" s="1" t="e">
        <f t="shared" si="202"/>
        <v>#N/A</v>
      </c>
      <c r="Z134" s="1" t="e">
        <f t="shared" si="203"/>
        <v>#N/A</v>
      </c>
      <c r="AA134" s="1">
        <f t="shared" si="204"/>
        <v>-9.1090549814301869E-2</v>
      </c>
      <c r="AB134" s="1" t="e">
        <f t="shared" si="205"/>
        <v>#N/A</v>
      </c>
      <c r="AC134">
        <v>0</v>
      </c>
      <c r="AD134" s="1" t="s">
        <v>19</v>
      </c>
      <c r="AF134" s="16">
        <f t="shared" ref="AF134:AF197" si="211">A134</f>
        <v>36891</v>
      </c>
      <c r="AG134" s="1" t="e">
        <f t="shared" ref="AG134:AG197" si="212">IF(OR($U134=Y$4,$U135=Y$4),$Q134,NA())</f>
        <v>#N/A</v>
      </c>
      <c r="AH134" s="1" t="e">
        <f t="shared" ref="AH134:AH197" si="213">IF(OR($U134=Z$4,$U135=Z$4),$Q134,NA())</f>
        <v>#N/A</v>
      </c>
      <c r="AI134" s="1">
        <f t="shared" ref="AI134:AI197" si="214">IF(OR($U134=AA$4,$U135=AA$4),$Q134,NA())</f>
        <v>-9.1090549814301869E-2</v>
      </c>
      <c r="AJ134" s="1" t="e">
        <f t="shared" ref="AJ134:AJ197" si="215">IF(OR($U134=AB$4,$U135=AB$4),$Q134,NA())</f>
        <v>#N/A</v>
      </c>
      <c r="AM134" s="1"/>
      <c r="AN134" s="1"/>
      <c r="AO134" s="1"/>
      <c r="AP134" s="1"/>
      <c r="AQ134" s="16">
        <f t="shared" si="125"/>
        <v>36891</v>
      </c>
      <c r="AR134">
        <f t="shared" si="126"/>
        <v>1</v>
      </c>
      <c r="AS134">
        <f t="shared" si="127"/>
        <v>1</v>
      </c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6" t="e">
        <f t="shared" ref="BN134" si="216">#REF!</f>
        <v>#REF!</v>
      </c>
      <c r="BO134">
        <f t="shared" si="207"/>
        <v>1</v>
      </c>
      <c r="BP134">
        <f t="shared" si="208"/>
        <v>1</v>
      </c>
    </row>
    <row r="135" spans="1:68" x14ac:dyDescent="0.25">
      <c r="A135" s="7">
        <v>36922</v>
      </c>
      <c r="B135" s="8">
        <v>0.133634</v>
      </c>
      <c r="C135" s="8">
        <f t="shared" si="195"/>
        <v>0.18310592881243237</v>
      </c>
      <c r="D135" s="9">
        <f t="shared" si="191"/>
        <v>0.91552964406216186</v>
      </c>
      <c r="E135" s="8">
        <f>_xll.BDH(E$2,"PX_LAST",$A135,$A135,"Days=A","Fill=P")</f>
        <v>-4</v>
      </c>
      <c r="F135" s="8">
        <f t="shared" si="196"/>
        <v>-0.52929811976492669</v>
      </c>
      <c r="G135" s="9">
        <f t="shared" si="192"/>
        <v>-4.8118010887720608E-2</v>
      </c>
      <c r="H135" s="9">
        <f t="shared" si="131"/>
        <v>-0.73</v>
      </c>
      <c r="I135" s="9">
        <f t="shared" si="132"/>
        <v>-0.3890590054438603</v>
      </c>
      <c r="J135" s="8">
        <v>-0.95309999999999995</v>
      </c>
      <c r="K135" s="8">
        <f t="shared" si="197"/>
        <v>-0.53477587944803906</v>
      </c>
      <c r="L135" s="9">
        <f t="shared" si="198"/>
        <v>-0.33477587944803905</v>
      </c>
      <c r="M135" s="8">
        <v>-0.59299999999999997</v>
      </c>
      <c r="N135" s="8">
        <f t="shared" si="199"/>
        <v>-0.67869918857765166</v>
      </c>
      <c r="O135" s="9">
        <f t="shared" si="193"/>
        <v>-0.33934959428882583</v>
      </c>
      <c r="Q135" s="40">
        <f t="shared" si="200"/>
        <v>-0.20103747084449858</v>
      </c>
      <c r="R135" s="14" t="str">
        <f t="shared" si="209"/>
        <v>C</v>
      </c>
      <c r="S135" t="str">
        <f t="shared" si="124"/>
        <v>C</v>
      </c>
      <c r="T135" s="17">
        <f t="shared" si="210"/>
        <v>-3.4720223516506082E-2</v>
      </c>
      <c r="U135" s="34" t="str">
        <f t="shared" si="142"/>
        <v>C</v>
      </c>
      <c r="V135">
        <v>0</v>
      </c>
      <c r="X135" s="16">
        <f t="shared" si="201"/>
        <v>36922</v>
      </c>
      <c r="Y135" s="1" t="e">
        <f t="shared" si="202"/>
        <v>#N/A</v>
      </c>
      <c r="Z135" s="1" t="e">
        <f t="shared" si="203"/>
        <v>#N/A</v>
      </c>
      <c r="AA135" s="1">
        <f t="shared" si="204"/>
        <v>-0.20103747084449858</v>
      </c>
      <c r="AB135" s="1" t="e">
        <f t="shared" si="205"/>
        <v>#N/A</v>
      </c>
      <c r="AC135">
        <v>0</v>
      </c>
      <c r="AD135" s="1" t="s">
        <v>19</v>
      </c>
      <c r="AF135" s="16">
        <f t="shared" si="211"/>
        <v>36922</v>
      </c>
      <c r="AG135" s="1" t="e">
        <f t="shared" si="212"/>
        <v>#N/A</v>
      </c>
      <c r="AH135" s="1" t="e">
        <f t="shared" si="213"/>
        <v>#N/A</v>
      </c>
      <c r="AI135" s="1">
        <f t="shared" si="214"/>
        <v>-0.20103747084449858</v>
      </c>
      <c r="AJ135" s="1" t="e">
        <f t="shared" si="215"/>
        <v>#N/A</v>
      </c>
      <c r="AM135" s="1"/>
      <c r="AN135" s="1"/>
      <c r="AO135" s="1"/>
      <c r="AP135" s="1"/>
      <c r="AQ135" s="16">
        <f t="shared" si="125"/>
        <v>36922</v>
      </c>
      <c r="AR135">
        <f t="shared" si="126"/>
        <v>1</v>
      </c>
      <c r="AS135">
        <f t="shared" si="127"/>
        <v>1</v>
      </c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6" t="e">
        <f t="shared" ref="BN135" si="217">#REF!</f>
        <v>#REF!</v>
      </c>
      <c r="BO135">
        <f t="shared" si="207"/>
        <v>1</v>
      </c>
      <c r="BP135">
        <f t="shared" si="208"/>
        <v>1</v>
      </c>
    </row>
    <row r="136" spans="1:68" x14ac:dyDescent="0.25">
      <c r="A136" s="7">
        <v>36950</v>
      </c>
      <c r="B136" s="8">
        <v>0.16056699999999999</v>
      </c>
      <c r="C136" s="8">
        <f t="shared" si="195"/>
        <v>0.17668233410088913</v>
      </c>
      <c r="D136" s="9">
        <f t="shared" si="191"/>
        <v>0.88341167050444558</v>
      </c>
      <c r="E136" s="8">
        <f>_xll.BDH(E$2,"PX_LAST",$A136,$A136,"Days=A","Fill=P")</f>
        <v>-4.5</v>
      </c>
      <c r="F136" s="8">
        <f t="shared" si="196"/>
        <v>-1.6609481556319228</v>
      </c>
      <c r="G136" s="9">
        <f t="shared" si="192"/>
        <v>-0.15099528687562935</v>
      </c>
      <c r="H136" s="9">
        <f t="shared" si="131"/>
        <v>-0.71</v>
      </c>
      <c r="I136" s="9">
        <f t="shared" si="132"/>
        <v>-0.43049764343781466</v>
      </c>
      <c r="J136" s="8">
        <v>-0.92500000000000004</v>
      </c>
      <c r="K136" s="8">
        <f t="shared" si="197"/>
        <v>-0.64598975380534795</v>
      </c>
      <c r="L136" s="9">
        <f t="shared" si="198"/>
        <v>-0.44598975380534794</v>
      </c>
      <c r="M136" s="8">
        <v>-0.74399999999999999</v>
      </c>
      <c r="N136" s="8">
        <f t="shared" si="199"/>
        <v>-0.69730991983302093</v>
      </c>
      <c r="O136" s="9">
        <f t="shared" si="193"/>
        <v>-0.34865495991651047</v>
      </c>
      <c r="Q136" s="40">
        <f t="shared" si="200"/>
        <v>-0.26676994869927106</v>
      </c>
      <c r="R136" s="14" t="str">
        <f t="shared" si="209"/>
        <v>C</v>
      </c>
      <c r="S136" t="str">
        <f t="shared" ref="S136:S199" si="218">IF(OR(ABS($Q136-$Q135)&gt;$X$2,Q136*Q135&lt;0),R136,S135)</f>
        <v>C</v>
      </c>
      <c r="T136" s="17">
        <f t="shared" si="210"/>
        <v>-3.4720223516506082E-2</v>
      </c>
      <c r="U136" s="34" t="str">
        <f t="shared" si="142"/>
        <v>C</v>
      </c>
      <c r="V136">
        <v>0</v>
      </c>
      <c r="X136" s="16">
        <f t="shared" si="201"/>
        <v>36950</v>
      </c>
      <c r="Y136" s="1" t="e">
        <f t="shared" si="202"/>
        <v>#N/A</v>
      </c>
      <c r="Z136" s="1" t="e">
        <f t="shared" si="203"/>
        <v>#N/A</v>
      </c>
      <c r="AA136" s="1">
        <f t="shared" si="204"/>
        <v>-0.26676994869927106</v>
      </c>
      <c r="AB136" s="1" t="e">
        <f t="shared" si="205"/>
        <v>#N/A</v>
      </c>
      <c r="AC136">
        <v>0</v>
      </c>
      <c r="AD136" s="1" t="s">
        <v>19</v>
      </c>
      <c r="AF136" s="16">
        <f t="shared" si="211"/>
        <v>36950</v>
      </c>
      <c r="AG136" s="1" t="e">
        <f t="shared" si="212"/>
        <v>#N/A</v>
      </c>
      <c r="AH136" s="1" t="e">
        <f t="shared" si="213"/>
        <v>#N/A</v>
      </c>
      <c r="AI136" s="1">
        <f t="shared" si="214"/>
        <v>-0.26676994869927106</v>
      </c>
      <c r="AJ136" s="1" t="e">
        <f t="shared" si="215"/>
        <v>#N/A</v>
      </c>
      <c r="AM136" s="1"/>
      <c r="AN136" s="1"/>
      <c r="AO136" s="1"/>
      <c r="AP136" s="1"/>
      <c r="AQ136" s="16">
        <f t="shared" ref="AQ136:AQ199" si="219">A136</f>
        <v>36950</v>
      </c>
      <c r="AR136">
        <f t="shared" ref="AR136:AR199" si="220">IF($R136="E",4,IF($R136="R",2,IF($R136="SD",3,1)))</f>
        <v>1</v>
      </c>
      <c r="AS136">
        <f t="shared" ref="AS136:AS199" si="221">IF($S136="E",4,IF($S136="R",2,IF($S136="SD",3,1)))</f>
        <v>1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6" t="e">
        <f t="shared" ref="BN136" si="222">#REF!</f>
        <v>#REF!</v>
      </c>
      <c r="BO136">
        <f t="shared" si="207"/>
        <v>1</v>
      </c>
      <c r="BP136">
        <f t="shared" si="208"/>
        <v>1</v>
      </c>
    </row>
    <row r="137" spans="1:68" x14ac:dyDescent="0.25">
      <c r="A137" s="7">
        <v>36981</v>
      </c>
      <c r="B137" s="8">
        <v>4.2599999999999999E-3</v>
      </c>
      <c r="C137" s="8">
        <f t="shared" si="195"/>
        <v>0.1275419688821357</v>
      </c>
      <c r="D137" s="9">
        <f t="shared" si="191"/>
        <v>0.63770984441067846</v>
      </c>
      <c r="E137" s="8">
        <f>_xll.BDH(E$2,"PX_LAST",$A137,$A137,"Days=A","Fill=P")</f>
        <v>-7</v>
      </c>
      <c r="F137" s="8">
        <f t="shared" si="196"/>
        <v>-3.1825779312768248</v>
      </c>
      <c r="G137" s="9">
        <f t="shared" si="192"/>
        <v>-0.28932526647971135</v>
      </c>
      <c r="H137" s="9">
        <f t="shared" si="131"/>
        <v>-1</v>
      </c>
      <c r="I137" s="9">
        <f t="shared" si="132"/>
        <v>-0.64466263323985573</v>
      </c>
      <c r="J137" s="8">
        <v>-1.0803</v>
      </c>
      <c r="K137" s="8">
        <f t="shared" si="197"/>
        <v>-0.76976817397082375</v>
      </c>
      <c r="L137" s="9">
        <f t="shared" si="198"/>
        <v>-0.5697681739708238</v>
      </c>
      <c r="M137" s="8">
        <v>-1.5209999999999999</v>
      </c>
      <c r="N137" s="8">
        <f t="shared" si="199"/>
        <v>-0.93206159268060995</v>
      </c>
      <c r="O137" s="9">
        <f t="shared" si="193"/>
        <v>-0.46603079634030498</v>
      </c>
      <c r="Q137" s="40">
        <f t="shared" si="200"/>
        <v>-0.37611799968361515</v>
      </c>
      <c r="R137" s="14" t="str">
        <f t="shared" si="209"/>
        <v>C</v>
      </c>
      <c r="S137" t="str">
        <f t="shared" si="218"/>
        <v>C</v>
      </c>
      <c r="T137" s="17">
        <f t="shared" si="210"/>
        <v>-3.4720223516506082E-2</v>
      </c>
      <c r="U137" s="34" t="str">
        <f t="shared" si="142"/>
        <v>C</v>
      </c>
      <c r="V137">
        <v>0</v>
      </c>
      <c r="X137" s="16">
        <f t="shared" si="201"/>
        <v>36981</v>
      </c>
      <c r="Y137" s="1" t="e">
        <f t="shared" si="202"/>
        <v>#N/A</v>
      </c>
      <c r="Z137" s="1" t="e">
        <f t="shared" si="203"/>
        <v>#N/A</v>
      </c>
      <c r="AA137" s="1">
        <f t="shared" si="204"/>
        <v>-0.37611799968361515</v>
      </c>
      <c r="AB137" s="1" t="e">
        <f t="shared" si="205"/>
        <v>#N/A</v>
      </c>
      <c r="AC137">
        <v>0</v>
      </c>
      <c r="AD137" s="1" t="s">
        <v>19</v>
      </c>
      <c r="AF137" s="16">
        <f t="shared" si="211"/>
        <v>36981</v>
      </c>
      <c r="AG137" s="1" t="e">
        <f t="shared" si="212"/>
        <v>#N/A</v>
      </c>
      <c r="AH137" s="1" t="e">
        <f t="shared" si="213"/>
        <v>#N/A</v>
      </c>
      <c r="AI137" s="1">
        <f t="shared" si="214"/>
        <v>-0.37611799968361515</v>
      </c>
      <c r="AJ137" s="1" t="e">
        <f t="shared" si="215"/>
        <v>#N/A</v>
      </c>
      <c r="AM137" s="1"/>
      <c r="AN137" s="1"/>
      <c r="AO137" s="1"/>
      <c r="AP137" s="1"/>
      <c r="AQ137" s="16">
        <f t="shared" si="219"/>
        <v>36981</v>
      </c>
      <c r="AR137">
        <f t="shared" si="220"/>
        <v>1</v>
      </c>
      <c r="AS137">
        <f t="shared" si="221"/>
        <v>1</v>
      </c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6" t="e">
        <f t="shared" ref="BN137" si="223">#REF!</f>
        <v>#REF!</v>
      </c>
      <c r="BO137">
        <f t="shared" si="207"/>
        <v>1</v>
      </c>
      <c r="BP137">
        <f t="shared" si="208"/>
        <v>1</v>
      </c>
    </row>
    <row r="138" spans="1:68" x14ac:dyDescent="0.25">
      <c r="A138" s="7">
        <v>37011</v>
      </c>
      <c r="B138" s="8">
        <v>0.14751700000000001</v>
      </c>
      <c r="C138" s="8">
        <f t="shared" si="195"/>
        <v>0.13323485275072705</v>
      </c>
      <c r="D138" s="9">
        <f t="shared" si="191"/>
        <v>0.6661742637536352</v>
      </c>
      <c r="E138" s="8">
        <f>_xll.BDH(E$2,"PX_LAST",$A138,$A138,"Days=A","Fill=P")</f>
        <v>-8.3000000000000007</v>
      </c>
      <c r="F138" s="8">
        <f t="shared" si="196"/>
        <v>-4.6410432208629295</v>
      </c>
      <c r="G138" s="9">
        <f t="shared" si="192"/>
        <v>-0.42191302007844816</v>
      </c>
      <c r="H138" s="9">
        <f t="shared" si="131"/>
        <v>-0.98000000000000009</v>
      </c>
      <c r="I138" s="9">
        <f t="shared" si="132"/>
        <v>-0.7009565100392241</v>
      </c>
      <c r="J138" s="8">
        <v>-1.1085</v>
      </c>
      <c r="K138" s="8">
        <f t="shared" si="197"/>
        <v>-0.86630674438913902</v>
      </c>
      <c r="L138" s="9">
        <f t="shared" si="198"/>
        <v>-0.66630674438913906</v>
      </c>
      <c r="M138" s="8">
        <v>-0.85099999999999998</v>
      </c>
      <c r="N138" s="8">
        <f t="shared" si="199"/>
        <v>-0.9089590387666362</v>
      </c>
      <c r="O138" s="9">
        <f t="shared" si="193"/>
        <v>-0.4544795193833181</v>
      </c>
      <c r="Q138" s="40">
        <f t="shared" si="200"/>
        <v>-0.46301724272833034</v>
      </c>
      <c r="R138" s="14" t="str">
        <f t="shared" si="209"/>
        <v>C</v>
      </c>
      <c r="S138" t="str">
        <f t="shared" si="218"/>
        <v>C</v>
      </c>
      <c r="T138" s="17">
        <f t="shared" si="210"/>
        <v>-3.4720223516506082E-2</v>
      </c>
      <c r="U138" s="34" t="str">
        <f t="shared" si="142"/>
        <v>C</v>
      </c>
      <c r="V138">
        <v>0</v>
      </c>
      <c r="X138" s="16">
        <f t="shared" si="201"/>
        <v>37011</v>
      </c>
      <c r="Y138" s="1" t="e">
        <f t="shared" si="202"/>
        <v>#N/A</v>
      </c>
      <c r="Z138" s="1" t="e">
        <f t="shared" si="203"/>
        <v>#N/A</v>
      </c>
      <c r="AA138" s="1">
        <f t="shared" si="204"/>
        <v>-0.46301724272833034</v>
      </c>
      <c r="AB138" s="1">
        <f t="shared" si="205"/>
        <v>-0.46301724272833034</v>
      </c>
      <c r="AC138">
        <v>0</v>
      </c>
      <c r="AD138" s="1" t="s">
        <v>19</v>
      </c>
      <c r="AF138" s="16">
        <f t="shared" si="211"/>
        <v>37011</v>
      </c>
      <c r="AG138" s="1" t="e">
        <f t="shared" si="212"/>
        <v>#N/A</v>
      </c>
      <c r="AH138" s="1" t="e">
        <f t="shared" si="213"/>
        <v>#N/A</v>
      </c>
      <c r="AI138" s="1">
        <f t="shared" si="214"/>
        <v>-0.46301724272833034</v>
      </c>
      <c r="AJ138" s="1">
        <f t="shared" si="215"/>
        <v>-0.46301724272833034</v>
      </c>
      <c r="AM138" s="1"/>
      <c r="AN138" s="1"/>
      <c r="AO138" s="1"/>
      <c r="AP138" s="1"/>
      <c r="AQ138" s="16">
        <f t="shared" si="219"/>
        <v>37011</v>
      </c>
      <c r="AR138">
        <f t="shared" si="220"/>
        <v>1</v>
      </c>
      <c r="AS138">
        <f t="shared" si="221"/>
        <v>1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6" t="e">
        <f t="shared" ref="BN138" si="224">#REF!</f>
        <v>#REF!</v>
      </c>
      <c r="BO138">
        <f t="shared" si="207"/>
        <v>1</v>
      </c>
      <c r="BP138">
        <f t="shared" si="208"/>
        <v>1</v>
      </c>
    </row>
    <row r="139" spans="1:68" x14ac:dyDescent="0.25">
      <c r="A139" s="7">
        <v>37042</v>
      </c>
      <c r="B139" s="8">
        <v>0.19614799999999999</v>
      </c>
      <c r="C139" s="8">
        <f t="shared" si="195"/>
        <v>0.15116509971676984</v>
      </c>
      <c r="D139" s="9">
        <f t="shared" si="191"/>
        <v>0.75582549858384918</v>
      </c>
      <c r="E139" s="8">
        <f>_xll.BDH(E$2,"PX_LAST",$A139,$A139,"Days=A","Fill=P")</f>
        <v>-7.1</v>
      </c>
      <c r="F139" s="8">
        <f t="shared" si="196"/>
        <v>-5.3418459029169947</v>
      </c>
      <c r="G139" s="9">
        <f t="shared" si="192"/>
        <v>-0.48562235481063587</v>
      </c>
      <c r="H139" s="9">
        <f t="shared" ref="H139:H202" si="225">MAX(MIN(E139-E133,10),-10)/10</f>
        <v>-0.71</v>
      </c>
      <c r="I139" s="9">
        <f t="shared" ref="I139:I202" si="226">AVERAGE(G139:H139)</f>
        <v>-0.59781117740531786</v>
      </c>
      <c r="J139" s="8">
        <v>-0.77559999999999996</v>
      </c>
      <c r="K139" s="8">
        <f t="shared" si="197"/>
        <v>-0.84045532223823449</v>
      </c>
      <c r="L139" s="9">
        <f t="shared" si="198"/>
        <v>-0.64045532223823454</v>
      </c>
      <c r="M139" s="8">
        <v>-0.52</v>
      </c>
      <c r="N139" s="8">
        <f t="shared" si="199"/>
        <v>-0.7981057127181449</v>
      </c>
      <c r="O139" s="9">
        <f t="shared" si="193"/>
        <v>-0.39905285635907245</v>
      </c>
      <c r="Q139" s="40">
        <f t="shared" si="200"/>
        <v>-0.44655685673257434</v>
      </c>
      <c r="R139" s="14" t="str">
        <f t="shared" si="209"/>
        <v>R</v>
      </c>
      <c r="S139" t="str">
        <f t="shared" si="218"/>
        <v>C</v>
      </c>
      <c r="T139" s="17">
        <f t="shared" si="210"/>
        <v>-3.4720223516506082E-2</v>
      </c>
      <c r="U139" s="34" t="str">
        <f t="shared" si="142"/>
        <v>R</v>
      </c>
      <c r="V139">
        <v>0</v>
      </c>
      <c r="X139" s="16">
        <f t="shared" si="201"/>
        <v>37042</v>
      </c>
      <c r="Y139" s="1" t="e">
        <f t="shared" si="202"/>
        <v>#N/A</v>
      </c>
      <c r="Z139" s="1" t="e">
        <f t="shared" si="203"/>
        <v>#N/A</v>
      </c>
      <c r="AA139" s="1" t="e">
        <f t="shared" si="204"/>
        <v>#N/A</v>
      </c>
      <c r="AB139" s="1">
        <f t="shared" si="205"/>
        <v>-0.44655685673257434</v>
      </c>
      <c r="AC139">
        <v>0</v>
      </c>
      <c r="AD139" s="1" t="s">
        <v>19</v>
      </c>
      <c r="AF139" s="16">
        <f t="shared" si="211"/>
        <v>37042</v>
      </c>
      <c r="AG139" s="1" t="e">
        <f t="shared" si="212"/>
        <v>#N/A</v>
      </c>
      <c r="AH139" s="1" t="e">
        <f t="shared" si="213"/>
        <v>#N/A</v>
      </c>
      <c r="AI139" s="1" t="e">
        <f t="shared" si="214"/>
        <v>#N/A</v>
      </c>
      <c r="AJ139" s="1">
        <f t="shared" si="215"/>
        <v>-0.44655685673257434</v>
      </c>
      <c r="AM139" s="1"/>
      <c r="AN139" s="1"/>
      <c r="AO139" s="1"/>
      <c r="AP139" s="1"/>
      <c r="AQ139" s="16">
        <f t="shared" si="219"/>
        <v>37042</v>
      </c>
      <c r="AR139">
        <f t="shared" si="220"/>
        <v>2</v>
      </c>
      <c r="AS139">
        <f t="shared" si="221"/>
        <v>1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6" t="e">
        <f t="shared" ref="BN139" si="227">#REF!</f>
        <v>#REF!</v>
      </c>
      <c r="BO139">
        <f t="shared" si="207"/>
        <v>1</v>
      </c>
      <c r="BP139">
        <f t="shared" si="208"/>
        <v>1</v>
      </c>
    </row>
    <row r="140" spans="1:68" x14ac:dyDescent="0.25">
      <c r="A140" s="7">
        <v>37072</v>
      </c>
      <c r="B140" s="8">
        <v>6.2665999999999999E-2</v>
      </c>
      <c r="C140" s="8">
        <f t="shared" si="195"/>
        <v>0.12594285629749041</v>
      </c>
      <c r="D140" s="9">
        <f t="shared" si="191"/>
        <v>0.62971428148745201</v>
      </c>
      <c r="E140" s="8">
        <f>_xll.BDH(E$2,"PX_LAST",$A140,$A140,"Days=A","Fill=P")</f>
        <v>-8.1</v>
      </c>
      <c r="F140" s="8">
        <f t="shared" si="196"/>
        <v>-6.1279198205856513</v>
      </c>
      <c r="G140" s="9">
        <f t="shared" si="192"/>
        <v>-0.55708362005324108</v>
      </c>
      <c r="H140" s="9">
        <f t="shared" si="225"/>
        <v>-0.56999999999999995</v>
      </c>
      <c r="I140" s="9">
        <f t="shared" si="226"/>
        <v>-0.56354181002662052</v>
      </c>
      <c r="J140" s="8">
        <v>-1.1241000000000001</v>
      </c>
      <c r="K140" s="8">
        <f t="shared" si="197"/>
        <v>-0.92129405540033771</v>
      </c>
      <c r="L140" s="9">
        <f t="shared" si="198"/>
        <v>-0.72129405540033775</v>
      </c>
      <c r="M140" s="8">
        <v>-8.2000000000000003E-2</v>
      </c>
      <c r="N140" s="8">
        <f t="shared" si="199"/>
        <v>-0.59401558459347359</v>
      </c>
      <c r="O140" s="9">
        <f t="shared" si="193"/>
        <v>-0.29700779229673679</v>
      </c>
      <c r="Q140" s="40">
        <f t="shared" si="200"/>
        <v>-0.42186247938197252</v>
      </c>
      <c r="R140" s="14" t="str">
        <f t="shared" si="209"/>
        <v>R</v>
      </c>
      <c r="S140" t="str">
        <f t="shared" si="218"/>
        <v>C</v>
      </c>
      <c r="T140" s="17">
        <f t="shared" si="210"/>
        <v>-0.42186247938197252</v>
      </c>
      <c r="U140" s="34" t="str">
        <f t="shared" si="142"/>
        <v>R</v>
      </c>
      <c r="V140">
        <v>0</v>
      </c>
      <c r="X140" s="16">
        <f t="shared" si="201"/>
        <v>37072</v>
      </c>
      <c r="Y140" s="1" t="e">
        <f t="shared" si="202"/>
        <v>#N/A</v>
      </c>
      <c r="Z140" s="1" t="e">
        <f t="shared" si="203"/>
        <v>#N/A</v>
      </c>
      <c r="AA140" s="1" t="e">
        <f t="shared" si="204"/>
        <v>#N/A</v>
      </c>
      <c r="AB140" s="1">
        <f t="shared" si="205"/>
        <v>-0.42186247938197252</v>
      </c>
      <c r="AC140">
        <v>0</v>
      </c>
      <c r="AD140" s="1" t="s">
        <v>19</v>
      </c>
      <c r="AF140" s="16">
        <f t="shared" si="211"/>
        <v>37072</v>
      </c>
      <c r="AG140" s="1" t="e">
        <f t="shared" si="212"/>
        <v>#N/A</v>
      </c>
      <c r="AH140" s="1" t="e">
        <f t="shared" si="213"/>
        <v>#N/A</v>
      </c>
      <c r="AI140" s="1" t="e">
        <f t="shared" si="214"/>
        <v>#N/A</v>
      </c>
      <c r="AJ140" s="1">
        <f t="shared" si="215"/>
        <v>-0.42186247938197252</v>
      </c>
      <c r="AM140" s="1"/>
      <c r="AN140" s="1"/>
      <c r="AO140" s="1"/>
      <c r="AP140" s="1"/>
      <c r="AQ140" s="16">
        <f t="shared" si="219"/>
        <v>37072</v>
      </c>
      <c r="AR140">
        <f t="shared" si="220"/>
        <v>2</v>
      </c>
      <c r="AS140">
        <f t="shared" si="221"/>
        <v>1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6" t="e">
        <f t="shared" ref="BN140" si="228">#REF!</f>
        <v>#REF!</v>
      </c>
      <c r="BO140">
        <f t="shared" si="207"/>
        <v>1</v>
      </c>
      <c r="BP140">
        <f t="shared" si="208"/>
        <v>1</v>
      </c>
    </row>
    <row r="141" spans="1:68" x14ac:dyDescent="0.25">
      <c r="A141" s="7">
        <v>37103</v>
      </c>
      <c r="B141" s="8">
        <v>4.0587999999999999E-2</v>
      </c>
      <c r="C141" s="8">
        <f t="shared" si="195"/>
        <v>0.10161672225270565</v>
      </c>
      <c r="D141" s="9">
        <f t="shared" si="191"/>
        <v>0.50808361126352819</v>
      </c>
      <c r="E141" s="8">
        <f>_xll.BDH(E$2,"PX_LAST",$A141,$A141,"Days=A","Fill=P")</f>
        <v>-8.1999999999999993</v>
      </c>
      <c r="F141" s="8">
        <f t="shared" si="196"/>
        <v>-6.7184626717187399</v>
      </c>
      <c r="G141" s="9">
        <f t="shared" si="192"/>
        <v>-0.61076933379261267</v>
      </c>
      <c r="H141" s="9">
        <f t="shared" si="225"/>
        <v>-0.41999999999999993</v>
      </c>
      <c r="I141" s="9">
        <f t="shared" si="226"/>
        <v>-0.51538466689630624</v>
      </c>
      <c r="J141" s="8">
        <v>-0.88180000000000003</v>
      </c>
      <c r="K141" s="8">
        <f t="shared" si="197"/>
        <v>-0.91003824961124147</v>
      </c>
      <c r="L141" s="9">
        <f t="shared" si="198"/>
        <v>-0.7100382496112414</v>
      </c>
      <c r="M141" s="8">
        <v>-0.30599999999999999</v>
      </c>
      <c r="N141" s="8">
        <f t="shared" si="199"/>
        <v>-0.51193114298433362</v>
      </c>
      <c r="O141" s="9">
        <f t="shared" si="193"/>
        <v>-0.25596557149216681</v>
      </c>
      <c r="Q141" s="40">
        <f t="shared" si="200"/>
        <v>-0.40805532821265572</v>
      </c>
      <c r="R141" s="14" t="str">
        <f t="shared" si="209"/>
        <v>R</v>
      </c>
      <c r="S141" t="str">
        <f t="shared" si="218"/>
        <v>C</v>
      </c>
      <c r="T141" s="17">
        <f t="shared" si="210"/>
        <v>-0.40805532821265572</v>
      </c>
      <c r="U141" s="34" t="str">
        <f t="shared" si="142"/>
        <v>R</v>
      </c>
      <c r="V141">
        <v>0</v>
      </c>
      <c r="X141" s="16">
        <f t="shared" si="201"/>
        <v>37103</v>
      </c>
      <c r="Y141" s="1" t="e">
        <f t="shared" si="202"/>
        <v>#N/A</v>
      </c>
      <c r="Z141" s="1" t="e">
        <f t="shared" si="203"/>
        <v>#N/A</v>
      </c>
      <c r="AA141" s="1" t="e">
        <f t="shared" si="204"/>
        <v>#N/A</v>
      </c>
      <c r="AB141" s="1">
        <f t="shared" si="205"/>
        <v>-0.40805532821265572</v>
      </c>
      <c r="AC141">
        <v>0</v>
      </c>
      <c r="AD141" s="1" t="s">
        <v>19</v>
      </c>
      <c r="AF141" s="16">
        <f t="shared" si="211"/>
        <v>37103</v>
      </c>
      <c r="AG141" s="1" t="e">
        <f t="shared" si="212"/>
        <v>#N/A</v>
      </c>
      <c r="AH141" s="1" t="e">
        <f t="shared" si="213"/>
        <v>#N/A</v>
      </c>
      <c r="AI141" s="1" t="e">
        <f t="shared" si="214"/>
        <v>#N/A</v>
      </c>
      <c r="AJ141" s="1">
        <f t="shared" si="215"/>
        <v>-0.40805532821265572</v>
      </c>
      <c r="AM141" s="1"/>
      <c r="AN141" s="1"/>
      <c r="AO141" s="1"/>
      <c r="AP141" s="1"/>
      <c r="AQ141" s="16">
        <f t="shared" si="219"/>
        <v>37103</v>
      </c>
      <c r="AR141">
        <f t="shared" si="220"/>
        <v>2</v>
      </c>
      <c r="AS141">
        <f t="shared" si="221"/>
        <v>1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6" t="e">
        <f t="shared" ref="BN141" si="229">#REF!</f>
        <v>#REF!</v>
      </c>
      <c r="BO141">
        <f t="shared" si="207"/>
        <v>1</v>
      </c>
      <c r="BP141">
        <f t="shared" si="208"/>
        <v>1</v>
      </c>
    </row>
    <row r="142" spans="1:68" x14ac:dyDescent="0.25">
      <c r="A142" s="7">
        <v>37134</v>
      </c>
      <c r="B142" s="8">
        <v>9.3869999999999995E-3</v>
      </c>
      <c r="C142" s="8">
        <f t="shared" si="195"/>
        <v>7.533125141068453E-2</v>
      </c>
      <c r="D142" s="9">
        <f t="shared" si="191"/>
        <v>0.37665625705342265</v>
      </c>
      <c r="E142" s="8">
        <f>_xll.BDH(E$2,"PX_LAST",$A142,$A142,"Days=A","Fill=P")</f>
        <v>-7.8</v>
      </c>
      <c r="F142" s="8">
        <f t="shared" si="196"/>
        <v>-7.0267008102788999</v>
      </c>
      <c r="G142" s="9">
        <f t="shared" si="192"/>
        <v>-0.63879098275262725</v>
      </c>
      <c r="H142" s="9">
        <f t="shared" si="225"/>
        <v>-0.32999999999999996</v>
      </c>
      <c r="I142" s="9">
        <f t="shared" si="226"/>
        <v>-0.4843954913763136</v>
      </c>
      <c r="J142" s="8">
        <v>-0.82450000000000001</v>
      </c>
      <c r="K142" s="8">
        <f t="shared" si="197"/>
        <v>-0.88565984847203771</v>
      </c>
      <c r="L142" s="9">
        <f t="shared" si="198"/>
        <v>-0.68565984847203776</v>
      </c>
      <c r="M142" s="8">
        <v>-0.47</v>
      </c>
      <c r="N142" s="8">
        <f t="shared" si="199"/>
        <v>-0.49998076723379853</v>
      </c>
      <c r="O142" s="9">
        <f t="shared" si="193"/>
        <v>-0.24999038361689926</v>
      </c>
      <c r="Q142" s="40">
        <f t="shared" si="200"/>
        <v>-0.3976448439902307</v>
      </c>
      <c r="R142" s="14" t="str">
        <f t="shared" si="209"/>
        <v>R</v>
      </c>
      <c r="S142" t="str">
        <f t="shared" si="218"/>
        <v>C</v>
      </c>
      <c r="T142" s="17">
        <f t="shared" si="210"/>
        <v>-0.3976448439902307</v>
      </c>
      <c r="U142" s="34" t="str">
        <f t="shared" si="142"/>
        <v>R</v>
      </c>
      <c r="V142">
        <v>0</v>
      </c>
      <c r="X142" s="16">
        <f t="shared" si="201"/>
        <v>37134</v>
      </c>
      <c r="Y142" s="1" t="e">
        <f t="shared" si="202"/>
        <v>#N/A</v>
      </c>
      <c r="Z142" s="1" t="e">
        <f t="shared" si="203"/>
        <v>#N/A</v>
      </c>
      <c r="AA142" s="1">
        <f t="shared" si="204"/>
        <v>-0.3976448439902307</v>
      </c>
      <c r="AB142" s="1">
        <f t="shared" si="205"/>
        <v>-0.3976448439902307</v>
      </c>
      <c r="AC142">
        <v>0</v>
      </c>
      <c r="AD142" s="1" t="s">
        <v>19</v>
      </c>
      <c r="AF142" s="16">
        <f t="shared" si="211"/>
        <v>37134</v>
      </c>
      <c r="AG142" s="1" t="e">
        <f t="shared" si="212"/>
        <v>#N/A</v>
      </c>
      <c r="AH142" s="1" t="e">
        <f t="shared" si="213"/>
        <v>#N/A</v>
      </c>
      <c r="AI142" s="1">
        <f t="shared" si="214"/>
        <v>-0.3976448439902307</v>
      </c>
      <c r="AJ142" s="1">
        <f t="shared" si="215"/>
        <v>-0.3976448439902307</v>
      </c>
      <c r="AM142" s="1"/>
      <c r="AN142" s="1"/>
      <c r="AO142" s="1"/>
      <c r="AP142" s="1"/>
      <c r="AQ142" s="16">
        <f t="shared" si="219"/>
        <v>37134</v>
      </c>
      <c r="AR142">
        <f t="shared" si="220"/>
        <v>2</v>
      </c>
      <c r="AS142">
        <f t="shared" si="221"/>
        <v>1</v>
      </c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6" t="e">
        <f t="shared" ref="BN142" si="230">#REF!</f>
        <v>#REF!</v>
      </c>
      <c r="BO142">
        <f t="shared" si="207"/>
        <v>1</v>
      </c>
      <c r="BP142">
        <f t="shared" si="208"/>
        <v>1</v>
      </c>
    </row>
    <row r="143" spans="1:68" x14ac:dyDescent="0.25">
      <c r="A143" s="7">
        <v>37164</v>
      </c>
      <c r="B143" s="8">
        <v>-0.254332</v>
      </c>
      <c r="C143" s="8">
        <f t="shared" si="195"/>
        <v>-1.8622775241360578E-2</v>
      </c>
      <c r="D143" s="9">
        <f t="shared" si="191"/>
        <v>-9.3113876206802892E-2</v>
      </c>
      <c r="E143" s="8">
        <f>_xll.BDH(E$2,"PX_LAST",$A143,$A143,"Days=A","Fill=P")</f>
        <v>-9.8000000000000007</v>
      </c>
      <c r="F143" s="8">
        <f t="shared" si="196"/>
        <v>-7.8170910793494137</v>
      </c>
      <c r="G143" s="9">
        <f t="shared" si="192"/>
        <v>-0.71064464357721946</v>
      </c>
      <c r="H143" s="9">
        <f t="shared" si="225"/>
        <v>-0.28000000000000008</v>
      </c>
      <c r="I143" s="9">
        <f t="shared" si="226"/>
        <v>-0.4953223217886098</v>
      </c>
      <c r="J143" s="8">
        <v>-1.42</v>
      </c>
      <c r="K143" s="8">
        <f t="shared" si="197"/>
        <v>-1.0379467916575069</v>
      </c>
      <c r="L143" s="9">
        <f t="shared" si="198"/>
        <v>-0.81879673716473356</v>
      </c>
      <c r="M143" s="8">
        <v>-1.4810000000000001</v>
      </c>
      <c r="N143" s="8">
        <f t="shared" si="199"/>
        <v>-0.77957124857216598</v>
      </c>
      <c r="O143" s="9">
        <f t="shared" si="193"/>
        <v>-0.38978562428608299</v>
      </c>
      <c r="Q143" s="40">
        <f t="shared" si="200"/>
        <v>-0.51720474346881928</v>
      </c>
      <c r="R143" s="14" t="str">
        <f t="shared" si="209"/>
        <v>C</v>
      </c>
      <c r="S143" t="str">
        <f t="shared" si="218"/>
        <v>C</v>
      </c>
      <c r="T143" s="17">
        <f t="shared" si="210"/>
        <v>-0.51720474346881928</v>
      </c>
      <c r="U143" s="34" t="str">
        <f t="shared" si="142"/>
        <v>C</v>
      </c>
      <c r="V143">
        <v>0</v>
      </c>
      <c r="X143" s="16">
        <f t="shared" si="201"/>
        <v>37164</v>
      </c>
      <c r="Y143" s="1" t="e">
        <f t="shared" si="202"/>
        <v>#N/A</v>
      </c>
      <c r="Z143" s="1" t="e">
        <f t="shared" si="203"/>
        <v>#N/A</v>
      </c>
      <c r="AA143" s="1">
        <f t="shared" si="204"/>
        <v>-0.51720474346881928</v>
      </c>
      <c r="AB143" s="1" t="e">
        <f t="shared" si="205"/>
        <v>#N/A</v>
      </c>
      <c r="AC143">
        <v>0</v>
      </c>
      <c r="AD143" s="1" t="s">
        <v>19</v>
      </c>
      <c r="AF143" s="16">
        <f t="shared" si="211"/>
        <v>37164</v>
      </c>
      <c r="AG143" s="1" t="e">
        <f t="shared" si="212"/>
        <v>#N/A</v>
      </c>
      <c r="AH143" s="1" t="e">
        <f t="shared" si="213"/>
        <v>#N/A</v>
      </c>
      <c r="AI143" s="1">
        <f t="shared" si="214"/>
        <v>-0.51720474346881928</v>
      </c>
      <c r="AJ143" s="1" t="e">
        <f t="shared" si="215"/>
        <v>#N/A</v>
      </c>
      <c r="AM143" s="1"/>
      <c r="AN143" s="1"/>
      <c r="AO143" s="1"/>
      <c r="AP143" s="1"/>
      <c r="AQ143" s="16">
        <f t="shared" si="219"/>
        <v>37164</v>
      </c>
      <c r="AR143">
        <f t="shared" si="220"/>
        <v>1</v>
      </c>
      <c r="AS143">
        <f t="shared" si="221"/>
        <v>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6" t="e">
        <f t="shared" ref="BN143" si="231">#REF!</f>
        <v>#REF!</v>
      </c>
      <c r="BO143">
        <f t="shared" si="207"/>
        <v>1</v>
      </c>
      <c r="BP143">
        <f t="shared" si="208"/>
        <v>1</v>
      </c>
    </row>
    <row r="144" spans="1:68" x14ac:dyDescent="0.25">
      <c r="A144" s="7">
        <v>37195</v>
      </c>
      <c r="B144" s="8">
        <v>-0.36055999999999999</v>
      </c>
      <c r="C144" s="8">
        <f t="shared" si="195"/>
        <v>-0.11607488429757282</v>
      </c>
      <c r="D144" s="9">
        <f t="shared" si="191"/>
        <v>-0.580374421487864</v>
      </c>
      <c r="E144" s="8">
        <f>_xll.BDH(E$2,"PX_LAST",$A144,$A144,"Days=A","Fill=P")</f>
        <v>-9.6</v>
      </c>
      <c r="F144" s="8">
        <f t="shared" si="196"/>
        <v>-8.3252201217348301</v>
      </c>
      <c r="G144" s="9">
        <f t="shared" si="192"/>
        <v>-0.75683819288498455</v>
      </c>
      <c r="H144" s="9">
        <f t="shared" si="225"/>
        <v>-0.12999999999999989</v>
      </c>
      <c r="I144" s="9">
        <f t="shared" si="226"/>
        <v>-0.44341909644249222</v>
      </c>
      <c r="J144" s="8">
        <v>-0.56720000000000004</v>
      </c>
      <c r="K144" s="8">
        <f t="shared" si="197"/>
        <v>-0.90378395603511741</v>
      </c>
      <c r="L144" s="9">
        <f t="shared" si="198"/>
        <v>-0.70378395603511734</v>
      </c>
      <c r="M144" s="8">
        <v>-1.5409999999999999</v>
      </c>
      <c r="N144" s="8">
        <f t="shared" si="199"/>
        <v>-0.99657844272909868</v>
      </c>
      <c r="O144" s="9">
        <f t="shared" si="193"/>
        <v>-0.49828922136454934</v>
      </c>
      <c r="Q144" s="40">
        <f t="shared" si="200"/>
        <v>-0.56725609190526927</v>
      </c>
      <c r="R144" s="14" t="str">
        <f t="shared" si="209"/>
        <v>C</v>
      </c>
      <c r="S144" t="str">
        <f t="shared" si="218"/>
        <v>C</v>
      </c>
      <c r="T144" s="17">
        <f t="shared" si="210"/>
        <v>-0.51720474346881928</v>
      </c>
      <c r="U144" s="34" t="str">
        <f t="shared" si="142"/>
        <v>C</v>
      </c>
      <c r="V144">
        <v>0</v>
      </c>
      <c r="X144" s="16">
        <f t="shared" si="201"/>
        <v>37195</v>
      </c>
      <c r="Y144" s="1" t="e">
        <f t="shared" si="202"/>
        <v>#N/A</v>
      </c>
      <c r="Z144" s="1" t="e">
        <f t="shared" si="203"/>
        <v>#N/A</v>
      </c>
      <c r="AA144" s="1">
        <f t="shared" si="204"/>
        <v>-0.56725609190526927</v>
      </c>
      <c r="AB144" s="1">
        <f t="shared" si="205"/>
        <v>-0.56725609190526927</v>
      </c>
      <c r="AC144">
        <v>0</v>
      </c>
      <c r="AD144" s="1" t="s">
        <v>19</v>
      </c>
      <c r="AF144" s="16">
        <f t="shared" si="211"/>
        <v>37195</v>
      </c>
      <c r="AG144" s="1" t="e">
        <f t="shared" si="212"/>
        <v>#N/A</v>
      </c>
      <c r="AH144" s="1" t="e">
        <f t="shared" si="213"/>
        <v>#N/A</v>
      </c>
      <c r="AI144" s="1">
        <f t="shared" si="214"/>
        <v>-0.56725609190526927</v>
      </c>
      <c r="AJ144" s="1">
        <f t="shared" si="215"/>
        <v>-0.56725609190526927</v>
      </c>
      <c r="AM144" s="1"/>
      <c r="AN144" s="1"/>
      <c r="AO144" s="1"/>
      <c r="AP144" s="1"/>
      <c r="AQ144" s="16">
        <f t="shared" si="219"/>
        <v>37195</v>
      </c>
      <c r="AR144">
        <f t="shared" si="220"/>
        <v>1</v>
      </c>
      <c r="AS144">
        <f t="shared" si="221"/>
        <v>1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6" t="e">
        <f t="shared" ref="BN144" si="232">#REF!</f>
        <v>#REF!</v>
      </c>
      <c r="BO144">
        <f t="shared" si="207"/>
        <v>1</v>
      </c>
      <c r="BP144">
        <f t="shared" si="208"/>
        <v>1</v>
      </c>
    </row>
    <row r="145" spans="1:68" x14ac:dyDescent="0.25">
      <c r="A145" s="7">
        <v>37225</v>
      </c>
      <c r="B145" s="8">
        <v>-0.14529600000000001</v>
      </c>
      <c r="C145" s="8">
        <f t="shared" si="195"/>
        <v>-0.12440290227276457</v>
      </c>
      <c r="D145" s="9">
        <f t="shared" si="191"/>
        <v>-0.6220145113638228</v>
      </c>
      <c r="E145" s="8">
        <f>_xll.BDH(E$2,"PX_LAST",$A145,$A145,"Days=A","Fill=P")</f>
        <v>-8.6999999999999993</v>
      </c>
      <c r="F145" s="8">
        <f t="shared" si="196"/>
        <v>-8.4320323870404028</v>
      </c>
      <c r="G145" s="9">
        <f t="shared" si="192"/>
        <v>-0.76654839882185477</v>
      </c>
      <c r="H145" s="9">
        <f t="shared" si="225"/>
        <v>-0.15999999999999998</v>
      </c>
      <c r="I145" s="9">
        <f t="shared" si="226"/>
        <v>-0.4632741994109274</v>
      </c>
      <c r="J145" s="8">
        <v>-0.84640000000000004</v>
      </c>
      <c r="K145" s="8">
        <f t="shared" si="197"/>
        <v>-0.88742952856510904</v>
      </c>
      <c r="L145" s="9">
        <f t="shared" si="198"/>
        <v>-0.68742952856510908</v>
      </c>
      <c r="M145" s="8">
        <v>-0.97699999999999998</v>
      </c>
      <c r="N145" s="8">
        <f t="shared" si="199"/>
        <v>-0.99099858655130557</v>
      </c>
      <c r="O145" s="9">
        <f t="shared" si="193"/>
        <v>-0.49549929327565279</v>
      </c>
      <c r="Q145" s="40">
        <f t="shared" si="200"/>
        <v>-0.55010582662135854</v>
      </c>
      <c r="R145" s="14" t="str">
        <f t="shared" si="209"/>
        <v>R</v>
      </c>
      <c r="S145" t="str">
        <f t="shared" si="218"/>
        <v>C</v>
      </c>
      <c r="T145" s="17">
        <f t="shared" si="210"/>
        <v>-0.51720474346881928</v>
      </c>
      <c r="U145" s="34" t="str">
        <f t="shared" si="142"/>
        <v>R</v>
      </c>
      <c r="V145">
        <v>0</v>
      </c>
      <c r="X145" s="16">
        <f t="shared" si="201"/>
        <v>37225</v>
      </c>
      <c r="Y145" s="1" t="e">
        <f t="shared" si="202"/>
        <v>#N/A</v>
      </c>
      <c r="Z145" s="1" t="e">
        <f t="shared" si="203"/>
        <v>#N/A</v>
      </c>
      <c r="AA145" s="1" t="e">
        <f t="shared" si="204"/>
        <v>#N/A</v>
      </c>
      <c r="AB145" s="1">
        <f t="shared" si="205"/>
        <v>-0.55010582662135854</v>
      </c>
      <c r="AC145">
        <v>0</v>
      </c>
      <c r="AD145" s="1" t="s">
        <v>19</v>
      </c>
      <c r="AF145" s="16">
        <f t="shared" si="211"/>
        <v>37225</v>
      </c>
      <c r="AG145" s="1" t="e">
        <f t="shared" si="212"/>
        <v>#N/A</v>
      </c>
      <c r="AH145" s="1" t="e">
        <f t="shared" si="213"/>
        <v>#N/A</v>
      </c>
      <c r="AI145" s="1" t="e">
        <f t="shared" si="214"/>
        <v>#N/A</v>
      </c>
      <c r="AJ145" s="1">
        <f t="shared" si="215"/>
        <v>-0.55010582662135854</v>
      </c>
      <c r="AM145" s="1"/>
      <c r="AN145" s="1"/>
      <c r="AO145" s="1"/>
      <c r="AP145" s="1"/>
      <c r="AQ145" s="16">
        <f t="shared" si="219"/>
        <v>37225</v>
      </c>
      <c r="AR145">
        <f t="shared" si="220"/>
        <v>2</v>
      </c>
      <c r="AS145">
        <f t="shared" si="221"/>
        <v>1</v>
      </c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6" t="e">
        <f t="shared" ref="BN145" si="233">#REF!</f>
        <v>#REF!</v>
      </c>
      <c r="BO145">
        <f t="shared" si="207"/>
        <v>1</v>
      </c>
      <c r="BP145">
        <f t="shared" si="208"/>
        <v>1</v>
      </c>
    </row>
    <row r="146" spans="1:68" x14ac:dyDescent="0.25">
      <c r="A146" s="7">
        <v>37256</v>
      </c>
      <c r="B146" s="8">
        <v>-0.18626400000000001</v>
      </c>
      <c r="C146" s="8">
        <f t="shared" si="195"/>
        <v>-0.14203331512502668</v>
      </c>
      <c r="D146" s="9">
        <f t="shared" si="191"/>
        <v>-0.7101665756251333</v>
      </c>
      <c r="E146" s="8">
        <f>_xll.BDH(E$2,"PX_LAST",$A146,$A146,"Days=A","Fill=P")</f>
        <v>-6.7</v>
      </c>
      <c r="F146" s="8">
        <f t="shared" si="196"/>
        <v>-7.9384031567338882</v>
      </c>
      <c r="G146" s="9">
        <f t="shared" si="192"/>
        <v>-0.72167301424853525</v>
      </c>
      <c r="H146" s="9">
        <f t="shared" si="225"/>
        <v>0.13999999999999996</v>
      </c>
      <c r="I146" s="9">
        <f t="shared" si="226"/>
        <v>-0.29083650712426767</v>
      </c>
      <c r="J146" s="8">
        <v>-0.48699999999999999</v>
      </c>
      <c r="K146" s="8">
        <f t="shared" si="197"/>
        <v>-0.77330711292405296</v>
      </c>
      <c r="L146" s="9">
        <f t="shared" si="198"/>
        <v>-0.57330711292405301</v>
      </c>
      <c r="M146" s="8">
        <v>-0.75800000000000001</v>
      </c>
      <c r="N146" s="8">
        <f t="shared" si="199"/>
        <v>-0.92459398938418347</v>
      </c>
      <c r="O146" s="9">
        <f t="shared" si="193"/>
        <v>-0.46229699469209173</v>
      </c>
      <c r="Q146" s="40">
        <f t="shared" si="200"/>
        <v>-0.52068014967063503</v>
      </c>
      <c r="R146" s="14" t="str">
        <f t="shared" si="209"/>
        <v>R</v>
      </c>
      <c r="S146" t="str">
        <f t="shared" si="218"/>
        <v>C</v>
      </c>
      <c r="T146" s="17">
        <f t="shared" si="210"/>
        <v>-0.52068014967063503</v>
      </c>
      <c r="U146" s="34" t="str">
        <f t="shared" si="142"/>
        <v>R</v>
      </c>
      <c r="V146">
        <v>0</v>
      </c>
      <c r="X146" s="16">
        <f t="shared" si="201"/>
        <v>37256</v>
      </c>
      <c r="Y146" s="1" t="e">
        <f t="shared" si="202"/>
        <v>#N/A</v>
      </c>
      <c r="Z146" s="1" t="e">
        <f t="shared" si="203"/>
        <v>#N/A</v>
      </c>
      <c r="AA146" s="1" t="e">
        <f t="shared" si="204"/>
        <v>#N/A</v>
      </c>
      <c r="AB146" s="1">
        <f t="shared" si="205"/>
        <v>-0.52068014967063503</v>
      </c>
      <c r="AC146">
        <v>0</v>
      </c>
      <c r="AD146" s="1" t="s">
        <v>19</v>
      </c>
      <c r="AF146" s="16">
        <f t="shared" si="211"/>
        <v>37256</v>
      </c>
      <c r="AG146" s="1" t="e">
        <f t="shared" si="212"/>
        <v>#N/A</v>
      </c>
      <c r="AH146" s="1" t="e">
        <f t="shared" si="213"/>
        <v>#N/A</v>
      </c>
      <c r="AI146" s="1" t="e">
        <f t="shared" si="214"/>
        <v>#N/A</v>
      </c>
      <c r="AJ146" s="1">
        <f t="shared" si="215"/>
        <v>-0.52068014967063503</v>
      </c>
      <c r="AM146" s="1"/>
      <c r="AN146" s="1"/>
      <c r="AO146" s="1"/>
      <c r="AP146" s="1"/>
      <c r="AQ146" s="16">
        <f t="shared" si="219"/>
        <v>37256</v>
      </c>
      <c r="AR146">
        <f t="shared" si="220"/>
        <v>2</v>
      </c>
      <c r="AS146">
        <f t="shared" si="221"/>
        <v>1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6" t="e">
        <f t="shared" ref="BN146" si="234">#REF!</f>
        <v>#REF!</v>
      </c>
      <c r="BO146">
        <f t="shared" si="207"/>
        <v>1</v>
      </c>
      <c r="BP146">
        <f t="shared" si="208"/>
        <v>1</v>
      </c>
    </row>
    <row r="147" spans="1:68" x14ac:dyDescent="0.25">
      <c r="A147" s="7">
        <v>37287</v>
      </c>
      <c r="B147" s="8">
        <v>-8.9506000000000002E-2</v>
      </c>
      <c r="C147" s="8">
        <f t="shared" si="195"/>
        <v>-0.12706303031439409</v>
      </c>
      <c r="D147" s="9">
        <f t="shared" si="191"/>
        <v>-0.63531515157197038</v>
      </c>
      <c r="E147" s="8">
        <f>_xll.BDH(E$2,"PX_LAST",$A147,$A147,"Days=A","Fill=P")</f>
        <v>-6</v>
      </c>
      <c r="F147" s="8">
        <f t="shared" si="196"/>
        <v>-7.38595825706473</v>
      </c>
      <c r="G147" s="9">
        <f t="shared" si="192"/>
        <v>-0.67145075064224813</v>
      </c>
      <c r="H147" s="9">
        <f t="shared" si="225"/>
        <v>0.21999999999999992</v>
      </c>
      <c r="I147" s="9">
        <f t="shared" si="226"/>
        <v>-0.22572537532112411</v>
      </c>
      <c r="J147" s="8">
        <v>-0.1636</v>
      </c>
      <c r="K147" s="8">
        <f t="shared" si="197"/>
        <v>-0.59954058574069791</v>
      </c>
      <c r="L147" s="9">
        <f t="shared" si="198"/>
        <v>-0.3995405857406979</v>
      </c>
      <c r="M147" s="8">
        <v>-0.51600000000000001</v>
      </c>
      <c r="N147" s="8">
        <f t="shared" si="199"/>
        <v>-0.80814470240969127</v>
      </c>
      <c r="O147" s="9">
        <f t="shared" si="193"/>
        <v>-0.40407235120484564</v>
      </c>
      <c r="Q147" s="40">
        <f t="shared" si="200"/>
        <v>-0.39186634837814038</v>
      </c>
      <c r="R147" s="14" t="str">
        <f t="shared" si="209"/>
        <v>R</v>
      </c>
      <c r="S147" t="str">
        <f t="shared" si="218"/>
        <v>R</v>
      </c>
      <c r="T147" s="17">
        <f t="shared" si="210"/>
        <v>-0.52068014967063503</v>
      </c>
      <c r="U147" s="34" t="str">
        <f t="shared" si="142"/>
        <v>R</v>
      </c>
      <c r="V147">
        <v>0</v>
      </c>
      <c r="X147" s="16">
        <f t="shared" si="201"/>
        <v>37287</v>
      </c>
      <c r="Y147" s="1" t="e">
        <f t="shared" si="202"/>
        <v>#N/A</v>
      </c>
      <c r="Z147" s="1" t="e">
        <f t="shared" si="203"/>
        <v>#N/A</v>
      </c>
      <c r="AA147" s="1" t="e">
        <f t="shared" si="204"/>
        <v>#N/A</v>
      </c>
      <c r="AB147" s="1">
        <f t="shared" si="205"/>
        <v>-0.39186634837814038</v>
      </c>
      <c r="AC147">
        <v>0</v>
      </c>
      <c r="AD147" s="1" t="s">
        <v>19</v>
      </c>
      <c r="AF147" s="16">
        <f t="shared" si="211"/>
        <v>37287</v>
      </c>
      <c r="AG147" s="1" t="e">
        <f t="shared" si="212"/>
        <v>#N/A</v>
      </c>
      <c r="AH147" s="1" t="e">
        <f t="shared" si="213"/>
        <v>#N/A</v>
      </c>
      <c r="AI147" s="1" t="e">
        <f t="shared" si="214"/>
        <v>#N/A</v>
      </c>
      <c r="AJ147" s="1">
        <f t="shared" si="215"/>
        <v>-0.39186634837814038</v>
      </c>
      <c r="AM147" s="1"/>
      <c r="AN147" s="1"/>
      <c r="AO147" s="1"/>
      <c r="AP147" s="1"/>
      <c r="AQ147" s="16">
        <f t="shared" si="219"/>
        <v>37287</v>
      </c>
      <c r="AR147">
        <f t="shared" si="220"/>
        <v>2</v>
      </c>
      <c r="AS147">
        <f t="shared" si="221"/>
        <v>2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6" t="e">
        <f t="shared" ref="BN147" si="235">#REF!</f>
        <v>#REF!</v>
      </c>
      <c r="BO147">
        <f t="shared" si="207"/>
        <v>2</v>
      </c>
      <c r="BP147">
        <f t="shared" si="208"/>
        <v>1</v>
      </c>
    </row>
    <row r="148" spans="1:68" x14ac:dyDescent="0.25">
      <c r="A148" s="7">
        <v>37315</v>
      </c>
      <c r="B148" s="8">
        <v>-8.9837E-2</v>
      </c>
      <c r="C148" s="8">
        <f t="shared" si="195"/>
        <v>-0.11645361167479178</v>
      </c>
      <c r="D148" s="9">
        <f t="shared" si="191"/>
        <v>-0.5822680583739589</v>
      </c>
      <c r="E148" s="8">
        <f>_xll.BDH(E$2,"PX_LAST",$A148,$A148,"Days=A","Fill=P")</f>
        <v>-4.2</v>
      </c>
      <c r="F148" s="8">
        <f t="shared" si="196"/>
        <v>-6.4779601538012814</v>
      </c>
      <c r="G148" s="9">
        <f t="shared" si="192"/>
        <v>-0.58890546852738923</v>
      </c>
      <c r="H148" s="9">
        <f t="shared" si="225"/>
        <v>0.36</v>
      </c>
      <c r="I148" s="9">
        <f t="shared" si="226"/>
        <v>-0.11445273426369462</v>
      </c>
      <c r="J148" s="8">
        <v>-0.26440000000000002</v>
      </c>
      <c r="K148" s="8">
        <f t="shared" si="197"/>
        <v>-0.504025518804599</v>
      </c>
      <c r="L148" s="9">
        <f t="shared" si="198"/>
        <v>-0.30402551880459899</v>
      </c>
      <c r="M148" s="8">
        <v>-0.63300000000000001</v>
      </c>
      <c r="N148" s="8">
        <f t="shared" si="199"/>
        <v>-0.75822846222292928</v>
      </c>
      <c r="O148" s="9">
        <f t="shared" si="193"/>
        <v>-0.37911423111146464</v>
      </c>
      <c r="Q148" s="40">
        <f t="shared" si="200"/>
        <v>-0.33088634340855216</v>
      </c>
      <c r="R148" s="14" t="str">
        <f t="shared" si="209"/>
        <v>R</v>
      </c>
      <c r="S148" t="str">
        <f t="shared" si="218"/>
        <v>R</v>
      </c>
      <c r="T148" s="17">
        <f t="shared" si="210"/>
        <v>-0.52068014967063503</v>
      </c>
      <c r="U148" s="34" t="str">
        <f t="shared" ref="U148:U211" si="236">IF(OR(ABS($T148-$T147)&gt;$X$2,T148*T147&lt;0,ABS(Q148-MAX(Q137:Q147))&gt;$AL$2),R148,U147)</f>
        <v>R</v>
      </c>
      <c r="V148">
        <v>0</v>
      </c>
      <c r="X148" s="16">
        <f t="shared" si="201"/>
        <v>37315</v>
      </c>
      <c r="Y148" s="1" t="e">
        <f t="shared" si="202"/>
        <v>#N/A</v>
      </c>
      <c r="Z148" s="1" t="e">
        <f t="shared" si="203"/>
        <v>#N/A</v>
      </c>
      <c r="AA148" s="1" t="e">
        <f t="shared" si="204"/>
        <v>#N/A</v>
      </c>
      <c r="AB148" s="1">
        <f t="shared" si="205"/>
        <v>-0.33088634340855216</v>
      </c>
      <c r="AC148">
        <v>0</v>
      </c>
      <c r="AD148" s="1" t="s">
        <v>19</v>
      </c>
      <c r="AF148" s="16">
        <f t="shared" si="211"/>
        <v>37315</v>
      </c>
      <c r="AG148" s="1" t="e">
        <f t="shared" si="212"/>
        <v>#N/A</v>
      </c>
      <c r="AH148" s="1" t="e">
        <f t="shared" si="213"/>
        <v>#N/A</v>
      </c>
      <c r="AI148" s="1" t="e">
        <f t="shared" si="214"/>
        <v>#N/A</v>
      </c>
      <c r="AJ148" s="1">
        <f t="shared" si="215"/>
        <v>-0.33088634340855216</v>
      </c>
      <c r="AM148" s="1"/>
      <c r="AN148" s="1"/>
      <c r="AO148" s="1"/>
      <c r="AP148" s="1"/>
      <c r="AQ148" s="16">
        <f t="shared" si="219"/>
        <v>37315</v>
      </c>
      <c r="AR148">
        <f t="shared" si="220"/>
        <v>2</v>
      </c>
      <c r="AS148">
        <f t="shared" si="221"/>
        <v>2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6" t="e">
        <f t="shared" ref="BN148" si="237">#REF!</f>
        <v>#REF!</v>
      </c>
      <c r="BO148">
        <f t="shared" si="207"/>
        <v>2</v>
      </c>
      <c r="BP148">
        <f t="shared" si="208"/>
        <v>1</v>
      </c>
    </row>
    <row r="149" spans="1:68" x14ac:dyDescent="0.25">
      <c r="A149" s="7">
        <v>37346</v>
      </c>
      <c r="B149" s="8">
        <v>-4.8212999999999999E-2</v>
      </c>
      <c r="C149" s="8">
        <f t="shared" si="195"/>
        <v>-9.700503734747612E-2</v>
      </c>
      <c r="D149" s="9">
        <f t="shared" si="191"/>
        <v>-0.4850251867373806</v>
      </c>
      <c r="E149" s="8">
        <f>_xll.BDH(E$2,"PX_LAST",$A149,$A149,"Days=A","Fill=P")</f>
        <v>-2.1</v>
      </c>
      <c r="F149" s="8">
        <f t="shared" si="196"/>
        <v>-5.2302415099679163</v>
      </c>
      <c r="G149" s="9">
        <f t="shared" si="192"/>
        <v>-0.47547650090617422</v>
      </c>
      <c r="H149" s="9">
        <f t="shared" si="225"/>
        <v>0.77000000000000013</v>
      </c>
      <c r="I149" s="9">
        <f t="shared" si="226"/>
        <v>0.14726174954691296</v>
      </c>
      <c r="J149" s="8">
        <v>-0.14169999999999999</v>
      </c>
      <c r="K149" s="8">
        <f t="shared" si="197"/>
        <v>-0.40076274594528827</v>
      </c>
      <c r="L149" s="9">
        <f t="shared" si="198"/>
        <v>-0.20076274594528826</v>
      </c>
      <c r="M149" s="8">
        <v>-0.36</v>
      </c>
      <c r="N149" s="8">
        <f t="shared" si="199"/>
        <v>-0.6447333504893944</v>
      </c>
      <c r="O149" s="9">
        <f t="shared" si="193"/>
        <v>-0.3223666752446972</v>
      </c>
      <c r="Q149" s="40">
        <f t="shared" si="200"/>
        <v>-0.23977716530984208</v>
      </c>
      <c r="R149" s="14" t="str">
        <f t="shared" si="209"/>
        <v>R</v>
      </c>
      <c r="S149" t="str">
        <f t="shared" si="218"/>
        <v>R</v>
      </c>
      <c r="T149" s="17">
        <f t="shared" si="210"/>
        <v>-0.52068014967063503</v>
      </c>
      <c r="U149" s="34" t="str">
        <f t="shared" si="236"/>
        <v>R</v>
      </c>
      <c r="V149">
        <v>0</v>
      </c>
      <c r="X149" s="16">
        <f t="shared" si="201"/>
        <v>37346</v>
      </c>
      <c r="Y149" s="1" t="e">
        <f t="shared" si="202"/>
        <v>#N/A</v>
      </c>
      <c r="Z149" s="1" t="e">
        <f t="shared" si="203"/>
        <v>#N/A</v>
      </c>
      <c r="AA149" s="1" t="e">
        <f t="shared" si="204"/>
        <v>#N/A</v>
      </c>
      <c r="AB149" s="1">
        <f t="shared" si="205"/>
        <v>-0.23977716530984208</v>
      </c>
      <c r="AC149">
        <v>0</v>
      </c>
      <c r="AD149" s="1" t="s">
        <v>19</v>
      </c>
      <c r="AF149" s="16">
        <f t="shared" si="211"/>
        <v>37346</v>
      </c>
      <c r="AG149" s="1" t="e">
        <f t="shared" si="212"/>
        <v>#N/A</v>
      </c>
      <c r="AH149" s="1" t="e">
        <f t="shared" si="213"/>
        <v>#N/A</v>
      </c>
      <c r="AI149" s="1" t="e">
        <f t="shared" si="214"/>
        <v>#N/A</v>
      </c>
      <c r="AJ149" s="1">
        <f t="shared" si="215"/>
        <v>-0.23977716530984208</v>
      </c>
      <c r="AM149" s="1"/>
      <c r="AN149" s="1"/>
      <c r="AO149" s="1"/>
      <c r="AP149" s="1"/>
      <c r="AQ149" s="16">
        <f t="shared" si="219"/>
        <v>37346</v>
      </c>
      <c r="AR149">
        <f t="shared" si="220"/>
        <v>2</v>
      </c>
      <c r="AS149">
        <f t="shared" si="221"/>
        <v>2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6" t="e">
        <f t="shared" ref="BN149" si="238">#REF!</f>
        <v>#REF!</v>
      </c>
      <c r="BO149">
        <f t="shared" si="207"/>
        <v>2</v>
      </c>
      <c r="BP149">
        <f t="shared" si="208"/>
        <v>1</v>
      </c>
    </row>
    <row r="150" spans="1:68" x14ac:dyDescent="0.25">
      <c r="A150" s="7">
        <v>37376</v>
      </c>
      <c r="B150" s="8">
        <v>-9.9211999999999995E-2</v>
      </c>
      <c r="C150" s="8">
        <f t="shared" si="195"/>
        <v>-9.7634021703445428E-2</v>
      </c>
      <c r="D150" s="9">
        <f t="shared" si="191"/>
        <v>-0.48817010851722714</v>
      </c>
      <c r="E150" s="8">
        <f>_xll.BDH(E$2,"PX_LAST",$A150,$A150,"Days=A","Fill=P")</f>
        <v>0</v>
      </c>
      <c r="F150" s="8">
        <f t="shared" si="196"/>
        <v>-3.7396226796270597</v>
      </c>
      <c r="G150" s="9">
        <f t="shared" si="192"/>
        <v>-0.3399656981479145</v>
      </c>
      <c r="H150" s="9">
        <f t="shared" si="225"/>
        <v>0.96</v>
      </c>
      <c r="I150" s="9">
        <f t="shared" si="226"/>
        <v>0.31001715092604276</v>
      </c>
      <c r="J150" s="8">
        <v>7.8200000000000006E-2</v>
      </c>
      <c r="K150" s="8">
        <f t="shared" si="197"/>
        <v>-0.2642583633508811</v>
      </c>
      <c r="L150" s="9">
        <f t="shared" si="198"/>
        <v>-6.4258363350881087E-2</v>
      </c>
      <c r="M150" s="8">
        <v>-0.49399999999999999</v>
      </c>
      <c r="N150" s="8">
        <f t="shared" si="199"/>
        <v>-0.60177434559991694</v>
      </c>
      <c r="O150" s="9">
        <f t="shared" si="193"/>
        <v>-0.30088717279995847</v>
      </c>
      <c r="Q150" s="40">
        <f t="shared" si="200"/>
        <v>-0.1141821468329007</v>
      </c>
      <c r="R150" s="14" t="str">
        <f t="shared" si="209"/>
        <v>R</v>
      </c>
      <c r="S150" t="str">
        <f t="shared" si="218"/>
        <v>R</v>
      </c>
      <c r="T150" s="17">
        <f t="shared" si="210"/>
        <v>-0.52068014967063503</v>
      </c>
      <c r="U150" s="34" t="str">
        <f t="shared" si="236"/>
        <v>R</v>
      </c>
      <c r="V150">
        <v>0</v>
      </c>
      <c r="X150" s="16">
        <f t="shared" si="201"/>
        <v>37376</v>
      </c>
      <c r="Y150" s="1" t="e">
        <f t="shared" si="202"/>
        <v>#N/A</v>
      </c>
      <c r="Z150" s="1" t="e">
        <f t="shared" si="203"/>
        <v>#N/A</v>
      </c>
      <c r="AA150" s="1" t="e">
        <f t="shared" si="204"/>
        <v>#N/A</v>
      </c>
      <c r="AB150" s="1">
        <f t="shared" si="205"/>
        <v>-0.1141821468329007</v>
      </c>
      <c r="AC150">
        <v>0</v>
      </c>
      <c r="AD150" s="1" t="s">
        <v>19</v>
      </c>
      <c r="AF150" s="16">
        <f t="shared" si="211"/>
        <v>37376</v>
      </c>
      <c r="AG150" s="1" t="e">
        <f t="shared" si="212"/>
        <v>#N/A</v>
      </c>
      <c r="AH150" s="1" t="e">
        <f t="shared" si="213"/>
        <v>#N/A</v>
      </c>
      <c r="AI150" s="1" t="e">
        <f t="shared" si="214"/>
        <v>#N/A</v>
      </c>
      <c r="AJ150" s="1">
        <f t="shared" si="215"/>
        <v>-0.1141821468329007</v>
      </c>
      <c r="AM150" s="1"/>
      <c r="AN150" s="1"/>
      <c r="AO150" s="1"/>
      <c r="AP150" s="1"/>
      <c r="AQ150" s="16">
        <f t="shared" si="219"/>
        <v>37376</v>
      </c>
      <c r="AR150">
        <f t="shared" si="220"/>
        <v>2</v>
      </c>
      <c r="AS150">
        <f t="shared" si="221"/>
        <v>2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6" t="e">
        <f t="shared" ref="BN150" si="239">#REF!</f>
        <v>#REF!</v>
      </c>
      <c r="BO150">
        <f t="shared" si="207"/>
        <v>2</v>
      </c>
      <c r="BP150">
        <f t="shared" si="208"/>
        <v>1</v>
      </c>
    </row>
    <row r="151" spans="1:68" x14ac:dyDescent="0.25">
      <c r="A151" s="7">
        <v>37407</v>
      </c>
      <c r="B151" s="8">
        <v>-8.3432000000000006E-2</v>
      </c>
      <c r="C151" s="8">
        <f t="shared" si="195"/>
        <v>-9.3586445517963482E-2</v>
      </c>
      <c r="D151" s="9">
        <f t="shared" si="191"/>
        <v>-0.4679322275898174</v>
      </c>
      <c r="E151" s="8">
        <f>_xll.BDH(E$2,"PX_LAST",$A151,$A151,"Days=A","Fill=P")</f>
        <v>0.4</v>
      </c>
      <c r="F151" s="8">
        <f t="shared" si="196"/>
        <v>-2.5598302159333479</v>
      </c>
      <c r="G151" s="9">
        <f t="shared" si="192"/>
        <v>-0.23271183781212254</v>
      </c>
      <c r="H151" s="9">
        <f t="shared" si="225"/>
        <v>0.90999999999999992</v>
      </c>
      <c r="I151" s="9">
        <f t="shared" si="226"/>
        <v>0.33864408109393868</v>
      </c>
      <c r="J151" s="8">
        <v>0.17430000000000001</v>
      </c>
      <c r="K151" s="8">
        <f t="shared" si="197"/>
        <v>-0.13926922979587997</v>
      </c>
      <c r="L151" s="9">
        <f t="shared" si="198"/>
        <v>6.0730770204120044E-2</v>
      </c>
      <c r="M151" s="8">
        <v>-0.5</v>
      </c>
      <c r="N151" s="8">
        <f t="shared" si="199"/>
        <v>-0.57276865710394054</v>
      </c>
      <c r="O151" s="9">
        <f t="shared" si="193"/>
        <v>-0.28638432855197027</v>
      </c>
      <c r="Q151" s="40">
        <f t="shared" si="200"/>
        <v>-2.1484144985523972E-2</v>
      </c>
      <c r="R151" s="14" t="str">
        <f t="shared" si="209"/>
        <v>R</v>
      </c>
      <c r="S151" t="str">
        <f t="shared" si="218"/>
        <v>R</v>
      </c>
      <c r="T151" s="17">
        <f t="shared" si="210"/>
        <v>-0.52068014967063503</v>
      </c>
      <c r="U151" s="34" t="str">
        <f t="shared" si="236"/>
        <v>R</v>
      </c>
      <c r="V151">
        <v>0</v>
      </c>
      <c r="X151" s="16">
        <f t="shared" si="201"/>
        <v>37407</v>
      </c>
      <c r="Y151" s="1" t="e">
        <f t="shared" si="202"/>
        <v>#N/A</v>
      </c>
      <c r="Z151" s="1" t="e">
        <f t="shared" si="203"/>
        <v>#N/A</v>
      </c>
      <c r="AA151" s="1" t="e">
        <f t="shared" si="204"/>
        <v>#N/A</v>
      </c>
      <c r="AB151" s="1">
        <f t="shared" si="205"/>
        <v>-2.1484144985523972E-2</v>
      </c>
      <c r="AC151">
        <v>0</v>
      </c>
      <c r="AD151" s="1" t="s">
        <v>19</v>
      </c>
      <c r="AF151" s="16">
        <f t="shared" si="211"/>
        <v>37407</v>
      </c>
      <c r="AG151" s="1" t="e">
        <f t="shared" si="212"/>
        <v>#N/A</v>
      </c>
      <c r="AH151" s="1" t="e">
        <f t="shared" si="213"/>
        <v>#N/A</v>
      </c>
      <c r="AI151" s="1" t="e">
        <f t="shared" si="214"/>
        <v>#N/A</v>
      </c>
      <c r="AJ151" s="1">
        <f t="shared" si="215"/>
        <v>-2.1484144985523972E-2</v>
      </c>
      <c r="AM151" s="1"/>
      <c r="AN151" s="1"/>
      <c r="AO151" s="1"/>
      <c r="AP151" s="1"/>
      <c r="AQ151" s="16">
        <f t="shared" si="219"/>
        <v>37407</v>
      </c>
      <c r="AR151">
        <f t="shared" si="220"/>
        <v>2</v>
      </c>
      <c r="AS151">
        <f t="shared" si="221"/>
        <v>2</v>
      </c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6" t="e">
        <f t="shared" ref="BN151" si="240">#REF!</f>
        <v>#REF!</v>
      </c>
      <c r="BO151">
        <f t="shared" si="207"/>
        <v>2</v>
      </c>
      <c r="BP151">
        <f t="shared" si="208"/>
        <v>1</v>
      </c>
    </row>
    <row r="152" spans="1:68" x14ac:dyDescent="0.25">
      <c r="A152" s="7">
        <v>37437</v>
      </c>
      <c r="B152" s="8">
        <v>-0.110433</v>
      </c>
      <c r="C152" s="8">
        <f t="shared" si="195"/>
        <v>-9.8387713545343897E-2</v>
      </c>
      <c r="D152" s="9">
        <f t="shared" si="191"/>
        <v>-0.49193856772671946</v>
      </c>
      <c r="E152" s="8">
        <f>_xll.BDH(E$2,"PX_LAST",$A152,$A152,"Days=A","Fill=P")</f>
        <v>1.3</v>
      </c>
      <c r="F152" s="8">
        <f t="shared" si="196"/>
        <v>-1.4597786043923435</v>
      </c>
      <c r="G152" s="9">
        <f t="shared" si="192"/>
        <v>-0.13270714585384941</v>
      </c>
      <c r="H152" s="9">
        <f t="shared" si="225"/>
        <v>0.8</v>
      </c>
      <c r="I152" s="9">
        <f t="shared" si="226"/>
        <v>0.33364642707307535</v>
      </c>
      <c r="J152" s="8">
        <v>4.3099999999999999E-2</v>
      </c>
      <c r="K152" s="8">
        <f t="shared" si="197"/>
        <v>-8.7293999304054168E-2</v>
      </c>
      <c r="L152" s="9">
        <f t="shared" si="198"/>
        <v>0.11270600069594584</v>
      </c>
      <c r="M152" s="8">
        <v>-0.95599999999999996</v>
      </c>
      <c r="N152" s="8">
        <f t="shared" si="199"/>
        <v>-0.68198958982931757</v>
      </c>
      <c r="O152" s="9">
        <f t="shared" si="193"/>
        <v>-0.34099479491465878</v>
      </c>
      <c r="Q152" s="40">
        <f t="shared" si="200"/>
        <v>-1.6087270710104226E-2</v>
      </c>
      <c r="R152" s="14" t="str">
        <f t="shared" si="209"/>
        <v>R</v>
      </c>
      <c r="S152" t="str">
        <f t="shared" si="218"/>
        <v>R</v>
      </c>
      <c r="T152" s="17">
        <f t="shared" si="210"/>
        <v>-0.52068014967063503</v>
      </c>
      <c r="U152" s="34" t="str">
        <f t="shared" si="236"/>
        <v>R</v>
      </c>
      <c r="V152">
        <v>0</v>
      </c>
      <c r="X152" s="16">
        <f t="shared" si="201"/>
        <v>37437</v>
      </c>
      <c r="Y152" s="1" t="e">
        <f t="shared" si="202"/>
        <v>#N/A</v>
      </c>
      <c r="Z152" s="1" t="e">
        <f t="shared" si="203"/>
        <v>#N/A</v>
      </c>
      <c r="AA152" s="1">
        <f t="shared" si="204"/>
        <v>-1.6087270710104226E-2</v>
      </c>
      <c r="AB152" s="1">
        <f t="shared" si="205"/>
        <v>-1.6087270710104226E-2</v>
      </c>
      <c r="AC152">
        <v>0</v>
      </c>
      <c r="AD152" s="1" t="s">
        <v>19</v>
      </c>
      <c r="AF152" s="16">
        <f t="shared" si="211"/>
        <v>37437</v>
      </c>
      <c r="AG152" s="1" t="e">
        <f t="shared" si="212"/>
        <v>#N/A</v>
      </c>
      <c r="AH152" s="1" t="e">
        <f t="shared" si="213"/>
        <v>#N/A</v>
      </c>
      <c r="AI152" s="1">
        <f t="shared" si="214"/>
        <v>-1.6087270710104226E-2</v>
      </c>
      <c r="AJ152" s="1">
        <f t="shared" si="215"/>
        <v>-1.6087270710104226E-2</v>
      </c>
      <c r="AM152" s="1"/>
      <c r="AN152" s="1"/>
      <c r="AO152" s="1"/>
      <c r="AP152" s="1"/>
      <c r="AQ152" s="16">
        <f t="shared" si="219"/>
        <v>37437</v>
      </c>
      <c r="AR152">
        <f t="shared" si="220"/>
        <v>2</v>
      </c>
      <c r="AS152">
        <f t="shared" si="221"/>
        <v>2</v>
      </c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6" t="e">
        <f t="shared" ref="BN152" si="241">#REF!</f>
        <v>#REF!</v>
      </c>
      <c r="BO152">
        <f t="shared" si="207"/>
        <v>2</v>
      </c>
      <c r="BP152">
        <f t="shared" si="208"/>
        <v>1</v>
      </c>
    </row>
    <row r="153" spans="1:68" x14ac:dyDescent="0.25">
      <c r="A153" s="7">
        <v>37468</v>
      </c>
      <c r="B153" s="8">
        <v>-0.16231300000000001</v>
      </c>
      <c r="C153" s="8">
        <f t="shared" si="195"/>
        <v>-0.1166064201849209</v>
      </c>
      <c r="D153" s="9">
        <f t="shared" si="191"/>
        <v>-0.58303210092460445</v>
      </c>
      <c r="E153" s="8">
        <f>_xll.BDH(E$2,"PX_LAST",$A153,$A153,"Days=A","Fill=P")</f>
        <v>1.2</v>
      </c>
      <c r="F153" s="8">
        <f t="shared" si="196"/>
        <v>-0.70174170214052545</v>
      </c>
      <c r="G153" s="9">
        <f t="shared" si="192"/>
        <v>-6.3794700194593226E-2</v>
      </c>
      <c r="H153" s="9">
        <f t="shared" si="225"/>
        <v>0.72</v>
      </c>
      <c r="I153" s="9">
        <f t="shared" si="226"/>
        <v>0.32810264990270338</v>
      </c>
      <c r="J153" s="8">
        <v>-0.49619999999999997</v>
      </c>
      <c r="K153" s="8">
        <f t="shared" si="197"/>
        <v>-0.20383220950239875</v>
      </c>
      <c r="L153" s="9">
        <f t="shared" si="198"/>
        <v>-3.8322095023987368E-3</v>
      </c>
      <c r="M153" s="8">
        <v>-1.472</v>
      </c>
      <c r="N153" s="8">
        <f t="shared" si="199"/>
        <v>-0.90714255672796207</v>
      </c>
      <c r="O153" s="9">
        <f t="shared" si="193"/>
        <v>-0.45357127836398103</v>
      </c>
      <c r="Q153" s="40">
        <f t="shared" si="200"/>
        <v>-9.54303283304518E-2</v>
      </c>
      <c r="R153" s="14" t="str">
        <f t="shared" si="209"/>
        <v>C</v>
      </c>
      <c r="S153" t="str">
        <f t="shared" si="218"/>
        <v>C</v>
      </c>
      <c r="T153" s="17">
        <f t="shared" si="210"/>
        <v>-9.54303283304518E-2</v>
      </c>
      <c r="U153" s="34" t="str">
        <f t="shared" si="236"/>
        <v>C</v>
      </c>
      <c r="V153">
        <v>0</v>
      </c>
      <c r="X153" s="16">
        <f t="shared" si="201"/>
        <v>37468</v>
      </c>
      <c r="Y153" s="1" t="e">
        <f t="shared" si="202"/>
        <v>#N/A</v>
      </c>
      <c r="Z153" s="1" t="e">
        <f t="shared" si="203"/>
        <v>#N/A</v>
      </c>
      <c r="AA153" s="1">
        <f t="shared" si="204"/>
        <v>-9.54303283304518E-2</v>
      </c>
      <c r="AB153" s="1" t="e">
        <f t="shared" si="205"/>
        <v>#N/A</v>
      </c>
      <c r="AC153">
        <v>0</v>
      </c>
      <c r="AD153" s="1" t="s">
        <v>19</v>
      </c>
      <c r="AF153" s="16">
        <f t="shared" si="211"/>
        <v>37468</v>
      </c>
      <c r="AG153" s="1" t="e">
        <f t="shared" si="212"/>
        <v>#N/A</v>
      </c>
      <c r="AH153" s="1" t="e">
        <f t="shared" si="213"/>
        <v>#N/A</v>
      </c>
      <c r="AI153" s="1">
        <f t="shared" si="214"/>
        <v>-9.54303283304518E-2</v>
      </c>
      <c r="AJ153" s="1" t="e">
        <f t="shared" si="215"/>
        <v>#N/A</v>
      </c>
      <c r="AM153" s="1"/>
      <c r="AN153" s="1"/>
      <c r="AO153" s="1"/>
      <c r="AP153" s="1"/>
      <c r="AQ153" s="16">
        <f t="shared" si="219"/>
        <v>37468</v>
      </c>
      <c r="AR153">
        <f t="shared" si="220"/>
        <v>1</v>
      </c>
      <c r="AS153">
        <f t="shared" si="221"/>
        <v>1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6" t="e">
        <f t="shared" ref="BN153" si="242">#REF!</f>
        <v>#REF!</v>
      </c>
      <c r="BO153">
        <f t="shared" si="207"/>
        <v>1</v>
      </c>
      <c r="BP153">
        <f t="shared" si="208"/>
        <v>1</v>
      </c>
    </row>
    <row r="154" spans="1:68" x14ac:dyDescent="0.25">
      <c r="A154" s="7">
        <v>37499</v>
      </c>
      <c r="B154" s="8">
        <v>-8.8942999999999994E-2</v>
      </c>
      <c r="C154" s="8">
        <f t="shared" si="195"/>
        <v>-0.10872234543221844</v>
      </c>
      <c r="D154" s="9">
        <f t="shared" si="191"/>
        <v>-0.54361172716109218</v>
      </c>
      <c r="E154" s="8">
        <f>_xll.BDH(E$2,"PX_LAST",$A154,$A154,"Days=A","Fill=P")</f>
        <v>1.6</v>
      </c>
      <c r="F154" s="8">
        <f t="shared" si="196"/>
        <v>-4.5745317030475574E-2</v>
      </c>
      <c r="G154" s="9">
        <f t="shared" si="192"/>
        <v>-4.1586651845886887E-3</v>
      </c>
      <c r="H154" s="9">
        <f t="shared" si="225"/>
        <v>0.58000000000000007</v>
      </c>
      <c r="I154" s="9">
        <f t="shared" si="226"/>
        <v>0.28792066740770567</v>
      </c>
      <c r="J154" s="8">
        <v>-0.39219999999999999</v>
      </c>
      <c r="K154" s="8">
        <f t="shared" si="197"/>
        <v>-0.25751702979421509</v>
      </c>
      <c r="L154" s="9">
        <f t="shared" si="198"/>
        <v>-5.751702979421508E-2</v>
      </c>
      <c r="M154" s="8">
        <v>-1.605</v>
      </c>
      <c r="N154" s="8">
        <f t="shared" si="199"/>
        <v>-1.1060319280604929</v>
      </c>
      <c r="O154" s="9">
        <f t="shared" si="193"/>
        <v>-1.0516805256638029</v>
      </c>
      <c r="Q154" s="40">
        <f t="shared" si="200"/>
        <v>-0.28868964438270361</v>
      </c>
      <c r="R154" s="14" t="str">
        <f t="shared" si="209"/>
        <v>C</v>
      </c>
      <c r="S154" t="str">
        <f t="shared" si="218"/>
        <v>C</v>
      </c>
      <c r="T154" s="17">
        <f t="shared" si="210"/>
        <v>-9.54303283304518E-2</v>
      </c>
      <c r="U154" s="34" t="str">
        <f t="shared" si="236"/>
        <v>C</v>
      </c>
      <c r="V154">
        <v>0</v>
      </c>
      <c r="X154" s="16">
        <f t="shared" si="201"/>
        <v>37499</v>
      </c>
      <c r="Y154" s="1" t="e">
        <f t="shared" si="202"/>
        <v>#N/A</v>
      </c>
      <c r="Z154" s="1" t="e">
        <f t="shared" si="203"/>
        <v>#N/A</v>
      </c>
      <c r="AA154" s="1">
        <f t="shared" si="204"/>
        <v>-0.28868964438270361</v>
      </c>
      <c r="AB154" s="1" t="e">
        <f t="shared" si="205"/>
        <v>#N/A</v>
      </c>
      <c r="AC154">
        <v>0</v>
      </c>
      <c r="AD154" s="1" t="s">
        <v>19</v>
      </c>
      <c r="AF154" s="16">
        <f t="shared" si="211"/>
        <v>37499</v>
      </c>
      <c r="AG154" s="1" t="e">
        <f t="shared" si="212"/>
        <v>#N/A</v>
      </c>
      <c r="AH154" s="1" t="e">
        <f t="shared" si="213"/>
        <v>#N/A</v>
      </c>
      <c r="AI154" s="1">
        <f t="shared" si="214"/>
        <v>-0.28868964438270361</v>
      </c>
      <c r="AJ154" s="1" t="e">
        <f t="shared" si="215"/>
        <v>#N/A</v>
      </c>
      <c r="AM154" s="1"/>
      <c r="AN154" s="1"/>
      <c r="AO154" s="1"/>
      <c r="AP154" s="1"/>
      <c r="AQ154" s="16">
        <f t="shared" si="219"/>
        <v>37499</v>
      </c>
      <c r="AR154">
        <f t="shared" si="220"/>
        <v>1</v>
      </c>
      <c r="AS154">
        <f t="shared" si="221"/>
        <v>1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6" t="e">
        <f t="shared" ref="BN154" si="243">#REF!</f>
        <v>#REF!</v>
      </c>
      <c r="BO154">
        <f t="shared" si="207"/>
        <v>1</v>
      </c>
      <c r="BP154">
        <f t="shared" si="208"/>
        <v>1</v>
      </c>
    </row>
    <row r="155" spans="1:68" x14ac:dyDescent="0.25">
      <c r="A155" s="7">
        <v>37529</v>
      </c>
      <c r="B155" s="8">
        <v>-0.12601899999999999</v>
      </c>
      <c r="C155" s="8">
        <f t="shared" si="195"/>
        <v>-0.11365189198403619</v>
      </c>
      <c r="D155" s="9">
        <f t="shared" si="191"/>
        <v>-0.5682594599201809</v>
      </c>
      <c r="E155" s="8">
        <f>_xll.BDH(E$2,"PX_LAST",$A155,$A155,"Days=A","Fill=P")</f>
        <v>3.1</v>
      </c>
      <c r="F155" s="8">
        <f t="shared" si="196"/>
        <v>0.85079209832321012</v>
      </c>
      <c r="G155" s="9">
        <f t="shared" si="192"/>
        <v>7.7344736211200915E-2</v>
      </c>
      <c r="H155" s="9">
        <f t="shared" si="225"/>
        <v>0.52</v>
      </c>
      <c r="I155" s="9">
        <f t="shared" si="226"/>
        <v>0.29867236810560049</v>
      </c>
      <c r="J155" s="8">
        <v>-0.6391</v>
      </c>
      <c r="K155" s="8">
        <f t="shared" si="197"/>
        <v>-0.36626817630286379</v>
      </c>
      <c r="L155" s="9">
        <f t="shared" si="198"/>
        <v>-0.16626817630286378</v>
      </c>
      <c r="M155" s="8">
        <v>-2.5470000000000002</v>
      </c>
      <c r="N155" s="8">
        <f t="shared" si="199"/>
        <v>-1.5167078285632525</v>
      </c>
      <c r="O155" s="9">
        <f t="shared" si="193"/>
        <v>-1.2315469250350359</v>
      </c>
      <c r="Q155" s="40">
        <f t="shared" si="200"/>
        <v>-0.38979427617107631</v>
      </c>
      <c r="R155" s="14" t="str">
        <f t="shared" si="209"/>
        <v>C</v>
      </c>
      <c r="S155" t="str">
        <f t="shared" si="218"/>
        <v>C</v>
      </c>
      <c r="T155" s="17">
        <f t="shared" si="210"/>
        <v>-9.54303283304518E-2</v>
      </c>
      <c r="U155" s="34" t="str">
        <f t="shared" si="236"/>
        <v>C</v>
      </c>
      <c r="V155">
        <v>0</v>
      </c>
      <c r="X155" s="16">
        <f t="shared" si="201"/>
        <v>37529</v>
      </c>
      <c r="Y155" s="1" t="e">
        <f t="shared" si="202"/>
        <v>#N/A</v>
      </c>
      <c r="Z155" s="1" t="e">
        <f t="shared" si="203"/>
        <v>#N/A</v>
      </c>
      <c r="AA155" s="1">
        <f t="shared" si="204"/>
        <v>-0.38979427617107631</v>
      </c>
      <c r="AB155" s="1" t="e">
        <f t="shared" si="205"/>
        <v>#N/A</v>
      </c>
      <c r="AC155">
        <v>0</v>
      </c>
      <c r="AD155" s="1" t="s">
        <v>19</v>
      </c>
      <c r="AF155" s="16">
        <f t="shared" si="211"/>
        <v>37529</v>
      </c>
      <c r="AG155" s="1" t="e">
        <f t="shared" si="212"/>
        <v>#N/A</v>
      </c>
      <c r="AH155" s="1" t="e">
        <f t="shared" si="213"/>
        <v>#N/A</v>
      </c>
      <c r="AI155" s="1">
        <f t="shared" si="214"/>
        <v>-0.38979427617107631</v>
      </c>
      <c r="AJ155" s="1" t="e">
        <f t="shared" si="215"/>
        <v>#N/A</v>
      </c>
      <c r="AM155" s="1"/>
      <c r="AN155" s="1"/>
      <c r="AO155" s="1"/>
      <c r="AP155" s="1"/>
      <c r="AQ155" s="16">
        <f t="shared" si="219"/>
        <v>37529</v>
      </c>
      <c r="AR155">
        <f t="shared" si="220"/>
        <v>1</v>
      </c>
      <c r="AS155">
        <f t="shared" si="221"/>
        <v>1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6" t="e">
        <f t="shared" ref="BN155" si="244">#REF!</f>
        <v>#REF!</v>
      </c>
      <c r="BO155">
        <f t="shared" si="207"/>
        <v>1</v>
      </c>
      <c r="BP155">
        <f t="shared" si="208"/>
        <v>1</v>
      </c>
    </row>
    <row r="156" spans="1:68" x14ac:dyDescent="0.25">
      <c r="A156" s="7">
        <v>37560</v>
      </c>
      <c r="B156" s="8">
        <v>-0.112859</v>
      </c>
      <c r="C156" s="8">
        <f t="shared" si="195"/>
        <v>-0.11342591776858588</v>
      </c>
      <c r="D156" s="9">
        <f t="shared" si="191"/>
        <v>-0.5671295888429293</v>
      </c>
      <c r="E156" s="8">
        <f>_xll.BDH(E$2,"PX_LAST",$A156,$A156,"Days=A","Fill=P")</f>
        <v>3.6</v>
      </c>
      <c r="F156" s="8">
        <f t="shared" si="196"/>
        <v>1.6343163503010953</v>
      </c>
      <c r="G156" s="9">
        <f t="shared" si="192"/>
        <v>0.14857421366373594</v>
      </c>
      <c r="H156" s="9">
        <f t="shared" si="225"/>
        <v>0.36</v>
      </c>
      <c r="I156" s="9">
        <f t="shared" si="226"/>
        <v>0.25428710683186795</v>
      </c>
      <c r="J156" s="8">
        <v>-0.44940000000000002</v>
      </c>
      <c r="K156" s="8">
        <f t="shared" si="197"/>
        <v>-0.38996074605654762</v>
      </c>
      <c r="L156" s="9">
        <f t="shared" si="198"/>
        <v>-0.18996074605654761</v>
      </c>
      <c r="M156" s="8">
        <v>-2.1459999999999999</v>
      </c>
      <c r="N156" s="8">
        <f t="shared" si="199"/>
        <v>-1.6960560974227255</v>
      </c>
      <c r="O156" s="9">
        <f t="shared" si="193"/>
        <v>-1.3023271852429117</v>
      </c>
      <c r="Q156" s="40">
        <f t="shared" si="200"/>
        <v>-0.41479762784245061</v>
      </c>
      <c r="R156" s="14" t="str">
        <f t="shared" si="209"/>
        <v>C</v>
      </c>
      <c r="S156" t="str">
        <f t="shared" si="218"/>
        <v>C</v>
      </c>
      <c r="T156" s="17">
        <f t="shared" si="210"/>
        <v>-9.54303283304518E-2</v>
      </c>
      <c r="U156" s="34" t="str">
        <f t="shared" si="236"/>
        <v>C</v>
      </c>
      <c r="V156">
        <v>0</v>
      </c>
      <c r="X156" s="16">
        <f t="shared" si="201"/>
        <v>37560</v>
      </c>
      <c r="Y156" s="1" t="e">
        <f t="shared" si="202"/>
        <v>#N/A</v>
      </c>
      <c r="Z156" s="1" t="e">
        <f t="shared" si="203"/>
        <v>#N/A</v>
      </c>
      <c r="AA156" s="1">
        <f t="shared" si="204"/>
        <v>-0.41479762784245061</v>
      </c>
      <c r="AB156" s="1">
        <f t="shared" si="205"/>
        <v>-0.41479762784245061</v>
      </c>
      <c r="AC156">
        <v>0</v>
      </c>
      <c r="AD156" s="1" t="s">
        <v>19</v>
      </c>
      <c r="AF156" s="16">
        <f t="shared" si="211"/>
        <v>37560</v>
      </c>
      <c r="AG156" s="1" t="e">
        <f t="shared" si="212"/>
        <v>#N/A</v>
      </c>
      <c r="AH156" s="1" t="e">
        <f t="shared" si="213"/>
        <v>#N/A</v>
      </c>
      <c r="AI156" s="1">
        <f t="shared" si="214"/>
        <v>-0.41479762784245061</v>
      </c>
      <c r="AJ156" s="1">
        <f t="shared" si="215"/>
        <v>-0.41479762784245061</v>
      </c>
      <c r="AM156" s="1"/>
      <c r="AN156" s="1"/>
      <c r="AO156" s="1"/>
      <c r="AP156" s="1"/>
      <c r="AQ156" s="16">
        <f t="shared" si="219"/>
        <v>37560</v>
      </c>
      <c r="AR156">
        <f t="shared" si="220"/>
        <v>1</v>
      </c>
      <c r="AS156">
        <f t="shared" si="221"/>
        <v>1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6" t="e">
        <f t="shared" ref="BN156" si="245">#REF!</f>
        <v>#REF!</v>
      </c>
      <c r="BO156">
        <f t="shared" si="207"/>
        <v>1</v>
      </c>
      <c r="BP156">
        <f t="shared" si="208"/>
        <v>1</v>
      </c>
    </row>
    <row r="157" spans="1:68" x14ac:dyDescent="0.25">
      <c r="A157" s="7">
        <v>37590</v>
      </c>
      <c r="B157" s="8">
        <v>-6.3783999999999993E-2</v>
      </c>
      <c r="C157" s="8">
        <f t="shared" si="195"/>
        <v>-9.9277971204538906E-2</v>
      </c>
      <c r="D157" s="9">
        <f t="shared" si="191"/>
        <v>-0.49638985602269453</v>
      </c>
      <c r="E157" s="8">
        <f>_xll.BDH(E$2,"PX_LAST",$A157,$A157,"Days=A","Fill=P")</f>
        <v>3.7</v>
      </c>
      <c r="F157" s="8">
        <f t="shared" si="196"/>
        <v>2.2230361904652831</v>
      </c>
      <c r="G157" s="9">
        <f t="shared" si="192"/>
        <v>0.20209419913320756</v>
      </c>
      <c r="H157" s="9">
        <f t="shared" si="225"/>
        <v>0.33</v>
      </c>
      <c r="I157" s="9">
        <f t="shared" si="226"/>
        <v>0.26604709956660377</v>
      </c>
      <c r="J157" s="8">
        <v>-0.25359999999999999</v>
      </c>
      <c r="K157" s="8">
        <f t="shared" si="197"/>
        <v>-0.35109793343043155</v>
      </c>
      <c r="L157" s="9">
        <f t="shared" si="198"/>
        <v>-0.15109793343043154</v>
      </c>
      <c r="M157" s="8">
        <v>-1.53</v>
      </c>
      <c r="N157" s="8">
        <f t="shared" si="199"/>
        <v>-1.6487301096572486</v>
      </c>
      <c r="O157" s="9">
        <f t="shared" si="193"/>
        <v>-1.2840288585764918</v>
      </c>
      <c r="Q157" s="40">
        <f t="shared" si="200"/>
        <v>-0.40389089115478605</v>
      </c>
      <c r="R157" s="14" t="str">
        <f t="shared" si="209"/>
        <v>R</v>
      </c>
      <c r="S157" t="str">
        <f t="shared" si="218"/>
        <v>C</v>
      </c>
      <c r="T157" s="17">
        <f t="shared" si="210"/>
        <v>-9.54303283304518E-2</v>
      </c>
      <c r="U157" s="34" t="str">
        <f t="shared" si="236"/>
        <v>R</v>
      </c>
      <c r="V157">
        <v>0</v>
      </c>
      <c r="X157" s="16">
        <f t="shared" si="201"/>
        <v>37590</v>
      </c>
      <c r="Y157" s="1" t="e">
        <f t="shared" si="202"/>
        <v>#N/A</v>
      </c>
      <c r="Z157" s="1" t="e">
        <f t="shared" si="203"/>
        <v>#N/A</v>
      </c>
      <c r="AA157" s="1">
        <f t="shared" si="204"/>
        <v>-0.40389089115478605</v>
      </c>
      <c r="AB157" s="1">
        <f t="shared" si="205"/>
        <v>-0.40389089115478605</v>
      </c>
      <c r="AC157">
        <v>0</v>
      </c>
      <c r="AD157" s="1" t="s">
        <v>19</v>
      </c>
      <c r="AF157" s="16">
        <f t="shared" si="211"/>
        <v>37590</v>
      </c>
      <c r="AG157" s="1" t="e">
        <f t="shared" si="212"/>
        <v>#N/A</v>
      </c>
      <c r="AH157" s="1" t="e">
        <f t="shared" si="213"/>
        <v>#N/A</v>
      </c>
      <c r="AI157" s="1">
        <f t="shared" si="214"/>
        <v>-0.40389089115478605</v>
      </c>
      <c r="AJ157" s="1">
        <f t="shared" si="215"/>
        <v>-0.40389089115478605</v>
      </c>
      <c r="AM157" s="1"/>
      <c r="AN157" s="1"/>
      <c r="AO157" s="1"/>
      <c r="AP157" s="1"/>
      <c r="AQ157" s="16">
        <f t="shared" si="219"/>
        <v>37590</v>
      </c>
      <c r="AR157">
        <f t="shared" si="220"/>
        <v>2</v>
      </c>
      <c r="AS157">
        <f t="shared" si="221"/>
        <v>1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6" t="e">
        <f t="shared" ref="BN157" si="246">#REF!</f>
        <v>#REF!</v>
      </c>
      <c r="BO157">
        <f t="shared" si="207"/>
        <v>1</v>
      </c>
      <c r="BP157">
        <f t="shared" si="208"/>
        <v>1</v>
      </c>
    </row>
    <row r="158" spans="1:68" x14ac:dyDescent="0.25">
      <c r="A158" s="7">
        <v>37621</v>
      </c>
      <c r="B158" s="8">
        <v>-6.7338999999999996E-2</v>
      </c>
      <c r="C158" s="8">
        <f t="shared" si="195"/>
        <v>-9.0175364411245323E-2</v>
      </c>
      <c r="D158" s="9">
        <f t="shared" si="191"/>
        <v>-0.45087682205622659</v>
      </c>
      <c r="E158" s="8">
        <f>_xll.BDH(E$2,"PX_LAST",$A158,$A158,"Days=A","Fill=P")</f>
        <v>3.2</v>
      </c>
      <c r="F158" s="8">
        <f t="shared" si="196"/>
        <v>2.5014708761826778</v>
      </c>
      <c r="G158" s="9">
        <f t="shared" si="192"/>
        <v>0.22740644328933435</v>
      </c>
      <c r="H158" s="9">
        <f t="shared" si="225"/>
        <v>0.19</v>
      </c>
      <c r="I158" s="9">
        <f t="shared" si="226"/>
        <v>0.20870322164466718</v>
      </c>
      <c r="J158" s="8">
        <v>-0.6149</v>
      </c>
      <c r="K158" s="8">
        <f t="shared" si="197"/>
        <v>-0.42628152240275857</v>
      </c>
      <c r="L158" s="9">
        <f t="shared" si="198"/>
        <v>-0.22628152240275856</v>
      </c>
      <c r="M158" s="8">
        <v>-1.7050000000000001</v>
      </c>
      <c r="N158" s="8">
        <f t="shared" si="199"/>
        <v>-1.664767028404933</v>
      </c>
      <c r="O158" s="9">
        <f t="shared" si="193"/>
        <v>-1.2902585122388974</v>
      </c>
      <c r="Q158" s="40">
        <f t="shared" si="200"/>
        <v>-0.42023556272813833</v>
      </c>
      <c r="R158" s="14" t="str">
        <f t="shared" si="209"/>
        <v>C</v>
      </c>
      <c r="S158" t="str">
        <f t="shared" si="218"/>
        <v>C</v>
      </c>
      <c r="T158" s="17">
        <f t="shared" si="210"/>
        <v>-0.42023556272813833</v>
      </c>
      <c r="U158" s="34" t="str">
        <f t="shared" si="236"/>
        <v>C</v>
      </c>
      <c r="V158">
        <v>0</v>
      </c>
      <c r="X158" s="16">
        <f t="shared" si="201"/>
        <v>37621</v>
      </c>
      <c r="Y158" s="1" t="e">
        <f t="shared" si="202"/>
        <v>#N/A</v>
      </c>
      <c r="Z158" s="1" t="e">
        <f t="shared" si="203"/>
        <v>#N/A</v>
      </c>
      <c r="AA158" s="1">
        <f t="shared" si="204"/>
        <v>-0.42023556272813833</v>
      </c>
      <c r="AB158" s="1">
        <f t="shared" si="205"/>
        <v>-0.42023556272813833</v>
      </c>
      <c r="AC158">
        <v>0</v>
      </c>
      <c r="AD158" s="1" t="s">
        <v>19</v>
      </c>
      <c r="AF158" s="16">
        <f t="shared" si="211"/>
        <v>37621</v>
      </c>
      <c r="AG158" s="1" t="e">
        <f t="shared" si="212"/>
        <v>#N/A</v>
      </c>
      <c r="AH158" s="1" t="e">
        <f t="shared" si="213"/>
        <v>#N/A</v>
      </c>
      <c r="AI158" s="1">
        <f t="shared" si="214"/>
        <v>-0.42023556272813833</v>
      </c>
      <c r="AJ158" s="1">
        <f t="shared" si="215"/>
        <v>-0.42023556272813833</v>
      </c>
      <c r="AM158" s="1"/>
      <c r="AN158" s="1"/>
      <c r="AO158" s="1"/>
      <c r="AP158" s="1"/>
      <c r="AQ158" s="16">
        <f t="shared" si="219"/>
        <v>37621</v>
      </c>
      <c r="AR158">
        <f t="shared" si="220"/>
        <v>1</v>
      </c>
      <c r="AS158">
        <f t="shared" si="221"/>
        <v>1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6" t="e">
        <f t="shared" ref="BN158" si="247">#REF!</f>
        <v>#REF!</v>
      </c>
      <c r="BO158">
        <f t="shared" si="207"/>
        <v>1</v>
      </c>
      <c r="BP158">
        <f t="shared" si="208"/>
        <v>1</v>
      </c>
    </row>
    <row r="159" spans="1:68" x14ac:dyDescent="0.25">
      <c r="A159" s="7">
        <v>37652</v>
      </c>
      <c r="B159" s="8">
        <v>-4.3121E-2</v>
      </c>
      <c r="C159" s="8">
        <f t="shared" si="195"/>
        <v>-7.676487055404041E-2</v>
      </c>
      <c r="D159" s="9">
        <f t="shared" si="191"/>
        <v>-0.38382435277020205</v>
      </c>
      <c r="E159" s="8">
        <f>_xll.BDH(E$2,"PX_LAST",$A159,$A159,"Days=A","Fill=P")</f>
        <v>3.3</v>
      </c>
      <c r="F159" s="8">
        <f t="shared" si="196"/>
        <v>2.7290516764706148</v>
      </c>
      <c r="G159" s="9">
        <f t="shared" si="192"/>
        <v>0.24809560695187408</v>
      </c>
      <c r="H159" s="9">
        <f t="shared" si="225"/>
        <v>0.20999999999999996</v>
      </c>
      <c r="I159" s="9">
        <f t="shared" si="226"/>
        <v>0.22904780347593701</v>
      </c>
      <c r="J159" s="8">
        <v>-0.1525</v>
      </c>
      <c r="K159" s="8">
        <f t="shared" si="197"/>
        <v>-0.3482537885179724</v>
      </c>
      <c r="L159" s="9">
        <f t="shared" si="198"/>
        <v>-0.14825378851797238</v>
      </c>
      <c r="M159" s="8">
        <v>-1.6919999999999999</v>
      </c>
      <c r="N159" s="8">
        <f t="shared" si="199"/>
        <v>-1.6725284253095272</v>
      </c>
      <c r="O159" s="9">
        <f t="shared" si="193"/>
        <v>-1.2932627054506471</v>
      </c>
      <c r="Q159" s="40">
        <f t="shared" si="200"/>
        <v>-0.40822641697420592</v>
      </c>
      <c r="R159" s="14" t="str">
        <f t="shared" si="209"/>
        <v>R</v>
      </c>
      <c r="S159" t="str">
        <f t="shared" si="218"/>
        <v>C</v>
      </c>
      <c r="T159" s="17">
        <f t="shared" si="210"/>
        <v>-0.42023556272813833</v>
      </c>
      <c r="U159" s="34" t="str">
        <f t="shared" si="236"/>
        <v>R</v>
      </c>
      <c r="V159">
        <v>0</v>
      </c>
      <c r="X159" s="16">
        <f t="shared" si="201"/>
        <v>37652</v>
      </c>
      <c r="Y159" s="1" t="e">
        <f t="shared" si="202"/>
        <v>#N/A</v>
      </c>
      <c r="Z159" s="1" t="e">
        <f t="shared" si="203"/>
        <v>#N/A</v>
      </c>
      <c r="AA159" s="1">
        <f t="shared" si="204"/>
        <v>-0.40822641697420592</v>
      </c>
      <c r="AB159" s="1">
        <f t="shared" si="205"/>
        <v>-0.40822641697420592</v>
      </c>
      <c r="AC159">
        <v>0</v>
      </c>
      <c r="AD159" s="1">
        <v>-7.9</v>
      </c>
      <c r="AF159" s="16">
        <f t="shared" si="211"/>
        <v>37652</v>
      </c>
      <c r="AG159" s="1" t="e">
        <f t="shared" si="212"/>
        <v>#N/A</v>
      </c>
      <c r="AH159" s="1" t="e">
        <f t="shared" si="213"/>
        <v>#N/A</v>
      </c>
      <c r="AI159" s="1">
        <f t="shared" si="214"/>
        <v>-0.40822641697420592</v>
      </c>
      <c r="AJ159" s="1">
        <f t="shared" si="215"/>
        <v>-0.40822641697420592</v>
      </c>
      <c r="AM159" s="1"/>
      <c r="AN159" s="1"/>
      <c r="AO159" s="1"/>
      <c r="AP159" s="1"/>
      <c r="AQ159" s="16">
        <f t="shared" si="219"/>
        <v>37652</v>
      </c>
      <c r="AR159">
        <f t="shared" si="220"/>
        <v>2</v>
      </c>
      <c r="AS159">
        <f t="shared" si="221"/>
        <v>1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6" t="e">
        <f t="shared" ref="BN159" si="248">#REF!</f>
        <v>#REF!</v>
      </c>
      <c r="BO159">
        <f t="shared" si="207"/>
        <v>1</v>
      </c>
      <c r="BP159">
        <f t="shared" si="208"/>
        <v>1</v>
      </c>
    </row>
    <row r="160" spans="1:68" x14ac:dyDescent="0.25">
      <c r="A160" s="7">
        <v>37680</v>
      </c>
      <c r="B160" s="8">
        <v>-7.3897000000000004E-2</v>
      </c>
      <c r="C160" s="8">
        <f t="shared" si="195"/>
        <v>-7.5947527446138891E-2</v>
      </c>
      <c r="D160" s="9">
        <f t="shared" si="191"/>
        <v>-0.37973763723069442</v>
      </c>
      <c r="E160" s="8">
        <f>_xll.BDH(E$2,"PX_LAST",$A160,$A160,"Days=A","Fill=P")</f>
        <v>2.4</v>
      </c>
      <c r="F160" s="8">
        <f t="shared" si="196"/>
        <v>2.6352719486764897</v>
      </c>
      <c r="G160" s="9">
        <f t="shared" si="192"/>
        <v>0.23957017715240816</v>
      </c>
      <c r="H160" s="9">
        <f t="shared" si="225"/>
        <v>7.9999999999999988E-2</v>
      </c>
      <c r="I160" s="9">
        <f t="shared" si="226"/>
        <v>0.15978508857620408</v>
      </c>
      <c r="J160" s="8">
        <v>-0.74539999999999995</v>
      </c>
      <c r="K160" s="8">
        <f t="shared" si="197"/>
        <v>-0.46144045879035023</v>
      </c>
      <c r="L160" s="9">
        <f t="shared" si="198"/>
        <v>-0.26144045879035022</v>
      </c>
      <c r="M160" s="8">
        <v>-1.623</v>
      </c>
      <c r="N160" s="8">
        <f t="shared" si="199"/>
        <v>-1.6584128240963119</v>
      </c>
      <c r="O160" s="9">
        <f t="shared" si="193"/>
        <v>-1.2877937816654932</v>
      </c>
      <c r="Q160" s="40">
        <f t="shared" si="200"/>
        <v>-0.43402969481704129</v>
      </c>
      <c r="R160" s="14" t="str">
        <f t="shared" si="209"/>
        <v>C</v>
      </c>
      <c r="S160" t="str">
        <f t="shared" si="218"/>
        <v>C</v>
      </c>
      <c r="T160" s="17">
        <f t="shared" si="210"/>
        <v>-0.43402969481704129</v>
      </c>
      <c r="U160" s="34" t="str">
        <f t="shared" si="236"/>
        <v>C</v>
      </c>
      <c r="V160">
        <v>0</v>
      </c>
      <c r="X160" s="16">
        <f t="shared" si="201"/>
        <v>37680</v>
      </c>
      <c r="Y160" s="1" t="e">
        <f t="shared" si="202"/>
        <v>#N/A</v>
      </c>
      <c r="Z160" s="1" t="e">
        <f t="shared" si="203"/>
        <v>#N/A</v>
      </c>
      <c r="AA160" s="1">
        <f t="shared" si="204"/>
        <v>-0.43402969481704129</v>
      </c>
      <c r="AB160" s="1" t="e">
        <f t="shared" si="205"/>
        <v>#N/A</v>
      </c>
      <c r="AC160">
        <v>0</v>
      </c>
      <c r="AD160" s="1">
        <v>-37.5</v>
      </c>
      <c r="AF160" s="16">
        <f t="shared" si="211"/>
        <v>37680</v>
      </c>
      <c r="AG160" s="1" t="e">
        <f t="shared" si="212"/>
        <v>#N/A</v>
      </c>
      <c r="AH160" s="1" t="e">
        <f t="shared" si="213"/>
        <v>#N/A</v>
      </c>
      <c r="AI160" s="1">
        <f t="shared" si="214"/>
        <v>-0.43402969481704129</v>
      </c>
      <c r="AJ160" s="1" t="e">
        <f t="shared" si="215"/>
        <v>#N/A</v>
      </c>
      <c r="AM160" s="1"/>
      <c r="AN160" s="1"/>
      <c r="AO160" s="1"/>
      <c r="AP160" s="1"/>
      <c r="AQ160" s="16">
        <f t="shared" si="219"/>
        <v>37680</v>
      </c>
      <c r="AR160">
        <f t="shared" si="220"/>
        <v>1</v>
      </c>
      <c r="AS160">
        <f t="shared" si="221"/>
        <v>1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6" t="e">
        <f t="shared" ref="BN160" si="249">#REF!</f>
        <v>#REF!</v>
      </c>
      <c r="BO160">
        <f t="shared" si="207"/>
        <v>1</v>
      </c>
      <c r="BP160">
        <f t="shared" si="208"/>
        <v>1</v>
      </c>
    </row>
    <row r="161" spans="1:68" x14ac:dyDescent="0.25">
      <c r="A161" s="7">
        <v>37711</v>
      </c>
      <c r="B161" s="8">
        <v>-0.214254</v>
      </c>
      <c r="C161" s="8">
        <f t="shared" si="195"/>
        <v>-0.11536487212398931</v>
      </c>
      <c r="D161" s="9">
        <f t="shared" si="191"/>
        <v>-0.57682436061994657</v>
      </c>
      <c r="E161" s="8">
        <f>_xll.BDH(E$2,"PX_LAST",$A161,$A161,"Days=A","Fill=P")</f>
        <v>1.7</v>
      </c>
      <c r="F161" s="8">
        <f t="shared" si="196"/>
        <v>2.3687194433036902</v>
      </c>
      <c r="G161" s="9">
        <f t="shared" si="192"/>
        <v>0.21533813120942638</v>
      </c>
      <c r="H161" s="9">
        <f t="shared" si="225"/>
        <v>-0.14000000000000001</v>
      </c>
      <c r="I161" s="9">
        <f t="shared" si="226"/>
        <v>3.7669065604713184E-2</v>
      </c>
      <c r="J161" s="8">
        <v>-0.66139999999999999</v>
      </c>
      <c r="K161" s="8">
        <f t="shared" si="197"/>
        <v>-0.51842892803510043</v>
      </c>
      <c r="L161" s="9">
        <f t="shared" si="198"/>
        <v>-0.31842892803510042</v>
      </c>
      <c r="M161" s="8">
        <v>-1.571</v>
      </c>
      <c r="N161" s="8">
        <f t="shared" si="199"/>
        <v>-1.6335001692288629</v>
      </c>
      <c r="O161" s="9">
        <f t="shared" si="193"/>
        <v>-1.2780845704525436</v>
      </c>
      <c r="Q161" s="40">
        <f t="shared" si="200"/>
        <v>-0.48870095903542665</v>
      </c>
      <c r="R161" s="14" t="str">
        <f t="shared" si="209"/>
        <v>C</v>
      </c>
      <c r="S161" t="str">
        <f t="shared" si="218"/>
        <v>C</v>
      </c>
      <c r="T161" s="17">
        <f t="shared" si="210"/>
        <v>-0.43402969481704129</v>
      </c>
      <c r="U161" s="34" t="str">
        <f t="shared" si="236"/>
        <v>C</v>
      </c>
      <c r="V161">
        <v>0</v>
      </c>
      <c r="X161" s="16">
        <f t="shared" si="201"/>
        <v>37711</v>
      </c>
      <c r="Y161" s="1" t="e">
        <f t="shared" si="202"/>
        <v>#N/A</v>
      </c>
      <c r="Z161" s="1" t="e">
        <f t="shared" si="203"/>
        <v>#N/A</v>
      </c>
      <c r="AA161" s="1">
        <f t="shared" si="204"/>
        <v>-0.48870095903542665</v>
      </c>
      <c r="AB161" s="1" t="e">
        <f t="shared" si="205"/>
        <v>#N/A</v>
      </c>
      <c r="AC161">
        <v>0</v>
      </c>
      <c r="AD161" s="1">
        <v>-91.7</v>
      </c>
      <c r="AF161" s="16">
        <f t="shared" si="211"/>
        <v>37711</v>
      </c>
      <c r="AG161" s="1" t="e">
        <f t="shared" si="212"/>
        <v>#N/A</v>
      </c>
      <c r="AH161" s="1" t="e">
        <f t="shared" si="213"/>
        <v>#N/A</v>
      </c>
      <c r="AI161" s="1">
        <f t="shared" si="214"/>
        <v>-0.48870095903542665</v>
      </c>
      <c r="AJ161" s="1" t="e">
        <f t="shared" si="215"/>
        <v>#N/A</v>
      </c>
      <c r="AM161" s="1"/>
      <c r="AN161" s="1"/>
      <c r="AO161" s="1"/>
      <c r="AP161" s="1"/>
      <c r="AQ161" s="16">
        <f t="shared" si="219"/>
        <v>37711</v>
      </c>
      <c r="AR161">
        <f t="shared" si="220"/>
        <v>1</v>
      </c>
      <c r="AS161">
        <f t="shared" si="221"/>
        <v>1</v>
      </c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6" t="e">
        <f t="shared" ref="BN161" si="250">#REF!</f>
        <v>#REF!</v>
      </c>
      <c r="BO161">
        <f t="shared" si="207"/>
        <v>1</v>
      </c>
      <c r="BP161">
        <f t="shared" si="208"/>
        <v>1</v>
      </c>
    </row>
    <row r="162" spans="1:68" x14ac:dyDescent="0.25">
      <c r="A162" s="7">
        <v>37741</v>
      </c>
      <c r="B162" s="8">
        <v>-0.13606599999999999</v>
      </c>
      <c r="C162" s="8">
        <f t="shared" si="195"/>
        <v>-0.12126469356865235</v>
      </c>
      <c r="D162" s="9">
        <f t="shared" si="191"/>
        <v>-0.60632346784326174</v>
      </c>
      <c r="E162" s="8">
        <f>_xll.BDH(E$2,"PX_LAST",$A162,$A162,"Days=A","Fill=P")</f>
        <v>0.5</v>
      </c>
      <c r="F162" s="8">
        <f t="shared" si="196"/>
        <v>1.8361344019621384</v>
      </c>
      <c r="G162" s="9">
        <f t="shared" si="192"/>
        <v>0.16692130926928531</v>
      </c>
      <c r="H162" s="9">
        <f t="shared" si="225"/>
        <v>-0.31</v>
      </c>
      <c r="I162" s="9">
        <f t="shared" si="226"/>
        <v>-7.1539345365357346E-2</v>
      </c>
      <c r="J162" s="8">
        <v>-0.54820000000000002</v>
      </c>
      <c r="K162" s="8">
        <f t="shared" si="197"/>
        <v>-0.52691368354509682</v>
      </c>
      <c r="L162" s="9">
        <f t="shared" si="198"/>
        <v>-0.32691368354509681</v>
      </c>
      <c r="M162" s="8">
        <v>-0.80400000000000005</v>
      </c>
      <c r="N162" s="8">
        <f t="shared" si="199"/>
        <v>-1.397092620998637</v>
      </c>
      <c r="O162" s="9">
        <f t="shared" si="193"/>
        <v>-1.1819867262362285</v>
      </c>
      <c r="Q162" s="40">
        <f t="shared" si="200"/>
        <v>-0.50200175003730985</v>
      </c>
      <c r="R162" s="14" t="str">
        <f t="shared" si="209"/>
        <v>C</v>
      </c>
      <c r="S162" t="str">
        <f t="shared" si="218"/>
        <v>C</v>
      </c>
      <c r="T162" s="17">
        <f t="shared" si="210"/>
        <v>-0.43402969481704129</v>
      </c>
      <c r="U162" s="34" t="str">
        <f t="shared" si="236"/>
        <v>C</v>
      </c>
      <c r="V162">
        <v>0</v>
      </c>
      <c r="X162" s="16">
        <f t="shared" si="201"/>
        <v>37741</v>
      </c>
      <c r="Y162" s="1" t="e">
        <f t="shared" si="202"/>
        <v>#N/A</v>
      </c>
      <c r="Z162" s="1" t="e">
        <f t="shared" si="203"/>
        <v>#N/A</v>
      </c>
      <c r="AA162" s="1">
        <f t="shared" si="204"/>
        <v>-0.50200175003730985</v>
      </c>
      <c r="AB162" s="1">
        <f t="shared" si="205"/>
        <v>-0.50200175003730985</v>
      </c>
      <c r="AC162">
        <v>0</v>
      </c>
      <c r="AD162" s="1">
        <v>-41.9</v>
      </c>
      <c r="AF162" s="16">
        <f t="shared" si="211"/>
        <v>37741</v>
      </c>
      <c r="AG162" s="1" t="e">
        <f t="shared" si="212"/>
        <v>#N/A</v>
      </c>
      <c r="AH162" s="1" t="e">
        <f t="shared" si="213"/>
        <v>#N/A</v>
      </c>
      <c r="AI162" s="1">
        <f t="shared" si="214"/>
        <v>-0.50200175003730985</v>
      </c>
      <c r="AJ162" s="1">
        <f t="shared" si="215"/>
        <v>-0.50200175003730985</v>
      </c>
      <c r="AM162" s="1"/>
      <c r="AN162" s="1"/>
      <c r="AO162" s="1"/>
      <c r="AP162" s="1"/>
      <c r="AQ162" s="16">
        <f t="shared" si="219"/>
        <v>37741</v>
      </c>
      <c r="AR162">
        <f t="shared" si="220"/>
        <v>1</v>
      </c>
      <c r="AS162">
        <f t="shared" si="221"/>
        <v>1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6" t="e">
        <f t="shared" ref="BN162" si="251">#REF!</f>
        <v>#REF!</v>
      </c>
      <c r="BO162">
        <f t="shared" si="207"/>
        <v>1</v>
      </c>
      <c r="BP162">
        <f t="shared" si="208"/>
        <v>1</v>
      </c>
    </row>
    <row r="163" spans="1:68" x14ac:dyDescent="0.25">
      <c r="A163" s="7">
        <v>37772</v>
      </c>
      <c r="B163" s="8">
        <v>-7.2729000000000002E-2</v>
      </c>
      <c r="C163" s="8">
        <f t="shared" si="195"/>
        <v>-0.10743202090158643</v>
      </c>
      <c r="D163" s="9">
        <f t="shared" si="191"/>
        <v>-0.53716010450793217</v>
      </c>
      <c r="E163" s="8">
        <f>_xll.BDH(E$2,"PX_LAST",$A163,$A163,"Days=A","Fill=P")</f>
        <v>0.9</v>
      </c>
      <c r="F163" s="8">
        <f t="shared" si="196"/>
        <v>1.5693360974029291</v>
      </c>
      <c r="G163" s="9">
        <f t="shared" si="192"/>
        <v>0.14266691794572084</v>
      </c>
      <c r="H163" s="9">
        <f t="shared" si="225"/>
        <v>-0.28000000000000003</v>
      </c>
      <c r="I163" s="9">
        <f t="shared" si="226"/>
        <v>-6.8666541027139594E-2</v>
      </c>
      <c r="J163" s="8">
        <v>-5.5599999999999997E-2</v>
      </c>
      <c r="K163" s="8">
        <f t="shared" si="197"/>
        <v>-0.39258928373474422</v>
      </c>
      <c r="L163" s="9">
        <f t="shared" si="198"/>
        <v>-0.19258928373474421</v>
      </c>
      <c r="M163" s="8">
        <v>-0.80500000000000005</v>
      </c>
      <c r="N163" s="8">
        <f t="shared" si="199"/>
        <v>-1.2283462240140255</v>
      </c>
      <c r="O163" s="9">
        <f t="shared" si="193"/>
        <v>-1.1083078200635532</v>
      </c>
      <c r="Q163" s="40">
        <f t="shared" si="200"/>
        <v>-0.46544694519988966</v>
      </c>
      <c r="R163" s="14" t="str">
        <f t="shared" si="209"/>
        <v>R</v>
      </c>
      <c r="S163" t="str">
        <f t="shared" si="218"/>
        <v>R</v>
      </c>
      <c r="T163" s="17">
        <f t="shared" si="210"/>
        <v>-0.46544694519988966</v>
      </c>
      <c r="U163" s="34" t="str">
        <f t="shared" si="236"/>
        <v>R</v>
      </c>
      <c r="V163">
        <v>0</v>
      </c>
      <c r="X163" s="16">
        <f t="shared" si="201"/>
        <v>37772</v>
      </c>
      <c r="Y163" s="1" t="e">
        <f t="shared" si="202"/>
        <v>#N/A</v>
      </c>
      <c r="Z163" s="1" t="e">
        <f t="shared" si="203"/>
        <v>#N/A</v>
      </c>
      <c r="AA163" s="1" t="e">
        <f t="shared" si="204"/>
        <v>#N/A</v>
      </c>
      <c r="AB163" s="1">
        <f t="shared" si="205"/>
        <v>-0.46544694519988966</v>
      </c>
      <c r="AC163">
        <v>0</v>
      </c>
      <c r="AD163" s="1">
        <v>-43.2</v>
      </c>
      <c r="AF163" s="16">
        <f t="shared" si="211"/>
        <v>37772</v>
      </c>
      <c r="AG163" s="1" t="e">
        <f t="shared" si="212"/>
        <v>#N/A</v>
      </c>
      <c r="AH163" s="1" t="e">
        <f t="shared" si="213"/>
        <v>#N/A</v>
      </c>
      <c r="AI163" s="1" t="e">
        <f t="shared" si="214"/>
        <v>#N/A</v>
      </c>
      <c r="AJ163" s="1">
        <f t="shared" si="215"/>
        <v>-0.46544694519988966</v>
      </c>
      <c r="AM163" s="1"/>
      <c r="AN163" s="1"/>
      <c r="AO163" s="1"/>
      <c r="AP163" s="1"/>
      <c r="AQ163" s="16">
        <f t="shared" si="219"/>
        <v>37772</v>
      </c>
      <c r="AR163">
        <f t="shared" si="220"/>
        <v>2</v>
      </c>
      <c r="AS163">
        <f t="shared" si="221"/>
        <v>2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6" t="e">
        <f t="shared" ref="BN163" si="252">#REF!</f>
        <v>#REF!</v>
      </c>
      <c r="BO163">
        <f t="shared" si="207"/>
        <v>2</v>
      </c>
      <c r="BP163">
        <f t="shared" si="208"/>
        <v>1</v>
      </c>
    </row>
    <row r="164" spans="1:68" x14ac:dyDescent="0.25">
      <c r="A164" s="7">
        <v>37802</v>
      </c>
      <c r="B164" s="8">
        <v>-9.5259999999999997E-3</v>
      </c>
      <c r="C164" s="8">
        <f t="shared" si="195"/>
        <v>-7.9528804944634296E-2</v>
      </c>
      <c r="D164" s="9">
        <f t="shared" si="191"/>
        <v>-0.39764402472317145</v>
      </c>
      <c r="E164" s="8">
        <f>_xll.BDH(E$2,"PX_LAST",$A164,$A164,"Days=A","Fill=P")</f>
        <v>1.5</v>
      </c>
      <c r="F164" s="8">
        <f t="shared" si="196"/>
        <v>1.5495753096430942</v>
      </c>
      <c r="G164" s="9">
        <f t="shared" si="192"/>
        <v>0.14087048269482674</v>
      </c>
      <c r="H164" s="9">
        <f t="shared" si="225"/>
        <v>-0.17</v>
      </c>
      <c r="I164" s="9">
        <f t="shared" si="226"/>
        <v>-1.4564758652586635E-2</v>
      </c>
      <c r="J164" s="8">
        <v>0.14449999999999999</v>
      </c>
      <c r="K164" s="8">
        <f t="shared" si="197"/>
        <v>-0.23951883787034212</v>
      </c>
      <c r="L164" s="9">
        <f t="shared" si="198"/>
        <v>-3.9518837870342105E-2</v>
      </c>
      <c r="M164" s="8">
        <v>-0.84</v>
      </c>
      <c r="N164" s="8">
        <f t="shared" si="199"/>
        <v>-1.1176675501700282</v>
      </c>
      <c r="O164" s="9">
        <f t="shared" si="193"/>
        <v>-1.0571979711340862</v>
      </c>
      <c r="Q164" s="40">
        <f t="shared" si="200"/>
        <v>-0.38937940748178751</v>
      </c>
      <c r="R164" s="14" t="str">
        <f t="shared" si="209"/>
        <v>R</v>
      </c>
      <c r="S164" t="str">
        <f t="shared" si="218"/>
        <v>R</v>
      </c>
      <c r="T164" s="17">
        <f t="shared" si="210"/>
        <v>-0.46544694519988966</v>
      </c>
      <c r="U164" s="34" t="str">
        <f t="shared" si="236"/>
        <v>R</v>
      </c>
      <c r="V164">
        <v>0</v>
      </c>
      <c r="X164" s="16">
        <f t="shared" si="201"/>
        <v>37802</v>
      </c>
      <c r="Y164" s="1" t="e">
        <f t="shared" si="202"/>
        <v>#N/A</v>
      </c>
      <c r="Z164" s="1" t="e">
        <f t="shared" si="203"/>
        <v>#N/A</v>
      </c>
      <c r="AA164" s="1" t="e">
        <f t="shared" si="204"/>
        <v>#N/A</v>
      </c>
      <c r="AB164" s="1">
        <f t="shared" si="205"/>
        <v>-0.38937940748178751</v>
      </c>
      <c r="AC164">
        <v>0</v>
      </c>
      <c r="AD164" s="1">
        <v>17.899999999999999</v>
      </c>
      <c r="AF164" s="16">
        <f t="shared" si="211"/>
        <v>37802</v>
      </c>
      <c r="AG164" s="1" t="e">
        <f t="shared" si="212"/>
        <v>#N/A</v>
      </c>
      <c r="AH164" s="1" t="e">
        <f t="shared" si="213"/>
        <v>#N/A</v>
      </c>
      <c r="AI164" s="1" t="e">
        <f t="shared" si="214"/>
        <v>#N/A</v>
      </c>
      <c r="AJ164" s="1">
        <f t="shared" si="215"/>
        <v>-0.38937940748178751</v>
      </c>
      <c r="AM164" s="1"/>
      <c r="AN164" s="1"/>
      <c r="AO164" s="1"/>
      <c r="AP164" s="1"/>
      <c r="AQ164" s="16">
        <f t="shared" si="219"/>
        <v>37802</v>
      </c>
      <c r="AR164">
        <f t="shared" si="220"/>
        <v>2</v>
      </c>
      <c r="AS164">
        <f t="shared" si="221"/>
        <v>2</v>
      </c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6" t="e">
        <f t="shared" ref="BN164" si="253">#REF!</f>
        <v>#REF!</v>
      </c>
      <c r="BO164">
        <f t="shared" si="207"/>
        <v>2</v>
      </c>
      <c r="BP164">
        <f t="shared" si="208"/>
        <v>1</v>
      </c>
    </row>
    <row r="165" spans="1:68" x14ac:dyDescent="0.25">
      <c r="A165" s="7">
        <v>37833</v>
      </c>
      <c r="B165" s="8">
        <v>5.0123000000000001E-2</v>
      </c>
      <c r="C165" s="8">
        <f t="shared" si="195"/>
        <v>-4.2578040535413517E-2</v>
      </c>
      <c r="D165" s="9">
        <f t="shared" si="191"/>
        <v>-0.21289020267706757</v>
      </c>
      <c r="E165" s="8">
        <f>_xll.BDH(E$2,"PX_LAST",$A165,$A165,"Days=A","Fill=P")</f>
        <v>2.5</v>
      </c>
      <c r="F165" s="8">
        <f t="shared" si="196"/>
        <v>1.8204463463948124</v>
      </c>
      <c r="G165" s="9">
        <f t="shared" si="192"/>
        <v>0.1654951223995284</v>
      </c>
      <c r="H165" s="9">
        <f t="shared" si="225"/>
        <v>-7.9999999999999988E-2</v>
      </c>
      <c r="I165" s="9">
        <f t="shared" si="226"/>
        <v>4.2747561199764209E-2</v>
      </c>
      <c r="J165" s="8">
        <v>0.15229999999999999</v>
      </c>
      <c r="K165" s="8">
        <f t="shared" si="197"/>
        <v>-0.12785046907729458</v>
      </c>
      <c r="L165" s="9">
        <f t="shared" si="198"/>
        <v>7.2149530922705429E-2</v>
      </c>
      <c r="M165" s="8">
        <v>-0.53300000000000003</v>
      </c>
      <c r="N165" s="8">
        <f t="shared" si="199"/>
        <v>-0.95103729837157003</v>
      </c>
      <c r="O165" s="9">
        <f t="shared" si="193"/>
        <v>-0.47551864918578501</v>
      </c>
      <c r="Q165" s="40">
        <f t="shared" si="200"/>
        <v>-0.14666918334240661</v>
      </c>
      <c r="R165" s="14" t="str">
        <f t="shared" si="209"/>
        <v>R</v>
      </c>
      <c r="S165" t="str">
        <f t="shared" si="218"/>
        <v>R</v>
      </c>
      <c r="T165" s="17">
        <f t="shared" si="210"/>
        <v>-0.46544694519988966</v>
      </c>
      <c r="U165" s="34" t="str">
        <f t="shared" si="236"/>
        <v>R</v>
      </c>
      <c r="V165">
        <v>0</v>
      </c>
      <c r="X165" s="16">
        <f t="shared" si="201"/>
        <v>37833</v>
      </c>
      <c r="Y165" s="1" t="e">
        <f t="shared" si="202"/>
        <v>#N/A</v>
      </c>
      <c r="Z165" s="1" t="e">
        <f t="shared" si="203"/>
        <v>#N/A</v>
      </c>
      <c r="AA165" s="1" t="e">
        <f t="shared" si="204"/>
        <v>#N/A</v>
      </c>
      <c r="AB165" s="1">
        <f t="shared" si="205"/>
        <v>-0.14666918334240661</v>
      </c>
      <c r="AC165">
        <v>0</v>
      </c>
      <c r="AD165" s="1">
        <v>16.100000000000001</v>
      </c>
      <c r="AF165" s="16">
        <f t="shared" si="211"/>
        <v>37833</v>
      </c>
      <c r="AG165" s="1" t="e">
        <f t="shared" si="212"/>
        <v>#N/A</v>
      </c>
      <c r="AH165" s="1" t="e">
        <f t="shared" si="213"/>
        <v>#N/A</v>
      </c>
      <c r="AI165" s="1" t="e">
        <f t="shared" si="214"/>
        <v>#N/A</v>
      </c>
      <c r="AJ165" s="1">
        <f t="shared" si="215"/>
        <v>-0.14666918334240661</v>
      </c>
      <c r="AM165" s="1"/>
      <c r="AN165" s="1"/>
      <c r="AO165" s="1"/>
      <c r="AP165" s="1"/>
      <c r="AQ165" s="16">
        <f t="shared" si="219"/>
        <v>37833</v>
      </c>
      <c r="AR165">
        <f t="shared" si="220"/>
        <v>2</v>
      </c>
      <c r="AS165">
        <f t="shared" si="221"/>
        <v>2</v>
      </c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6" t="e">
        <f t="shared" ref="BN165" si="254">#REF!</f>
        <v>#REF!</v>
      </c>
      <c r="BO165">
        <f t="shared" si="207"/>
        <v>2</v>
      </c>
      <c r="BP165">
        <f t="shared" si="208"/>
        <v>1</v>
      </c>
    </row>
    <row r="166" spans="1:68" x14ac:dyDescent="0.25">
      <c r="A166" s="7">
        <v>37864</v>
      </c>
      <c r="B166" s="8">
        <v>0.193328</v>
      </c>
      <c r="C166" s="8">
        <f t="shared" si="195"/>
        <v>2.4655181017179343E-2</v>
      </c>
      <c r="D166" s="9">
        <f t="shared" si="191"/>
        <v>0.12327590508589671</v>
      </c>
      <c r="E166" s="8">
        <f>_xll.BDH(E$2,"PX_LAST",$A166,$A166,"Days=A","Fill=P")</f>
        <v>3</v>
      </c>
      <c r="F166" s="8">
        <f t="shared" si="196"/>
        <v>2.156619137672291</v>
      </c>
      <c r="G166" s="9">
        <f t="shared" si="192"/>
        <v>0.19605628524293553</v>
      </c>
      <c r="H166" s="9">
        <f t="shared" si="225"/>
        <v>6.0000000000000012E-2</v>
      </c>
      <c r="I166" s="9">
        <f t="shared" si="226"/>
        <v>0.12802814262146778</v>
      </c>
      <c r="J166" s="8">
        <v>-0.15509999999999999</v>
      </c>
      <c r="K166" s="8">
        <f t="shared" si="197"/>
        <v>-0.13561658539026561</v>
      </c>
      <c r="L166" s="9">
        <f t="shared" si="198"/>
        <v>6.4383414609734402E-2</v>
      </c>
      <c r="M166" s="8">
        <v>-0.372</v>
      </c>
      <c r="N166" s="8">
        <f t="shared" si="199"/>
        <v>-0.7860116683356726</v>
      </c>
      <c r="O166" s="9">
        <f t="shared" si="193"/>
        <v>-0.3930058341678363</v>
      </c>
      <c r="Q166" s="40">
        <f t="shared" si="200"/>
        <v>-7.3434866998911622E-2</v>
      </c>
      <c r="R166" s="14" t="str">
        <f t="shared" si="209"/>
        <v>R</v>
      </c>
      <c r="S166" t="str">
        <f t="shared" si="218"/>
        <v>R</v>
      </c>
      <c r="T166" s="17">
        <f t="shared" si="210"/>
        <v>-0.46544694519988966</v>
      </c>
      <c r="U166" s="34" t="str">
        <f t="shared" si="236"/>
        <v>R</v>
      </c>
      <c r="V166">
        <v>0</v>
      </c>
      <c r="X166" s="16">
        <f t="shared" si="201"/>
        <v>37864</v>
      </c>
      <c r="Y166" s="1">
        <f t="shared" si="202"/>
        <v>-7.3434866998911622E-2</v>
      </c>
      <c r="Z166" s="1" t="e">
        <f t="shared" si="203"/>
        <v>#N/A</v>
      </c>
      <c r="AA166" s="1" t="e">
        <f t="shared" si="204"/>
        <v>#N/A</v>
      </c>
      <c r="AB166" s="1">
        <f t="shared" si="205"/>
        <v>-7.3434866998911622E-2</v>
      </c>
      <c r="AC166">
        <v>0</v>
      </c>
      <c r="AD166" s="1">
        <v>68.3</v>
      </c>
      <c r="AF166" s="16">
        <f t="shared" si="211"/>
        <v>37864</v>
      </c>
      <c r="AG166" s="1">
        <f t="shared" si="212"/>
        <v>-7.3434866998911622E-2</v>
      </c>
      <c r="AH166" s="1" t="e">
        <f t="shared" si="213"/>
        <v>#N/A</v>
      </c>
      <c r="AI166" s="1" t="e">
        <f t="shared" si="214"/>
        <v>#N/A</v>
      </c>
      <c r="AJ166" s="1">
        <f t="shared" si="215"/>
        <v>-7.3434866998911622E-2</v>
      </c>
      <c r="AM166" s="1"/>
      <c r="AN166" s="1"/>
      <c r="AO166" s="1"/>
      <c r="AP166" s="1"/>
      <c r="AQ166" s="16">
        <f t="shared" si="219"/>
        <v>37864</v>
      </c>
      <c r="AR166">
        <f t="shared" si="220"/>
        <v>2</v>
      </c>
      <c r="AS166">
        <f t="shared" si="221"/>
        <v>2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6" t="e">
        <f t="shared" ref="BN166" si="255">#REF!</f>
        <v>#REF!</v>
      </c>
      <c r="BO166">
        <f t="shared" si="207"/>
        <v>2</v>
      </c>
      <c r="BP166">
        <f t="shared" si="208"/>
        <v>1</v>
      </c>
    </row>
    <row r="167" spans="1:68" x14ac:dyDescent="0.25">
      <c r="A167" s="7">
        <v>37894</v>
      </c>
      <c r="B167" s="8">
        <v>0.13469200000000001</v>
      </c>
      <c r="C167" s="8">
        <f t="shared" si="195"/>
        <v>5.6015674427283238E-2</v>
      </c>
      <c r="D167" s="9">
        <f t="shared" si="191"/>
        <v>0.28007837213641618</v>
      </c>
      <c r="E167" s="8">
        <f>_xll.BDH(E$2,"PX_LAST",$A167,$A167,"Days=A","Fill=P")</f>
        <v>4.5</v>
      </c>
      <c r="F167" s="8">
        <f t="shared" si="196"/>
        <v>2.8244826834356882</v>
      </c>
      <c r="G167" s="9">
        <f t="shared" si="192"/>
        <v>0.25677115303960801</v>
      </c>
      <c r="H167" s="9">
        <f t="shared" si="225"/>
        <v>0.27999999999999997</v>
      </c>
      <c r="I167" s="9">
        <f t="shared" si="226"/>
        <v>0.26838557651980399</v>
      </c>
      <c r="J167" s="8">
        <v>0.25640000000000002</v>
      </c>
      <c r="K167" s="8">
        <f t="shared" si="197"/>
        <v>-2.3891858554039899E-2</v>
      </c>
      <c r="L167" s="9">
        <f t="shared" si="198"/>
        <v>0.1761081414459601</v>
      </c>
      <c r="M167" s="8">
        <v>-0.73499999999999999</v>
      </c>
      <c r="N167" s="8">
        <f t="shared" si="199"/>
        <v>-0.7714733428600058</v>
      </c>
      <c r="O167" s="9">
        <f t="shared" si="193"/>
        <v>-0.3857366714300029</v>
      </c>
      <c r="Q167" s="40">
        <f t="shared" si="200"/>
        <v>3.5277210048691096E-3</v>
      </c>
      <c r="R167" s="14" t="str">
        <f t="shared" si="209"/>
        <v>E</v>
      </c>
      <c r="S167" t="str">
        <f t="shared" si="218"/>
        <v>E</v>
      </c>
      <c r="T167" s="17">
        <f t="shared" si="210"/>
        <v>3.5277210048691096E-3</v>
      </c>
      <c r="U167" s="34" t="str">
        <f t="shared" si="236"/>
        <v>E</v>
      </c>
      <c r="V167">
        <v>0</v>
      </c>
      <c r="X167" s="16">
        <f t="shared" si="201"/>
        <v>37894</v>
      </c>
      <c r="Y167" s="1">
        <f t="shared" si="202"/>
        <v>3.5277210048691096E-3</v>
      </c>
      <c r="Z167" s="1" t="e">
        <f t="shared" si="203"/>
        <v>#N/A</v>
      </c>
      <c r="AA167" s="1" t="e">
        <f t="shared" si="204"/>
        <v>#N/A</v>
      </c>
      <c r="AB167" s="1" t="e">
        <f t="shared" si="205"/>
        <v>#N/A</v>
      </c>
      <c r="AC167">
        <v>0</v>
      </c>
      <c r="AD167" s="1">
        <v>29.5</v>
      </c>
      <c r="AF167" s="16">
        <f t="shared" si="211"/>
        <v>37894</v>
      </c>
      <c r="AG167" s="1">
        <f t="shared" si="212"/>
        <v>3.5277210048691096E-3</v>
      </c>
      <c r="AH167" s="1" t="e">
        <f t="shared" si="213"/>
        <v>#N/A</v>
      </c>
      <c r="AI167" s="1" t="e">
        <f t="shared" si="214"/>
        <v>#N/A</v>
      </c>
      <c r="AJ167" s="1" t="e">
        <f t="shared" si="215"/>
        <v>#N/A</v>
      </c>
      <c r="AM167" s="1"/>
      <c r="AN167" s="1"/>
      <c r="AO167" s="1"/>
      <c r="AP167" s="1"/>
      <c r="AQ167" s="16">
        <f t="shared" si="219"/>
        <v>37894</v>
      </c>
      <c r="AR167">
        <f t="shared" si="220"/>
        <v>4</v>
      </c>
      <c r="AS167">
        <f t="shared" si="221"/>
        <v>4</v>
      </c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6" t="e">
        <f t="shared" ref="BN167" si="256">#REF!</f>
        <v>#REF!</v>
      </c>
      <c r="BO167">
        <f t="shared" si="207"/>
        <v>4</v>
      </c>
      <c r="BP167">
        <f t="shared" si="208"/>
        <v>1</v>
      </c>
    </row>
    <row r="168" spans="1:68" x14ac:dyDescent="0.25">
      <c r="A168" s="7">
        <v>37925</v>
      </c>
      <c r="B168" s="8">
        <v>0.19222600000000001</v>
      </c>
      <c r="C168" s="8">
        <f t="shared" si="195"/>
        <v>9.4835617215507512E-2</v>
      </c>
      <c r="D168" s="9">
        <f t="shared" si="191"/>
        <v>0.47417808607753753</v>
      </c>
      <c r="E168" s="8">
        <f>_xll.BDH(E$2,"PX_LAST",$A168,$A168,"Days=A","Fill=P")</f>
        <v>5.8</v>
      </c>
      <c r="F168" s="8">
        <f t="shared" si="196"/>
        <v>3.6725051186565172</v>
      </c>
      <c r="G168" s="9">
        <f t="shared" si="192"/>
        <v>0.33386410169604702</v>
      </c>
      <c r="H168" s="9">
        <f t="shared" si="225"/>
        <v>0.53</v>
      </c>
      <c r="I168" s="9">
        <f t="shared" si="226"/>
        <v>0.43193205084802355</v>
      </c>
      <c r="J168" s="8">
        <v>0.2109</v>
      </c>
      <c r="K168" s="8">
        <f t="shared" si="197"/>
        <v>4.3023821133861481E-2</v>
      </c>
      <c r="L168" s="9">
        <f t="shared" si="198"/>
        <v>0.24302382113386151</v>
      </c>
      <c r="M168" s="8">
        <v>-0.157</v>
      </c>
      <c r="N168" s="8">
        <f t="shared" si="199"/>
        <v>-0.59634844014490418</v>
      </c>
      <c r="O168" s="9">
        <f t="shared" si="193"/>
        <v>-0.29817422007245209</v>
      </c>
      <c r="Q168" s="40">
        <f t="shared" si="200"/>
        <v>0.11138836188211777</v>
      </c>
      <c r="R168" s="14" t="str">
        <f t="shared" si="209"/>
        <v>E</v>
      </c>
      <c r="S168" t="str">
        <f t="shared" si="218"/>
        <v>E</v>
      </c>
      <c r="T168" s="17">
        <f t="shared" si="210"/>
        <v>3.5277210048691096E-3</v>
      </c>
      <c r="U168" s="34" t="str">
        <f t="shared" si="236"/>
        <v>E</v>
      </c>
      <c r="V168">
        <v>0</v>
      </c>
      <c r="X168" s="16">
        <f t="shared" si="201"/>
        <v>37925</v>
      </c>
      <c r="Y168" s="1">
        <f t="shared" si="202"/>
        <v>0.11138836188211777</v>
      </c>
      <c r="Z168" s="1" t="e">
        <f t="shared" si="203"/>
        <v>#N/A</v>
      </c>
      <c r="AA168" s="1" t="e">
        <f t="shared" si="204"/>
        <v>#N/A</v>
      </c>
      <c r="AB168" s="1" t="e">
        <f t="shared" si="205"/>
        <v>#N/A</v>
      </c>
      <c r="AC168">
        <v>0</v>
      </c>
      <c r="AD168" s="1">
        <v>62.1</v>
      </c>
      <c r="AF168" s="16">
        <f t="shared" si="211"/>
        <v>37925</v>
      </c>
      <c r="AG168" s="1">
        <f t="shared" si="212"/>
        <v>0.11138836188211777</v>
      </c>
      <c r="AH168" s="1" t="e">
        <f t="shared" si="213"/>
        <v>#N/A</v>
      </c>
      <c r="AI168" s="1" t="e">
        <f t="shared" si="214"/>
        <v>#N/A</v>
      </c>
      <c r="AJ168" s="1" t="e">
        <f t="shared" si="215"/>
        <v>#N/A</v>
      </c>
      <c r="AM168" s="1"/>
      <c r="AN168" s="1"/>
      <c r="AO168" s="1"/>
      <c r="AP168" s="1"/>
      <c r="AQ168" s="16">
        <f t="shared" si="219"/>
        <v>37925</v>
      </c>
      <c r="AR168">
        <f t="shared" si="220"/>
        <v>4</v>
      </c>
      <c r="AS168">
        <f t="shared" si="221"/>
        <v>4</v>
      </c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6" t="e">
        <f t="shared" ref="BN168" si="257">#REF!</f>
        <v>#REF!</v>
      </c>
      <c r="BO168">
        <f t="shared" si="207"/>
        <v>4</v>
      </c>
      <c r="BP168">
        <f t="shared" si="208"/>
        <v>1</v>
      </c>
    </row>
    <row r="169" spans="1:68" x14ac:dyDescent="0.25">
      <c r="A169" s="7">
        <v>37955</v>
      </c>
      <c r="B169" s="8">
        <v>0.267011</v>
      </c>
      <c r="C169" s="8">
        <f t="shared" si="195"/>
        <v>0.14390560130908786</v>
      </c>
      <c r="D169" s="9">
        <f t="shared" si="191"/>
        <v>0.71952800654543925</v>
      </c>
      <c r="E169" s="8">
        <f>_xll.BDH(E$2,"PX_LAST",$A169,$A169,"Days=A","Fill=P")</f>
        <v>6.4</v>
      </c>
      <c r="F169" s="8">
        <f t="shared" si="196"/>
        <v>4.4498411598394103</v>
      </c>
      <c r="G169" s="9">
        <f t="shared" si="192"/>
        <v>0.40453101453085549</v>
      </c>
      <c r="H169" s="9">
        <f t="shared" si="225"/>
        <v>0.55000000000000004</v>
      </c>
      <c r="I169" s="9">
        <f t="shared" si="226"/>
        <v>0.47726550726542777</v>
      </c>
      <c r="J169" s="8">
        <v>0.17680000000000001</v>
      </c>
      <c r="K169" s="8">
        <f t="shared" si="197"/>
        <v>8.1150032110710965E-2</v>
      </c>
      <c r="L169" s="9">
        <f t="shared" si="198"/>
        <v>0.28115003211071099</v>
      </c>
      <c r="M169" s="8">
        <v>-5.3999999999999999E-2</v>
      </c>
      <c r="N169" s="8">
        <f t="shared" si="199"/>
        <v>-0.44177913470360647</v>
      </c>
      <c r="O169" s="9">
        <f t="shared" si="193"/>
        <v>-0.22088956735180323</v>
      </c>
      <c r="Q169" s="40">
        <f t="shared" si="200"/>
        <v>0.21961055533662333</v>
      </c>
      <c r="R169" s="14" t="str">
        <f t="shared" si="209"/>
        <v>E</v>
      </c>
      <c r="S169" t="str">
        <f t="shared" si="218"/>
        <v>E</v>
      </c>
      <c r="T169" s="17">
        <f t="shared" si="210"/>
        <v>3.5277210048691096E-3</v>
      </c>
      <c r="U169" s="34" t="str">
        <f t="shared" si="236"/>
        <v>E</v>
      </c>
      <c r="V169">
        <v>0</v>
      </c>
      <c r="X169" s="16">
        <f t="shared" si="201"/>
        <v>37955</v>
      </c>
      <c r="Y169" s="1">
        <f t="shared" si="202"/>
        <v>0.21961055533662333</v>
      </c>
      <c r="Z169" s="1" t="e">
        <f t="shared" si="203"/>
        <v>#N/A</v>
      </c>
      <c r="AA169" s="1" t="e">
        <f t="shared" si="204"/>
        <v>#N/A</v>
      </c>
      <c r="AB169" s="1" t="e">
        <f t="shared" si="205"/>
        <v>#N/A</v>
      </c>
      <c r="AC169">
        <v>0</v>
      </c>
      <c r="AD169" s="1">
        <v>79.5</v>
      </c>
      <c r="AF169" s="16">
        <f t="shared" si="211"/>
        <v>37955</v>
      </c>
      <c r="AG169" s="1">
        <f t="shared" si="212"/>
        <v>0.21961055533662333</v>
      </c>
      <c r="AH169" s="1" t="e">
        <f t="shared" si="213"/>
        <v>#N/A</v>
      </c>
      <c r="AI169" s="1" t="e">
        <f t="shared" si="214"/>
        <v>#N/A</v>
      </c>
      <c r="AJ169" s="1" t="e">
        <f t="shared" si="215"/>
        <v>#N/A</v>
      </c>
      <c r="AM169" s="1"/>
      <c r="AN169" s="1"/>
      <c r="AO169" s="1"/>
      <c r="AP169" s="1"/>
      <c r="AQ169" s="16">
        <f t="shared" si="219"/>
        <v>37955</v>
      </c>
      <c r="AR169">
        <f t="shared" si="220"/>
        <v>4</v>
      </c>
      <c r="AS169">
        <f t="shared" si="221"/>
        <v>4</v>
      </c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6" t="e">
        <f t="shared" ref="BN169" si="258">#REF!</f>
        <v>#REF!</v>
      </c>
      <c r="BO169">
        <f t="shared" si="207"/>
        <v>4</v>
      </c>
      <c r="BP169">
        <f t="shared" si="208"/>
        <v>1</v>
      </c>
    </row>
    <row r="170" spans="1:68" x14ac:dyDescent="0.25">
      <c r="A170" s="7">
        <v>37986</v>
      </c>
      <c r="B170" s="8">
        <v>0.28695599999999999</v>
      </c>
      <c r="C170" s="8">
        <f t="shared" si="195"/>
        <v>0.18467496493599783</v>
      </c>
      <c r="D170" s="9">
        <f t="shared" si="191"/>
        <v>0.9233748246799891</v>
      </c>
      <c r="E170" s="8">
        <f>_xll.BDH(E$2,"PX_LAST",$A170,$A170,"Days=A","Fill=P")</f>
        <v>7.5</v>
      </c>
      <c r="F170" s="8">
        <f t="shared" si="196"/>
        <v>5.3191364292851784</v>
      </c>
      <c r="G170" s="9">
        <f t="shared" si="192"/>
        <v>0.48355785720774347</v>
      </c>
      <c r="H170" s="9">
        <f t="shared" si="225"/>
        <v>0.6</v>
      </c>
      <c r="I170" s="9">
        <f t="shared" si="226"/>
        <v>0.54177892860387167</v>
      </c>
      <c r="J170" s="8">
        <v>-0.26690000000000003</v>
      </c>
      <c r="K170" s="8">
        <f t="shared" si="197"/>
        <v>-1.8044227040841673E-2</v>
      </c>
      <c r="L170" s="9">
        <f t="shared" si="198"/>
        <v>0.18195577295915832</v>
      </c>
      <c r="M170" s="8">
        <v>-0.113</v>
      </c>
      <c r="N170" s="8">
        <f t="shared" si="199"/>
        <v>-0.34807708131307857</v>
      </c>
      <c r="O170" s="9">
        <f t="shared" si="193"/>
        <v>-0.17403854065653929</v>
      </c>
      <c r="Q170" s="40">
        <f t="shared" si="200"/>
        <v>0.23789230433841296</v>
      </c>
      <c r="R170" s="14" t="str">
        <f t="shared" si="209"/>
        <v>E</v>
      </c>
      <c r="S170" t="str">
        <f t="shared" si="218"/>
        <v>E</v>
      </c>
      <c r="T170" s="17">
        <f t="shared" si="210"/>
        <v>3.5277210048691096E-3</v>
      </c>
      <c r="U170" s="34" t="str">
        <f t="shared" si="236"/>
        <v>E</v>
      </c>
      <c r="V170">
        <v>0</v>
      </c>
      <c r="X170" s="16">
        <f t="shared" si="201"/>
        <v>37986</v>
      </c>
      <c r="Y170" s="1">
        <f t="shared" si="202"/>
        <v>0.23789230433841296</v>
      </c>
      <c r="Z170" s="1" t="e">
        <f t="shared" si="203"/>
        <v>#N/A</v>
      </c>
      <c r="AA170" s="1" t="e">
        <f t="shared" si="204"/>
        <v>#N/A</v>
      </c>
      <c r="AB170" s="1" t="e">
        <f t="shared" si="205"/>
        <v>#N/A</v>
      </c>
      <c r="AC170">
        <v>0</v>
      </c>
      <c r="AD170" s="1">
        <v>62</v>
      </c>
      <c r="AF170" s="16">
        <f t="shared" si="211"/>
        <v>37986</v>
      </c>
      <c r="AG170" s="1">
        <f t="shared" si="212"/>
        <v>0.23789230433841296</v>
      </c>
      <c r="AH170" s="1" t="e">
        <f t="shared" si="213"/>
        <v>#N/A</v>
      </c>
      <c r="AI170" s="1" t="e">
        <f t="shared" si="214"/>
        <v>#N/A</v>
      </c>
      <c r="AJ170" s="1" t="e">
        <f t="shared" si="215"/>
        <v>#N/A</v>
      </c>
      <c r="AM170" s="1"/>
      <c r="AN170" s="1"/>
      <c r="AO170" s="1"/>
      <c r="AP170" s="1"/>
      <c r="AQ170" s="16">
        <f t="shared" si="219"/>
        <v>37986</v>
      </c>
      <c r="AR170">
        <f t="shared" si="220"/>
        <v>4</v>
      </c>
      <c r="AS170">
        <f t="shared" si="221"/>
        <v>4</v>
      </c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6" t="e">
        <f t="shared" ref="BN170" si="259">#REF!</f>
        <v>#REF!</v>
      </c>
      <c r="BO170">
        <f t="shared" si="207"/>
        <v>4</v>
      </c>
      <c r="BP170">
        <f t="shared" si="208"/>
        <v>1</v>
      </c>
    </row>
    <row r="171" spans="1:68" x14ac:dyDescent="0.25">
      <c r="A171" s="7">
        <v>38017</v>
      </c>
      <c r="B171" s="8">
        <v>0.28087499999999999</v>
      </c>
      <c r="C171" s="8">
        <f t="shared" si="195"/>
        <v>0.21209197492923845</v>
      </c>
      <c r="D171" s="9">
        <f t="shared" si="191"/>
        <v>1.0604598746461922</v>
      </c>
      <c r="E171" s="8">
        <f>_xll.BDH(E$2,"PX_LAST",$A171,$A171,"Days=A","Fill=P")</f>
        <v>8.5</v>
      </c>
      <c r="F171" s="8">
        <f t="shared" si="196"/>
        <v>6.2256825469389021</v>
      </c>
      <c r="G171" s="9">
        <f t="shared" si="192"/>
        <v>0.56597114063080933</v>
      </c>
      <c r="H171" s="9">
        <f t="shared" si="225"/>
        <v>0.6</v>
      </c>
      <c r="I171" s="9">
        <f t="shared" si="226"/>
        <v>0.58298557031540466</v>
      </c>
      <c r="J171" s="8">
        <v>-0.31919999999999998</v>
      </c>
      <c r="K171" s="8">
        <f t="shared" si="197"/>
        <v>-0.1038736223342018</v>
      </c>
      <c r="L171" s="9">
        <f t="shared" si="198"/>
        <v>9.6126377665798207E-2</v>
      </c>
      <c r="M171" s="8">
        <v>4.8000000000000001E-2</v>
      </c>
      <c r="N171" s="8">
        <f t="shared" si="199"/>
        <v>-0.23519511313885116</v>
      </c>
      <c r="O171" s="9">
        <f t="shared" si="193"/>
        <v>-0.11759755656942558</v>
      </c>
      <c r="Q171" s="40">
        <f t="shared" si="200"/>
        <v>0.26213831237469254</v>
      </c>
      <c r="R171" s="14" t="str">
        <f t="shared" si="209"/>
        <v>E</v>
      </c>
      <c r="S171" t="str">
        <f t="shared" si="218"/>
        <v>E</v>
      </c>
      <c r="T171" s="17">
        <f t="shared" si="210"/>
        <v>3.5277210048691096E-3</v>
      </c>
      <c r="U171" s="34" t="str">
        <f t="shared" si="236"/>
        <v>E</v>
      </c>
      <c r="V171">
        <v>0</v>
      </c>
      <c r="X171" s="16">
        <f t="shared" si="201"/>
        <v>38017</v>
      </c>
      <c r="Y171" s="1">
        <f t="shared" si="202"/>
        <v>0.26213831237469254</v>
      </c>
      <c r="Z171" s="1" t="e">
        <f t="shared" si="203"/>
        <v>#N/A</v>
      </c>
      <c r="AA171" s="1" t="e">
        <f t="shared" si="204"/>
        <v>#N/A</v>
      </c>
      <c r="AB171" s="1" t="e">
        <f t="shared" si="205"/>
        <v>#N/A</v>
      </c>
      <c r="AC171">
        <v>0</v>
      </c>
      <c r="AD171" s="1">
        <v>37.1</v>
      </c>
      <c r="AF171" s="16">
        <f t="shared" si="211"/>
        <v>38017</v>
      </c>
      <c r="AG171" s="1">
        <f t="shared" si="212"/>
        <v>0.26213831237469254</v>
      </c>
      <c r="AH171" s="1" t="e">
        <f t="shared" si="213"/>
        <v>#N/A</v>
      </c>
      <c r="AI171" s="1" t="e">
        <f t="shared" si="214"/>
        <v>#N/A</v>
      </c>
      <c r="AJ171" s="1" t="e">
        <f t="shared" si="215"/>
        <v>#N/A</v>
      </c>
      <c r="AM171" s="1"/>
      <c r="AN171" s="1"/>
      <c r="AO171" s="1"/>
      <c r="AP171" s="1"/>
      <c r="AQ171" s="16">
        <f t="shared" si="219"/>
        <v>38017</v>
      </c>
      <c r="AR171">
        <f t="shared" si="220"/>
        <v>4</v>
      </c>
      <c r="AS171">
        <f t="shared" si="221"/>
        <v>4</v>
      </c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6" t="e">
        <f t="shared" ref="BN171" si="260">#REF!</f>
        <v>#REF!</v>
      </c>
      <c r="BO171">
        <f t="shared" si="207"/>
        <v>4</v>
      </c>
      <c r="BP171">
        <f t="shared" si="208"/>
        <v>1</v>
      </c>
    </row>
    <row r="172" spans="1:68" x14ac:dyDescent="0.25">
      <c r="A172" s="7">
        <v>38046</v>
      </c>
      <c r="B172" s="8">
        <v>0.24091499999999999</v>
      </c>
      <c r="C172" s="8">
        <f t="shared" si="195"/>
        <v>0.22030653707440551</v>
      </c>
      <c r="D172" s="9">
        <f t="shared" si="191"/>
        <v>1.1015326853720275</v>
      </c>
      <c r="E172" s="8">
        <f>_xll.BDH(E$2,"PX_LAST",$A172,$A172,"Days=A","Fill=P")</f>
        <v>9.6</v>
      </c>
      <c r="F172" s="8">
        <f t="shared" si="196"/>
        <v>7.1873630210613157</v>
      </c>
      <c r="G172" s="9">
        <f t="shared" si="192"/>
        <v>0.65339663827830141</v>
      </c>
      <c r="H172" s="9">
        <f t="shared" si="225"/>
        <v>0.65999999999999992</v>
      </c>
      <c r="I172" s="9">
        <f t="shared" si="226"/>
        <v>0.65669831913915067</v>
      </c>
      <c r="J172" s="8">
        <v>0.1983</v>
      </c>
      <c r="K172" s="8">
        <f t="shared" si="197"/>
        <v>-1.775413996895428E-2</v>
      </c>
      <c r="L172" s="9">
        <f t="shared" si="198"/>
        <v>0.18224586003104573</v>
      </c>
      <c r="M172" s="8">
        <v>0.153</v>
      </c>
      <c r="N172" s="8">
        <f t="shared" si="199"/>
        <v>-0.12455950589427858</v>
      </c>
      <c r="O172" s="9">
        <f t="shared" si="193"/>
        <v>-6.2279752947139291E-2</v>
      </c>
      <c r="Q172" s="40">
        <f t="shared" si="200"/>
        <v>0.32103877175699608</v>
      </c>
      <c r="R172" s="14" t="str">
        <f t="shared" si="209"/>
        <v>E</v>
      </c>
      <c r="S172" t="str">
        <f t="shared" si="218"/>
        <v>E</v>
      </c>
      <c r="T172" s="17">
        <f t="shared" si="210"/>
        <v>3.5277210048691096E-3</v>
      </c>
      <c r="U172" s="34" t="str">
        <f t="shared" si="236"/>
        <v>E</v>
      </c>
      <c r="V172">
        <v>0</v>
      </c>
      <c r="X172" s="16">
        <f t="shared" si="201"/>
        <v>38046</v>
      </c>
      <c r="Y172" s="1">
        <f t="shared" si="202"/>
        <v>0.32103877175699608</v>
      </c>
      <c r="Z172" s="1" t="e">
        <f t="shared" si="203"/>
        <v>#N/A</v>
      </c>
      <c r="AA172" s="1" t="e">
        <f t="shared" si="204"/>
        <v>#N/A</v>
      </c>
      <c r="AB172" s="1" t="e">
        <f t="shared" si="205"/>
        <v>#N/A</v>
      </c>
      <c r="AC172">
        <v>0</v>
      </c>
      <c r="AD172" s="1">
        <v>-17</v>
      </c>
      <c r="AF172" s="16">
        <f t="shared" si="211"/>
        <v>38046</v>
      </c>
      <c r="AG172" s="1">
        <f t="shared" si="212"/>
        <v>0.32103877175699608</v>
      </c>
      <c r="AH172" s="1" t="e">
        <f t="shared" si="213"/>
        <v>#N/A</v>
      </c>
      <c r="AI172" s="1" t="e">
        <f t="shared" si="214"/>
        <v>#N/A</v>
      </c>
      <c r="AJ172" s="1" t="e">
        <f t="shared" si="215"/>
        <v>#N/A</v>
      </c>
      <c r="AM172" s="1"/>
      <c r="AN172" s="1"/>
      <c r="AO172" s="1"/>
      <c r="AP172" s="1"/>
      <c r="AQ172" s="16">
        <f t="shared" si="219"/>
        <v>38046</v>
      </c>
      <c r="AR172">
        <f t="shared" si="220"/>
        <v>4</v>
      </c>
      <c r="AS172">
        <f t="shared" si="221"/>
        <v>4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6" t="e">
        <f t="shared" ref="BN172" si="261">#REF!</f>
        <v>#REF!</v>
      </c>
      <c r="BO172">
        <f t="shared" si="207"/>
        <v>4</v>
      </c>
      <c r="BP172">
        <f t="shared" si="208"/>
        <v>1</v>
      </c>
    </row>
    <row r="173" spans="1:68" x14ac:dyDescent="0.25">
      <c r="A173" s="7">
        <v>38077</v>
      </c>
      <c r="B173" s="8">
        <v>0.110453</v>
      </c>
      <c r="C173" s="8">
        <f t="shared" si="195"/>
        <v>0.18899827900819993</v>
      </c>
      <c r="D173" s="9">
        <f t="shared" si="191"/>
        <v>0.9449913950409996</v>
      </c>
      <c r="E173" s="8">
        <f>_xll.BDH(E$2,"PX_LAST",$A173,$A173,"Days=A","Fill=P")</f>
        <v>11.3</v>
      </c>
      <c r="F173" s="8">
        <f t="shared" si="196"/>
        <v>8.3594645600588411</v>
      </c>
      <c r="G173" s="9">
        <f t="shared" si="192"/>
        <v>0.75995132364171281</v>
      </c>
      <c r="H173" s="9">
        <f t="shared" si="225"/>
        <v>0.68</v>
      </c>
      <c r="I173" s="9">
        <f t="shared" si="226"/>
        <v>0.71997566182085637</v>
      </c>
      <c r="J173" s="8">
        <v>0.32229999999999998</v>
      </c>
      <c r="K173" s="8">
        <f t="shared" si="197"/>
        <v>7.9161289922197703E-2</v>
      </c>
      <c r="L173" s="9">
        <f t="shared" si="198"/>
        <v>0.27916128992219769</v>
      </c>
      <c r="M173" s="8">
        <v>-5.0000000000000001E-3</v>
      </c>
      <c r="N173" s="8">
        <f t="shared" si="199"/>
        <v>-9.0485046714409184E-2</v>
      </c>
      <c r="O173" s="9">
        <f t="shared" si="193"/>
        <v>-4.5242523357204592E-2</v>
      </c>
      <c r="Q173" s="40">
        <f t="shared" si="200"/>
        <v>0.36168426521534314</v>
      </c>
      <c r="R173" s="14" t="str">
        <f t="shared" si="209"/>
        <v>E</v>
      </c>
      <c r="S173" t="str">
        <f t="shared" si="218"/>
        <v>E</v>
      </c>
      <c r="T173" s="17">
        <f t="shared" si="210"/>
        <v>3.5277210048691096E-3</v>
      </c>
      <c r="U173" s="34" t="str">
        <f t="shared" si="236"/>
        <v>E</v>
      </c>
      <c r="V173">
        <v>0</v>
      </c>
      <c r="X173" s="16">
        <f t="shared" si="201"/>
        <v>38077</v>
      </c>
      <c r="Y173" s="1">
        <f t="shared" si="202"/>
        <v>0.36168426521534314</v>
      </c>
      <c r="Z173" s="1" t="e">
        <f t="shared" si="203"/>
        <v>#N/A</v>
      </c>
      <c r="AA173" s="1" t="e">
        <f t="shared" si="204"/>
        <v>#N/A</v>
      </c>
      <c r="AB173" s="1" t="e">
        <f t="shared" si="205"/>
        <v>#N/A</v>
      </c>
      <c r="AC173">
        <v>0</v>
      </c>
      <c r="AD173" s="1">
        <v>-44.7</v>
      </c>
      <c r="AF173" s="16">
        <f t="shared" si="211"/>
        <v>38077</v>
      </c>
      <c r="AG173" s="1">
        <f t="shared" si="212"/>
        <v>0.36168426521534314</v>
      </c>
      <c r="AH173" s="1" t="e">
        <f t="shared" si="213"/>
        <v>#N/A</v>
      </c>
      <c r="AI173" s="1" t="e">
        <f t="shared" si="214"/>
        <v>#N/A</v>
      </c>
      <c r="AJ173" s="1" t="e">
        <f t="shared" si="215"/>
        <v>#N/A</v>
      </c>
      <c r="AM173" s="1"/>
      <c r="AN173" s="1"/>
      <c r="AO173" s="1"/>
      <c r="AP173" s="1"/>
      <c r="AQ173" s="16">
        <f t="shared" si="219"/>
        <v>38077</v>
      </c>
      <c r="AR173">
        <f t="shared" si="220"/>
        <v>4</v>
      </c>
      <c r="AS173">
        <f t="shared" si="221"/>
        <v>4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6" t="e">
        <f t="shared" ref="BN173" si="262">#REF!</f>
        <v>#REF!</v>
      </c>
      <c r="BO173">
        <f t="shared" si="207"/>
        <v>4</v>
      </c>
      <c r="BP173">
        <f t="shared" si="208"/>
        <v>1</v>
      </c>
    </row>
    <row r="174" spans="1:68" x14ac:dyDescent="0.25">
      <c r="A174" s="7">
        <v>38107</v>
      </c>
      <c r="B174" s="8">
        <v>0.22054799999999999</v>
      </c>
      <c r="C174" s="8">
        <f t="shared" si="195"/>
        <v>0.19798994949086296</v>
      </c>
      <c r="D174" s="9">
        <f t="shared" si="191"/>
        <v>0.98994974745431474</v>
      </c>
      <c r="E174" s="8">
        <f>_xll.BDH(E$2,"PX_LAST",$A174,$A174,"Days=A","Fill=P")</f>
        <v>12</v>
      </c>
      <c r="F174" s="8">
        <f t="shared" si="196"/>
        <v>9.397017160442072</v>
      </c>
      <c r="G174" s="9">
        <f t="shared" si="192"/>
        <v>0.85427428731291566</v>
      </c>
      <c r="H174" s="9">
        <f t="shared" si="225"/>
        <v>0.62</v>
      </c>
      <c r="I174" s="9">
        <f t="shared" si="226"/>
        <v>0.73713714365645777</v>
      </c>
      <c r="J174" s="8">
        <v>0.1502</v>
      </c>
      <c r="K174" s="8">
        <f t="shared" si="197"/>
        <v>9.9407322294371353E-2</v>
      </c>
      <c r="L174" s="9">
        <f t="shared" si="198"/>
        <v>0.29940732229437139</v>
      </c>
      <c r="M174" s="8">
        <v>5.7000000000000002E-2</v>
      </c>
      <c r="N174" s="8">
        <f t="shared" si="199"/>
        <v>-4.8451808400802564E-2</v>
      </c>
      <c r="O174" s="9">
        <f t="shared" si="193"/>
        <v>-2.4225904200401282E-2</v>
      </c>
      <c r="Q174" s="40">
        <f t="shared" si="200"/>
        <v>0.39754209871987944</v>
      </c>
      <c r="R174" s="14" t="str">
        <f t="shared" si="209"/>
        <v>E</v>
      </c>
      <c r="S174" t="str">
        <f t="shared" si="218"/>
        <v>E</v>
      </c>
      <c r="T174" s="17">
        <f t="shared" si="210"/>
        <v>3.5277210048691096E-3</v>
      </c>
      <c r="U174" s="34" t="str">
        <f t="shared" si="236"/>
        <v>E</v>
      </c>
      <c r="V174">
        <v>0</v>
      </c>
      <c r="X174" s="16">
        <f t="shared" si="201"/>
        <v>38107</v>
      </c>
      <c r="Y174" s="1">
        <f t="shared" si="202"/>
        <v>0.39754209871987944</v>
      </c>
      <c r="Z174" s="1" t="e">
        <f t="shared" si="203"/>
        <v>#N/A</v>
      </c>
      <c r="AA174" s="1" t="e">
        <f t="shared" si="204"/>
        <v>#N/A</v>
      </c>
      <c r="AB174" s="1" t="e">
        <f t="shared" si="205"/>
        <v>#N/A</v>
      </c>
      <c r="AC174">
        <v>0</v>
      </c>
      <c r="AD174" s="1">
        <v>30.7</v>
      </c>
      <c r="AF174" s="16">
        <f t="shared" si="211"/>
        <v>38107</v>
      </c>
      <c r="AG174" s="1">
        <f t="shared" si="212"/>
        <v>0.39754209871987944</v>
      </c>
      <c r="AH174" s="1" t="e">
        <f t="shared" si="213"/>
        <v>#N/A</v>
      </c>
      <c r="AI174" s="1" t="e">
        <f t="shared" si="214"/>
        <v>#N/A</v>
      </c>
      <c r="AJ174" s="1" t="e">
        <f t="shared" si="215"/>
        <v>#N/A</v>
      </c>
      <c r="AM174" s="1"/>
      <c r="AN174" s="1"/>
      <c r="AO174" s="1"/>
      <c r="AP174" s="1"/>
      <c r="AQ174" s="16">
        <f t="shared" si="219"/>
        <v>38107</v>
      </c>
      <c r="AR174">
        <f t="shared" si="220"/>
        <v>4</v>
      </c>
      <c r="AS174">
        <f t="shared" si="221"/>
        <v>4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6" t="e">
        <f t="shared" ref="BN174" si="263">#REF!</f>
        <v>#REF!</v>
      </c>
      <c r="BO174">
        <f t="shared" si="207"/>
        <v>4</v>
      </c>
      <c r="BP174">
        <f t="shared" si="208"/>
        <v>1</v>
      </c>
    </row>
    <row r="175" spans="1:68" x14ac:dyDescent="0.25">
      <c r="A175" s="7">
        <v>38138</v>
      </c>
      <c r="B175" s="8">
        <v>0.28131099999999998</v>
      </c>
      <c r="C175" s="8">
        <f t="shared" si="195"/>
        <v>0.221736448885967</v>
      </c>
      <c r="D175" s="9">
        <f t="shared" si="191"/>
        <v>1.108682244429835</v>
      </c>
      <c r="E175" s="8">
        <f>_xll.BDH(E$2,"PX_LAST",$A175,$A175,"Days=A","Fill=P")</f>
        <v>11.9</v>
      </c>
      <c r="F175" s="8">
        <f t="shared" si="196"/>
        <v>10.110367269716082</v>
      </c>
      <c r="G175" s="9">
        <f t="shared" si="192"/>
        <v>0.91912429724691658</v>
      </c>
      <c r="H175" s="9">
        <f t="shared" si="225"/>
        <v>0.55000000000000004</v>
      </c>
      <c r="I175" s="9">
        <f t="shared" si="226"/>
        <v>0.73456214862345837</v>
      </c>
      <c r="J175" s="8">
        <v>3.8300000000000001E-2</v>
      </c>
      <c r="K175" s="8">
        <f t="shared" si="197"/>
        <v>8.1991735440475527E-2</v>
      </c>
      <c r="L175" s="9">
        <f t="shared" si="198"/>
        <v>0.28199173544047551</v>
      </c>
      <c r="M175" s="8">
        <v>0.11700000000000001</v>
      </c>
      <c r="N175" s="8">
        <f t="shared" si="199"/>
        <v>-1.2980430065738235E-3</v>
      </c>
      <c r="O175" s="9">
        <f t="shared" si="193"/>
        <v>-6.4902150328691177E-4</v>
      </c>
      <c r="Q175" s="40">
        <f t="shared" si="200"/>
        <v>0.41641218172107741</v>
      </c>
      <c r="R175" s="14" t="str">
        <f t="shared" si="209"/>
        <v>E</v>
      </c>
      <c r="S175" t="str">
        <f t="shared" si="218"/>
        <v>E</v>
      </c>
      <c r="T175" s="17">
        <f t="shared" si="210"/>
        <v>3.5277210048691096E-3</v>
      </c>
      <c r="U175" s="34" t="str">
        <f t="shared" si="236"/>
        <v>E</v>
      </c>
      <c r="V175">
        <v>0</v>
      </c>
      <c r="X175" s="16">
        <f t="shared" si="201"/>
        <v>38138</v>
      </c>
      <c r="Y175" s="1">
        <f t="shared" si="202"/>
        <v>0.41641218172107741</v>
      </c>
      <c r="Z175" s="1">
        <f t="shared" si="203"/>
        <v>0.41641218172107741</v>
      </c>
      <c r="AA175" s="1" t="e">
        <f t="shared" si="204"/>
        <v>#N/A</v>
      </c>
      <c r="AB175" s="1" t="e">
        <f t="shared" si="205"/>
        <v>#N/A</v>
      </c>
      <c r="AC175">
        <v>0</v>
      </c>
      <c r="AD175" s="1">
        <v>43.5</v>
      </c>
      <c r="AF175" s="16">
        <f t="shared" si="211"/>
        <v>38138</v>
      </c>
      <c r="AG175" s="1">
        <f t="shared" si="212"/>
        <v>0.41641218172107741</v>
      </c>
      <c r="AH175" s="1">
        <f t="shared" si="213"/>
        <v>0.41641218172107741</v>
      </c>
      <c r="AI175" s="1" t="e">
        <f t="shared" si="214"/>
        <v>#N/A</v>
      </c>
      <c r="AJ175" s="1" t="e">
        <f t="shared" si="215"/>
        <v>#N/A</v>
      </c>
      <c r="AM175" s="1"/>
      <c r="AN175" s="1"/>
      <c r="AO175" s="1"/>
      <c r="AP175" s="1"/>
      <c r="AQ175" s="16">
        <f t="shared" si="219"/>
        <v>38138</v>
      </c>
      <c r="AR175">
        <f t="shared" si="220"/>
        <v>4</v>
      </c>
      <c r="AS175">
        <f t="shared" si="221"/>
        <v>4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6" t="e">
        <f t="shared" ref="BN175" si="264">#REF!</f>
        <v>#REF!</v>
      </c>
      <c r="BO175">
        <f t="shared" si="207"/>
        <v>4</v>
      </c>
      <c r="BP175">
        <f t="shared" si="208"/>
        <v>1</v>
      </c>
    </row>
    <row r="176" spans="1:68" x14ac:dyDescent="0.25">
      <c r="A176" s="7">
        <v>38168</v>
      </c>
      <c r="B176" s="8">
        <v>0.33228799999999997</v>
      </c>
      <c r="C176" s="8">
        <f t="shared" si="195"/>
        <v>0.25324364095346641</v>
      </c>
      <c r="D176" s="9">
        <f t="shared" si="191"/>
        <v>1.266218204767332</v>
      </c>
      <c r="E176" s="8">
        <f>_xll.BDH(E$2,"PX_LAST",$A176,$A176,"Days=A","Fill=P")</f>
        <v>11.4</v>
      </c>
      <c r="F176" s="8">
        <f t="shared" si="196"/>
        <v>10.477912597846998</v>
      </c>
      <c r="G176" s="9">
        <f t="shared" si="192"/>
        <v>0.95253750889518163</v>
      </c>
      <c r="H176" s="9">
        <f t="shared" si="225"/>
        <v>0.39</v>
      </c>
      <c r="I176" s="9">
        <f t="shared" si="226"/>
        <v>0.67126875444759082</v>
      </c>
      <c r="J176" s="8">
        <v>-0.47210000000000002</v>
      </c>
      <c r="K176" s="8">
        <f t="shared" si="197"/>
        <v>-7.5924409160060019E-2</v>
      </c>
      <c r="L176" s="9">
        <f t="shared" si="198"/>
        <v>0.12407559083993999</v>
      </c>
      <c r="M176" s="8">
        <v>8.9999999999999993E-3</v>
      </c>
      <c r="N176" s="8">
        <f t="shared" si="199"/>
        <v>1.6368992502997161E-3</v>
      </c>
      <c r="O176" s="9">
        <f t="shared" si="193"/>
        <v>1.6368992502997161E-3</v>
      </c>
      <c r="Q176" s="40">
        <f t="shared" si="200"/>
        <v>0.3847042120908426</v>
      </c>
      <c r="R176" s="14" t="str">
        <f t="shared" si="209"/>
        <v>SD</v>
      </c>
      <c r="S176" t="str">
        <f t="shared" si="218"/>
        <v>SD</v>
      </c>
      <c r="T176" s="17">
        <f t="shared" si="210"/>
        <v>0.3847042120908426</v>
      </c>
      <c r="U176" s="34" t="str">
        <f t="shared" si="236"/>
        <v>SD</v>
      </c>
      <c r="V176">
        <v>0</v>
      </c>
      <c r="X176" s="16">
        <f t="shared" si="201"/>
        <v>38168</v>
      </c>
      <c r="Y176" s="1">
        <f t="shared" si="202"/>
        <v>0.3847042120908426</v>
      </c>
      <c r="Z176" s="1">
        <f t="shared" si="203"/>
        <v>0.3847042120908426</v>
      </c>
      <c r="AA176" s="1" t="e">
        <f t="shared" si="204"/>
        <v>#N/A</v>
      </c>
      <c r="AB176" s="1" t="e">
        <f t="shared" si="205"/>
        <v>#N/A</v>
      </c>
      <c r="AC176">
        <v>0</v>
      </c>
      <c r="AD176" s="1">
        <v>15.8</v>
      </c>
      <c r="AF176" s="16">
        <f t="shared" si="211"/>
        <v>38168</v>
      </c>
      <c r="AG176" s="1" t="e">
        <f t="shared" si="212"/>
        <v>#N/A</v>
      </c>
      <c r="AH176" s="1">
        <f t="shared" si="213"/>
        <v>0.3847042120908426</v>
      </c>
      <c r="AI176" s="1" t="e">
        <f t="shared" si="214"/>
        <v>#N/A</v>
      </c>
      <c r="AJ176" s="1" t="e">
        <f t="shared" si="215"/>
        <v>#N/A</v>
      </c>
      <c r="AM176" s="1"/>
      <c r="AN176" s="1"/>
      <c r="AO176" s="1"/>
      <c r="AP176" s="1"/>
      <c r="AQ176" s="16">
        <f t="shared" si="219"/>
        <v>38168</v>
      </c>
      <c r="AR176">
        <f t="shared" si="220"/>
        <v>3</v>
      </c>
      <c r="AS176">
        <f t="shared" si="221"/>
        <v>3</v>
      </c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6" t="e">
        <f t="shared" ref="BN176" si="265">#REF!</f>
        <v>#REF!</v>
      </c>
      <c r="BO176">
        <f t="shared" si="207"/>
        <v>3</v>
      </c>
      <c r="BP176">
        <f t="shared" si="208"/>
        <v>1</v>
      </c>
    </row>
    <row r="177" spans="1:68" x14ac:dyDescent="0.25">
      <c r="A177" s="7">
        <v>38199</v>
      </c>
      <c r="B177" s="8">
        <v>0.30475200000000002</v>
      </c>
      <c r="C177" s="8">
        <f t="shared" si="195"/>
        <v>0.26792352328172853</v>
      </c>
      <c r="D177" s="9">
        <f t="shared" si="191"/>
        <v>1.3396176164086426</v>
      </c>
      <c r="E177" s="8">
        <f>_xll.BDH(E$2,"PX_LAST",$A177,$A177,"Days=A","Fill=P")</f>
        <v>11.7</v>
      </c>
      <c r="F177" s="8">
        <f t="shared" si="196"/>
        <v>10.826207507460603</v>
      </c>
      <c r="G177" s="9">
        <f t="shared" si="192"/>
        <v>0.98420068249641846</v>
      </c>
      <c r="H177" s="9">
        <f t="shared" si="225"/>
        <v>0.31999999999999995</v>
      </c>
      <c r="I177" s="9">
        <f t="shared" si="226"/>
        <v>0.65210034124820915</v>
      </c>
      <c r="J177" s="8">
        <v>0.1074</v>
      </c>
      <c r="K177" s="8">
        <f t="shared" si="197"/>
        <v>-2.3676952549442912E-2</v>
      </c>
      <c r="L177" s="9">
        <f t="shared" si="198"/>
        <v>0.1763230474505571</v>
      </c>
      <c r="M177" s="8">
        <v>8.8999999999999996E-2</v>
      </c>
      <c r="N177" s="8">
        <f t="shared" si="199"/>
        <v>2.65353829639643E-2</v>
      </c>
      <c r="O177" s="9">
        <f t="shared" si="193"/>
        <v>2.65353829639643E-2</v>
      </c>
      <c r="Q177" s="40">
        <f t="shared" si="200"/>
        <v>0.39619991709949792</v>
      </c>
      <c r="R177" s="14" t="str">
        <f t="shared" si="209"/>
        <v>E</v>
      </c>
      <c r="S177" t="str">
        <f t="shared" si="218"/>
        <v>SD</v>
      </c>
      <c r="T177" s="17">
        <f t="shared" si="210"/>
        <v>0.3847042120908426</v>
      </c>
      <c r="U177" s="34" t="str">
        <f t="shared" si="236"/>
        <v>SD</v>
      </c>
      <c r="V177">
        <v>0</v>
      </c>
      <c r="X177" s="16">
        <f t="shared" si="201"/>
        <v>38199</v>
      </c>
      <c r="Y177" s="1">
        <f t="shared" si="202"/>
        <v>0.39619991709949792</v>
      </c>
      <c r="Z177" s="1">
        <f t="shared" si="203"/>
        <v>0.39619991709949792</v>
      </c>
      <c r="AA177" s="1" t="e">
        <f t="shared" si="204"/>
        <v>#N/A</v>
      </c>
      <c r="AB177" s="1" t="e">
        <f t="shared" si="205"/>
        <v>#N/A</v>
      </c>
      <c r="AC177">
        <v>0</v>
      </c>
      <c r="AD177" s="1">
        <v>-18.7</v>
      </c>
      <c r="AF177" s="16">
        <f t="shared" si="211"/>
        <v>38199</v>
      </c>
      <c r="AG177" s="1" t="e">
        <f t="shared" si="212"/>
        <v>#N/A</v>
      </c>
      <c r="AH177" s="1">
        <f t="shared" si="213"/>
        <v>0.39619991709949792</v>
      </c>
      <c r="AI177" s="1" t="e">
        <f t="shared" si="214"/>
        <v>#N/A</v>
      </c>
      <c r="AJ177" s="1" t="e">
        <f t="shared" si="215"/>
        <v>#N/A</v>
      </c>
      <c r="AM177" s="1"/>
      <c r="AN177" s="1"/>
      <c r="AO177" s="1"/>
      <c r="AP177" s="1"/>
      <c r="AQ177" s="16">
        <f t="shared" si="219"/>
        <v>38199</v>
      </c>
      <c r="AR177">
        <f t="shared" si="220"/>
        <v>4</v>
      </c>
      <c r="AS177">
        <f t="shared" si="221"/>
        <v>3</v>
      </c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6" t="e">
        <f t="shared" ref="BN177" si="266">#REF!</f>
        <v>#REF!</v>
      </c>
      <c r="BO177">
        <f t="shared" si="207"/>
        <v>3</v>
      </c>
      <c r="BP177">
        <f t="shared" si="208"/>
        <v>1</v>
      </c>
    </row>
    <row r="178" spans="1:68" x14ac:dyDescent="0.25">
      <c r="A178" s="7">
        <v>38230</v>
      </c>
      <c r="B178" s="8">
        <v>0.16378100000000001</v>
      </c>
      <c r="C178" s="8">
        <f t="shared" si="195"/>
        <v>0.2382429041464359</v>
      </c>
      <c r="D178" s="9">
        <f t="shared" si="191"/>
        <v>1.1912145207321794</v>
      </c>
      <c r="E178" s="8">
        <f>_xll.BDH(E$2,"PX_LAST",$A178,$A178,"Days=A","Fill=P")</f>
        <v>11.5</v>
      </c>
      <c r="F178" s="8">
        <f t="shared" si="196"/>
        <v>11.018238367834332</v>
      </c>
      <c r="G178" s="9">
        <f t="shared" si="192"/>
        <v>1.0016580334394847</v>
      </c>
      <c r="H178" s="9">
        <f t="shared" si="225"/>
        <v>0.19000000000000003</v>
      </c>
      <c r="I178" s="9">
        <f t="shared" si="226"/>
        <v>0.59582901671974231</v>
      </c>
      <c r="J178" s="8">
        <v>7.6899999999999996E-2</v>
      </c>
      <c r="K178" s="8">
        <f t="shared" si="197"/>
        <v>4.98747892714832E-3</v>
      </c>
      <c r="L178" s="9">
        <f t="shared" si="198"/>
        <v>0.20498747892714833</v>
      </c>
      <c r="M178" s="8">
        <v>9.0999999999999998E-2</v>
      </c>
      <c r="N178" s="8">
        <f t="shared" si="199"/>
        <v>4.4907798819234478E-2</v>
      </c>
      <c r="O178" s="9">
        <f t="shared" si="193"/>
        <v>4.4907798819234478E-2</v>
      </c>
      <c r="Q178" s="40">
        <f t="shared" si="200"/>
        <v>0.38972013777159553</v>
      </c>
      <c r="R178" s="14" t="str">
        <f t="shared" si="209"/>
        <v>SD</v>
      </c>
      <c r="S178" t="str">
        <f t="shared" si="218"/>
        <v>SD</v>
      </c>
      <c r="T178" s="17">
        <f t="shared" si="210"/>
        <v>0.38972013777159553</v>
      </c>
      <c r="U178" s="34" t="str">
        <f t="shared" si="236"/>
        <v>SD</v>
      </c>
      <c r="V178">
        <v>0</v>
      </c>
      <c r="X178" s="16">
        <f t="shared" si="201"/>
        <v>38230</v>
      </c>
      <c r="Y178" s="1">
        <f t="shared" si="202"/>
        <v>0.38972013777159553</v>
      </c>
      <c r="Z178" s="1">
        <f t="shared" si="203"/>
        <v>0.38972013777159553</v>
      </c>
      <c r="AA178" s="1" t="e">
        <f t="shared" si="204"/>
        <v>#N/A</v>
      </c>
      <c r="AB178" s="1" t="e">
        <f t="shared" si="205"/>
        <v>#N/A</v>
      </c>
      <c r="AC178">
        <v>0</v>
      </c>
      <c r="AD178" s="1">
        <v>-102.1</v>
      </c>
      <c r="AF178" s="16">
        <f t="shared" si="211"/>
        <v>38230</v>
      </c>
      <c r="AG178" s="1" t="e">
        <f t="shared" si="212"/>
        <v>#N/A</v>
      </c>
      <c r="AH178" s="1">
        <f t="shared" si="213"/>
        <v>0.38972013777159553</v>
      </c>
      <c r="AI178" s="1" t="e">
        <f t="shared" si="214"/>
        <v>#N/A</v>
      </c>
      <c r="AJ178" s="1" t="e">
        <f t="shared" si="215"/>
        <v>#N/A</v>
      </c>
      <c r="AM178" s="1"/>
      <c r="AN178" s="1"/>
      <c r="AO178" s="1"/>
      <c r="AP178" s="1"/>
      <c r="AQ178" s="16">
        <f t="shared" si="219"/>
        <v>38230</v>
      </c>
      <c r="AR178">
        <f t="shared" si="220"/>
        <v>3</v>
      </c>
      <c r="AS178">
        <f t="shared" si="221"/>
        <v>3</v>
      </c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6" t="e">
        <f t="shared" ref="BN178" si="267">#REF!</f>
        <v>#REF!</v>
      </c>
      <c r="BO178">
        <f t="shared" si="207"/>
        <v>3</v>
      </c>
      <c r="BP178">
        <f t="shared" si="208"/>
        <v>1</v>
      </c>
    </row>
    <row r="179" spans="1:68" x14ac:dyDescent="0.25">
      <c r="A179" s="7">
        <v>38260</v>
      </c>
      <c r="B179" s="8">
        <v>0.22390699999999999</v>
      </c>
      <c r="C179" s="8">
        <f t="shared" si="195"/>
        <v>0.23415717146470166</v>
      </c>
      <c r="D179" s="9">
        <f t="shared" si="191"/>
        <v>1.1707858573235082</v>
      </c>
      <c r="E179" s="8">
        <f>_xll.BDH(E$2,"PX_LAST",$A179,$A179,"Days=A","Fill=P")</f>
        <v>11.2</v>
      </c>
      <c r="F179" s="8">
        <f t="shared" si="196"/>
        <v>11.070040433001548</v>
      </c>
      <c r="G179" s="9">
        <f t="shared" si="192"/>
        <v>1.0063673120910499</v>
      </c>
      <c r="H179" s="9">
        <f t="shared" si="225"/>
        <v>-1.0000000000000142E-2</v>
      </c>
      <c r="I179" s="9">
        <f t="shared" si="226"/>
        <v>0.49818365604552489</v>
      </c>
      <c r="J179" s="8">
        <v>0.16220000000000001</v>
      </c>
      <c r="K179" s="8">
        <f t="shared" si="197"/>
        <v>4.9793047432911061E-2</v>
      </c>
      <c r="L179" s="9">
        <f t="shared" si="198"/>
        <v>0.24979304743291109</v>
      </c>
      <c r="M179" s="8">
        <v>0.16200000000000001</v>
      </c>
      <c r="N179" s="8">
        <f t="shared" si="199"/>
        <v>7.8279076155752664E-2</v>
      </c>
      <c r="O179" s="9">
        <f t="shared" si="193"/>
        <v>7.8279076155752664E-2</v>
      </c>
      <c r="Q179" s="40">
        <f t="shared" si="200"/>
        <v>0.39424892782487259</v>
      </c>
      <c r="R179" s="14" t="str">
        <f t="shared" si="209"/>
        <v>E</v>
      </c>
      <c r="S179" t="str">
        <f t="shared" si="218"/>
        <v>SD</v>
      </c>
      <c r="T179" s="17">
        <f t="shared" si="210"/>
        <v>0.38972013777159553</v>
      </c>
      <c r="U179" s="34" t="str">
        <f t="shared" si="236"/>
        <v>SD</v>
      </c>
      <c r="V179">
        <v>0</v>
      </c>
      <c r="X179" s="16">
        <f t="shared" si="201"/>
        <v>38260</v>
      </c>
      <c r="Y179" s="1">
        <f t="shared" si="202"/>
        <v>0.39424892782487259</v>
      </c>
      <c r="Z179" s="1">
        <f t="shared" si="203"/>
        <v>0.39424892782487259</v>
      </c>
      <c r="AA179" s="1" t="e">
        <f t="shared" si="204"/>
        <v>#N/A</v>
      </c>
      <c r="AB179" s="1" t="e">
        <f t="shared" si="205"/>
        <v>#N/A</v>
      </c>
      <c r="AC179">
        <v>0</v>
      </c>
      <c r="AD179" s="1">
        <v>-81.3</v>
      </c>
      <c r="AF179" s="16">
        <f t="shared" si="211"/>
        <v>38260</v>
      </c>
      <c r="AG179" s="1" t="e">
        <f t="shared" si="212"/>
        <v>#N/A</v>
      </c>
      <c r="AH179" s="1">
        <f t="shared" si="213"/>
        <v>0.39424892782487259</v>
      </c>
      <c r="AI179" s="1" t="e">
        <f t="shared" si="214"/>
        <v>#N/A</v>
      </c>
      <c r="AJ179" s="1" t="e">
        <f t="shared" si="215"/>
        <v>#N/A</v>
      </c>
      <c r="AM179" s="1"/>
      <c r="AN179" s="1"/>
      <c r="AO179" s="1"/>
      <c r="AP179" s="1"/>
      <c r="AQ179" s="16">
        <f t="shared" si="219"/>
        <v>38260</v>
      </c>
      <c r="AR179">
        <f t="shared" si="220"/>
        <v>4</v>
      </c>
      <c r="AS179">
        <f t="shared" si="221"/>
        <v>3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6" t="e">
        <f t="shared" ref="BN179" si="268">#REF!</f>
        <v>#REF!</v>
      </c>
      <c r="BO179">
        <f t="shared" si="207"/>
        <v>3</v>
      </c>
      <c r="BP179">
        <f t="shared" si="208"/>
        <v>1</v>
      </c>
    </row>
    <row r="180" spans="1:68" x14ac:dyDescent="0.25">
      <c r="A180" s="7">
        <v>38291</v>
      </c>
      <c r="B180" s="8">
        <v>0.18570999999999999</v>
      </c>
      <c r="C180" s="8">
        <f t="shared" si="195"/>
        <v>0.22034972759726171</v>
      </c>
      <c r="D180" s="9">
        <f t="shared" si="191"/>
        <v>1.1017486379863084</v>
      </c>
      <c r="E180" s="8">
        <f>_xll.BDH(E$2,"PX_LAST",$A180,$A180,"Days=A","Fill=P")</f>
        <v>10.4</v>
      </c>
      <c r="F180" s="8">
        <f t="shared" si="196"/>
        <v>10.879078909596107</v>
      </c>
      <c r="G180" s="9">
        <f t="shared" si="192"/>
        <v>0.98900717359964607</v>
      </c>
      <c r="H180" s="9">
        <f t="shared" si="225"/>
        <v>-0.15999999999999998</v>
      </c>
      <c r="I180" s="9">
        <f t="shared" si="226"/>
        <v>0.41450358679982302</v>
      </c>
      <c r="J180" s="8">
        <v>0.30959999999999999</v>
      </c>
      <c r="K180" s="8">
        <f t="shared" si="197"/>
        <v>0.12383802891453141</v>
      </c>
      <c r="L180" s="9">
        <f t="shared" si="198"/>
        <v>0.3238380289145314</v>
      </c>
      <c r="M180" s="8">
        <v>6.0999999999999999E-2</v>
      </c>
      <c r="N180" s="8">
        <f t="shared" si="199"/>
        <v>7.3354539451363152E-2</v>
      </c>
      <c r="O180" s="9">
        <f t="shared" si="193"/>
        <v>7.3354539451363152E-2</v>
      </c>
      <c r="Q180" s="40">
        <f t="shared" si="200"/>
        <v>0.37878773112205666</v>
      </c>
      <c r="R180" s="14" t="str">
        <f t="shared" si="209"/>
        <v>SD</v>
      </c>
      <c r="S180" t="str">
        <f t="shared" si="218"/>
        <v>SD</v>
      </c>
      <c r="T180" s="17">
        <f t="shared" si="210"/>
        <v>0.37878773112205666</v>
      </c>
      <c r="U180" s="34" t="str">
        <f t="shared" si="236"/>
        <v>SD</v>
      </c>
      <c r="V180">
        <v>0</v>
      </c>
      <c r="X180" s="16">
        <f t="shared" si="201"/>
        <v>38291</v>
      </c>
      <c r="Y180" s="1">
        <f t="shared" si="202"/>
        <v>0.37878773112205666</v>
      </c>
      <c r="Z180" s="1">
        <f t="shared" si="203"/>
        <v>0.37878773112205666</v>
      </c>
      <c r="AA180" s="1" t="e">
        <f t="shared" si="204"/>
        <v>#N/A</v>
      </c>
      <c r="AB180" s="1" t="e">
        <f t="shared" si="205"/>
        <v>#N/A</v>
      </c>
      <c r="AC180">
        <v>0</v>
      </c>
      <c r="AD180" s="1">
        <v>-69.8</v>
      </c>
      <c r="AF180" s="16">
        <f t="shared" si="211"/>
        <v>38291</v>
      </c>
      <c r="AG180" s="1" t="e">
        <f t="shared" si="212"/>
        <v>#N/A</v>
      </c>
      <c r="AH180" s="1">
        <f t="shared" si="213"/>
        <v>0.37878773112205666</v>
      </c>
      <c r="AI180" s="1" t="e">
        <f t="shared" si="214"/>
        <v>#N/A</v>
      </c>
      <c r="AJ180" s="1" t="e">
        <f t="shared" si="215"/>
        <v>#N/A</v>
      </c>
      <c r="AM180" s="1"/>
      <c r="AN180" s="1"/>
      <c r="AO180" s="1"/>
      <c r="AP180" s="1"/>
      <c r="AQ180" s="16">
        <f t="shared" si="219"/>
        <v>38291</v>
      </c>
      <c r="AR180">
        <f t="shared" si="220"/>
        <v>3</v>
      </c>
      <c r="AS180">
        <f t="shared" si="221"/>
        <v>3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6" t="e">
        <f t="shared" ref="BN180" si="269">#REF!</f>
        <v>#REF!</v>
      </c>
      <c r="BO180">
        <f t="shared" si="207"/>
        <v>3</v>
      </c>
      <c r="BP180">
        <f t="shared" si="208"/>
        <v>1</v>
      </c>
    </row>
    <row r="181" spans="1:68" x14ac:dyDescent="0.25">
      <c r="A181" s="7">
        <v>38321</v>
      </c>
      <c r="B181" s="8">
        <v>0.203676</v>
      </c>
      <c r="C181" s="8">
        <f t="shared" si="195"/>
        <v>0.2155977152320421</v>
      </c>
      <c r="D181" s="9">
        <f t="shared" si="191"/>
        <v>1.0779885761602104</v>
      </c>
      <c r="E181" s="8">
        <f>_xll.BDH(E$2,"PX_LAST",$A181,$A181,"Days=A","Fill=P")</f>
        <v>10.3</v>
      </c>
      <c r="F181" s="8">
        <f t="shared" si="196"/>
        <v>10.714041420361216</v>
      </c>
      <c r="G181" s="9">
        <f t="shared" si="192"/>
        <v>0.97400376548738332</v>
      </c>
      <c r="H181" s="9">
        <f t="shared" si="225"/>
        <v>-0.15999999999999998</v>
      </c>
      <c r="I181" s="9">
        <f t="shared" si="226"/>
        <v>0.40700188274369165</v>
      </c>
      <c r="J181" s="8">
        <v>0.223</v>
      </c>
      <c r="K181" s="8">
        <f t="shared" si="197"/>
        <v>0.15209919067388997</v>
      </c>
      <c r="L181" s="9">
        <f t="shared" si="198"/>
        <v>0.35209919067388995</v>
      </c>
      <c r="M181" s="8">
        <v>0.50800000000000001</v>
      </c>
      <c r="N181" s="8">
        <f t="shared" si="199"/>
        <v>0.19722849570772466</v>
      </c>
      <c r="O181" s="9">
        <f t="shared" si="193"/>
        <v>0.19722849570772466</v>
      </c>
      <c r="Q181" s="40">
        <f t="shared" si="200"/>
        <v>0.39694823957045233</v>
      </c>
      <c r="R181" s="14" t="str">
        <f t="shared" si="209"/>
        <v>E</v>
      </c>
      <c r="S181" t="str">
        <f t="shared" si="218"/>
        <v>SD</v>
      </c>
      <c r="T181" s="17">
        <f t="shared" si="210"/>
        <v>0.37878773112205666</v>
      </c>
      <c r="U181" s="34" t="str">
        <f t="shared" si="236"/>
        <v>SD</v>
      </c>
      <c r="V181">
        <v>0</v>
      </c>
      <c r="X181" s="16">
        <f t="shared" si="201"/>
        <v>38321</v>
      </c>
      <c r="Y181" s="1">
        <f t="shared" si="202"/>
        <v>0.39694823957045233</v>
      </c>
      <c r="Z181" s="1" t="e">
        <f t="shared" si="203"/>
        <v>#N/A</v>
      </c>
      <c r="AA181" s="1" t="e">
        <f t="shared" si="204"/>
        <v>#N/A</v>
      </c>
      <c r="AB181" s="1" t="e">
        <f t="shared" si="205"/>
        <v>#N/A</v>
      </c>
      <c r="AC181">
        <v>0</v>
      </c>
      <c r="AD181" s="1">
        <v>23.2</v>
      </c>
      <c r="AF181" s="16">
        <f t="shared" si="211"/>
        <v>38321</v>
      </c>
      <c r="AG181" s="1" t="e">
        <f t="shared" si="212"/>
        <v>#N/A</v>
      </c>
      <c r="AH181" s="1">
        <f t="shared" si="213"/>
        <v>0.39694823957045233</v>
      </c>
      <c r="AI181" s="1" t="e">
        <f t="shared" si="214"/>
        <v>#N/A</v>
      </c>
      <c r="AJ181" s="1" t="e">
        <f t="shared" si="215"/>
        <v>#N/A</v>
      </c>
      <c r="AM181" s="1"/>
      <c r="AN181" s="1"/>
      <c r="AO181" s="1"/>
      <c r="AP181" s="1"/>
      <c r="AQ181" s="16">
        <f t="shared" si="219"/>
        <v>38321</v>
      </c>
      <c r="AR181">
        <f t="shared" si="220"/>
        <v>4</v>
      </c>
      <c r="AS181">
        <f t="shared" si="221"/>
        <v>3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6" t="e">
        <f t="shared" ref="BN181" si="270">#REF!</f>
        <v>#REF!</v>
      </c>
      <c r="BO181">
        <f t="shared" si="207"/>
        <v>3</v>
      </c>
      <c r="BP181">
        <f t="shared" si="208"/>
        <v>1</v>
      </c>
    </row>
    <row r="182" spans="1:68" x14ac:dyDescent="0.25">
      <c r="A182" s="7">
        <v>38352</v>
      </c>
      <c r="B182" s="8">
        <v>0.31199300000000002</v>
      </c>
      <c r="C182" s="8">
        <f t="shared" si="195"/>
        <v>0.24307037139091012</v>
      </c>
      <c r="D182" s="9">
        <f t="shared" si="191"/>
        <v>1.2153518569545505</v>
      </c>
      <c r="E182" s="8">
        <f>_xll.BDH(E$2,"PX_LAST",$A182,$A182,"Days=A","Fill=P")</f>
        <v>10.3</v>
      </c>
      <c r="F182" s="8">
        <f t="shared" si="196"/>
        <v>10.59603961555827</v>
      </c>
      <c r="G182" s="9">
        <f t="shared" si="192"/>
        <v>0.96327632868711544</v>
      </c>
      <c r="H182" s="9">
        <f t="shared" si="225"/>
        <v>-0.10999999999999996</v>
      </c>
      <c r="I182" s="9">
        <f t="shared" si="226"/>
        <v>0.42663816434355772</v>
      </c>
      <c r="J182" s="8">
        <v>0.78720000000000001</v>
      </c>
      <c r="K182" s="8">
        <f t="shared" si="197"/>
        <v>0.33310292133183134</v>
      </c>
      <c r="L182" s="9">
        <f t="shared" si="198"/>
        <v>0.53310292133183135</v>
      </c>
      <c r="M182" s="8">
        <v>0.40699999999999997</v>
      </c>
      <c r="N182" s="8">
        <f t="shared" si="199"/>
        <v>0.25701337443102312</v>
      </c>
      <c r="O182" s="9">
        <f t="shared" si="193"/>
        <v>0.25701337443102312</v>
      </c>
      <c r="Q182" s="40">
        <f t="shared" si="200"/>
        <v>0.48067063924741887</v>
      </c>
      <c r="R182" s="14" t="str">
        <f t="shared" si="209"/>
        <v>E</v>
      </c>
      <c r="S182" t="str">
        <f t="shared" si="218"/>
        <v>E</v>
      </c>
      <c r="T182" s="17">
        <f t="shared" si="210"/>
        <v>0.37878773112205666</v>
      </c>
      <c r="U182" s="34" t="str">
        <f t="shared" si="236"/>
        <v>SD</v>
      </c>
      <c r="V182">
        <v>0</v>
      </c>
      <c r="X182" s="16">
        <f t="shared" si="201"/>
        <v>38352</v>
      </c>
      <c r="Y182" s="1">
        <f t="shared" si="202"/>
        <v>0.48067063924741887</v>
      </c>
      <c r="Z182" s="1" t="e">
        <f t="shared" si="203"/>
        <v>#N/A</v>
      </c>
      <c r="AA182" s="1" t="e">
        <f t="shared" si="204"/>
        <v>#N/A</v>
      </c>
      <c r="AB182" s="1" t="e">
        <f t="shared" si="205"/>
        <v>#N/A</v>
      </c>
      <c r="AC182">
        <v>0</v>
      </c>
      <c r="AD182" s="1">
        <v>19.8</v>
      </c>
      <c r="AF182" s="16">
        <f t="shared" si="211"/>
        <v>38352</v>
      </c>
      <c r="AG182" s="1" t="e">
        <f t="shared" si="212"/>
        <v>#N/A</v>
      </c>
      <c r="AH182" s="1">
        <f t="shared" si="213"/>
        <v>0.48067063924741887</v>
      </c>
      <c r="AI182" s="1" t="e">
        <f t="shared" si="214"/>
        <v>#N/A</v>
      </c>
      <c r="AJ182" s="1" t="e">
        <f t="shared" si="215"/>
        <v>#N/A</v>
      </c>
      <c r="AM182" s="1"/>
      <c r="AN182" s="1"/>
      <c r="AO182" s="1"/>
      <c r="AP182" s="1"/>
      <c r="AQ182" s="16">
        <f t="shared" si="219"/>
        <v>38352</v>
      </c>
      <c r="AR182">
        <f t="shared" si="220"/>
        <v>4</v>
      </c>
      <c r="AS182">
        <f t="shared" si="221"/>
        <v>4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6" t="e">
        <f t="shared" ref="BN182" si="271">#REF!</f>
        <v>#REF!</v>
      </c>
      <c r="BO182">
        <f t="shared" si="207"/>
        <v>4</v>
      </c>
      <c r="BP182">
        <f t="shared" si="208"/>
        <v>1</v>
      </c>
    </row>
    <row r="183" spans="1:68" x14ac:dyDescent="0.25">
      <c r="A183" s="7">
        <v>38383</v>
      </c>
      <c r="B183" s="8">
        <v>0.38028400000000001</v>
      </c>
      <c r="C183" s="8">
        <f t="shared" si="195"/>
        <v>0.28217625554450076</v>
      </c>
      <c r="D183" s="9">
        <f t="shared" si="191"/>
        <v>1.4108812777225037</v>
      </c>
      <c r="E183" s="8">
        <f>_xll.BDH(E$2,"PX_LAST",$A183,$A183,"Days=A","Fill=P")</f>
        <v>9.8000000000000007</v>
      </c>
      <c r="F183" s="8">
        <f t="shared" si="196"/>
        <v>10.369168325124164</v>
      </c>
      <c r="G183" s="9">
        <f t="shared" si="192"/>
        <v>0.94265166592037852</v>
      </c>
      <c r="H183" s="9">
        <f t="shared" si="225"/>
        <v>-0.18999999999999986</v>
      </c>
      <c r="I183" s="9">
        <f t="shared" si="226"/>
        <v>0.37632583296018934</v>
      </c>
      <c r="J183" s="8">
        <v>-5.2400000000000002E-2</v>
      </c>
      <c r="K183" s="8">
        <f t="shared" si="197"/>
        <v>0.22323458875225941</v>
      </c>
      <c r="L183" s="9">
        <f t="shared" si="198"/>
        <v>0.42323458875225939</v>
      </c>
      <c r="M183" s="8">
        <v>0.45700000000000002</v>
      </c>
      <c r="N183" s="8">
        <f t="shared" si="199"/>
        <v>0.31400956271818159</v>
      </c>
      <c r="O183" s="9">
        <f t="shared" si="193"/>
        <v>0.31400956271818159</v>
      </c>
      <c r="Q183" s="40">
        <f t="shared" si="200"/>
        <v>0.49025282251644997</v>
      </c>
      <c r="R183" s="14" t="str">
        <f t="shared" si="209"/>
        <v>E</v>
      </c>
      <c r="S183" t="str">
        <f t="shared" si="218"/>
        <v>E</v>
      </c>
      <c r="T183" s="17">
        <f t="shared" si="210"/>
        <v>0.37878773112205666</v>
      </c>
      <c r="U183" s="34" t="str">
        <f t="shared" si="236"/>
        <v>SD</v>
      </c>
      <c r="V183">
        <v>0</v>
      </c>
      <c r="X183" s="16">
        <f t="shared" si="201"/>
        <v>38383</v>
      </c>
      <c r="Y183" s="1">
        <f t="shared" si="202"/>
        <v>0.49025282251644997</v>
      </c>
      <c r="Z183" s="1" t="e">
        <f t="shared" si="203"/>
        <v>#N/A</v>
      </c>
      <c r="AA183" s="1" t="e">
        <f t="shared" si="204"/>
        <v>#N/A</v>
      </c>
      <c r="AB183" s="1" t="e">
        <f t="shared" si="205"/>
        <v>#N/A</v>
      </c>
      <c r="AC183">
        <v>0</v>
      </c>
      <c r="AD183" s="1">
        <v>-17.2</v>
      </c>
      <c r="AF183" s="16">
        <f t="shared" si="211"/>
        <v>38383</v>
      </c>
      <c r="AG183" s="1" t="e">
        <f t="shared" si="212"/>
        <v>#N/A</v>
      </c>
      <c r="AH183" s="1">
        <f t="shared" si="213"/>
        <v>0.49025282251644997</v>
      </c>
      <c r="AI183" s="1" t="e">
        <f t="shared" si="214"/>
        <v>#N/A</v>
      </c>
      <c r="AJ183" s="1" t="e">
        <f t="shared" si="215"/>
        <v>#N/A</v>
      </c>
      <c r="AM183" s="1"/>
      <c r="AN183" s="1"/>
      <c r="AO183" s="1"/>
      <c r="AP183" s="1"/>
      <c r="AQ183" s="16">
        <f t="shared" si="219"/>
        <v>38383</v>
      </c>
      <c r="AR183">
        <f t="shared" si="220"/>
        <v>4</v>
      </c>
      <c r="AS183">
        <f t="shared" si="221"/>
        <v>4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6" t="e">
        <f t="shared" ref="BN183" si="272">#REF!</f>
        <v>#REF!</v>
      </c>
      <c r="BO183">
        <f t="shared" si="207"/>
        <v>4</v>
      </c>
      <c r="BP183">
        <f t="shared" si="208"/>
        <v>1</v>
      </c>
    </row>
    <row r="184" spans="1:68" x14ac:dyDescent="0.25">
      <c r="A184" s="7">
        <v>38411</v>
      </c>
      <c r="B184" s="8">
        <v>0.32161800000000001</v>
      </c>
      <c r="C184" s="8">
        <f t="shared" si="195"/>
        <v>0.29341715271431806</v>
      </c>
      <c r="D184" s="9">
        <f t="shared" si="191"/>
        <v>1.4670857635715902</v>
      </c>
      <c r="E184" s="8">
        <f>_xll.BDH(E$2,"PX_LAST",$A184,$A184,"Days=A","Fill=P")</f>
        <v>9.4</v>
      </c>
      <c r="F184" s="8">
        <f t="shared" si="196"/>
        <v>10.092955352463777</v>
      </c>
      <c r="G184" s="9">
        <f t="shared" si="192"/>
        <v>0.91754139567852522</v>
      </c>
      <c r="H184" s="9">
        <f t="shared" si="225"/>
        <v>-0.20999999999999996</v>
      </c>
      <c r="I184" s="9">
        <f t="shared" si="226"/>
        <v>0.35377069783926263</v>
      </c>
      <c r="J184" s="8">
        <v>1.9400000000000001E-2</v>
      </c>
      <c r="K184" s="8">
        <f t="shared" si="197"/>
        <v>0.16514173095786547</v>
      </c>
      <c r="L184" s="9">
        <f t="shared" si="198"/>
        <v>0.36514173095786551</v>
      </c>
      <c r="M184" s="8">
        <v>0.85399999999999998</v>
      </c>
      <c r="N184" s="8">
        <f t="shared" si="199"/>
        <v>0.46790683734349986</v>
      </c>
      <c r="O184" s="9">
        <f t="shared" si="193"/>
        <v>0.46790683734349986</v>
      </c>
      <c r="Q184" s="40">
        <f t="shared" si="200"/>
        <v>0.50952089673562539</v>
      </c>
      <c r="R184" s="14" t="str">
        <f t="shared" si="209"/>
        <v>E</v>
      </c>
      <c r="S184" t="str">
        <f t="shared" si="218"/>
        <v>E</v>
      </c>
      <c r="T184" s="17">
        <f t="shared" si="210"/>
        <v>0.37878773112205666</v>
      </c>
      <c r="U184" s="34" t="str">
        <f t="shared" si="236"/>
        <v>SD</v>
      </c>
      <c r="V184">
        <v>0</v>
      </c>
      <c r="X184" s="16">
        <f t="shared" si="201"/>
        <v>38411</v>
      </c>
      <c r="Y184" s="1">
        <f t="shared" si="202"/>
        <v>0.50952089673562539</v>
      </c>
      <c r="Z184" s="1">
        <f t="shared" si="203"/>
        <v>0.50952089673562539</v>
      </c>
      <c r="AA184" s="1" t="e">
        <f t="shared" si="204"/>
        <v>#N/A</v>
      </c>
      <c r="AB184" s="1" t="e">
        <f t="shared" si="205"/>
        <v>#N/A</v>
      </c>
      <c r="AC184">
        <v>0</v>
      </c>
      <c r="AD184" s="1">
        <v>-20</v>
      </c>
      <c r="AF184" s="16">
        <f t="shared" si="211"/>
        <v>38411</v>
      </c>
      <c r="AG184" s="1" t="e">
        <f t="shared" si="212"/>
        <v>#N/A</v>
      </c>
      <c r="AH184" s="1">
        <f t="shared" si="213"/>
        <v>0.50952089673562539</v>
      </c>
      <c r="AI184" s="1" t="e">
        <f t="shared" si="214"/>
        <v>#N/A</v>
      </c>
      <c r="AJ184" s="1" t="e">
        <f t="shared" si="215"/>
        <v>#N/A</v>
      </c>
      <c r="AM184" s="1"/>
      <c r="AN184" s="1"/>
      <c r="AO184" s="1"/>
      <c r="AP184" s="1"/>
      <c r="AQ184" s="16">
        <f t="shared" si="219"/>
        <v>38411</v>
      </c>
      <c r="AR184">
        <f t="shared" si="220"/>
        <v>4</v>
      </c>
      <c r="AS184">
        <f t="shared" si="221"/>
        <v>4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6" t="e">
        <f t="shared" ref="BN184" si="273">#REF!</f>
        <v>#REF!</v>
      </c>
      <c r="BO184">
        <f t="shared" si="207"/>
        <v>4</v>
      </c>
      <c r="BP184">
        <f t="shared" si="208"/>
        <v>1</v>
      </c>
    </row>
    <row r="185" spans="1:68" x14ac:dyDescent="0.25">
      <c r="A185" s="7">
        <v>38442</v>
      </c>
      <c r="B185" s="8">
        <v>0.231764</v>
      </c>
      <c r="C185" s="8">
        <f t="shared" si="195"/>
        <v>0.2758460041907374</v>
      </c>
      <c r="D185" s="9">
        <f t="shared" si="191"/>
        <v>1.379230020953687</v>
      </c>
      <c r="E185" s="8">
        <f>_xll.BDH(E$2,"PX_LAST",$A185,$A185,"Days=A","Fill=P")</f>
        <v>7.6</v>
      </c>
      <c r="F185" s="8">
        <f t="shared" si="196"/>
        <v>9.3824630770116002</v>
      </c>
      <c r="G185" s="9">
        <f t="shared" si="192"/>
        <v>0.85295118881923637</v>
      </c>
      <c r="H185" s="9">
        <f t="shared" si="225"/>
        <v>-0.36</v>
      </c>
      <c r="I185" s="9">
        <f t="shared" si="226"/>
        <v>0.24647559440961819</v>
      </c>
      <c r="J185" s="8">
        <v>-0.2041</v>
      </c>
      <c r="K185" s="8">
        <f t="shared" si="197"/>
        <v>5.9907837634873805E-2</v>
      </c>
      <c r="L185" s="9">
        <f t="shared" si="198"/>
        <v>0.2599078376348738</v>
      </c>
      <c r="M185" s="8">
        <v>0.33100000000000002</v>
      </c>
      <c r="N185" s="8">
        <f t="shared" si="199"/>
        <v>0.42888838870060236</v>
      </c>
      <c r="O185" s="9">
        <f t="shared" si="193"/>
        <v>0.42888838870060236</v>
      </c>
      <c r="Q185" s="40">
        <f t="shared" si="200"/>
        <v>0.45069307934779035</v>
      </c>
      <c r="R185" s="14" t="str">
        <f t="shared" si="209"/>
        <v>SD</v>
      </c>
      <c r="S185" t="str">
        <f t="shared" si="218"/>
        <v>SD</v>
      </c>
      <c r="T185" s="17">
        <f t="shared" si="210"/>
        <v>0.45069307934779035</v>
      </c>
      <c r="U185" s="34" t="str">
        <f t="shared" si="236"/>
        <v>SD</v>
      </c>
      <c r="V185">
        <v>0</v>
      </c>
      <c r="X185" s="16">
        <f t="shared" si="201"/>
        <v>38442</v>
      </c>
      <c r="Y185" s="1" t="e">
        <f t="shared" si="202"/>
        <v>#N/A</v>
      </c>
      <c r="Z185" s="1">
        <f t="shared" si="203"/>
        <v>0.45069307934779035</v>
      </c>
      <c r="AA185" s="1" t="e">
        <f t="shared" si="204"/>
        <v>#N/A</v>
      </c>
      <c r="AB185" s="1" t="e">
        <f t="shared" si="205"/>
        <v>#N/A</v>
      </c>
      <c r="AC185">
        <v>0</v>
      </c>
      <c r="AD185" s="1">
        <v>-7.8</v>
      </c>
      <c r="AF185" s="16">
        <f t="shared" si="211"/>
        <v>38442</v>
      </c>
      <c r="AG185" s="1" t="e">
        <f t="shared" si="212"/>
        <v>#N/A</v>
      </c>
      <c r="AH185" s="1">
        <f t="shared" si="213"/>
        <v>0.45069307934779035</v>
      </c>
      <c r="AI185" s="1" t="e">
        <f t="shared" si="214"/>
        <v>#N/A</v>
      </c>
      <c r="AJ185" s="1" t="e">
        <f t="shared" si="215"/>
        <v>#N/A</v>
      </c>
      <c r="AM185" s="1"/>
      <c r="AN185" s="1"/>
      <c r="AO185" s="1"/>
      <c r="AP185" s="1"/>
      <c r="AQ185" s="16">
        <f t="shared" si="219"/>
        <v>38442</v>
      </c>
      <c r="AR185">
        <f t="shared" si="220"/>
        <v>3</v>
      </c>
      <c r="AS185">
        <f t="shared" si="221"/>
        <v>3</v>
      </c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6" t="e">
        <f t="shared" ref="BN185" si="274">#REF!</f>
        <v>#REF!</v>
      </c>
      <c r="BO185">
        <f t="shared" si="207"/>
        <v>3</v>
      </c>
      <c r="BP185">
        <f t="shared" si="208"/>
        <v>1</v>
      </c>
    </row>
    <row r="186" spans="1:68" x14ac:dyDescent="0.25">
      <c r="A186" s="7">
        <v>38472</v>
      </c>
      <c r="B186" s="8">
        <v>0.18074999999999999</v>
      </c>
      <c r="C186" s="8">
        <f t="shared" si="195"/>
        <v>0.24874364299637725</v>
      </c>
      <c r="D186" s="9">
        <f t="shared" si="191"/>
        <v>1.2437182149818862</v>
      </c>
      <c r="E186" s="8">
        <f>_xll.BDH(E$2,"PX_LAST",$A186,$A186,"Days=A","Fill=P")</f>
        <v>7.8</v>
      </c>
      <c r="F186" s="8">
        <f t="shared" si="196"/>
        <v>8.9314611000632933</v>
      </c>
      <c r="G186" s="9">
        <f t="shared" si="192"/>
        <v>0.81195100909666307</v>
      </c>
      <c r="H186" s="9">
        <f t="shared" si="225"/>
        <v>-0.26000000000000006</v>
      </c>
      <c r="I186" s="9">
        <f t="shared" si="226"/>
        <v>0.27597550454833153</v>
      </c>
      <c r="J186" s="8">
        <v>0.18859999999999999</v>
      </c>
      <c r="K186" s="8">
        <f t="shared" si="197"/>
        <v>9.6585103908934766E-2</v>
      </c>
      <c r="L186" s="9">
        <f t="shared" si="198"/>
        <v>0.29658510390893478</v>
      </c>
      <c r="M186" s="8">
        <v>0.214</v>
      </c>
      <c r="N186" s="8">
        <f t="shared" si="199"/>
        <v>0.36764519792093064</v>
      </c>
      <c r="O186" s="9">
        <f t="shared" si="193"/>
        <v>0.36764519792093064</v>
      </c>
      <c r="Q186" s="40">
        <f t="shared" si="200"/>
        <v>0.39758359037003366</v>
      </c>
      <c r="R186" s="14" t="str">
        <f t="shared" si="209"/>
        <v>SD</v>
      </c>
      <c r="S186" t="str">
        <f t="shared" si="218"/>
        <v>SD</v>
      </c>
      <c r="T186" s="17">
        <f t="shared" si="210"/>
        <v>0.45069307934779035</v>
      </c>
      <c r="U186" s="34" t="str">
        <f t="shared" si="236"/>
        <v>SD</v>
      </c>
      <c r="V186">
        <v>0</v>
      </c>
      <c r="X186" s="16">
        <f t="shared" si="201"/>
        <v>38472</v>
      </c>
      <c r="Y186" s="1" t="e">
        <f t="shared" si="202"/>
        <v>#N/A</v>
      </c>
      <c r="Z186" s="1">
        <f t="shared" si="203"/>
        <v>0.39758359037003366</v>
      </c>
      <c r="AA186" s="1" t="e">
        <f t="shared" si="204"/>
        <v>#N/A</v>
      </c>
      <c r="AB186" s="1" t="e">
        <f t="shared" si="205"/>
        <v>#N/A</v>
      </c>
      <c r="AC186">
        <v>0</v>
      </c>
      <c r="AD186" s="1">
        <v>10.4</v>
      </c>
      <c r="AF186" s="16">
        <f t="shared" si="211"/>
        <v>38472</v>
      </c>
      <c r="AG186" s="1" t="e">
        <f t="shared" si="212"/>
        <v>#N/A</v>
      </c>
      <c r="AH186" s="1">
        <f t="shared" si="213"/>
        <v>0.39758359037003366</v>
      </c>
      <c r="AI186" s="1" t="e">
        <f t="shared" si="214"/>
        <v>#N/A</v>
      </c>
      <c r="AJ186" s="1" t="e">
        <f t="shared" si="215"/>
        <v>#N/A</v>
      </c>
      <c r="AM186" s="1"/>
      <c r="AN186" s="1"/>
      <c r="AO186" s="1"/>
      <c r="AP186" s="1"/>
      <c r="AQ186" s="16">
        <f t="shared" si="219"/>
        <v>38472</v>
      </c>
      <c r="AR186">
        <f t="shared" si="220"/>
        <v>3</v>
      </c>
      <c r="AS186">
        <f t="shared" si="221"/>
        <v>3</v>
      </c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6" t="e">
        <f t="shared" ref="BN186" si="275">#REF!</f>
        <v>#REF!</v>
      </c>
      <c r="BO186">
        <f t="shared" si="207"/>
        <v>3</v>
      </c>
      <c r="BP186">
        <f t="shared" si="208"/>
        <v>1</v>
      </c>
    </row>
    <row r="187" spans="1:68" x14ac:dyDescent="0.25">
      <c r="A187" s="7">
        <v>38503</v>
      </c>
      <c r="B187" s="8">
        <v>0.243087</v>
      </c>
      <c r="C187" s="8">
        <f t="shared" si="195"/>
        <v>0.24713149974240972</v>
      </c>
      <c r="D187" s="9">
        <f t="shared" si="191"/>
        <v>1.2356574987120486</v>
      </c>
      <c r="E187" s="8">
        <f>_xll.BDH(E$2,"PX_LAST",$A187,$A187,"Days=A","Fill=P")</f>
        <v>6.6</v>
      </c>
      <c r="F187" s="8">
        <f t="shared" si="196"/>
        <v>8.2669946865452548</v>
      </c>
      <c r="G187" s="9">
        <f t="shared" si="192"/>
        <v>0.75154497150411403</v>
      </c>
      <c r="H187" s="9">
        <f t="shared" si="225"/>
        <v>-0.37000000000000011</v>
      </c>
      <c r="I187" s="9">
        <f t="shared" si="226"/>
        <v>0.19077248575205696</v>
      </c>
      <c r="J187" s="8">
        <v>-0.01</v>
      </c>
      <c r="K187" s="8">
        <f t="shared" si="197"/>
        <v>6.620834929488835E-2</v>
      </c>
      <c r="L187" s="9">
        <f t="shared" si="198"/>
        <v>0.26620834929488835</v>
      </c>
      <c r="M187" s="8">
        <v>0.35799999999999998</v>
      </c>
      <c r="N187" s="8">
        <f t="shared" si="199"/>
        <v>0.36489631651346544</v>
      </c>
      <c r="O187" s="9">
        <f t="shared" si="193"/>
        <v>0.36489631651346544</v>
      </c>
      <c r="Q187" s="40">
        <f t="shared" si="200"/>
        <v>0.39568980097821038</v>
      </c>
      <c r="R187" s="14" t="str">
        <f t="shared" si="209"/>
        <v>SD</v>
      </c>
      <c r="S187" t="str">
        <f t="shared" si="218"/>
        <v>SD</v>
      </c>
      <c r="T187" s="17">
        <f t="shared" si="210"/>
        <v>0.45069307934779035</v>
      </c>
      <c r="U187" s="34" t="str">
        <f t="shared" si="236"/>
        <v>SD</v>
      </c>
      <c r="V187">
        <v>0</v>
      </c>
      <c r="X187" s="16">
        <f t="shared" si="201"/>
        <v>38503</v>
      </c>
      <c r="Y187" s="1" t="e">
        <f t="shared" si="202"/>
        <v>#N/A</v>
      </c>
      <c r="Z187" s="1">
        <f t="shared" si="203"/>
        <v>0.39568980097821038</v>
      </c>
      <c r="AA187" s="1" t="e">
        <f t="shared" si="204"/>
        <v>#N/A</v>
      </c>
      <c r="AB187" s="1" t="e">
        <f t="shared" si="205"/>
        <v>#N/A</v>
      </c>
      <c r="AC187">
        <v>0</v>
      </c>
      <c r="AD187" s="1">
        <v>17.2</v>
      </c>
      <c r="AF187" s="16">
        <f t="shared" si="211"/>
        <v>38503</v>
      </c>
      <c r="AG187" s="1" t="e">
        <f t="shared" si="212"/>
        <v>#N/A</v>
      </c>
      <c r="AH187" s="1">
        <f t="shared" si="213"/>
        <v>0.39568980097821038</v>
      </c>
      <c r="AI187" s="1" t="e">
        <f t="shared" si="214"/>
        <v>#N/A</v>
      </c>
      <c r="AJ187" s="1" t="e">
        <f t="shared" si="215"/>
        <v>#N/A</v>
      </c>
      <c r="AM187" s="1"/>
      <c r="AN187" s="1"/>
      <c r="AO187" s="1"/>
      <c r="AP187" s="1"/>
      <c r="AQ187" s="16">
        <f t="shared" si="219"/>
        <v>38503</v>
      </c>
      <c r="AR187">
        <f t="shared" si="220"/>
        <v>3</v>
      </c>
      <c r="AS187">
        <f t="shared" si="221"/>
        <v>3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6" t="e">
        <f t="shared" ref="BN187" si="276">#REF!</f>
        <v>#REF!</v>
      </c>
      <c r="BO187">
        <f t="shared" si="207"/>
        <v>3</v>
      </c>
      <c r="BP187">
        <f t="shared" si="208"/>
        <v>1</v>
      </c>
    </row>
    <row r="188" spans="1:68" x14ac:dyDescent="0.25">
      <c r="A188" s="7">
        <v>38533</v>
      </c>
      <c r="B188" s="8">
        <v>0.24476300000000001</v>
      </c>
      <c r="C188" s="8">
        <f t="shared" si="195"/>
        <v>0.24645647731582293</v>
      </c>
      <c r="D188" s="9">
        <f t="shared" si="191"/>
        <v>1.2322823865791146</v>
      </c>
      <c r="E188" s="8">
        <f>_xll.BDH(E$2,"PX_LAST",$A188,$A188,"Days=A","Fill=P")</f>
        <v>7.2</v>
      </c>
      <c r="F188" s="8">
        <f t="shared" si="196"/>
        <v>7.9629012008798572</v>
      </c>
      <c r="G188" s="9">
        <f t="shared" si="192"/>
        <v>0.72390010917089609</v>
      </c>
      <c r="H188" s="9">
        <f t="shared" si="225"/>
        <v>-0.31000000000000005</v>
      </c>
      <c r="I188" s="9">
        <f t="shared" si="226"/>
        <v>0.20695005458544802</v>
      </c>
      <c r="J188" s="8">
        <v>0.19389999999999999</v>
      </c>
      <c r="K188" s="8">
        <f t="shared" si="197"/>
        <v>0.10260046974584516</v>
      </c>
      <c r="L188" s="9">
        <f t="shared" si="198"/>
        <v>0.3026004697458452</v>
      </c>
      <c r="M188" s="8">
        <v>0.41799999999999998</v>
      </c>
      <c r="N188" s="8">
        <f t="shared" si="199"/>
        <v>0.38003086630712779</v>
      </c>
      <c r="O188" s="9">
        <f t="shared" si="193"/>
        <v>0.38003086630712779</v>
      </c>
      <c r="Q188" s="40">
        <f t="shared" si="200"/>
        <v>0.38524938519942042</v>
      </c>
      <c r="R188" s="14" t="str">
        <f t="shared" si="209"/>
        <v>SD</v>
      </c>
      <c r="S188" t="str">
        <f t="shared" si="218"/>
        <v>SD</v>
      </c>
      <c r="T188" s="17">
        <f t="shared" si="210"/>
        <v>0.45069307934779035</v>
      </c>
      <c r="U188" s="34" t="str">
        <f t="shared" si="236"/>
        <v>SD</v>
      </c>
      <c r="V188">
        <v>0</v>
      </c>
      <c r="X188" s="16">
        <f t="shared" si="201"/>
        <v>38533</v>
      </c>
      <c r="Y188" s="1">
        <f t="shared" si="202"/>
        <v>0.38524938519942042</v>
      </c>
      <c r="Z188" s="1">
        <f t="shared" si="203"/>
        <v>0.38524938519942042</v>
      </c>
      <c r="AA188" s="1" t="e">
        <f t="shared" si="204"/>
        <v>#N/A</v>
      </c>
      <c r="AB188" s="1" t="e">
        <f t="shared" si="205"/>
        <v>#N/A</v>
      </c>
      <c r="AC188">
        <v>0</v>
      </c>
      <c r="AD188" s="1">
        <v>-7</v>
      </c>
      <c r="AF188" s="16">
        <f t="shared" si="211"/>
        <v>38533</v>
      </c>
      <c r="AG188" s="1">
        <f t="shared" si="212"/>
        <v>0.38524938519942042</v>
      </c>
      <c r="AH188" s="1">
        <f t="shared" si="213"/>
        <v>0.38524938519942042</v>
      </c>
      <c r="AI188" s="1" t="e">
        <f t="shared" si="214"/>
        <v>#N/A</v>
      </c>
      <c r="AJ188" s="1" t="e">
        <f t="shared" si="215"/>
        <v>#N/A</v>
      </c>
      <c r="AM188" s="1"/>
      <c r="AN188" s="1"/>
      <c r="AO188" s="1"/>
      <c r="AP188" s="1"/>
      <c r="AQ188" s="16">
        <f t="shared" si="219"/>
        <v>38533</v>
      </c>
      <c r="AR188">
        <f t="shared" si="220"/>
        <v>3</v>
      </c>
      <c r="AS188">
        <f t="shared" si="221"/>
        <v>3</v>
      </c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6" t="e">
        <f t="shared" ref="BN188" si="277">#REF!</f>
        <v>#REF!</v>
      </c>
      <c r="BO188">
        <f t="shared" si="207"/>
        <v>3</v>
      </c>
      <c r="BP188">
        <f t="shared" si="208"/>
        <v>1</v>
      </c>
    </row>
    <row r="189" spans="1:68" x14ac:dyDescent="0.25">
      <c r="A189" s="7">
        <v>38564</v>
      </c>
      <c r="B189" s="8">
        <v>0.29260700000000001</v>
      </c>
      <c r="C189" s="8">
        <f t="shared" si="195"/>
        <v>0.25960937628081338</v>
      </c>
      <c r="D189" s="9">
        <f t="shared" si="191"/>
        <v>1.2980468814040669</v>
      </c>
      <c r="E189" s="8">
        <f>_xll.BDH(E$2,"PX_LAST",$A189,$A189,"Days=A","Fill=P")</f>
        <v>6.5</v>
      </c>
      <c r="F189" s="8">
        <f t="shared" si="196"/>
        <v>7.5459743586290973</v>
      </c>
      <c r="G189" s="9">
        <f t="shared" si="192"/>
        <v>0.68599766896628156</v>
      </c>
      <c r="H189" s="9">
        <f t="shared" si="225"/>
        <v>-0.33000000000000007</v>
      </c>
      <c r="I189" s="9">
        <f t="shared" si="226"/>
        <v>0.17799883448314074</v>
      </c>
      <c r="J189" s="8">
        <v>-2.1299999999999999E-2</v>
      </c>
      <c r="K189" s="8">
        <f t="shared" si="197"/>
        <v>6.7288835868279287E-2</v>
      </c>
      <c r="L189" s="9">
        <f t="shared" si="198"/>
        <v>0.26728883586827928</v>
      </c>
      <c r="M189" s="8">
        <v>0.73399999999999999</v>
      </c>
      <c r="N189" s="8">
        <f t="shared" si="199"/>
        <v>0.48091206940959641</v>
      </c>
      <c r="O189" s="9">
        <f t="shared" si="193"/>
        <v>0.48091206940959641</v>
      </c>
      <c r="Q189" s="40">
        <f t="shared" si="200"/>
        <v>0.41634997609940383</v>
      </c>
      <c r="R189" s="14" t="str">
        <f t="shared" si="209"/>
        <v>E</v>
      </c>
      <c r="S189" t="str">
        <f t="shared" si="218"/>
        <v>E</v>
      </c>
      <c r="T189" s="17">
        <f t="shared" si="210"/>
        <v>0.41634997609940383</v>
      </c>
      <c r="U189" s="34" t="str">
        <f t="shared" si="236"/>
        <v>E</v>
      </c>
      <c r="V189">
        <v>0</v>
      </c>
      <c r="X189" s="16">
        <f t="shared" si="201"/>
        <v>38564</v>
      </c>
      <c r="Y189" s="1">
        <f t="shared" si="202"/>
        <v>0.41634997609940383</v>
      </c>
      <c r="Z189" s="1">
        <f t="shared" si="203"/>
        <v>0.41634997609940383</v>
      </c>
      <c r="AA189" s="1" t="e">
        <f t="shared" si="204"/>
        <v>#N/A</v>
      </c>
      <c r="AB189" s="1" t="e">
        <f t="shared" si="205"/>
        <v>#N/A</v>
      </c>
      <c r="AC189">
        <v>0</v>
      </c>
      <c r="AD189" s="1">
        <v>25</v>
      </c>
      <c r="AF189" s="16">
        <f t="shared" si="211"/>
        <v>38564</v>
      </c>
      <c r="AG189" s="1">
        <f t="shared" si="212"/>
        <v>0.41634997609940383</v>
      </c>
      <c r="AH189" s="1">
        <f t="shared" si="213"/>
        <v>0.41634997609940383</v>
      </c>
      <c r="AI189" s="1" t="e">
        <f t="shared" si="214"/>
        <v>#N/A</v>
      </c>
      <c r="AJ189" s="1" t="e">
        <f t="shared" si="215"/>
        <v>#N/A</v>
      </c>
      <c r="AM189" s="1"/>
      <c r="AN189" s="1"/>
      <c r="AO189" s="1"/>
      <c r="AP189" s="1"/>
      <c r="AQ189" s="16">
        <f t="shared" si="219"/>
        <v>38564</v>
      </c>
      <c r="AR189">
        <f t="shared" si="220"/>
        <v>4</v>
      </c>
      <c r="AS189">
        <f t="shared" si="221"/>
        <v>4</v>
      </c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6" t="e">
        <f t="shared" ref="BN189" si="278">#REF!</f>
        <v>#REF!</v>
      </c>
      <c r="BO189">
        <f t="shared" si="207"/>
        <v>4</v>
      </c>
      <c r="BP189">
        <f t="shared" si="208"/>
        <v>1</v>
      </c>
    </row>
    <row r="190" spans="1:68" x14ac:dyDescent="0.25">
      <c r="A190" s="7">
        <v>38595</v>
      </c>
      <c r="B190" s="8">
        <v>0.37029899999999999</v>
      </c>
      <c r="C190" s="8">
        <f t="shared" si="195"/>
        <v>0.29115591904078153</v>
      </c>
      <c r="D190" s="9">
        <f t="shared" si="191"/>
        <v>1.4557795952039077</v>
      </c>
      <c r="E190" s="8">
        <f>_xll.BDH(E$2,"PX_LAST",$A190,$A190,"Days=A","Fill=P")</f>
        <v>6.7</v>
      </c>
      <c r="F190" s="8">
        <f t="shared" si="196"/>
        <v>7.304871666419805</v>
      </c>
      <c r="G190" s="9">
        <f t="shared" si="192"/>
        <v>0.6640792424018005</v>
      </c>
      <c r="H190" s="9">
        <f t="shared" si="225"/>
        <v>-0.27</v>
      </c>
      <c r="I190" s="9">
        <f t="shared" si="226"/>
        <v>0.19703962120090024</v>
      </c>
      <c r="J190" s="8">
        <v>-0.55689999999999995</v>
      </c>
      <c r="K190" s="8">
        <f t="shared" si="197"/>
        <v>-0.11060498235418031</v>
      </c>
      <c r="L190" s="9">
        <f t="shared" si="198"/>
        <v>8.9395017645819697E-2</v>
      </c>
      <c r="M190" s="8">
        <v>0.432</v>
      </c>
      <c r="N190" s="8">
        <f t="shared" si="199"/>
        <v>0.46697212962786144</v>
      </c>
      <c r="O190" s="9">
        <f t="shared" si="193"/>
        <v>0.46697212962786144</v>
      </c>
      <c r="Q190" s="40">
        <f t="shared" si="200"/>
        <v>0.36588775404743734</v>
      </c>
      <c r="R190" s="14" t="str">
        <f t="shared" si="209"/>
        <v>SD</v>
      </c>
      <c r="S190" t="str">
        <f t="shared" si="218"/>
        <v>SD</v>
      </c>
      <c r="T190" s="17">
        <f t="shared" si="210"/>
        <v>0.36588775404743734</v>
      </c>
      <c r="U190" s="34" t="str">
        <f t="shared" si="236"/>
        <v>SD</v>
      </c>
      <c r="V190">
        <v>0</v>
      </c>
      <c r="X190" s="16">
        <f t="shared" si="201"/>
        <v>38595</v>
      </c>
      <c r="Y190" s="1" t="e">
        <f t="shared" si="202"/>
        <v>#N/A</v>
      </c>
      <c r="Z190" s="1">
        <f t="shared" si="203"/>
        <v>0.36588775404743734</v>
      </c>
      <c r="AA190" s="1" t="e">
        <f t="shared" si="204"/>
        <v>#N/A</v>
      </c>
      <c r="AB190" s="1" t="e">
        <f t="shared" si="205"/>
        <v>#N/A</v>
      </c>
      <c r="AC190">
        <v>0</v>
      </c>
      <c r="AD190" s="1">
        <v>7.4</v>
      </c>
      <c r="AF190" s="16">
        <f t="shared" si="211"/>
        <v>38595</v>
      </c>
      <c r="AG190" s="1" t="e">
        <f t="shared" si="212"/>
        <v>#N/A</v>
      </c>
      <c r="AH190" s="1">
        <f t="shared" si="213"/>
        <v>0.36588775404743734</v>
      </c>
      <c r="AI190" s="1" t="e">
        <f t="shared" si="214"/>
        <v>#N/A</v>
      </c>
      <c r="AJ190" s="1" t="e">
        <f t="shared" si="215"/>
        <v>#N/A</v>
      </c>
      <c r="AM190" s="1"/>
      <c r="AN190" s="1"/>
      <c r="AO190" s="1"/>
      <c r="AP190" s="1"/>
      <c r="AQ190" s="16">
        <f t="shared" si="219"/>
        <v>38595</v>
      </c>
      <c r="AR190">
        <f t="shared" si="220"/>
        <v>3</v>
      </c>
      <c r="AS190">
        <f t="shared" si="221"/>
        <v>3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6" t="e">
        <f t="shared" ref="BN190" si="279">#REF!</f>
        <v>#REF!</v>
      </c>
      <c r="BO190">
        <f t="shared" si="207"/>
        <v>3</v>
      </c>
      <c r="BP190">
        <f t="shared" si="208"/>
        <v>1</v>
      </c>
    </row>
    <row r="191" spans="1:68" x14ac:dyDescent="0.25">
      <c r="A191" s="7">
        <v>38625</v>
      </c>
      <c r="B191" s="8">
        <v>6.4918000000000003E-2</v>
      </c>
      <c r="C191" s="8">
        <f t="shared" si="195"/>
        <v>0.22667811211415878</v>
      </c>
      <c r="D191" s="9">
        <f t="shared" si="191"/>
        <v>1.1333905605707939</v>
      </c>
      <c r="E191" s="8">
        <f>_xll.BDH(E$2,"PX_LAST",$A191,$A191,"Days=A","Fill=P")</f>
        <v>5.6</v>
      </c>
      <c r="F191" s="8">
        <f t="shared" si="196"/>
        <v>6.8189832414901606</v>
      </c>
      <c r="G191" s="9">
        <f t="shared" si="192"/>
        <v>0.61990756740819641</v>
      </c>
      <c r="H191" s="9">
        <f t="shared" si="225"/>
        <v>-0.2</v>
      </c>
      <c r="I191" s="9">
        <f t="shared" si="226"/>
        <v>0.2099537837040982</v>
      </c>
      <c r="J191" s="8">
        <v>-1.0851999999999999</v>
      </c>
      <c r="K191" s="8">
        <f t="shared" si="197"/>
        <v>-0.38836456238323891</v>
      </c>
      <c r="L191" s="9">
        <f t="shared" si="198"/>
        <v>-0.1883645623832389</v>
      </c>
      <c r="M191" s="8">
        <v>0.39100000000000001</v>
      </c>
      <c r="N191" s="8">
        <f t="shared" si="199"/>
        <v>0.44532007268392093</v>
      </c>
      <c r="O191" s="9">
        <f t="shared" si="193"/>
        <v>0.44532007268392093</v>
      </c>
      <c r="Q191" s="40">
        <f t="shared" si="200"/>
        <v>0.24953759550755406</v>
      </c>
      <c r="R191" s="14" t="str">
        <f t="shared" si="209"/>
        <v>SD</v>
      </c>
      <c r="S191" t="str">
        <f t="shared" si="218"/>
        <v>SD</v>
      </c>
      <c r="T191" s="17">
        <f t="shared" si="210"/>
        <v>0.36588775404743734</v>
      </c>
      <c r="U191" s="34" t="str">
        <f t="shared" si="236"/>
        <v>SD</v>
      </c>
      <c r="V191">
        <v>0</v>
      </c>
      <c r="X191" s="16">
        <f t="shared" si="201"/>
        <v>38625</v>
      </c>
      <c r="Y191" s="1">
        <f t="shared" si="202"/>
        <v>0.24953759550755406</v>
      </c>
      <c r="Z191" s="1">
        <f t="shared" si="203"/>
        <v>0.24953759550755406</v>
      </c>
      <c r="AA191" s="1" t="e">
        <f t="shared" si="204"/>
        <v>#N/A</v>
      </c>
      <c r="AB191" s="1" t="e">
        <f t="shared" si="205"/>
        <v>#N/A</v>
      </c>
      <c r="AC191">
        <v>0</v>
      </c>
      <c r="AD191" s="1">
        <v>2.2999999999999998</v>
      </c>
      <c r="AF191" s="16">
        <f t="shared" si="211"/>
        <v>38625</v>
      </c>
      <c r="AG191" s="1">
        <f t="shared" si="212"/>
        <v>0.24953759550755406</v>
      </c>
      <c r="AH191" s="1">
        <f t="shared" si="213"/>
        <v>0.24953759550755406</v>
      </c>
      <c r="AI191" s="1" t="e">
        <f t="shared" si="214"/>
        <v>#N/A</v>
      </c>
      <c r="AJ191" s="1" t="e">
        <f t="shared" si="215"/>
        <v>#N/A</v>
      </c>
      <c r="AM191" s="1"/>
      <c r="AN191" s="1"/>
      <c r="AO191" s="1"/>
      <c r="AP191" s="1"/>
      <c r="AQ191" s="16">
        <f t="shared" si="219"/>
        <v>38625</v>
      </c>
      <c r="AR191">
        <f t="shared" si="220"/>
        <v>3</v>
      </c>
      <c r="AS191">
        <f t="shared" si="221"/>
        <v>3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6" t="e">
        <f t="shared" ref="BN191" si="280">#REF!</f>
        <v>#REF!</v>
      </c>
      <c r="BO191">
        <f t="shared" si="207"/>
        <v>3</v>
      </c>
      <c r="BP191">
        <f t="shared" si="208"/>
        <v>1</v>
      </c>
    </row>
    <row r="192" spans="1:68" x14ac:dyDescent="0.25">
      <c r="A192" s="7">
        <v>38656</v>
      </c>
      <c r="B192" s="8">
        <v>0.136236</v>
      </c>
      <c r="C192" s="8">
        <f t="shared" si="195"/>
        <v>0.20090211016162351</v>
      </c>
      <c r="D192" s="9">
        <f t="shared" si="191"/>
        <v>1.0045105508081176</v>
      </c>
      <c r="E192" s="8">
        <f>_xll.BDH(E$2,"PX_LAST",$A192,$A192,"Days=A","Fill=P")</f>
        <v>5.4</v>
      </c>
      <c r="F192" s="8">
        <f t="shared" si="196"/>
        <v>6.4145730176654654</v>
      </c>
      <c r="G192" s="9">
        <f t="shared" si="192"/>
        <v>0.58314300160595145</v>
      </c>
      <c r="H192" s="9">
        <f t="shared" si="225"/>
        <v>-0.23999999999999994</v>
      </c>
      <c r="I192" s="9">
        <f t="shared" si="226"/>
        <v>0.17157150080297576</v>
      </c>
      <c r="J192" s="8">
        <v>0.44429999999999997</v>
      </c>
      <c r="K192" s="8">
        <f t="shared" si="197"/>
        <v>-0.15105516210401582</v>
      </c>
      <c r="L192" s="9">
        <f t="shared" si="198"/>
        <v>4.8944837895984195E-2</v>
      </c>
      <c r="M192" s="8">
        <v>0.318</v>
      </c>
      <c r="N192" s="8">
        <f t="shared" si="199"/>
        <v>0.40903385196900344</v>
      </c>
      <c r="O192" s="9">
        <f t="shared" si="193"/>
        <v>0.40903385196900344</v>
      </c>
      <c r="Q192" s="40">
        <f t="shared" si="200"/>
        <v>0.30083079715153749</v>
      </c>
      <c r="R192" s="14" t="str">
        <f t="shared" si="209"/>
        <v>E</v>
      </c>
      <c r="S192" t="str">
        <f t="shared" si="218"/>
        <v>E</v>
      </c>
      <c r="T192" s="17">
        <f t="shared" si="210"/>
        <v>0.30083079715153749</v>
      </c>
      <c r="U192" s="34" t="str">
        <f t="shared" si="236"/>
        <v>E</v>
      </c>
      <c r="V192">
        <v>0</v>
      </c>
      <c r="X192" s="16">
        <f t="shared" si="201"/>
        <v>38656</v>
      </c>
      <c r="Y192" s="1">
        <f t="shared" si="202"/>
        <v>0.30083079715153749</v>
      </c>
      <c r="Z192" s="1" t="e">
        <f t="shared" si="203"/>
        <v>#N/A</v>
      </c>
      <c r="AA192" s="1" t="e">
        <f t="shared" si="204"/>
        <v>#N/A</v>
      </c>
      <c r="AB192" s="1" t="e">
        <f t="shared" si="205"/>
        <v>#N/A</v>
      </c>
      <c r="AC192">
        <v>0</v>
      </c>
      <c r="AD192" s="1">
        <v>17.399999999999999</v>
      </c>
      <c r="AF192" s="16">
        <f t="shared" si="211"/>
        <v>38656</v>
      </c>
      <c r="AG192" s="1">
        <f t="shared" si="212"/>
        <v>0.30083079715153749</v>
      </c>
      <c r="AH192" s="1" t="e">
        <f t="shared" si="213"/>
        <v>#N/A</v>
      </c>
      <c r="AI192" s="1" t="e">
        <f t="shared" si="214"/>
        <v>#N/A</v>
      </c>
      <c r="AJ192" s="1" t="e">
        <f t="shared" si="215"/>
        <v>#N/A</v>
      </c>
      <c r="AM192" s="1"/>
      <c r="AN192" s="1"/>
      <c r="AO192" s="1"/>
      <c r="AP192" s="1"/>
      <c r="AQ192" s="16">
        <f t="shared" si="219"/>
        <v>38656</v>
      </c>
      <c r="AR192">
        <f t="shared" si="220"/>
        <v>4</v>
      </c>
      <c r="AS192">
        <f t="shared" si="221"/>
        <v>4</v>
      </c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6" t="e">
        <f t="shared" ref="BN192" si="281">#REF!</f>
        <v>#REF!</v>
      </c>
      <c r="BO192">
        <f t="shared" si="207"/>
        <v>4</v>
      </c>
      <c r="BP192">
        <f t="shared" si="208"/>
        <v>1</v>
      </c>
    </row>
    <row r="193" spans="1:68" x14ac:dyDescent="0.25">
      <c r="A193" s="7">
        <v>38686</v>
      </c>
      <c r="B193" s="8">
        <v>0.28021200000000002</v>
      </c>
      <c r="C193" s="8">
        <f t="shared" si="195"/>
        <v>0.22350542876556082</v>
      </c>
      <c r="D193" s="9">
        <f t="shared" si="191"/>
        <v>1.117527143827804</v>
      </c>
      <c r="E193" s="8">
        <f>_xll.BDH(E$2,"PX_LAST",$A193,$A193,"Days=A","Fill=P")</f>
        <v>5</v>
      </c>
      <c r="F193" s="8">
        <f t="shared" si="196"/>
        <v>6.0114197076308074</v>
      </c>
      <c r="G193" s="9">
        <f t="shared" si="192"/>
        <v>0.54649270069370981</v>
      </c>
      <c r="H193" s="9">
        <f t="shared" si="225"/>
        <v>-0.15999999999999998</v>
      </c>
      <c r="I193" s="9">
        <f t="shared" si="226"/>
        <v>0.19324635034685492</v>
      </c>
      <c r="J193" s="8">
        <v>0.8891</v>
      </c>
      <c r="K193" s="8">
        <f t="shared" si="197"/>
        <v>0.14538905909562874</v>
      </c>
      <c r="L193" s="9">
        <f t="shared" si="198"/>
        <v>0.34538905909562878</v>
      </c>
      <c r="M193" s="8">
        <v>0.38600000000000001</v>
      </c>
      <c r="N193" s="8">
        <f t="shared" si="199"/>
        <v>0.40246920415783743</v>
      </c>
      <c r="O193" s="9">
        <f t="shared" si="193"/>
        <v>0.40246920415783743</v>
      </c>
      <c r="Q193" s="40">
        <f t="shared" si="200"/>
        <v>0.38758164359971298</v>
      </c>
      <c r="R193" s="14" t="str">
        <f t="shared" si="209"/>
        <v>E</v>
      </c>
      <c r="S193" t="str">
        <f t="shared" si="218"/>
        <v>E</v>
      </c>
      <c r="T193" s="17">
        <f t="shared" si="210"/>
        <v>0.30083079715153749</v>
      </c>
      <c r="U193" s="34" t="str">
        <f t="shared" si="236"/>
        <v>E</v>
      </c>
      <c r="V193">
        <v>0</v>
      </c>
      <c r="X193" s="16">
        <f t="shared" si="201"/>
        <v>38686</v>
      </c>
      <c r="Y193" s="1">
        <f t="shared" si="202"/>
        <v>0.38758164359971298</v>
      </c>
      <c r="Z193" s="1" t="e">
        <f t="shared" si="203"/>
        <v>#N/A</v>
      </c>
      <c r="AA193" s="1" t="e">
        <f t="shared" si="204"/>
        <v>#N/A</v>
      </c>
      <c r="AB193" s="1" t="e">
        <f t="shared" si="205"/>
        <v>#N/A</v>
      </c>
      <c r="AC193">
        <v>0</v>
      </c>
      <c r="AD193" s="1">
        <v>73.5</v>
      </c>
      <c r="AF193" s="16">
        <f t="shared" si="211"/>
        <v>38686</v>
      </c>
      <c r="AG193" s="1">
        <f t="shared" si="212"/>
        <v>0.38758164359971298</v>
      </c>
      <c r="AH193" s="1" t="e">
        <f t="shared" si="213"/>
        <v>#N/A</v>
      </c>
      <c r="AI193" s="1" t="e">
        <f t="shared" si="214"/>
        <v>#N/A</v>
      </c>
      <c r="AJ193" s="1" t="e">
        <f t="shared" si="215"/>
        <v>#N/A</v>
      </c>
      <c r="AM193" s="1"/>
      <c r="AN193" s="1"/>
      <c r="AO193" s="1"/>
      <c r="AP193" s="1"/>
      <c r="AQ193" s="16">
        <f t="shared" si="219"/>
        <v>38686</v>
      </c>
      <c r="AR193">
        <f t="shared" si="220"/>
        <v>4</v>
      </c>
      <c r="AS193">
        <f t="shared" si="221"/>
        <v>4</v>
      </c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6" t="e">
        <f t="shared" ref="BN193" si="282">#REF!</f>
        <v>#REF!</v>
      </c>
      <c r="BO193">
        <f t="shared" si="207"/>
        <v>4</v>
      </c>
      <c r="BP193">
        <f t="shared" si="208"/>
        <v>1</v>
      </c>
    </row>
    <row r="194" spans="1:68" x14ac:dyDescent="0.25">
      <c r="A194" s="7">
        <v>38717</v>
      </c>
      <c r="B194" s="8">
        <v>0.35413800000000001</v>
      </c>
      <c r="C194" s="8">
        <f t="shared" si="195"/>
        <v>0.26073571156737596</v>
      </c>
      <c r="D194" s="9">
        <f t="shared" si="191"/>
        <v>1.3036785578368797</v>
      </c>
      <c r="E194" s="8">
        <f>_xll.BDH(E$2,"PX_LAST",$A194,$A194,"Days=A","Fill=P")</f>
        <v>4</v>
      </c>
      <c r="F194" s="8">
        <f t="shared" si="196"/>
        <v>5.4381650909560264</v>
      </c>
      <c r="G194" s="9">
        <f t="shared" si="192"/>
        <v>0.49437864463236603</v>
      </c>
      <c r="H194" s="9">
        <f t="shared" si="225"/>
        <v>-0.32</v>
      </c>
      <c r="I194" s="9">
        <f t="shared" si="226"/>
        <v>8.718932231618301E-2</v>
      </c>
      <c r="J194" s="8">
        <v>0.40089999999999998</v>
      </c>
      <c r="K194" s="8">
        <f t="shared" si="197"/>
        <v>0.21820967725337456</v>
      </c>
      <c r="L194" s="9">
        <f t="shared" si="198"/>
        <v>0.41820967725337455</v>
      </c>
      <c r="M194" s="8">
        <v>0.441</v>
      </c>
      <c r="N194" s="8">
        <f t="shared" si="199"/>
        <v>0.41345048097285375</v>
      </c>
      <c r="O194" s="9">
        <f t="shared" si="193"/>
        <v>0.41345048097285375</v>
      </c>
      <c r="Q194" s="40">
        <f t="shared" si="200"/>
        <v>0.43783980835561292</v>
      </c>
      <c r="R194" s="14" t="str">
        <f t="shared" si="209"/>
        <v>E</v>
      </c>
      <c r="S194" t="str">
        <f t="shared" si="218"/>
        <v>E</v>
      </c>
      <c r="T194" s="17">
        <f t="shared" si="210"/>
        <v>0.30083079715153749</v>
      </c>
      <c r="U194" s="34" t="str">
        <f t="shared" si="236"/>
        <v>E</v>
      </c>
      <c r="V194">
        <v>0</v>
      </c>
      <c r="X194" s="16">
        <f t="shared" si="201"/>
        <v>38717</v>
      </c>
      <c r="Y194" s="1">
        <f t="shared" si="202"/>
        <v>0.43783980835561292</v>
      </c>
      <c r="Z194" s="1" t="e">
        <f t="shared" si="203"/>
        <v>#N/A</v>
      </c>
      <c r="AA194" s="1" t="e">
        <f t="shared" si="204"/>
        <v>#N/A</v>
      </c>
      <c r="AB194" s="1" t="e">
        <f t="shared" si="205"/>
        <v>#N/A</v>
      </c>
      <c r="AC194">
        <v>0</v>
      </c>
      <c r="AD194" s="1">
        <v>44.9</v>
      </c>
      <c r="AF194" s="16">
        <f t="shared" si="211"/>
        <v>38717</v>
      </c>
      <c r="AG194" s="1">
        <f t="shared" si="212"/>
        <v>0.43783980835561292</v>
      </c>
      <c r="AH194" s="1" t="e">
        <f t="shared" si="213"/>
        <v>#N/A</v>
      </c>
      <c r="AI194" s="1" t="e">
        <f t="shared" si="214"/>
        <v>#N/A</v>
      </c>
      <c r="AJ194" s="1" t="e">
        <f t="shared" si="215"/>
        <v>#N/A</v>
      </c>
      <c r="AM194" s="1"/>
      <c r="AN194" s="1"/>
      <c r="AO194" s="1"/>
      <c r="AP194" s="1"/>
      <c r="AQ194" s="16">
        <f t="shared" si="219"/>
        <v>38717</v>
      </c>
      <c r="AR194">
        <f t="shared" si="220"/>
        <v>4</v>
      </c>
      <c r="AS194">
        <f t="shared" si="221"/>
        <v>4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6" t="e">
        <f t="shared" ref="BN194" si="283">#REF!</f>
        <v>#REF!</v>
      </c>
      <c r="BO194">
        <f t="shared" si="207"/>
        <v>4</v>
      </c>
      <c r="BP194">
        <f t="shared" si="208"/>
        <v>1</v>
      </c>
    </row>
    <row r="195" spans="1:68" x14ac:dyDescent="0.25">
      <c r="A195" s="7">
        <v>38748</v>
      </c>
      <c r="B195" s="8">
        <v>0.41821199999999997</v>
      </c>
      <c r="C195" s="8">
        <f t="shared" si="195"/>
        <v>0.30561645377067381</v>
      </c>
      <c r="D195" s="9">
        <f t="shared" si="191"/>
        <v>1.5280822688533691</v>
      </c>
      <c r="E195" s="8">
        <f>_xll.BDH(E$2,"PX_LAST",$A195,$A195,"Days=A","Fill=P")</f>
        <v>4.0999999999999996</v>
      </c>
      <c r="F195" s="8">
        <f t="shared" si="196"/>
        <v>5.0567880400335588</v>
      </c>
      <c r="G195" s="9">
        <f t="shared" si="192"/>
        <v>0.45970800363941444</v>
      </c>
      <c r="H195" s="9">
        <f t="shared" si="225"/>
        <v>-0.24000000000000005</v>
      </c>
      <c r="I195" s="9">
        <f t="shared" si="226"/>
        <v>0.1098540018197072</v>
      </c>
      <c r="J195" s="8">
        <v>0.35370000000000001</v>
      </c>
      <c r="K195" s="8">
        <f t="shared" si="197"/>
        <v>0.25682441923616284</v>
      </c>
      <c r="L195" s="9">
        <f t="shared" si="198"/>
        <v>0.45682441923616285</v>
      </c>
      <c r="M195" s="8">
        <v>0.89100000000000001</v>
      </c>
      <c r="N195" s="8">
        <f t="shared" si="199"/>
        <v>0.54955209389559045</v>
      </c>
      <c r="O195" s="9">
        <f t="shared" si="193"/>
        <v>0.54955209389559045</v>
      </c>
      <c r="Q195" s="40">
        <f t="shared" si="200"/>
        <v>0.48087797751971778</v>
      </c>
      <c r="R195" s="14" t="str">
        <f t="shared" si="209"/>
        <v>E</v>
      </c>
      <c r="S195" t="str">
        <f t="shared" si="218"/>
        <v>E</v>
      </c>
      <c r="T195" s="17">
        <f t="shared" si="210"/>
        <v>0.30083079715153749</v>
      </c>
      <c r="U195" s="34" t="str">
        <f t="shared" si="236"/>
        <v>E</v>
      </c>
      <c r="V195">
        <v>0</v>
      </c>
      <c r="X195" s="16">
        <f t="shared" si="201"/>
        <v>38748</v>
      </c>
      <c r="Y195" s="1">
        <f t="shared" si="202"/>
        <v>0.48087797751971778</v>
      </c>
      <c r="Z195" s="1" t="e">
        <f t="shared" si="203"/>
        <v>#N/A</v>
      </c>
      <c r="AA195" s="1" t="e">
        <f t="shared" si="204"/>
        <v>#N/A</v>
      </c>
      <c r="AB195" s="1" t="e">
        <f t="shared" si="205"/>
        <v>#N/A</v>
      </c>
      <c r="AC195">
        <v>0</v>
      </c>
      <c r="AD195" s="1">
        <v>-23</v>
      </c>
      <c r="AF195" s="16">
        <f t="shared" si="211"/>
        <v>38748</v>
      </c>
      <c r="AG195" s="1">
        <f t="shared" si="212"/>
        <v>0.48087797751971778</v>
      </c>
      <c r="AH195" s="1" t="e">
        <f t="shared" si="213"/>
        <v>#N/A</v>
      </c>
      <c r="AI195" s="1" t="e">
        <f t="shared" si="214"/>
        <v>#N/A</v>
      </c>
      <c r="AJ195" s="1" t="e">
        <f t="shared" si="215"/>
        <v>#N/A</v>
      </c>
      <c r="AM195" s="1"/>
      <c r="AN195" s="1"/>
      <c r="AO195" s="1"/>
      <c r="AP195" s="1"/>
      <c r="AQ195" s="16">
        <f t="shared" si="219"/>
        <v>38748</v>
      </c>
      <c r="AR195">
        <f t="shared" si="220"/>
        <v>4</v>
      </c>
      <c r="AS195">
        <f t="shared" si="221"/>
        <v>4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6" t="e">
        <f t="shared" ref="BN195" si="284">#REF!</f>
        <v>#REF!</v>
      </c>
      <c r="BO195">
        <f t="shared" si="207"/>
        <v>4</v>
      </c>
      <c r="BP195">
        <f t="shared" si="208"/>
        <v>1</v>
      </c>
    </row>
    <row r="196" spans="1:68" x14ac:dyDescent="0.25">
      <c r="A196" s="7">
        <v>38776</v>
      </c>
      <c r="B196" s="8">
        <v>0.323125</v>
      </c>
      <c r="C196" s="8">
        <f t="shared" si="195"/>
        <v>0.31060638944603181</v>
      </c>
      <c r="D196" s="9">
        <f t="shared" ref="D196:D259" si="285">C196/0.2</f>
        <v>1.553031947230159</v>
      </c>
      <c r="E196" s="8">
        <f>_xll.BDH(E$2,"PX_LAST",$A196,$A196,"Days=A","Fill=P")</f>
        <v>3.6</v>
      </c>
      <c r="F196" s="8">
        <f t="shared" si="196"/>
        <v>4.6416034486239948</v>
      </c>
      <c r="G196" s="9">
        <f t="shared" ref="G196:G259" si="286">F196/11</f>
        <v>0.42196394987490859</v>
      </c>
      <c r="H196" s="9">
        <f t="shared" si="225"/>
        <v>-0.31</v>
      </c>
      <c r="I196" s="9">
        <f t="shared" si="226"/>
        <v>5.5981974937454299E-2</v>
      </c>
      <c r="J196" s="8">
        <v>0.1996</v>
      </c>
      <c r="K196" s="8">
        <f t="shared" si="197"/>
        <v>0.24051545975385641</v>
      </c>
      <c r="L196" s="9">
        <f t="shared" si="198"/>
        <v>0.44051545975385642</v>
      </c>
      <c r="M196" s="8">
        <v>1.05</v>
      </c>
      <c r="N196" s="8">
        <f t="shared" si="199"/>
        <v>0.69217974713534725</v>
      </c>
      <c r="O196" s="9">
        <f t="shared" ref="O196:O259" si="287">IF(N196&lt;-1,-(-N196^(0.5)),IF(N196&lt;0,0.5*N196,N196))*1+0*IF(N196&gt;0,N196*6,N196)/6</f>
        <v>0.69217974713534725</v>
      </c>
      <c r="Q196" s="40">
        <f t="shared" si="200"/>
        <v>0.52806795733568912</v>
      </c>
      <c r="R196" s="14" t="str">
        <f t="shared" si="209"/>
        <v>E</v>
      </c>
      <c r="S196" t="str">
        <f t="shared" si="218"/>
        <v>E</v>
      </c>
      <c r="T196" s="17">
        <f t="shared" si="210"/>
        <v>0.30083079715153749</v>
      </c>
      <c r="U196" s="34" t="str">
        <f t="shared" si="236"/>
        <v>E</v>
      </c>
      <c r="V196">
        <v>0</v>
      </c>
      <c r="X196" s="16">
        <f t="shared" si="201"/>
        <v>38776</v>
      </c>
      <c r="Y196" s="1">
        <f t="shared" si="202"/>
        <v>0.52806795733568912</v>
      </c>
      <c r="Z196" s="1">
        <f t="shared" si="203"/>
        <v>0.52806795733568912</v>
      </c>
      <c r="AA196" s="1" t="e">
        <f t="shared" si="204"/>
        <v>#N/A</v>
      </c>
      <c r="AB196" s="1" t="e">
        <f t="shared" si="205"/>
        <v>#N/A</v>
      </c>
      <c r="AC196">
        <v>0</v>
      </c>
      <c r="AD196" s="1">
        <v>-55.4</v>
      </c>
      <c r="AF196" s="16">
        <f t="shared" si="211"/>
        <v>38776</v>
      </c>
      <c r="AG196" s="1">
        <f t="shared" si="212"/>
        <v>0.52806795733568912</v>
      </c>
      <c r="AH196" s="1">
        <f t="shared" si="213"/>
        <v>0.52806795733568912</v>
      </c>
      <c r="AI196" s="1" t="e">
        <f t="shared" si="214"/>
        <v>#N/A</v>
      </c>
      <c r="AJ196" s="1" t="e">
        <f t="shared" si="215"/>
        <v>#N/A</v>
      </c>
      <c r="AM196" s="1"/>
      <c r="AN196" s="1"/>
      <c r="AO196" s="1"/>
      <c r="AP196" s="1"/>
      <c r="AQ196" s="16">
        <f t="shared" si="219"/>
        <v>38776</v>
      </c>
      <c r="AR196">
        <f t="shared" si="220"/>
        <v>4</v>
      </c>
      <c r="AS196">
        <f t="shared" si="221"/>
        <v>4</v>
      </c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6" t="e">
        <f t="shared" ref="BN196" si="288">#REF!</f>
        <v>#REF!</v>
      </c>
      <c r="BO196">
        <f t="shared" si="207"/>
        <v>4</v>
      </c>
      <c r="BP196">
        <f t="shared" si="208"/>
        <v>1</v>
      </c>
    </row>
    <row r="197" spans="1:68" x14ac:dyDescent="0.25">
      <c r="A197" s="7">
        <v>38807</v>
      </c>
      <c r="B197" s="8">
        <v>0.25034000000000001</v>
      </c>
      <c r="C197" s="8">
        <f t="shared" ref="C197:C260" si="289">C196*$X$1+(1-$X$1)*B197</f>
        <v>0.29343046845391274</v>
      </c>
      <c r="D197" s="9">
        <f t="shared" si="285"/>
        <v>1.4671523422695636</v>
      </c>
      <c r="E197" s="8">
        <f>_xll.BDH(E$2,"PX_LAST",$A197,$A197,"Days=A","Fill=P")</f>
        <v>4.3</v>
      </c>
      <c r="F197" s="8">
        <f t="shared" ref="F197:F260" si="290">F196*$X$1+(1-$X$1)*E197</f>
        <v>4.5442464657661565</v>
      </c>
      <c r="G197" s="9">
        <f t="shared" si="286"/>
        <v>0.4131133150696506</v>
      </c>
      <c r="H197" s="9">
        <f t="shared" si="225"/>
        <v>-0.12999999999999998</v>
      </c>
      <c r="I197" s="9">
        <f t="shared" si="226"/>
        <v>0.14155665753482533</v>
      </c>
      <c r="J197" s="8">
        <v>2.9499999999999998E-2</v>
      </c>
      <c r="K197" s="8">
        <f t="shared" ref="K197:K260" si="291">K196*$X$1+(1-$X$1)*J197</f>
        <v>0.18037605372400733</v>
      </c>
      <c r="L197" s="9">
        <f t="shared" ref="L197:L260" si="292">MAX(IF(K197&lt;-1,-1*SQRT(-K197),IF(K197&gt;1,SQRT(K197),K197)),-2)+0.2</f>
        <v>0.38037605372400735</v>
      </c>
      <c r="M197" s="8">
        <v>0.80400000000000005</v>
      </c>
      <c r="N197" s="8">
        <f t="shared" ref="N197:N260" si="293">N196*$X$1+(1-$X$1)*M197</f>
        <v>0.72404851920177327</v>
      </c>
      <c r="O197" s="9">
        <f t="shared" si="287"/>
        <v>0.72404851920177327</v>
      </c>
      <c r="Q197" s="40">
        <f t="shared" ref="Q197:Q260" si="294">0.3*O197+0.3*L197+0.3*I196+0.1*D197</f>
        <v>0.49483719858592684</v>
      </c>
      <c r="R197" s="14" t="str">
        <f t="shared" si="209"/>
        <v>SD</v>
      </c>
      <c r="S197" t="str">
        <f t="shared" si="218"/>
        <v>SD</v>
      </c>
      <c r="T197" s="17">
        <f t="shared" si="210"/>
        <v>0.49483719858592684</v>
      </c>
      <c r="U197" s="34" t="str">
        <f t="shared" si="236"/>
        <v>SD</v>
      </c>
      <c r="V197">
        <v>0</v>
      </c>
      <c r="X197" s="16">
        <f t="shared" ref="X197:X214" si="295">A197</f>
        <v>38807</v>
      </c>
      <c r="Y197" s="1" t="e">
        <f t="shared" ref="Y197:Y260" si="296">IF(OR($R197=Y$4,$R198=Y$4),$Q197,NA())</f>
        <v>#N/A</v>
      </c>
      <c r="Z197" s="1">
        <f t="shared" ref="Z197:Z260" si="297">IF(OR($R197=Z$4,$R198=Z$4),$Q197,NA())</f>
        <v>0.49483719858592684</v>
      </c>
      <c r="AA197" s="1" t="e">
        <f t="shared" ref="AA197:AA260" si="298">IF(OR($R197=AA$4,$R198=AA$4),$Q197,NA())</f>
        <v>#N/A</v>
      </c>
      <c r="AB197" s="1" t="e">
        <f t="shared" ref="AB197:AB260" si="299">IF(OR($R197=AB$4,$R198=AB$4),$Q197,NA())</f>
        <v>#N/A</v>
      </c>
      <c r="AC197">
        <v>0</v>
      </c>
      <c r="AD197" s="1">
        <v>-25.9</v>
      </c>
      <c r="AF197" s="16">
        <f t="shared" si="211"/>
        <v>38807</v>
      </c>
      <c r="AG197" s="1" t="e">
        <f t="shared" si="212"/>
        <v>#N/A</v>
      </c>
      <c r="AH197" s="1">
        <f t="shared" si="213"/>
        <v>0.49483719858592684</v>
      </c>
      <c r="AI197" s="1" t="e">
        <f t="shared" si="214"/>
        <v>#N/A</v>
      </c>
      <c r="AJ197" s="1" t="e">
        <f t="shared" si="215"/>
        <v>#N/A</v>
      </c>
      <c r="AM197" s="1"/>
      <c r="AN197" s="1"/>
      <c r="AO197" s="1"/>
      <c r="AP197" s="1"/>
      <c r="AQ197" s="16">
        <f t="shared" si="219"/>
        <v>38807</v>
      </c>
      <c r="AR197">
        <f t="shared" si="220"/>
        <v>3</v>
      </c>
      <c r="AS197">
        <f t="shared" si="221"/>
        <v>3</v>
      </c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6" t="e">
        <f t="shared" ref="BN197" si="300">#REF!</f>
        <v>#REF!</v>
      </c>
      <c r="BO197">
        <f t="shared" ref="BO197:BO260" si="301">IF($S197="E",4,IF($S197="R",2,IF($S197="SD",3,1)))</f>
        <v>3</v>
      </c>
      <c r="BP197">
        <f t="shared" ref="BP197:BP260" si="302">IF($W197="E",4,IF($W197="R",2,IF($W197="SD",3,1)))</f>
        <v>1</v>
      </c>
    </row>
    <row r="198" spans="1:68" x14ac:dyDescent="0.25">
      <c r="A198" s="7">
        <v>38837</v>
      </c>
      <c r="B198" s="8">
        <v>0.26237500000000002</v>
      </c>
      <c r="C198" s="8">
        <f t="shared" si="289"/>
        <v>0.28457965994454759</v>
      </c>
      <c r="D198" s="9">
        <f t="shared" si="285"/>
        <v>1.422898299722738</v>
      </c>
      <c r="E198" s="8">
        <f>_xll.BDH(E$2,"PX_LAST",$A198,$A198,"Days=A","Fill=P")</f>
        <v>3.3</v>
      </c>
      <c r="F198" s="8">
        <f t="shared" si="290"/>
        <v>4.1896362230228013</v>
      </c>
      <c r="G198" s="9">
        <f t="shared" si="286"/>
        <v>0.38087602027480011</v>
      </c>
      <c r="H198" s="9">
        <f t="shared" si="225"/>
        <v>-0.21000000000000005</v>
      </c>
      <c r="I198" s="9">
        <f t="shared" si="226"/>
        <v>8.5438010137400031E-2</v>
      </c>
      <c r="J198" s="8">
        <v>-0.41880000000000001</v>
      </c>
      <c r="K198" s="8">
        <f t="shared" si="291"/>
        <v>9.6108784126652247E-3</v>
      </c>
      <c r="L198" s="9">
        <f t="shared" si="292"/>
        <v>0.20961087841266524</v>
      </c>
      <c r="M198" s="8">
        <v>0.91800000000000004</v>
      </c>
      <c r="N198" s="8">
        <f t="shared" si="293"/>
        <v>0.77932469122926784</v>
      </c>
      <c r="O198" s="9">
        <f t="shared" si="287"/>
        <v>0.77932469122926784</v>
      </c>
      <c r="Q198" s="40">
        <f t="shared" si="294"/>
        <v>0.48143749812530134</v>
      </c>
      <c r="R198" s="14" t="str">
        <f t="shared" ref="R198:R261" si="303">IF(Q198-Q197&gt;0,IF(Q198&gt;=0,"E","R"),IF(Q198&gt;=0,"SD","C"))</f>
        <v>SD</v>
      </c>
      <c r="S198" t="str">
        <f t="shared" si="218"/>
        <v>SD</v>
      </c>
      <c r="T198" s="17">
        <f t="shared" ref="T198:T261" si="304">IF(S198&lt;&gt;R197,Q198,T197)</f>
        <v>0.49483719858592684</v>
      </c>
      <c r="U198" s="34" t="str">
        <f t="shared" si="236"/>
        <v>SD</v>
      </c>
      <c r="V198">
        <v>0</v>
      </c>
      <c r="X198" s="16">
        <f t="shared" si="295"/>
        <v>38837</v>
      </c>
      <c r="Y198" s="1" t="e">
        <f t="shared" si="296"/>
        <v>#N/A</v>
      </c>
      <c r="Z198" s="1">
        <f t="shared" si="297"/>
        <v>0.48143749812530134</v>
      </c>
      <c r="AA198" s="1" t="e">
        <f t="shared" si="298"/>
        <v>#N/A</v>
      </c>
      <c r="AB198" s="1" t="e">
        <f t="shared" si="299"/>
        <v>#N/A</v>
      </c>
      <c r="AC198">
        <v>0</v>
      </c>
      <c r="AD198" s="1">
        <v>37.200000000000003</v>
      </c>
      <c r="AF198" s="16">
        <f t="shared" ref="AF198:AF261" si="305">A198</f>
        <v>38837</v>
      </c>
      <c r="AG198" s="1" t="e">
        <f t="shared" ref="AG198:AG261" si="306">IF(OR($U198=Y$4,$U199=Y$4),$Q198,NA())</f>
        <v>#N/A</v>
      </c>
      <c r="AH198" s="1">
        <f t="shared" ref="AH198:AH261" si="307">IF(OR($U198=Z$4,$U199=Z$4),$Q198,NA())</f>
        <v>0.48143749812530134</v>
      </c>
      <c r="AI198" s="1" t="e">
        <f t="shared" ref="AI198:AI261" si="308">IF(OR($U198=AA$4,$U199=AA$4),$Q198,NA())</f>
        <v>#N/A</v>
      </c>
      <c r="AJ198" s="1" t="e">
        <f t="shared" ref="AJ198:AJ261" si="309">IF(OR($U198=AB$4,$U199=AB$4),$Q198,NA())</f>
        <v>#N/A</v>
      </c>
      <c r="AM198" s="1"/>
      <c r="AN198" s="1"/>
      <c r="AO198" s="1"/>
      <c r="AP198" s="1"/>
      <c r="AQ198" s="16">
        <f t="shared" si="219"/>
        <v>38837</v>
      </c>
      <c r="AR198">
        <f t="shared" si="220"/>
        <v>3</v>
      </c>
      <c r="AS198">
        <f t="shared" si="221"/>
        <v>3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6" t="e">
        <f t="shared" ref="BN198" si="310">#REF!</f>
        <v>#REF!</v>
      </c>
      <c r="BO198">
        <f t="shared" si="301"/>
        <v>3</v>
      </c>
      <c r="BP198">
        <f t="shared" si="302"/>
        <v>1</v>
      </c>
    </row>
    <row r="199" spans="1:68" x14ac:dyDescent="0.25">
      <c r="A199" s="7">
        <v>38868</v>
      </c>
      <c r="B199" s="8">
        <v>0.29757699999999998</v>
      </c>
      <c r="C199" s="8">
        <f t="shared" si="289"/>
        <v>0.28828390186035152</v>
      </c>
      <c r="D199" s="9">
        <f t="shared" si="285"/>
        <v>1.4414195093017574</v>
      </c>
      <c r="E199" s="8">
        <f>_xll.BDH(E$2,"PX_LAST",$A199,$A199,"Days=A","Fill=P")</f>
        <v>3.1</v>
      </c>
      <c r="F199" s="8">
        <f t="shared" si="290"/>
        <v>3.8790898994613028</v>
      </c>
      <c r="G199" s="9">
        <f t="shared" si="286"/>
        <v>0.35264453631466391</v>
      </c>
      <c r="H199" s="9">
        <f t="shared" si="225"/>
        <v>-0.19</v>
      </c>
      <c r="I199" s="9">
        <f t="shared" si="226"/>
        <v>8.1322268157331956E-2</v>
      </c>
      <c r="J199" s="8">
        <v>-0.25530000000000003</v>
      </c>
      <c r="K199" s="8">
        <f t="shared" si="291"/>
        <v>-6.5888721934944383E-2</v>
      </c>
      <c r="L199" s="9">
        <f t="shared" si="292"/>
        <v>0.13411127806505563</v>
      </c>
      <c r="M199" s="8">
        <v>0.70299999999999996</v>
      </c>
      <c r="N199" s="8">
        <f t="shared" si="293"/>
        <v>0.75757215422892643</v>
      </c>
      <c r="O199" s="9">
        <f t="shared" si="287"/>
        <v>0.75757215422892643</v>
      </c>
      <c r="Q199" s="40">
        <f t="shared" si="294"/>
        <v>0.43727838365959038</v>
      </c>
      <c r="R199" s="14" t="str">
        <f t="shared" si="303"/>
        <v>SD</v>
      </c>
      <c r="S199" t="str">
        <f t="shared" si="218"/>
        <v>SD</v>
      </c>
      <c r="T199" s="17">
        <f t="shared" si="304"/>
        <v>0.49483719858592684</v>
      </c>
      <c r="U199" s="34" t="str">
        <f t="shared" si="236"/>
        <v>SD</v>
      </c>
      <c r="V199">
        <v>0</v>
      </c>
      <c r="X199" s="16">
        <f t="shared" si="295"/>
        <v>38868</v>
      </c>
      <c r="Y199" s="1" t="e">
        <f t="shared" si="296"/>
        <v>#N/A</v>
      </c>
      <c r="Z199" s="1">
        <f t="shared" si="297"/>
        <v>0.43727838365959038</v>
      </c>
      <c r="AA199" s="1" t="e">
        <f t="shared" si="298"/>
        <v>#N/A</v>
      </c>
      <c r="AB199" s="1" t="e">
        <f t="shared" si="299"/>
        <v>#N/A</v>
      </c>
      <c r="AC199">
        <v>0</v>
      </c>
      <c r="AD199" s="1">
        <v>52.4</v>
      </c>
      <c r="AF199" s="16">
        <f t="shared" si="305"/>
        <v>38868</v>
      </c>
      <c r="AG199" s="1" t="e">
        <f t="shared" si="306"/>
        <v>#N/A</v>
      </c>
      <c r="AH199" s="1">
        <f t="shared" si="307"/>
        <v>0.43727838365959038</v>
      </c>
      <c r="AI199" s="1" t="e">
        <f t="shared" si="308"/>
        <v>#N/A</v>
      </c>
      <c r="AJ199" s="1" t="e">
        <f t="shared" si="309"/>
        <v>#N/A</v>
      </c>
      <c r="AM199" s="1"/>
      <c r="AN199" s="1"/>
      <c r="AO199" s="1"/>
      <c r="AP199" s="1"/>
      <c r="AQ199" s="16">
        <f t="shared" si="219"/>
        <v>38868</v>
      </c>
      <c r="AR199">
        <f t="shared" si="220"/>
        <v>3</v>
      </c>
      <c r="AS199">
        <f t="shared" si="221"/>
        <v>3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6" t="e">
        <f t="shared" ref="BN199" si="311">#REF!</f>
        <v>#REF!</v>
      </c>
      <c r="BO199">
        <f t="shared" si="301"/>
        <v>3</v>
      </c>
      <c r="BP199">
        <f t="shared" si="302"/>
        <v>1</v>
      </c>
    </row>
    <row r="200" spans="1:68" x14ac:dyDescent="0.25">
      <c r="A200" s="7">
        <v>38898</v>
      </c>
      <c r="B200" s="8">
        <v>0.24746599999999999</v>
      </c>
      <c r="C200" s="8">
        <f t="shared" si="289"/>
        <v>0.27665079983015134</v>
      </c>
      <c r="D200" s="9">
        <f t="shared" si="285"/>
        <v>1.3832539991507566</v>
      </c>
      <c r="E200" s="8">
        <f>_xll.BDH(E$2,"PX_LAST",$A200,$A200,"Days=A","Fill=P")</f>
        <v>1.9</v>
      </c>
      <c r="F200" s="8">
        <f t="shared" si="290"/>
        <v>3.3150492781148313</v>
      </c>
      <c r="G200" s="9">
        <f t="shared" si="286"/>
        <v>0.3013681161922574</v>
      </c>
      <c r="H200" s="9">
        <f t="shared" si="225"/>
        <v>-0.21000000000000002</v>
      </c>
      <c r="I200" s="9">
        <f t="shared" si="226"/>
        <v>4.5684058096128688E-2</v>
      </c>
      <c r="J200" s="8">
        <v>-0.30170000000000002</v>
      </c>
      <c r="K200" s="8">
        <f t="shared" si="291"/>
        <v>-0.13309493618348525</v>
      </c>
      <c r="L200" s="9">
        <f t="shared" si="292"/>
        <v>6.6905063816514759E-2</v>
      </c>
      <c r="M200" s="8">
        <v>0.63700000000000001</v>
      </c>
      <c r="N200" s="8">
        <f t="shared" si="293"/>
        <v>0.7232090902736823</v>
      </c>
      <c r="O200" s="9">
        <f t="shared" si="287"/>
        <v>0.7232090902736823</v>
      </c>
      <c r="Q200" s="40">
        <f t="shared" si="294"/>
        <v>0.39975632658933435</v>
      </c>
      <c r="R200" s="14" t="str">
        <f t="shared" si="303"/>
        <v>SD</v>
      </c>
      <c r="S200" t="str">
        <f t="shared" ref="S200:S263" si="312">IF(OR(ABS($Q200-$Q199)&gt;$X$2,Q200*Q199&lt;0),R200,S199)</f>
        <v>SD</v>
      </c>
      <c r="T200" s="17">
        <f t="shared" si="304"/>
        <v>0.49483719858592684</v>
      </c>
      <c r="U200" s="34" t="str">
        <f t="shared" si="236"/>
        <v>SD</v>
      </c>
      <c r="V200">
        <v>0</v>
      </c>
      <c r="X200" s="16">
        <f t="shared" si="295"/>
        <v>38898</v>
      </c>
      <c r="Y200" s="1" t="e">
        <f t="shared" si="296"/>
        <v>#N/A</v>
      </c>
      <c r="Z200" s="1">
        <f t="shared" si="297"/>
        <v>0.39975632658933435</v>
      </c>
      <c r="AA200" s="1" t="e">
        <f t="shared" si="298"/>
        <v>#N/A</v>
      </c>
      <c r="AB200" s="1" t="e">
        <f t="shared" si="299"/>
        <v>#N/A</v>
      </c>
      <c r="AC200">
        <v>0</v>
      </c>
      <c r="AD200" s="1">
        <v>43.8</v>
      </c>
      <c r="AF200" s="16">
        <f t="shared" si="305"/>
        <v>38898</v>
      </c>
      <c r="AG200" s="1" t="e">
        <f t="shared" si="306"/>
        <v>#N/A</v>
      </c>
      <c r="AH200" s="1">
        <f t="shared" si="307"/>
        <v>0.39975632658933435</v>
      </c>
      <c r="AI200" s="1" t="e">
        <f t="shared" si="308"/>
        <v>#N/A</v>
      </c>
      <c r="AJ200" s="1" t="e">
        <f t="shared" si="309"/>
        <v>#N/A</v>
      </c>
      <c r="AM200" s="1"/>
      <c r="AN200" s="1"/>
      <c r="AO200" s="1"/>
      <c r="AP200" s="1"/>
      <c r="AQ200" s="16">
        <f t="shared" ref="AQ200:AQ263" si="313">A200</f>
        <v>38898</v>
      </c>
      <c r="AR200">
        <f t="shared" ref="AR200:AR263" si="314">IF($R200="E",4,IF($R200="R",2,IF($R200="SD",3,1)))</f>
        <v>3</v>
      </c>
      <c r="AS200">
        <f t="shared" ref="AS200:AS263" si="315">IF($S200="E",4,IF($S200="R",2,IF($S200="SD",3,1)))</f>
        <v>3</v>
      </c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6" t="e">
        <f t="shared" ref="BN200" si="316">#REF!</f>
        <v>#REF!</v>
      </c>
      <c r="BO200">
        <f t="shared" si="301"/>
        <v>3</v>
      </c>
      <c r="BP200">
        <f t="shared" si="302"/>
        <v>1</v>
      </c>
    </row>
    <row r="201" spans="1:68" x14ac:dyDescent="0.25">
      <c r="A201" s="7">
        <v>38929</v>
      </c>
      <c r="B201" s="8">
        <v>0.218581</v>
      </c>
      <c r="C201" s="8">
        <f t="shared" si="289"/>
        <v>0.26010090687855819</v>
      </c>
      <c r="D201" s="9">
        <f t="shared" si="285"/>
        <v>1.3005045343927908</v>
      </c>
      <c r="E201" s="8">
        <f>_xll.BDH(E$2,"PX_LAST",$A201,$A201,"Days=A","Fill=P")</f>
        <v>1.4</v>
      </c>
      <c r="F201" s="8">
        <f t="shared" si="290"/>
        <v>2.7692602338521044</v>
      </c>
      <c r="G201" s="9">
        <f t="shared" si="286"/>
        <v>0.2517509303501913</v>
      </c>
      <c r="H201" s="9">
        <f t="shared" si="225"/>
        <v>-0.26999999999999996</v>
      </c>
      <c r="I201" s="9">
        <f t="shared" si="226"/>
        <v>-9.124534824904329E-3</v>
      </c>
      <c r="J201" s="8">
        <v>-0.3569</v>
      </c>
      <c r="K201" s="8">
        <f t="shared" si="291"/>
        <v>-0.19687937937119196</v>
      </c>
      <c r="L201" s="9">
        <f t="shared" si="292"/>
        <v>3.1206206288080518E-3</v>
      </c>
      <c r="M201" s="8">
        <v>0.66400000000000003</v>
      </c>
      <c r="N201" s="8">
        <f t="shared" si="293"/>
        <v>0.70633449954568284</v>
      </c>
      <c r="O201" s="9">
        <f t="shared" si="287"/>
        <v>0.70633449954568284</v>
      </c>
      <c r="Q201" s="40">
        <f t="shared" si="294"/>
        <v>0.35659220692046495</v>
      </c>
      <c r="R201" s="14" t="str">
        <f t="shared" si="303"/>
        <v>SD</v>
      </c>
      <c r="S201" t="str">
        <f t="shared" si="312"/>
        <v>SD</v>
      </c>
      <c r="T201" s="17">
        <f t="shared" si="304"/>
        <v>0.49483719858592684</v>
      </c>
      <c r="U201" s="34" t="str">
        <f t="shared" si="236"/>
        <v>SD</v>
      </c>
      <c r="V201">
        <v>0</v>
      </c>
      <c r="X201" s="16">
        <f t="shared" si="295"/>
        <v>38929</v>
      </c>
      <c r="Y201" s="1">
        <f t="shared" si="296"/>
        <v>0.35659220692046495</v>
      </c>
      <c r="Z201" s="1">
        <f t="shared" si="297"/>
        <v>0.35659220692046495</v>
      </c>
      <c r="AA201" s="1" t="e">
        <f t="shared" si="298"/>
        <v>#N/A</v>
      </c>
      <c r="AB201" s="1" t="e">
        <f t="shared" si="299"/>
        <v>#N/A</v>
      </c>
      <c r="AC201">
        <v>0</v>
      </c>
      <c r="AD201" s="1">
        <v>-2.2000000000000002</v>
      </c>
      <c r="AF201" s="16">
        <f t="shared" si="305"/>
        <v>38929</v>
      </c>
      <c r="AG201" s="1">
        <f t="shared" si="306"/>
        <v>0.35659220692046495</v>
      </c>
      <c r="AH201" s="1">
        <f t="shared" si="307"/>
        <v>0.35659220692046495</v>
      </c>
      <c r="AI201" s="1" t="e">
        <f t="shared" si="308"/>
        <v>#N/A</v>
      </c>
      <c r="AJ201" s="1" t="e">
        <f t="shared" si="309"/>
        <v>#N/A</v>
      </c>
      <c r="AM201" s="1"/>
      <c r="AN201" s="1"/>
      <c r="AO201" s="1"/>
      <c r="AP201" s="1"/>
      <c r="AQ201" s="16">
        <f t="shared" si="313"/>
        <v>38929</v>
      </c>
      <c r="AR201">
        <f t="shared" si="314"/>
        <v>3</v>
      </c>
      <c r="AS201">
        <f t="shared" si="315"/>
        <v>3</v>
      </c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6" t="e">
        <f t="shared" ref="BN201" si="317">#REF!</f>
        <v>#REF!</v>
      </c>
      <c r="BO201">
        <f t="shared" si="301"/>
        <v>3</v>
      </c>
      <c r="BP201">
        <f t="shared" si="302"/>
        <v>1</v>
      </c>
    </row>
    <row r="202" spans="1:68" x14ac:dyDescent="0.25">
      <c r="A202" s="7">
        <v>38960</v>
      </c>
      <c r="B202" s="8">
        <v>0.209115</v>
      </c>
      <c r="C202" s="8">
        <f t="shared" si="289"/>
        <v>0.24556992341816908</v>
      </c>
      <c r="D202" s="9">
        <f t="shared" si="285"/>
        <v>1.2278496170908453</v>
      </c>
      <c r="E202" s="8">
        <f>_xll.BDH(E$2,"PX_LAST",$A202,$A202,"Days=A","Fill=P")</f>
        <v>0.4</v>
      </c>
      <c r="F202" s="8">
        <f t="shared" si="290"/>
        <v>2.0940210672042547</v>
      </c>
      <c r="G202" s="9">
        <f t="shared" si="286"/>
        <v>0.19036555156402316</v>
      </c>
      <c r="H202" s="9">
        <f t="shared" si="225"/>
        <v>-0.32</v>
      </c>
      <c r="I202" s="9">
        <f t="shared" si="226"/>
        <v>-6.4817224217988426E-2</v>
      </c>
      <c r="J202" s="8">
        <v>-0.13009999999999999</v>
      </c>
      <c r="K202" s="8">
        <f t="shared" si="291"/>
        <v>-0.17784725625040226</v>
      </c>
      <c r="L202" s="9">
        <f t="shared" si="292"/>
        <v>2.2152743749597748E-2</v>
      </c>
      <c r="M202" s="8">
        <v>0.94599999999999995</v>
      </c>
      <c r="N202" s="8">
        <f t="shared" si="293"/>
        <v>0.77463916717516323</v>
      </c>
      <c r="O202" s="9">
        <f t="shared" si="287"/>
        <v>0.77463916717516323</v>
      </c>
      <c r="Q202" s="40">
        <f t="shared" si="294"/>
        <v>0.35908517453904154</v>
      </c>
      <c r="R202" s="14" t="str">
        <f t="shared" si="303"/>
        <v>E</v>
      </c>
      <c r="S202" t="str">
        <f t="shared" si="312"/>
        <v>SD</v>
      </c>
      <c r="T202" s="17">
        <f t="shared" si="304"/>
        <v>0.49483719858592684</v>
      </c>
      <c r="U202" s="34" t="str">
        <f t="shared" si="236"/>
        <v>E</v>
      </c>
      <c r="V202">
        <v>0</v>
      </c>
      <c r="X202" s="16">
        <f t="shared" si="295"/>
        <v>38960</v>
      </c>
      <c r="Y202" s="1">
        <f t="shared" si="296"/>
        <v>0.35908517453904154</v>
      </c>
      <c r="Z202" s="1">
        <f t="shared" si="297"/>
        <v>0.35908517453904154</v>
      </c>
      <c r="AA202" s="1" t="e">
        <f t="shared" si="298"/>
        <v>#N/A</v>
      </c>
      <c r="AB202" s="1" t="e">
        <f t="shared" si="299"/>
        <v>#N/A</v>
      </c>
      <c r="AC202">
        <v>0</v>
      </c>
      <c r="AD202" s="1">
        <v>-7.6</v>
      </c>
      <c r="AF202" s="16">
        <f t="shared" si="305"/>
        <v>38960</v>
      </c>
      <c r="AG202" s="1">
        <f t="shared" si="306"/>
        <v>0.35908517453904154</v>
      </c>
      <c r="AH202" s="1">
        <f t="shared" si="307"/>
        <v>0.35908517453904154</v>
      </c>
      <c r="AI202" s="1" t="e">
        <f t="shared" si="308"/>
        <v>#N/A</v>
      </c>
      <c r="AJ202" s="1" t="e">
        <f t="shared" si="309"/>
        <v>#N/A</v>
      </c>
      <c r="AM202" s="1"/>
      <c r="AN202" s="1"/>
      <c r="AO202" s="1"/>
      <c r="AP202" s="1"/>
      <c r="AQ202" s="16">
        <f t="shared" si="313"/>
        <v>38960</v>
      </c>
      <c r="AR202">
        <f t="shared" si="314"/>
        <v>4</v>
      </c>
      <c r="AS202">
        <f t="shared" si="315"/>
        <v>3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6" t="e">
        <f t="shared" ref="BN202" si="318">#REF!</f>
        <v>#REF!</v>
      </c>
      <c r="BO202">
        <f t="shared" si="301"/>
        <v>3</v>
      </c>
      <c r="BP202">
        <f t="shared" si="302"/>
        <v>1</v>
      </c>
    </row>
    <row r="203" spans="1:68" x14ac:dyDescent="0.25">
      <c r="A203" s="7">
        <v>38990</v>
      </c>
      <c r="B203" s="8">
        <v>0.142619</v>
      </c>
      <c r="C203" s="8">
        <f t="shared" si="289"/>
        <v>0.21622891024399088</v>
      </c>
      <c r="D203" s="9">
        <f t="shared" si="285"/>
        <v>1.0811445512199542</v>
      </c>
      <c r="E203" s="8">
        <f>_xll.BDH(E$2,"PX_LAST",$A203,$A203,"Days=A","Fill=P")</f>
        <v>0.7</v>
      </c>
      <c r="F203" s="8">
        <f t="shared" si="290"/>
        <v>1.696725063051042</v>
      </c>
      <c r="G203" s="9">
        <f t="shared" si="286"/>
        <v>0.15424773300464018</v>
      </c>
      <c r="H203" s="9">
        <f t="shared" ref="H203:H266" si="319">MAX(MIN(E203-E197,10),-10)/10</f>
        <v>-0.36</v>
      </c>
      <c r="I203" s="9">
        <f t="shared" ref="I203:I266" si="320">AVERAGE(G203:H203)</f>
        <v>-0.10287613349767991</v>
      </c>
      <c r="J203" s="8">
        <v>-0.2969</v>
      </c>
      <c r="K203" s="8">
        <f t="shared" si="291"/>
        <v>-0.21177728821903763</v>
      </c>
      <c r="L203" s="9">
        <f t="shared" si="292"/>
        <v>-1.1777288219037618E-2</v>
      </c>
      <c r="M203" s="8">
        <v>0.73199999999999998</v>
      </c>
      <c r="N203" s="8">
        <f t="shared" si="293"/>
        <v>0.76248700453024176</v>
      </c>
      <c r="O203" s="9">
        <f t="shared" si="287"/>
        <v>0.76248700453024176</v>
      </c>
      <c r="Q203" s="40">
        <f t="shared" si="294"/>
        <v>0.31388220274996015</v>
      </c>
      <c r="R203" s="14" t="str">
        <f t="shared" si="303"/>
        <v>SD</v>
      </c>
      <c r="S203" t="str">
        <f t="shared" si="312"/>
        <v>SD</v>
      </c>
      <c r="T203" s="17">
        <f t="shared" si="304"/>
        <v>0.31388220274996015</v>
      </c>
      <c r="U203" s="34" t="str">
        <f t="shared" si="236"/>
        <v>SD</v>
      </c>
      <c r="V203">
        <v>0</v>
      </c>
      <c r="X203" s="16">
        <f t="shared" si="295"/>
        <v>38990</v>
      </c>
      <c r="Y203" s="1">
        <f t="shared" si="296"/>
        <v>0.31388220274996015</v>
      </c>
      <c r="Z203" s="1">
        <f t="shared" si="297"/>
        <v>0.31388220274996015</v>
      </c>
      <c r="AA203" s="1" t="e">
        <f t="shared" si="298"/>
        <v>#N/A</v>
      </c>
      <c r="AB203" s="1" t="e">
        <f t="shared" si="299"/>
        <v>#N/A</v>
      </c>
      <c r="AC203">
        <v>0</v>
      </c>
      <c r="AD203" s="1">
        <v>-42.7</v>
      </c>
      <c r="AF203" s="16">
        <f t="shared" si="305"/>
        <v>38990</v>
      </c>
      <c r="AG203" s="1">
        <f t="shared" si="306"/>
        <v>0.31388220274996015</v>
      </c>
      <c r="AH203" s="1">
        <f t="shared" si="307"/>
        <v>0.31388220274996015</v>
      </c>
      <c r="AI203" s="1" t="e">
        <f t="shared" si="308"/>
        <v>#N/A</v>
      </c>
      <c r="AJ203" s="1" t="e">
        <f t="shared" si="309"/>
        <v>#N/A</v>
      </c>
      <c r="AM203" s="1"/>
      <c r="AN203" s="1"/>
      <c r="AO203" s="1"/>
      <c r="AP203" s="1"/>
      <c r="AQ203" s="16">
        <f t="shared" si="313"/>
        <v>38990</v>
      </c>
      <c r="AR203">
        <f t="shared" si="314"/>
        <v>3</v>
      </c>
      <c r="AS203">
        <f t="shared" si="315"/>
        <v>3</v>
      </c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6" t="e">
        <f t="shared" ref="BN203" si="321">#REF!</f>
        <v>#REF!</v>
      </c>
      <c r="BO203">
        <f t="shared" si="301"/>
        <v>3</v>
      </c>
      <c r="BP203">
        <f t="shared" si="302"/>
        <v>1</v>
      </c>
    </row>
    <row r="204" spans="1:68" x14ac:dyDescent="0.25">
      <c r="A204" s="7">
        <v>39021</v>
      </c>
      <c r="B204" s="8">
        <v>0.26569999999999999</v>
      </c>
      <c r="C204" s="8">
        <f t="shared" si="289"/>
        <v>0.23032817082445348</v>
      </c>
      <c r="D204" s="9">
        <f t="shared" si="285"/>
        <v>1.1516408541222674</v>
      </c>
      <c r="E204" s="8">
        <f>_xll.BDH(E$2,"PX_LAST",$A204,$A204,"Days=A","Fill=P")</f>
        <v>0.4</v>
      </c>
      <c r="F204" s="8">
        <f t="shared" si="290"/>
        <v>1.327158420081495</v>
      </c>
      <c r="G204" s="9">
        <f t="shared" si="286"/>
        <v>0.12065076546195409</v>
      </c>
      <c r="H204" s="9">
        <f t="shared" si="319"/>
        <v>-0.28999999999999998</v>
      </c>
      <c r="I204" s="9">
        <f t="shared" si="320"/>
        <v>-8.467461726902295E-2</v>
      </c>
      <c r="J204" s="8">
        <v>-0.30349999999999999</v>
      </c>
      <c r="K204" s="8">
        <f t="shared" si="291"/>
        <v>-0.2379182610766119</v>
      </c>
      <c r="L204" s="9">
        <f t="shared" si="292"/>
        <v>-3.7918261076611892E-2</v>
      </c>
      <c r="M204" s="8">
        <v>1.036</v>
      </c>
      <c r="N204" s="8">
        <f t="shared" si="293"/>
        <v>0.84043820823912285</v>
      </c>
      <c r="O204" s="9">
        <f t="shared" si="287"/>
        <v>0.84043820823912285</v>
      </c>
      <c r="Q204" s="40">
        <f t="shared" si="294"/>
        <v>0.32505722951167604</v>
      </c>
      <c r="R204" s="14" t="str">
        <f t="shared" si="303"/>
        <v>E</v>
      </c>
      <c r="S204" t="str">
        <f t="shared" si="312"/>
        <v>SD</v>
      </c>
      <c r="T204" s="17">
        <f t="shared" si="304"/>
        <v>0.31388220274996015</v>
      </c>
      <c r="U204" s="34" t="str">
        <f t="shared" si="236"/>
        <v>E</v>
      </c>
      <c r="V204">
        <v>0</v>
      </c>
      <c r="X204" s="16">
        <f t="shared" si="295"/>
        <v>39021</v>
      </c>
      <c r="Y204" s="1">
        <f t="shared" si="296"/>
        <v>0.32505722951167604</v>
      </c>
      <c r="Z204" s="1" t="e">
        <f t="shared" si="297"/>
        <v>#N/A</v>
      </c>
      <c r="AA204" s="1" t="e">
        <f t="shared" si="298"/>
        <v>#N/A</v>
      </c>
      <c r="AB204" s="1" t="e">
        <f t="shared" si="299"/>
        <v>#N/A</v>
      </c>
      <c r="AC204">
        <v>0</v>
      </c>
      <c r="AD204" s="1">
        <v>-52.6</v>
      </c>
      <c r="AF204" s="16">
        <f t="shared" si="305"/>
        <v>39021</v>
      </c>
      <c r="AG204" s="1">
        <f t="shared" si="306"/>
        <v>0.32505722951167604</v>
      </c>
      <c r="AH204" s="1" t="e">
        <f t="shared" si="307"/>
        <v>#N/A</v>
      </c>
      <c r="AI204" s="1" t="e">
        <f t="shared" si="308"/>
        <v>#N/A</v>
      </c>
      <c r="AJ204" s="1" t="e">
        <f t="shared" si="309"/>
        <v>#N/A</v>
      </c>
      <c r="AM204" s="1"/>
      <c r="AN204" s="1"/>
      <c r="AO204" s="1"/>
      <c r="AP204" s="1"/>
      <c r="AQ204" s="16">
        <f t="shared" si="313"/>
        <v>39021</v>
      </c>
      <c r="AR204">
        <f t="shared" si="314"/>
        <v>4</v>
      </c>
      <c r="AS204">
        <f t="shared" si="315"/>
        <v>3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6" t="e">
        <f t="shared" ref="BN204" si="322">#REF!</f>
        <v>#REF!</v>
      </c>
      <c r="BO204">
        <f t="shared" si="301"/>
        <v>3</v>
      </c>
      <c r="BP204">
        <f t="shared" si="302"/>
        <v>1</v>
      </c>
    </row>
    <row r="205" spans="1:68" x14ac:dyDescent="0.25">
      <c r="A205" s="7">
        <v>39051</v>
      </c>
      <c r="B205" s="8">
        <v>0.28909699999999999</v>
      </c>
      <c r="C205" s="8">
        <f t="shared" si="289"/>
        <v>0.24707728713948424</v>
      </c>
      <c r="D205" s="9">
        <f t="shared" si="285"/>
        <v>1.2353864356974211</v>
      </c>
      <c r="E205" s="8">
        <f>_xll.BDH(E$2,"PX_LAST",$A205,$A205,"Days=A","Fill=P")</f>
        <v>-0.3</v>
      </c>
      <c r="F205" s="8">
        <f t="shared" si="290"/>
        <v>0.8634182703582689</v>
      </c>
      <c r="G205" s="9">
        <f t="shared" si="286"/>
        <v>7.8492570032569903E-2</v>
      </c>
      <c r="H205" s="9">
        <f t="shared" si="319"/>
        <v>-0.33999999999999997</v>
      </c>
      <c r="I205" s="9">
        <f t="shared" si="320"/>
        <v>-0.13075371498371502</v>
      </c>
      <c r="J205" s="8">
        <v>0.1391</v>
      </c>
      <c r="K205" s="8">
        <f t="shared" si="291"/>
        <v>-0.13046805666977751</v>
      </c>
      <c r="L205" s="9">
        <f t="shared" si="292"/>
        <v>6.9531943330222501E-2</v>
      </c>
      <c r="M205" s="8">
        <v>0.96099999999999997</v>
      </c>
      <c r="N205" s="8">
        <f t="shared" si="293"/>
        <v>0.87479831889097281</v>
      </c>
      <c r="O205" s="9">
        <f t="shared" si="287"/>
        <v>0.87479831889097281</v>
      </c>
      <c r="Q205" s="40">
        <f t="shared" si="294"/>
        <v>0.3814353370553939</v>
      </c>
      <c r="R205" s="14" t="str">
        <f t="shared" si="303"/>
        <v>E</v>
      </c>
      <c r="S205" t="str">
        <f t="shared" si="312"/>
        <v>E</v>
      </c>
      <c r="T205" s="17">
        <f t="shared" si="304"/>
        <v>0.31388220274996015</v>
      </c>
      <c r="U205" s="34" t="str">
        <f t="shared" si="236"/>
        <v>E</v>
      </c>
      <c r="V205">
        <v>0</v>
      </c>
      <c r="X205" s="16">
        <f t="shared" si="295"/>
        <v>39051</v>
      </c>
      <c r="Y205" s="1">
        <f t="shared" si="296"/>
        <v>0.3814353370553939</v>
      </c>
      <c r="Z205" s="1" t="e">
        <f t="shared" si="297"/>
        <v>#N/A</v>
      </c>
      <c r="AA205" s="1" t="e">
        <f t="shared" si="298"/>
        <v>#N/A</v>
      </c>
      <c r="AB205" s="1" t="e">
        <f t="shared" si="299"/>
        <v>#N/A</v>
      </c>
      <c r="AC205">
        <v>0</v>
      </c>
      <c r="AD205" s="1">
        <v>-54.9</v>
      </c>
      <c r="AF205" s="16">
        <f t="shared" si="305"/>
        <v>39051</v>
      </c>
      <c r="AG205" s="1">
        <f t="shared" si="306"/>
        <v>0.3814353370553939</v>
      </c>
      <c r="AH205" s="1" t="e">
        <f t="shared" si="307"/>
        <v>#N/A</v>
      </c>
      <c r="AI205" s="1" t="e">
        <f t="shared" si="308"/>
        <v>#N/A</v>
      </c>
      <c r="AJ205" s="1" t="e">
        <f t="shared" si="309"/>
        <v>#N/A</v>
      </c>
      <c r="AM205" s="1"/>
      <c r="AN205" s="1"/>
      <c r="AO205" s="1"/>
      <c r="AP205" s="1"/>
      <c r="AQ205" s="16">
        <f t="shared" si="313"/>
        <v>39051</v>
      </c>
      <c r="AR205">
        <f t="shared" si="314"/>
        <v>4</v>
      </c>
      <c r="AS205">
        <f t="shared" si="315"/>
        <v>4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6" t="e">
        <f t="shared" ref="BN205" si="323">#REF!</f>
        <v>#REF!</v>
      </c>
      <c r="BO205">
        <f t="shared" si="301"/>
        <v>4</v>
      </c>
      <c r="BP205">
        <f t="shared" si="302"/>
        <v>1</v>
      </c>
    </row>
    <row r="206" spans="1:68" x14ac:dyDescent="0.25">
      <c r="A206" s="7">
        <v>39082</v>
      </c>
      <c r="B206" s="8">
        <v>0.25309300000000001</v>
      </c>
      <c r="C206" s="8">
        <f t="shared" si="289"/>
        <v>0.24879176530473124</v>
      </c>
      <c r="D206" s="9">
        <f t="shared" si="285"/>
        <v>1.2439588265236561</v>
      </c>
      <c r="E206" s="8">
        <f>_xll.BDH(E$2,"PX_LAST",$A206,$A206,"Days=A","Fill=P")</f>
        <v>-0.1</v>
      </c>
      <c r="F206" s="8">
        <f t="shared" si="290"/>
        <v>0.58884406330616224</v>
      </c>
      <c r="G206" s="9">
        <f t="shared" si="286"/>
        <v>5.3531278482378382E-2</v>
      </c>
      <c r="H206" s="9">
        <f t="shared" si="319"/>
        <v>-0.2</v>
      </c>
      <c r="I206" s="9">
        <f t="shared" si="320"/>
        <v>-7.3234360758810818E-2</v>
      </c>
      <c r="J206" s="8">
        <v>0.45729999999999998</v>
      </c>
      <c r="K206" s="8">
        <f t="shared" si="291"/>
        <v>3.7045839481109094E-2</v>
      </c>
      <c r="L206" s="9">
        <f t="shared" si="292"/>
        <v>0.23704583948110911</v>
      </c>
      <c r="M206" s="8">
        <v>1.0389999999999999</v>
      </c>
      <c r="N206" s="8">
        <f t="shared" si="293"/>
        <v>0.92159579800704561</v>
      </c>
      <c r="O206" s="9">
        <f t="shared" si="287"/>
        <v>0.92159579800704561</v>
      </c>
      <c r="Q206" s="40">
        <f t="shared" si="294"/>
        <v>0.4327622594036975</v>
      </c>
      <c r="R206" s="14" t="str">
        <f t="shared" si="303"/>
        <v>E</v>
      </c>
      <c r="S206" t="str">
        <f t="shared" si="312"/>
        <v>E</v>
      </c>
      <c r="T206" s="17">
        <f t="shared" si="304"/>
        <v>0.31388220274996015</v>
      </c>
      <c r="U206" s="34" t="str">
        <f t="shared" si="236"/>
        <v>E</v>
      </c>
      <c r="V206">
        <v>0</v>
      </c>
      <c r="X206" s="16">
        <f t="shared" si="295"/>
        <v>39082</v>
      </c>
      <c r="Y206" s="1">
        <f t="shared" si="296"/>
        <v>0.4327622594036975</v>
      </c>
      <c r="Z206" s="1" t="e">
        <f t="shared" si="297"/>
        <v>#N/A</v>
      </c>
      <c r="AA206" s="1" t="e">
        <f t="shared" si="298"/>
        <v>#N/A</v>
      </c>
      <c r="AB206" s="1" t="e">
        <f t="shared" si="299"/>
        <v>#N/A</v>
      </c>
      <c r="AC206">
        <v>0</v>
      </c>
      <c r="AD206" s="1">
        <v>22</v>
      </c>
      <c r="AF206" s="16">
        <f t="shared" si="305"/>
        <v>39082</v>
      </c>
      <c r="AG206" s="1">
        <f t="shared" si="306"/>
        <v>0.4327622594036975</v>
      </c>
      <c r="AH206" s="1" t="e">
        <f t="shared" si="307"/>
        <v>#N/A</v>
      </c>
      <c r="AI206" s="1" t="e">
        <f t="shared" si="308"/>
        <v>#N/A</v>
      </c>
      <c r="AJ206" s="1" t="e">
        <f t="shared" si="309"/>
        <v>#N/A</v>
      </c>
      <c r="AM206" s="1"/>
      <c r="AN206" s="1"/>
      <c r="AO206" s="1"/>
      <c r="AP206" s="1"/>
      <c r="AQ206" s="16">
        <f t="shared" si="313"/>
        <v>39082</v>
      </c>
      <c r="AR206">
        <f t="shared" si="314"/>
        <v>4</v>
      </c>
      <c r="AS206">
        <f t="shared" si="315"/>
        <v>4</v>
      </c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6" t="e">
        <f t="shared" ref="BN206" si="324">#REF!</f>
        <v>#REF!</v>
      </c>
      <c r="BO206">
        <f t="shared" si="301"/>
        <v>4</v>
      </c>
      <c r="BP206">
        <f t="shared" si="302"/>
        <v>1</v>
      </c>
    </row>
    <row r="207" spans="1:68" x14ac:dyDescent="0.25">
      <c r="A207" s="7">
        <v>39113</v>
      </c>
      <c r="B207" s="8">
        <v>0.31684099999999998</v>
      </c>
      <c r="C207" s="8">
        <f t="shared" si="289"/>
        <v>0.26818579719288282</v>
      </c>
      <c r="D207" s="9">
        <f t="shared" si="285"/>
        <v>1.340928985964414</v>
      </c>
      <c r="E207" s="8">
        <f>_xll.BDH(E$2,"PX_LAST",$A207,$A207,"Days=A","Fill=P")</f>
        <v>-1</v>
      </c>
      <c r="F207" s="8">
        <f t="shared" si="290"/>
        <v>0.13602350526390594</v>
      </c>
      <c r="G207" s="9">
        <f t="shared" si="286"/>
        <v>1.2365773205809632E-2</v>
      </c>
      <c r="H207" s="9">
        <f t="shared" si="319"/>
        <v>-0.24</v>
      </c>
      <c r="I207" s="9">
        <f t="shared" si="320"/>
        <v>-0.11381711339709517</v>
      </c>
      <c r="J207" s="8">
        <v>-0.2341</v>
      </c>
      <c r="K207" s="8">
        <f t="shared" si="291"/>
        <v>-4.0230724771007018E-2</v>
      </c>
      <c r="L207" s="9">
        <f t="shared" si="292"/>
        <v>0.15976927522899298</v>
      </c>
      <c r="M207" s="8">
        <v>1.244</v>
      </c>
      <c r="N207" s="8">
        <f t="shared" si="293"/>
        <v>1.0134809955750377</v>
      </c>
      <c r="O207" s="9">
        <f t="shared" si="287"/>
        <v>1.0134809955750377</v>
      </c>
      <c r="Q207" s="40">
        <f t="shared" si="294"/>
        <v>0.46409767161000737</v>
      </c>
      <c r="R207" s="14" t="str">
        <f t="shared" si="303"/>
        <v>E</v>
      </c>
      <c r="S207" t="str">
        <f t="shared" si="312"/>
        <v>E</v>
      </c>
      <c r="T207" s="17">
        <f t="shared" si="304"/>
        <v>0.31388220274996015</v>
      </c>
      <c r="U207" s="34" t="str">
        <f t="shared" si="236"/>
        <v>E</v>
      </c>
      <c r="V207">
        <v>0</v>
      </c>
      <c r="X207" s="16">
        <f t="shared" si="295"/>
        <v>39113</v>
      </c>
      <c r="Y207" s="1">
        <f t="shared" si="296"/>
        <v>0.46409767161000737</v>
      </c>
      <c r="Z207" s="1" t="e">
        <f t="shared" si="297"/>
        <v>#N/A</v>
      </c>
      <c r="AA207" s="1" t="e">
        <f t="shared" si="298"/>
        <v>#N/A</v>
      </c>
      <c r="AB207" s="1" t="e">
        <f t="shared" si="299"/>
        <v>#N/A</v>
      </c>
      <c r="AC207">
        <v>0</v>
      </c>
      <c r="AD207" s="1">
        <v>73.099999999999994</v>
      </c>
      <c r="AF207" s="16">
        <f t="shared" si="305"/>
        <v>39113</v>
      </c>
      <c r="AG207" s="1">
        <f t="shared" si="306"/>
        <v>0.46409767161000737</v>
      </c>
      <c r="AH207" s="1" t="e">
        <f t="shared" si="307"/>
        <v>#N/A</v>
      </c>
      <c r="AI207" s="1" t="e">
        <f t="shared" si="308"/>
        <v>#N/A</v>
      </c>
      <c r="AJ207" s="1" t="e">
        <f t="shared" si="309"/>
        <v>#N/A</v>
      </c>
      <c r="AM207" s="1"/>
      <c r="AN207" s="1"/>
      <c r="AO207" s="1"/>
      <c r="AP207" s="1"/>
      <c r="AQ207" s="16">
        <f t="shared" si="313"/>
        <v>39113</v>
      </c>
      <c r="AR207">
        <f t="shared" si="314"/>
        <v>4</v>
      </c>
      <c r="AS207">
        <f t="shared" si="315"/>
        <v>4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6" t="e">
        <f t="shared" ref="BN207" si="325">#REF!</f>
        <v>#REF!</v>
      </c>
      <c r="BO207">
        <f t="shared" si="301"/>
        <v>4</v>
      </c>
      <c r="BP207">
        <f t="shared" si="302"/>
        <v>1</v>
      </c>
    </row>
    <row r="208" spans="1:68" x14ac:dyDescent="0.25">
      <c r="A208" s="7">
        <v>39141</v>
      </c>
      <c r="B208" s="8">
        <v>0.298545</v>
      </c>
      <c r="C208" s="8">
        <f t="shared" si="289"/>
        <v>0.27683816999291122</v>
      </c>
      <c r="D208" s="9">
        <f t="shared" si="285"/>
        <v>1.3841908499645561</v>
      </c>
      <c r="E208" s="8">
        <f>_xll.BDH(E$2,"PX_LAST",$A208,$A208,"Days=A","Fill=P")</f>
        <v>-1.1000000000000001</v>
      </c>
      <c r="F208" s="8">
        <f t="shared" si="290"/>
        <v>-0.21624319373630729</v>
      </c>
      <c r="G208" s="9">
        <f t="shared" si="286"/>
        <v>-1.9658472157846118E-2</v>
      </c>
      <c r="H208" s="9">
        <f t="shared" si="319"/>
        <v>-0.15</v>
      </c>
      <c r="I208" s="9">
        <f t="shared" si="320"/>
        <v>-8.4829236078923051E-2</v>
      </c>
      <c r="J208" s="8">
        <v>0.18290000000000001</v>
      </c>
      <c r="K208" s="8">
        <f t="shared" si="291"/>
        <v>2.3361531788729989E-2</v>
      </c>
      <c r="L208" s="9">
        <f t="shared" si="292"/>
        <v>0.22336153178873</v>
      </c>
      <c r="M208" s="8">
        <v>0.93200000000000005</v>
      </c>
      <c r="N208" s="8">
        <f t="shared" si="293"/>
        <v>0.990258911836152</v>
      </c>
      <c r="O208" s="9">
        <f t="shared" si="287"/>
        <v>0.990258911836152</v>
      </c>
      <c r="Q208" s="40">
        <f t="shared" si="294"/>
        <v>0.46836008406479163</v>
      </c>
      <c r="R208" s="14" t="str">
        <f t="shared" si="303"/>
        <v>E</v>
      </c>
      <c r="S208" t="str">
        <f t="shared" si="312"/>
        <v>E</v>
      </c>
      <c r="T208" s="17">
        <f t="shared" si="304"/>
        <v>0.31388220274996015</v>
      </c>
      <c r="U208" s="34" t="str">
        <f t="shared" si="236"/>
        <v>E</v>
      </c>
      <c r="V208">
        <v>0</v>
      </c>
      <c r="X208" s="16">
        <f t="shared" si="295"/>
        <v>39141</v>
      </c>
      <c r="Y208" s="1">
        <f t="shared" si="296"/>
        <v>0.46836008406479163</v>
      </c>
      <c r="Z208" s="1">
        <f t="shared" si="297"/>
        <v>0.46836008406479163</v>
      </c>
      <c r="AA208" s="1" t="e">
        <f t="shared" si="298"/>
        <v>#N/A</v>
      </c>
      <c r="AB208" s="1" t="e">
        <f t="shared" si="299"/>
        <v>#N/A</v>
      </c>
      <c r="AC208">
        <v>0</v>
      </c>
      <c r="AD208" s="1">
        <v>25.5</v>
      </c>
      <c r="AF208" s="16">
        <f t="shared" si="305"/>
        <v>39141</v>
      </c>
      <c r="AG208" s="1">
        <f t="shared" si="306"/>
        <v>0.46836008406479163</v>
      </c>
      <c r="AH208" s="1" t="e">
        <f t="shared" si="307"/>
        <v>#N/A</v>
      </c>
      <c r="AI208" s="1" t="e">
        <f t="shared" si="308"/>
        <v>#N/A</v>
      </c>
      <c r="AJ208" s="1" t="e">
        <f t="shared" si="309"/>
        <v>#N/A</v>
      </c>
      <c r="AM208" s="1"/>
      <c r="AN208" s="1"/>
      <c r="AO208" s="1"/>
      <c r="AP208" s="1"/>
      <c r="AQ208" s="16">
        <f t="shared" si="313"/>
        <v>39141</v>
      </c>
      <c r="AR208">
        <f t="shared" si="314"/>
        <v>4</v>
      </c>
      <c r="AS208">
        <f t="shared" si="315"/>
        <v>4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6" t="e">
        <f t="shared" ref="BN208" si="326">#REF!</f>
        <v>#REF!</v>
      </c>
      <c r="BO208">
        <f t="shared" si="301"/>
        <v>4</v>
      </c>
      <c r="BP208">
        <f t="shared" si="302"/>
        <v>1</v>
      </c>
    </row>
    <row r="209" spans="1:68" x14ac:dyDescent="0.25">
      <c r="A209" s="7">
        <v>39172</v>
      </c>
      <c r="B209" s="8">
        <v>8.4082000000000004E-2</v>
      </c>
      <c r="C209" s="8">
        <f t="shared" si="289"/>
        <v>0.22190266154493152</v>
      </c>
      <c r="D209" s="9">
        <f t="shared" si="285"/>
        <v>1.1095133077246575</v>
      </c>
      <c r="E209" s="8">
        <f>_xll.BDH(E$2,"PX_LAST",$A209,$A209,"Days=A","Fill=P")</f>
        <v>-1.1000000000000001</v>
      </c>
      <c r="F209" s="8">
        <f t="shared" si="290"/>
        <v>-0.46811388352145977</v>
      </c>
      <c r="G209" s="9">
        <f t="shared" si="286"/>
        <v>-4.2555807592859977E-2</v>
      </c>
      <c r="H209" s="9">
        <f t="shared" si="319"/>
        <v>-0.18</v>
      </c>
      <c r="I209" s="9">
        <f t="shared" si="320"/>
        <v>-0.11127790379642999</v>
      </c>
      <c r="J209" s="8">
        <v>5.6500000000000002E-2</v>
      </c>
      <c r="K209" s="8">
        <f t="shared" si="291"/>
        <v>3.2805995228941939E-2</v>
      </c>
      <c r="L209" s="9">
        <f t="shared" si="292"/>
        <v>0.23280599522894196</v>
      </c>
      <c r="M209" s="8">
        <v>0.88200000000000001</v>
      </c>
      <c r="N209" s="8">
        <f t="shared" si="293"/>
        <v>0.95940512196284877</v>
      </c>
      <c r="O209" s="9">
        <f t="shared" si="287"/>
        <v>0.95940512196284877</v>
      </c>
      <c r="Q209" s="40">
        <f t="shared" si="294"/>
        <v>0.44316589510632609</v>
      </c>
      <c r="R209" s="14" t="str">
        <f t="shared" si="303"/>
        <v>SD</v>
      </c>
      <c r="S209" t="str">
        <f t="shared" si="312"/>
        <v>E</v>
      </c>
      <c r="T209" s="17">
        <f t="shared" si="304"/>
        <v>0.31388220274996015</v>
      </c>
      <c r="U209" s="34" t="str">
        <f t="shared" si="236"/>
        <v>E</v>
      </c>
      <c r="V209">
        <v>0</v>
      </c>
      <c r="X209" s="16">
        <f t="shared" si="295"/>
        <v>39172</v>
      </c>
      <c r="Y209" s="1" t="e">
        <f t="shared" si="296"/>
        <v>#N/A</v>
      </c>
      <c r="Z209" s="1">
        <f t="shared" si="297"/>
        <v>0.44316589510632609</v>
      </c>
      <c r="AA209" s="1" t="e">
        <f t="shared" si="298"/>
        <v>#N/A</v>
      </c>
      <c r="AB209" s="1" t="e">
        <f t="shared" si="299"/>
        <v>#N/A</v>
      </c>
      <c r="AC209">
        <v>0</v>
      </c>
      <c r="AD209" s="1">
        <v>-14.1</v>
      </c>
      <c r="AF209" s="16">
        <f t="shared" si="305"/>
        <v>39172</v>
      </c>
      <c r="AG209" s="1">
        <f t="shared" si="306"/>
        <v>0.44316589510632609</v>
      </c>
      <c r="AH209" s="1">
        <f t="shared" si="307"/>
        <v>0.44316589510632609</v>
      </c>
      <c r="AI209" s="1" t="e">
        <f t="shared" si="308"/>
        <v>#N/A</v>
      </c>
      <c r="AJ209" s="1" t="e">
        <f t="shared" si="309"/>
        <v>#N/A</v>
      </c>
      <c r="AM209" s="1"/>
      <c r="AN209" s="1"/>
      <c r="AO209" s="1"/>
      <c r="AP209" s="1"/>
      <c r="AQ209" s="16">
        <f t="shared" si="313"/>
        <v>39172</v>
      </c>
      <c r="AR209">
        <f t="shared" si="314"/>
        <v>3</v>
      </c>
      <c r="AS209">
        <f t="shared" si="315"/>
        <v>4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6" t="e">
        <f t="shared" ref="BN209" si="327">#REF!</f>
        <v>#REF!</v>
      </c>
      <c r="BO209">
        <f t="shared" si="301"/>
        <v>4</v>
      </c>
      <c r="BP209">
        <f t="shared" si="302"/>
        <v>1</v>
      </c>
    </row>
    <row r="210" spans="1:68" x14ac:dyDescent="0.25">
      <c r="A210" s="7">
        <v>39202</v>
      </c>
      <c r="B210" s="8">
        <v>0.157692</v>
      </c>
      <c r="C210" s="8">
        <f t="shared" si="289"/>
        <v>0.20360262300462603</v>
      </c>
      <c r="D210" s="9">
        <f t="shared" si="285"/>
        <v>1.0180131150231302</v>
      </c>
      <c r="E210" s="8">
        <f>_xll.BDH(E$2,"PX_LAST",$A210,$A210,"Days=A","Fill=P")</f>
        <v>-0.9</v>
      </c>
      <c r="F210" s="8">
        <f t="shared" si="290"/>
        <v>-0.59120142671784381</v>
      </c>
      <c r="G210" s="9">
        <f t="shared" si="286"/>
        <v>-5.3745584247076712E-2</v>
      </c>
      <c r="H210" s="9">
        <f t="shared" si="319"/>
        <v>-0.13</v>
      </c>
      <c r="I210" s="9">
        <f t="shared" si="320"/>
        <v>-9.1872792123538355E-2</v>
      </c>
      <c r="J210" s="8">
        <v>5.4399999999999997E-2</v>
      </c>
      <c r="K210" s="8">
        <f t="shared" si="291"/>
        <v>3.8960286588693487E-2</v>
      </c>
      <c r="L210" s="9">
        <f t="shared" si="292"/>
        <v>0.2389602865886935</v>
      </c>
      <c r="M210" s="8">
        <v>0.79600000000000004</v>
      </c>
      <c r="N210" s="8">
        <f t="shared" si="293"/>
        <v>0.9128346622034369</v>
      </c>
      <c r="O210" s="9">
        <f t="shared" si="287"/>
        <v>0.9128346622034369</v>
      </c>
      <c r="Q210" s="40">
        <f t="shared" si="294"/>
        <v>0.41395642500102314</v>
      </c>
      <c r="R210" s="14" t="str">
        <f t="shared" si="303"/>
        <v>SD</v>
      </c>
      <c r="S210" t="str">
        <f t="shared" si="312"/>
        <v>E</v>
      </c>
      <c r="T210" s="17">
        <f t="shared" si="304"/>
        <v>0.41395642500102314</v>
      </c>
      <c r="U210" s="34" t="str">
        <f t="shared" si="236"/>
        <v>SD</v>
      </c>
      <c r="V210">
        <v>0</v>
      </c>
      <c r="X210" s="16">
        <f t="shared" si="295"/>
        <v>39202</v>
      </c>
      <c r="Y210" s="1" t="e">
        <f t="shared" si="296"/>
        <v>#N/A</v>
      </c>
      <c r="Z210" s="1">
        <f t="shared" si="297"/>
        <v>0.41395642500102314</v>
      </c>
      <c r="AA210" s="1" t="e">
        <f t="shared" si="298"/>
        <v>#N/A</v>
      </c>
      <c r="AB210" s="1" t="e">
        <f t="shared" si="299"/>
        <v>#N/A</v>
      </c>
      <c r="AC210">
        <v>0</v>
      </c>
      <c r="AD210" s="1">
        <v>-26.8</v>
      </c>
      <c r="AF210" s="16">
        <f t="shared" si="305"/>
        <v>39202</v>
      </c>
      <c r="AG210" s="1" t="e">
        <f t="shared" si="306"/>
        <v>#N/A</v>
      </c>
      <c r="AH210" s="1">
        <f t="shared" si="307"/>
        <v>0.41395642500102314</v>
      </c>
      <c r="AI210" s="1" t="e">
        <f t="shared" si="308"/>
        <v>#N/A</v>
      </c>
      <c r="AJ210" s="1" t="e">
        <f t="shared" si="309"/>
        <v>#N/A</v>
      </c>
      <c r="AM210" s="1"/>
      <c r="AN210" s="1"/>
      <c r="AO210" s="1"/>
      <c r="AP210" s="1"/>
      <c r="AQ210" s="16">
        <f t="shared" si="313"/>
        <v>39202</v>
      </c>
      <c r="AR210">
        <f t="shared" si="314"/>
        <v>3</v>
      </c>
      <c r="AS210">
        <f t="shared" si="315"/>
        <v>4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6" t="e">
        <f t="shared" ref="BN210" si="328">#REF!</f>
        <v>#REF!</v>
      </c>
      <c r="BO210">
        <f t="shared" si="301"/>
        <v>4</v>
      </c>
      <c r="BP210">
        <f t="shared" si="302"/>
        <v>1</v>
      </c>
    </row>
    <row r="211" spans="1:68" x14ac:dyDescent="0.25">
      <c r="A211" s="7">
        <v>39233</v>
      </c>
      <c r="B211" s="8">
        <v>0.118705</v>
      </c>
      <c r="C211" s="8">
        <f t="shared" si="289"/>
        <v>0.17940680044830762</v>
      </c>
      <c r="D211" s="9">
        <f t="shared" si="285"/>
        <v>0.89703400224153806</v>
      </c>
      <c r="E211" s="8">
        <f>_xll.BDH(E$2,"PX_LAST",$A211,$A211,"Days=A","Fill=P")</f>
        <v>-0.6</v>
      </c>
      <c r="F211" s="8">
        <f t="shared" si="290"/>
        <v>-0.59370902010325832</v>
      </c>
      <c r="G211" s="9">
        <f t="shared" si="286"/>
        <v>-5.3973547282114391E-2</v>
      </c>
      <c r="H211" s="9">
        <f t="shared" si="319"/>
        <v>-0.03</v>
      </c>
      <c r="I211" s="9">
        <f t="shared" si="320"/>
        <v>-4.1986773641057198E-2</v>
      </c>
      <c r="J211" s="8">
        <v>-0.1295</v>
      </c>
      <c r="K211" s="8">
        <f t="shared" si="291"/>
        <v>-9.05089508908416E-3</v>
      </c>
      <c r="L211" s="9">
        <f t="shared" si="292"/>
        <v>0.19094910491091585</v>
      </c>
      <c r="M211" s="8">
        <v>0.83199999999999996</v>
      </c>
      <c r="N211" s="8">
        <f t="shared" si="293"/>
        <v>0.88979678347545732</v>
      </c>
      <c r="O211" s="9">
        <f t="shared" si="287"/>
        <v>0.88979678347545732</v>
      </c>
      <c r="Q211" s="40">
        <f t="shared" si="294"/>
        <v>0.3863653291030042</v>
      </c>
      <c r="R211" s="14" t="str">
        <f t="shared" si="303"/>
        <v>SD</v>
      </c>
      <c r="S211" t="str">
        <f t="shared" si="312"/>
        <v>E</v>
      </c>
      <c r="T211" s="17">
        <f t="shared" si="304"/>
        <v>0.3863653291030042</v>
      </c>
      <c r="U211" s="34" t="str">
        <f t="shared" si="236"/>
        <v>SD</v>
      </c>
      <c r="V211">
        <v>0</v>
      </c>
      <c r="X211" s="16">
        <f t="shared" si="295"/>
        <v>39233</v>
      </c>
      <c r="Y211" s="1" t="e">
        <f t="shared" si="296"/>
        <v>#N/A</v>
      </c>
      <c r="Z211" s="1">
        <f t="shared" si="297"/>
        <v>0.3863653291030042</v>
      </c>
      <c r="AA211" s="1" t="e">
        <f t="shared" si="298"/>
        <v>#N/A</v>
      </c>
      <c r="AB211" s="1" t="e">
        <f t="shared" si="299"/>
        <v>#N/A</v>
      </c>
      <c r="AC211">
        <v>0</v>
      </c>
      <c r="AD211" s="1">
        <v>3.1</v>
      </c>
      <c r="AF211" s="16">
        <f t="shared" si="305"/>
        <v>39233</v>
      </c>
      <c r="AG211" s="1" t="e">
        <f t="shared" si="306"/>
        <v>#N/A</v>
      </c>
      <c r="AH211" s="1">
        <f t="shared" si="307"/>
        <v>0.3863653291030042</v>
      </c>
      <c r="AI211" s="1" t="e">
        <f t="shared" si="308"/>
        <v>#N/A</v>
      </c>
      <c r="AJ211" s="1" t="e">
        <f t="shared" si="309"/>
        <v>#N/A</v>
      </c>
      <c r="AM211" s="1"/>
      <c r="AN211" s="1"/>
      <c r="AO211" s="1"/>
      <c r="AP211" s="1"/>
      <c r="AQ211" s="16">
        <f t="shared" si="313"/>
        <v>39233</v>
      </c>
      <c r="AR211">
        <f t="shared" si="314"/>
        <v>3</v>
      </c>
      <c r="AS211">
        <f t="shared" si="315"/>
        <v>4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6" t="e">
        <f t="shared" ref="BN211" si="329">#REF!</f>
        <v>#REF!</v>
      </c>
      <c r="BO211">
        <f t="shared" si="301"/>
        <v>4</v>
      </c>
      <c r="BP211">
        <f t="shared" si="302"/>
        <v>1</v>
      </c>
    </row>
    <row r="212" spans="1:68" x14ac:dyDescent="0.25">
      <c r="A212" s="7">
        <v>39263</v>
      </c>
      <c r="B212" s="8">
        <v>0.17215900000000001</v>
      </c>
      <c r="C212" s="8">
        <f t="shared" si="289"/>
        <v>0.17734117732053994</v>
      </c>
      <c r="D212" s="9">
        <f t="shared" si="285"/>
        <v>0.88670588660269967</v>
      </c>
      <c r="E212" s="8">
        <f>_xll.BDH(E$2,"PX_LAST",$A212,$A212,"Days=A","Fill=P")</f>
        <v>-0.5</v>
      </c>
      <c r="F212" s="8">
        <f t="shared" si="290"/>
        <v>-0.56700194937382964</v>
      </c>
      <c r="G212" s="9">
        <f t="shared" si="286"/>
        <v>-5.1545631761257239E-2</v>
      </c>
      <c r="H212" s="9">
        <f t="shared" si="319"/>
        <v>-0.04</v>
      </c>
      <c r="I212" s="9">
        <f t="shared" si="320"/>
        <v>-4.577281588062862E-2</v>
      </c>
      <c r="J212" s="8">
        <v>-0.45279999999999998</v>
      </c>
      <c r="K212" s="8">
        <f t="shared" si="291"/>
        <v>-0.13551938998869517</v>
      </c>
      <c r="L212" s="9">
        <f t="shared" si="292"/>
        <v>6.448061001130484E-2</v>
      </c>
      <c r="M212" s="8">
        <v>0.58899999999999997</v>
      </c>
      <c r="N212" s="8">
        <f t="shared" si="293"/>
        <v>0.80406970018495205</v>
      </c>
      <c r="O212" s="9">
        <f t="shared" si="287"/>
        <v>0.80406970018495205</v>
      </c>
      <c r="Q212" s="40">
        <f t="shared" si="294"/>
        <v>0.33663964962682985</v>
      </c>
      <c r="R212" s="14" t="str">
        <f t="shared" si="303"/>
        <v>SD</v>
      </c>
      <c r="S212" t="str">
        <f t="shared" si="312"/>
        <v>SD</v>
      </c>
      <c r="T212" s="17">
        <f t="shared" si="304"/>
        <v>0.3863653291030042</v>
      </c>
      <c r="U212" s="34" t="str">
        <f t="shared" ref="U212:U275" si="330">IF(OR(ABS($T212-$T211)&gt;$X$2,T212*T211&lt;0,ABS(Q212-MAX(Q201:Q211))&gt;$AL$2),R212,U211)</f>
        <v>SD</v>
      </c>
      <c r="V212">
        <v>0</v>
      </c>
      <c r="X212" s="16">
        <f t="shared" si="295"/>
        <v>39263</v>
      </c>
      <c r="Y212" s="1" t="e">
        <f t="shared" si="296"/>
        <v>#N/A</v>
      </c>
      <c r="Z212" s="1">
        <f t="shared" si="297"/>
        <v>0.33663964962682985</v>
      </c>
      <c r="AA212" s="1" t="e">
        <f t="shared" si="298"/>
        <v>#N/A</v>
      </c>
      <c r="AB212" s="1" t="e">
        <f t="shared" si="299"/>
        <v>#N/A</v>
      </c>
      <c r="AC212">
        <v>0</v>
      </c>
      <c r="AD212" s="1">
        <v>38.799999999999997</v>
      </c>
      <c r="AF212" s="16">
        <f t="shared" si="305"/>
        <v>39263</v>
      </c>
      <c r="AG212" s="1" t="e">
        <f t="shared" si="306"/>
        <v>#N/A</v>
      </c>
      <c r="AH212" s="1">
        <f t="shared" si="307"/>
        <v>0.33663964962682985</v>
      </c>
      <c r="AI212" s="1" t="e">
        <f t="shared" si="308"/>
        <v>#N/A</v>
      </c>
      <c r="AJ212" s="1" t="e">
        <f t="shared" si="309"/>
        <v>#N/A</v>
      </c>
      <c r="AM212" s="1"/>
      <c r="AN212" s="1"/>
      <c r="AO212" s="1"/>
      <c r="AP212" s="1"/>
      <c r="AQ212" s="16">
        <f t="shared" si="313"/>
        <v>39263</v>
      </c>
      <c r="AR212">
        <f t="shared" si="314"/>
        <v>3</v>
      </c>
      <c r="AS212">
        <f t="shared" si="315"/>
        <v>3</v>
      </c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6" t="e">
        <f t="shared" ref="BN212" si="331">#REF!</f>
        <v>#REF!</v>
      </c>
      <c r="BO212">
        <f t="shared" si="301"/>
        <v>3</v>
      </c>
      <c r="BP212">
        <f t="shared" si="302"/>
        <v>1</v>
      </c>
    </row>
    <row r="213" spans="1:68" x14ac:dyDescent="0.25">
      <c r="A213" s="7">
        <v>39294</v>
      </c>
      <c r="B213" s="8">
        <v>4.462E-2</v>
      </c>
      <c r="C213" s="8">
        <f t="shared" si="289"/>
        <v>0.13951564178418605</v>
      </c>
      <c r="D213" s="9">
        <f t="shared" si="285"/>
        <v>0.69757820892093014</v>
      </c>
      <c r="E213" s="8">
        <f>_xll.BDH(E$2,"PX_LAST",$A213,$A213,"Days=A","Fill=P")</f>
        <v>-0.3</v>
      </c>
      <c r="F213" s="8">
        <f t="shared" si="290"/>
        <v>-0.49090639380228818</v>
      </c>
      <c r="G213" s="9">
        <f t="shared" si="286"/>
        <v>-4.4627853982026199E-2</v>
      </c>
      <c r="H213" s="9">
        <f t="shared" si="319"/>
        <v>6.9999999999999993E-2</v>
      </c>
      <c r="I213" s="9">
        <f t="shared" si="320"/>
        <v>1.2686073008986897E-2</v>
      </c>
      <c r="J213" s="8">
        <v>-0.5413</v>
      </c>
      <c r="K213" s="8">
        <f t="shared" si="291"/>
        <v>-0.25116686384191705</v>
      </c>
      <c r="L213" s="9">
        <f t="shared" si="292"/>
        <v>-5.1166863841917043E-2</v>
      </c>
      <c r="M213" s="8">
        <v>0.105</v>
      </c>
      <c r="N213" s="8">
        <f t="shared" si="293"/>
        <v>0.60483483563224072</v>
      </c>
      <c r="O213" s="9">
        <f t="shared" si="287"/>
        <v>0.60483483563224072</v>
      </c>
      <c r="Q213" s="40">
        <f t="shared" si="294"/>
        <v>0.22212636766500155</v>
      </c>
      <c r="R213" s="14" t="str">
        <f t="shared" si="303"/>
        <v>SD</v>
      </c>
      <c r="S213" t="str">
        <f t="shared" si="312"/>
        <v>SD</v>
      </c>
      <c r="T213" s="17">
        <f t="shared" si="304"/>
        <v>0.3863653291030042</v>
      </c>
      <c r="U213" s="34" t="str">
        <f t="shared" si="330"/>
        <v>SD</v>
      </c>
      <c r="V213">
        <v>0</v>
      </c>
      <c r="X213" s="16">
        <f t="shared" si="295"/>
        <v>39294</v>
      </c>
      <c r="Y213" s="1" t="e">
        <f t="shared" si="296"/>
        <v>#N/A</v>
      </c>
      <c r="Z213" s="1">
        <f t="shared" si="297"/>
        <v>0.22212636766500155</v>
      </c>
      <c r="AA213" s="1" t="e">
        <f t="shared" si="298"/>
        <v>#N/A</v>
      </c>
      <c r="AB213" s="1" t="e">
        <f t="shared" si="299"/>
        <v>#N/A</v>
      </c>
      <c r="AC213">
        <v>0</v>
      </c>
      <c r="AD213" s="1">
        <v>66.5</v>
      </c>
      <c r="AF213" s="16">
        <f t="shared" si="305"/>
        <v>39294</v>
      </c>
      <c r="AG213" s="1" t="e">
        <f t="shared" si="306"/>
        <v>#N/A</v>
      </c>
      <c r="AH213" s="1">
        <f t="shared" si="307"/>
        <v>0.22212636766500155</v>
      </c>
      <c r="AI213" s="1" t="e">
        <f t="shared" si="308"/>
        <v>#N/A</v>
      </c>
      <c r="AJ213" s="1" t="e">
        <f t="shared" si="309"/>
        <v>#N/A</v>
      </c>
      <c r="AM213" s="1"/>
      <c r="AN213" s="1"/>
      <c r="AO213" s="1"/>
      <c r="AP213" s="1"/>
      <c r="AQ213" s="16">
        <f t="shared" si="313"/>
        <v>39294</v>
      </c>
      <c r="AR213">
        <f t="shared" si="314"/>
        <v>3</v>
      </c>
      <c r="AS213">
        <f t="shared" si="315"/>
        <v>3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6" t="e">
        <f t="shared" ref="BN213" si="332">#REF!</f>
        <v>#REF!</v>
      </c>
      <c r="BO213">
        <f t="shared" si="301"/>
        <v>3</v>
      </c>
      <c r="BP213">
        <f t="shared" si="302"/>
        <v>1</v>
      </c>
    </row>
    <row r="214" spans="1:68" x14ac:dyDescent="0.25">
      <c r="A214" s="7">
        <v>39325</v>
      </c>
      <c r="B214" s="8">
        <v>-3.1175999999999999E-2</v>
      </c>
      <c r="C214" s="8">
        <f t="shared" si="289"/>
        <v>9.0868523875693011E-2</v>
      </c>
      <c r="D214" s="9">
        <f t="shared" si="285"/>
        <v>0.45434261937846504</v>
      </c>
      <c r="E214" s="8">
        <f>_xll.BDH(E$2,"PX_LAST",$A214,$A214,"Days=A","Fill=P")</f>
        <v>-0.5</v>
      </c>
      <c r="F214" s="8">
        <f t="shared" si="290"/>
        <v>-0.49349807156863607</v>
      </c>
      <c r="G214" s="9">
        <f t="shared" si="286"/>
        <v>-4.4863461051694191E-2</v>
      </c>
      <c r="H214" s="9">
        <f t="shared" si="319"/>
        <v>6.0000000000000012E-2</v>
      </c>
      <c r="I214" s="9">
        <f t="shared" si="320"/>
        <v>7.5682694741529104E-3</v>
      </c>
      <c r="J214" s="8">
        <v>-7.6999999999999999E-2</v>
      </c>
      <c r="K214" s="8">
        <f t="shared" si="291"/>
        <v>-0.20152930764697069</v>
      </c>
      <c r="L214" s="9">
        <f t="shared" si="292"/>
        <v>-1.529307646970679E-3</v>
      </c>
      <c r="M214" s="8">
        <v>-1.778</v>
      </c>
      <c r="N214" s="8">
        <f t="shared" si="293"/>
        <v>-7.4273092522947892E-2</v>
      </c>
      <c r="O214" s="9">
        <f t="shared" si="287"/>
        <v>-3.7136546261473946E-2</v>
      </c>
      <c r="Q214" s="40">
        <f t="shared" si="294"/>
        <v>3.7640327668009184E-2</v>
      </c>
      <c r="R214" s="14" t="str">
        <f t="shared" si="303"/>
        <v>SD</v>
      </c>
      <c r="S214" t="str">
        <f t="shared" si="312"/>
        <v>SD</v>
      </c>
      <c r="T214" s="17">
        <f t="shared" si="304"/>
        <v>0.3863653291030042</v>
      </c>
      <c r="U214" s="34" t="str">
        <f t="shared" si="330"/>
        <v>SD</v>
      </c>
      <c r="V214">
        <v>0</v>
      </c>
      <c r="X214" s="16">
        <f t="shared" si="295"/>
        <v>39325</v>
      </c>
      <c r="Y214" s="1" t="e">
        <f t="shared" si="296"/>
        <v>#N/A</v>
      </c>
      <c r="Z214" s="1">
        <f t="shared" si="297"/>
        <v>3.7640327668009184E-2</v>
      </c>
      <c r="AA214" s="1">
        <f t="shared" si="298"/>
        <v>3.7640327668009184E-2</v>
      </c>
      <c r="AB214" s="1" t="e">
        <f t="shared" si="299"/>
        <v>#N/A</v>
      </c>
      <c r="AC214">
        <v>0</v>
      </c>
      <c r="AD214" s="1">
        <v>59.1</v>
      </c>
      <c r="AF214" s="16">
        <f t="shared" si="305"/>
        <v>39325</v>
      </c>
      <c r="AG214" s="1" t="e">
        <f t="shared" si="306"/>
        <v>#N/A</v>
      </c>
      <c r="AH214" s="1">
        <f t="shared" si="307"/>
        <v>3.7640327668009184E-2</v>
      </c>
      <c r="AI214" s="1">
        <f t="shared" si="308"/>
        <v>3.7640327668009184E-2</v>
      </c>
      <c r="AJ214" s="1" t="e">
        <f t="shared" si="309"/>
        <v>#N/A</v>
      </c>
      <c r="AM214" s="1"/>
      <c r="AN214" s="1"/>
      <c r="AO214" s="1"/>
      <c r="AP214" s="1"/>
      <c r="AQ214" s="16">
        <f t="shared" si="313"/>
        <v>39325</v>
      </c>
      <c r="AR214">
        <f t="shared" si="314"/>
        <v>3</v>
      </c>
      <c r="AS214">
        <f t="shared" si="315"/>
        <v>3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6" t="e">
        <f t="shared" ref="BN214" si="333">#REF!</f>
        <v>#REF!</v>
      </c>
      <c r="BO214">
        <f t="shared" si="301"/>
        <v>3</v>
      </c>
      <c r="BP214">
        <f t="shared" si="302"/>
        <v>1</v>
      </c>
    </row>
    <row r="215" spans="1:68" x14ac:dyDescent="0.25">
      <c r="A215" s="7">
        <v>39355</v>
      </c>
      <c r="B215" s="8">
        <v>-0.178451</v>
      </c>
      <c r="C215" s="8">
        <f t="shared" si="289"/>
        <v>1.4112459571120499E-2</v>
      </c>
      <c r="D215" s="9">
        <f t="shared" si="285"/>
        <v>7.0562297855602488E-2</v>
      </c>
      <c r="E215" s="8">
        <f>_xll.BDH(E$2,"PX_LAST",$A215,$A215,"Days=A","Fill=P")</f>
        <v>-1.3</v>
      </c>
      <c r="F215" s="8">
        <f t="shared" si="290"/>
        <v>-0.72335112117157485</v>
      </c>
      <c r="G215" s="9">
        <f t="shared" si="286"/>
        <v>-6.5759192833779526E-2</v>
      </c>
      <c r="H215" s="9">
        <f t="shared" si="319"/>
        <v>-1.9999999999999997E-2</v>
      </c>
      <c r="I215" s="9">
        <f t="shared" si="320"/>
        <v>-4.2879596416889765E-2</v>
      </c>
      <c r="J215" s="8">
        <v>-0.13869999999999999</v>
      </c>
      <c r="K215" s="8">
        <f t="shared" si="291"/>
        <v>-0.18362295496758405</v>
      </c>
      <c r="L215" s="9">
        <f t="shared" si="292"/>
        <v>1.6377045032415966E-2</v>
      </c>
      <c r="M215" s="8">
        <v>-1.32</v>
      </c>
      <c r="N215" s="8">
        <f t="shared" si="293"/>
        <v>-0.42930526115390777</v>
      </c>
      <c r="O215" s="9">
        <f t="shared" si="287"/>
        <v>-0.21465263057695388</v>
      </c>
      <c r="Q215" s="40">
        <f t="shared" si="294"/>
        <v>-5.015596503555525E-2</v>
      </c>
      <c r="R215" s="14" t="str">
        <f t="shared" si="303"/>
        <v>C</v>
      </c>
      <c r="S215" t="str">
        <f t="shared" si="312"/>
        <v>C</v>
      </c>
      <c r="T215" s="17">
        <f t="shared" si="304"/>
        <v>-5.015596503555525E-2</v>
      </c>
      <c r="U215" s="34" t="str">
        <f t="shared" si="330"/>
        <v>C</v>
      </c>
      <c r="V215">
        <v>0</v>
      </c>
      <c r="X215" s="16">
        <f>A215-1</f>
        <v>39354</v>
      </c>
      <c r="Y215" s="1" t="e">
        <f t="shared" si="296"/>
        <v>#N/A</v>
      </c>
      <c r="Z215" s="1" t="e">
        <f t="shared" si="297"/>
        <v>#N/A</v>
      </c>
      <c r="AA215" s="1">
        <f t="shared" si="298"/>
        <v>-5.015596503555525E-2</v>
      </c>
      <c r="AB215" s="1" t="e">
        <f t="shared" si="299"/>
        <v>#N/A</v>
      </c>
      <c r="AC215">
        <v>0</v>
      </c>
      <c r="AD215" s="1">
        <v>-12.6</v>
      </c>
      <c r="AF215" s="16">
        <f t="shared" si="305"/>
        <v>39355</v>
      </c>
      <c r="AG215" s="1" t="e">
        <f t="shared" si="306"/>
        <v>#N/A</v>
      </c>
      <c r="AH215" s="1" t="e">
        <f t="shared" si="307"/>
        <v>#N/A</v>
      </c>
      <c r="AI215" s="1">
        <f t="shared" si="308"/>
        <v>-5.015596503555525E-2</v>
      </c>
      <c r="AJ215" s="1" t="e">
        <f t="shared" si="309"/>
        <v>#N/A</v>
      </c>
      <c r="AM215" s="1"/>
      <c r="AN215" s="1"/>
      <c r="AO215" s="1"/>
      <c r="AP215" s="1"/>
      <c r="AQ215" s="16">
        <f t="shared" si="313"/>
        <v>39355</v>
      </c>
      <c r="AR215">
        <f t="shared" si="314"/>
        <v>1</v>
      </c>
      <c r="AS215">
        <f t="shared" si="315"/>
        <v>1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6" t="e">
        <f t="shared" ref="BN215" si="334">#REF!</f>
        <v>#REF!</v>
      </c>
      <c r="BO215">
        <f t="shared" si="301"/>
        <v>1</v>
      </c>
      <c r="BP215">
        <f t="shared" si="302"/>
        <v>1</v>
      </c>
    </row>
    <row r="216" spans="1:68" x14ac:dyDescent="0.25">
      <c r="A216" s="7">
        <v>39386</v>
      </c>
      <c r="B216" s="8">
        <v>7.3429999999999997E-3</v>
      </c>
      <c r="C216" s="8">
        <f t="shared" si="289"/>
        <v>1.2183163593351157E-2</v>
      </c>
      <c r="D216" s="9">
        <f t="shared" si="285"/>
        <v>6.0915817966755784E-2</v>
      </c>
      <c r="E216" s="8">
        <f>_xll.BDH(E$2,"PX_LAST",$A216,$A216,"Days=A","Fill=P")</f>
        <v>-1.6</v>
      </c>
      <c r="F216" s="8">
        <f t="shared" si="290"/>
        <v>-0.97319605163767609</v>
      </c>
      <c r="G216" s="9">
        <f t="shared" si="286"/>
        <v>-8.8472368330697826E-2</v>
      </c>
      <c r="H216" s="9">
        <f t="shared" si="319"/>
        <v>-7.0000000000000007E-2</v>
      </c>
      <c r="I216" s="9">
        <f t="shared" si="320"/>
        <v>-7.9236184165348916E-2</v>
      </c>
      <c r="J216" s="8">
        <v>-0.29409999999999997</v>
      </c>
      <c r="K216" s="8">
        <f t="shared" si="291"/>
        <v>-0.21510891280182259</v>
      </c>
      <c r="L216" s="9">
        <f t="shared" si="292"/>
        <v>-1.5108912801822583E-2</v>
      </c>
      <c r="M216" s="8">
        <v>-0.56599999999999995</v>
      </c>
      <c r="N216" s="8">
        <f t="shared" si="293"/>
        <v>-0.46826326172504407</v>
      </c>
      <c r="O216" s="9">
        <f t="shared" si="287"/>
        <v>-0.23413163086252203</v>
      </c>
      <c r="Q216" s="40">
        <f t="shared" si="294"/>
        <v>-8.1544460227694737E-2</v>
      </c>
      <c r="R216" s="14" t="str">
        <f t="shared" si="303"/>
        <v>C</v>
      </c>
      <c r="S216" t="str">
        <f t="shared" si="312"/>
        <v>C</v>
      </c>
      <c r="T216" s="17">
        <f t="shared" si="304"/>
        <v>-5.015596503555525E-2</v>
      </c>
      <c r="U216" s="34" t="str">
        <f t="shared" si="330"/>
        <v>C</v>
      </c>
      <c r="V216">
        <v>0</v>
      </c>
      <c r="X216" s="16">
        <f t="shared" ref="X216:X225" si="335">A216</f>
        <v>39386</v>
      </c>
      <c r="Y216" s="1" t="e">
        <f t="shared" si="296"/>
        <v>#N/A</v>
      </c>
      <c r="Z216" s="1" t="e">
        <f t="shared" si="297"/>
        <v>#N/A</v>
      </c>
      <c r="AA216" s="1">
        <f t="shared" si="298"/>
        <v>-8.1544460227694737E-2</v>
      </c>
      <c r="AB216" s="1" t="e">
        <f t="shared" si="299"/>
        <v>#N/A</v>
      </c>
      <c r="AC216">
        <v>0</v>
      </c>
      <c r="AD216" s="1">
        <v>-36.6</v>
      </c>
      <c r="AF216" s="16">
        <f t="shared" si="305"/>
        <v>39386</v>
      </c>
      <c r="AG216" s="1" t="e">
        <f t="shared" si="306"/>
        <v>#N/A</v>
      </c>
      <c r="AH216" s="1" t="e">
        <f t="shared" si="307"/>
        <v>#N/A</v>
      </c>
      <c r="AI216" s="1">
        <f t="shared" si="308"/>
        <v>-8.1544460227694737E-2</v>
      </c>
      <c r="AJ216" s="1" t="e">
        <f t="shared" si="309"/>
        <v>#N/A</v>
      </c>
      <c r="AM216" s="1"/>
      <c r="AN216" s="1"/>
      <c r="AO216" s="1"/>
      <c r="AP216" s="1"/>
      <c r="AQ216" s="16">
        <f t="shared" si="313"/>
        <v>39386</v>
      </c>
      <c r="AR216">
        <f t="shared" si="314"/>
        <v>1</v>
      </c>
      <c r="AS216">
        <f t="shared" si="315"/>
        <v>1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6" t="e">
        <f t="shared" ref="BN216" si="336">#REF!</f>
        <v>#REF!</v>
      </c>
      <c r="BO216">
        <f t="shared" si="301"/>
        <v>1</v>
      </c>
      <c r="BP216">
        <f t="shared" si="302"/>
        <v>1</v>
      </c>
    </row>
    <row r="217" spans="1:68" x14ac:dyDescent="0.25">
      <c r="A217" s="7">
        <v>39416</v>
      </c>
      <c r="B217" s="8">
        <v>-4.8032999999999999E-2</v>
      </c>
      <c r="C217" s="8">
        <f t="shared" si="289"/>
        <v>-4.9784430307539245E-3</v>
      </c>
      <c r="D217" s="9">
        <f t="shared" si="285"/>
        <v>-2.4892215153769621E-2</v>
      </c>
      <c r="E217" s="8">
        <f>_xll.BDH(E$2,"PX_LAST",$A217,$A217,"Days=A","Fill=P")</f>
        <v>-2.2999999999999998</v>
      </c>
      <c r="F217" s="8">
        <f t="shared" si="290"/>
        <v>-1.3513351769209383</v>
      </c>
      <c r="G217" s="9">
        <f t="shared" si="286"/>
        <v>-0.12284865244735803</v>
      </c>
      <c r="H217" s="9">
        <f t="shared" si="319"/>
        <v>-0.16999999999999998</v>
      </c>
      <c r="I217" s="9">
        <f t="shared" si="320"/>
        <v>-0.14642432622367901</v>
      </c>
      <c r="J217" s="8">
        <v>-0.19259999999999999</v>
      </c>
      <c r="K217" s="8">
        <f t="shared" si="291"/>
        <v>-0.20869387265330314</v>
      </c>
      <c r="L217" s="9">
        <f t="shared" si="292"/>
        <v>-8.6938726533031252E-3</v>
      </c>
      <c r="M217" s="8">
        <v>-2.863</v>
      </c>
      <c r="N217" s="8">
        <f t="shared" si="293"/>
        <v>-1.1507632321334067</v>
      </c>
      <c r="O217" s="9">
        <f t="shared" si="287"/>
        <v>-1.0727363292689434</v>
      </c>
      <c r="Q217" s="40">
        <f t="shared" si="294"/>
        <v>-0.35068913734165552</v>
      </c>
      <c r="R217" s="14" t="str">
        <f t="shared" si="303"/>
        <v>C</v>
      </c>
      <c r="S217" t="str">
        <f t="shared" si="312"/>
        <v>C</v>
      </c>
      <c r="T217" s="17">
        <f t="shared" si="304"/>
        <v>-5.015596503555525E-2</v>
      </c>
      <c r="U217" s="34" t="str">
        <f t="shared" si="330"/>
        <v>C</v>
      </c>
      <c r="V217">
        <v>0</v>
      </c>
      <c r="X217" s="16">
        <f t="shared" si="335"/>
        <v>39416</v>
      </c>
      <c r="Y217" s="1" t="e">
        <f t="shared" si="296"/>
        <v>#N/A</v>
      </c>
      <c r="Z217" s="1" t="e">
        <f t="shared" si="297"/>
        <v>#N/A</v>
      </c>
      <c r="AA217" s="1">
        <f t="shared" si="298"/>
        <v>-0.35068913734165552</v>
      </c>
      <c r="AB217" s="1" t="e">
        <f t="shared" si="299"/>
        <v>#N/A</v>
      </c>
      <c r="AC217">
        <v>0</v>
      </c>
      <c r="AD217" s="1">
        <v>-39.9</v>
      </c>
      <c r="AF217" s="16">
        <f t="shared" si="305"/>
        <v>39416</v>
      </c>
      <c r="AG217" s="1" t="e">
        <f t="shared" si="306"/>
        <v>#N/A</v>
      </c>
      <c r="AH217" s="1" t="e">
        <f t="shared" si="307"/>
        <v>#N/A</v>
      </c>
      <c r="AI217" s="1">
        <f t="shared" si="308"/>
        <v>-0.35068913734165552</v>
      </c>
      <c r="AJ217" s="1" t="e">
        <f t="shared" si="309"/>
        <v>#N/A</v>
      </c>
      <c r="AM217" s="1"/>
      <c r="AN217" s="1"/>
      <c r="AO217" s="1"/>
      <c r="AP217" s="1"/>
      <c r="AQ217" s="16">
        <f t="shared" si="313"/>
        <v>39416</v>
      </c>
      <c r="AR217">
        <f t="shared" si="314"/>
        <v>1</v>
      </c>
      <c r="AS217">
        <f t="shared" si="315"/>
        <v>1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6" t="e">
        <f t="shared" ref="BN217" si="337">#REF!</f>
        <v>#REF!</v>
      </c>
      <c r="BO217">
        <f t="shared" si="301"/>
        <v>1</v>
      </c>
      <c r="BP217">
        <f t="shared" si="302"/>
        <v>1</v>
      </c>
    </row>
    <row r="218" spans="1:68" x14ac:dyDescent="0.25">
      <c r="A218" s="7">
        <v>39447</v>
      </c>
      <c r="B218" s="8">
        <v>-8.0918000000000004E-2</v>
      </c>
      <c r="C218" s="8">
        <f t="shared" si="289"/>
        <v>-2.6621216766989059E-2</v>
      </c>
      <c r="D218" s="9">
        <f t="shared" si="285"/>
        <v>-0.13310608383494529</v>
      </c>
      <c r="E218" s="8">
        <f>_xll.BDH(E$2,"PX_LAST",$A218,$A218,"Days=A","Fill=P")</f>
        <v>-3.4</v>
      </c>
      <c r="F218" s="8">
        <f t="shared" si="290"/>
        <v>-1.9352046514984709</v>
      </c>
      <c r="G218" s="9">
        <f t="shared" si="286"/>
        <v>-0.17592769559077007</v>
      </c>
      <c r="H218" s="9">
        <f t="shared" si="319"/>
        <v>-0.28999999999999998</v>
      </c>
      <c r="I218" s="9">
        <f t="shared" si="320"/>
        <v>-0.23296384779538504</v>
      </c>
      <c r="J218" s="8">
        <v>-0.4521</v>
      </c>
      <c r="K218" s="8">
        <f t="shared" si="291"/>
        <v>-0.27806461894711176</v>
      </c>
      <c r="L218" s="9">
        <f t="shared" si="292"/>
        <v>-7.8064618947111752E-2</v>
      </c>
      <c r="M218" s="8">
        <v>-2.2690000000000001</v>
      </c>
      <c r="N218" s="8">
        <f t="shared" si="293"/>
        <v>-1.4694607109753859</v>
      </c>
      <c r="O218" s="9">
        <f t="shared" si="287"/>
        <v>-1.2122131458515808</v>
      </c>
      <c r="Q218" s="40">
        <f t="shared" si="294"/>
        <v>-0.44432123569020598</v>
      </c>
      <c r="R218" s="14" t="str">
        <f t="shared" si="303"/>
        <v>C</v>
      </c>
      <c r="S218" t="str">
        <f t="shared" si="312"/>
        <v>C</v>
      </c>
      <c r="T218" s="17">
        <f t="shared" si="304"/>
        <v>-5.015596503555525E-2</v>
      </c>
      <c r="U218" s="34" t="str">
        <f t="shared" si="330"/>
        <v>C</v>
      </c>
      <c r="V218">
        <v>0</v>
      </c>
      <c r="X218" s="16">
        <f t="shared" si="335"/>
        <v>39447</v>
      </c>
      <c r="Y218" s="1" t="e">
        <f t="shared" si="296"/>
        <v>#N/A</v>
      </c>
      <c r="Z218" s="1" t="e">
        <f t="shared" si="297"/>
        <v>#N/A</v>
      </c>
      <c r="AA218" s="1">
        <f t="shared" si="298"/>
        <v>-0.44432123569020598</v>
      </c>
      <c r="AB218" s="1" t="e">
        <f t="shared" si="299"/>
        <v>#N/A</v>
      </c>
      <c r="AC218">
        <v>0</v>
      </c>
      <c r="AD218" s="1">
        <v>24.6</v>
      </c>
      <c r="AF218" s="16">
        <f t="shared" si="305"/>
        <v>39447</v>
      </c>
      <c r="AG218" s="1" t="e">
        <f t="shared" si="306"/>
        <v>#N/A</v>
      </c>
      <c r="AH218" s="1" t="e">
        <f t="shared" si="307"/>
        <v>#N/A</v>
      </c>
      <c r="AI218" s="1">
        <f t="shared" si="308"/>
        <v>-0.44432123569020598</v>
      </c>
      <c r="AJ218" s="1" t="e">
        <f t="shared" si="309"/>
        <v>#N/A</v>
      </c>
      <c r="AM218" s="1"/>
      <c r="AN218" s="1"/>
      <c r="AO218" s="1"/>
      <c r="AP218" s="1"/>
      <c r="AQ218" s="16">
        <f t="shared" si="313"/>
        <v>39447</v>
      </c>
      <c r="AR218">
        <f t="shared" si="314"/>
        <v>1</v>
      </c>
      <c r="AS218">
        <f t="shared" si="315"/>
        <v>1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6" t="e">
        <f t="shared" ref="BN218" si="338">#REF!</f>
        <v>#REF!</v>
      </c>
      <c r="BO218">
        <f t="shared" si="301"/>
        <v>1</v>
      </c>
      <c r="BP218">
        <f t="shared" si="302"/>
        <v>1</v>
      </c>
    </row>
    <row r="219" spans="1:68" x14ac:dyDescent="0.25">
      <c r="A219" s="7">
        <v>39478</v>
      </c>
      <c r="B219" s="8">
        <v>-0.20452200000000001</v>
      </c>
      <c r="C219" s="8">
        <f t="shared" si="289"/>
        <v>-7.7322939988397191E-2</v>
      </c>
      <c r="D219" s="9">
        <f t="shared" si="285"/>
        <v>-0.38661469994198594</v>
      </c>
      <c r="E219" s="8">
        <f>_xll.BDH(E$2,"PX_LAST",$A219,$A219,"Days=A","Fill=P")</f>
        <v>-4.4000000000000004</v>
      </c>
      <c r="F219" s="8">
        <f t="shared" si="290"/>
        <v>-2.6376713258214068</v>
      </c>
      <c r="G219" s="9">
        <f t="shared" si="286"/>
        <v>-0.23978830234740062</v>
      </c>
      <c r="H219" s="9">
        <f t="shared" si="319"/>
        <v>-0.41000000000000003</v>
      </c>
      <c r="I219" s="9">
        <f t="shared" si="320"/>
        <v>-0.32489415117370035</v>
      </c>
      <c r="J219" s="8">
        <v>-0.70899999999999996</v>
      </c>
      <c r="K219" s="8">
        <f t="shared" si="291"/>
        <v>-0.40088120254718496</v>
      </c>
      <c r="L219" s="9">
        <f t="shared" si="292"/>
        <v>-0.20088120254718494</v>
      </c>
      <c r="M219" s="8">
        <v>-2.169</v>
      </c>
      <c r="N219" s="8">
        <f t="shared" si="293"/>
        <v>-1.6688294083474009</v>
      </c>
      <c r="O219" s="9">
        <f t="shared" si="287"/>
        <v>-1.2918318034277532</v>
      </c>
      <c r="Q219" s="40">
        <f t="shared" si="294"/>
        <v>-0.55636452612529552</v>
      </c>
      <c r="R219" s="14" t="str">
        <f t="shared" si="303"/>
        <v>C</v>
      </c>
      <c r="S219" t="str">
        <f t="shared" si="312"/>
        <v>C</v>
      </c>
      <c r="T219" s="17">
        <f t="shared" si="304"/>
        <v>-5.015596503555525E-2</v>
      </c>
      <c r="U219" s="34" t="str">
        <f t="shared" si="330"/>
        <v>C</v>
      </c>
      <c r="V219">
        <v>0</v>
      </c>
      <c r="X219" s="16">
        <f t="shared" si="335"/>
        <v>39478</v>
      </c>
      <c r="Y219" s="1" t="e">
        <f t="shared" si="296"/>
        <v>#N/A</v>
      </c>
      <c r="Z219" s="1" t="e">
        <f t="shared" si="297"/>
        <v>#N/A</v>
      </c>
      <c r="AA219" s="1">
        <f t="shared" si="298"/>
        <v>-0.55636452612529552</v>
      </c>
      <c r="AB219" s="1" t="e">
        <f t="shared" si="299"/>
        <v>#N/A</v>
      </c>
      <c r="AC219">
        <v>0</v>
      </c>
      <c r="AD219" s="1">
        <v>-20.399999999999999</v>
      </c>
      <c r="AF219" s="16">
        <f t="shared" si="305"/>
        <v>39478</v>
      </c>
      <c r="AG219" s="1" t="e">
        <f t="shared" si="306"/>
        <v>#N/A</v>
      </c>
      <c r="AH219" s="1" t="e">
        <f t="shared" si="307"/>
        <v>#N/A</v>
      </c>
      <c r="AI219" s="1">
        <f t="shared" si="308"/>
        <v>-0.55636452612529552</v>
      </c>
      <c r="AJ219" s="1" t="e">
        <f t="shared" si="309"/>
        <v>#N/A</v>
      </c>
      <c r="AM219" s="1"/>
      <c r="AN219" s="1"/>
      <c r="AO219" s="1"/>
      <c r="AP219" s="1"/>
      <c r="AQ219" s="16">
        <f t="shared" si="313"/>
        <v>39478</v>
      </c>
      <c r="AR219">
        <f t="shared" si="314"/>
        <v>1</v>
      </c>
      <c r="AS219">
        <f t="shared" si="315"/>
        <v>1</v>
      </c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6" t="e">
        <f t="shared" ref="BN219" si="339">#REF!</f>
        <v>#REF!</v>
      </c>
      <c r="BO219">
        <f t="shared" si="301"/>
        <v>1</v>
      </c>
      <c r="BP219">
        <f t="shared" si="302"/>
        <v>1</v>
      </c>
    </row>
    <row r="220" spans="1:68" x14ac:dyDescent="0.25">
      <c r="A220" s="7">
        <v>39507</v>
      </c>
      <c r="B220" s="8">
        <v>-0.15650600000000001</v>
      </c>
      <c r="C220" s="8">
        <f t="shared" si="289"/>
        <v>-9.9890112091703995E-2</v>
      </c>
      <c r="D220" s="9">
        <f t="shared" si="285"/>
        <v>-0.49945056045851993</v>
      </c>
      <c r="E220" s="8">
        <f>_xll.BDH(E$2,"PX_LAST",$A220,$A220,"Days=A","Fill=P")</f>
        <v>-5.5</v>
      </c>
      <c r="F220" s="8">
        <f t="shared" si="290"/>
        <v>-3.4534349979623062</v>
      </c>
      <c r="G220" s="9">
        <f t="shared" si="286"/>
        <v>-0.31394863617839147</v>
      </c>
      <c r="H220" s="9">
        <f t="shared" si="319"/>
        <v>-0.5</v>
      </c>
      <c r="I220" s="9">
        <f t="shared" si="320"/>
        <v>-0.40697431808919571</v>
      </c>
      <c r="J220" s="8">
        <v>-1.1085</v>
      </c>
      <c r="K220" s="8">
        <f t="shared" si="291"/>
        <v>-0.60255255982123734</v>
      </c>
      <c r="L220" s="9">
        <f t="shared" si="292"/>
        <v>-0.40255255982123733</v>
      </c>
      <c r="M220" s="8">
        <v>-2.9870000000000001</v>
      </c>
      <c r="N220" s="8">
        <f t="shared" si="293"/>
        <v>-2.0445080269683915</v>
      </c>
      <c r="O220" s="9">
        <f t="shared" si="287"/>
        <v>-1.4298629399241003</v>
      </c>
      <c r="Q220" s="40">
        <f t="shared" si="294"/>
        <v>-0.69713795132156331</v>
      </c>
      <c r="R220" s="14" t="str">
        <f t="shared" si="303"/>
        <v>C</v>
      </c>
      <c r="S220" t="str">
        <f t="shared" si="312"/>
        <v>C</v>
      </c>
      <c r="T220" s="17">
        <f t="shared" si="304"/>
        <v>-5.015596503555525E-2</v>
      </c>
      <c r="U220" s="34" t="str">
        <f t="shared" si="330"/>
        <v>C</v>
      </c>
      <c r="V220">
        <v>0</v>
      </c>
      <c r="X220" s="16">
        <f t="shared" si="335"/>
        <v>39507</v>
      </c>
      <c r="Y220" s="1" t="e">
        <f t="shared" si="296"/>
        <v>#N/A</v>
      </c>
      <c r="Z220" s="1" t="e">
        <f t="shared" si="297"/>
        <v>#N/A</v>
      </c>
      <c r="AA220" s="1">
        <f t="shared" si="298"/>
        <v>-0.69713795132156331</v>
      </c>
      <c r="AB220" s="1" t="e">
        <f t="shared" si="299"/>
        <v>#N/A</v>
      </c>
      <c r="AC220">
        <v>0</v>
      </c>
      <c r="AD220" s="1">
        <v>-64.599999999999994</v>
      </c>
      <c r="AF220" s="16">
        <f t="shared" si="305"/>
        <v>39507</v>
      </c>
      <c r="AG220" s="1" t="e">
        <f t="shared" si="306"/>
        <v>#N/A</v>
      </c>
      <c r="AH220" s="1" t="e">
        <f t="shared" si="307"/>
        <v>#N/A</v>
      </c>
      <c r="AI220" s="1">
        <f t="shared" si="308"/>
        <v>-0.69713795132156331</v>
      </c>
      <c r="AJ220" s="1" t="e">
        <f t="shared" si="309"/>
        <v>#N/A</v>
      </c>
      <c r="AM220" s="1"/>
      <c r="AN220" s="1"/>
      <c r="AO220" s="1"/>
      <c r="AP220" s="1"/>
      <c r="AQ220" s="16">
        <f t="shared" si="313"/>
        <v>39507</v>
      </c>
      <c r="AR220">
        <f t="shared" si="314"/>
        <v>1</v>
      </c>
      <c r="AS220">
        <f t="shared" si="315"/>
        <v>1</v>
      </c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6" t="e">
        <f t="shared" ref="BN220" si="340">#REF!</f>
        <v>#REF!</v>
      </c>
      <c r="BO220">
        <f t="shared" si="301"/>
        <v>1</v>
      </c>
      <c r="BP220">
        <f t="shared" si="302"/>
        <v>1</v>
      </c>
    </row>
    <row r="221" spans="1:68" x14ac:dyDescent="0.25">
      <c r="A221" s="7">
        <v>39538</v>
      </c>
      <c r="B221" s="8">
        <v>-0.216173</v>
      </c>
      <c r="C221" s="8">
        <f t="shared" si="289"/>
        <v>-0.13303073514556837</v>
      </c>
      <c r="D221" s="9">
        <f t="shared" si="285"/>
        <v>-0.66515367572784179</v>
      </c>
      <c r="E221" s="8">
        <f>_xll.BDH(E$2,"PX_LAST",$A221,$A221,"Days=A","Fill=P")</f>
        <v>-7.2</v>
      </c>
      <c r="F221" s="8">
        <f t="shared" si="290"/>
        <v>-4.5212060235430496</v>
      </c>
      <c r="G221" s="9">
        <f t="shared" si="286"/>
        <v>-0.41101872941300449</v>
      </c>
      <c r="H221" s="9">
        <f t="shared" si="319"/>
        <v>-0.59000000000000008</v>
      </c>
      <c r="I221" s="9">
        <f t="shared" si="320"/>
        <v>-0.50050936470650231</v>
      </c>
      <c r="J221" s="8">
        <v>-1.1793</v>
      </c>
      <c r="K221" s="8">
        <f t="shared" si="291"/>
        <v>-0.76692558027218471</v>
      </c>
      <c r="L221" s="9">
        <f t="shared" si="292"/>
        <v>-0.56692558027218465</v>
      </c>
      <c r="M221" s="8">
        <v>-3.2050000000000001</v>
      </c>
      <c r="N221" s="8">
        <f t="shared" si="293"/>
        <v>-2.3752482392824001</v>
      </c>
      <c r="O221" s="9">
        <f t="shared" si="287"/>
        <v>-1.5411840380961646</v>
      </c>
      <c r="Q221" s="40">
        <f t="shared" si="294"/>
        <v>-0.8210405485100476</v>
      </c>
      <c r="R221" s="14" t="str">
        <f t="shared" si="303"/>
        <v>C</v>
      </c>
      <c r="S221" t="str">
        <f t="shared" si="312"/>
        <v>C</v>
      </c>
      <c r="T221" s="17">
        <f t="shared" si="304"/>
        <v>-5.015596503555525E-2</v>
      </c>
      <c r="U221" s="34" t="str">
        <f t="shared" si="330"/>
        <v>C</v>
      </c>
      <c r="V221">
        <v>0</v>
      </c>
      <c r="X221" s="16">
        <f t="shared" si="335"/>
        <v>39538</v>
      </c>
      <c r="Y221" s="1" t="e">
        <f t="shared" si="296"/>
        <v>#N/A</v>
      </c>
      <c r="Z221" s="1" t="e">
        <f t="shared" si="297"/>
        <v>#N/A</v>
      </c>
      <c r="AA221" s="1">
        <f t="shared" si="298"/>
        <v>-0.8210405485100476</v>
      </c>
      <c r="AB221" s="1" t="e">
        <f t="shared" si="299"/>
        <v>#N/A</v>
      </c>
      <c r="AC221">
        <v>0</v>
      </c>
      <c r="AD221" s="1">
        <v>-89.9</v>
      </c>
      <c r="AF221" s="16">
        <f t="shared" si="305"/>
        <v>39538</v>
      </c>
      <c r="AG221" s="1" t="e">
        <f t="shared" si="306"/>
        <v>#N/A</v>
      </c>
      <c r="AH221" s="1" t="e">
        <f t="shared" si="307"/>
        <v>#N/A</v>
      </c>
      <c r="AI221" s="1">
        <f t="shared" si="308"/>
        <v>-0.8210405485100476</v>
      </c>
      <c r="AJ221" s="1" t="e">
        <f t="shared" si="309"/>
        <v>#N/A</v>
      </c>
      <c r="AM221" s="1"/>
      <c r="AN221" s="1"/>
      <c r="AO221" s="1"/>
      <c r="AP221" s="1"/>
      <c r="AQ221" s="16">
        <f t="shared" si="313"/>
        <v>39538</v>
      </c>
      <c r="AR221">
        <f t="shared" si="314"/>
        <v>1</v>
      </c>
      <c r="AS221">
        <f t="shared" si="315"/>
        <v>1</v>
      </c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6" t="e">
        <f t="shared" ref="BN221" si="341">#REF!</f>
        <v>#REF!</v>
      </c>
      <c r="BO221">
        <f t="shared" si="301"/>
        <v>1</v>
      </c>
      <c r="BP221">
        <f t="shared" si="302"/>
        <v>1</v>
      </c>
    </row>
    <row r="222" spans="1:68" x14ac:dyDescent="0.25">
      <c r="A222" s="7">
        <v>39568</v>
      </c>
      <c r="B222" s="8">
        <v>-0.19036700000000001</v>
      </c>
      <c r="C222" s="8">
        <f t="shared" si="289"/>
        <v>-0.14937157062908138</v>
      </c>
      <c r="D222" s="9">
        <f t="shared" si="285"/>
        <v>-0.74685785314540687</v>
      </c>
      <c r="E222" s="8">
        <f>_xll.BDH(E$2,"PX_LAST",$A222,$A222,"Days=A","Fill=P")</f>
        <v>-7.5</v>
      </c>
      <c r="F222" s="8">
        <f t="shared" si="290"/>
        <v>-5.3701623068332811</v>
      </c>
      <c r="G222" s="9">
        <f t="shared" si="286"/>
        <v>-0.4881965733484801</v>
      </c>
      <c r="H222" s="9">
        <f t="shared" si="319"/>
        <v>-0.59000000000000008</v>
      </c>
      <c r="I222" s="9">
        <f t="shared" si="320"/>
        <v>-0.53909828667424009</v>
      </c>
      <c r="J222" s="8">
        <v>-1.0239</v>
      </c>
      <c r="K222" s="8">
        <f t="shared" si="291"/>
        <v>-0.84016328989461209</v>
      </c>
      <c r="L222" s="9">
        <f t="shared" si="292"/>
        <v>-0.64016328989461213</v>
      </c>
      <c r="M222" s="8">
        <v>-2.8069999999999999</v>
      </c>
      <c r="N222" s="8">
        <f t="shared" si="293"/>
        <v>-2.498297491086916</v>
      </c>
      <c r="O222" s="9">
        <f t="shared" si="287"/>
        <v>-1.5806003578029824</v>
      </c>
      <c r="Q222" s="40">
        <f t="shared" si="294"/>
        <v>-0.89106768903576972</v>
      </c>
      <c r="R222" s="14" t="str">
        <f t="shared" si="303"/>
        <v>C</v>
      </c>
      <c r="S222" t="str">
        <f t="shared" si="312"/>
        <v>C</v>
      </c>
      <c r="T222" s="17">
        <f t="shared" si="304"/>
        <v>-5.015596503555525E-2</v>
      </c>
      <c r="U222" s="34" t="str">
        <f t="shared" si="330"/>
        <v>C</v>
      </c>
      <c r="V222">
        <v>0</v>
      </c>
      <c r="X222" s="16">
        <f t="shared" si="335"/>
        <v>39568</v>
      </c>
      <c r="Y222" s="1" t="e">
        <f t="shared" si="296"/>
        <v>#N/A</v>
      </c>
      <c r="Z222" s="1" t="e">
        <f t="shared" si="297"/>
        <v>#N/A</v>
      </c>
      <c r="AA222" s="1">
        <f t="shared" si="298"/>
        <v>-0.89106768903576972</v>
      </c>
      <c r="AB222" s="1" t="e">
        <f t="shared" si="299"/>
        <v>#N/A</v>
      </c>
      <c r="AC222">
        <v>0</v>
      </c>
      <c r="AD222" s="1">
        <v>-73.2</v>
      </c>
      <c r="AF222" s="16">
        <f t="shared" si="305"/>
        <v>39568</v>
      </c>
      <c r="AG222" s="1" t="e">
        <f t="shared" si="306"/>
        <v>#N/A</v>
      </c>
      <c r="AH222" s="1" t="e">
        <f t="shared" si="307"/>
        <v>#N/A</v>
      </c>
      <c r="AI222" s="1">
        <f t="shared" si="308"/>
        <v>-0.89106768903576972</v>
      </c>
      <c r="AJ222" s="1" t="e">
        <f t="shared" si="309"/>
        <v>#N/A</v>
      </c>
      <c r="AM222" s="1"/>
      <c r="AN222" s="1"/>
      <c r="AO222" s="1"/>
      <c r="AP222" s="1"/>
      <c r="AQ222" s="16">
        <f t="shared" si="313"/>
        <v>39568</v>
      </c>
      <c r="AR222">
        <f t="shared" si="314"/>
        <v>1</v>
      </c>
      <c r="AS222">
        <f t="shared" si="315"/>
        <v>1</v>
      </c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6" t="e">
        <f t="shared" ref="BN222" si="342">#REF!</f>
        <v>#REF!</v>
      </c>
      <c r="BO222">
        <f t="shared" si="301"/>
        <v>1</v>
      </c>
      <c r="BP222">
        <f t="shared" si="302"/>
        <v>1</v>
      </c>
    </row>
    <row r="223" spans="1:68" x14ac:dyDescent="0.25">
      <c r="A223" s="7">
        <v>39599</v>
      </c>
      <c r="B223" s="8">
        <v>-0.22519700000000001</v>
      </c>
      <c r="C223" s="8">
        <f t="shared" si="289"/>
        <v>-0.17098181799979317</v>
      </c>
      <c r="D223" s="9">
        <f t="shared" si="285"/>
        <v>-0.85490908999896587</v>
      </c>
      <c r="E223" s="8">
        <f>_xll.BDH(E$2,"PX_LAST",$A223,$A223,"Days=A","Fill=P")</f>
        <v>-8.4</v>
      </c>
      <c r="F223" s="8">
        <f t="shared" si="290"/>
        <v>-6.2336660493857963</v>
      </c>
      <c r="G223" s="9">
        <f t="shared" si="286"/>
        <v>-0.56669691358052698</v>
      </c>
      <c r="H223" s="9">
        <f t="shared" si="319"/>
        <v>-0.6100000000000001</v>
      </c>
      <c r="I223" s="9">
        <f t="shared" si="320"/>
        <v>-0.58834845679026349</v>
      </c>
      <c r="J223" s="8">
        <v>-1.0408999999999999</v>
      </c>
      <c r="K223" s="8">
        <f t="shared" si="291"/>
        <v>-0.89737325227464759</v>
      </c>
      <c r="L223" s="9">
        <f t="shared" si="292"/>
        <v>-0.69737325227464764</v>
      </c>
      <c r="M223" s="8">
        <v>-1.6439999999999999</v>
      </c>
      <c r="N223" s="8">
        <f t="shared" si="293"/>
        <v>-2.2548227061271451</v>
      </c>
      <c r="O223" s="9">
        <f t="shared" si="287"/>
        <v>-1.501606708205296</v>
      </c>
      <c r="Q223" s="40">
        <f t="shared" si="294"/>
        <v>-0.90691438314615169</v>
      </c>
      <c r="R223" s="14" t="str">
        <f t="shared" si="303"/>
        <v>C</v>
      </c>
      <c r="S223" t="str">
        <f t="shared" si="312"/>
        <v>C</v>
      </c>
      <c r="T223" s="17">
        <f t="shared" si="304"/>
        <v>-5.015596503555525E-2</v>
      </c>
      <c r="U223" s="34" t="str">
        <f t="shared" si="330"/>
        <v>C</v>
      </c>
      <c r="V223">
        <v>0</v>
      </c>
      <c r="X223" s="16">
        <f t="shared" si="335"/>
        <v>39599</v>
      </c>
      <c r="Y223" s="1" t="e">
        <f t="shared" si="296"/>
        <v>#N/A</v>
      </c>
      <c r="Z223" s="1" t="e">
        <f t="shared" si="297"/>
        <v>#N/A</v>
      </c>
      <c r="AA223" s="1">
        <f t="shared" si="298"/>
        <v>-0.90691438314615169</v>
      </c>
      <c r="AB223" s="1" t="e">
        <f t="shared" si="299"/>
        <v>#N/A</v>
      </c>
      <c r="AC223">
        <v>0</v>
      </c>
      <c r="AD223" s="1">
        <v>-11.4</v>
      </c>
      <c r="AF223" s="16">
        <f t="shared" si="305"/>
        <v>39599</v>
      </c>
      <c r="AG223" s="1" t="e">
        <f t="shared" si="306"/>
        <v>#N/A</v>
      </c>
      <c r="AH223" s="1" t="e">
        <f t="shared" si="307"/>
        <v>#N/A</v>
      </c>
      <c r="AI223" s="1">
        <f t="shared" si="308"/>
        <v>-0.90691438314615169</v>
      </c>
      <c r="AJ223" s="1" t="e">
        <f t="shared" si="309"/>
        <v>#N/A</v>
      </c>
      <c r="AM223" s="1"/>
      <c r="AN223" s="1"/>
      <c r="AO223" s="1"/>
      <c r="AP223" s="1"/>
      <c r="AQ223" s="16">
        <f t="shared" si="313"/>
        <v>39599</v>
      </c>
      <c r="AR223">
        <f t="shared" si="314"/>
        <v>1</v>
      </c>
      <c r="AS223">
        <f t="shared" si="315"/>
        <v>1</v>
      </c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6" t="e">
        <f t="shared" ref="BN223" si="343">#REF!</f>
        <v>#REF!</v>
      </c>
      <c r="BO223">
        <f t="shared" si="301"/>
        <v>1</v>
      </c>
      <c r="BP223">
        <f t="shared" si="302"/>
        <v>1</v>
      </c>
    </row>
    <row r="224" spans="1:68" x14ac:dyDescent="0.25">
      <c r="A224" s="7">
        <v>39629</v>
      </c>
      <c r="B224" s="8">
        <v>-0.26614300000000002</v>
      </c>
      <c r="C224" s="8">
        <f t="shared" si="289"/>
        <v>-0.19810275486985213</v>
      </c>
      <c r="D224" s="9">
        <f t="shared" si="285"/>
        <v>-0.99051377434926058</v>
      </c>
      <c r="E224" s="8">
        <f>_xll.BDH(E$2,"PX_LAST",$A224,$A224,"Days=A","Fill=P")</f>
        <v>-8.6999999999999993</v>
      </c>
      <c r="F224" s="8">
        <f t="shared" si="290"/>
        <v>-6.9365712253108445</v>
      </c>
      <c r="G224" s="9">
        <f t="shared" si="286"/>
        <v>-0.63059738411916766</v>
      </c>
      <c r="H224" s="9">
        <f t="shared" si="319"/>
        <v>-0.52999999999999992</v>
      </c>
      <c r="I224" s="9">
        <f t="shared" si="320"/>
        <v>-0.58029869205958384</v>
      </c>
      <c r="J224" s="8">
        <v>-1.0587</v>
      </c>
      <c r="K224" s="8">
        <f t="shared" si="291"/>
        <v>-0.94335137537637315</v>
      </c>
      <c r="L224" s="9">
        <f t="shared" si="292"/>
        <v>-0.74335137537637319</v>
      </c>
      <c r="M224" s="8">
        <v>-2.3860000000000001</v>
      </c>
      <c r="N224" s="8">
        <f t="shared" si="293"/>
        <v>-2.292208234880909</v>
      </c>
      <c r="O224" s="9">
        <f t="shared" si="287"/>
        <v>-1.5140040405761501</v>
      </c>
      <c r="Q224" s="40">
        <f t="shared" si="294"/>
        <v>-0.95276253925776211</v>
      </c>
      <c r="R224" s="14" t="str">
        <f t="shared" si="303"/>
        <v>C</v>
      </c>
      <c r="S224" t="str">
        <f t="shared" si="312"/>
        <v>C</v>
      </c>
      <c r="T224" s="17">
        <f t="shared" si="304"/>
        <v>-5.015596503555525E-2</v>
      </c>
      <c r="U224" s="34" t="str">
        <f t="shared" si="330"/>
        <v>C</v>
      </c>
      <c r="V224">
        <v>0</v>
      </c>
      <c r="X224" s="16">
        <f t="shared" si="335"/>
        <v>39629</v>
      </c>
      <c r="Y224" s="1" t="e">
        <f t="shared" si="296"/>
        <v>#N/A</v>
      </c>
      <c r="Z224" s="1" t="e">
        <f t="shared" si="297"/>
        <v>#N/A</v>
      </c>
      <c r="AA224" s="1">
        <f t="shared" si="298"/>
        <v>-0.95276253925776211</v>
      </c>
      <c r="AB224" s="1" t="e">
        <f t="shared" si="299"/>
        <v>#N/A</v>
      </c>
      <c r="AC224">
        <v>0</v>
      </c>
      <c r="AD224" s="1">
        <v>9.3000000000000007</v>
      </c>
      <c r="AF224" s="16">
        <f t="shared" si="305"/>
        <v>39629</v>
      </c>
      <c r="AG224" s="1" t="e">
        <f t="shared" si="306"/>
        <v>#N/A</v>
      </c>
      <c r="AH224" s="1" t="e">
        <f t="shared" si="307"/>
        <v>#N/A</v>
      </c>
      <c r="AI224" s="1">
        <f t="shared" si="308"/>
        <v>-0.95276253925776211</v>
      </c>
      <c r="AJ224" s="1" t="e">
        <f t="shared" si="309"/>
        <v>#N/A</v>
      </c>
      <c r="AM224" s="1"/>
      <c r="AN224" s="1"/>
      <c r="AO224" s="1"/>
      <c r="AP224" s="1"/>
      <c r="AQ224" s="16">
        <f t="shared" si="313"/>
        <v>39629</v>
      </c>
      <c r="AR224">
        <f t="shared" si="314"/>
        <v>1</v>
      </c>
      <c r="AS224">
        <f t="shared" si="315"/>
        <v>1</v>
      </c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6" t="e">
        <f t="shared" ref="BN224" si="344">#REF!</f>
        <v>#REF!</v>
      </c>
      <c r="BO224">
        <f t="shared" si="301"/>
        <v>1</v>
      </c>
      <c r="BP224">
        <f t="shared" si="302"/>
        <v>1</v>
      </c>
    </row>
    <row r="225" spans="1:68" x14ac:dyDescent="0.25">
      <c r="A225" s="7">
        <v>39660</v>
      </c>
      <c r="B225" s="8">
        <v>-0.304755</v>
      </c>
      <c r="C225" s="8">
        <f t="shared" si="289"/>
        <v>-0.22849864473194428</v>
      </c>
      <c r="D225" s="9">
        <f t="shared" si="285"/>
        <v>-1.1424932236597214</v>
      </c>
      <c r="E225" s="8">
        <f>_xll.BDH(E$2,"PX_LAST",$A225,$A225,"Days=A","Fill=P")</f>
        <v>-10.6</v>
      </c>
      <c r="F225" s="8">
        <f t="shared" si="290"/>
        <v>-7.9806484260972539</v>
      </c>
      <c r="G225" s="9">
        <f t="shared" si="286"/>
        <v>-0.72551349328156856</v>
      </c>
      <c r="H225" s="9">
        <f t="shared" si="319"/>
        <v>-0.61999999999999988</v>
      </c>
      <c r="I225" s="9">
        <f t="shared" si="320"/>
        <v>-0.67275674664078422</v>
      </c>
      <c r="J225" s="8">
        <v>-1.5686</v>
      </c>
      <c r="K225" s="8">
        <f t="shared" si="291"/>
        <v>-1.1215472333941068</v>
      </c>
      <c r="L225" s="9">
        <f t="shared" si="292"/>
        <v>-0.85903127120690193</v>
      </c>
      <c r="M225" s="8">
        <v>-2.4900000000000002</v>
      </c>
      <c r="N225" s="8">
        <f t="shared" si="293"/>
        <v>-2.3485788879398499</v>
      </c>
      <c r="O225" s="9">
        <f t="shared" si="287"/>
        <v>-1.532507385933213</v>
      </c>
      <c r="Q225" s="40">
        <f t="shared" si="294"/>
        <v>-1.0058005271258816</v>
      </c>
      <c r="R225" s="14" t="str">
        <f t="shared" si="303"/>
        <v>C</v>
      </c>
      <c r="S225" t="str">
        <f t="shared" si="312"/>
        <v>C</v>
      </c>
      <c r="T225" s="17">
        <f t="shared" si="304"/>
        <v>-5.015596503555525E-2</v>
      </c>
      <c r="U225" s="34" t="str">
        <f t="shared" si="330"/>
        <v>C</v>
      </c>
      <c r="V225">
        <v>0</v>
      </c>
      <c r="X225" s="16">
        <f t="shared" si="335"/>
        <v>39660</v>
      </c>
      <c r="Y225" s="1" t="e">
        <f t="shared" si="296"/>
        <v>#N/A</v>
      </c>
      <c r="Z225" s="1" t="e">
        <f t="shared" si="297"/>
        <v>#N/A</v>
      </c>
      <c r="AA225" s="1">
        <f t="shared" si="298"/>
        <v>-1.0058005271258816</v>
      </c>
      <c r="AB225" s="1" t="e">
        <f t="shared" si="299"/>
        <v>#N/A</v>
      </c>
      <c r="AC225">
        <v>0</v>
      </c>
      <c r="AD225" s="1">
        <v>23.4</v>
      </c>
      <c r="AF225" s="16">
        <f t="shared" si="305"/>
        <v>39660</v>
      </c>
      <c r="AG225" s="1" t="e">
        <f t="shared" si="306"/>
        <v>#N/A</v>
      </c>
      <c r="AH225" s="1" t="e">
        <f t="shared" si="307"/>
        <v>#N/A</v>
      </c>
      <c r="AI225" s="1">
        <f t="shared" si="308"/>
        <v>-1.0058005271258816</v>
      </c>
      <c r="AJ225" s="1" t="e">
        <f t="shared" si="309"/>
        <v>#N/A</v>
      </c>
      <c r="AM225" s="1"/>
      <c r="AN225" s="1"/>
      <c r="AO225" s="1"/>
      <c r="AP225" s="1"/>
      <c r="AQ225" s="16">
        <f t="shared" si="313"/>
        <v>39660</v>
      </c>
      <c r="AR225">
        <f t="shared" si="314"/>
        <v>1</v>
      </c>
      <c r="AS225">
        <f t="shared" si="315"/>
        <v>1</v>
      </c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6" t="e">
        <f t="shared" ref="BN225" si="345">#REF!</f>
        <v>#REF!</v>
      </c>
      <c r="BO225">
        <f t="shared" si="301"/>
        <v>1</v>
      </c>
      <c r="BP225">
        <f t="shared" si="302"/>
        <v>1</v>
      </c>
    </row>
    <row r="226" spans="1:68" x14ac:dyDescent="0.25">
      <c r="A226" s="7">
        <v>39691</v>
      </c>
      <c r="B226" s="8">
        <v>-0.299035</v>
      </c>
      <c r="C226" s="8">
        <f t="shared" si="289"/>
        <v>-0.24860150598334016</v>
      </c>
      <c r="D226" s="9">
        <f t="shared" si="285"/>
        <v>-1.2430075299167007</v>
      </c>
      <c r="E226" s="8">
        <f>_xll.BDH(E$2,"PX_LAST",$A226,$A226,"Days=A","Fill=P")</f>
        <v>-11.3</v>
      </c>
      <c r="F226" s="8">
        <f t="shared" si="290"/>
        <v>-8.9266636246595361</v>
      </c>
      <c r="G226" s="9">
        <f t="shared" si="286"/>
        <v>-0.81151487496904873</v>
      </c>
      <c r="H226" s="9">
        <f t="shared" si="319"/>
        <v>-0.58000000000000007</v>
      </c>
      <c r="I226" s="9">
        <f t="shared" si="320"/>
        <v>-0.69575743748452434</v>
      </c>
      <c r="J226" s="8">
        <v>-2.5939000000000001</v>
      </c>
      <c r="K226" s="8">
        <f t="shared" si="291"/>
        <v>-1.5411677718767864</v>
      </c>
      <c r="L226" s="9">
        <f t="shared" si="292"/>
        <v>-1.0414377841345037</v>
      </c>
      <c r="M226" s="8">
        <v>-2.3420000000000001</v>
      </c>
      <c r="N226" s="8">
        <f t="shared" si="293"/>
        <v>-2.3467039048769927</v>
      </c>
      <c r="O226" s="9">
        <f t="shared" si="287"/>
        <v>-1.5318955267501086</v>
      </c>
      <c r="Q226" s="40">
        <f t="shared" si="294"/>
        <v>-1.0981277702492889</v>
      </c>
      <c r="R226" s="14" t="str">
        <f t="shared" si="303"/>
        <v>C</v>
      </c>
      <c r="S226" t="str">
        <f t="shared" si="312"/>
        <v>C</v>
      </c>
      <c r="T226" s="17">
        <f t="shared" si="304"/>
        <v>-5.015596503555525E-2</v>
      </c>
      <c r="U226" s="34" t="str">
        <f t="shared" si="330"/>
        <v>C</v>
      </c>
      <c r="V226">
        <v>0</v>
      </c>
      <c r="X226" s="16">
        <f>A226-1</f>
        <v>39690</v>
      </c>
      <c r="Y226" s="1" t="e">
        <f t="shared" si="296"/>
        <v>#N/A</v>
      </c>
      <c r="Z226" s="1" t="e">
        <f t="shared" si="297"/>
        <v>#N/A</v>
      </c>
      <c r="AA226" s="1">
        <f t="shared" si="298"/>
        <v>-1.0981277702492889</v>
      </c>
      <c r="AB226" s="1" t="e">
        <f t="shared" si="299"/>
        <v>#N/A</v>
      </c>
      <c r="AC226">
        <v>0</v>
      </c>
      <c r="AD226" s="1">
        <v>51.9</v>
      </c>
      <c r="AF226" s="16">
        <f t="shared" si="305"/>
        <v>39691</v>
      </c>
      <c r="AG226" s="1" t="e">
        <f t="shared" si="306"/>
        <v>#N/A</v>
      </c>
      <c r="AH226" s="1" t="e">
        <f t="shared" si="307"/>
        <v>#N/A</v>
      </c>
      <c r="AI226" s="1">
        <f t="shared" si="308"/>
        <v>-1.0981277702492889</v>
      </c>
      <c r="AJ226" s="1" t="e">
        <f t="shared" si="309"/>
        <v>#N/A</v>
      </c>
      <c r="AM226" s="1"/>
      <c r="AN226" s="1"/>
      <c r="AO226" s="1"/>
      <c r="AP226" s="1"/>
      <c r="AQ226" s="16">
        <f t="shared" si="313"/>
        <v>39691</v>
      </c>
      <c r="AR226">
        <f t="shared" si="314"/>
        <v>1</v>
      </c>
      <c r="AS226">
        <f t="shared" si="315"/>
        <v>1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6" t="e">
        <f t="shared" ref="BN226" si="346">#REF!</f>
        <v>#REF!</v>
      </c>
      <c r="BO226">
        <f t="shared" si="301"/>
        <v>1</v>
      </c>
      <c r="BP226">
        <f t="shared" si="302"/>
        <v>1</v>
      </c>
    </row>
    <row r="227" spans="1:68" x14ac:dyDescent="0.25">
      <c r="A227" s="7">
        <v>39721</v>
      </c>
      <c r="B227" s="8">
        <v>-0.364514</v>
      </c>
      <c r="C227" s="8">
        <f t="shared" si="289"/>
        <v>-0.28163656677808824</v>
      </c>
      <c r="D227" s="9">
        <f t="shared" si="285"/>
        <v>-1.4081828338904412</v>
      </c>
      <c r="E227" s="8">
        <f>_xll.BDH(E$2,"PX_LAST",$A227,$A227,"Days=A","Fill=P")</f>
        <v>-12.4</v>
      </c>
      <c r="F227" s="8">
        <f t="shared" si="290"/>
        <v>-9.9165644916315685</v>
      </c>
      <c r="G227" s="9">
        <f t="shared" si="286"/>
        <v>-0.90150586287559709</v>
      </c>
      <c r="H227" s="9">
        <f t="shared" si="319"/>
        <v>-0.52</v>
      </c>
      <c r="I227" s="9">
        <f t="shared" si="320"/>
        <v>-0.7107529314377985</v>
      </c>
      <c r="J227" s="8">
        <v>-3.4839000000000002</v>
      </c>
      <c r="K227" s="8">
        <f t="shared" si="291"/>
        <v>-2.0948464568919025</v>
      </c>
      <c r="L227" s="9">
        <f t="shared" si="292"/>
        <v>-1.2473584410545657</v>
      </c>
      <c r="M227" s="8">
        <v>-7.5220000000000002</v>
      </c>
      <c r="N227" s="8">
        <f t="shared" si="293"/>
        <v>-3.8216632919870501</v>
      </c>
      <c r="O227" s="9">
        <f t="shared" si="287"/>
        <v>-1.9549074893679881</v>
      </c>
      <c r="Q227" s="40">
        <f t="shared" si="294"/>
        <v>-1.3102252937611676</v>
      </c>
      <c r="R227" s="14" t="str">
        <f t="shared" si="303"/>
        <v>C</v>
      </c>
      <c r="S227" t="str">
        <f t="shared" si="312"/>
        <v>C</v>
      </c>
      <c r="T227" s="17">
        <f t="shared" si="304"/>
        <v>-5.015596503555525E-2</v>
      </c>
      <c r="U227" s="34" t="str">
        <f t="shared" si="330"/>
        <v>C</v>
      </c>
      <c r="V227">
        <v>0</v>
      </c>
      <c r="X227" s="16">
        <f t="shared" ref="X227:X258" si="347">A227</f>
        <v>39721</v>
      </c>
      <c r="Y227" s="1" t="e">
        <f t="shared" si="296"/>
        <v>#N/A</v>
      </c>
      <c r="Z227" s="1" t="e">
        <f t="shared" si="297"/>
        <v>#N/A</v>
      </c>
      <c r="AA227" s="1">
        <f t="shared" si="298"/>
        <v>-1.3102252937611676</v>
      </c>
      <c r="AB227" s="1" t="e">
        <f t="shared" si="299"/>
        <v>#N/A</v>
      </c>
      <c r="AC227">
        <v>0</v>
      </c>
      <c r="AD227" s="1">
        <v>27</v>
      </c>
      <c r="AF227" s="16">
        <f t="shared" si="305"/>
        <v>39721</v>
      </c>
      <c r="AG227" s="1" t="e">
        <f t="shared" si="306"/>
        <v>#N/A</v>
      </c>
      <c r="AH227" s="1" t="e">
        <f t="shared" si="307"/>
        <v>#N/A</v>
      </c>
      <c r="AI227" s="1">
        <f t="shared" si="308"/>
        <v>-1.3102252937611676</v>
      </c>
      <c r="AJ227" s="1" t="e">
        <f t="shared" si="309"/>
        <v>#N/A</v>
      </c>
      <c r="AM227" s="1"/>
      <c r="AN227" s="1"/>
      <c r="AO227" s="1"/>
      <c r="AP227" s="1"/>
      <c r="AQ227" s="16">
        <f t="shared" si="313"/>
        <v>39721</v>
      </c>
      <c r="AR227">
        <f t="shared" si="314"/>
        <v>1</v>
      </c>
      <c r="AS227">
        <f t="shared" si="315"/>
        <v>1</v>
      </c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6" t="e">
        <f t="shared" ref="BN227" si="348">#REF!</f>
        <v>#REF!</v>
      </c>
      <c r="BO227">
        <f t="shared" si="301"/>
        <v>1</v>
      </c>
      <c r="BP227">
        <f t="shared" si="302"/>
        <v>1</v>
      </c>
    </row>
    <row r="228" spans="1:68" x14ac:dyDescent="0.25">
      <c r="A228" s="7">
        <v>39752</v>
      </c>
      <c r="B228" s="8">
        <v>-0.39715</v>
      </c>
      <c r="C228" s="8">
        <f t="shared" si="289"/>
        <v>-0.3145578952463331</v>
      </c>
      <c r="D228" s="9">
        <f t="shared" si="285"/>
        <v>-1.5727894762316654</v>
      </c>
      <c r="E228" s="8">
        <f>_xll.BDH(E$2,"PX_LAST",$A228,$A228,"Days=A","Fill=P")</f>
        <v>-14.9</v>
      </c>
      <c r="F228" s="8">
        <f t="shared" si="290"/>
        <v>-11.336843611516571</v>
      </c>
      <c r="G228" s="9">
        <f t="shared" si="286"/>
        <v>-1.0306221465015064</v>
      </c>
      <c r="H228" s="9">
        <f t="shared" si="319"/>
        <v>-0.74</v>
      </c>
      <c r="I228" s="9">
        <f t="shared" si="320"/>
        <v>-0.8853110732507532</v>
      </c>
      <c r="J228" s="8">
        <v>-1.7255</v>
      </c>
      <c r="K228" s="8">
        <f t="shared" si="291"/>
        <v>-1.9895827166777105</v>
      </c>
      <c r="L228" s="9">
        <f t="shared" si="292"/>
        <v>-1.2105256880602036</v>
      </c>
      <c r="M228" s="8">
        <v>-9.0220000000000002</v>
      </c>
      <c r="N228" s="8">
        <f t="shared" si="293"/>
        <v>-5.3037592537707408</v>
      </c>
      <c r="O228" s="9">
        <f t="shared" si="287"/>
        <v>-2.302989199664371</v>
      </c>
      <c r="Q228" s="40">
        <f t="shared" si="294"/>
        <v>-1.4245592933718785</v>
      </c>
      <c r="R228" s="14" t="str">
        <f t="shared" si="303"/>
        <v>C</v>
      </c>
      <c r="S228" t="str">
        <f t="shared" si="312"/>
        <v>C</v>
      </c>
      <c r="T228" s="17">
        <f t="shared" si="304"/>
        <v>-5.015596503555525E-2</v>
      </c>
      <c r="U228" s="34" t="str">
        <f t="shared" si="330"/>
        <v>C</v>
      </c>
      <c r="V228">
        <v>0</v>
      </c>
      <c r="X228" s="16">
        <f t="shared" si="347"/>
        <v>39752</v>
      </c>
      <c r="Y228" s="1" t="e">
        <f t="shared" si="296"/>
        <v>#N/A</v>
      </c>
      <c r="Z228" s="1" t="e">
        <f t="shared" si="297"/>
        <v>#N/A</v>
      </c>
      <c r="AA228" s="1">
        <f t="shared" si="298"/>
        <v>-1.4245592933718785</v>
      </c>
      <c r="AB228" s="1" t="e">
        <f t="shared" si="299"/>
        <v>#N/A</v>
      </c>
      <c r="AC228">
        <v>0</v>
      </c>
      <c r="AD228" s="1">
        <v>-71.400000000000006</v>
      </c>
      <c r="AF228" s="16">
        <f t="shared" si="305"/>
        <v>39752</v>
      </c>
      <c r="AG228" s="1" t="e">
        <f t="shared" si="306"/>
        <v>#N/A</v>
      </c>
      <c r="AH228" s="1" t="e">
        <f t="shared" si="307"/>
        <v>#N/A</v>
      </c>
      <c r="AI228" s="1">
        <f t="shared" si="308"/>
        <v>-1.4245592933718785</v>
      </c>
      <c r="AJ228" s="1" t="e">
        <f t="shared" si="309"/>
        <v>#N/A</v>
      </c>
      <c r="AM228" s="1"/>
      <c r="AN228" s="1"/>
      <c r="AO228" s="1"/>
      <c r="AP228" s="1"/>
      <c r="AQ228" s="16">
        <f t="shared" si="313"/>
        <v>39752</v>
      </c>
      <c r="AR228">
        <f t="shared" si="314"/>
        <v>1</v>
      </c>
      <c r="AS228">
        <f t="shared" si="315"/>
        <v>1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6" t="e">
        <f t="shared" ref="BN228" si="349">#REF!</f>
        <v>#REF!</v>
      </c>
      <c r="BO228">
        <f t="shared" si="301"/>
        <v>1</v>
      </c>
      <c r="BP228">
        <f t="shared" si="302"/>
        <v>1</v>
      </c>
    </row>
    <row r="229" spans="1:68" x14ac:dyDescent="0.25">
      <c r="A229" s="7">
        <v>39782</v>
      </c>
      <c r="B229" s="8">
        <v>-0.44727</v>
      </c>
      <c r="C229" s="8">
        <f t="shared" si="289"/>
        <v>-0.35238084510112816</v>
      </c>
      <c r="D229" s="9">
        <f t="shared" si="285"/>
        <v>-1.7619042255056407</v>
      </c>
      <c r="E229" s="8">
        <f>_xll.BDH(E$2,"PX_LAST",$A229,$A229,"Days=A","Fill=P")</f>
        <v>-16.399999999999999</v>
      </c>
      <c r="F229" s="8">
        <f t="shared" si="290"/>
        <v>-12.779843182234348</v>
      </c>
      <c r="G229" s="9">
        <f t="shared" si="286"/>
        <v>-1.161803925657668</v>
      </c>
      <c r="H229" s="9">
        <f t="shared" si="319"/>
        <v>-0.79999999999999982</v>
      </c>
      <c r="I229" s="9">
        <f t="shared" si="320"/>
        <v>-0.98090196282883391</v>
      </c>
      <c r="J229" s="8">
        <v>-2.9472</v>
      </c>
      <c r="K229" s="8">
        <f t="shared" si="291"/>
        <v>-2.262503642424563</v>
      </c>
      <c r="L229" s="9">
        <f t="shared" si="292"/>
        <v>-1.3041621064315385</v>
      </c>
      <c r="M229" s="8">
        <v>-8.6219999999999999</v>
      </c>
      <c r="N229" s="8">
        <f t="shared" si="293"/>
        <v>-6.2494578664460798</v>
      </c>
      <c r="O229" s="9">
        <f t="shared" si="287"/>
        <v>-2.4998915709378435</v>
      </c>
      <c r="Q229" s="40">
        <f t="shared" si="294"/>
        <v>-1.5829998477366047</v>
      </c>
      <c r="R229" s="14" t="str">
        <f t="shared" si="303"/>
        <v>C</v>
      </c>
      <c r="S229" t="str">
        <f t="shared" si="312"/>
        <v>C</v>
      </c>
      <c r="T229" s="17">
        <f t="shared" si="304"/>
        <v>-5.015596503555525E-2</v>
      </c>
      <c r="U229" s="34" t="str">
        <f t="shared" si="330"/>
        <v>C</v>
      </c>
      <c r="V229">
        <v>0</v>
      </c>
      <c r="X229" s="16">
        <f t="shared" si="347"/>
        <v>39782</v>
      </c>
      <c r="Y229" s="1" t="e">
        <f t="shared" si="296"/>
        <v>#N/A</v>
      </c>
      <c r="Z229" s="1" t="e">
        <f t="shared" si="297"/>
        <v>#N/A</v>
      </c>
      <c r="AA229" s="1">
        <f t="shared" si="298"/>
        <v>-1.5829998477366047</v>
      </c>
      <c r="AB229" s="1" t="e">
        <f t="shared" si="299"/>
        <v>#N/A</v>
      </c>
      <c r="AC229">
        <v>0</v>
      </c>
      <c r="AD229" s="1">
        <v>-117.6</v>
      </c>
      <c r="AF229" s="16">
        <f t="shared" si="305"/>
        <v>39782</v>
      </c>
      <c r="AG229" s="1" t="e">
        <f t="shared" si="306"/>
        <v>#N/A</v>
      </c>
      <c r="AH229" s="1" t="e">
        <f t="shared" si="307"/>
        <v>#N/A</v>
      </c>
      <c r="AI229" s="1">
        <f t="shared" si="308"/>
        <v>-1.5829998477366047</v>
      </c>
      <c r="AJ229" s="1" t="e">
        <f t="shared" si="309"/>
        <v>#N/A</v>
      </c>
      <c r="AM229" s="1"/>
      <c r="AN229" s="1"/>
      <c r="AO229" s="1"/>
      <c r="AP229" s="1"/>
      <c r="AQ229" s="16">
        <f t="shared" si="313"/>
        <v>39782</v>
      </c>
      <c r="AR229">
        <f t="shared" si="314"/>
        <v>1</v>
      </c>
      <c r="AS229">
        <f t="shared" si="315"/>
        <v>1</v>
      </c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6" t="e">
        <f t="shared" ref="BN229" si="350">#REF!</f>
        <v>#REF!</v>
      </c>
      <c r="BO229">
        <f t="shared" si="301"/>
        <v>1</v>
      </c>
      <c r="BP229">
        <f t="shared" si="302"/>
        <v>1</v>
      </c>
    </row>
    <row r="230" spans="1:68" x14ac:dyDescent="0.25">
      <c r="A230" s="7">
        <v>39813</v>
      </c>
      <c r="B230" s="8">
        <v>-0.39718300000000001</v>
      </c>
      <c r="C230" s="8">
        <f t="shared" si="289"/>
        <v>-0.36514945924730668</v>
      </c>
      <c r="D230" s="9">
        <f t="shared" si="285"/>
        <v>-1.8257472962365333</v>
      </c>
      <c r="E230" s="8">
        <f>_xll.BDH(E$2,"PX_LAST",$A230,$A230,"Days=A","Fill=P")</f>
        <v>-18.100000000000001</v>
      </c>
      <c r="F230" s="8">
        <f t="shared" si="290"/>
        <v>-14.296087875297559</v>
      </c>
      <c r="G230" s="9">
        <f t="shared" si="286"/>
        <v>-1.299644352299778</v>
      </c>
      <c r="H230" s="9">
        <f t="shared" si="319"/>
        <v>-0.94000000000000017</v>
      </c>
      <c r="I230" s="9">
        <f t="shared" si="320"/>
        <v>-1.119822176149889</v>
      </c>
      <c r="J230" s="8">
        <v>-3.5609000000000002</v>
      </c>
      <c r="K230" s="8">
        <f t="shared" si="291"/>
        <v>-2.6325466043335624</v>
      </c>
      <c r="L230" s="9">
        <f t="shared" si="292"/>
        <v>-1.4225124358024386</v>
      </c>
      <c r="M230" s="8">
        <v>-6.4279999999999999</v>
      </c>
      <c r="N230" s="8">
        <f t="shared" si="293"/>
        <v>-6.3003423745089471</v>
      </c>
      <c r="O230" s="9">
        <f t="shared" si="287"/>
        <v>-2.5100482813103313</v>
      </c>
      <c r="Q230" s="40">
        <f t="shared" si="294"/>
        <v>-1.6566135336061343</v>
      </c>
      <c r="R230" s="14" t="str">
        <f t="shared" si="303"/>
        <v>C</v>
      </c>
      <c r="S230" t="str">
        <f t="shared" si="312"/>
        <v>C</v>
      </c>
      <c r="T230" s="17">
        <f t="shared" si="304"/>
        <v>-5.015596503555525E-2</v>
      </c>
      <c r="U230" s="34" t="str">
        <f t="shared" si="330"/>
        <v>C</v>
      </c>
      <c r="V230">
        <v>0</v>
      </c>
      <c r="X230" s="16">
        <f t="shared" si="347"/>
        <v>39813</v>
      </c>
      <c r="Y230" s="1" t="e">
        <f t="shared" si="296"/>
        <v>#N/A</v>
      </c>
      <c r="Z230" s="1" t="e">
        <f t="shared" si="297"/>
        <v>#N/A</v>
      </c>
      <c r="AA230" s="1">
        <f t="shared" si="298"/>
        <v>-1.6566135336061343</v>
      </c>
      <c r="AB230" s="1" t="e">
        <f t="shared" si="299"/>
        <v>#N/A</v>
      </c>
      <c r="AC230">
        <v>0</v>
      </c>
      <c r="AD230" s="1">
        <v>-112.6</v>
      </c>
      <c r="AF230" s="16">
        <f t="shared" si="305"/>
        <v>39813</v>
      </c>
      <c r="AG230" s="1" t="e">
        <f t="shared" si="306"/>
        <v>#N/A</v>
      </c>
      <c r="AH230" s="1" t="e">
        <f t="shared" si="307"/>
        <v>#N/A</v>
      </c>
      <c r="AI230" s="1">
        <f t="shared" si="308"/>
        <v>-1.6566135336061343</v>
      </c>
      <c r="AJ230" s="1" t="e">
        <f t="shared" si="309"/>
        <v>#N/A</v>
      </c>
      <c r="AM230" s="1"/>
      <c r="AN230" s="1"/>
      <c r="AO230" s="1"/>
      <c r="AP230" s="1"/>
      <c r="AQ230" s="16">
        <f t="shared" si="313"/>
        <v>39813</v>
      </c>
      <c r="AR230">
        <f t="shared" si="314"/>
        <v>1</v>
      </c>
      <c r="AS230">
        <f t="shared" si="315"/>
        <v>1</v>
      </c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6" t="e">
        <f t="shared" ref="BN230" si="351">#REF!</f>
        <v>#REF!</v>
      </c>
      <c r="BO230">
        <f t="shared" si="301"/>
        <v>1</v>
      </c>
      <c r="BP230">
        <f t="shared" si="302"/>
        <v>1</v>
      </c>
    </row>
    <row r="231" spans="1:68" x14ac:dyDescent="0.25">
      <c r="A231" s="7">
        <v>39844</v>
      </c>
      <c r="B231" s="8">
        <v>-0.397366</v>
      </c>
      <c r="C231" s="8">
        <f t="shared" si="289"/>
        <v>-0.37433117336182425</v>
      </c>
      <c r="D231" s="9">
        <f t="shared" si="285"/>
        <v>-1.8716558668091212</v>
      </c>
      <c r="E231" s="8">
        <f>_xll.BDH(E$2,"PX_LAST",$A231,$A231,"Days=A","Fill=P")</f>
        <v>-18.7</v>
      </c>
      <c r="F231" s="8">
        <f t="shared" si="290"/>
        <v>-15.551202830837756</v>
      </c>
      <c r="G231" s="9">
        <f t="shared" si="286"/>
        <v>-1.4137457118943415</v>
      </c>
      <c r="H231" s="9">
        <f t="shared" si="319"/>
        <v>-0.80999999999999994</v>
      </c>
      <c r="I231" s="9">
        <f t="shared" si="320"/>
        <v>-1.1118728559471707</v>
      </c>
      <c r="J231" s="8">
        <v>-3.4739</v>
      </c>
      <c r="K231" s="8">
        <f t="shared" si="291"/>
        <v>-2.8723323220984973</v>
      </c>
      <c r="L231" s="9">
        <f t="shared" si="292"/>
        <v>-1.4947956579182333</v>
      </c>
      <c r="M231" s="8">
        <v>-5.1059999999999999</v>
      </c>
      <c r="N231" s="8">
        <f t="shared" si="293"/>
        <v>-5.9599547977738974</v>
      </c>
      <c r="O231" s="9">
        <f t="shared" si="287"/>
        <v>-2.4413018653525618</v>
      </c>
      <c r="Q231" s="40">
        <f t="shared" si="294"/>
        <v>-1.7039414965071171</v>
      </c>
      <c r="R231" s="14" t="str">
        <f t="shared" si="303"/>
        <v>C</v>
      </c>
      <c r="S231" t="str">
        <f t="shared" si="312"/>
        <v>C</v>
      </c>
      <c r="T231" s="17">
        <f t="shared" si="304"/>
        <v>-5.015596503555525E-2</v>
      </c>
      <c r="U231" s="34" t="str">
        <f t="shared" si="330"/>
        <v>C</v>
      </c>
      <c r="V231">
        <v>0</v>
      </c>
      <c r="X231" s="16">
        <f t="shared" si="347"/>
        <v>39844</v>
      </c>
      <c r="Y231" s="1" t="e">
        <f t="shared" si="296"/>
        <v>#N/A</v>
      </c>
      <c r="Z231" s="1" t="e">
        <f t="shared" si="297"/>
        <v>#N/A</v>
      </c>
      <c r="AA231" s="1">
        <f t="shared" si="298"/>
        <v>-1.7039414965071171</v>
      </c>
      <c r="AB231" s="1">
        <f t="shared" si="299"/>
        <v>-1.7039414965071171</v>
      </c>
      <c r="AC231">
        <v>0</v>
      </c>
      <c r="AD231" s="1">
        <v>-65.900000000000006</v>
      </c>
      <c r="AF231" s="16">
        <f t="shared" si="305"/>
        <v>39844</v>
      </c>
      <c r="AG231" s="1" t="e">
        <f t="shared" si="306"/>
        <v>#N/A</v>
      </c>
      <c r="AH231" s="1" t="e">
        <f t="shared" si="307"/>
        <v>#N/A</v>
      </c>
      <c r="AI231" s="1">
        <f t="shared" si="308"/>
        <v>-1.7039414965071171</v>
      </c>
      <c r="AJ231" s="1">
        <f t="shared" si="309"/>
        <v>-1.7039414965071171</v>
      </c>
      <c r="AM231" s="1"/>
      <c r="AN231" s="1"/>
      <c r="AO231" s="1"/>
      <c r="AP231" s="1"/>
      <c r="AQ231" s="16">
        <f t="shared" si="313"/>
        <v>39844</v>
      </c>
      <c r="AR231">
        <f t="shared" si="314"/>
        <v>1</v>
      </c>
      <c r="AS231">
        <f t="shared" si="315"/>
        <v>1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6" t="e">
        <f t="shared" ref="BN231" si="352">#REF!</f>
        <v>#REF!</v>
      </c>
      <c r="BO231">
        <f t="shared" si="301"/>
        <v>1</v>
      </c>
      <c r="BP231">
        <f t="shared" si="302"/>
        <v>1</v>
      </c>
    </row>
    <row r="232" spans="1:68" x14ac:dyDescent="0.25">
      <c r="A232" s="7">
        <v>39872</v>
      </c>
      <c r="B232" s="8">
        <v>-0.35411500000000001</v>
      </c>
      <c r="C232" s="8">
        <f t="shared" si="289"/>
        <v>-0.36856956395370433</v>
      </c>
      <c r="D232" s="9">
        <f t="shared" si="285"/>
        <v>-1.8428478197685216</v>
      </c>
      <c r="E232" s="8">
        <f>_xll.BDH(E$2,"PX_LAST",$A232,$A232,"Days=A","Fill=P")</f>
        <v>-18.7</v>
      </c>
      <c r="F232" s="8">
        <f t="shared" si="290"/>
        <v>-16.448610024048996</v>
      </c>
      <c r="G232" s="9">
        <f t="shared" si="286"/>
        <v>-1.4953281840044541</v>
      </c>
      <c r="H232" s="9">
        <f t="shared" si="319"/>
        <v>-0.73999999999999988</v>
      </c>
      <c r="I232" s="9">
        <f t="shared" si="320"/>
        <v>-1.1176640920022269</v>
      </c>
      <c r="J232" s="8">
        <v>-2.4881000000000002</v>
      </c>
      <c r="K232" s="8">
        <f t="shared" si="291"/>
        <v>-2.7628261103004257</v>
      </c>
      <c r="L232" s="9">
        <f t="shared" si="292"/>
        <v>-1.4621751142104209</v>
      </c>
      <c r="M232" s="8">
        <v>-5.4820000000000002</v>
      </c>
      <c r="N232" s="8">
        <f t="shared" si="293"/>
        <v>-5.8237376804083372</v>
      </c>
      <c r="O232" s="9">
        <f t="shared" si="287"/>
        <v>-2.4132421512165614</v>
      </c>
      <c r="Q232" s="40">
        <f t="shared" si="294"/>
        <v>-1.6804718183890981</v>
      </c>
      <c r="R232" s="14" t="str">
        <f t="shared" si="303"/>
        <v>R</v>
      </c>
      <c r="S232" t="str">
        <f t="shared" si="312"/>
        <v>C</v>
      </c>
      <c r="T232" s="17">
        <f t="shared" si="304"/>
        <v>-5.015596503555525E-2</v>
      </c>
      <c r="U232" s="34" t="str">
        <f t="shared" si="330"/>
        <v>R</v>
      </c>
      <c r="V232">
        <v>0</v>
      </c>
      <c r="X232" s="16">
        <f t="shared" si="347"/>
        <v>39872</v>
      </c>
      <c r="Y232" s="1" t="e">
        <f t="shared" si="296"/>
        <v>#N/A</v>
      </c>
      <c r="Z232" s="1" t="e">
        <f t="shared" si="297"/>
        <v>#N/A</v>
      </c>
      <c r="AA232" s="1" t="e">
        <f t="shared" si="298"/>
        <v>#N/A</v>
      </c>
      <c r="AB232" s="1">
        <f t="shared" si="299"/>
        <v>-1.6804718183890981</v>
      </c>
      <c r="AC232">
        <v>0</v>
      </c>
      <c r="AD232" s="1">
        <v>-36.6</v>
      </c>
      <c r="AF232" s="16">
        <f t="shared" si="305"/>
        <v>39872</v>
      </c>
      <c r="AG232" s="1" t="e">
        <f t="shared" si="306"/>
        <v>#N/A</v>
      </c>
      <c r="AH232" s="1" t="e">
        <f t="shared" si="307"/>
        <v>#N/A</v>
      </c>
      <c r="AI232" s="1" t="e">
        <f t="shared" si="308"/>
        <v>#N/A</v>
      </c>
      <c r="AJ232" s="1">
        <f t="shared" si="309"/>
        <v>-1.6804718183890981</v>
      </c>
      <c r="AM232" s="1"/>
      <c r="AN232" s="1"/>
      <c r="AO232" s="1"/>
      <c r="AP232" s="1"/>
      <c r="AQ232" s="16">
        <f t="shared" si="313"/>
        <v>39872</v>
      </c>
      <c r="AR232">
        <f t="shared" si="314"/>
        <v>2</v>
      </c>
      <c r="AS232">
        <f t="shared" si="315"/>
        <v>1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6" t="e">
        <f t="shared" ref="BN232" si="353">#REF!</f>
        <v>#REF!</v>
      </c>
      <c r="BO232">
        <f t="shared" si="301"/>
        <v>1</v>
      </c>
      <c r="BP232">
        <f t="shared" si="302"/>
        <v>1</v>
      </c>
    </row>
    <row r="233" spans="1:68" x14ac:dyDescent="0.25">
      <c r="A233" s="7">
        <v>39903</v>
      </c>
      <c r="B233" s="8">
        <v>-0.279335</v>
      </c>
      <c r="C233" s="8">
        <f t="shared" si="289"/>
        <v>-0.34313771322689862</v>
      </c>
      <c r="D233" s="9">
        <f t="shared" si="285"/>
        <v>-1.7156885661344929</v>
      </c>
      <c r="E233" s="8">
        <f>_xll.BDH(E$2,"PX_LAST",$A233,$A233,"Days=A","Fill=P")</f>
        <v>-19</v>
      </c>
      <c r="F233" s="8">
        <f t="shared" si="290"/>
        <v>-17.175756167195033</v>
      </c>
      <c r="G233" s="9">
        <f t="shared" si="286"/>
        <v>-1.5614323788359121</v>
      </c>
      <c r="H233" s="9">
        <f t="shared" si="319"/>
        <v>-0.65999999999999992</v>
      </c>
      <c r="I233" s="9">
        <f t="shared" si="320"/>
        <v>-1.110716189417956</v>
      </c>
      <c r="J233" s="8">
        <v>-2.5198999999999998</v>
      </c>
      <c r="K233" s="8">
        <f t="shared" si="291"/>
        <v>-2.6935921688648046</v>
      </c>
      <c r="L233" s="9">
        <f t="shared" si="292"/>
        <v>-1.4412166733447491</v>
      </c>
      <c r="M233" s="8">
        <v>-5.1559999999999997</v>
      </c>
      <c r="N233" s="8">
        <f t="shared" si="293"/>
        <v>-5.6334324414919603</v>
      </c>
      <c r="O233" s="9">
        <f t="shared" si="287"/>
        <v>-2.37348529413855</v>
      </c>
      <c r="Q233" s="40">
        <f t="shared" si="294"/>
        <v>-1.651278674459107</v>
      </c>
      <c r="R233" s="14" t="str">
        <f t="shared" si="303"/>
        <v>R</v>
      </c>
      <c r="S233" t="str">
        <f t="shared" si="312"/>
        <v>C</v>
      </c>
      <c r="T233" s="17">
        <f t="shared" si="304"/>
        <v>-1.651278674459107</v>
      </c>
      <c r="U233" s="34" t="str">
        <f t="shared" si="330"/>
        <v>R</v>
      </c>
      <c r="V233">
        <v>0</v>
      </c>
      <c r="X233" s="16">
        <f t="shared" si="347"/>
        <v>39903</v>
      </c>
      <c r="Y233" s="1" t="e">
        <f t="shared" si="296"/>
        <v>#N/A</v>
      </c>
      <c r="Z233" s="1" t="e">
        <f t="shared" si="297"/>
        <v>#N/A</v>
      </c>
      <c r="AA233" s="1" t="e">
        <f t="shared" si="298"/>
        <v>#N/A</v>
      </c>
      <c r="AB233" s="1">
        <f t="shared" si="299"/>
        <v>-1.651278674459107</v>
      </c>
      <c r="AC233">
        <v>0</v>
      </c>
      <c r="AD233" s="1">
        <v>-11.2</v>
      </c>
      <c r="AF233" s="16">
        <f t="shared" si="305"/>
        <v>39903</v>
      </c>
      <c r="AG233" s="1" t="e">
        <f t="shared" si="306"/>
        <v>#N/A</v>
      </c>
      <c r="AH233" s="1" t="e">
        <f t="shared" si="307"/>
        <v>#N/A</v>
      </c>
      <c r="AI233" s="1" t="e">
        <f t="shared" si="308"/>
        <v>#N/A</v>
      </c>
      <c r="AJ233" s="1">
        <f t="shared" si="309"/>
        <v>-1.651278674459107</v>
      </c>
      <c r="AM233" s="1"/>
      <c r="AN233" s="1"/>
      <c r="AO233" s="1"/>
      <c r="AP233" s="1"/>
      <c r="AQ233" s="16">
        <f t="shared" si="313"/>
        <v>39903</v>
      </c>
      <c r="AR233">
        <f t="shared" si="314"/>
        <v>2</v>
      </c>
      <c r="AS233">
        <f t="shared" si="315"/>
        <v>1</v>
      </c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6" t="e">
        <f t="shared" ref="BN233" si="354">#REF!</f>
        <v>#REF!</v>
      </c>
      <c r="BO233">
        <f t="shared" si="301"/>
        <v>1</v>
      </c>
      <c r="BP233">
        <f t="shared" si="302"/>
        <v>1</v>
      </c>
    </row>
    <row r="234" spans="1:68" x14ac:dyDescent="0.25">
      <c r="A234" s="7">
        <v>39933</v>
      </c>
      <c r="B234" s="8">
        <v>-0.26953500000000002</v>
      </c>
      <c r="C234" s="8">
        <f t="shared" si="289"/>
        <v>-0.32216093995723249</v>
      </c>
      <c r="D234" s="9">
        <f t="shared" si="285"/>
        <v>-1.6108046997861625</v>
      </c>
      <c r="E234" s="8">
        <f>_xll.BDH(E$2,"PX_LAST",$A234,$A234,"Days=A","Fill=P")</f>
        <v>-18.399999999999999</v>
      </c>
      <c r="F234" s="8">
        <f t="shared" si="290"/>
        <v>-17.524665659544446</v>
      </c>
      <c r="G234" s="9">
        <f t="shared" si="286"/>
        <v>-1.5931514235949498</v>
      </c>
      <c r="H234" s="9">
        <f t="shared" si="319"/>
        <v>-0.34999999999999981</v>
      </c>
      <c r="I234" s="9">
        <f t="shared" si="320"/>
        <v>-0.97157571179747482</v>
      </c>
      <c r="J234" s="8">
        <v>-1.8884000000000001</v>
      </c>
      <c r="K234" s="8">
        <f t="shared" si="291"/>
        <v>-2.464112400738335</v>
      </c>
      <c r="L234" s="9">
        <f t="shared" si="292"/>
        <v>-1.3697491521699685</v>
      </c>
      <c r="M234" s="8">
        <v>-4.07</v>
      </c>
      <c r="N234" s="8">
        <f t="shared" si="293"/>
        <v>-5.1878541956667519</v>
      </c>
      <c r="O234" s="9">
        <f t="shared" si="287"/>
        <v>-2.2776861495093552</v>
      </c>
      <c r="Q234" s="40">
        <f t="shared" si="294"/>
        <v>-1.5885259173078001</v>
      </c>
      <c r="R234" s="14" t="str">
        <f t="shared" si="303"/>
        <v>R</v>
      </c>
      <c r="S234" t="str">
        <f t="shared" si="312"/>
        <v>R</v>
      </c>
      <c r="T234" s="17">
        <f t="shared" si="304"/>
        <v>-1.651278674459107</v>
      </c>
      <c r="U234" s="34" t="str">
        <f t="shared" si="330"/>
        <v>R</v>
      </c>
      <c r="V234">
        <v>0</v>
      </c>
      <c r="X234" s="16">
        <f t="shared" si="347"/>
        <v>39933</v>
      </c>
      <c r="Y234" s="1" t="e">
        <f t="shared" si="296"/>
        <v>#N/A</v>
      </c>
      <c r="Z234" s="1" t="e">
        <f t="shared" si="297"/>
        <v>#N/A</v>
      </c>
      <c r="AA234" s="1" t="e">
        <f t="shared" si="298"/>
        <v>#N/A</v>
      </c>
      <c r="AB234" s="1">
        <f t="shared" si="299"/>
        <v>-1.5885259173078001</v>
      </c>
      <c r="AC234">
        <v>0</v>
      </c>
      <c r="AD234" s="1">
        <v>11.5</v>
      </c>
      <c r="AF234" s="16">
        <f t="shared" si="305"/>
        <v>39933</v>
      </c>
      <c r="AG234" s="1" t="e">
        <f t="shared" si="306"/>
        <v>#N/A</v>
      </c>
      <c r="AH234" s="1" t="e">
        <f t="shared" si="307"/>
        <v>#N/A</v>
      </c>
      <c r="AI234" s="1" t="e">
        <f t="shared" si="308"/>
        <v>#N/A</v>
      </c>
      <c r="AJ234" s="1">
        <f t="shared" si="309"/>
        <v>-1.5885259173078001</v>
      </c>
      <c r="AM234" s="1"/>
      <c r="AN234" s="1"/>
      <c r="AO234" s="1"/>
      <c r="AP234" s="1"/>
      <c r="AQ234" s="16">
        <f t="shared" si="313"/>
        <v>39933</v>
      </c>
      <c r="AR234">
        <f t="shared" si="314"/>
        <v>2</v>
      </c>
      <c r="AS234">
        <f t="shared" si="315"/>
        <v>2</v>
      </c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6" t="e">
        <f t="shared" ref="BN234" si="355">#REF!</f>
        <v>#REF!</v>
      </c>
      <c r="BO234">
        <f t="shared" si="301"/>
        <v>2</v>
      </c>
      <c r="BP234">
        <f t="shared" si="302"/>
        <v>1</v>
      </c>
    </row>
    <row r="235" spans="1:68" x14ac:dyDescent="0.25">
      <c r="A235" s="7">
        <v>39964</v>
      </c>
      <c r="B235" s="8">
        <v>-0.30010100000000001</v>
      </c>
      <c r="C235" s="8">
        <f t="shared" si="289"/>
        <v>-0.31587385706942123</v>
      </c>
      <c r="D235" s="9">
        <f t="shared" si="285"/>
        <v>-1.579369285347106</v>
      </c>
      <c r="E235" s="8">
        <f>_xll.BDH(E$2,"PX_LAST",$A235,$A235,"Days=A","Fill=P")</f>
        <v>-17.2</v>
      </c>
      <c r="F235" s="8">
        <f t="shared" si="290"/>
        <v>-17.432135946574277</v>
      </c>
      <c r="G235" s="9">
        <f t="shared" si="286"/>
        <v>-1.5847396315067526</v>
      </c>
      <c r="H235" s="9">
        <f t="shared" si="319"/>
        <v>-8.0000000000000071E-2</v>
      </c>
      <c r="I235" s="9">
        <f t="shared" si="320"/>
        <v>-0.83236981575337632</v>
      </c>
      <c r="J235" s="8">
        <v>-1.3613</v>
      </c>
      <c r="K235" s="8">
        <f t="shared" si="291"/>
        <v>-2.1498108665279094</v>
      </c>
      <c r="L235" s="9">
        <f t="shared" si="292"/>
        <v>-1.2662233344644021</v>
      </c>
      <c r="M235" s="8">
        <v>-2.907</v>
      </c>
      <c r="N235" s="8">
        <f t="shared" si="293"/>
        <v>-4.5378107499017277</v>
      </c>
      <c r="O235" s="9">
        <f t="shared" si="287"/>
        <v>-2.1302137803285679</v>
      </c>
      <c r="Q235" s="40">
        <f t="shared" si="294"/>
        <v>-1.4683407765118439</v>
      </c>
      <c r="R235" s="14" t="str">
        <f t="shared" si="303"/>
        <v>R</v>
      </c>
      <c r="S235" t="str">
        <f t="shared" si="312"/>
        <v>R</v>
      </c>
      <c r="T235" s="17">
        <f t="shared" si="304"/>
        <v>-1.651278674459107</v>
      </c>
      <c r="U235" s="34" t="str">
        <f t="shared" si="330"/>
        <v>R</v>
      </c>
      <c r="V235">
        <v>0</v>
      </c>
      <c r="X235" s="16">
        <f t="shared" si="347"/>
        <v>39964</v>
      </c>
      <c r="Y235" s="1" t="e">
        <f t="shared" si="296"/>
        <v>#N/A</v>
      </c>
      <c r="Z235" s="1" t="e">
        <f t="shared" si="297"/>
        <v>#N/A</v>
      </c>
      <c r="AA235" s="1" t="e">
        <f t="shared" si="298"/>
        <v>#N/A</v>
      </c>
      <c r="AB235" s="1">
        <f t="shared" si="299"/>
        <v>-1.4683407765118439</v>
      </c>
      <c r="AC235">
        <v>0</v>
      </c>
      <c r="AD235" s="1">
        <v>59.9</v>
      </c>
      <c r="AF235" s="16">
        <f t="shared" si="305"/>
        <v>39964</v>
      </c>
      <c r="AG235" s="1" t="e">
        <f t="shared" si="306"/>
        <v>#N/A</v>
      </c>
      <c r="AH235" s="1" t="e">
        <f t="shared" si="307"/>
        <v>#N/A</v>
      </c>
      <c r="AI235" s="1" t="e">
        <f t="shared" si="308"/>
        <v>#N/A</v>
      </c>
      <c r="AJ235" s="1">
        <f t="shared" si="309"/>
        <v>-1.4683407765118439</v>
      </c>
      <c r="AM235" s="1"/>
      <c r="AN235" s="1"/>
      <c r="AO235" s="1"/>
      <c r="AP235" s="1"/>
      <c r="AQ235" s="16">
        <f t="shared" si="313"/>
        <v>39964</v>
      </c>
      <c r="AR235">
        <f t="shared" si="314"/>
        <v>2</v>
      </c>
      <c r="AS235">
        <f t="shared" si="315"/>
        <v>2</v>
      </c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6" t="e">
        <f t="shared" ref="BN235" si="356">#REF!</f>
        <v>#REF!</v>
      </c>
      <c r="BO235">
        <f t="shared" si="301"/>
        <v>2</v>
      </c>
      <c r="BP235">
        <f t="shared" si="302"/>
        <v>1</v>
      </c>
    </row>
    <row r="236" spans="1:68" x14ac:dyDescent="0.25">
      <c r="A236" s="7">
        <v>39994</v>
      </c>
      <c r="B236" s="8">
        <v>-0.32474500000000001</v>
      </c>
      <c r="C236" s="8">
        <f t="shared" si="289"/>
        <v>-0.3184021328046362</v>
      </c>
      <c r="D236" s="9">
        <f t="shared" si="285"/>
        <v>-1.5920106640231808</v>
      </c>
      <c r="E236" s="8">
        <f>_xll.BDH(E$2,"PX_LAST",$A236,$A236,"Days=A","Fill=P")</f>
        <v>-16.2</v>
      </c>
      <c r="F236" s="8">
        <f t="shared" si="290"/>
        <v>-17.080977201800607</v>
      </c>
      <c r="G236" s="9">
        <f t="shared" si="286"/>
        <v>-1.5528161092546007</v>
      </c>
      <c r="H236" s="9">
        <f t="shared" si="319"/>
        <v>0.19000000000000022</v>
      </c>
      <c r="I236" s="9">
        <f t="shared" si="320"/>
        <v>-0.68140805462730025</v>
      </c>
      <c r="J236" s="8">
        <v>-0.87839999999999996</v>
      </c>
      <c r="K236" s="8">
        <f t="shared" si="291"/>
        <v>-1.7874587695674551</v>
      </c>
      <c r="L236" s="9">
        <f t="shared" si="292"/>
        <v>-1.1369587763156557</v>
      </c>
      <c r="M236" s="8">
        <v>-2.681</v>
      </c>
      <c r="N236" s="8">
        <f t="shared" si="293"/>
        <v>-4.0086196861797347</v>
      </c>
      <c r="O236" s="9">
        <f t="shared" si="287"/>
        <v>-2.0021537618723828</v>
      </c>
      <c r="Q236" s="40">
        <f t="shared" si="294"/>
        <v>-1.3506457725847425</v>
      </c>
      <c r="R236" s="14" t="str">
        <f t="shared" si="303"/>
        <v>R</v>
      </c>
      <c r="S236" t="str">
        <f t="shared" si="312"/>
        <v>R</v>
      </c>
      <c r="T236" s="17">
        <f t="shared" si="304"/>
        <v>-1.651278674459107</v>
      </c>
      <c r="U236" s="34" t="str">
        <f t="shared" si="330"/>
        <v>R</v>
      </c>
      <c r="V236">
        <v>0</v>
      </c>
      <c r="X236" s="16">
        <f t="shared" si="347"/>
        <v>39994</v>
      </c>
      <c r="Y236" s="1" t="e">
        <f t="shared" si="296"/>
        <v>#N/A</v>
      </c>
      <c r="Z236" s="1" t="e">
        <f t="shared" si="297"/>
        <v>#N/A</v>
      </c>
      <c r="AA236" s="1" t="e">
        <f t="shared" si="298"/>
        <v>#N/A</v>
      </c>
      <c r="AB236" s="1">
        <f t="shared" si="299"/>
        <v>-1.3506457725847425</v>
      </c>
      <c r="AC236">
        <v>0</v>
      </c>
      <c r="AD236" s="1">
        <v>44.7</v>
      </c>
      <c r="AF236" s="16">
        <f t="shared" si="305"/>
        <v>39994</v>
      </c>
      <c r="AG236" s="1" t="e">
        <f t="shared" si="306"/>
        <v>#N/A</v>
      </c>
      <c r="AH236" s="1" t="e">
        <f t="shared" si="307"/>
        <v>#N/A</v>
      </c>
      <c r="AI236" s="1" t="e">
        <f t="shared" si="308"/>
        <v>#N/A</v>
      </c>
      <c r="AJ236" s="1">
        <f t="shared" si="309"/>
        <v>-1.3506457725847425</v>
      </c>
      <c r="AM236" s="1"/>
      <c r="AN236" s="1"/>
      <c r="AO236" s="1"/>
      <c r="AP236" s="1"/>
      <c r="AQ236" s="16">
        <f t="shared" si="313"/>
        <v>39994</v>
      </c>
      <c r="AR236">
        <f t="shared" si="314"/>
        <v>2</v>
      </c>
      <c r="AS236">
        <f t="shared" si="315"/>
        <v>2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6" t="e">
        <f t="shared" ref="BN236" si="357">#REF!</f>
        <v>#REF!</v>
      </c>
      <c r="BO236">
        <f t="shared" si="301"/>
        <v>2</v>
      </c>
      <c r="BP236">
        <f t="shared" si="302"/>
        <v>1</v>
      </c>
    </row>
    <row r="237" spans="1:68" x14ac:dyDescent="0.25">
      <c r="A237" s="7">
        <v>40025</v>
      </c>
      <c r="B237" s="8">
        <v>-0.31009300000000001</v>
      </c>
      <c r="C237" s="8">
        <f t="shared" si="289"/>
        <v>-0.31603402995531488</v>
      </c>
      <c r="D237" s="9">
        <f t="shared" si="285"/>
        <v>-1.5801701497765743</v>
      </c>
      <c r="E237" s="8">
        <f>_xll.BDH(E$2,"PX_LAST",$A237,$A237,"Days=A","Fill=P")</f>
        <v>-13.7</v>
      </c>
      <c r="F237" s="8">
        <f t="shared" si="290"/>
        <v>-16.117398699287435</v>
      </c>
      <c r="G237" s="9">
        <f t="shared" si="286"/>
        <v>-1.465218063571585</v>
      </c>
      <c r="H237" s="9">
        <f t="shared" si="319"/>
        <v>0.5</v>
      </c>
      <c r="I237" s="9">
        <f t="shared" si="320"/>
        <v>-0.48260903178579251</v>
      </c>
      <c r="J237" s="8">
        <v>0.1487</v>
      </c>
      <c r="K237" s="8">
        <f t="shared" si="291"/>
        <v>-1.2356535202407304</v>
      </c>
      <c r="L237" s="9">
        <f t="shared" si="292"/>
        <v>-0.91159953231401203</v>
      </c>
      <c r="M237" s="8">
        <v>-1.901</v>
      </c>
      <c r="N237" s="8">
        <f t="shared" si="293"/>
        <v>-3.4079480756185103</v>
      </c>
      <c r="O237" s="9">
        <f t="shared" si="287"/>
        <v>-1.8460628579814151</v>
      </c>
      <c r="Q237" s="40">
        <f t="shared" si="294"/>
        <v>-1.1897381484544756</v>
      </c>
      <c r="R237" s="14" t="str">
        <f t="shared" si="303"/>
        <v>R</v>
      </c>
      <c r="S237" t="str">
        <f t="shared" si="312"/>
        <v>R</v>
      </c>
      <c r="T237" s="17">
        <f t="shared" si="304"/>
        <v>-1.651278674459107</v>
      </c>
      <c r="U237" s="34" t="str">
        <f t="shared" si="330"/>
        <v>R</v>
      </c>
      <c r="V237">
        <v>0</v>
      </c>
      <c r="X237" s="16">
        <f t="shared" si="347"/>
        <v>40025</v>
      </c>
      <c r="Y237" s="1" t="e">
        <f t="shared" si="296"/>
        <v>#N/A</v>
      </c>
      <c r="Z237" s="1" t="e">
        <f t="shared" si="297"/>
        <v>#N/A</v>
      </c>
      <c r="AA237" s="1" t="e">
        <f t="shared" si="298"/>
        <v>#N/A</v>
      </c>
      <c r="AB237" s="1">
        <f t="shared" si="299"/>
        <v>-1.1897381484544756</v>
      </c>
      <c r="AC237">
        <v>0</v>
      </c>
      <c r="AD237" s="1">
        <v>30.9</v>
      </c>
      <c r="AF237" s="16">
        <f t="shared" si="305"/>
        <v>40025</v>
      </c>
      <c r="AG237" s="1" t="e">
        <f t="shared" si="306"/>
        <v>#N/A</v>
      </c>
      <c r="AH237" s="1" t="e">
        <f t="shared" si="307"/>
        <v>#N/A</v>
      </c>
      <c r="AI237" s="1" t="e">
        <f t="shared" si="308"/>
        <v>#N/A</v>
      </c>
      <c r="AJ237" s="1">
        <f t="shared" si="309"/>
        <v>-1.1897381484544756</v>
      </c>
      <c r="AM237" s="1"/>
      <c r="AN237" s="1"/>
      <c r="AO237" s="1"/>
      <c r="AP237" s="1"/>
      <c r="AQ237" s="16">
        <f t="shared" si="313"/>
        <v>40025</v>
      </c>
      <c r="AR237">
        <f t="shared" si="314"/>
        <v>2</v>
      </c>
      <c r="AS237">
        <f t="shared" si="315"/>
        <v>2</v>
      </c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6" t="e">
        <f t="shared" ref="BN237" si="358">#REF!</f>
        <v>#REF!</v>
      </c>
      <c r="BO237">
        <f t="shared" si="301"/>
        <v>2</v>
      </c>
      <c r="BP237">
        <f t="shared" si="302"/>
        <v>1</v>
      </c>
    </row>
    <row r="238" spans="1:68" x14ac:dyDescent="0.25">
      <c r="A238" s="7">
        <v>40056</v>
      </c>
      <c r="B238" s="8">
        <v>-0.203234</v>
      </c>
      <c r="C238" s="8">
        <f t="shared" si="289"/>
        <v>-0.28388602141805014</v>
      </c>
      <c r="D238" s="9">
        <f t="shared" si="285"/>
        <v>-1.4194301070902506</v>
      </c>
      <c r="E238" s="8">
        <f>_xll.BDH(E$2,"PX_LAST",$A238,$A238,"Days=A","Fill=P")</f>
        <v>-11.8</v>
      </c>
      <c r="F238" s="8">
        <f t="shared" si="290"/>
        <v>-14.886940069990516</v>
      </c>
      <c r="G238" s="9">
        <f t="shared" si="286"/>
        <v>-1.353358188180956</v>
      </c>
      <c r="H238" s="9">
        <f t="shared" si="319"/>
        <v>0.68999999999999984</v>
      </c>
      <c r="I238" s="9">
        <f t="shared" si="320"/>
        <v>-0.33167909409047808</v>
      </c>
      <c r="J238" s="8">
        <v>0.14510000000000001</v>
      </c>
      <c r="K238" s="8">
        <f t="shared" si="291"/>
        <v>-0.8421387669721222</v>
      </c>
      <c r="L238" s="9">
        <f t="shared" si="292"/>
        <v>-0.64213876697212213</v>
      </c>
      <c r="M238" s="8">
        <v>-1.4810000000000001</v>
      </c>
      <c r="N238" s="8">
        <f t="shared" si="293"/>
        <v>-2.8587678740672349</v>
      </c>
      <c r="O238" s="9">
        <f t="shared" si="287"/>
        <v>-1.6907891276168163</v>
      </c>
      <c r="Q238" s="40">
        <f t="shared" si="294"/>
        <v>-0.98660408862144433</v>
      </c>
      <c r="R238" s="14" t="str">
        <f t="shared" si="303"/>
        <v>R</v>
      </c>
      <c r="S238" t="str">
        <f t="shared" si="312"/>
        <v>R</v>
      </c>
      <c r="T238" s="17">
        <f t="shared" si="304"/>
        <v>-1.651278674459107</v>
      </c>
      <c r="U238" s="34" t="str">
        <f t="shared" si="330"/>
        <v>R</v>
      </c>
      <c r="V238">
        <v>0</v>
      </c>
      <c r="X238" s="16">
        <f t="shared" si="347"/>
        <v>40056</v>
      </c>
      <c r="Y238" s="1" t="e">
        <f t="shared" si="296"/>
        <v>#N/A</v>
      </c>
      <c r="Z238" s="1" t="e">
        <f t="shared" si="297"/>
        <v>#N/A</v>
      </c>
      <c r="AA238" s="1" t="e">
        <f t="shared" si="298"/>
        <v>#N/A</v>
      </c>
      <c r="AB238" s="1">
        <f t="shared" si="299"/>
        <v>-0.98660408862144433</v>
      </c>
      <c r="AC238">
        <v>0</v>
      </c>
      <c r="AD238" s="1">
        <v>66.599999999999994</v>
      </c>
      <c r="AF238" s="16">
        <f t="shared" si="305"/>
        <v>40056</v>
      </c>
      <c r="AG238" s="1" t="e">
        <f t="shared" si="306"/>
        <v>#N/A</v>
      </c>
      <c r="AH238" s="1" t="e">
        <f t="shared" si="307"/>
        <v>#N/A</v>
      </c>
      <c r="AI238" s="1" t="e">
        <f t="shared" si="308"/>
        <v>#N/A</v>
      </c>
      <c r="AJ238" s="1">
        <f t="shared" si="309"/>
        <v>-0.98660408862144433</v>
      </c>
      <c r="AM238" s="1"/>
      <c r="AN238" s="1"/>
      <c r="AO238" s="1"/>
      <c r="AP238" s="1"/>
      <c r="AQ238" s="16">
        <f t="shared" si="313"/>
        <v>40056</v>
      </c>
      <c r="AR238">
        <f t="shared" si="314"/>
        <v>2</v>
      </c>
      <c r="AS238">
        <f t="shared" si="315"/>
        <v>2</v>
      </c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6" t="e">
        <f t="shared" ref="BN238" si="359">#REF!</f>
        <v>#REF!</v>
      </c>
      <c r="BO238">
        <f t="shared" si="301"/>
        <v>2</v>
      </c>
      <c r="BP238">
        <f t="shared" si="302"/>
        <v>1</v>
      </c>
    </row>
    <row r="239" spans="1:68" x14ac:dyDescent="0.25">
      <c r="A239" s="7">
        <v>40086</v>
      </c>
      <c r="B239" s="8">
        <v>-0.117884</v>
      </c>
      <c r="C239" s="8">
        <f t="shared" si="289"/>
        <v>-0.23657544531390584</v>
      </c>
      <c r="D239" s="9">
        <f t="shared" si="285"/>
        <v>-1.1828772265695291</v>
      </c>
      <c r="E239" s="8">
        <f>_xll.BDH(E$2,"PX_LAST",$A239,$A239,"Days=A","Fill=P")</f>
        <v>-9.3000000000000007</v>
      </c>
      <c r="F239" s="8">
        <f t="shared" si="290"/>
        <v>-13.294662150043219</v>
      </c>
      <c r="G239" s="9">
        <f t="shared" si="286"/>
        <v>-1.2086056500039291</v>
      </c>
      <c r="H239" s="9">
        <f t="shared" si="319"/>
        <v>0.97</v>
      </c>
      <c r="I239" s="9">
        <f t="shared" si="320"/>
        <v>-0.11930282500196454</v>
      </c>
      <c r="J239" s="8">
        <v>-0.105</v>
      </c>
      <c r="K239" s="8">
        <f t="shared" si="291"/>
        <v>-0.63205421838506737</v>
      </c>
      <c r="L239" s="9">
        <f t="shared" si="292"/>
        <v>-0.43205421838506736</v>
      </c>
      <c r="M239" s="8">
        <v>-1.0669999999999999</v>
      </c>
      <c r="N239" s="8">
        <f t="shared" si="293"/>
        <v>-2.3481140299580732</v>
      </c>
      <c r="O239" s="9">
        <f t="shared" si="287"/>
        <v>-1.5323557126065974</v>
      </c>
      <c r="Q239" s="40">
        <f t="shared" si="294"/>
        <v>-0.80711443018159579</v>
      </c>
      <c r="R239" s="14" t="str">
        <f t="shared" si="303"/>
        <v>R</v>
      </c>
      <c r="S239" t="str">
        <f t="shared" si="312"/>
        <v>R</v>
      </c>
      <c r="T239" s="17">
        <f t="shared" si="304"/>
        <v>-1.651278674459107</v>
      </c>
      <c r="U239" s="34" t="str">
        <f t="shared" si="330"/>
        <v>R</v>
      </c>
      <c r="V239">
        <v>0</v>
      </c>
      <c r="X239" s="16">
        <f t="shared" si="347"/>
        <v>40086</v>
      </c>
      <c r="Y239" s="1" t="e">
        <f t="shared" si="296"/>
        <v>#N/A</v>
      </c>
      <c r="Z239" s="1" t="e">
        <f t="shared" si="297"/>
        <v>#N/A</v>
      </c>
      <c r="AA239" s="1" t="e">
        <f t="shared" si="298"/>
        <v>#N/A</v>
      </c>
      <c r="AB239" s="1">
        <f t="shared" si="299"/>
        <v>-0.80711443018159579</v>
      </c>
      <c r="AC239">
        <v>0</v>
      </c>
      <c r="AD239" s="1">
        <v>48.5</v>
      </c>
      <c r="AF239" s="16">
        <f t="shared" si="305"/>
        <v>40086</v>
      </c>
      <c r="AG239" s="1" t="e">
        <f t="shared" si="306"/>
        <v>#N/A</v>
      </c>
      <c r="AH239" s="1" t="e">
        <f t="shared" si="307"/>
        <v>#N/A</v>
      </c>
      <c r="AI239" s="1" t="e">
        <f t="shared" si="308"/>
        <v>#N/A</v>
      </c>
      <c r="AJ239" s="1">
        <f t="shared" si="309"/>
        <v>-0.80711443018159579</v>
      </c>
      <c r="AM239" s="1"/>
      <c r="AN239" s="1"/>
      <c r="AO239" s="1"/>
      <c r="AP239" s="1"/>
      <c r="AQ239" s="16">
        <f t="shared" si="313"/>
        <v>40086</v>
      </c>
      <c r="AR239">
        <f t="shared" si="314"/>
        <v>2</v>
      </c>
      <c r="AS239">
        <f t="shared" si="315"/>
        <v>2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6" t="e">
        <f t="shared" ref="BN239" si="360">#REF!</f>
        <v>#REF!</v>
      </c>
      <c r="BO239">
        <f t="shared" si="301"/>
        <v>2</v>
      </c>
      <c r="BP239">
        <f t="shared" si="302"/>
        <v>1</v>
      </c>
    </row>
    <row r="240" spans="1:68" x14ac:dyDescent="0.25">
      <c r="A240" s="7">
        <v>40117</v>
      </c>
      <c r="B240" s="8">
        <v>-7.7084E-2</v>
      </c>
      <c r="C240" s="8">
        <f t="shared" si="289"/>
        <v>-0.19112038339944265</v>
      </c>
      <c r="D240" s="9">
        <f t="shared" si="285"/>
        <v>-0.9556019169972132</v>
      </c>
      <c r="E240" s="8">
        <f>_xll.BDH(E$2,"PX_LAST",$A240,$A240,"Days=A","Fill=P")</f>
        <v>-5.9</v>
      </c>
      <c r="F240" s="8">
        <f t="shared" si="290"/>
        <v>-11.1871834372809</v>
      </c>
      <c r="G240" s="9">
        <f t="shared" si="286"/>
        <v>-1.0170166761164454</v>
      </c>
      <c r="H240" s="9">
        <f t="shared" si="319"/>
        <v>1</v>
      </c>
      <c r="I240" s="9">
        <f t="shared" si="320"/>
        <v>-8.5083380582227086E-3</v>
      </c>
      <c r="J240" s="8">
        <v>-5.2600000000000001E-2</v>
      </c>
      <c r="K240" s="8">
        <f t="shared" si="291"/>
        <v>-0.46690976614532315</v>
      </c>
      <c r="L240" s="9">
        <f t="shared" si="292"/>
        <v>-0.26690976614532314</v>
      </c>
      <c r="M240" s="8">
        <v>-1.454</v>
      </c>
      <c r="N240" s="8">
        <f t="shared" si="293"/>
        <v>-2.0932915314200224</v>
      </c>
      <c r="O240" s="9">
        <f t="shared" si="287"/>
        <v>-1.4468211815632306</v>
      </c>
      <c r="Q240" s="40">
        <f t="shared" si="294"/>
        <v>-0.64547032351287681</v>
      </c>
      <c r="R240" s="14" t="str">
        <f t="shared" si="303"/>
        <v>R</v>
      </c>
      <c r="S240" t="str">
        <f t="shared" si="312"/>
        <v>R</v>
      </c>
      <c r="T240" s="17">
        <f t="shared" si="304"/>
        <v>-1.651278674459107</v>
      </c>
      <c r="U240" s="34" t="str">
        <f t="shared" si="330"/>
        <v>R</v>
      </c>
      <c r="V240">
        <v>0</v>
      </c>
      <c r="X240" s="16">
        <f t="shared" si="347"/>
        <v>40117</v>
      </c>
      <c r="Y240" s="1" t="e">
        <f t="shared" si="296"/>
        <v>#N/A</v>
      </c>
      <c r="Z240" s="1" t="e">
        <f t="shared" si="297"/>
        <v>#N/A</v>
      </c>
      <c r="AA240" s="1" t="e">
        <f t="shared" si="298"/>
        <v>#N/A</v>
      </c>
      <c r="AB240" s="1">
        <f t="shared" si="299"/>
        <v>-0.64547032351287681</v>
      </c>
      <c r="AC240">
        <v>0</v>
      </c>
      <c r="AD240" s="1">
        <v>22.6</v>
      </c>
      <c r="AF240" s="16">
        <f t="shared" si="305"/>
        <v>40117</v>
      </c>
      <c r="AG240" s="1" t="e">
        <f t="shared" si="306"/>
        <v>#N/A</v>
      </c>
      <c r="AH240" s="1" t="e">
        <f t="shared" si="307"/>
        <v>#N/A</v>
      </c>
      <c r="AI240" s="1" t="e">
        <f t="shared" si="308"/>
        <v>#N/A</v>
      </c>
      <c r="AJ240" s="1">
        <f t="shared" si="309"/>
        <v>-0.64547032351287681</v>
      </c>
      <c r="AM240" s="1"/>
      <c r="AN240" s="1"/>
      <c r="AO240" s="1"/>
      <c r="AP240" s="1"/>
      <c r="AQ240" s="16">
        <f t="shared" si="313"/>
        <v>40117</v>
      </c>
      <c r="AR240">
        <f t="shared" si="314"/>
        <v>2</v>
      </c>
      <c r="AS240">
        <f t="shared" si="315"/>
        <v>2</v>
      </c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6" t="e">
        <f t="shared" ref="BN240" si="361">#REF!</f>
        <v>#REF!</v>
      </c>
      <c r="BO240">
        <f t="shared" si="301"/>
        <v>2</v>
      </c>
      <c r="BP240">
        <f t="shared" si="302"/>
        <v>1</v>
      </c>
    </row>
    <row r="241" spans="1:68" x14ac:dyDescent="0.25">
      <c r="A241" s="7">
        <v>40147</v>
      </c>
      <c r="B241" s="8">
        <v>-1.8918999999999998E-2</v>
      </c>
      <c r="C241" s="8">
        <f t="shared" si="289"/>
        <v>-0.14204298913060148</v>
      </c>
      <c r="D241" s="9">
        <f t="shared" si="285"/>
        <v>-0.71021494565300736</v>
      </c>
      <c r="E241" s="8">
        <f>_xll.BDH(E$2,"PX_LAST",$A241,$A241,"Days=A","Fill=P")</f>
        <v>-2.2999999999999998</v>
      </c>
      <c r="F241" s="8">
        <f t="shared" si="290"/>
        <v>-8.6543361576558446</v>
      </c>
      <c r="G241" s="9">
        <f t="shared" si="286"/>
        <v>-0.78675783251416764</v>
      </c>
      <c r="H241" s="9">
        <f t="shared" si="319"/>
        <v>1</v>
      </c>
      <c r="I241" s="9">
        <f t="shared" si="320"/>
        <v>0.10662108374291618</v>
      </c>
      <c r="J241" s="8">
        <v>0.11070000000000001</v>
      </c>
      <c r="K241" s="8">
        <f t="shared" si="291"/>
        <v>-0.30229098279390604</v>
      </c>
      <c r="L241" s="9">
        <f t="shared" si="292"/>
        <v>-0.10229098279390603</v>
      </c>
      <c r="M241" s="8">
        <v>-0.91</v>
      </c>
      <c r="N241" s="8">
        <f t="shared" si="293"/>
        <v>-1.756053444965316</v>
      </c>
      <c r="O241" s="9">
        <f t="shared" si="287"/>
        <v>-1.3251616674826192</v>
      </c>
      <c r="Q241" s="40">
        <f t="shared" si="294"/>
        <v>-0.5018097910657251</v>
      </c>
      <c r="R241" s="14" t="str">
        <f t="shared" si="303"/>
        <v>R</v>
      </c>
      <c r="S241" t="str">
        <f t="shared" si="312"/>
        <v>R</v>
      </c>
      <c r="T241" s="17">
        <f t="shared" si="304"/>
        <v>-1.651278674459107</v>
      </c>
      <c r="U241" s="34" t="str">
        <f t="shared" si="330"/>
        <v>R</v>
      </c>
      <c r="V241">
        <v>0</v>
      </c>
      <c r="X241" s="16">
        <f t="shared" si="347"/>
        <v>40147</v>
      </c>
      <c r="Y241" s="1" t="e">
        <f t="shared" si="296"/>
        <v>#N/A</v>
      </c>
      <c r="Z241" s="1" t="e">
        <f t="shared" si="297"/>
        <v>#N/A</v>
      </c>
      <c r="AA241" s="1" t="e">
        <f t="shared" si="298"/>
        <v>#N/A</v>
      </c>
      <c r="AB241" s="1">
        <f t="shared" si="299"/>
        <v>-0.5018097910657251</v>
      </c>
      <c r="AC241">
        <v>0</v>
      </c>
      <c r="AD241" s="1">
        <v>-21.4</v>
      </c>
      <c r="AF241" s="16">
        <f t="shared" si="305"/>
        <v>40147</v>
      </c>
      <c r="AG241" s="1" t="e">
        <f t="shared" si="306"/>
        <v>#N/A</v>
      </c>
      <c r="AH241" s="1" t="e">
        <f t="shared" si="307"/>
        <v>#N/A</v>
      </c>
      <c r="AI241" s="1" t="e">
        <f t="shared" si="308"/>
        <v>#N/A</v>
      </c>
      <c r="AJ241" s="1">
        <f t="shared" si="309"/>
        <v>-0.5018097910657251</v>
      </c>
      <c r="AM241" s="1"/>
      <c r="AN241" s="1"/>
      <c r="AO241" s="1"/>
      <c r="AP241" s="1"/>
      <c r="AQ241" s="16">
        <f t="shared" si="313"/>
        <v>40147</v>
      </c>
      <c r="AR241">
        <f t="shared" si="314"/>
        <v>2</v>
      </c>
      <c r="AS241">
        <f t="shared" si="315"/>
        <v>2</v>
      </c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6" t="e">
        <f t="shared" ref="BN241" si="362">#REF!</f>
        <v>#REF!</v>
      </c>
      <c r="BO241">
        <f t="shared" si="301"/>
        <v>2</v>
      </c>
      <c r="BP241">
        <f t="shared" si="302"/>
        <v>1</v>
      </c>
    </row>
    <row r="242" spans="1:68" x14ac:dyDescent="0.25">
      <c r="A242" s="7">
        <v>40178</v>
      </c>
      <c r="B242" s="8">
        <v>0.101461</v>
      </c>
      <c r="C242" s="8">
        <f t="shared" si="289"/>
        <v>-7.2644352228380046E-2</v>
      </c>
      <c r="D242" s="9">
        <f t="shared" si="285"/>
        <v>-0.36322176114190019</v>
      </c>
      <c r="E242" s="8">
        <f>_xll.BDH(E$2,"PX_LAST",$A242,$A242,"Days=A","Fill=P")</f>
        <v>1.6</v>
      </c>
      <c r="F242" s="8">
        <f t="shared" si="290"/>
        <v>-5.731850352723928</v>
      </c>
      <c r="G242" s="9">
        <f t="shared" si="286"/>
        <v>-0.52107730479308434</v>
      </c>
      <c r="H242" s="9">
        <f t="shared" si="319"/>
        <v>1</v>
      </c>
      <c r="I242" s="9">
        <f t="shared" si="320"/>
        <v>0.23946134760345783</v>
      </c>
      <c r="J242" s="8">
        <v>-8.0100000000000005E-2</v>
      </c>
      <c r="K242" s="8">
        <f t="shared" si="291"/>
        <v>-0.2389665526976428</v>
      </c>
      <c r="L242" s="9">
        <f t="shared" si="292"/>
        <v>-3.8966552697642792E-2</v>
      </c>
      <c r="M242" s="8">
        <v>-0.51</v>
      </c>
      <c r="N242" s="8">
        <f t="shared" si="293"/>
        <v>-1.400928213150201</v>
      </c>
      <c r="O242" s="9">
        <f t="shared" si="287"/>
        <v>-1.1836081332730868</v>
      </c>
      <c r="Q242" s="40">
        <f t="shared" si="294"/>
        <v>-0.37110825678253401</v>
      </c>
      <c r="R242" s="14" t="str">
        <f t="shared" si="303"/>
        <v>R</v>
      </c>
      <c r="S242" t="str">
        <f t="shared" si="312"/>
        <v>R</v>
      </c>
      <c r="T242" s="17">
        <f t="shared" si="304"/>
        <v>-1.651278674459107</v>
      </c>
      <c r="U242" s="34" t="str">
        <f t="shared" si="330"/>
        <v>R</v>
      </c>
      <c r="V242">
        <v>0</v>
      </c>
      <c r="X242" s="16">
        <f t="shared" si="347"/>
        <v>40178</v>
      </c>
      <c r="Y242" s="1" t="e">
        <f t="shared" si="296"/>
        <v>#N/A</v>
      </c>
      <c r="Z242" s="1" t="e">
        <f t="shared" si="297"/>
        <v>#N/A</v>
      </c>
      <c r="AA242" s="1" t="e">
        <f t="shared" si="298"/>
        <v>#N/A</v>
      </c>
      <c r="AB242" s="1">
        <f t="shared" si="299"/>
        <v>-0.37110825678253401</v>
      </c>
      <c r="AC242">
        <v>0</v>
      </c>
      <c r="AD242" s="1">
        <v>18.399999999999999</v>
      </c>
      <c r="AF242" s="16">
        <f t="shared" si="305"/>
        <v>40178</v>
      </c>
      <c r="AG242" s="1" t="e">
        <f t="shared" si="306"/>
        <v>#N/A</v>
      </c>
      <c r="AH242" s="1" t="e">
        <f t="shared" si="307"/>
        <v>#N/A</v>
      </c>
      <c r="AI242" s="1" t="e">
        <f t="shared" si="308"/>
        <v>#N/A</v>
      </c>
      <c r="AJ242" s="1">
        <f t="shared" si="309"/>
        <v>-0.37110825678253401</v>
      </c>
      <c r="AM242" s="1"/>
      <c r="AN242" s="1"/>
      <c r="AO242" s="1"/>
      <c r="AP242" s="1"/>
      <c r="AQ242" s="16">
        <f t="shared" si="313"/>
        <v>40178</v>
      </c>
      <c r="AR242">
        <f t="shared" si="314"/>
        <v>2</v>
      </c>
      <c r="AS242">
        <f t="shared" si="315"/>
        <v>2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6" t="e">
        <f t="shared" ref="BN242" si="363">#REF!</f>
        <v>#REF!</v>
      </c>
      <c r="BO242">
        <f t="shared" si="301"/>
        <v>2</v>
      </c>
      <c r="BP242">
        <f t="shared" si="302"/>
        <v>1</v>
      </c>
    </row>
    <row r="243" spans="1:68" x14ac:dyDescent="0.25">
      <c r="A243" s="7">
        <v>40209</v>
      </c>
      <c r="B243" s="8">
        <v>-8.4843000000000002E-2</v>
      </c>
      <c r="C243" s="8">
        <f t="shared" si="289"/>
        <v>-7.6120966843291726E-2</v>
      </c>
      <c r="D243" s="9">
        <f t="shared" si="285"/>
        <v>-0.38060483421645863</v>
      </c>
      <c r="E243" s="8">
        <f>_xll.BDH(E$2,"PX_LAST",$A243,$A243,"Days=A","Fill=P")</f>
        <v>4.3</v>
      </c>
      <c r="F243" s="8">
        <f t="shared" si="290"/>
        <v>-2.8727730021976079</v>
      </c>
      <c r="G243" s="9">
        <f t="shared" si="286"/>
        <v>-0.26116118201796434</v>
      </c>
      <c r="H243" s="9">
        <f t="shared" si="319"/>
        <v>1</v>
      </c>
      <c r="I243" s="9">
        <f t="shared" si="320"/>
        <v>0.36941940899101783</v>
      </c>
      <c r="J243" s="8">
        <v>1.7299999999999999E-2</v>
      </c>
      <c r="K243" s="8">
        <f t="shared" si="291"/>
        <v>-0.16593058517881459</v>
      </c>
      <c r="L243" s="9">
        <f t="shared" si="292"/>
        <v>3.4069414821185418E-2</v>
      </c>
      <c r="M243" s="8">
        <v>-0.63400000000000001</v>
      </c>
      <c r="N243" s="8">
        <f t="shared" si="293"/>
        <v>-1.1823536724023938</v>
      </c>
      <c r="O243" s="9">
        <f t="shared" si="287"/>
        <v>-1.0873608749639623</v>
      </c>
      <c r="Q243" s="40">
        <f t="shared" si="294"/>
        <v>-0.28220951718344156</v>
      </c>
      <c r="R243" s="14" t="str">
        <f t="shared" si="303"/>
        <v>R</v>
      </c>
      <c r="S243" t="str">
        <f t="shared" si="312"/>
        <v>R</v>
      </c>
      <c r="T243" s="17">
        <f t="shared" si="304"/>
        <v>-1.651278674459107</v>
      </c>
      <c r="U243" s="34" t="str">
        <f t="shared" si="330"/>
        <v>R</v>
      </c>
      <c r="V243">
        <v>0</v>
      </c>
      <c r="X243" s="16">
        <f t="shared" si="347"/>
        <v>40209</v>
      </c>
      <c r="Y243" s="1" t="e">
        <f t="shared" si="296"/>
        <v>#N/A</v>
      </c>
      <c r="Z243" s="1" t="e">
        <f t="shared" si="297"/>
        <v>#N/A</v>
      </c>
      <c r="AA243" s="1" t="e">
        <f t="shared" si="298"/>
        <v>#N/A</v>
      </c>
      <c r="AB243" s="1">
        <f t="shared" si="299"/>
        <v>-0.28220951718344156</v>
      </c>
      <c r="AC243">
        <v>0</v>
      </c>
      <c r="AD243" s="1">
        <v>14.8</v>
      </c>
      <c r="AF243" s="16">
        <f t="shared" si="305"/>
        <v>40209</v>
      </c>
      <c r="AG243" s="1" t="e">
        <f t="shared" si="306"/>
        <v>#N/A</v>
      </c>
      <c r="AH243" s="1" t="e">
        <f t="shared" si="307"/>
        <v>#N/A</v>
      </c>
      <c r="AI243" s="1" t="e">
        <f t="shared" si="308"/>
        <v>#N/A</v>
      </c>
      <c r="AJ243" s="1">
        <f t="shared" si="309"/>
        <v>-0.28220951718344156</v>
      </c>
      <c r="AM243" s="1"/>
      <c r="AN243" s="1"/>
      <c r="AO243" s="1"/>
      <c r="AP243" s="1"/>
      <c r="AQ243" s="16">
        <f t="shared" si="313"/>
        <v>40209</v>
      </c>
      <c r="AR243">
        <f t="shared" si="314"/>
        <v>2</v>
      </c>
      <c r="AS243">
        <f t="shared" si="315"/>
        <v>2</v>
      </c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6" t="e">
        <f t="shared" ref="BN243" si="364">#REF!</f>
        <v>#REF!</v>
      </c>
      <c r="BO243">
        <f t="shared" si="301"/>
        <v>2</v>
      </c>
      <c r="BP243">
        <f t="shared" si="302"/>
        <v>1</v>
      </c>
    </row>
    <row r="244" spans="1:68" x14ac:dyDescent="0.25">
      <c r="A244" s="7">
        <v>40237</v>
      </c>
      <c r="B244" s="8">
        <v>-9.4522999999999996E-2</v>
      </c>
      <c r="C244" s="8">
        <f t="shared" si="289"/>
        <v>-8.1365546292953589E-2</v>
      </c>
      <c r="D244" s="9">
        <f t="shared" si="285"/>
        <v>-0.40682773146476792</v>
      </c>
      <c r="E244" s="8">
        <f>_xll.BDH(E$2,"PX_LAST",$A244,$A244,"Days=A","Fill=P")</f>
        <v>5.6</v>
      </c>
      <c r="F244" s="8">
        <f t="shared" si="290"/>
        <v>-0.45803269657128931</v>
      </c>
      <c r="G244" s="9">
        <f t="shared" si="286"/>
        <v>-4.1639336051935393E-2</v>
      </c>
      <c r="H244" s="9">
        <f t="shared" si="319"/>
        <v>1</v>
      </c>
      <c r="I244" s="9">
        <f t="shared" si="320"/>
        <v>0.47918033197403231</v>
      </c>
      <c r="J244" s="8">
        <v>5.1299999999999998E-2</v>
      </c>
      <c r="K244" s="8">
        <f t="shared" si="291"/>
        <v>-0.10401986840285243</v>
      </c>
      <c r="L244" s="9">
        <f t="shared" si="292"/>
        <v>9.5980131597147578E-2</v>
      </c>
      <c r="M244" s="8">
        <v>-0.219</v>
      </c>
      <c r="N244" s="8">
        <f t="shared" si="293"/>
        <v>-0.90779787576771154</v>
      </c>
      <c r="O244" s="9">
        <f t="shared" si="287"/>
        <v>-0.45389893788385577</v>
      </c>
      <c r="Q244" s="40">
        <f t="shared" si="294"/>
        <v>-3.7232592335183903E-2</v>
      </c>
      <c r="R244" s="14" t="str">
        <f t="shared" si="303"/>
        <v>R</v>
      </c>
      <c r="S244" t="str">
        <f t="shared" si="312"/>
        <v>R</v>
      </c>
      <c r="T244" s="17">
        <f t="shared" si="304"/>
        <v>-1.651278674459107</v>
      </c>
      <c r="U244" s="34" t="str">
        <f t="shared" si="330"/>
        <v>R</v>
      </c>
      <c r="V244">
        <v>0</v>
      </c>
      <c r="X244" s="16">
        <f t="shared" si="347"/>
        <v>40237</v>
      </c>
      <c r="Y244" s="1">
        <f t="shared" si="296"/>
        <v>-3.7232592335183903E-2</v>
      </c>
      <c r="Z244" s="1" t="e">
        <f t="shared" si="297"/>
        <v>#N/A</v>
      </c>
      <c r="AA244" s="1" t="e">
        <f t="shared" si="298"/>
        <v>#N/A</v>
      </c>
      <c r="AB244" s="1">
        <f t="shared" si="299"/>
        <v>-3.7232592335183903E-2</v>
      </c>
      <c r="AC244">
        <v>0</v>
      </c>
      <c r="AD244" s="1">
        <v>23.7</v>
      </c>
      <c r="AF244" s="16">
        <f t="shared" si="305"/>
        <v>40237</v>
      </c>
      <c r="AG244" s="1">
        <f t="shared" si="306"/>
        <v>-3.7232592335183903E-2</v>
      </c>
      <c r="AH244" s="1" t="e">
        <f t="shared" si="307"/>
        <v>#N/A</v>
      </c>
      <c r="AI244" s="1" t="e">
        <f t="shared" si="308"/>
        <v>#N/A</v>
      </c>
      <c r="AJ244" s="1">
        <f t="shared" si="309"/>
        <v>-3.7232592335183903E-2</v>
      </c>
      <c r="AM244" s="1"/>
      <c r="AN244" s="1"/>
      <c r="AO244" s="1"/>
      <c r="AP244" s="1"/>
      <c r="AQ244" s="16">
        <f t="shared" si="313"/>
        <v>40237</v>
      </c>
      <c r="AR244">
        <f t="shared" si="314"/>
        <v>2</v>
      </c>
      <c r="AS244">
        <f t="shared" si="315"/>
        <v>2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6" t="e">
        <f t="shared" ref="BN244" si="365">#REF!</f>
        <v>#REF!</v>
      </c>
      <c r="BO244">
        <f t="shared" si="301"/>
        <v>2</v>
      </c>
      <c r="BP244">
        <f t="shared" si="302"/>
        <v>1</v>
      </c>
    </row>
    <row r="245" spans="1:68" x14ac:dyDescent="0.25">
      <c r="A245" s="7">
        <v>40268</v>
      </c>
      <c r="B245" s="8">
        <v>-4.3326999999999997E-2</v>
      </c>
      <c r="C245" s="8">
        <f t="shared" si="289"/>
        <v>-7.0524560599461814E-2</v>
      </c>
      <c r="D245" s="9">
        <f t="shared" si="285"/>
        <v>-0.35262280299730903</v>
      </c>
      <c r="E245" s="8">
        <f>_xll.BDH(E$2,"PX_LAST",$A245,$A245,"Days=A","Fill=P")</f>
        <v>9.3000000000000007</v>
      </c>
      <c r="F245" s="8">
        <f t="shared" si="290"/>
        <v>2.3230066219515288</v>
      </c>
      <c r="G245" s="9">
        <f t="shared" si="286"/>
        <v>0.21118242017741171</v>
      </c>
      <c r="H245" s="9">
        <f t="shared" si="319"/>
        <v>1</v>
      </c>
      <c r="I245" s="9">
        <f t="shared" si="320"/>
        <v>0.60559121008870587</v>
      </c>
      <c r="J245" s="8">
        <v>0.60250000000000004</v>
      </c>
      <c r="K245" s="8">
        <f t="shared" si="291"/>
        <v>9.7338294091960528E-2</v>
      </c>
      <c r="L245" s="9">
        <f t="shared" si="292"/>
        <v>0.29733829409196055</v>
      </c>
      <c r="M245" s="8">
        <v>0.03</v>
      </c>
      <c r="N245" s="8">
        <f t="shared" si="293"/>
        <v>-0.64052548117391372</v>
      </c>
      <c r="O245" s="9">
        <f t="shared" si="287"/>
        <v>-0.32026274058695686</v>
      </c>
      <c r="Q245" s="40">
        <f t="shared" si="294"/>
        <v>0.1016144853439799</v>
      </c>
      <c r="R245" s="14" t="str">
        <f t="shared" si="303"/>
        <v>E</v>
      </c>
      <c r="S245" t="str">
        <f t="shared" si="312"/>
        <v>E</v>
      </c>
      <c r="T245" s="17">
        <f t="shared" si="304"/>
        <v>0.1016144853439799</v>
      </c>
      <c r="U245" s="34" t="str">
        <f t="shared" si="330"/>
        <v>E</v>
      </c>
      <c r="V245">
        <v>0</v>
      </c>
      <c r="X245" s="16">
        <f t="shared" si="347"/>
        <v>40268</v>
      </c>
      <c r="Y245" s="1">
        <f t="shared" si="296"/>
        <v>0.1016144853439799</v>
      </c>
      <c r="Z245" s="1" t="e">
        <f t="shared" si="297"/>
        <v>#N/A</v>
      </c>
      <c r="AA245" s="1" t="e">
        <f t="shared" si="298"/>
        <v>#N/A</v>
      </c>
      <c r="AB245" s="1" t="e">
        <f t="shared" si="299"/>
        <v>#N/A</v>
      </c>
      <c r="AC245">
        <v>0</v>
      </c>
      <c r="AD245" s="1">
        <v>33.799999999999997</v>
      </c>
      <c r="AF245" s="16">
        <f t="shared" si="305"/>
        <v>40268</v>
      </c>
      <c r="AG245" s="1">
        <f t="shared" si="306"/>
        <v>0.1016144853439799</v>
      </c>
      <c r="AH245" s="1" t="e">
        <f t="shared" si="307"/>
        <v>#N/A</v>
      </c>
      <c r="AI245" s="1" t="e">
        <f t="shared" si="308"/>
        <v>#N/A</v>
      </c>
      <c r="AJ245" s="1" t="e">
        <f t="shared" si="309"/>
        <v>#N/A</v>
      </c>
      <c r="AM245" s="1"/>
      <c r="AN245" s="1"/>
      <c r="AO245" s="1"/>
      <c r="AP245" s="1"/>
      <c r="AQ245" s="16">
        <f t="shared" si="313"/>
        <v>40268</v>
      </c>
      <c r="AR245">
        <f t="shared" si="314"/>
        <v>4</v>
      </c>
      <c r="AS245">
        <f t="shared" si="315"/>
        <v>4</v>
      </c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6" t="e">
        <f t="shared" ref="BN245" si="366">#REF!</f>
        <v>#REF!</v>
      </c>
      <c r="BO245">
        <f t="shared" si="301"/>
        <v>4</v>
      </c>
      <c r="BP245">
        <f t="shared" si="302"/>
        <v>1</v>
      </c>
    </row>
    <row r="246" spans="1:68" x14ac:dyDescent="0.25">
      <c r="A246" s="7">
        <v>40298</v>
      </c>
      <c r="B246" s="8">
        <v>-0.121167</v>
      </c>
      <c r="C246" s="8">
        <f t="shared" si="289"/>
        <v>-8.4957655828615197E-2</v>
      </c>
      <c r="D246" s="9">
        <f t="shared" si="285"/>
        <v>-0.42478827914307599</v>
      </c>
      <c r="E246" s="8">
        <f>_xll.BDH(E$2,"PX_LAST",$A246,$A246,"Days=A","Fill=P")</f>
        <v>9.5</v>
      </c>
      <c r="F246" s="8">
        <f t="shared" si="290"/>
        <v>4.3684497346953437</v>
      </c>
      <c r="G246" s="9">
        <f t="shared" si="286"/>
        <v>0.39713179406321308</v>
      </c>
      <c r="H246" s="9">
        <f t="shared" si="319"/>
        <v>1</v>
      </c>
      <c r="I246" s="9">
        <f t="shared" si="320"/>
        <v>0.69856589703160654</v>
      </c>
      <c r="J246" s="8">
        <v>0.76819999999999999</v>
      </c>
      <c r="K246" s="8">
        <f t="shared" si="291"/>
        <v>0.28853388027575178</v>
      </c>
      <c r="L246" s="9">
        <f t="shared" si="292"/>
        <v>0.48853388027575179</v>
      </c>
      <c r="M246" s="8">
        <v>-0.21</v>
      </c>
      <c r="N246" s="8">
        <f t="shared" si="293"/>
        <v>-0.51782571903934826</v>
      </c>
      <c r="O246" s="9">
        <f t="shared" si="287"/>
        <v>-0.25891285951967413</v>
      </c>
      <c r="Q246" s="40">
        <f t="shared" si="294"/>
        <v>0.20808484133912744</v>
      </c>
      <c r="R246" s="14" t="str">
        <f t="shared" si="303"/>
        <v>E</v>
      </c>
      <c r="S246" t="str">
        <f t="shared" si="312"/>
        <v>E</v>
      </c>
      <c r="T246" s="17">
        <f t="shared" si="304"/>
        <v>0.1016144853439799</v>
      </c>
      <c r="U246" s="34" t="str">
        <f t="shared" si="330"/>
        <v>E</v>
      </c>
      <c r="V246">
        <v>0</v>
      </c>
      <c r="X246" s="16">
        <f t="shared" si="347"/>
        <v>40298</v>
      </c>
      <c r="Y246" s="1">
        <f t="shared" si="296"/>
        <v>0.20808484133912744</v>
      </c>
      <c r="Z246" s="1">
        <f t="shared" si="297"/>
        <v>0.20808484133912744</v>
      </c>
      <c r="AA246" s="1" t="e">
        <f t="shared" si="298"/>
        <v>#N/A</v>
      </c>
      <c r="AB246" s="1" t="e">
        <f t="shared" si="299"/>
        <v>#N/A</v>
      </c>
      <c r="AC246">
        <v>0</v>
      </c>
      <c r="AD246" s="1">
        <v>20.3</v>
      </c>
      <c r="AF246" s="16">
        <f t="shared" si="305"/>
        <v>40298</v>
      </c>
      <c r="AG246" s="1">
        <f t="shared" si="306"/>
        <v>0.20808484133912744</v>
      </c>
      <c r="AH246" s="1" t="e">
        <f t="shared" si="307"/>
        <v>#N/A</v>
      </c>
      <c r="AI246" s="1" t="e">
        <f t="shared" si="308"/>
        <v>#N/A</v>
      </c>
      <c r="AJ246" s="1" t="e">
        <f t="shared" si="309"/>
        <v>#N/A</v>
      </c>
      <c r="AM246" s="1"/>
      <c r="AN246" s="1"/>
      <c r="AO246" s="1"/>
      <c r="AP246" s="1"/>
      <c r="AQ246" s="16">
        <f t="shared" si="313"/>
        <v>40298</v>
      </c>
      <c r="AR246">
        <f t="shared" si="314"/>
        <v>4</v>
      </c>
      <c r="AS246">
        <f t="shared" si="315"/>
        <v>4</v>
      </c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6" t="e">
        <f t="shared" ref="BN246" si="367">#REF!</f>
        <v>#REF!</v>
      </c>
      <c r="BO246">
        <f t="shared" si="301"/>
        <v>4</v>
      </c>
      <c r="BP246">
        <f t="shared" si="302"/>
        <v>1</v>
      </c>
    </row>
    <row r="247" spans="1:68" x14ac:dyDescent="0.25">
      <c r="A247" s="7">
        <v>40329</v>
      </c>
      <c r="B247" s="8">
        <v>-0.25703900000000002</v>
      </c>
      <c r="C247" s="8">
        <f t="shared" si="289"/>
        <v>-0.13400083891745987</v>
      </c>
      <c r="D247" s="9">
        <f t="shared" si="285"/>
        <v>-0.67000419458729932</v>
      </c>
      <c r="E247" s="8">
        <f>_xll.BDH(E$2,"PX_LAST",$A247,$A247,"Days=A","Fill=P")</f>
        <v>9.4</v>
      </c>
      <c r="F247" s="8">
        <f t="shared" si="290"/>
        <v>5.8024415603071713</v>
      </c>
      <c r="G247" s="9">
        <f t="shared" si="286"/>
        <v>0.52749468730065197</v>
      </c>
      <c r="H247" s="9">
        <f t="shared" si="319"/>
        <v>1</v>
      </c>
      <c r="I247" s="9">
        <f t="shared" si="320"/>
        <v>0.76374734365032593</v>
      </c>
      <c r="J247" s="8">
        <v>0.70079999999999998</v>
      </c>
      <c r="K247" s="8">
        <f t="shared" si="291"/>
        <v>0.40602972439716256</v>
      </c>
      <c r="L247" s="9">
        <f t="shared" si="292"/>
        <v>0.60602972439716263</v>
      </c>
      <c r="M247" s="8">
        <v>-1.476</v>
      </c>
      <c r="N247" s="8">
        <f t="shared" si="293"/>
        <v>-0.79090538911313402</v>
      </c>
      <c r="O247" s="9">
        <f t="shared" si="287"/>
        <v>-0.39545269455656701</v>
      </c>
      <c r="Q247" s="40">
        <f t="shared" si="294"/>
        <v>0.20574245860293072</v>
      </c>
      <c r="R247" s="14" t="str">
        <f t="shared" si="303"/>
        <v>SD</v>
      </c>
      <c r="S247" t="str">
        <f t="shared" si="312"/>
        <v>E</v>
      </c>
      <c r="T247" s="17">
        <f t="shared" si="304"/>
        <v>0.1016144853439799</v>
      </c>
      <c r="U247" s="34" t="str">
        <f t="shared" si="330"/>
        <v>E</v>
      </c>
      <c r="V247">
        <v>0</v>
      </c>
      <c r="X247" s="16">
        <f t="shared" si="347"/>
        <v>40329</v>
      </c>
      <c r="Y247" s="1" t="e">
        <f t="shared" si="296"/>
        <v>#N/A</v>
      </c>
      <c r="Z247" s="1">
        <f t="shared" si="297"/>
        <v>0.20574245860293072</v>
      </c>
      <c r="AA247" s="1">
        <f t="shared" si="298"/>
        <v>0.20574245860293072</v>
      </c>
      <c r="AB247" s="1" t="e">
        <f t="shared" si="299"/>
        <v>#N/A</v>
      </c>
      <c r="AC247">
        <v>0</v>
      </c>
      <c r="AD247" s="1">
        <v>21.7</v>
      </c>
      <c r="AF247" s="16">
        <f t="shared" si="305"/>
        <v>40329</v>
      </c>
      <c r="AG247" s="1">
        <f t="shared" si="306"/>
        <v>0.20574245860293072</v>
      </c>
      <c r="AH247" s="1" t="e">
        <f t="shared" si="307"/>
        <v>#N/A</v>
      </c>
      <c r="AI247" s="1">
        <f t="shared" si="308"/>
        <v>0.20574245860293072</v>
      </c>
      <c r="AJ247" s="1" t="e">
        <f t="shared" si="309"/>
        <v>#N/A</v>
      </c>
      <c r="AM247" s="1"/>
      <c r="AN247" s="1"/>
      <c r="AO247" s="1"/>
      <c r="AP247" s="1"/>
      <c r="AQ247" s="16">
        <f t="shared" si="313"/>
        <v>40329</v>
      </c>
      <c r="AR247">
        <f t="shared" si="314"/>
        <v>3</v>
      </c>
      <c r="AS247">
        <f t="shared" si="315"/>
        <v>4</v>
      </c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6" t="e">
        <f t="shared" ref="BN247" si="368">#REF!</f>
        <v>#REF!</v>
      </c>
      <c r="BO247">
        <f t="shared" si="301"/>
        <v>4</v>
      </c>
      <c r="BP247">
        <f t="shared" si="302"/>
        <v>1</v>
      </c>
    </row>
    <row r="248" spans="1:68" x14ac:dyDescent="0.25">
      <c r="A248" s="7">
        <v>40359</v>
      </c>
      <c r="B248" s="8">
        <v>-0.18156900000000001</v>
      </c>
      <c r="C248" s="8">
        <f t="shared" si="289"/>
        <v>-0.14755776482598382</v>
      </c>
      <c r="D248" s="9">
        <f t="shared" si="285"/>
        <v>-0.73778882412991909</v>
      </c>
      <c r="E248" s="8">
        <f>_xll.BDH(E$2,"PX_LAST",$A248,$A248,"Days=A","Fill=P")</f>
        <v>8.6999999999999993</v>
      </c>
      <c r="F248" s="8">
        <f t="shared" si="290"/>
        <v>6.6282457156196273</v>
      </c>
      <c r="G248" s="9">
        <f t="shared" si="286"/>
        <v>0.60256779232905699</v>
      </c>
      <c r="H248" s="9">
        <f t="shared" si="319"/>
        <v>0.71</v>
      </c>
      <c r="I248" s="9">
        <f t="shared" si="320"/>
        <v>0.65628389616452854</v>
      </c>
      <c r="J248" s="8">
        <v>-6.7299999999999999E-2</v>
      </c>
      <c r="K248" s="8">
        <f t="shared" si="291"/>
        <v>0.27113075294397121</v>
      </c>
      <c r="L248" s="9">
        <f t="shared" si="292"/>
        <v>0.47113075294397122</v>
      </c>
      <c r="M248" s="8">
        <v>-1.758</v>
      </c>
      <c r="N248" s="8">
        <f t="shared" si="293"/>
        <v>-1.066527353215891</v>
      </c>
      <c r="O248" s="9">
        <f t="shared" si="287"/>
        <v>-1.0327281119519749</v>
      </c>
      <c r="Q248" s="40">
        <f t="shared" si="294"/>
        <v>-1.3133887020295248E-2</v>
      </c>
      <c r="R248" s="14" t="str">
        <f t="shared" si="303"/>
        <v>C</v>
      </c>
      <c r="S248" t="str">
        <f t="shared" si="312"/>
        <v>C</v>
      </c>
      <c r="T248" s="17">
        <f t="shared" si="304"/>
        <v>-1.3133887020295248E-2</v>
      </c>
      <c r="U248" s="34" t="str">
        <f t="shared" si="330"/>
        <v>C</v>
      </c>
      <c r="V248">
        <v>0</v>
      </c>
      <c r="X248" s="16">
        <f t="shared" si="347"/>
        <v>40359</v>
      </c>
      <c r="Y248" s="1" t="e">
        <f t="shared" si="296"/>
        <v>#N/A</v>
      </c>
      <c r="Z248" s="1" t="e">
        <f t="shared" si="297"/>
        <v>#N/A</v>
      </c>
      <c r="AA248" s="1">
        <f t="shared" si="298"/>
        <v>-1.3133887020295248E-2</v>
      </c>
      <c r="AB248" s="1" t="e">
        <f t="shared" si="299"/>
        <v>#N/A</v>
      </c>
      <c r="AC248">
        <v>0</v>
      </c>
      <c r="AD248" s="1">
        <v>-35.9</v>
      </c>
      <c r="AF248" s="16">
        <f t="shared" si="305"/>
        <v>40359</v>
      </c>
      <c r="AG248" s="1" t="e">
        <f t="shared" si="306"/>
        <v>#N/A</v>
      </c>
      <c r="AH248" s="1" t="e">
        <f t="shared" si="307"/>
        <v>#N/A</v>
      </c>
      <c r="AI248" s="1">
        <f t="shared" si="308"/>
        <v>-1.3133887020295248E-2</v>
      </c>
      <c r="AJ248" s="1" t="e">
        <f t="shared" si="309"/>
        <v>#N/A</v>
      </c>
      <c r="AM248" s="1"/>
      <c r="AN248" s="1"/>
      <c r="AO248" s="1"/>
      <c r="AP248" s="1"/>
      <c r="AQ248" s="16">
        <f t="shared" si="313"/>
        <v>40359</v>
      </c>
      <c r="AR248">
        <f t="shared" si="314"/>
        <v>1</v>
      </c>
      <c r="AS248">
        <f t="shared" si="315"/>
        <v>1</v>
      </c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6" t="e">
        <f t="shared" ref="BN248" si="369">#REF!</f>
        <v>#REF!</v>
      </c>
      <c r="BO248">
        <f t="shared" si="301"/>
        <v>1</v>
      </c>
      <c r="BP248">
        <f t="shared" si="302"/>
        <v>1</v>
      </c>
    </row>
    <row r="249" spans="1:68" x14ac:dyDescent="0.25">
      <c r="A249" s="7">
        <v>40390</v>
      </c>
      <c r="B249" s="8">
        <v>-0.216665</v>
      </c>
      <c r="C249" s="8">
        <f t="shared" si="289"/>
        <v>-0.16725332685057842</v>
      </c>
      <c r="D249" s="9">
        <f t="shared" si="285"/>
        <v>-0.83626663425289205</v>
      </c>
      <c r="E249" s="8">
        <f>_xll.BDH(E$2,"PX_LAST",$A249,$A249,"Days=A","Fill=P")</f>
        <v>8.1</v>
      </c>
      <c r="F249" s="8">
        <f t="shared" si="290"/>
        <v>7.0476956866680336</v>
      </c>
      <c r="G249" s="9">
        <f t="shared" si="286"/>
        <v>0.64069960787891211</v>
      </c>
      <c r="H249" s="9">
        <f t="shared" si="319"/>
        <v>0.38</v>
      </c>
      <c r="I249" s="9">
        <f t="shared" si="320"/>
        <v>0.51034980393945606</v>
      </c>
      <c r="J249" s="8">
        <v>4.2900000000000001E-2</v>
      </c>
      <c r="K249" s="8">
        <f t="shared" si="291"/>
        <v>0.20608498835493941</v>
      </c>
      <c r="L249" s="9">
        <f t="shared" si="292"/>
        <v>0.40608498835493945</v>
      </c>
      <c r="M249" s="8">
        <v>-0.878</v>
      </c>
      <c r="N249" s="8">
        <f t="shared" si="293"/>
        <v>-1.0127970575493621</v>
      </c>
      <c r="O249" s="9">
        <f t="shared" si="287"/>
        <v>-1.0063781881327527</v>
      </c>
      <c r="Q249" s="40">
        <f t="shared" si="294"/>
        <v>-6.6829454509274633E-2</v>
      </c>
      <c r="R249" s="14" t="str">
        <f t="shared" si="303"/>
        <v>C</v>
      </c>
      <c r="S249" t="str">
        <f t="shared" si="312"/>
        <v>C</v>
      </c>
      <c r="T249" s="17">
        <f t="shared" si="304"/>
        <v>-1.3133887020295248E-2</v>
      </c>
      <c r="U249" s="34" t="str">
        <f t="shared" si="330"/>
        <v>C</v>
      </c>
      <c r="V249">
        <v>0</v>
      </c>
      <c r="X249" s="16">
        <f t="shared" si="347"/>
        <v>40390</v>
      </c>
      <c r="Y249" s="1">
        <f t="shared" si="296"/>
        <v>-6.6829454509274633E-2</v>
      </c>
      <c r="Z249" s="1" t="e">
        <f t="shared" si="297"/>
        <v>#N/A</v>
      </c>
      <c r="AA249" s="1">
        <f t="shared" si="298"/>
        <v>-6.6829454509274633E-2</v>
      </c>
      <c r="AB249" s="1" t="e">
        <f t="shared" si="299"/>
        <v>#N/A</v>
      </c>
      <c r="AC249">
        <v>0</v>
      </c>
      <c r="AD249" s="1">
        <v>-41.1</v>
      </c>
      <c r="AF249" s="16">
        <f t="shared" si="305"/>
        <v>40390</v>
      </c>
      <c r="AG249" s="1">
        <f t="shared" si="306"/>
        <v>-6.6829454509274633E-2</v>
      </c>
      <c r="AH249" s="1" t="e">
        <f t="shared" si="307"/>
        <v>#N/A</v>
      </c>
      <c r="AI249" s="1">
        <f t="shared" si="308"/>
        <v>-6.6829454509274633E-2</v>
      </c>
      <c r="AJ249" s="1" t="e">
        <f t="shared" si="309"/>
        <v>#N/A</v>
      </c>
      <c r="AM249" s="1"/>
      <c r="AN249" s="1"/>
      <c r="AO249" s="1"/>
      <c r="AP249" s="1"/>
      <c r="AQ249" s="16">
        <f t="shared" si="313"/>
        <v>40390</v>
      </c>
      <c r="AR249">
        <f t="shared" si="314"/>
        <v>1</v>
      </c>
      <c r="AS249">
        <f t="shared" si="315"/>
        <v>1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6" t="e">
        <f t="shared" ref="BN249" si="370">#REF!</f>
        <v>#REF!</v>
      </c>
      <c r="BO249">
        <f t="shared" si="301"/>
        <v>1</v>
      </c>
      <c r="BP249">
        <f t="shared" si="302"/>
        <v>1</v>
      </c>
    </row>
    <row r="250" spans="1:68" x14ac:dyDescent="0.25">
      <c r="A250" s="7">
        <v>40421</v>
      </c>
      <c r="B250" s="8">
        <v>-0.16535900000000001</v>
      </c>
      <c r="C250" s="8">
        <f t="shared" si="289"/>
        <v>-0.16671344369816357</v>
      </c>
      <c r="D250" s="9">
        <f t="shared" si="285"/>
        <v>-0.83356721849081783</v>
      </c>
      <c r="E250" s="8">
        <f>_xll.BDH(E$2,"PX_LAST",$A250,$A250,"Days=A","Fill=P")</f>
        <v>7.5</v>
      </c>
      <c r="F250" s="8">
        <f t="shared" si="290"/>
        <v>7.1766024159676443</v>
      </c>
      <c r="G250" s="9">
        <f t="shared" si="286"/>
        <v>0.65241840145160401</v>
      </c>
      <c r="H250" s="9">
        <f t="shared" si="319"/>
        <v>0.19000000000000003</v>
      </c>
      <c r="I250" s="9">
        <f t="shared" si="320"/>
        <v>0.42120920072580204</v>
      </c>
      <c r="J250" s="8">
        <v>-6.8900000000000003E-2</v>
      </c>
      <c r="K250" s="8">
        <f t="shared" si="291"/>
        <v>0.12771426667378166</v>
      </c>
      <c r="L250" s="9">
        <f t="shared" si="292"/>
        <v>0.32771426667378167</v>
      </c>
      <c r="M250" s="8">
        <v>-0.94</v>
      </c>
      <c r="N250" s="8">
        <f t="shared" si="293"/>
        <v>-0.99204989614779393</v>
      </c>
      <c r="O250" s="9">
        <f t="shared" si="287"/>
        <v>-0.49602494807389697</v>
      </c>
      <c r="Q250" s="40">
        <f t="shared" si="294"/>
        <v>1.9255014912720442E-2</v>
      </c>
      <c r="R250" s="14" t="str">
        <f t="shared" si="303"/>
        <v>E</v>
      </c>
      <c r="S250" t="str">
        <f t="shared" si="312"/>
        <v>E</v>
      </c>
      <c r="T250" s="17">
        <f t="shared" si="304"/>
        <v>1.9255014912720442E-2</v>
      </c>
      <c r="U250" s="34" t="str">
        <f t="shared" si="330"/>
        <v>E</v>
      </c>
      <c r="V250">
        <v>0</v>
      </c>
      <c r="X250" s="16">
        <f t="shared" si="347"/>
        <v>40421</v>
      </c>
      <c r="Y250" s="1">
        <f t="shared" si="296"/>
        <v>1.9255014912720442E-2</v>
      </c>
      <c r="Z250" s="1" t="e">
        <f t="shared" si="297"/>
        <v>#N/A</v>
      </c>
      <c r="AA250" s="1">
        <f t="shared" si="298"/>
        <v>1.9255014912720442E-2</v>
      </c>
      <c r="AB250" s="1" t="e">
        <f t="shared" si="299"/>
        <v>#N/A</v>
      </c>
      <c r="AC250">
        <v>0</v>
      </c>
      <c r="AD250" s="1">
        <v>-53.1</v>
      </c>
      <c r="AF250" s="16">
        <f t="shared" si="305"/>
        <v>40421</v>
      </c>
      <c r="AG250" s="1">
        <f t="shared" si="306"/>
        <v>1.9255014912720442E-2</v>
      </c>
      <c r="AH250" s="1" t="e">
        <f t="shared" si="307"/>
        <v>#N/A</v>
      </c>
      <c r="AI250" s="1">
        <f t="shared" si="308"/>
        <v>1.9255014912720442E-2</v>
      </c>
      <c r="AJ250" s="1" t="e">
        <f t="shared" si="309"/>
        <v>#N/A</v>
      </c>
      <c r="AM250" s="1"/>
      <c r="AN250" s="1"/>
      <c r="AO250" s="1"/>
      <c r="AP250" s="1"/>
      <c r="AQ250" s="16">
        <f t="shared" si="313"/>
        <v>40421</v>
      </c>
      <c r="AR250">
        <f t="shared" si="314"/>
        <v>4</v>
      </c>
      <c r="AS250">
        <f t="shared" si="315"/>
        <v>4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6" t="e">
        <f t="shared" ref="BN250" si="371">#REF!</f>
        <v>#REF!</v>
      </c>
      <c r="BO250">
        <f t="shared" si="301"/>
        <v>4</v>
      </c>
      <c r="BP250">
        <f t="shared" si="302"/>
        <v>1</v>
      </c>
    </row>
    <row r="251" spans="1:68" x14ac:dyDescent="0.25">
      <c r="A251" s="7">
        <v>40451</v>
      </c>
      <c r="B251" s="8">
        <v>-0.125582</v>
      </c>
      <c r="C251" s="8">
        <f t="shared" si="289"/>
        <v>-0.15499098224418695</v>
      </c>
      <c r="D251" s="9">
        <f t="shared" si="285"/>
        <v>-0.77495491122093474</v>
      </c>
      <c r="E251" s="8">
        <f>_xll.BDH(E$2,"PX_LAST",$A251,$A251,"Days=A","Fill=P")</f>
        <v>7.2</v>
      </c>
      <c r="F251" s="8">
        <f t="shared" si="290"/>
        <v>7.1832707274168657</v>
      </c>
      <c r="G251" s="9">
        <f t="shared" si="286"/>
        <v>0.65302461158335146</v>
      </c>
      <c r="H251" s="9">
        <f t="shared" si="319"/>
        <v>-0.21000000000000005</v>
      </c>
      <c r="I251" s="9">
        <f t="shared" si="320"/>
        <v>0.22151230579167569</v>
      </c>
      <c r="J251" s="8">
        <v>-0.24859999999999999</v>
      </c>
      <c r="K251" s="8">
        <f t="shared" si="291"/>
        <v>2.0464700671753891E-2</v>
      </c>
      <c r="L251" s="9">
        <f t="shared" si="292"/>
        <v>0.22046470067175389</v>
      </c>
      <c r="M251" s="8">
        <v>-0.751</v>
      </c>
      <c r="N251" s="8">
        <f t="shared" si="293"/>
        <v>-0.92335067574567264</v>
      </c>
      <c r="O251" s="9">
        <f t="shared" si="287"/>
        <v>-0.46167533787283632</v>
      </c>
      <c r="Q251" s="40">
        <f t="shared" si="294"/>
        <v>-2.3495922064677599E-2</v>
      </c>
      <c r="R251" s="14" t="str">
        <f t="shared" si="303"/>
        <v>C</v>
      </c>
      <c r="S251" t="str">
        <f t="shared" si="312"/>
        <v>C</v>
      </c>
      <c r="T251" s="17">
        <f t="shared" si="304"/>
        <v>-2.3495922064677599E-2</v>
      </c>
      <c r="U251" s="34" t="str">
        <f t="shared" si="330"/>
        <v>C</v>
      </c>
      <c r="V251">
        <v>0</v>
      </c>
      <c r="X251" s="16">
        <f t="shared" si="347"/>
        <v>40451</v>
      </c>
      <c r="Y251" s="1" t="e">
        <f t="shared" si="296"/>
        <v>#N/A</v>
      </c>
      <c r="Z251" s="1" t="e">
        <f t="shared" si="297"/>
        <v>#N/A</v>
      </c>
      <c r="AA251" s="1">
        <f t="shared" si="298"/>
        <v>-2.3495922064677599E-2</v>
      </c>
      <c r="AB251" s="1" t="e">
        <f t="shared" si="299"/>
        <v>#N/A</v>
      </c>
      <c r="AC251">
        <v>0</v>
      </c>
      <c r="AD251" s="1">
        <v>-7.9</v>
      </c>
      <c r="AF251" s="16">
        <f t="shared" si="305"/>
        <v>40451</v>
      </c>
      <c r="AG251" s="1" t="e">
        <f t="shared" si="306"/>
        <v>#N/A</v>
      </c>
      <c r="AH251" s="1" t="e">
        <f t="shared" si="307"/>
        <v>#N/A</v>
      </c>
      <c r="AI251" s="1">
        <f t="shared" si="308"/>
        <v>-2.3495922064677599E-2</v>
      </c>
      <c r="AJ251" s="1" t="e">
        <f t="shared" si="309"/>
        <v>#N/A</v>
      </c>
      <c r="AM251" s="1"/>
      <c r="AN251" s="1"/>
      <c r="AO251" s="1"/>
      <c r="AP251" s="1"/>
      <c r="AQ251" s="16">
        <f t="shared" si="313"/>
        <v>40451</v>
      </c>
      <c r="AR251">
        <f t="shared" si="314"/>
        <v>1</v>
      </c>
      <c r="AS251">
        <f t="shared" si="315"/>
        <v>1</v>
      </c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6" t="e">
        <f t="shared" ref="BN251" si="372">#REF!</f>
        <v>#REF!</v>
      </c>
      <c r="BO251">
        <f t="shared" si="301"/>
        <v>1</v>
      </c>
      <c r="BP251">
        <f t="shared" si="302"/>
        <v>1</v>
      </c>
    </row>
    <row r="252" spans="1:68" x14ac:dyDescent="0.25">
      <c r="A252" s="7">
        <v>40482</v>
      </c>
      <c r="B252" s="8">
        <v>-0.17252700000000001</v>
      </c>
      <c r="C252" s="8">
        <f t="shared" si="289"/>
        <v>-0.15998874730459367</v>
      </c>
      <c r="D252" s="9">
        <f t="shared" si="285"/>
        <v>-0.79994373652296835</v>
      </c>
      <c r="E252" s="8">
        <f>_xll.BDH(E$2,"PX_LAST",$A252,$A252,"Days=A","Fill=P")</f>
        <v>6.8</v>
      </c>
      <c r="F252" s="8">
        <f t="shared" si="290"/>
        <v>7.0740385701030597</v>
      </c>
      <c r="G252" s="9">
        <f t="shared" si="286"/>
        <v>0.64309441546391455</v>
      </c>
      <c r="H252" s="9">
        <f t="shared" si="319"/>
        <v>-0.27</v>
      </c>
      <c r="I252" s="9">
        <f t="shared" si="320"/>
        <v>0.18654720773195727</v>
      </c>
      <c r="J252" s="8">
        <v>-0.157</v>
      </c>
      <c r="K252" s="8">
        <f t="shared" si="291"/>
        <v>-3.0112739019695973E-2</v>
      </c>
      <c r="L252" s="9">
        <f t="shared" si="292"/>
        <v>0.16988726098030404</v>
      </c>
      <c r="M252" s="8">
        <v>-0.67</v>
      </c>
      <c r="N252" s="8">
        <f t="shared" si="293"/>
        <v>-0.851145733158156</v>
      </c>
      <c r="O252" s="9">
        <f t="shared" si="287"/>
        <v>-0.425572866579078</v>
      </c>
      <c r="Q252" s="40">
        <f t="shared" si="294"/>
        <v>-9.0246363594426324E-2</v>
      </c>
      <c r="R252" s="14" t="str">
        <f t="shared" si="303"/>
        <v>C</v>
      </c>
      <c r="S252" t="str">
        <f t="shared" si="312"/>
        <v>C</v>
      </c>
      <c r="T252" s="17">
        <f t="shared" si="304"/>
        <v>-2.3495922064677599E-2</v>
      </c>
      <c r="U252" s="34" t="str">
        <f t="shared" si="330"/>
        <v>C</v>
      </c>
      <c r="V252">
        <v>0</v>
      </c>
      <c r="X252" s="16">
        <f t="shared" si="347"/>
        <v>40482</v>
      </c>
      <c r="Y252" s="1" t="e">
        <f t="shared" si="296"/>
        <v>#N/A</v>
      </c>
      <c r="Z252" s="1" t="e">
        <f t="shared" si="297"/>
        <v>#N/A</v>
      </c>
      <c r="AA252" s="1">
        <f t="shared" si="298"/>
        <v>-9.0246363594426324E-2</v>
      </c>
      <c r="AB252" s="1" t="e">
        <f t="shared" si="299"/>
        <v>#N/A</v>
      </c>
      <c r="AC252">
        <v>0</v>
      </c>
      <c r="AD252" s="1">
        <v>1.7</v>
      </c>
      <c r="AF252" s="16">
        <f t="shared" si="305"/>
        <v>40482</v>
      </c>
      <c r="AG252" s="1" t="e">
        <f t="shared" si="306"/>
        <v>#N/A</v>
      </c>
      <c r="AH252" s="1" t="e">
        <f t="shared" si="307"/>
        <v>#N/A</v>
      </c>
      <c r="AI252" s="1">
        <f t="shared" si="308"/>
        <v>-9.0246363594426324E-2</v>
      </c>
      <c r="AJ252" s="1" t="e">
        <f t="shared" si="309"/>
        <v>#N/A</v>
      </c>
      <c r="AM252" s="1"/>
      <c r="AN252" s="1"/>
      <c r="AO252" s="1"/>
      <c r="AP252" s="1"/>
      <c r="AQ252" s="16">
        <f t="shared" si="313"/>
        <v>40482</v>
      </c>
      <c r="AR252">
        <f t="shared" si="314"/>
        <v>1</v>
      </c>
      <c r="AS252">
        <f t="shared" si="315"/>
        <v>1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6" t="e">
        <f t="shared" ref="BN252" si="373">#REF!</f>
        <v>#REF!</v>
      </c>
      <c r="BO252">
        <f t="shared" si="301"/>
        <v>1</v>
      </c>
      <c r="BP252">
        <f t="shared" si="302"/>
        <v>1</v>
      </c>
    </row>
    <row r="253" spans="1:68" x14ac:dyDescent="0.25">
      <c r="A253" s="7">
        <v>40512</v>
      </c>
      <c r="B253" s="8">
        <v>-7.3149000000000006E-2</v>
      </c>
      <c r="C253" s="8">
        <f t="shared" si="289"/>
        <v>-0.13523941932278447</v>
      </c>
      <c r="D253" s="9">
        <f t="shared" si="285"/>
        <v>-0.67619709661392224</v>
      </c>
      <c r="E253" s="8">
        <f>_xll.BDH(E$2,"PX_LAST",$A253,$A253,"Days=A","Fill=P")</f>
        <v>6.6</v>
      </c>
      <c r="F253" s="8">
        <f t="shared" si="290"/>
        <v>6.9389375776236877</v>
      </c>
      <c r="G253" s="9">
        <f t="shared" si="286"/>
        <v>0.63081250705669889</v>
      </c>
      <c r="H253" s="9">
        <f t="shared" si="319"/>
        <v>-0.28000000000000008</v>
      </c>
      <c r="I253" s="9">
        <f t="shared" si="320"/>
        <v>0.1754062535283494</v>
      </c>
      <c r="J253" s="8">
        <v>-6.1600000000000002E-2</v>
      </c>
      <c r="K253" s="8">
        <f t="shared" si="291"/>
        <v>-3.9086608399082623E-2</v>
      </c>
      <c r="L253" s="9">
        <f t="shared" si="292"/>
        <v>0.16091339160091739</v>
      </c>
      <c r="M253" s="8">
        <v>-0.871</v>
      </c>
      <c r="N253" s="8">
        <f t="shared" si="293"/>
        <v>-0.85680419920808149</v>
      </c>
      <c r="O253" s="9">
        <f t="shared" si="287"/>
        <v>-0.42840209960404074</v>
      </c>
      <c r="Q253" s="40">
        <f t="shared" si="294"/>
        <v>-9.1902159742742046E-2</v>
      </c>
      <c r="R253" s="14" t="str">
        <f t="shared" si="303"/>
        <v>C</v>
      </c>
      <c r="S253" t="str">
        <f t="shared" si="312"/>
        <v>C</v>
      </c>
      <c r="T253" s="17">
        <f t="shared" si="304"/>
        <v>-2.3495922064677599E-2</v>
      </c>
      <c r="U253" s="34" t="str">
        <f t="shared" si="330"/>
        <v>C</v>
      </c>
      <c r="V253">
        <v>0</v>
      </c>
      <c r="X253" s="16">
        <f t="shared" si="347"/>
        <v>40512</v>
      </c>
      <c r="Y253" s="1" t="e">
        <f t="shared" si="296"/>
        <v>#N/A</v>
      </c>
      <c r="Z253" s="1" t="e">
        <f t="shared" si="297"/>
        <v>#N/A</v>
      </c>
      <c r="AA253" s="1">
        <f t="shared" si="298"/>
        <v>-9.1902159742742046E-2</v>
      </c>
      <c r="AB253" s="1">
        <f t="shared" si="299"/>
        <v>-9.1902159742742046E-2</v>
      </c>
      <c r="AC253">
        <v>0</v>
      </c>
      <c r="AD253" s="1">
        <v>22.4</v>
      </c>
      <c r="AF253" s="16">
        <f t="shared" si="305"/>
        <v>40512</v>
      </c>
      <c r="AG253" s="1" t="e">
        <f t="shared" si="306"/>
        <v>#N/A</v>
      </c>
      <c r="AH253" s="1" t="e">
        <f t="shared" si="307"/>
        <v>#N/A</v>
      </c>
      <c r="AI253" s="1">
        <f t="shared" si="308"/>
        <v>-9.1902159742742046E-2</v>
      </c>
      <c r="AJ253" s="1">
        <f t="shared" si="309"/>
        <v>-9.1902159742742046E-2</v>
      </c>
      <c r="AM253" s="1"/>
      <c r="AN253" s="1"/>
      <c r="AO253" s="1"/>
      <c r="AP253" s="1"/>
      <c r="AQ253" s="16">
        <f t="shared" si="313"/>
        <v>40512</v>
      </c>
      <c r="AR253">
        <f t="shared" si="314"/>
        <v>1</v>
      </c>
      <c r="AS253">
        <f t="shared" si="315"/>
        <v>1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6" t="e">
        <f t="shared" ref="BN253" si="374">#REF!</f>
        <v>#REF!</v>
      </c>
      <c r="BO253">
        <f t="shared" si="301"/>
        <v>1</v>
      </c>
      <c r="BP253">
        <f t="shared" si="302"/>
        <v>1</v>
      </c>
    </row>
    <row r="254" spans="1:68" x14ac:dyDescent="0.25">
      <c r="A254" s="7">
        <v>40543</v>
      </c>
      <c r="B254" s="8">
        <v>-5.0785999999999998E-2</v>
      </c>
      <c r="C254" s="8">
        <f t="shared" si="289"/>
        <v>-0.11117019481579088</v>
      </c>
      <c r="D254" s="9">
        <f t="shared" si="285"/>
        <v>-0.55585097407895434</v>
      </c>
      <c r="E254" s="8">
        <f>_xll.BDH(E$2,"PX_LAST",$A254,$A254,"Days=A","Fill=P")</f>
        <v>6.8</v>
      </c>
      <c r="F254" s="8">
        <f t="shared" si="290"/>
        <v>6.8993403680009369</v>
      </c>
      <c r="G254" s="9">
        <f t="shared" si="286"/>
        <v>0.62721276072735788</v>
      </c>
      <c r="H254" s="9">
        <f t="shared" si="319"/>
        <v>-0.18999999999999995</v>
      </c>
      <c r="I254" s="9">
        <f t="shared" si="320"/>
        <v>0.21860638036367896</v>
      </c>
      <c r="J254" s="8">
        <v>0.28420000000000001</v>
      </c>
      <c r="K254" s="8">
        <f t="shared" si="291"/>
        <v>5.3050074994655944E-2</v>
      </c>
      <c r="L254" s="9">
        <f t="shared" si="292"/>
        <v>0.25305007499465593</v>
      </c>
      <c r="M254" s="8">
        <v>-0.55700000000000005</v>
      </c>
      <c r="N254" s="8">
        <f t="shared" si="293"/>
        <v>-0.77136000243377822</v>
      </c>
      <c r="O254" s="9">
        <f t="shared" si="287"/>
        <v>-0.38568000121688911</v>
      </c>
      <c r="Q254" s="40">
        <f t="shared" si="294"/>
        <v>-4.275219921606057E-2</v>
      </c>
      <c r="R254" s="14" t="str">
        <f t="shared" si="303"/>
        <v>R</v>
      </c>
      <c r="S254" t="str">
        <f t="shared" si="312"/>
        <v>R</v>
      </c>
      <c r="T254" s="17">
        <f t="shared" si="304"/>
        <v>-4.275219921606057E-2</v>
      </c>
      <c r="U254" s="34" t="str">
        <f t="shared" si="330"/>
        <v>R</v>
      </c>
      <c r="V254">
        <v>0</v>
      </c>
      <c r="X254" s="16">
        <f t="shared" si="347"/>
        <v>40543</v>
      </c>
      <c r="Y254" s="1" t="e">
        <f t="shared" si="296"/>
        <v>#N/A</v>
      </c>
      <c r="Z254" s="1" t="e">
        <f t="shared" si="297"/>
        <v>#N/A</v>
      </c>
      <c r="AA254" s="1" t="e">
        <f t="shared" si="298"/>
        <v>#N/A</v>
      </c>
      <c r="AB254" s="1">
        <f t="shared" si="299"/>
        <v>-4.275219921606057E-2</v>
      </c>
      <c r="AC254">
        <v>0</v>
      </c>
      <c r="AD254" s="1">
        <v>14.6</v>
      </c>
      <c r="AF254" s="16">
        <f t="shared" si="305"/>
        <v>40543</v>
      </c>
      <c r="AG254" s="1" t="e">
        <f t="shared" si="306"/>
        <v>#N/A</v>
      </c>
      <c r="AH254" s="1" t="e">
        <f t="shared" si="307"/>
        <v>#N/A</v>
      </c>
      <c r="AI254" s="1" t="e">
        <f t="shared" si="308"/>
        <v>#N/A</v>
      </c>
      <c r="AJ254" s="1">
        <f t="shared" si="309"/>
        <v>-4.275219921606057E-2</v>
      </c>
      <c r="AM254" s="1"/>
      <c r="AN254" s="1"/>
      <c r="AO254" s="1"/>
      <c r="AP254" s="1"/>
      <c r="AQ254" s="16">
        <f t="shared" si="313"/>
        <v>40543</v>
      </c>
      <c r="AR254">
        <f t="shared" si="314"/>
        <v>2</v>
      </c>
      <c r="AS254">
        <f t="shared" si="315"/>
        <v>2</v>
      </c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6" t="e">
        <f t="shared" ref="BN254" si="375">#REF!</f>
        <v>#REF!</v>
      </c>
      <c r="BO254">
        <f t="shared" si="301"/>
        <v>2</v>
      </c>
      <c r="BP254">
        <f t="shared" si="302"/>
        <v>1</v>
      </c>
    </row>
    <row r="255" spans="1:68" x14ac:dyDescent="0.25">
      <c r="A255" s="7">
        <v>40574</v>
      </c>
      <c r="B255" s="8">
        <v>-8.8769999999999995E-3</v>
      </c>
      <c r="C255" s="8">
        <f t="shared" si="289"/>
        <v>-8.201663429329048E-2</v>
      </c>
      <c r="D255" s="9">
        <f t="shared" si="285"/>
        <v>-0.4100831714664524</v>
      </c>
      <c r="E255" s="8">
        <f>_xll.BDH(E$2,"PX_LAST",$A255,$A255,"Days=A","Fill=P")</f>
        <v>6.3</v>
      </c>
      <c r="F255" s="8">
        <f t="shared" si="290"/>
        <v>6.7285283631206703</v>
      </c>
      <c r="G255" s="9">
        <f t="shared" si="286"/>
        <v>0.61168439664733365</v>
      </c>
      <c r="H255" s="9">
        <f t="shared" si="319"/>
        <v>-0.18</v>
      </c>
      <c r="I255" s="9">
        <f t="shared" si="320"/>
        <v>0.21584219832366683</v>
      </c>
      <c r="J255" s="8">
        <v>-0.15310000000000001</v>
      </c>
      <c r="K255" s="8">
        <f t="shared" si="291"/>
        <v>-5.7026963788210094E-3</v>
      </c>
      <c r="L255" s="9">
        <f t="shared" si="292"/>
        <v>0.194297303621179</v>
      </c>
      <c r="M255" s="8">
        <v>-0.52800000000000002</v>
      </c>
      <c r="N255" s="8">
        <f t="shared" si="293"/>
        <v>-0.70200240174015149</v>
      </c>
      <c r="O255" s="9">
        <f t="shared" si="287"/>
        <v>-0.35100120087007575</v>
      </c>
      <c r="Q255" s="40">
        <f t="shared" si="294"/>
        <v>-2.2437572212210578E-2</v>
      </c>
      <c r="R255" s="14" t="str">
        <f t="shared" si="303"/>
        <v>R</v>
      </c>
      <c r="S255" t="str">
        <f t="shared" si="312"/>
        <v>R</v>
      </c>
      <c r="T255" s="17">
        <f t="shared" si="304"/>
        <v>-4.275219921606057E-2</v>
      </c>
      <c r="U255" s="34" t="str">
        <f t="shared" si="330"/>
        <v>R</v>
      </c>
      <c r="V255">
        <v>0</v>
      </c>
      <c r="X255" s="16">
        <f t="shared" si="347"/>
        <v>40574</v>
      </c>
      <c r="Y255" s="1" t="e">
        <f t="shared" si="296"/>
        <v>#N/A</v>
      </c>
      <c r="Z255" s="1" t="e">
        <f t="shared" si="297"/>
        <v>#N/A</v>
      </c>
      <c r="AA255" s="1">
        <f t="shared" si="298"/>
        <v>-2.2437572212210578E-2</v>
      </c>
      <c r="AB255" s="1">
        <f t="shared" si="299"/>
        <v>-2.2437572212210578E-2</v>
      </c>
      <c r="AC255">
        <v>0</v>
      </c>
      <c r="AD255" s="1">
        <v>28.7</v>
      </c>
      <c r="AF255" s="16">
        <f t="shared" si="305"/>
        <v>40574</v>
      </c>
      <c r="AG255" s="1" t="e">
        <f t="shared" si="306"/>
        <v>#N/A</v>
      </c>
      <c r="AH255" s="1" t="e">
        <f t="shared" si="307"/>
        <v>#N/A</v>
      </c>
      <c r="AI255" s="1">
        <f t="shared" si="308"/>
        <v>-2.2437572212210578E-2</v>
      </c>
      <c r="AJ255" s="1">
        <f t="shared" si="309"/>
        <v>-2.2437572212210578E-2</v>
      </c>
      <c r="AM255" s="1"/>
      <c r="AN255" s="1"/>
      <c r="AO255" s="1"/>
      <c r="AP255" s="1"/>
      <c r="AQ255" s="16">
        <f t="shared" si="313"/>
        <v>40574</v>
      </c>
      <c r="AR255">
        <f t="shared" si="314"/>
        <v>2</v>
      </c>
      <c r="AS255">
        <f t="shared" si="315"/>
        <v>2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6" t="e">
        <f t="shared" ref="BN255" si="376">#REF!</f>
        <v>#REF!</v>
      </c>
      <c r="BO255">
        <f t="shared" si="301"/>
        <v>2</v>
      </c>
      <c r="BP255">
        <f t="shared" si="302"/>
        <v>1</v>
      </c>
    </row>
    <row r="256" spans="1:68" x14ac:dyDescent="0.25">
      <c r="A256" s="7">
        <v>40602</v>
      </c>
      <c r="B256" s="8">
        <v>-5.4343000000000002E-2</v>
      </c>
      <c r="C256" s="8">
        <f t="shared" si="289"/>
        <v>-7.412964851970269E-2</v>
      </c>
      <c r="D256" s="9">
        <f t="shared" si="285"/>
        <v>-0.37064824259851342</v>
      </c>
      <c r="E256" s="8">
        <f>_xll.BDH(E$2,"PX_LAST",$A256,$A256,"Days=A","Fill=P")</f>
        <v>7</v>
      </c>
      <c r="F256" s="8">
        <f t="shared" si="290"/>
        <v>6.8058977796312794</v>
      </c>
      <c r="G256" s="9">
        <f t="shared" si="286"/>
        <v>0.61871797996647993</v>
      </c>
      <c r="H256" s="9">
        <f t="shared" si="319"/>
        <v>-0.05</v>
      </c>
      <c r="I256" s="9">
        <f t="shared" si="320"/>
        <v>0.28435898998323994</v>
      </c>
      <c r="J256" s="8">
        <v>-0.4637</v>
      </c>
      <c r="K256" s="8">
        <f t="shared" si="291"/>
        <v>-0.13623192791085703</v>
      </c>
      <c r="L256" s="9">
        <f t="shared" si="292"/>
        <v>6.376807208914298E-2</v>
      </c>
      <c r="M256" s="8">
        <v>-0.14899999999999999</v>
      </c>
      <c r="N256" s="8">
        <f t="shared" si="293"/>
        <v>-0.54439671724420824</v>
      </c>
      <c r="O256" s="9">
        <f t="shared" si="287"/>
        <v>-0.27219835862210412</v>
      </c>
      <c r="Q256" s="40">
        <f t="shared" si="294"/>
        <v>-3.4841250722639647E-2</v>
      </c>
      <c r="R256" s="14" t="str">
        <f t="shared" si="303"/>
        <v>C</v>
      </c>
      <c r="S256" t="str">
        <f t="shared" si="312"/>
        <v>R</v>
      </c>
      <c r="T256" s="17">
        <f t="shared" si="304"/>
        <v>-4.275219921606057E-2</v>
      </c>
      <c r="U256" s="34" t="str">
        <f t="shared" si="330"/>
        <v>C</v>
      </c>
      <c r="V256">
        <v>0</v>
      </c>
      <c r="X256" s="16">
        <f t="shared" si="347"/>
        <v>40602</v>
      </c>
      <c r="Y256" s="1">
        <f t="shared" si="296"/>
        <v>-3.4841250722639647E-2</v>
      </c>
      <c r="Z256" s="1" t="e">
        <f t="shared" si="297"/>
        <v>#N/A</v>
      </c>
      <c r="AA256" s="1">
        <f t="shared" si="298"/>
        <v>-3.4841250722639647E-2</v>
      </c>
      <c r="AB256" s="1" t="e">
        <f t="shared" si="299"/>
        <v>#N/A</v>
      </c>
      <c r="AC256">
        <v>0</v>
      </c>
      <c r="AD256" s="1">
        <v>74.5</v>
      </c>
      <c r="AF256" s="16">
        <f t="shared" si="305"/>
        <v>40602</v>
      </c>
      <c r="AG256" s="1">
        <f t="shared" si="306"/>
        <v>-3.4841250722639647E-2</v>
      </c>
      <c r="AH256" s="1" t="e">
        <f t="shared" si="307"/>
        <v>#N/A</v>
      </c>
      <c r="AI256" s="1">
        <f t="shared" si="308"/>
        <v>-3.4841250722639647E-2</v>
      </c>
      <c r="AJ256" s="1" t="e">
        <f t="shared" si="309"/>
        <v>#N/A</v>
      </c>
      <c r="AM256" s="1"/>
      <c r="AN256" s="1"/>
      <c r="AO256" s="1"/>
      <c r="AP256" s="1"/>
      <c r="AQ256" s="16">
        <f t="shared" si="313"/>
        <v>40602</v>
      </c>
      <c r="AR256">
        <f t="shared" si="314"/>
        <v>1</v>
      </c>
      <c r="AS256">
        <f t="shared" si="315"/>
        <v>2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6" t="e">
        <f t="shared" ref="BN256" si="377">#REF!</f>
        <v>#REF!</v>
      </c>
      <c r="BO256">
        <f t="shared" si="301"/>
        <v>2</v>
      </c>
      <c r="BP256">
        <f t="shared" si="302"/>
        <v>1</v>
      </c>
    </row>
    <row r="257" spans="1:68" x14ac:dyDescent="0.25">
      <c r="A257" s="7">
        <v>40633</v>
      </c>
      <c r="B257" s="8">
        <v>-0.13670399999999999</v>
      </c>
      <c r="C257" s="8">
        <f t="shared" si="289"/>
        <v>-9.1963338691587432E-2</v>
      </c>
      <c r="D257" s="9">
        <f t="shared" si="285"/>
        <v>-0.45981669345793713</v>
      </c>
      <c r="E257" s="8">
        <f>_xll.BDH(E$2,"PX_LAST",$A257,$A257,"Days=A","Fill=P")</f>
        <v>6.3</v>
      </c>
      <c r="F257" s="8">
        <f t="shared" si="290"/>
        <v>6.6617169124363649</v>
      </c>
      <c r="G257" s="9">
        <f t="shared" si="286"/>
        <v>0.60561062840330593</v>
      </c>
      <c r="H257" s="9">
        <f t="shared" si="319"/>
        <v>-9.0000000000000038E-2</v>
      </c>
      <c r="I257" s="9">
        <f t="shared" si="320"/>
        <v>0.25780531420165292</v>
      </c>
      <c r="J257" s="8">
        <v>0.12970000000000001</v>
      </c>
      <c r="K257" s="8">
        <f t="shared" si="291"/>
        <v>-6.0441328456262773E-2</v>
      </c>
      <c r="L257" s="9">
        <f t="shared" si="292"/>
        <v>0.13955867154373724</v>
      </c>
      <c r="M257" s="8">
        <v>-0.20899999999999999</v>
      </c>
      <c r="N257" s="8">
        <f t="shared" si="293"/>
        <v>-0.44880865282960891</v>
      </c>
      <c r="O257" s="9">
        <f t="shared" si="287"/>
        <v>-0.22440432641480446</v>
      </c>
      <c r="Q257" s="40">
        <f t="shared" si="294"/>
        <v>1.3872331187858106E-2</v>
      </c>
      <c r="R257" s="14" t="str">
        <f t="shared" si="303"/>
        <v>E</v>
      </c>
      <c r="S257" t="str">
        <f t="shared" si="312"/>
        <v>E</v>
      </c>
      <c r="T257" s="17">
        <f t="shared" si="304"/>
        <v>1.3872331187858106E-2</v>
      </c>
      <c r="U257" s="34" t="str">
        <f t="shared" si="330"/>
        <v>E</v>
      </c>
      <c r="V257">
        <v>0</v>
      </c>
      <c r="X257" s="16">
        <f t="shared" si="347"/>
        <v>40633</v>
      </c>
      <c r="Y257" s="1">
        <f t="shared" si="296"/>
        <v>1.3872331187858106E-2</v>
      </c>
      <c r="Z257" s="1" t="e">
        <f t="shared" si="297"/>
        <v>#N/A</v>
      </c>
      <c r="AA257" s="1">
        <f t="shared" si="298"/>
        <v>1.3872331187858106E-2</v>
      </c>
      <c r="AB257" s="1" t="e">
        <f t="shared" si="299"/>
        <v>#N/A</v>
      </c>
      <c r="AC257">
        <v>0</v>
      </c>
      <c r="AD257" s="1">
        <v>42.9</v>
      </c>
      <c r="AF257" s="16">
        <f t="shared" si="305"/>
        <v>40633</v>
      </c>
      <c r="AG257" s="1">
        <f t="shared" si="306"/>
        <v>1.3872331187858106E-2</v>
      </c>
      <c r="AH257" s="1" t="e">
        <f t="shared" si="307"/>
        <v>#N/A</v>
      </c>
      <c r="AI257" s="1">
        <f t="shared" si="308"/>
        <v>1.3872331187858106E-2</v>
      </c>
      <c r="AJ257" s="1" t="e">
        <f t="shared" si="309"/>
        <v>#N/A</v>
      </c>
      <c r="AM257" s="1"/>
      <c r="AN257" s="1"/>
      <c r="AO257" s="1"/>
      <c r="AP257" s="1"/>
      <c r="AQ257" s="16">
        <f t="shared" si="313"/>
        <v>40633</v>
      </c>
      <c r="AR257">
        <f t="shared" si="314"/>
        <v>4</v>
      </c>
      <c r="AS257">
        <f t="shared" si="315"/>
        <v>4</v>
      </c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6" t="e">
        <f t="shared" ref="BN257" si="378">#REF!</f>
        <v>#REF!</v>
      </c>
      <c r="BO257">
        <f t="shared" si="301"/>
        <v>4</v>
      </c>
      <c r="BP257">
        <f t="shared" si="302"/>
        <v>1</v>
      </c>
    </row>
    <row r="258" spans="1:68" x14ac:dyDescent="0.25">
      <c r="A258" s="7">
        <v>40663</v>
      </c>
      <c r="B258" s="8">
        <v>-0.14846500000000001</v>
      </c>
      <c r="C258" s="8">
        <f t="shared" si="289"/>
        <v>-0.10806631216448503</v>
      </c>
      <c r="D258" s="9">
        <f t="shared" si="285"/>
        <v>-0.54033156082242517</v>
      </c>
      <c r="E258" s="8">
        <f>_xll.BDH(E$2,"PX_LAST",$A258,$A258,"Days=A","Fill=P")</f>
        <v>6.1</v>
      </c>
      <c r="F258" s="8">
        <f t="shared" si="290"/>
        <v>6.5016275923920013</v>
      </c>
      <c r="G258" s="9">
        <f t="shared" si="286"/>
        <v>0.59105705385381835</v>
      </c>
      <c r="H258" s="9">
        <f t="shared" si="319"/>
        <v>-7.0000000000000021E-2</v>
      </c>
      <c r="I258" s="9">
        <f t="shared" si="320"/>
        <v>0.26052852692690914</v>
      </c>
      <c r="J258" s="8">
        <v>-0.42149999999999999</v>
      </c>
      <c r="K258" s="8">
        <f t="shared" si="291"/>
        <v>-0.16334304984622788</v>
      </c>
      <c r="L258" s="9">
        <f t="shared" si="292"/>
        <v>3.6656950153772128E-2</v>
      </c>
      <c r="M258" s="8">
        <v>-1E-3</v>
      </c>
      <c r="N258" s="8">
        <f t="shared" si="293"/>
        <v>-0.32118318677317031</v>
      </c>
      <c r="O258" s="9">
        <f t="shared" si="287"/>
        <v>-0.16059159338658516</v>
      </c>
      <c r="Q258" s="40">
        <f t="shared" si="294"/>
        <v>-1.3871954791590549E-2</v>
      </c>
      <c r="R258" s="14" t="str">
        <f t="shared" si="303"/>
        <v>C</v>
      </c>
      <c r="S258" t="str">
        <f t="shared" si="312"/>
        <v>C</v>
      </c>
      <c r="T258" s="17">
        <f t="shared" si="304"/>
        <v>-1.3871954791590549E-2</v>
      </c>
      <c r="U258" s="34" t="str">
        <f t="shared" si="330"/>
        <v>C</v>
      </c>
      <c r="V258">
        <v>0</v>
      </c>
      <c r="X258" s="16">
        <f t="shared" si="347"/>
        <v>40663</v>
      </c>
      <c r="Y258" s="1" t="e">
        <f t="shared" si="296"/>
        <v>#N/A</v>
      </c>
      <c r="Z258" s="1" t="e">
        <f t="shared" si="297"/>
        <v>#N/A</v>
      </c>
      <c r="AA258" s="1">
        <f t="shared" si="298"/>
        <v>-1.3871954791590549E-2</v>
      </c>
      <c r="AB258" s="1" t="e">
        <f t="shared" si="299"/>
        <v>#N/A</v>
      </c>
      <c r="AC258">
        <v>0</v>
      </c>
      <c r="AD258" s="1">
        <v>11.7</v>
      </c>
      <c r="AF258" s="16">
        <f t="shared" si="305"/>
        <v>40663</v>
      </c>
      <c r="AG258" s="1" t="e">
        <f t="shared" si="306"/>
        <v>#N/A</v>
      </c>
      <c r="AH258" s="1" t="e">
        <f t="shared" si="307"/>
        <v>#N/A</v>
      </c>
      <c r="AI258" s="1">
        <f t="shared" si="308"/>
        <v>-1.3871954791590549E-2</v>
      </c>
      <c r="AJ258" s="1" t="e">
        <f t="shared" si="309"/>
        <v>#N/A</v>
      </c>
      <c r="AM258" s="1"/>
      <c r="AN258" s="1"/>
      <c r="AO258" s="1"/>
      <c r="AP258" s="1"/>
      <c r="AQ258" s="16">
        <f t="shared" si="313"/>
        <v>40663</v>
      </c>
      <c r="AR258">
        <f t="shared" si="314"/>
        <v>1</v>
      </c>
      <c r="AS258">
        <f t="shared" si="315"/>
        <v>1</v>
      </c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6" t="e">
        <f t="shared" ref="BN258" si="379">#REF!</f>
        <v>#REF!</v>
      </c>
      <c r="BO258">
        <f t="shared" si="301"/>
        <v>1</v>
      </c>
      <c r="BP258">
        <f t="shared" si="302"/>
        <v>1</v>
      </c>
    </row>
    <row r="259" spans="1:68" x14ac:dyDescent="0.25">
      <c r="A259" s="7">
        <v>40694</v>
      </c>
      <c r="B259" s="8">
        <v>-0.206432</v>
      </c>
      <c r="C259" s="8">
        <f t="shared" si="289"/>
        <v>-0.13610053319760682</v>
      </c>
      <c r="D259" s="9">
        <f t="shared" si="285"/>
        <v>-0.68050266598803399</v>
      </c>
      <c r="E259" s="8">
        <f>_xll.BDH(E$2,"PX_LAST",$A259,$A259,"Days=A","Fill=P")</f>
        <v>6.4</v>
      </c>
      <c r="F259" s="8">
        <f t="shared" si="290"/>
        <v>6.4726637285602813</v>
      </c>
      <c r="G259" s="9">
        <f t="shared" si="286"/>
        <v>0.58842397532366197</v>
      </c>
      <c r="H259" s="9">
        <f t="shared" si="319"/>
        <v>-1.9999999999999928E-2</v>
      </c>
      <c r="I259" s="9">
        <f t="shared" si="320"/>
        <v>0.28421198766183103</v>
      </c>
      <c r="J259" s="8">
        <v>-0.36580000000000001</v>
      </c>
      <c r="K259" s="8">
        <f t="shared" si="291"/>
        <v>-0.22104328064005296</v>
      </c>
      <c r="L259" s="9">
        <f t="shared" si="292"/>
        <v>-2.1043280640052953E-2</v>
      </c>
      <c r="M259" s="8">
        <v>-1.4999999999999999E-2</v>
      </c>
      <c r="N259" s="8">
        <f t="shared" si="293"/>
        <v>-0.23392097854281677</v>
      </c>
      <c r="O259" s="9">
        <f t="shared" si="287"/>
        <v>-0.11696048927140838</v>
      </c>
      <c r="Q259" s="40">
        <f t="shared" si="294"/>
        <v>-3.1292839494169056E-2</v>
      </c>
      <c r="R259" s="14" t="str">
        <f t="shared" si="303"/>
        <v>C</v>
      </c>
      <c r="S259" t="str">
        <f t="shared" si="312"/>
        <v>C</v>
      </c>
      <c r="T259" s="17">
        <f t="shared" si="304"/>
        <v>-1.3871954791590549E-2</v>
      </c>
      <c r="U259" s="34" t="str">
        <f t="shared" si="330"/>
        <v>C</v>
      </c>
      <c r="V259">
        <v>0</v>
      </c>
      <c r="X259" s="16">
        <f t="shared" ref="X259:X290" si="380">A259</f>
        <v>40694</v>
      </c>
      <c r="Y259" s="1" t="e">
        <f t="shared" si="296"/>
        <v>#N/A</v>
      </c>
      <c r="Z259" s="1" t="e">
        <f t="shared" si="297"/>
        <v>#N/A</v>
      </c>
      <c r="AA259" s="1">
        <f t="shared" si="298"/>
        <v>-3.1292839494169056E-2</v>
      </c>
      <c r="AB259" s="1">
        <f t="shared" si="299"/>
        <v>-3.1292839494169056E-2</v>
      </c>
      <c r="AC259">
        <v>0</v>
      </c>
      <c r="AD259" s="1">
        <v>-71.400000000000006</v>
      </c>
      <c r="AF259" s="16">
        <f t="shared" si="305"/>
        <v>40694</v>
      </c>
      <c r="AG259" s="1" t="e">
        <f t="shared" si="306"/>
        <v>#N/A</v>
      </c>
      <c r="AH259" s="1" t="e">
        <f t="shared" si="307"/>
        <v>#N/A</v>
      </c>
      <c r="AI259" s="1">
        <f t="shared" si="308"/>
        <v>-3.1292839494169056E-2</v>
      </c>
      <c r="AJ259" s="1" t="e">
        <f t="shared" si="309"/>
        <v>#N/A</v>
      </c>
      <c r="AM259" s="1"/>
      <c r="AN259" s="1"/>
      <c r="AO259" s="1"/>
      <c r="AP259" s="1"/>
      <c r="AQ259" s="16">
        <f t="shared" si="313"/>
        <v>40694</v>
      </c>
      <c r="AR259">
        <f t="shared" si="314"/>
        <v>1</v>
      </c>
      <c r="AS259">
        <f t="shared" si="315"/>
        <v>1</v>
      </c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6" t="e">
        <f t="shared" ref="BN259" si="381">#REF!</f>
        <v>#REF!</v>
      </c>
      <c r="BO259">
        <f t="shared" si="301"/>
        <v>1</v>
      </c>
      <c r="BP259">
        <f t="shared" si="302"/>
        <v>1</v>
      </c>
    </row>
    <row r="260" spans="1:68" x14ac:dyDescent="0.25">
      <c r="A260" s="7">
        <v>40724</v>
      </c>
      <c r="B260" s="8">
        <v>-0.265652</v>
      </c>
      <c r="C260" s="8">
        <f t="shared" si="289"/>
        <v>-0.17302270123628888</v>
      </c>
      <c r="D260" s="9">
        <f t="shared" ref="D260:D323" si="382">C260/0.2</f>
        <v>-0.86511350618144434</v>
      </c>
      <c r="E260" s="8">
        <f>_xll.BDH(E$2,"PX_LAST",$A260,$A260,"Days=A","Fill=P")</f>
        <v>6.4</v>
      </c>
      <c r="F260" s="8">
        <f t="shared" si="290"/>
        <v>6.4519545659206017</v>
      </c>
      <c r="G260" s="9">
        <f t="shared" ref="G260:G323" si="383">F260/11</f>
        <v>0.58654132417460014</v>
      </c>
      <c r="H260" s="9">
        <f t="shared" si="319"/>
        <v>-3.9999999999999945E-2</v>
      </c>
      <c r="I260" s="9">
        <f t="shared" si="320"/>
        <v>0.27327066208730011</v>
      </c>
      <c r="J260" s="8">
        <v>0.1963</v>
      </c>
      <c r="K260" s="8">
        <f t="shared" si="291"/>
        <v>-0.10210044565763784</v>
      </c>
      <c r="L260" s="9">
        <f t="shared" si="292"/>
        <v>9.7899554342362166E-2</v>
      </c>
      <c r="M260" s="8">
        <v>-0.17699999999999999</v>
      </c>
      <c r="N260" s="8">
        <f t="shared" si="293"/>
        <v>-0.217698499658114</v>
      </c>
      <c r="O260" s="9">
        <f t="shared" ref="O260:O323" si="384">IF(N260&lt;-1,-(-N260^(0.5)),IF(N260&lt;0,0.5*N260,N260))*1+0*IF(N260&gt;0,N260*6,N260)/6</f>
        <v>-0.108849249829057</v>
      </c>
      <c r="Q260" s="40">
        <f t="shared" si="294"/>
        <v>-4.5326629656035761E-3</v>
      </c>
      <c r="R260" s="14" t="str">
        <f t="shared" si="303"/>
        <v>R</v>
      </c>
      <c r="S260" t="str">
        <f t="shared" si="312"/>
        <v>C</v>
      </c>
      <c r="T260" s="17">
        <f t="shared" si="304"/>
        <v>-1.3871954791590549E-2</v>
      </c>
      <c r="U260" s="34" t="str">
        <f t="shared" si="330"/>
        <v>C</v>
      </c>
      <c r="V260">
        <v>0</v>
      </c>
      <c r="X260" s="16">
        <f t="shared" si="380"/>
        <v>40724</v>
      </c>
      <c r="Y260" s="1" t="e">
        <f t="shared" si="296"/>
        <v>#N/A</v>
      </c>
      <c r="Z260" s="1" t="e">
        <f t="shared" si="297"/>
        <v>#N/A</v>
      </c>
      <c r="AA260" s="1">
        <f t="shared" si="298"/>
        <v>-4.5326629656035761E-3</v>
      </c>
      <c r="AB260" s="1">
        <f t="shared" si="299"/>
        <v>-4.5326629656035761E-3</v>
      </c>
      <c r="AC260">
        <v>0</v>
      </c>
      <c r="AD260" s="1">
        <v>-93.6</v>
      </c>
      <c r="AF260" s="16">
        <f t="shared" si="305"/>
        <v>40724</v>
      </c>
      <c r="AG260" s="1" t="e">
        <f t="shared" si="306"/>
        <v>#N/A</v>
      </c>
      <c r="AH260" s="1" t="e">
        <f t="shared" si="307"/>
        <v>#N/A</v>
      </c>
      <c r="AI260" s="1">
        <f t="shared" si="308"/>
        <v>-4.5326629656035761E-3</v>
      </c>
      <c r="AJ260" s="1" t="e">
        <f t="shared" si="309"/>
        <v>#N/A</v>
      </c>
      <c r="AM260" s="1"/>
      <c r="AN260" s="1"/>
      <c r="AO260" s="1"/>
      <c r="AP260" s="1"/>
      <c r="AQ260" s="16">
        <f t="shared" si="313"/>
        <v>40724</v>
      </c>
      <c r="AR260">
        <f t="shared" si="314"/>
        <v>2</v>
      </c>
      <c r="AS260">
        <f t="shared" si="315"/>
        <v>1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6" t="e">
        <f t="shared" ref="BN260" si="385">#REF!</f>
        <v>#REF!</v>
      </c>
      <c r="BO260">
        <f t="shared" si="301"/>
        <v>1</v>
      </c>
      <c r="BP260">
        <f t="shared" si="302"/>
        <v>1</v>
      </c>
    </row>
    <row r="261" spans="1:68" x14ac:dyDescent="0.25">
      <c r="A261" s="7">
        <v>40755</v>
      </c>
      <c r="B261" s="8">
        <v>-0.36953799999999998</v>
      </c>
      <c r="C261" s="8">
        <f t="shared" ref="C261:C324" si="386">C260*$X$1+(1-$X$1)*B261</f>
        <v>-0.22902956138394653</v>
      </c>
      <c r="D261" s="9">
        <f t="shared" si="382"/>
        <v>-1.1451478069197325</v>
      </c>
      <c r="E261" s="8">
        <f>_xll.BDH(E$2,"PX_LAST",$A261,$A261,"Days=A","Fill=P")</f>
        <v>6.8</v>
      </c>
      <c r="F261" s="8">
        <f t="shared" ref="F261:F324" si="387">F260*$X$1+(1-$X$1)*E261</f>
        <v>6.5511475146332305</v>
      </c>
      <c r="G261" s="9">
        <f t="shared" si="383"/>
        <v>0.59555886496665733</v>
      </c>
      <c r="H261" s="9">
        <f t="shared" si="319"/>
        <v>0.05</v>
      </c>
      <c r="I261" s="9">
        <f t="shared" si="320"/>
        <v>0.32277943248332869</v>
      </c>
      <c r="J261" s="8">
        <v>0.1575</v>
      </c>
      <c r="K261" s="8">
        <f t="shared" ref="K261:K324" si="388">K260*$X$1+(1-$X$1)*J261</f>
        <v>-2.8114318645211057E-2</v>
      </c>
      <c r="L261" s="9">
        <f t="shared" ref="L261:L324" si="389">MAX(IF(K261&lt;-1,-1*SQRT(-K261),IF(K261&gt;1,SQRT(K261),K261)),-2)+0.2</f>
        <v>0.17188568135478896</v>
      </c>
      <c r="M261" s="8">
        <v>-0.59699999999999998</v>
      </c>
      <c r="N261" s="8">
        <f t="shared" ref="N261:N324" si="390">N260*$X$1+(1-$X$1)*M261</f>
        <v>-0.32579942725555155</v>
      </c>
      <c r="O261" s="9">
        <f t="shared" si="384"/>
        <v>-0.16289971362777578</v>
      </c>
      <c r="Q261" s="40">
        <f t="shared" ref="Q261:Q324" si="391">0.3*O261+0.3*L261+0.3*I260+0.1*D261</f>
        <v>-2.9837791747679268E-2</v>
      </c>
      <c r="R261" s="14" t="str">
        <f t="shared" si="303"/>
        <v>C</v>
      </c>
      <c r="S261" t="str">
        <f t="shared" si="312"/>
        <v>C</v>
      </c>
      <c r="T261" s="17">
        <f t="shared" si="304"/>
        <v>-2.9837791747679268E-2</v>
      </c>
      <c r="U261" s="34" t="str">
        <f t="shared" si="330"/>
        <v>C</v>
      </c>
      <c r="V261">
        <v>0</v>
      </c>
      <c r="X261" s="16">
        <f t="shared" si="380"/>
        <v>40755</v>
      </c>
      <c r="Y261" s="1" t="e">
        <f t="shared" ref="Y261:Y324" si="392">IF(OR($R261=Y$4,$R262=Y$4),$Q261,NA())</f>
        <v>#N/A</v>
      </c>
      <c r="Z261" s="1" t="e">
        <f t="shared" ref="Z261:Z324" si="393">IF(OR($R261=Z$4,$R262=Z$4),$Q261,NA())</f>
        <v>#N/A</v>
      </c>
      <c r="AA261" s="1">
        <f t="shared" ref="AA261:AA324" si="394">IF(OR($R261=AA$4,$R262=AA$4),$Q261,NA())</f>
        <v>-2.9837791747679268E-2</v>
      </c>
      <c r="AB261" s="1" t="e">
        <f t="shared" ref="AB261:AB324" si="395">IF(OR($R261=AB$4,$R262=AB$4),$Q261,NA())</f>
        <v>#N/A</v>
      </c>
      <c r="AC261">
        <v>0</v>
      </c>
      <c r="AD261" s="1">
        <v>-91.4</v>
      </c>
      <c r="AF261" s="16">
        <f t="shared" si="305"/>
        <v>40755</v>
      </c>
      <c r="AG261" s="1" t="e">
        <f t="shared" si="306"/>
        <v>#N/A</v>
      </c>
      <c r="AH261" s="1" t="e">
        <f t="shared" si="307"/>
        <v>#N/A</v>
      </c>
      <c r="AI261" s="1">
        <f t="shared" si="308"/>
        <v>-2.9837791747679268E-2</v>
      </c>
      <c r="AJ261" s="1" t="e">
        <f t="shared" si="309"/>
        <v>#N/A</v>
      </c>
      <c r="AM261" s="1"/>
      <c r="AN261" s="1"/>
      <c r="AO261" s="1"/>
      <c r="AP261" s="1"/>
      <c r="AQ261" s="16">
        <f t="shared" si="313"/>
        <v>40755</v>
      </c>
      <c r="AR261">
        <f t="shared" si="314"/>
        <v>1</v>
      </c>
      <c r="AS261">
        <f t="shared" si="315"/>
        <v>1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6" t="e">
        <f t="shared" ref="BN261" si="396">#REF!</f>
        <v>#REF!</v>
      </c>
      <c r="BO261">
        <f t="shared" ref="BO261:BO282" si="397">IF($S261="E",4,IF($S261="R",2,IF($S261="SD",3,1)))</f>
        <v>1</v>
      </c>
      <c r="BP261">
        <f t="shared" ref="BP261:BP282" si="398">IF($W261="E",4,IF($W261="R",2,IF($W261="SD",3,1)))</f>
        <v>1</v>
      </c>
    </row>
    <row r="262" spans="1:68" x14ac:dyDescent="0.25">
      <c r="A262" s="7">
        <v>40786</v>
      </c>
      <c r="B262" s="8">
        <v>-0.359512</v>
      </c>
      <c r="C262" s="8">
        <f t="shared" si="386"/>
        <v>-0.26621705638952176</v>
      </c>
      <c r="D262" s="9">
        <f t="shared" si="382"/>
        <v>-1.3310852819476087</v>
      </c>
      <c r="E262" s="8">
        <f>_xll.BDH(E$2,"PX_LAST",$A262,$A262,"Days=A","Fill=P")</f>
        <v>5.6</v>
      </c>
      <c r="F262" s="8">
        <f t="shared" si="387"/>
        <v>6.2800704729627599</v>
      </c>
      <c r="G262" s="9">
        <f t="shared" si="383"/>
        <v>0.57091549754206905</v>
      </c>
      <c r="H262" s="9">
        <f t="shared" si="319"/>
        <v>-0.14000000000000004</v>
      </c>
      <c r="I262" s="9">
        <f t="shared" si="320"/>
        <v>0.21545774877103452</v>
      </c>
      <c r="J262" s="8">
        <v>1.9199999999999998E-2</v>
      </c>
      <c r="K262" s="8">
        <f t="shared" si="388"/>
        <v>-1.4629737831325904E-2</v>
      </c>
      <c r="L262" s="9">
        <f t="shared" si="389"/>
        <v>0.18537026216867411</v>
      </c>
      <c r="M262" s="8">
        <v>-1.516</v>
      </c>
      <c r="N262" s="8">
        <f t="shared" si="390"/>
        <v>-0.66500659048771937</v>
      </c>
      <c r="O262" s="9">
        <f t="shared" si="384"/>
        <v>-0.33250329524385969</v>
      </c>
      <c r="Q262" s="40">
        <f t="shared" si="391"/>
        <v>-8.0414608372317953E-2</v>
      </c>
      <c r="R262" s="14" t="str">
        <f t="shared" ref="R262:R325" si="399">IF(Q262-Q261&gt;0,IF(Q262&gt;=0,"E","R"),IF(Q262&gt;=0,"SD","C"))</f>
        <v>C</v>
      </c>
      <c r="S262" t="str">
        <f t="shared" si="312"/>
        <v>C</v>
      </c>
      <c r="T262" s="17">
        <f t="shared" ref="T262:T266" si="400">IF(S262&lt;&gt;R261,Q262,T261)</f>
        <v>-2.9837791747679268E-2</v>
      </c>
      <c r="U262" s="34" t="str">
        <f t="shared" si="330"/>
        <v>C</v>
      </c>
      <c r="V262">
        <v>0</v>
      </c>
      <c r="X262" s="16">
        <f t="shared" si="380"/>
        <v>40786</v>
      </c>
      <c r="Y262" s="1" t="e">
        <f t="shared" si="392"/>
        <v>#N/A</v>
      </c>
      <c r="Z262" s="1" t="e">
        <f t="shared" si="393"/>
        <v>#N/A</v>
      </c>
      <c r="AA262" s="1">
        <f t="shared" si="394"/>
        <v>-8.0414608372317953E-2</v>
      </c>
      <c r="AB262" s="1" t="e">
        <f t="shared" si="395"/>
        <v>#N/A</v>
      </c>
      <c r="AC262">
        <v>0</v>
      </c>
      <c r="AD262" s="1">
        <v>-53.1</v>
      </c>
      <c r="AF262" s="16">
        <f t="shared" ref="AF262:AF325" si="401">A262</f>
        <v>40786</v>
      </c>
      <c r="AG262" s="1" t="e">
        <f t="shared" ref="AG262:AG325" si="402">IF(OR($U262=Y$4,$U263=Y$4),$Q262,NA())</f>
        <v>#N/A</v>
      </c>
      <c r="AH262" s="1" t="e">
        <f t="shared" ref="AH262:AH325" si="403">IF(OR($U262=Z$4,$U263=Z$4),$Q262,NA())</f>
        <v>#N/A</v>
      </c>
      <c r="AI262" s="1">
        <f t="shared" ref="AI262:AI325" si="404">IF(OR($U262=AA$4,$U263=AA$4),$Q262,NA())</f>
        <v>-8.0414608372317953E-2</v>
      </c>
      <c r="AJ262" s="1" t="e">
        <f t="shared" ref="AJ262:AJ325" si="405">IF(OR($U262=AB$4,$U263=AB$4),$Q262,NA())</f>
        <v>#N/A</v>
      </c>
      <c r="AM262" s="1"/>
      <c r="AN262" s="1"/>
      <c r="AO262" s="1"/>
      <c r="AP262" s="1"/>
      <c r="AQ262" s="16">
        <f t="shared" si="313"/>
        <v>40786</v>
      </c>
      <c r="AR262">
        <f t="shared" si="314"/>
        <v>1</v>
      </c>
      <c r="AS262">
        <f t="shared" si="315"/>
        <v>1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6" t="e">
        <f t="shared" ref="BN262" si="406">#REF!</f>
        <v>#REF!</v>
      </c>
      <c r="BO262">
        <f t="shared" si="397"/>
        <v>1</v>
      </c>
      <c r="BP262">
        <f t="shared" si="398"/>
        <v>1</v>
      </c>
    </row>
    <row r="263" spans="1:68" x14ac:dyDescent="0.25">
      <c r="A263" s="7">
        <v>40816</v>
      </c>
      <c r="B263" s="8">
        <v>-0.33239200000000002</v>
      </c>
      <c r="C263" s="8">
        <f t="shared" si="386"/>
        <v>-0.2850769153185081</v>
      </c>
      <c r="D263" s="9">
        <f t="shared" si="382"/>
        <v>-1.4253845765925404</v>
      </c>
      <c r="E263" s="8">
        <f>_xll.BDH(E$2,"PX_LAST",$A263,$A263,"Days=A","Fill=P")</f>
        <v>4.5</v>
      </c>
      <c r="F263" s="8">
        <f t="shared" si="387"/>
        <v>5.7727503881683742</v>
      </c>
      <c r="G263" s="9">
        <f t="shared" si="383"/>
        <v>0.52479548983348856</v>
      </c>
      <c r="H263" s="9">
        <f t="shared" si="319"/>
        <v>-0.18</v>
      </c>
      <c r="I263" s="9">
        <f t="shared" si="320"/>
        <v>0.17239774491674428</v>
      </c>
      <c r="J263" s="8">
        <v>-0.1893</v>
      </c>
      <c r="K263" s="8">
        <f t="shared" si="388"/>
        <v>-6.4410762549398023E-2</v>
      </c>
      <c r="L263" s="9">
        <f t="shared" si="389"/>
        <v>0.13558923745060197</v>
      </c>
      <c r="M263" s="8">
        <v>-2.298</v>
      </c>
      <c r="N263" s="8">
        <f t="shared" si="390"/>
        <v>-1.1304097121987193</v>
      </c>
      <c r="O263" s="9">
        <f t="shared" si="384"/>
        <v>-1.0632072762160347</v>
      </c>
      <c r="Q263" s="40">
        <f t="shared" si="391"/>
        <v>-0.35618654465757354</v>
      </c>
      <c r="R263" s="14" t="str">
        <f t="shared" si="399"/>
        <v>C</v>
      </c>
      <c r="S263" t="str">
        <f t="shared" si="312"/>
        <v>C</v>
      </c>
      <c r="T263" s="17">
        <f t="shared" si="400"/>
        <v>-2.9837791747679268E-2</v>
      </c>
      <c r="U263" s="34" t="str">
        <f t="shared" si="330"/>
        <v>C</v>
      </c>
      <c r="V263">
        <v>0</v>
      </c>
      <c r="X263" s="16">
        <f t="shared" si="380"/>
        <v>40816</v>
      </c>
      <c r="Y263" s="1" t="e">
        <f t="shared" si="392"/>
        <v>#N/A</v>
      </c>
      <c r="Z263" s="1" t="e">
        <f t="shared" si="393"/>
        <v>#N/A</v>
      </c>
      <c r="AA263" s="1">
        <f t="shared" si="394"/>
        <v>-0.35618654465757354</v>
      </c>
      <c r="AB263" s="1">
        <f t="shared" si="395"/>
        <v>-0.35618654465757354</v>
      </c>
      <c r="AC263">
        <v>0</v>
      </c>
      <c r="AD263" s="1">
        <v>-29.5</v>
      </c>
      <c r="AF263" s="16">
        <f t="shared" si="401"/>
        <v>40816</v>
      </c>
      <c r="AG263" s="1" t="e">
        <f t="shared" si="402"/>
        <v>#N/A</v>
      </c>
      <c r="AH263" s="1" t="e">
        <f t="shared" si="403"/>
        <v>#N/A</v>
      </c>
      <c r="AI263" s="1">
        <f t="shared" si="404"/>
        <v>-0.35618654465757354</v>
      </c>
      <c r="AJ263" s="1">
        <f t="shared" si="405"/>
        <v>-0.35618654465757354</v>
      </c>
      <c r="AM263" s="1"/>
      <c r="AN263" s="1"/>
      <c r="AO263" s="1"/>
      <c r="AP263" s="1"/>
      <c r="AQ263" s="16">
        <f t="shared" si="313"/>
        <v>40816</v>
      </c>
      <c r="AR263">
        <f t="shared" si="314"/>
        <v>1</v>
      </c>
      <c r="AS263">
        <f t="shared" si="315"/>
        <v>1</v>
      </c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6" t="e">
        <f t="shared" ref="BN263" si="407">#REF!</f>
        <v>#REF!</v>
      </c>
      <c r="BO263">
        <f t="shared" si="397"/>
        <v>1</v>
      </c>
      <c r="BP263">
        <f t="shared" si="398"/>
        <v>1</v>
      </c>
    </row>
    <row r="264" spans="1:68" x14ac:dyDescent="0.25">
      <c r="A264" s="7">
        <v>40847</v>
      </c>
      <c r="B264" s="8">
        <v>-0.165825</v>
      </c>
      <c r="C264" s="8">
        <f t="shared" si="386"/>
        <v>-0.2510901194527333</v>
      </c>
      <c r="D264" s="9">
        <f t="shared" si="382"/>
        <v>-1.2554505972636665</v>
      </c>
      <c r="E264" s="8">
        <f>_xll.BDH(E$2,"PX_LAST",$A264,$A264,"Days=A","Fill=P")</f>
        <v>5.2</v>
      </c>
      <c r="F264" s="8">
        <f t="shared" si="387"/>
        <v>5.6095165275403875</v>
      </c>
      <c r="G264" s="9">
        <f t="shared" si="383"/>
        <v>0.50995604795821703</v>
      </c>
      <c r="H264" s="9">
        <f t="shared" si="319"/>
        <v>-8.9999999999999941E-2</v>
      </c>
      <c r="I264" s="9">
        <f t="shared" si="320"/>
        <v>0.20997802397910853</v>
      </c>
      <c r="J264" s="8">
        <v>0.2442</v>
      </c>
      <c r="K264" s="8">
        <f t="shared" si="388"/>
        <v>2.3543304777180418E-2</v>
      </c>
      <c r="L264" s="9">
        <f t="shared" si="389"/>
        <v>0.22354330477718043</v>
      </c>
      <c r="M264" s="8">
        <v>-1.7230000000000001</v>
      </c>
      <c r="N264" s="8">
        <f t="shared" si="390"/>
        <v>-1.2992979442220844</v>
      </c>
      <c r="O264" s="9">
        <f t="shared" si="384"/>
        <v>-1.1398675116969008</v>
      </c>
      <c r="Q264" s="40">
        <f t="shared" si="391"/>
        <v>-0.34872299832725945</v>
      </c>
      <c r="R264" s="14" t="str">
        <f t="shared" si="399"/>
        <v>R</v>
      </c>
      <c r="S264" t="str">
        <f t="shared" ref="S264:S327" si="408">IF(OR(ABS($Q264-$Q263)&gt;$X$2,Q264*Q263&lt;0),R264,S263)</f>
        <v>C</v>
      </c>
      <c r="T264" s="17">
        <f t="shared" si="400"/>
        <v>-2.9837791747679268E-2</v>
      </c>
      <c r="U264" s="34" t="str">
        <f t="shared" si="330"/>
        <v>R</v>
      </c>
      <c r="V264">
        <v>0</v>
      </c>
      <c r="X264" s="16">
        <f t="shared" si="380"/>
        <v>40847</v>
      </c>
      <c r="Y264" s="1" t="e">
        <f t="shared" si="392"/>
        <v>#N/A</v>
      </c>
      <c r="Z264" s="1" t="e">
        <f t="shared" si="393"/>
        <v>#N/A</v>
      </c>
      <c r="AA264" s="1">
        <f t="shared" si="394"/>
        <v>-0.34872299832725945</v>
      </c>
      <c r="AB264" s="1">
        <f t="shared" si="395"/>
        <v>-0.34872299832725945</v>
      </c>
      <c r="AC264">
        <v>0</v>
      </c>
      <c r="AD264" s="1">
        <v>18</v>
      </c>
      <c r="AF264" s="16">
        <f t="shared" si="401"/>
        <v>40847</v>
      </c>
      <c r="AG264" s="1" t="e">
        <f t="shared" si="402"/>
        <v>#N/A</v>
      </c>
      <c r="AH264" s="1" t="e">
        <f t="shared" si="403"/>
        <v>#N/A</v>
      </c>
      <c r="AI264" s="1">
        <f t="shared" si="404"/>
        <v>-0.34872299832725945</v>
      </c>
      <c r="AJ264" s="1">
        <f t="shared" si="405"/>
        <v>-0.34872299832725945</v>
      </c>
      <c r="AM264" s="1"/>
      <c r="AN264" s="1"/>
      <c r="AO264" s="1"/>
      <c r="AP264" s="1"/>
      <c r="AQ264" s="16">
        <f t="shared" ref="AQ264:AQ327" si="409">A264</f>
        <v>40847</v>
      </c>
      <c r="AR264">
        <f t="shared" ref="AR264:AR327" si="410">IF($R264="E",4,IF($R264="R",2,IF($R264="SD",3,1)))</f>
        <v>2</v>
      </c>
      <c r="AS264">
        <f t="shared" ref="AS264:AS327" si="411">IF($S264="E",4,IF($S264="R",2,IF($S264="SD",3,1)))</f>
        <v>1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6" t="e">
        <f t="shared" ref="BN264" si="412">#REF!</f>
        <v>#REF!</v>
      </c>
      <c r="BO264">
        <f t="shared" si="397"/>
        <v>1</v>
      </c>
      <c r="BP264">
        <f t="shared" si="398"/>
        <v>1</v>
      </c>
    </row>
    <row r="265" spans="1:68" x14ac:dyDescent="0.25">
      <c r="A265" s="7">
        <v>40877</v>
      </c>
      <c r="B265" s="8">
        <v>-0.21276900000000001</v>
      </c>
      <c r="C265" s="8">
        <f t="shared" si="386"/>
        <v>-0.2401686004087043</v>
      </c>
      <c r="D265" s="9">
        <f t="shared" si="382"/>
        <v>-1.2008430020435215</v>
      </c>
      <c r="E265" s="8">
        <f>_xll.BDH(E$2,"PX_LAST",$A265,$A265,"Days=A","Fill=P")</f>
        <v>4.3</v>
      </c>
      <c r="F265" s="8">
        <f t="shared" si="387"/>
        <v>5.2363043171913768</v>
      </c>
      <c r="G265" s="9">
        <f t="shared" si="383"/>
        <v>0.47602766519921608</v>
      </c>
      <c r="H265" s="9">
        <f t="shared" si="319"/>
        <v>-0.21000000000000005</v>
      </c>
      <c r="I265" s="9">
        <f t="shared" si="320"/>
        <v>0.13301383259960803</v>
      </c>
      <c r="J265" s="8">
        <v>-2.6200000000000001E-2</v>
      </c>
      <c r="K265" s="8">
        <f t="shared" si="388"/>
        <v>9.3664629156839964E-3</v>
      </c>
      <c r="L265" s="9">
        <f t="shared" si="389"/>
        <v>0.209366462915684</v>
      </c>
      <c r="M265" s="8">
        <v>-1.669</v>
      </c>
      <c r="N265" s="8">
        <f t="shared" si="390"/>
        <v>-1.4046630301187903</v>
      </c>
      <c r="O265" s="9">
        <f t="shared" si="384"/>
        <v>-1.1851848084238974</v>
      </c>
      <c r="Q265" s="40">
        <f t="shared" si="391"/>
        <v>-0.34983639666308358</v>
      </c>
      <c r="R265" s="14" t="str">
        <f t="shared" si="399"/>
        <v>C</v>
      </c>
      <c r="S265" t="str">
        <f t="shared" si="408"/>
        <v>C</v>
      </c>
      <c r="T265" s="17">
        <f t="shared" si="400"/>
        <v>-0.34983639666308358</v>
      </c>
      <c r="U265" s="34" t="str">
        <f t="shared" si="330"/>
        <v>C</v>
      </c>
      <c r="V265">
        <v>0</v>
      </c>
      <c r="X265" s="16">
        <f t="shared" si="380"/>
        <v>40877</v>
      </c>
      <c r="Y265" s="1" t="e">
        <f t="shared" si="392"/>
        <v>#N/A</v>
      </c>
      <c r="Z265" s="1" t="e">
        <f t="shared" si="393"/>
        <v>#N/A</v>
      </c>
      <c r="AA265" s="1">
        <f t="shared" si="394"/>
        <v>-0.34983639666308358</v>
      </c>
      <c r="AB265" s="1">
        <f t="shared" si="395"/>
        <v>-0.34983639666308358</v>
      </c>
      <c r="AC265">
        <v>0</v>
      </c>
      <c r="AD265" s="1">
        <v>61.8</v>
      </c>
      <c r="AF265" s="16">
        <f t="shared" si="401"/>
        <v>40877</v>
      </c>
      <c r="AG265" s="1" t="e">
        <f t="shared" si="402"/>
        <v>#N/A</v>
      </c>
      <c r="AH265" s="1" t="e">
        <f t="shared" si="403"/>
        <v>#N/A</v>
      </c>
      <c r="AI265" s="1">
        <f t="shared" si="404"/>
        <v>-0.34983639666308358</v>
      </c>
      <c r="AJ265" s="1">
        <f t="shared" si="405"/>
        <v>-0.34983639666308358</v>
      </c>
      <c r="AM265" s="1"/>
      <c r="AN265" s="1"/>
      <c r="AO265" s="1"/>
      <c r="AP265" s="1"/>
      <c r="AQ265" s="16">
        <f t="shared" si="409"/>
        <v>40877</v>
      </c>
      <c r="AR265">
        <f t="shared" si="410"/>
        <v>1</v>
      </c>
      <c r="AS265">
        <f t="shared" si="411"/>
        <v>1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6" t="e">
        <f t="shared" ref="BN265" si="413">#REF!</f>
        <v>#REF!</v>
      </c>
      <c r="BO265">
        <f t="shared" si="397"/>
        <v>1</v>
      </c>
      <c r="BP265">
        <f t="shared" si="398"/>
        <v>1</v>
      </c>
    </row>
    <row r="266" spans="1:68" x14ac:dyDescent="0.25">
      <c r="A266" s="7">
        <v>40908</v>
      </c>
      <c r="B266" s="8">
        <v>-0.29935400000000001</v>
      </c>
      <c r="C266" s="8">
        <f t="shared" si="386"/>
        <v>-0.25703643929222358</v>
      </c>
      <c r="D266" s="9">
        <f t="shared" si="382"/>
        <v>-1.2851821964611179</v>
      </c>
      <c r="E266" s="8">
        <f>_xll.BDH(E$2,"PX_LAST",$A266,$A266,"Days=A","Fill=P")</f>
        <v>3.6</v>
      </c>
      <c r="F266" s="8">
        <f t="shared" si="387"/>
        <v>4.7699575867918345</v>
      </c>
      <c r="G266" s="9">
        <f t="shared" si="383"/>
        <v>0.43363250789016677</v>
      </c>
      <c r="H266" s="9">
        <f t="shared" si="319"/>
        <v>-0.28000000000000003</v>
      </c>
      <c r="I266" s="9">
        <f t="shared" si="320"/>
        <v>7.6816253945083374E-2</v>
      </c>
      <c r="J266" s="8">
        <v>0.48649999999999999</v>
      </c>
      <c r="K266" s="8">
        <f t="shared" si="388"/>
        <v>0.14534952098471407</v>
      </c>
      <c r="L266" s="9">
        <f t="shared" si="389"/>
        <v>0.34534952098471405</v>
      </c>
      <c r="M266" s="8">
        <v>-1.5580000000000001</v>
      </c>
      <c r="N266" s="8">
        <f t="shared" si="390"/>
        <v>-1.4483640665349351</v>
      </c>
      <c r="O266" s="9">
        <f t="shared" si="384"/>
        <v>-1.2034799817757398</v>
      </c>
      <c r="Q266" s="40">
        <f t="shared" si="391"/>
        <v>-0.34605320810353707</v>
      </c>
      <c r="R266" s="14" t="str">
        <f t="shared" si="399"/>
        <v>R</v>
      </c>
      <c r="S266" t="str">
        <f t="shared" si="408"/>
        <v>C</v>
      </c>
      <c r="T266" s="17">
        <f t="shared" si="400"/>
        <v>-0.34983639666308358</v>
      </c>
      <c r="U266" s="34" t="str">
        <f t="shared" si="330"/>
        <v>R</v>
      </c>
      <c r="V266">
        <v>0</v>
      </c>
      <c r="X266" s="16">
        <f t="shared" si="380"/>
        <v>40908</v>
      </c>
      <c r="Y266" s="1" t="e">
        <f t="shared" si="392"/>
        <v>#N/A</v>
      </c>
      <c r="Z266" s="1" t="e">
        <f t="shared" si="393"/>
        <v>#N/A</v>
      </c>
      <c r="AA266" s="1" t="e">
        <f t="shared" si="394"/>
        <v>#N/A</v>
      </c>
      <c r="AB266" s="1">
        <f t="shared" si="395"/>
        <v>-0.34605320810353707</v>
      </c>
      <c r="AC266">
        <v>0</v>
      </c>
      <c r="AD266" s="1">
        <v>69.5</v>
      </c>
      <c r="AF266" s="16">
        <f t="shared" si="401"/>
        <v>40908</v>
      </c>
      <c r="AG266" s="1" t="e">
        <f t="shared" si="402"/>
        <v>#N/A</v>
      </c>
      <c r="AH266" s="1" t="e">
        <f t="shared" si="403"/>
        <v>#N/A</v>
      </c>
      <c r="AI266" s="1" t="e">
        <f t="shared" si="404"/>
        <v>#N/A</v>
      </c>
      <c r="AJ266" s="1">
        <f t="shared" si="405"/>
        <v>-0.34605320810353707</v>
      </c>
      <c r="AM266" s="1"/>
      <c r="AN266" s="1"/>
      <c r="AO266" s="1"/>
      <c r="AP266" s="1"/>
      <c r="AQ266" s="16">
        <f t="shared" si="409"/>
        <v>40908</v>
      </c>
      <c r="AR266">
        <f t="shared" si="410"/>
        <v>2</v>
      </c>
      <c r="AS266">
        <f t="shared" si="411"/>
        <v>1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6" t="e">
        <f t="shared" ref="BN266" si="414">#REF!</f>
        <v>#REF!</v>
      </c>
      <c r="BO266">
        <f t="shared" si="397"/>
        <v>1</v>
      </c>
      <c r="BP266">
        <f t="shared" si="398"/>
        <v>1</v>
      </c>
    </row>
    <row r="267" spans="1:68" x14ac:dyDescent="0.25">
      <c r="A267" s="7">
        <v>40939</v>
      </c>
      <c r="B267" s="8">
        <v>-0.17607300000000001</v>
      </c>
      <c r="C267" s="8">
        <f t="shared" si="386"/>
        <v>-0.23396185909393985</v>
      </c>
      <c r="D267" s="9">
        <f t="shared" si="382"/>
        <v>-1.1698092954696993</v>
      </c>
      <c r="E267" s="8">
        <f>_xll.BDH(E$2,"PX_LAST",$A267,$A267,"Days=A","Fill=P")</f>
        <v>3.9</v>
      </c>
      <c r="F267" s="8">
        <f t="shared" si="387"/>
        <v>4.5220196745561614</v>
      </c>
      <c r="G267" s="9">
        <f t="shared" si="383"/>
        <v>0.41109269768692375</v>
      </c>
      <c r="H267" s="9">
        <f t="shared" ref="H267:H330" si="415">MAX(MIN(E267-E261,10),-10)/10</f>
        <v>-0.28999999999999998</v>
      </c>
      <c r="I267" s="9">
        <f t="shared" ref="I267:I330" si="416">AVERAGE(G267:H267)</f>
        <v>6.0546348843461884E-2</v>
      </c>
      <c r="J267" s="8">
        <v>0.57899999999999996</v>
      </c>
      <c r="K267" s="8">
        <f t="shared" si="388"/>
        <v>0.26893990750407054</v>
      </c>
      <c r="L267" s="9">
        <f t="shared" si="389"/>
        <v>0.46893990750407055</v>
      </c>
      <c r="M267" s="8">
        <v>-1.038</v>
      </c>
      <c r="N267" s="8">
        <f t="shared" si="390"/>
        <v>-1.3314103075724786</v>
      </c>
      <c r="O267" s="9">
        <f t="shared" si="384"/>
        <v>-1.1538675433395631</v>
      </c>
      <c r="Q267" s="40">
        <f t="shared" si="391"/>
        <v>-0.29941434411409262</v>
      </c>
      <c r="R267" s="14" t="str">
        <f t="shared" si="399"/>
        <v>R</v>
      </c>
      <c r="S267" t="str">
        <f t="shared" si="408"/>
        <v>R</v>
      </c>
      <c r="T267" s="17">
        <f t="shared" ref="T267:T330" si="417">IF(S267&lt;&gt;R266,Q267,T266)</f>
        <v>-0.34983639666308358</v>
      </c>
      <c r="U267" s="34" t="str">
        <f t="shared" si="330"/>
        <v>R</v>
      </c>
      <c r="V267">
        <v>0</v>
      </c>
      <c r="X267" s="16">
        <f t="shared" si="380"/>
        <v>40939</v>
      </c>
      <c r="Y267" s="1" t="e">
        <f t="shared" si="392"/>
        <v>#N/A</v>
      </c>
      <c r="Z267" s="1" t="e">
        <f t="shared" si="393"/>
        <v>#N/A</v>
      </c>
      <c r="AA267" s="1" t="e">
        <f t="shared" si="394"/>
        <v>#N/A</v>
      </c>
      <c r="AB267" s="1">
        <f t="shared" si="395"/>
        <v>-0.29941434411409262</v>
      </c>
      <c r="AC267">
        <v>0</v>
      </c>
      <c r="AD267" s="1">
        <v>53.2</v>
      </c>
      <c r="AF267" s="16">
        <f t="shared" si="401"/>
        <v>40939</v>
      </c>
      <c r="AG267" s="1" t="e">
        <f t="shared" si="402"/>
        <v>#N/A</v>
      </c>
      <c r="AH267" s="1" t="e">
        <f t="shared" si="403"/>
        <v>#N/A</v>
      </c>
      <c r="AI267" s="1" t="e">
        <f t="shared" si="404"/>
        <v>#N/A</v>
      </c>
      <c r="AJ267" s="1">
        <f t="shared" si="405"/>
        <v>-0.29941434411409262</v>
      </c>
      <c r="AM267" s="1"/>
      <c r="AN267" s="1"/>
      <c r="AO267" s="1"/>
      <c r="AP267" s="1"/>
      <c r="AQ267" s="16">
        <f t="shared" si="409"/>
        <v>40939</v>
      </c>
      <c r="AR267">
        <f t="shared" si="410"/>
        <v>2</v>
      </c>
      <c r="AS267">
        <f t="shared" si="411"/>
        <v>2</v>
      </c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6" t="e">
        <f t="shared" ref="BN267" si="418">#REF!</f>
        <v>#REF!</v>
      </c>
      <c r="BO267">
        <f t="shared" si="397"/>
        <v>2</v>
      </c>
      <c r="BP267">
        <f t="shared" si="398"/>
        <v>1</v>
      </c>
    </row>
    <row r="268" spans="1:68" x14ac:dyDescent="0.25">
      <c r="A268" s="7">
        <v>40968</v>
      </c>
      <c r="B268" s="8">
        <v>-0.107172</v>
      </c>
      <c r="C268" s="8">
        <f t="shared" si="386"/>
        <v>-0.19782674925216698</v>
      </c>
      <c r="D268" s="9">
        <f t="shared" si="382"/>
        <v>-0.98913374626083483</v>
      </c>
      <c r="E268" s="8">
        <f>_xll.BDH(E$2,"PX_LAST",$A268,$A268,"Days=A","Fill=P")</f>
        <v>4.0999999999999996</v>
      </c>
      <c r="F268" s="8">
        <f t="shared" si="387"/>
        <v>4.4017440673076553</v>
      </c>
      <c r="G268" s="9">
        <f t="shared" si="383"/>
        <v>0.40015855157342323</v>
      </c>
      <c r="H268" s="9">
        <f t="shared" si="415"/>
        <v>-0.15</v>
      </c>
      <c r="I268" s="9">
        <f t="shared" si="416"/>
        <v>0.12507927578671163</v>
      </c>
      <c r="J268" s="8">
        <v>0.1023</v>
      </c>
      <c r="K268" s="8">
        <f t="shared" si="388"/>
        <v>0.22144753386541044</v>
      </c>
      <c r="L268" s="9">
        <f t="shared" si="389"/>
        <v>0.42144753386541045</v>
      </c>
      <c r="M268" s="8">
        <v>-0.77900000000000003</v>
      </c>
      <c r="N268" s="8">
        <f t="shared" si="390"/>
        <v>-1.1739733699143222</v>
      </c>
      <c r="O268" s="9">
        <f t="shared" si="384"/>
        <v>-1.0835005168039018</v>
      </c>
      <c r="Q268" s="40">
        <f t="shared" si="391"/>
        <v>-0.27936536485459229</v>
      </c>
      <c r="R268" s="14" t="str">
        <f t="shared" si="399"/>
        <v>R</v>
      </c>
      <c r="S268" t="str">
        <f t="shared" si="408"/>
        <v>R</v>
      </c>
      <c r="T268" s="17">
        <f t="shared" si="417"/>
        <v>-0.34983639666308358</v>
      </c>
      <c r="U268" s="34" t="str">
        <f t="shared" si="330"/>
        <v>R</v>
      </c>
      <c r="V268">
        <v>0</v>
      </c>
      <c r="X268" s="16">
        <f t="shared" si="380"/>
        <v>40968</v>
      </c>
      <c r="Y268" s="1" t="e">
        <f t="shared" si="392"/>
        <v>#N/A</v>
      </c>
      <c r="Z268" s="1" t="e">
        <f t="shared" si="393"/>
        <v>#N/A</v>
      </c>
      <c r="AA268" s="1" t="e">
        <f t="shared" si="394"/>
        <v>#N/A</v>
      </c>
      <c r="AB268" s="1">
        <f t="shared" si="395"/>
        <v>-0.27936536485459229</v>
      </c>
      <c r="AC268">
        <v>0</v>
      </c>
      <c r="AD268" s="1">
        <v>49.9</v>
      </c>
      <c r="AF268" s="16">
        <f t="shared" si="401"/>
        <v>40968</v>
      </c>
      <c r="AG268" s="1" t="e">
        <f t="shared" si="402"/>
        <v>#N/A</v>
      </c>
      <c r="AH268" s="1" t="e">
        <f t="shared" si="403"/>
        <v>#N/A</v>
      </c>
      <c r="AI268" s="1" t="e">
        <f t="shared" si="404"/>
        <v>#N/A</v>
      </c>
      <c r="AJ268" s="1">
        <f t="shared" si="405"/>
        <v>-0.27936536485459229</v>
      </c>
      <c r="AM268" s="1"/>
      <c r="AN268" s="1"/>
      <c r="AO268" s="1"/>
      <c r="AP268" s="1"/>
      <c r="AQ268" s="16">
        <f t="shared" si="409"/>
        <v>40968</v>
      </c>
      <c r="AR268">
        <f t="shared" si="410"/>
        <v>2</v>
      </c>
      <c r="AS268">
        <f t="shared" si="411"/>
        <v>2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6" t="e">
        <f t="shared" ref="BN268" si="419">#REF!</f>
        <v>#REF!</v>
      </c>
      <c r="BO268">
        <f t="shared" si="397"/>
        <v>2</v>
      </c>
      <c r="BP268">
        <f t="shared" si="398"/>
        <v>1</v>
      </c>
    </row>
    <row r="269" spans="1:68" x14ac:dyDescent="0.25">
      <c r="A269" s="7">
        <v>40999</v>
      </c>
      <c r="B269" s="8">
        <v>3.3100000000000002E-4</v>
      </c>
      <c r="C269" s="8">
        <f t="shared" si="386"/>
        <v>-0.14135179071529938</v>
      </c>
      <c r="D269" s="9">
        <f t="shared" si="382"/>
        <v>-0.70675895357649687</v>
      </c>
      <c r="E269" s="8">
        <f>_xll.BDH(E$2,"PX_LAST",$A269,$A269,"Days=A","Fill=P")</f>
        <v>3.3</v>
      </c>
      <c r="F269" s="8">
        <f t="shared" si="387"/>
        <v>4.0877470081249729</v>
      </c>
      <c r="G269" s="9">
        <f t="shared" si="383"/>
        <v>0.37161336437499753</v>
      </c>
      <c r="H269" s="9">
        <f t="shared" si="415"/>
        <v>-0.12000000000000002</v>
      </c>
      <c r="I269" s="9">
        <f t="shared" si="416"/>
        <v>0.12580668218749874</v>
      </c>
      <c r="J269" s="8">
        <v>-0.31259999999999999</v>
      </c>
      <c r="K269" s="8">
        <f t="shared" si="388"/>
        <v>6.9243986713768441E-2</v>
      </c>
      <c r="L269" s="9">
        <f t="shared" si="389"/>
        <v>0.26924398671376848</v>
      </c>
      <c r="M269" s="8">
        <v>-0.65200000000000002</v>
      </c>
      <c r="N269" s="8">
        <f t="shared" si="390"/>
        <v>-1.0252109594887404</v>
      </c>
      <c r="O269" s="9">
        <f t="shared" si="384"/>
        <v>-1.0125270166710321</v>
      </c>
      <c r="Q269" s="40">
        <f t="shared" si="391"/>
        <v>-0.2561370216088153</v>
      </c>
      <c r="R269" s="14" t="str">
        <f t="shared" si="399"/>
        <v>R</v>
      </c>
      <c r="S269" t="str">
        <f t="shared" si="408"/>
        <v>R</v>
      </c>
      <c r="T269" s="17">
        <f t="shared" si="417"/>
        <v>-0.34983639666308358</v>
      </c>
      <c r="U269" s="34" t="str">
        <f t="shared" si="330"/>
        <v>R</v>
      </c>
      <c r="V269">
        <v>0</v>
      </c>
      <c r="X269" s="16">
        <f t="shared" si="380"/>
        <v>40999</v>
      </c>
      <c r="Y269" s="1" t="e">
        <f t="shared" si="392"/>
        <v>#N/A</v>
      </c>
      <c r="Z269" s="1" t="e">
        <f t="shared" si="393"/>
        <v>#N/A</v>
      </c>
      <c r="AA269" s="1" t="e">
        <f t="shared" si="394"/>
        <v>#N/A</v>
      </c>
      <c r="AB269" s="1">
        <f t="shared" si="395"/>
        <v>-0.2561370216088153</v>
      </c>
      <c r="AC269">
        <v>0</v>
      </c>
      <c r="AD269" s="1">
        <v>21.5</v>
      </c>
      <c r="AF269" s="16">
        <f t="shared" si="401"/>
        <v>40999</v>
      </c>
      <c r="AG269" s="1" t="e">
        <f t="shared" si="402"/>
        <v>#N/A</v>
      </c>
      <c r="AH269" s="1" t="e">
        <f t="shared" si="403"/>
        <v>#N/A</v>
      </c>
      <c r="AI269" s="1" t="e">
        <f t="shared" si="404"/>
        <v>#N/A</v>
      </c>
      <c r="AJ269" s="1">
        <f t="shared" si="405"/>
        <v>-0.2561370216088153</v>
      </c>
      <c r="AM269" s="1"/>
      <c r="AN269" s="1"/>
      <c r="AO269" s="1"/>
      <c r="AP269" s="1"/>
      <c r="AQ269" s="16">
        <f t="shared" si="409"/>
        <v>40999</v>
      </c>
      <c r="AR269">
        <f t="shared" si="410"/>
        <v>2</v>
      </c>
      <c r="AS269">
        <f t="shared" si="411"/>
        <v>2</v>
      </c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6" t="e">
        <f t="shared" ref="BN269" si="420">#REF!</f>
        <v>#REF!</v>
      </c>
      <c r="BO269">
        <f t="shared" si="397"/>
        <v>2</v>
      </c>
      <c r="BP269">
        <f t="shared" si="398"/>
        <v>1</v>
      </c>
    </row>
    <row r="270" spans="1:68" x14ac:dyDescent="0.25">
      <c r="A270" s="7">
        <v>41029</v>
      </c>
      <c r="B270" s="8">
        <v>-7.1640000000000002E-3</v>
      </c>
      <c r="C270" s="8">
        <f t="shared" si="386"/>
        <v>-0.10310827036143905</v>
      </c>
      <c r="D270" s="9">
        <f t="shared" si="382"/>
        <v>-0.51554135180719518</v>
      </c>
      <c r="E270" s="8">
        <f>_xll.BDH(E$2,"PX_LAST",$A270,$A270,"Days=A","Fill=P")</f>
        <v>3.1</v>
      </c>
      <c r="F270" s="8">
        <f t="shared" si="387"/>
        <v>3.8062391108093556</v>
      </c>
      <c r="G270" s="9">
        <f t="shared" si="383"/>
        <v>0.34602173734630504</v>
      </c>
      <c r="H270" s="9">
        <f t="shared" si="415"/>
        <v>-0.21000000000000002</v>
      </c>
      <c r="I270" s="9">
        <f t="shared" si="416"/>
        <v>6.8010868673152508E-2</v>
      </c>
      <c r="J270" s="8">
        <v>5.6399999999999999E-2</v>
      </c>
      <c r="K270" s="8">
        <f t="shared" si="388"/>
        <v>6.5583450500344434E-2</v>
      </c>
      <c r="L270" s="9">
        <f t="shared" si="389"/>
        <v>0.26558345050034443</v>
      </c>
      <c r="M270" s="8">
        <v>-0.59899999999999998</v>
      </c>
      <c r="N270" s="8">
        <f t="shared" si="390"/>
        <v>-0.90374083603444944</v>
      </c>
      <c r="O270" s="9">
        <f t="shared" si="384"/>
        <v>-0.45187041801722472</v>
      </c>
      <c r="Q270" s="40">
        <f t="shared" si="391"/>
        <v>-6.9698220779533984E-2</v>
      </c>
      <c r="R270" s="14" t="str">
        <f t="shared" si="399"/>
        <v>R</v>
      </c>
      <c r="S270" t="str">
        <f t="shared" si="408"/>
        <v>R</v>
      </c>
      <c r="T270" s="17">
        <f t="shared" si="417"/>
        <v>-0.34983639666308358</v>
      </c>
      <c r="U270" s="34" t="str">
        <f t="shared" si="330"/>
        <v>R</v>
      </c>
      <c r="V270">
        <v>0</v>
      </c>
      <c r="X270" s="16">
        <f t="shared" si="380"/>
        <v>41029</v>
      </c>
      <c r="Y270" s="1" t="e">
        <f t="shared" si="392"/>
        <v>#N/A</v>
      </c>
      <c r="Z270" s="1" t="e">
        <f t="shared" si="393"/>
        <v>#N/A</v>
      </c>
      <c r="AA270" s="1">
        <f t="shared" si="394"/>
        <v>-6.9698220779533984E-2</v>
      </c>
      <c r="AB270" s="1">
        <f t="shared" si="395"/>
        <v>-6.9698220779533984E-2</v>
      </c>
      <c r="AC270">
        <v>0</v>
      </c>
      <c r="AD270" s="1">
        <v>-14</v>
      </c>
      <c r="AF270" s="16">
        <f t="shared" si="401"/>
        <v>41029</v>
      </c>
      <c r="AG270" s="1" t="e">
        <f t="shared" si="402"/>
        <v>#N/A</v>
      </c>
      <c r="AH270" s="1" t="e">
        <f t="shared" si="403"/>
        <v>#N/A</v>
      </c>
      <c r="AI270" s="1">
        <f t="shared" si="404"/>
        <v>-6.9698220779533984E-2</v>
      </c>
      <c r="AJ270" s="1">
        <f t="shared" si="405"/>
        <v>-6.9698220779533984E-2</v>
      </c>
      <c r="AM270" s="1"/>
      <c r="AN270" s="1"/>
      <c r="AO270" s="1"/>
      <c r="AP270" s="1"/>
      <c r="AQ270" s="16">
        <f t="shared" si="409"/>
        <v>41029</v>
      </c>
      <c r="AR270">
        <f t="shared" si="410"/>
        <v>2</v>
      </c>
      <c r="AS270">
        <f t="shared" si="411"/>
        <v>2</v>
      </c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6" t="e">
        <f t="shared" ref="BN270" si="421">#REF!</f>
        <v>#REF!</v>
      </c>
      <c r="BO270">
        <f t="shared" si="397"/>
        <v>2</v>
      </c>
      <c r="BP270">
        <f t="shared" si="398"/>
        <v>1</v>
      </c>
    </row>
    <row r="271" spans="1:68" x14ac:dyDescent="0.25">
      <c r="A271" s="7">
        <v>41060</v>
      </c>
      <c r="B271" s="8">
        <v>-0.215391</v>
      </c>
      <c r="C271" s="8">
        <f t="shared" si="386"/>
        <v>-0.13510884830842892</v>
      </c>
      <c r="D271" s="9">
        <f t="shared" si="382"/>
        <v>-0.67554424154214454</v>
      </c>
      <c r="E271" s="8">
        <f>_xll.BDH(E$2,"PX_LAST",$A271,$A271,"Days=A","Fill=P")</f>
        <v>2.6</v>
      </c>
      <c r="F271" s="8">
        <f t="shared" si="387"/>
        <v>3.4624609642286894</v>
      </c>
      <c r="G271" s="9">
        <f t="shared" si="383"/>
        <v>0.31476917856624448</v>
      </c>
      <c r="H271" s="9">
        <f t="shared" si="415"/>
        <v>-0.16999999999999998</v>
      </c>
      <c r="I271" s="9">
        <f t="shared" si="416"/>
        <v>7.2384589283122247E-2</v>
      </c>
      <c r="J271" s="8">
        <v>-0.20100000000000001</v>
      </c>
      <c r="K271" s="8">
        <f t="shared" si="388"/>
        <v>-1.0392832892253741E-2</v>
      </c>
      <c r="L271" s="9">
        <f t="shared" si="389"/>
        <v>0.18960716710774628</v>
      </c>
      <c r="M271" s="8">
        <v>-1.1779999999999999</v>
      </c>
      <c r="N271" s="8">
        <f t="shared" si="390"/>
        <v>-0.9819046977646313</v>
      </c>
      <c r="O271" s="9">
        <f t="shared" si="384"/>
        <v>-0.49095234888231565</v>
      </c>
      <c r="Q271" s="40">
        <f t="shared" si="391"/>
        <v>-0.13755471808463951</v>
      </c>
      <c r="R271" s="14" t="str">
        <f t="shared" si="399"/>
        <v>C</v>
      </c>
      <c r="S271" t="str">
        <f t="shared" si="408"/>
        <v>C</v>
      </c>
      <c r="T271" s="17">
        <f t="shared" si="417"/>
        <v>-0.13755471808463951</v>
      </c>
      <c r="U271" s="34" t="str">
        <f t="shared" si="330"/>
        <v>C</v>
      </c>
      <c r="V271">
        <v>0</v>
      </c>
      <c r="X271" s="16">
        <f t="shared" si="380"/>
        <v>41060</v>
      </c>
      <c r="Y271" s="1" t="e">
        <f t="shared" si="392"/>
        <v>#N/A</v>
      </c>
      <c r="Z271" s="1" t="e">
        <f t="shared" si="393"/>
        <v>#N/A</v>
      </c>
      <c r="AA271" s="1">
        <f t="shared" si="394"/>
        <v>-0.13755471808463951</v>
      </c>
      <c r="AB271" s="1" t="e">
        <f t="shared" si="395"/>
        <v>#N/A</v>
      </c>
      <c r="AC271">
        <v>0</v>
      </c>
      <c r="AD271" s="1">
        <v>-35.9</v>
      </c>
      <c r="AF271" s="16">
        <f t="shared" si="401"/>
        <v>41060</v>
      </c>
      <c r="AG271" s="1" t="e">
        <f t="shared" si="402"/>
        <v>#N/A</v>
      </c>
      <c r="AH271" s="1" t="e">
        <f t="shared" si="403"/>
        <v>#N/A</v>
      </c>
      <c r="AI271" s="1">
        <f t="shared" si="404"/>
        <v>-0.13755471808463951</v>
      </c>
      <c r="AJ271" s="1" t="e">
        <f t="shared" si="405"/>
        <v>#N/A</v>
      </c>
      <c r="AM271" s="1"/>
      <c r="AN271" s="1"/>
      <c r="AO271" s="1"/>
      <c r="AP271" s="1"/>
      <c r="AQ271" s="16">
        <f t="shared" si="409"/>
        <v>41060</v>
      </c>
      <c r="AR271">
        <f t="shared" si="410"/>
        <v>1</v>
      </c>
      <c r="AS271">
        <f t="shared" si="411"/>
        <v>1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6" t="e">
        <f t="shared" ref="BN271" si="422">#REF!</f>
        <v>#REF!</v>
      </c>
      <c r="BO271">
        <f t="shared" si="397"/>
        <v>1</v>
      </c>
      <c r="BP271">
        <f t="shared" si="398"/>
        <v>1</v>
      </c>
    </row>
    <row r="272" spans="1:68" x14ac:dyDescent="0.25">
      <c r="A272" s="7">
        <v>41090</v>
      </c>
      <c r="B272" s="8">
        <v>-0.25166300000000003</v>
      </c>
      <c r="C272" s="8">
        <f t="shared" si="386"/>
        <v>-0.16832678154052672</v>
      </c>
      <c r="D272" s="9">
        <f t="shared" si="382"/>
        <v>-0.84163390770263358</v>
      </c>
      <c r="E272" s="8">
        <f>_xll.BDH(E$2,"PX_LAST",$A272,$A272,"Days=A","Fill=P")</f>
        <v>2.1</v>
      </c>
      <c r="F272" s="8">
        <f t="shared" si="387"/>
        <v>3.074159589423513</v>
      </c>
      <c r="G272" s="9">
        <f t="shared" si="383"/>
        <v>0.27946905358395574</v>
      </c>
      <c r="H272" s="9">
        <f t="shared" si="415"/>
        <v>-0.15</v>
      </c>
      <c r="I272" s="9">
        <f t="shared" si="416"/>
        <v>6.4734526791977873E-2</v>
      </c>
      <c r="J272" s="8">
        <v>-0.41499999999999998</v>
      </c>
      <c r="K272" s="8">
        <f t="shared" si="388"/>
        <v>-0.12570587551796142</v>
      </c>
      <c r="L272" s="9">
        <f t="shared" si="389"/>
        <v>7.4294124482038593E-2</v>
      </c>
      <c r="M272" s="8">
        <v>-0.68300000000000005</v>
      </c>
      <c r="N272" s="8">
        <f t="shared" si="390"/>
        <v>-0.89671685890171138</v>
      </c>
      <c r="O272" s="9">
        <f t="shared" si="384"/>
        <v>-0.44835842945085569</v>
      </c>
      <c r="Q272" s="40">
        <f t="shared" si="391"/>
        <v>-0.17466730547597181</v>
      </c>
      <c r="R272" s="14" t="str">
        <f t="shared" si="399"/>
        <v>C</v>
      </c>
      <c r="S272" t="str">
        <f t="shared" si="408"/>
        <v>C</v>
      </c>
      <c r="T272" s="17">
        <f t="shared" si="417"/>
        <v>-0.13755471808463951</v>
      </c>
      <c r="U272" s="34" t="str">
        <f t="shared" si="330"/>
        <v>C</v>
      </c>
      <c r="V272">
        <v>0</v>
      </c>
      <c r="X272" s="16">
        <f t="shared" si="380"/>
        <v>41090</v>
      </c>
      <c r="Y272" s="1" t="e">
        <f t="shared" si="392"/>
        <v>#N/A</v>
      </c>
      <c r="Z272" s="1" t="e">
        <f t="shared" si="393"/>
        <v>#N/A</v>
      </c>
      <c r="AA272" s="1">
        <f t="shared" si="394"/>
        <v>-0.17466730547597181</v>
      </c>
      <c r="AB272" s="1" t="e">
        <f t="shared" si="395"/>
        <v>#N/A</v>
      </c>
      <c r="AC272">
        <v>0</v>
      </c>
      <c r="AD272" s="1">
        <v>-60.9</v>
      </c>
      <c r="AF272" s="16">
        <f t="shared" si="401"/>
        <v>41090</v>
      </c>
      <c r="AG272" s="1" t="e">
        <f t="shared" si="402"/>
        <v>#N/A</v>
      </c>
      <c r="AH272" s="1" t="e">
        <f t="shared" si="403"/>
        <v>#N/A</v>
      </c>
      <c r="AI272" s="1">
        <f t="shared" si="404"/>
        <v>-0.17466730547597181</v>
      </c>
      <c r="AJ272" s="1" t="e">
        <f t="shared" si="405"/>
        <v>#N/A</v>
      </c>
      <c r="AM272" s="1"/>
      <c r="AN272" s="1"/>
      <c r="AO272" s="1"/>
      <c r="AP272" s="1"/>
      <c r="AQ272" s="16">
        <f t="shared" si="409"/>
        <v>41090</v>
      </c>
      <c r="AR272">
        <f t="shared" si="410"/>
        <v>1</v>
      </c>
      <c r="AS272">
        <f t="shared" si="411"/>
        <v>1</v>
      </c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6" t="e">
        <f t="shared" ref="BN272" si="423">#REF!</f>
        <v>#REF!</v>
      </c>
      <c r="BO272">
        <f t="shared" si="397"/>
        <v>1</v>
      </c>
      <c r="BP272">
        <f t="shared" si="398"/>
        <v>1</v>
      </c>
    </row>
    <row r="273" spans="1:68" x14ac:dyDescent="0.25">
      <c r="A273" s="7">
        <v>41121</v>
      </c>
      <c r="B273" s="8">
        <v>-0.26631500000000002</v>
      </c>
      <c r="C273" s="8">
        <f t="shared" si="386"/>
        <v>-0.19625342380147662</v>
      </c>
      <c r="D273" s="9">
        <f t="shared" si="382"/>
        <v>-0.98126711900738306</v>
      </c>
      <c r="E273" s="8">
        <f>_xll.BDH(E$2,"PX_LAST",$A273,$A273,"Days=A","Fill=P")</f>
        <v>1.8</v>
      </c>
      <c r="F273" s="8">
        <f t="shared" si="387"/>
        <v>2.7110241064378116</v>
      </c>
      <c r="G273" s="9">
        <f t="shared" si="383"/>
        <v>0.24645673694889195</v>
      </c>
      <c r="H273" s="9">
        <f t="shared" si="415"/>
        <v>-0.20999999999999996</v>
      </c>
      <c r="I273" s="9">
        <f t="shared" si="416"/>
        <v>1.8228368474445991E-2</v>
      </c>
      <c r="J273" s="8">
        <v>-0.4234</v>
      </c>
      <c r="K273" s="8">
        <f t="shared" si="388"/>
        <v>-0.21054870099534242</v>
      </c>
      <c r="L273" s="9">
        <f t="shared" si="389"/>
        <v>-1.0548700995342414E-2</v>
      </c>
      <c r="M273" s="8">
        <v>-0.60499999999999998</v>
      </c>
      <c r="N273" s="8">
        <f t="shared" si="390"/>
        <v>-0.81357755411472366</v>
      </c>
      <c r="O273" s="9">
        <f t="shared" si="384"/>
        <v>-0.40678877705736183</v>
      </c>
      <c r="Q273" s="40">
        <f t="shared" si="391"/>
        <v>-0.20390759727895622</v>
      </c>
      <c r="R273" s="14" t="str">
        <f t="shared" si="399"/>
        <v>C</v>
      </c>
      <c r="S273" t="str">
        <f t="shared" si="408"/>
        <v>C</v>
      </c>
      <c r="T273" s="17">
        <f t="shared" si="417"/>
        <v>-0.13755471808463951</v>
      </c>
      <c r="U273" s="34" t="str">
        <f t="shared" si="330"/>
        <v>C</v>
      </c>
      <c r="V273">
        <v>0</v>
      </c>
      <c r="X273" s="16">
        <f t="shared" si="380"/>
        <v>41121</v>
      </c>
      <c r="Y273" s="1" t="e">
        <f t="shared" si="392"/>
        <v>#N/A</v>
      </c>
      <c r="Z273" s="1" t="e">
        <f t="shared" si="393"/>
        <v>#N/A</v>
      </c>
      <c r="AA273" s="1">
        <f t="shared" si="394"/>
        <v>-0.20390759727895622</v>
      </c>
      <c r="AB273" s="1" t="e">
        <f t="shared" si="395"/>
        <v>#N/A</v>
      </c>
      <c r="AC273">
        <v>0</v>
      </c>
      <c r="AD273" s="1">
        <v>-41.9</v>
      </c>
      <c r="AF273" s="16">
        <f t="shared" si="401"/>
        <v>41121</v>
      </c>
      <c r="AG273" s="1" t="e">
        <f t="shared" si="402"/>
        <v>#N/A</v>
      </c>
      <c r="AH273" s="1" t="e">
        <f t="shared" si="403"/>
        <v>#N/A</v>
      </c>
      <c r="AI273" s="1">
        <f t="shared" si="404"/>
        <v>-0.20390759727895622</v>
      </c>
      <c r="AJ273" s="1" t="e">
        <f t="shared" si="405"/>
        <v>#N/A</v>
      </c>
      <c r="AM273" s="1"/>
      <c r="AN273" s="1"/>
      <c r="AO273" s="1"/>
      <c r="AP273" s="1"/>
      <c r="AQ273" s="16">
        <f t="shared" si="409"/>
        <v>41121</v>
      </c>
      <c r="AR273">
        <f t="shared" si="410"/>
        <v>1</v>
      </c>
      <c r="AS273">
        <f t="shared" si="411"/>
        <v>1</v>
      </c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6" t="e">
        <f t="shared" ref="BN273" si="424">#REF!</f>
        <v>#REF!</v>
      </c>
      <c r="BO273">
        <f t="shared" si="397"/>
        <v>1</v>
      </c>
      <c r="BP273">
        <f t="shared" si="398"/>
        <v>1</v>
      </c>
    </row>
    <row r="274" spans="1:68" x14ac:dyDescent="0.25">
      <c r="A274" s="7">
        <v>41152</v>
      </c>
      <c r="B274" s="8">
        <v>-0.13097300000000001</v>
      </c>
      <c r="C274" s="8">
        <f t="shared" si="386"/>
        <v>-0.17764850301805579</v>
      </c>
      <c r="D274" s="9">
        <f t="shared" si="382"/>
        <v>-0.88824251509027896</v>
      </c>
      <c r="E274" s="8">
        <f>_xll.BDH(E$2,"PX_LAST",$A274,$A274,"Days=A","Fill=P")</f>
        <v>2.1</v>
      </c>
      <c r="F274" s="8">
        <f t="shared" si="387"/>
        <v>2.5368822361030352</v>
      </c>
      <c r="G274" s="9">
        <f t="shared" si="383"/>
        <v>0.23062565782754865</v>
      </c>
      <c r="H274" s="9">
        <f t="shared" si="415"/>
        <v>-0.19999999999999996</v>
      </c>
      <c r="I274" s="9">
        <f t="shared" si="416"/>
        <v>1.5312828913774348E-2</v>
      </c>
      <c r="J274" s="8">
        <v>-0.52180000000000004</v>
      </c>
      <c r="K274" s="8">
        <f t="shared" si="388"/>
        <v>-0.29925532121166987</v>
      </c>
      <c r="L274" s="9">
        <f t="shared" si="389"/>
        <v>-9.9255321211669856E-2</v>
      </c>
      <c r="M274" s="8">
        <v>-0.51600000000000001</v>
      </c>
      <c r="N274" s="8">
        <f t="shared" si="390"/>
        <v>-0.72876795119202731</v>
      </c>
      <c r="O274" s="9">
        <f t="shared" si="384"/>
        <v>-0.36438397559601365</v>
      </c>
      <c r="Q274" s="40">
        <f t="shared" si="391"/>
        <v>-0.22244753000899914</v>
      </c>
      <c r="R274" s="14" t="str">
        <f t="shared" si="399"/>
        <v>C</v>
      </c>
      <c r="S274" t="str">
        <f t="shared" si="408"/>
        <v>C</v>
      </c>
      <c r="T274" s="17">
        <f t="shared" si="417"/>
        <v>-0.13755471808463951</v>
      </c>
      <c r="U274" s="34" t="str">
        <f t="shared" si="330"/>
        <v>C</v>
      </c>
      <c r="V274">
        <v>0</v>
      </c>
      <c r="X274" s="16">
        <f t="shared" si="380"/>
        <v>41152</v>
      </c>
      <c r="Y274" s="1" t="e">
        <f t="shared" si="392"/>
        <v>#N/A</v>
      </c>
      <c r="Z274" s="1" t="e">
        <f t="shared" si="393"/>
        <v>#N/A</v>
      </c>
      <c r="AA274" s="1">
        <f t="shared" si="394"/>
        <v>-0.22244753000899914</v>
      </c>
      <c r="AB274" s="1">
        <f t="shared" si="395"/>
        <v>-0.22244753000899914</v>
      </c>
      <c r="AC274">
        <v>0</v>
      </c>
      <c r="AD274" s="1">
        <v>-3.4</v>
      </c>
      <c r="AF274" s="16">
        <f t="shared" si="401"/>
        <v>41152</v>
      </c>
      <c r="AG274" s="1" t="e">
        <f t="shared" si="402"/>
        <v>#N/A</v>
      </c>
      <c r="AH274" s="1" t="e">
        <f t="shared" si="403"/>
        <v>#N/A</v>
      </c>
      <c r="AI274" s="1">
        <f t="shared" si="404"/>
        <v>-0.22244753000899914</v>
      </c>
      <c r="AJ274" s="1">
        <f t="shared" si="405"/>
        <v>-0.22244753000899914</v>
      </c>
      <c r="AM274" s="1"/>
      <c r="AN274" s="1"/>
      <c r="AO274" s="1"/>
      <c r="AP274" s="1"/>
      <c r="AQ274" s="16">
        <f t="shared" si="409"/>
        <v>41152</v>
      </c>
      <c r="AR274">
        <f t="shared" si="410"/>
        <v>1</v>
      </c>
      <c r="AS274">
        <f t="shared" si="411"/>
        <v>1</v>
      </c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6" t="e">
        <f t="shared" ref="BN274" si="425">#REF!</f>
        <v>#REF!</v>
      </c>
      <c r="BO274">
        <f t="shared" si="397"/>
        <v>1</v>
      </c>
      <c r="BP274">
        <f t="shared" si="398"/>
        <v>1</v>
      </c>
    </row>
    <row r="275" spans="1:68" x14ac:dyDescent="0.25">
      <c r="A275" s="7">
        <v>41182</v>
      </c>
      <c r="B275" s="8">
        <v>-3.5957999999999997E-2</v>
      </c>
      <c r="C275" s="8">
        <f t="shared" si="386"/>
        <v>-0.13726670965790988</v>
      </c>
      <c r="D275" s="9">
        <f t="shared" si="382"/>
        <v>-0.6863335482895494</v>
      </c>
      <c r="E275" s="8">
        <f>_xll.BDH(E$2,"PX_LAST",$A275,$A275,"Days=A","Fill=P")</f>
        <v>3.2</v>
      </c>
      <c r="F275" s="8">
        <f t="shared" si="387"/>
        <v>2.7258707988136703</v>
      </c>
      <c r="G275" s="9">
        <f t="shared" si="383"/>
        <v>0.24780643625578821</v>
      </c>
      <c r="H275" s="9">
        <f t="shared" si="415"/>
        <v>-9.9999999999999638E-3</v>
      </c>
      <c r="I275" s="9">
        <f t="shared" si="416"/>
        <v>0.11890321812789413</v>
      </c>
      <c r="J275" s="8">
        <v>-0.21640000000000001</v>
      </c>
      <c r="K275" s="8">
        <f t="shared" si="388"/>
        <v>-0.27564155466634399</v>
      </c>
      <c r="L275" s="9">
        <f t="shared" si="389"/>
        <v>-7.564155466634398E-2</v>
      </c>
      <c r="M275" s="8">
        <v>-0.159</v>
      </c>
      <c r="N275" s="8">
        <f t="shared" si="390"/>
        <v>-0.56638408510229954</v>
      </c>
      <c r="O275" s="9">
        <f t="shared" si="384"/>
        <v>-0.28319204255114977</v>
      </c>
      <c r="Q275" s="40">
        <f t="shared" si="391"/>
        <v>-0.17168958532007075</v>
      </c>
      <c r="R275" s="14" t="str">
        <f t="shared" si="399"/>
        <v>R</v>
      </c>
      <c r="S275" t="str">
        <f t="shared" si="408"/>
        <v>R</v>
      </c>
      <c r="T275" s="17">
        <f t="shared" si="417"/>
        <v>-0.17168958532007075</v>
      </c>
      <c r="U275" s="34" t="str">
        <f t="shared" si="330"/>
        <v>R</v>
      </c>
      <c r="V275">
        <v>0</v>
      </c>
      <c r="X275" s="16">
        <f t="shared" si="380"/>
        <v>41182</v>
      </c>
      <c r="Y275" s="1" t="e">
        <f t="shared" si="392"/>
        <v>#N/A</v>
      </c>
      <c r="Z275" s="1" t="e">
        <f t="shared" si="393"/>
        <v>#N/A</v>
      </c>
      <c r="AA275" s="1" t="e">
        <f t="shared" si="394"/>
        <v>#N/A</v>
      </c>
      <c r="AB275" s="1">
        <f t="shared" si="395"/>
        <v>-0.17168958532007075</v>
      </c>
      <c r="AC275">
        <v>0</v>
      </c>
      <c r="AD275" s="1">
        <v>5.8</v>
      </c>
      <c r="AF275" s="16">
        <f t="shared" si="401"/>
        <v>41182</v>
      </c>
      <c r="AG275" s="1" t="e">
        <f t="shared" si="402"/>
        <v>#N/A</v>
      </c>
      <c r="AH275" s="1" t="e">
        <f t="shared" si="403"/>
        <v>#N/A</v>
      </c>
      <c r="AI275" s="1" t="e">
        <f t="shared" si="404"/>
        <v>#N/A</v>
      </c>
      <c r="AJ275" s="1">
        <f t="shared" si="405"/>
        <v>-0.17168958532007075</v>
      </c>
      <c r="AM275" s="1"/>
      <c r="AN275" s="1"/>
      <c r="AO275" s="1"/>
      <c r="AP275" s="1"/>
      <c r="AQ275" s="16">
        <f t="shared" si="409"/>
        <v>41182</v>
      </c>
      <c r="AR275">
        <f t="shared" si="410"/>
        <v>2</v>
      </c>
      <c r="AS275">
        <f t="shared" si="411"/>
        <v>2</v>
      </c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6" t="e">
        <f t="shared" ref="BN275" si="426">#REF!</f>
        <v>#REF!</v>
      </c>
      <c r="BO275">
        <f t="shared" si="397"/>
        <v>2</v>
      </c>
      <c r="BP275">
        <f t="shared" si="398"/>
        <v>1</v>
      </c>
    </row>
    <row r="276" spans="1:68" x14ac:dyDescent="0.25">
      <c r="A276" s="7">
        <v>41213</v>
      </c>
      <c r="B276" s="8">
        <v>-7.3179999999999999E-3</v>
      </c>
      <c r="C276" s="8">
        <f t="shared" si="386"/>
        <v>-0.10023132740540557</v>
      </c>
      <c r="D276" s="9">
        <f t="shared" si="382"/>
        <v>-0.50115663702702784</v>
      </c>
      <c r="E276" s="8">
        <f>_xll.BDH(E$2,"PX_LAST",$A276,$A276,"Days=A","Fill=P")</f>
        <v>2.7</v>
      </c>
      <c r="F276" s="8">
        <f t="shared" si="387"/>
        <v>2.7184976211517742</v>
      </c>
      <c r="G276" s="9">
        <f t="shared" si="383"/>
        <v>0.24713614737743403</v>
      </c>
      <c r="H276" s="9">
        <f t="shared" si="415"/>
        <v>-3.9999999999999994E-2</v>
      </c>
      <c r="I276" s="9">
        <f t="shared" si="416"/>
        <v>0.10356807368871701</v>
      </c>
      <c r="J276" s="8">
        <v>4.7999999999999996E-3</v>
      </c>
      <c r="K276" s="8">
        <f t="shared" si="388"/>
        <v>-0.19571571158643594</v>
      </c>
      <c r="L276" s="9">
        <f t="shared" si="389"/>
        <v>4.2842884135640691E-3</v>
      </c>
      <c r="M276" s="8">
        <v>-0.18</v>
      </c>
      <c r="N276" s="8">
        <f t="shared" si="390"/>
        <v>-0.45626462084814418</v>
      </c>
      <c r="O276" s="9">
        <f t="shared" si="384"/>
        <v>-0.22813231042407209</v>
      </c>
      <c r="Q276" s="40">
        <f t="shared" si="391"/>
        <v>-8.1599104867486949E-2</v>
      </c>
      <c r="R276" s="14" t="str">
        <f t="shared" si="399"/>
        <v>R</v>
      </c>
      <c r="S276" t="str">
        <f t="shared" si="408"/>
        <v>R</v>
      </c>
      <c r="T276" s="17">
        <f t="shared" si="417"/>
        <v>-0.17168958532007075</v>
      </c>
      <c r="U276" s="34" t="str">
        <f t="shared" ref="U276:U339" si="427">IF(OR(ABS($T276-$T275)&gt;$X$2,T276*T275&lt;0,ABS(Q276-MAX(Q265:Q275))&gt;$AL$2),R276,U275)</f>
        <v>R</v>
      </c>
      <c r="V276">
        <v>0</v>
      </c>
      <c r="X276" s="16">
        <f t="shared" si="380"/>
        <v>41213</v>
      </c>
      <c r="Y276" s="1">
        <f t="shared" si="392"/>
        <v>-8.1599104867486949E-2</v>
      </c>
      <c r="Z276" s="1" t="e">
        <f t="shared" si="393"/>
        <v>#N/A</v>
      </c>
      <c r="AA276" s="1" t="e">
        <f t="shared" si="394"/>
        <v>#N/A</v>
      </c>
      <c r="AB276" s="1">
        <f t="shared" si="395"/>
        <v>-8.1599104867486949E-2</v>
      </c>
      <c r="AC276">
        <v>0</v>
      </c>
      <c r="AD276" s="1">
        <v>48.1</v>
      </c>
      <c r="AF276" s="16">
        <f t="shared" si="401"/>
        <v>41213</v>
      </c>
      <c r="AG276" s="1">
        <f t="shared" si="402"/>
        <v>-8.1599104867486949E-2</v>
      </c>
      <c r="AH276" s="1" t="e">
        <f t="shared" si="403"/>
        <v>#N/A</v>
      </c>
      <c r="AI276" s="1" t="e">
        <f t="shared" si="404"/>
        <v>#N/A</v>
      </c>
      <c r="AJ276" s="1">
        <f t="shared" si="405"/>
        <v>-8.1599104867486949E-2</v>
      </c>
      <c r="AM276" s="1"/>
      <c r="AN276" s="1"/>
      <c r="AO276" s="1"/>
      <c r="AP276" s="1"/>
      <c r="AQ276" s="16">
        <f t="shared" si="409"/>
        <v>41213</v>
      </c>
      <c r="AR276">
        <f t="shared" si="410"/>
        <v>2</v>
      </c>
      <c r="AS276">
        <f t="shared" si="411"/>
        <v>2</v>
      </c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6" t="e">
        <f t="shared" ref="BN276" si="428">#REF!</f>
        <v>#REF!</v>
      </c>
      <c r="BO276">
        <f t="shared" si="397"/>
        <v>2</v>
      </c>
      <c r="BP276">
        <f t="shared" si="398"/>
        <v>1</v>
      </c>
    </row>
    <row r="277" spans="1:68" x14ac:dyDescent="0.25">
      <c r="A277" s="7">
        <v>41243</v>
      </c>
      <c r="B277" s="8">
        <v>-2.3151999999999999E-2</v>
      </c>
      <c r="C277" s="8">
        <f t="shared" si="386"/>
        <v>-7.8263719094864986E-2</v>
      </c>
      <c r="D277" s="9">
        <f t="shared" si="382"/>
        <v>-0.3913185954743249</v>
      </c>
      <c r="E277" s="8">
        <f>_xll.BDH(E$2,"PX_LAST",$A277,$A277,"Days=A","Fill=P")</f>
        <v>2.7</v>
      </c>
      <c r="F277" s="8">
        <f t="shared" si="387"/>
        <v>2.7132257991235185</v>
      </c>
      <c r="G277" s="9">
        <f t="shared" si="383"/>
        <v>0.24665689082941078</v>
      </c>
      <c r="H277" s="9">
        <f t="shared" si="415"/>
        <v>1.0000000000000009E-2</v>
      </c>
      <c r="I277" s="9">
        <f t="shared" si="416"/>
        <v>0.12832844541470539</v>
      </c>
      <c r="J277" s="8">
        <v>0.6946</v>
      </c>
      <c r="K277" s="8">
        <f t="shared" si="388"/>
        <v>5.8024266215698339E-2</v>
      </c>
      <c r="L277" s="9">
        <f t="shared" si="389"/>
        <v>0.25802426621569835</v>
      </c>
      <c r="M277" s="8">
        <v>8.2000000000000003E-2</v>
      </c>
      <c r="N277" s="8">
        <f t="shared" si="390"/>
        <v>-0.30285920390642307</v>
      </c>
      <c r="O277" s="9">
        <f t="shared" si="384"/>
        <v>-0.15142960195321153</v>
      </c>
      <c r="Q277" s="40">
        <f t="shared" si="391"/>
        <v>2.3916961837928657E-2</v>
      </c>
      <c r="R277" s="14" t="str">
        <f t="shared" si="399"/>
        <v>E</v>
      </c>
      <c r="S277" t="str">
        <f t="shared" si="408"/>
        <v>E</v>
      </c>
      <c r="T277" s="17">
        <f t="shared" si="417"/>
        <v>2.3916961837928657E-2</v>
      </c>
      <c r="U277" s="34" t="str">
        <f t="shared" si="427"/>
        <v>E</v>
      </c>
      <c r="V277">
        <v>0</v>
      </c>
      <c r="X277" s="16">
        <f t="shared" si="380"/>
        <v>41243</v>
      </c>
      <c r="Y277" s="1">
        <f t="shared" si="392"/>
        <v>2.3916961837928657E-2</v>
      </c>
      <c r="Z277" s="1" t="e">
        <f t="shared" si="393"/>
        <v>#N/A</v>
      </c>
      <c r="AA277" s="1" t="e">
        <f t="shared" si="394"/>
        <v>#N/A</v>
      </c>
      <c r="AB277" s="1" t="e">
        <f t="shared" si="395"/>
        <v>#N/A</v>
      </c>
      <c r="AC277">
        <v>0</v>
      </c>
      <c r="AD277" s="1">
        <v>43.1</v>
      </c>
      <c r="AF277" s="16">
        <f t="shared" si="401"/>
        <v>41243</v>
      </c>
      <c r="AG277" s="1">
        <f t="shared" si="402"/>
        <v>2.3916961837928657E-2</v>
      </c>
      <c r="AH277" s="1" t="e">
        <f t="shared" si="403"/>
        <v>#N/A</v>
      </c>
      <c r="AI277" s="1" t="e">
        <f t="shared" si="404"/>
        <v>#N/A</v>
      </c>
      <c r="AJ277" s="1" t="e">
        <f t="shared" si="405"/>
        <v>#N/A</v>
      </c>
      <c r="AM277" s="1"/>
      <c r="AN277" s="1"/>
      <c r="AO277" s="1"/>
      <c r="AP277" s="1"/>
      <c r="AQ277" s="16">
        <f t="shared" si="409"/>
        <v>41243</v>
      </c>
      <c r="AR277">
        <f t="shared" si="410"/>
        <v>4</v>
      </c>
      <c r="AS277">
        <f t="shared" si="411"/>
        <v>4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6" t="e">
        <f t="shared" ref="BN277" si="429">#REF!</f>
        <v>#REF!</v>
      </c>
      <c r="BO277">
        <f t="shared" si="397"/>
        <v>4</v>
      </c>
      <c r="BP277">
        <f t="shared" si="398"/>
        <v>1</v>
      </c>
    </row>
    <row r="278" spans="1:68" x14ac:dyDescent="0.25">
      <c r="A278" s="7">
        <v>41274</v>
      </c>
      <c r="B278" s="8">
        <v>-4.1711999999999999E-2</v>
      </c>
      <c r="C278" s="8">
        <f t="shared" si="386"/>
        <v>-6.7846479152828459E-2</v>
      </c>
      <c r="D278" s="9">
        <f t="shared" si="382"/>
        <v>-0.33923239576414227</v>
      </c>
      <c r="E278" s="8">
        <f>_xll.BDH(E$2,"PX_LAST",$A278,$A278,"Days=A","Fill=P")</f>
        <v>2.2999999999999998</v>
      </c>
      <c r="F278" s="8">
        <f t="shared" si="387"/>
        <v>2.5954564463733156</v>
      </c>
      <c r="G278" s="9">
        <f t="shared" si="383"/>
        <v>0.23595058603393779</v>
      </c>
      <c r="H278" s="9">
        <f t="shared" si="415"/>
        <v>1.9999999999999973E-2</v>
      </c>
      <c r="I278" s="9">
        <f t="shared" si="416"/>
        <v>0.12797529301696889</v>
      </c>
      <c r="J278" s="8">
        <v>0.17730000000000001</v>
      </c>
      <c r="K278" s="8">
        <f t="shared" si="388"/>
        <v>9.2017850344224314E-2</v>
      </c>
      <c r="L278" s="9">
        <f t="shared" si="389"/>
        <v>0.29201785034422434</v>
      </c>
      <c r="M278" s="8">
        <v>-6.6000000000000003E-2</v>
      </c>
      <c r="N278" s="8">
        <f t="shared" si="390"/>
        <v>-0.23535433079309248</v>
      </c>
      <c r="O278" s="9">
        <f t="shared" si="384"/>
        <v>-0.11767716539654624</v>
      </c>
      <c r="Q278" s="40">
        <f t="shared" si="391"/>
        <v>5.6877499532300799E-2</v>
      </c>
      <c r="R278" s="14" t="str">
        <f t="shared" si="399"/>
        <v>E</v>
      </c>
      <c r="S278" t="str">
        <f t="shared" si="408"/>
        <v>E</v>
      </c>
      <c r="T278" s="17">
        <f t="shared" si="417"/>
        <v>2.3916961837928657E-2</v>
      </c>
      <c r="U278" s="34" t="str">
        <f t="shared" si="427"/>
        <v>E</v>
      </c>
      <c r="V278">
        <v>0</v>
      </c>
      <c r="X278" s="16">
        <f t="shared" si="380"/>
        <v>41274</v>
      </c>
      <c r="Y278" s="1">
        <f t="shared" si="392"/>
        <v>5.6877499532300799E-2</v>
      </c>
      <c r="Z278" s="1" t="e">
        <f t="shared" si="393"/>
        <v>#N/A</v>
      </c>
      <c r="AA278" s="1">
        <f t="shared" si="394"/>
        <v>5.6877499532300799E-2</v>
      </c>
      <c r="AB278" s="1" t="e">
        <f t="shared" si="395"/>
        <v>#N/A</v>
      </c>
      <c r="AC278">
        <v>0</v>
      </c>
      <c r="AD278" s="1">
        <v>39.9</v>
      </c>
      <c r="AF278" s="16">
        <f t="shared" si="401"/>
        <v>41274</v>
      </c>
      <c r="AG278" s="1">
        <f t="shared" si="402"/>
        <v>5.6877499532300799E-2</v>
      </c>
      <c r="AH278" s="1" t="e">
        <f t="shared" si="403"/>
        <v>#N/A</v>
      </c>
      <c r="AI278" s="1">
        <f t="shared" si="404"/>
        <v>5.6877499532300799E-2</v>
      </c>
      <c r="AJ278" s="1" t="e">
        <f t="shared" si="405"/>
        <v>#N/A</v>
      </c>
      <c r="AM278" s="1"/>
      <c r="AN278" s="1"/>
      <c r="AO278" s="1"/>
      <c r="AP278" s="1"/>
      <c r="AQ278" s="16">
        <f t="shared" si="409"/>
        <v>41274</v>
      </c>
      <c r="AR278">
        <f t="shared" si="410"/>
        <v>4</v>
      </c>
      <c r="AS278">
        <f t="shared" si="411"/>
        <v>4</v>
      </c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6" t="e">
        <f t="shared" ref="BN278" si="430">#REF!</f>
        <v>#REF!</v>
      </c>
      <c r="BO278">
        <f t="shared" si="397"/>
        <v>4</v>
      </c>
      <c r="BP278">
        <f t="shared" si="398"/>
        <v>1</v>
      </c>
    </row>
    <row r="279" spans="1:68" x14ac:dyDescent="0.25">
      <c r="A279" s="7">
        <v>41305</v>
      </c>
      <c r="B279" s="8">
        <v>-0.113857</v>
      </c>
      <c r="C279" s="8">
        <f t="shared" si="386"/>
        <v>-8.0959477594272355E-2</v>
      </c>
      <c r="D279" s="9">
        <f t="shared" si="382"/>
        <v>-0.40479738797136178</v>
      </c>
      <c r="E279" s="8">
        <f>_xll.BDH(E$2,"PX_LAST",$A279,$A279,"Days=A","Fill=P")</f>
        <v>2.5</v>
      </c>
      <c r="F279" s="8">
        <f t="shared" si="387"/>
        <v>2.5682513591569207</v>
      </c>
      <c r="G279" s="9">
        <f t="shared" si="383"/>
        <v>0.23347739628699279</v>
      </c>
      <c r="H279" s="9">
        <f t="shared" si="415"/>
        <v>6.9999999999999993E-2</v>
      </c>
      <c r="I279" s="9">
        <f t="shared" si="416"/>
        <v>0.15173869814349639</v>
      </c>
      <c r="J279" s="8">
        <v>-0.80659999999999998</v>
      </c>
      <c r="K279" s="8">
        <f t="shared" si="388"/>
        <v>-0.16408823700387964</v>
      </c>
      <c r="L279" s="9">
        <f t="shared" si="389"/>
        <v>3.5911762996120367E-2</v>
      </c>
      <c r="M279" s="8">
        <v>0.26600000000000001</v>
      </c>
      <c r="N279" s="8">
        <f t="shared" si="390"/>
        <v>-9.2468346517061095E-2</v>
      </c>
      <c r="O279" s="9">
        <f t="shared" si="384"/>
        <v>-4.6234173258530548E-2</v>
      </c>
      <c r="Q279" s="40">
        <f t="shared" si="391"/>
        <v>-5.1838739707685683E-3</v>
      </c>
      <c r="R279" s="14" t="str">
        <f t="shared" si="399"/>
        <v>C</v>
      </c>
      <c r="S279" t="str">
        <f t="shared" si="408"/>
        <v>C</v>
      </c>
      <c r="T279" s="17">
        <f t="shared" si="417"/>
        <v>-5.1838739707685683E-3</v>
      </c>
      <c r="U279" s="34" t="str">
        <f t="shared" si="427"/>
        <v>C</v>
      </c>
      <c r="V279">
        <v>0</v>
      </c>
      <c r="X279" s="16">
        <f t="shared" si="380"/>
        <v>41305</v>
      </c>
      <c r="Y279" s="1">
        <f t="shared" si="392"/>
        <v>-5.1838739707685683E-3</v>
      </c>
      <c r="Z279" s="1" t="e">
        <f t="shared" si="393"/>
        <v>#N/A</v>
      </c>
      <c r="AA279" s="1">
        <f t="shared" si="394"/>
        <v>-5.1838739707685683E-3</v>
      </c>
      <c r="AB279" s="1" t="e">
        <f t="shared" si="395"/>
        <v>#N/A</v>
      </c>
      <c r="AC279">
        <v>0</v>
      </c>
      <c r="AD279" s="1">
        <v>-27.9</v>
      </c>
      <c r="AF279" s="16">
        <f t="shared" si="401"/>
        <v>41305</v>
      </c>
      <c r="AG279" s="1">
        <f t="shared" si="402"/>
        <v>-5.1838739707685683E-3</v>
      </c>
      <c r="AH279" s="1" t="e">
        <f t="shared" si="403"/>
        <v>#N/A</v>
      </c>
      <c r="AI279" s="1">
        <f t="shared" si="404"/>
        <v>-5.1838739707685683E-3</v>
      </c>
      <c r="AJ279" s="1" t="e">
        <f t="shared" si="405"/>
        <v>#N/A</v>
      </c>
      <c r="AM279" s="1"/>
      <c r="AN279" s="1"/>
      <c r="AO279" s="1"/>
      <c r="AP279" s="1"/>
      <c r="AQ279" s="16">
        <f t="shared" si="409"/>
        <v>41305</v>
      </c>
      <c r="AR279">
        <f t="shared" si="410"/>
        <v>1</v>
      </c>
      <c r="AS279">
        <f t="shared" si="411"/>
        <v>1</v>
      </c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6" t="e">
        <f t="shared" ref="BN279" si="431">#REF!</f>
        <v>#REF!</v>
      </c>
      <c r="BO279">
        <f t="shared" si="397"/>
        <v>1</v>
      </c>
      <c r="BP279">
        <f t="shared" si="398"/>
        <v>1</v>
      </c>
    </row>
    <row r="280" spans="1:68" x14ac:dyDescent="0.25">
      <c r="A280" s="7">
        <v>41333</v>
      </c>
      <c r="B280" s="8">
        <v>-3.1026000000000001E-2</v>
      </c>
      <c r="C280" s="8">
        <f t="shared" si="386"/>
        <v>-6.6728436479904729E-2</v>
      </c>
      <c r="D280" s="9">
        <f t="shared" si="382"/>
        <v>-0.33364218239952365</v>
      </c>
      <c r="E280" s="8">
        <f>_xll.BDH(E$2,"PX_LAST",$A280,$A280,"Days=A","Fill=P")</f>
        <v>2.1</v>
      </c>
      <c r="F280" s="8">
        <f t="shared" si="387"/>
        <v>2.4347997217971984</v>
      </c>
      <c r="G280" s="9">
        <f t="shared" si="383"/>
        <v>0.22134542925429077</v>
      </c>
      <c r="H280" s="9">
        <f t="shared" si="415"/>
        <v>0</v>
      </c>
      <c r="I280" s="9">
        <f t="shared" si="416"/>
        <v>0.11067271462714538</v>
      </c>
      <c r="J280" s="8">
        <v>1.1900000000000001E-2</v>
      </c>
      <c r="K280" s="8">
        <f t="shared" si="388"/>
        <v>-0.11393158945777393</v>
      </c>
      <c r="L280" s="9">
        <f t="shared" si="389"/>
        <v>8.6068410542226081E-2</v>
      </c>
      <c r="M280" s="8">
        <v>0.28199999999999997</v>
      </c>
      <c r="N280" s="8">
        <f t="shared" si="390"/>
        <v>1.425513224030131E-2</v>
      </c>
      <c r="O280" s="9">
        <f t="shared" si="384"/>
        <v>1.425513224030131E-2</v>
      </c>
      <c r="Q280" s="40">
        <f t="shared" si="391"/>
        <v>4.2254454037854772E-2</v>
      </c>
      <c r="R280" s="14" t="str">
        <f t="shared" si="399"/>
        <v>E</v>
      </c>
      <c r="S280" t="str">
        <f t="shared" si="408"/>
        <v>E</v>
      </c>
      <c r="T280" s="17">
        <f t="shared" si="417"/>
        <v>4.2254454037854772E-2</v>
      </c>
      <c r="U280" s="34" t="str">
        <f t="shared" si="427"/>
        <v>E</v>
      </c>
      <c r="V280">
        <v>0</v>
      </c>
      <c r="X280" s="16">
        <f t="shared" si="380"/>
        <v>41333</v>
      </c>
      <c r="Y280" s="1">
        <f t="shared" si="392"/>
        <v>4.2254454037854772E-2</v>
      </c>
      <c r="Z280" s="1" t="e">
        <f t="shared" si="393"/>
        <v>#N/A</v>
      </c>
      <c r="AA280" s="1" t="e">
        <f t="shared" si="394"/>
        <v>#N/A</v>
      </c>
      <c r="AB280" s="1" t="e">
        <f t="shared" si="395"/>
        <v>#N/A</v>
      </c>
      <c r="AC280">
        <v>0</v>
      </c>
      <c r="AD280" s="1">
        <v>2.8</v>
      </c>
      <c r="AF280" s="16">
        <f t="shared" si="401"/>
        <v>41333</v>
      </c>
      <c r="AG280" s="1">
        <f t="shared" si="402"/>
        <v>4.2254454037854772E-2</v>
      </c>
      <c r="AH280" s="1" t="e">
        <f t="shared" si="403"/>
        <v>#N/A</v>
      </c>
      <c r="AI280" s="1" t="e">
        <f t="shared" si="404"/>
        <v>#N/A</v>
      </c>
      <c r="AJ280" s="1" t="e">
        <f t="shared" si="405"/>
        <v>#N/A</v>
      </c>
      <c r="AM280" s="1"/>
      <c r="AN280" s="1"/>
      <c r="AO280" s="1"/>
      <c r="AP280" s="1"/>
      <c r="AQ280" s="16">
        <f t="shared" si="409"/>
        <v>41333</v>
      </c>
      <c r="AR280">
        <f t="shared" si="410"/>
        <v>4</v>
      </c>
      <c r="AS280">
        <f t="shared" si="411"/>
        <v>4</v>
      </c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6" t="e">
        <f t="shared" ref="BN280" si="432">#REF!</f>
        <v>#REF!</v>
      </c>
      <c r="BO280">
        <f t="shared" si="397"/>
        <v>4</v>
      </c>
      <c r="BP280">
        <f t="shared" si="398"/>
        <v>1</v>
      </c>
    </row>
    <row r="281" spans="1:68" x14ac:dyDescent="0.25">
      <c r="A281" s="7">
        <v>41364</v>
      </c>
      <c r="B281" s="8">
        <v>-1.7791999999999999E-2</v>
      </c>
      <c r="C281" s="8">
        <f t="shared" si="386"/>
        <v>-5.2781552083131879E-2</v>
      </c>
      <c r="D281" s="9">
        <f t="shared" si="382"/>
        <v>-0.26390776041565939</v>
      </c>
      <c r="E281" s="8">
        <f>_xll.BDH(E$2,"PX_LAST",$A281,$A281,"Days=A","Fill=P")</f>
        <v>1.5</v>
      </c>
      <c r="F281" s="8">
        <f t="shared" si="387"/>
        <v>2.1683818010849967</v>
      </c>
      <c r="G281" s="9">
        <f t="shared" si="383"/>
        <v>0.19712561828045425</v>
      </c>
      <c r="H281" s="9">
        <f t="shared" si="415"/>
        <v>-0.17</v>
      </c>
      <c r="I281" s="9">
        <f t="shared" si="416"/>
        <v>1.3562809140227117E-2</v>
      </c>
      <c r="J281" s="8">
        <v>-0.16350000000000001</v>
      </c>
      <c r="K281" s="8">
        <f t="shared" si="388"/>
        <v>-0.12805858646230836</v>
      </c>
      <c r="L281" s="9">
        <f t="shared" si="389"/>
        <v>7.1941413537691651E-2</v>
      </c>
      <c r="M281" s="8">
        <v>0.34499999999999997</v>
      </c>
      <c r="N281" s="8">
        <f t="shared" si="390"/>
        <v>0.10851741955181544</v>
      </c>
      <c r="O281" s="9">
        <f t="shared" si="384"/>
        <v>0.10851741955181544</v>
      </c>
      <c r="Q281" s="40">
        <f t="shared" si="391"/>
        <v>6.0948688273429794E-2</v>
      </c>
      <c r="R281" s="14" t="str">
        <f t="shared" si="399"/>
        <v>E</v>
      </c>
      <c r="S281" t="str">
        <f t="shared" si="408"/>
        <v>E</v>
      </c>
      <c r="T281" s="17">
        <f t="shared" si="417"/>
        <v>4.2254454037854772E-2</v>
      </c>
      <c r="U281" s="34" t="str">
        <f t="shared" si="427"/>
        <v>E</v>
      </c>
      <c r="V281">
        <v>0</v>
      </c>
      <c r="X281" s="16">
        <f t="shared" si="380"/>
        <v>41364</v>
      </c>
      <c r="Y281" s="1">
        <f t="shared" si="392"/>
        <v>6.0948688273429794E-2</v>
      </c>
      <c r="Z281" s="1" t="e">
        <f t="shared" si="393"/>
        <v>#N/A</v>
      </c>
      <c r="AA281" s="1" t="e">
        <f t="shared" si="394"/>
        <v>#N/A</v>
      </c>
      <c r="AB281" s="1" t="e">
        <f t="shared" si="395"/>
        <v>#N/A</v>
      </c>
      <c r="AC281">
        <v>0</v>
      </c>
      <c r="AD281" s="1">
        <v>18.899999999999999</v>
      </c>
      <c r="AF281" s="16">
        <f t="shared" si="401"/>
        <v>41364</v>
      </c>
      <c r="AG281" s="1">
        <f t="shared" si="402"/>
        <v>6.0948688273429794E-2</v>
      </c>
      <c r="AH281" s="1" t="e">
        <f t="shared" si="403"/>
        <v>#N/A</v>
      </c>
      <c r="AI281" s="1" t="e">
        <f t="shared" si="404"/>
        <v>#N/A</v>
      </c>
      <c r="AJ281" s="1" t="e">
        <f t="shared" si="405"/>
        <v>#N/A</v>
      </c>
      <c r="AM281" s="1"/>
      <c r="AN281" s="1"/>
      <c r="AO281" s="1"/>
      <c r="AP281" s="1"/>
      <c r="AQ281" s="16">
        <f t="shared" si="409"/>
        <v>41364</v>
      </c>
      <c r="AR281">
        <f t="shared" si="410"/>
        <v>4</v>
      </c>
      <c r="AS281">
        <f t="shared" si="411"/>
        <v>4</v>
      </c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6" t="e">
        <f t="shared" ref="BN281" si="433">#REF!</f>
        <v>#REF!</v>
      </c>
      <c r="BO281">
        <f t="shared" si="397"/>
        <v>4</v>
      </c>
      <c r="BP281">
        <f t="shared" si="398"/>
        <v>1</v>
      </c>
    </row>
    <row r="282" spans="1:68" x14ac:dyDescent="0.25">
      <c r="A282" s="7">
        <v>41394</v>
      </c>
      <c r="B282" s="8">
        <v>2.0920000000000001E-2</v>
      </c>
      <c r="C282" s="8">
        <f t="shared" si="386"/>
        <v>-3.1776609739439292E-2</v>
      </c>
      <c r="D282" s="9">
        <f t="shared" si="382"/>
        <v>-0.15888304869719644</v>
      </c>
      <c r="E282" s="8">
        <f>_xll.BDH(E$2,"PX_LAST",$A282,$A282,"Days=A","Fill=P")</f>
        <v>2.2999999999999998</v>
      </c>
      <c r="F282" s="8">
        <f t="shared" si="387"/>
        <v>2.2058929877757727</v>
      </c>
      <c r="G282" s="9">
        <f t="shared" si="383"/>
        <v>0.20053572616143389</v>
      </c>
      <c r="H282" s="9">
        <f t="shared" si="415"/>
        <v>-4.0000000000000036E-2</v>
      </c>
      <c r="I282" s="9">
        <f t="shared" si="416"/>
        <v>8.0267863080716928E-2</v>
      </c>
      <c r="J282" s="8">
        <v>-0.1993</v>
      </c>
      <c r="K282" s="8">
        <f t="shared" si="388"/>
        <v>-0.14836238932055049</v>
      </c>
      <c r="L282" s="9">
        <f t="shared" si="389"/>
        <v>5.1637610679449525E-2</v>
      </c>
      <c r="M282" s="8">
        <v>0.44900000000000001</v>
      </c>
      <c r="N282" s="8">
        <f t="shared" si="390"/>
        <v>0.20555495497954807</v>
      </c>
      <c r="O282" s="9">
        <f t="shared" si="384"/>
        <v>0.20555495497954807</v>
      </c>
      <c r="Q282" s="40">
        <f t="shared" si="391"/>
        <v>6.5338307570047757E-2</v>
      </c>
      <c r="R282" s="14" t="str">
        <f t="shared" si="399"/>
        <v>E</v>
      </c>
      <c r="S282" t="str">
        <f t="shared" si="408"/>
        <v>E</v>
      </c>
      <c r="T282" s="17">
        <f t="shared" si="417"/>
        <v>4.2254454037854772E-2</v>
      </c>
      <c r="U282" s="34" t="str">
        <f t="shared" si="427"/>
        <v>E</v>
      </c>
      <c r="V282">
        <v>0</v>
      </c>
      <c r="X282" s="16">
        <f t="shared" si="380"/>
        <v>41394</v>
      </c>
      <c r="Y282" s="1">
        <f t="shared" si="392"/>
        <v>6.5338307570047757E-2</v>
      </c>
      <c r="Z282" s="1" t="e">
        <f t="shared" si="393"/>
        <v>#N/A</v>
      </c>
      <c r="AA282" s="1" t="e">
        <f t="shared" si="394"/>
        <v>#N/A</v>
      </c>
      <c r="AB282" s="1" t="e">
        <f t="shared" si="395"/>
        <v>#N/A</v>
      </c>
      <c r="AC282">
        <v>0</v>
      </c>
      <c r="AD282" s="1">
        <v>-1.7</v>
      </c>
      <c r="AF282" s="16">
        <f t="shared" si="401"/>
        <v>41394</v>
      </c>
      <c r="AG282" s="1">
        <f t="shared" si="402"/>
        <v>6.5338307570047757E-2</v>
      </c>
      <c r="AH282" s="1" t="e">
        <f t="shared" si="403"/>
        <v>#N/A</v>
      </c>
      <c r="AI282" s="1" t="e">
        <f t="shared" si="404"/>
        <v>#N/A</v>
      </c>
      <c r="AJ282" s="1" t="e">
        <f t="shared" si="405"/>
        <v>#N/A</v>
      </c>
      <c r="AM282" s="1"/>
      <c r="AN282" s="1"/>
      <c r="AO282" s="1"/>
      <c r="AP282" s="1"/>
      <c r="AQ282" s="16">
        <f t="shared" si="409"/>
        <v>41394</v>
      </c>
      <c r="AR282">
        <f t="shared" si="410"/>
        <v>4</v>
      </c>
      <c r="AS282">
        <f t="shared" si="411"/>
        <v>4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6" t="e">
        <f t="shared" ref="BN282" si="434">#REF!</f>
        <v>#REF!</v>
      </c>
      <c r="BO282">
        <f t="shared" si="397"/>
        <v>4</v>
      </c>
      <c r="BP282">
        <f t="shared" si="398"/>
        <v>1</v>
      </c>
    </row>
    <row r="283" spans="1:68" x14ac:dyDescent="0.25">
      <c r="A283" s="7">
        <v>41425</v>
      </c>
      <c r="B283" s="8">
        <v>-2.7692000000000001E-2</v>
      </c>
      <c r="C283" s="8">
        <f t="shared" si="386"/>
        <v>-3.0612495963699096E-2</v>
      </c>
      <c r="D283" s="9">
        <f t="shared" si="382"/>
        <v>-0.15306247981849547</v>
      </c>
      <c r="E283" s="8">
        <f>_xll.BDH(E$2,"PX_LAST",$A283,$A283,"Days=A","Fill=P")</f>
        <v>2.4</v>
      </c>
      <c r="F283" s="8">
        <f t="shared" si="387"/>
        <v>2.2612134862596776</v>
      </c>
      <c r="G283" s="9">
        <f t="shared" si="383"/>
        <v>0.20556486238724342</v>
      </c>
      <c r="H283" s="9">
        <f t="shared" si="415"/>
        <v>-3.0000000000000027E-2</v>
      </c>
      <c r="I283" s="9">
        <f t="shared" si="416"/>
        <v>8.7782431193621696E-2</v>
      </c>
      <c r="J283" s="8">
        <v>1.35E-2</v>
      </c>
      <c r="K283" s="8">
        <f t="shared" si="388"/>
        <v>-0.10223160836419359</v>
      </c>
      <c r="L283" s="9">
        <f t="shared" si="389"/>
        <v>9.7768391635806418E-2</v>
      </c>
      <c r="M283" s="8">
        <v>0.128</v>
      </c>
      <c r="N283" s="8">
        <f t="shared" si="390"/>
        <v>0.18345179281037688</v>
      </c>
      <c r="O283" s="9">
        <f t="shared" si="384"/>
        <v>0.18345179281037688</v>
      </c>
      <c r="Q283" s="40">
        <f t="shared" si="391"/>
        <v>9.3140166276220515E-2</v>
      </c>
      <c r="R283" s="14" t="str">
        <f t="shared" si="399"/>
        <v>E</v>
      </c>
      <c r="S283" t="str">
        <f t="shared" si="408"/>
        <v>E</v>
      </c>
      <c r="T283" s="17">
        <f t="shared" si="417"/>
        <v>4.2254454037854772E-2</v>
      </c>
      <c r="U283" s="34" t="str">
        <f t="shared" si="427"/>
        <v>E</v>
      </c>
      <c r="V283">
        <v>0</v>
      </c>
      <c r="X283" s="16">
        <f t="shared" si="380"/>
        <v>41425</v>
      </c>
      <c r="Y283" s="1">
        <f t="shared" si="392"/>
        <v>9.3140166276220515E-2</v>
      </c>
      <c r="Z283" s="1">
        <f t="shared" si="393"/>
        <v>9.3140166276220515E-2</v>
      </c>
      <c r="AA283" s="1" t="e">
        <f t="shared" si="394"/>
        <v>#N/A</v>
      </c>
      <c r="AB283" s="1" t="e">
        <f t="shared" si="395"/>
        <v>#N/A</v>
      </c>
      <c r="AC283">
        <v>0</v>
      </c>
      <c r="AD283" s="1">
        <v>-14.4</v>
      </c>
      <c r="AF283" s="16">
        <f t="shared" si="401"/>
        <v>41425</v>
      </c>
      <c r="AG283" s="1">
        <f t="shared" si="402"/>
        <v>9.3140166276220515E-2</v>
      </c>
      <c r="AH283" s="1" t="e">
        <f t="shared" si="403"/>
        <v>#N/A</v>
      </c>
      <c r="AI283" s="1" t="e">
        <f t="shared" si="404"/>
        <v>#N/A</v>
      </c>
      <c r="AJ283" s="1" t="e">
        <f t="shared" si="405"/>
        <v>#N/A</v>
      </c>
      <c r="AQ283" s="16">
        <f t="shared" si="409"/>
        <v>41425</v>
      </c>
      <c r="AR283">
        <f t="shared" si="410"/>
        <v>4</v>
      </c>
      <c r="AS283">
        <f t="shared" si="411"/>
        <v>4</v>
      </c>
    </row>
    <row r="284" spans="1:68" x14ac:dyDescent="0.25">
      <c r="A284" s="7">
        <v>41455</v>
      </c>
      <c r="B284" s="8">
        <v>5.6606999999999998E-2</v>
      </c>
      <c r="C284" s="8">
        <f t="shared" si="386"/>
        <v>-5.7549396140448537E-3</v>
      </c>
      <c r="D284" s="9">
        <f t="shared" si="382"/>
        <v>-2.8774698070224269E-2</v>
      </c>
      <c r="E284" s="8">
        <f>_xll.BDH(E$2,"PX_LAST",$A284,$A284,"Days=A","Fill=P")</f>
        <v>2.9</v>
      </c>
      <c r="F284" s="8">
        <f t="shared" si="387"/>
        <v>2.4432676426756696</v>
      </c>
      <c r="G284" s="9">
        <f t="shared" si="383"/>
        <v>0.2221152402432427</v>
      </c>
      <c r="H284" s="9">
        <f t="shared" si="415"/>
        <v>6.0000000000000012E-2</v>
      </c>
      <c r="I284" s="9">
        <f t="shared" si="416"/>
        <v>0.14105762012162135</v>
      </c>
      <c r="J284" s="8">
        <v>-0.30740000000000001</v>
      </c>
      <c r="K284" s="8">
        <f t="shared" si="388"/>
        <v>-0.16070459998039843</v>
      </c>
      <c r="L284" s="9">
        <f t="shared" si="389"/>
        <v>3.9295400019601578E-2</v>
      </c>
      <c r="M284" s="8">
        <v>-0.121</v>
      </c>
      <c r="N284" s="8">
        <f t="shared" si="390"/>
        <v>9.6683031859419469E-2</v>
      </c>
      <c r="O284" s="9">
        <f t="shared" si="384"/>
        <v>9.6683031859419469E-2</v>
      </c>
      <c r="Q284" s="40">
        <f t="shared" si="391"/>
        <v>6.425078911477039E-2</v>
      </c>
      <c r="R284" s="14" t="str">
        <f t="shared" si="399"/>
        <v>SD</v>
      </c>
      <c r="S284" t="str">
        <f t="shared" si="408"/>
        <v>E</v>
      </c>
      <c r="T284" s="17">
        <f t="shared" si="417"/>
        <v>4.2254454037854772E-2</v>
      </c>
      <c r="U284" s="34" t="str">
        <f t="shared" si="427"/>
        <v>E</v>
      </c>
      <c r="V284">
        <v>0</v>
      </c>
      <c r="X284" s="16">
        <f t="shared" si="380"/>
        <v>41455</v>
      </c>
      <c r="Y284" s="1">
        <f t="shared" si="392"/>
        <v>6.425078911477039E-2</v>
      </c>
      <c r="Z284" s="1">
        <f t="shared" si="393"/>
        <v>6.425078911477039E-2</v>
      </c>
      <c r="AA284" s="1" t="e">
        <f t="shared" si="394"/>
        <v>#N/A</v>
      </c>
      <c r="AB284" s="1" t="e">
        <f t="shared" si="395"/>
        <v>#N/A</v>
      </c>
      <c r="AC284">
        <v>0</v>
      </c>
      <c r="AD284" s="1">
        <v>-9</v>
      </c>
      <c r="AF284" s="16">
        <f t="shared" si="401"/>
        <v>41455</v>
      </c>
      <c r="AG284" s="1">
        <f t="shared" si="402"/>
        <v>6.425078911477039E-2</v>
      </c>
      <c r="AH284" s="1" t="e">
        <f t="shared" si="403"/>
        <v>#N/A</v>
      </c>
      <c r="AI284" s="1" t="e">
        <f t="shared" si="404"/>
        <v>#N/A</v>
      </c>
      <c r="AJ284" s="1" t="e">
        <f t="shared" si="405"/>
        <v>#N/A</v>
      </c>
      <c r="AQ284" s="16">
        <f t="shared" si="409"/>
        <v>41455</v>
      </c>
      <c r="AR284">
        <f t="shared" si="410"/>
        <v>3</v>
      </c>
      <c r="AS284">
        <f t="shared" si="411"/>
        <v>4</v>
      </c>
    </row>
    <row r="285" spans="1:68" x14ac:dyDescent="0.25">
      <c r="A285" s="7">
        <v>41486</v>
      </c>
      <c r="B285" s="8">
        <v>7.6616000000000004E-2</v>
      </c>
      <c r="C285" s="8">
        <f t="shared" si="386"/>
        <v>1.7720778175957935E-2</v>
      </c>
      <c r="D285" s="9">
        <f t="shared" si="382"/>
        <v>8.8603890879789676E-2</v>
      </c>
      <c r="E285" s="8">
        <f>_xll.BDH(E$2,"PX_LAST",$A285,$A285,"Days=A","Fill=P")</f>
        <v>3.1</v>
      </c>
      <c r="F285" s="8">
        <f t="shared" si="387"/>
        <v>2.6304363645131037</v>
      </c>
      <c r="G285" s="9">
        <f t="shared" si="383"/>
        <v>0.23913057859210032</v>
      </c>
      <c r="H285" s="9">
        <f t="shared" si="415"/>
        <v>6.0000000000000012E-2</v>
      </c>
      <c r="I285" s="9">
        <f t="shared" si="416"/>
        <v>0.14956528929605017</v>
      </c>
      <c r="J285" s="8">
        <v>-0.32300000000000001</v>
      </c>
      <c r="K285" s="8">
        <f t="shared" si="388"/>
        <v>-0.20695878898598488</v>
      </c>
      <c r="L285" s="9">
        <f t="shared" si="389"/>
        <v>-6.9587889859848706E-3</v>
      </c>
      <c r="M285" s="8">
        <v>0.36099999999999999</v>
      </c>
      <c r="N285" s="8">
        <f t="shared" si="390"/>
        <v>0.17201336777948492</v>
      </c>
      <c r="O285" s="9">
        <f t="shared" si="384"/>
        <v>0.17201336777948492</v>
      </c>
      <c r="Q285" s="40">
        <f t="shared" si="391"/>
        <v>0.10069404876251538</v>
      </c>
      <c r="R285" s="14" t="str">
        <f t="shared" si="399"/>
        <v>E</v>
      </c>
      <c r="S285" t="str">
        <f t="shared" si="408"/>
        <v>E</v>
      </c>
      <c r="T285" s="17">
        <f t="shared" si="417"/>
        <v>0.10069404876251538</v>
      </c>
      <c r="U285" s="34" t="str">
        <f t="shared" si="427"/>
        <v>E</v>
      </c>
      <c r="V285">
        <v>0</v>
      </c>
      <c r="X285" s="16">
        <f t="shared" si="380"/>
        <v>41486</v>
      </c>
      <c r="Y285" s="1">
        <f t="shared" si="392"/>
        <v>0.10069404876251538</v>
      </c>
      <c r="Z285" s="1" t="e">
        <f t="shared" si="393"/>
        <v>#N/A</v>
      </c>
      <c r="AA285" s="1" t="e">
        <f t="shared" si="394"/>
        <v>#N/A</v>
      </c>
      <c r="AB285" s="1" t="e">
        <f t="shared" si="395"/>
        <v>#N/A</v>
      </c>
      <c r="AC285">
        <v>0</v>
      </c>
      <c r="AD285" s="1">
        <v>4</v>
      </c>
      <c r="AF285" s="16">
        <f t="shared" si="401"/>
        <v>41486</v>
      </c>
      <c r="AG285" s="1">
        <f t="shared" si="402"/>
        <v>0.10069404876251538</v>
      </c>
      <c r="AH285" s="1" t="e">
        <f t="shared" si="403"/>
        <v>#N/A</v>
      </c>
      <c r="AI285" s="1" t="e">
        <f t="shared" si="404"/>
        <v>#N/A</v>
      </c>
      <c r="AJ285" s="1" t="e">
        <f t="shared" si="405"/>
        <v>#N/A</v>
      </c>
      <c r="AQ285" s="16">
        <f t="shared" si="409"/>
        <v>41486</v>
      </c>
      <c r="AR285">
        <f t="shared" si="410"/>
        <v>4</v>
      </c>
      <c r="AS285">
        <f t="shared" si="411"/>
        <v>4</v>
      </c>
    </row>
    <row r="286" spans="1:68" x14ac:dyDescent="0.25">
      <c r="A286" s="7">
        <v>41517</v>
      </c>
      <c r="B286" s="8">
        <v>5.5280999999999997E-2</v>
      </c>
      <c r="C286" s="8">
        <f t="shared" si="386"/>
        <v>2.8425441395809926E-2</v>
      </c>
      <c r="D286" s="9">
        <f t="shared" si="382"/>
        <v>0.14212720697904963</v>
      </c>
      <c r="E286" s="8">
        <f>_xll.BDH(E$2,"PX_LAST",$A286,$A286,"Days=A","Fill=P")</f>
        <v>4.0999999999999996</v>
      </c>
      <c r="F286" s="8">
        <f t="shared" si="387"/>
        <v>3.0492620006268689</v>
      </c>
      <c r="G286" s="9">
        <f t="shared" si="383"/>
        <v>0.27720563642062446</v>
      </c>
      <c r="H286" s="9">
        <f t="shared" si="415"/>
        <v>0.19999999999999996</v>
      </c>
      <c r="I286" s="9">
        <f t="shared" si="416"/>
        <v>0.23860281821031221</v>
      </c>
      <c r="J286" s="8">
        <v>0.2823</v>
      </c>
      <c r="K286" s="8">
        <f t="shared" si="388"/>
        <v>-6.7520034124979172E-2</v>
      </c>
      <c r="L286" s="9">
        <f t="shared" si="389"/>
        <v>0.13247996587502084</v>
      </c>
      <c r="M286" s="8">
        <v>4.2000000000000003E-2</v>
      </c>
      <c r="N286" s="8">
        <f t="shared" si="390"/>
        <v>0.13495955796233172</v>
      </c>
      <c r="O286" s="9">
        <f t="shared" si="384"/>
        <v>0.13495955796233172</v>
      </c>
      <c r="Q286" s="40">
        <f t="shared" si="391"/>
        <v>0.13931416463792579</v>
      </c>
      <c r="R286" s="14" t="str">
        <f t="shared" si="399"/>
        <v>E</v>
      </c>
      <c r="S286" t="str">
        <f t="shared" si="408"/>
        <v>E</v>
      </c>
      <c r="T286" s="17">
        <f t="shared" si="417"/>
        <v>0.10069404876251538</v>
      </c>
      <c r="U286" s="34" t="str">
        <f t="shared" si="427"/>
        <v>E</v>
      </c>
      <c r="V286">
        <v>0</v>
      </c>
      <c r="X286" s="16">
        <f t="shared" si="380"/>
        <v>41517</v>
      </c>
      <c r="Y286" s="1">
        <f t="shared" si="392"/>
        <v>0.13931416463792579</v>
      </c>
      <c r="Z286" s="1" t="e">
        <f t="shared" si="393"/>
        <v>#N/A</v>
      </c>
      <c r="AA286" s="1" t="e">
        <f t="shared" si="394"/>
        <v>#N/A</v>
      </c>
      <c r="AB286" s="1" t="e">
        <f t="shared" si="395"/>
        <v>#N/A</v>
      </c>
      <c r="AC286">
        <v>0</v>
      </c>
      <c r="AD286" s="1">
        <v>25.4</v>
      </c>
      <c r="AF286" s="16">
        <f t="shared" si="401"/>
        <v>41517</v>
      </c>
      <c r="AG286" s="1">
        <f t="shared" si="402"/>
        <v>0.13931416463792579</v>
      </c>
      <c r="AH286" s="1" t="e">
        <f t="shared" si="403"/>
        <v>#N/A</v>
      </c>
      <c r="AI286" s="1" t="e">
        <f t="shared" si="404"/>
        <v>#N/A</v>
      </c>
      <c r="AJ286" s="1" t="e">
        <f t="shared" si="405"/>
        <v>#N/A</v>
      </c>
      <c r="AQ286" s="16">
        <f t="shared" si="409"/>
        <v>41517</v>
      </c>
      <c r="AR286">
        <f t="shared" si="410"/>
        <v>4</v>
      </c>
      <c r="AS286">
        <f t="shared" si="411"/>
        <v>4</v>
      </c>
    </row>
    <row r="287" spans="1:68" x14ac:dyDescent="0.25">
      <c r="A287" s="7">
        <v>41547</v>
      </c>
      <c r="B287" s="8">
        <v>-6.7011000000000001E-2</v>
      </c>
      <c r="C287" s="8">
        <f t="shared" si="386"/>
        <v>1.2260555980040944E-3</v>
      </c>
      <c r="D287" s="9">
        <f t="shared" si="382"/>
        <v>6.1302779900204718E-3</v>
      </c>
      <c r="E287" s="8">
        <f>_xll.BDH(E$2,"PX_LAST",$A287,$A287,"Days=A","Fill=P")</f>
        <v>4.3</v>
      </c>
      <c r="F287" s="8">
        <f t="shared" si="387"/>
        <v>3.4057223304482109</v>
      </c>
      <c r="G287" s="9">
        <f t="shared" si="383"/>
        <v>0.30961112094983734</v>
      </c>
      <c r="H287" s="9">
        <f t="shared" si="415"/>
        <v>0.27999999999999997</v>
      </c>
      <c r="I287" s="9">
        <f t="shared" si="416"/>
        <v>0.29480556047491868</v>
      </c>
      <c r="J287" s="8">
        <v>0.14030000000000001</v>
      </c>
      <c r="K287" s="8">
        <f t="shared" si="388"/>
        <v>-8.2913243993600963E-3</v>
      </c>
      <c r="L287" s="9">
        <f t="shared" si="389"/>
        <v>0.19170867560063992</v>
      </c>
      <c r="M287" s="8">
        <v>0.22800000000000001</v>
      </c>
      <c r="N287" s="8">
        <f t="shared" si="390"/>
        <v>0.16147608394306717</v>
      </c>
      <c r="O287" s="9">
        <f t="shared" si="384"/>
        <v>0.16147608394306717</v>
      </c>
      <c r="Q287" s="40">
        <f t="shared" si="391"/>
        <v>0.17814930112520785</v>
      </c>
      <c r="R287" s="14" t="str">
        <f t="shared" si="399"/>
        <v>E</v>
      </c>
      <c r="S287" t="str">
        <f t="shared" si="408"/>
        <v>E</v>
      </c>
      <c r="T287" s="17">
        <f t="shared" si="417"/>
        <v>0.10069404876251538</v>
      </c>
      <c r="U287" s="34" t="str">
        <f t="shared" si="427"/>
        <v>E</v>
      </c>
      <c r="V287">
        <v>0</v>
      </c>
      <c r="X287" s="16">
        <f t="shared" si="380"/>
        <v>41547</v>
      </c>
      <c r="Y287" s="1">
        <f t="shared" si="392"/>
        <v>0.17814930112520785</v>
      </c>
      <c r="Z287" s="1" t="e">
        <f t="shared" si="393"/>
        <v>#N/A</v>
      </c>
      <c r="AA287" s="1" t="e">
        <f t="shared" si="394"/>
        <v>#N/A</v>
      </c>
      <c r="AB287" s="1" t="e">
        <f t="shared" si="395"/>
        <v>#N/A</v>
      </c>
      <c r="AC287">
        <v>0</v>
      </c>
      <c r="AD287" s="1">
        <v>50.5</v>
      </c>
      <c r="AF287" s="16">
        <f t="shared" si="401"/>
        <v>41547</v>
      </c>
      <c r="AG287" s="1">
        <f t="shared" si="402"/>
        <v>0.17814930112520785</v>
      </c>
      <c r="AH287" s="1" t="e">
        <f t="shared" si="403"/>
        <v>#N/A</v>
      </c>
      <c r="AI287" s="1" t="e">
        <f t="shared" si="404"/>
        <v>#N/A</v>
      </c>
      <c r="AJ287" s="1" t="e">
        <f t="shared" si="405"/>
        <v>#N/A</v>
      </c>
      <c r="AQ287" s="16">
        <f t="shared" si="409"/>
        <v>41547</v>
      </c>
      <c r="AR287">
        <f t="shared" si="410"/>
        <v>4</v>
      </c>
      <c r="AS287">
        <f t="shared" si="411"/>
        <v>4</v>
      </c>
    </row>
    <row r="288" spans="1:68" x14ac:dyDescent="0.25">
      <c r="A288" s="7">
        <v>41578</v>
      </c>
      <c r="B288" s="8">
        <v>-0.31834699999999999</v>
      </c>
      <c r="C288" s="8">
        <f t="shared" si="386"/>
        <v>-8.9852265247427079E-2</v>
      </c>
      <c r="D288" s="9">
        <f t="shared" si="382"/>
        <v>-0.44926132623713538</v>
      </c>
      <c r="E288" s="8">
        <f>_xll.BDH(E$2,"PX_LAST",$A288,$A288,"Days=A","Fill=P")</f>
        <v>4.4000000000000004</v>
      </c>
      <c r="F288" s="8">
        <f t="shared" si="387"/>
        <v>3.6890914662704706</v>
      </c>
      <c r="G288" s="9">
        <f t="shared" si="383"/>
        <v>0.33537195147913368</v>
      </c>
      <c r="H288" s="9">
        <f t="shared" si="415"/>
        <v>0.21000000000000005</v>
      </c>
      <c r="I288" s="9">
        <f t="shared" si="416"/>
        <v>0.27268597573956688</v>
      </c>
      <c r="J288" s="8">
        <v>4.4999999999999998E-2</v>
      </c>
      <c r="K288" s="8">
        <f t="shared" si="388"/>
        <v>6.8967030544575328E-3</v>
      </c>
      <c r="L288" s="9">
        <f t="shared" si="389"/>
        <v>0.20689670305445754</v>
      </c>
      <c r="M288" s="8">
        <v>0.64700000000000002</v>
      </c>
      <c r="N288" s="8">
        <f t="shared" si="390"/>
        <v>0.29985040001929308</v>
      </c>
      <c r="O288" s="9">
        <f t="shared" si="384"/>
        <v>0.29985040001929308</v>
      </c>
      <c r="Q288" s="40">
        <f t="shared" si="391"/>
        <v>0.19553966644088727</v>
      </c>
      <c r="R288" s="14" t="str">
        <f t="shared" si="399"/>
        <v>E</v>
      </c>
      <c r="S288" t="str">
        <f t="shared" si="408"/>
        <v>E</v>
      </c>
      <c r="T288" s="17">
        <f t="shared" si="417"/>
        <v>0.10069404876251538</v>
      </c>
      <c r="U288" s="34" t="str">
        <f t="shared" si="427"/>
        <v>E</v>
      </c>
      <c r="V288">
        <v>0</v>
      </c>
      <c r="X288" s="16">
        <f t="shared" si="380"/>
        <v>41578</v>
      </c>
      <c r="Y288" s="1">
        <f t="shared" si="392"/>
        <v>0.19553966644088727</v>
      </c>
      <c r="Z288" s="1" t="e">
        <f t="shared" si="393"/>
        <v>#N/A</v>
      </c>
      <c r="AA288" s="1" t="e">
        <f t="shared" si="394"/>
        <v>#N/A</v>
      </c>
      <c r="AB288" s="1" t="e">
        <f t="shared" si="395"/>
        <v>#N/A</v>
      </c>
      <c r="AC288">
        <v>0</v>
      </c>
      <c r="AD288" s="1">
        <v>3.8</v>
      </c>
      <c r="AF288" s="16">
        <f t="shared" si="401"/>
        <v>41578</v>
      </c>
      <c r="AG288" s="1">
        <f t="shared" si="402"/>
        <v>0.19553966644088727</v>
      </c>
      <c r="AH288" s="1" t="e">
        <f t="shared" si="403"/>
        <v>#N/A</v>
      </c>
      <c r="AI288" s="1" t="e">
        <f t="shared" si="404"/>
        <v>#N/A</v>
      </c>
      <c r="AJ288" s="1" t="e">
        <f t="shared" si="405"/>
        <v>#N/A</v>
      </c>
      <c r="AQ288" s="16">
        <f t="shared" si="409"/>
        <v>41578</v>
      </c>
      <c r="AR288">
        <f t="shared" si="410"/>
        <v>4</v>
      </c>
      <c r="AS288">
        <f t="shared" si="411"/>
        <v>4</v>
      </c>
    </row>
    <row r="289" spans="1:45" x14ac:dyDescent="0.25">
      <c r="A289" s="7">
        <v>41608</v>
      </c>
      <c r="B289" s="8">
        <v>-2.3484999999999999E-2</v>
      </c>
      <c r="C289" s="8">
        <f t="shared" si="386"/>
        <v>-7.0937594651910352E-2</v>
      </c>
      <c r="D289" s="9">
        <f t="shared" si="382"/>
        <v>-0.35468797325955176</v>
      </c>
      <c r="E289" s="8">
        <f>_xll.BDH(E$2,"PX_LAST",$A289,$A289,"Days=A","Fill=P")</f>
        <v>5.3</v>
      </c>
      <c r="F289" s="8">
        <f t="shared" si="387"/>
        <v>4.1482003983833868</v>
      </c>
      <c r="G289" s="9">
        <f t="shared" si="383"/>
        <v>0.37710912712576244</v>
      </c>
      <c r="H289" s="9">
        <f t="shared" si="415"/>
        <v>0.28999999999999998</v>
      </c>
      <c r="I289" s="9">
        <f t="shared" si="416"/>
        <v>0.33355456356288121</v>
      </c>
      <c r="J289" s="8">
        <v>0.21029999999999999</v>
      </c>
      <c r="K289" s="8">
        <f t="shared" si="388"/>
        <v>6.4866642683937131E-2</v>
      </c>
      <c r="L289" s="9">
        <f t="shared" si="389"/>
        <v>0.26486664268393711</v>
      </c>
      <c r="M289" s="8">
        <v>0.66900000000000004</v>
      </c>
      <c r="N289" s="8">
        <f t="shared" si="390"/>
        <v>0.40505803601379459</v>
      </c>
      <c r="O289" s="9">
        <f t="shared" si="384"/>
        <v>0.40505803601379459</v>
      </c>
      <c r="Q289" s="40">
        <f t="shared" si="391"/>
        <v>0.24731439900523441</v>
      </c>
      <c r="R289" s="14" t="str">
        <f t="shared" si="399"/>
        <v>E</v>
      </c>
      <c r="S289" t="str">
        <f t="shared" si="408"/>
        <v>E</v>
      </c>
      <c r="T289" s="17">
        <f t="shared" si="417"/>
        <v>0.10069404876251538</v>
      </c>
      <c r="U289" s="34" t="str">
        <f t="shared" si="427"/>
        <v>E</v>
      </c>
      <c r="V289">
        <v>0</v>
      </c>
      <c r="X289" s="16">
        <f t="shared" si="380"/>
        <v>41608</v>
      </c>
      <c r="Y289" s="1">
        <f t="shared" si="392"/>
        <v>0.24731439900523441</v>
      </c>
      <c r="Z289" s="1" t="e">
        <f t="shared" si="393"/>
        <v>#N/A</v>
      </c>
      <c r="AA289" s="1" t="e">
        <f t="shared" si="394"/>
        <v>#N/A</v>
      </c>
      <c r="AB289" s="1" t="e">
        <f t="shared" si="395"/>
        <v>#N/A</v>
      </c>
      <c r="AC289">
        <v>0</v>
      </c>
      <c r="AD289" s="1">
        <v>8.6</v>
      </c>
      <c r="AF289" s="16">
        <f t="shared" si="401"/>
        <v>41608</v>
      </c>
      <c r="AG289" s="1">
        <f t="shared" si="402"/>
        <v>0.24731439900523441</v>
      </c>
      <c r="AH289" s="1" t="e">
        <f t="shared" si="403"/>
        <v>#N/A</v>
      </c>
      <c r="AI289" s="1" t="e">
        <f t="shared" si="404"/>
        <v>#N/A</v>
      </c>
      <c r="AJ289" s="1" t="e">
        <f t="shared" si="405"/>
        <v>#N/A</v>
      </c>
      <c r="AQ289" s="16">
        <f t="shared" si="409"/>
        <v>41608</v>
      </c>
      <c r="AR289">
        <f t="shared" si="410"/>
        <v>4</v>
      </c>
      <c r="AS289">
        <f t="shared" si="411"/>
        <v>4</v>
      </c>
    </row>
    <row r="290" spans="1:45" x14ac:dyDescent="0.25">
      <c r="A290" s="7">
        <v>41639</v>
      </c>
      <c r="B290" s="8">
        <v>0.152175</v>
      </c>
      <c r="C290" s="8">
        <f t="shared" si="386"/>
        <v>-7.3505051761158929E-3</v>
      </c>
      <c r="D290" s="9">
        <f t="shared" si="382"/>
        <v>-3.6752525880579465E-2</v>
      </c>
      <c r="E290" s="8">
        <f>_xll.BDH(E$2,"PX_LAST",$A290,$A290,"Days=A","Fill=P")</f>
        <v>5.3</v>
      </c>
      <c r="F290" s="8">
        <f t="shared" si="387"/>
        <v>4.4764632848441215</v>
      </c>
      <c r="G290" s="9">
        <f t="shared" si="383"/>
        <v>0.40695120771310195</v>
      </c>
      <c r="H290" s="9">
        <f t="shared" si="415"/>
        <v>0.24</v>
      </c>
      <c r="I290" s="9">
        <f t="shared" si="416"/>
        <v>0.32347560385655094</v>
      </c>
      <c r="J290" s="8">
        <v>-0.33329999999999999</v>
      </c>
      <c r="K290" s="8">
        <f t="shared" si="388"/>
        <v>-4.8610850480984957E-2</v>
      </c>
      <c r="L290" s="9">
        <f t="shared" si="389"/>
        <v>0.15138914951901505</v>
      </c>
      <c r="M290" s="8">
        <v>0.65800000000000003</v>
      </c>
      <c r="N290" s="8">
        <f t="shared" si="390"/>
        <v>0.47714649574986312</v>
      </c>
      <c r="O290" s="9">
        <f t="shared" si="384"/>
        <v>0.47714649574986312</v>
      </c>
      <c r="Q290" s="40">
        <f t="shared" si="391"/>
        <v>0.28495181006146986</v>
      </c>
      <c r="R290" s="14" t="str">
        <f t="shared" si="399"/>
        <v>E</v>
      </c>
      <c r="S290" t="str">
        <f t="shared" si="408"/>
        <v>E</v>
      </c>
      <c r="T290" s="17">
        <f t="shared" si="417"/>
        <v>0.10069404876251538</v>
      </c>
      <c r="U290" s="34" t="str">
        <f t="shared" si="427"/>
        <v>E</v>
      </c>
      <c r="V290">
        <v>0</v>
      </c>
      <c r="X290" s="16">
        <f t="shared" si="380"/>
        <v>41639</v>
      </c>
      <c r="Y290" s="1">
        <f t="shared" si="392"/>
        <v>0.28495181006146986</v>
      </c>
      <c r="Z290" s="1">
        <f t="shared" si="393"/>
        <v>0.28495181006146986</v>
      </c>
      <c r="AA290" s="1" t="e">
        <f t="shared" si="394"/>
        <v>#N/A</v>
      </c>
      <c r="AB290" s="1" t="e">
        <f t="shared" si="395"/>
        <v>#N/A</v>
      </c>
      <c r="AC290">
        <v>0</v>
      </c>
      <c r="AD290" s="1">
        <v>52.2</v>
      </c>
      <c r="AF290" s="16">
        <f t="shared" si="401"/>
        <v>41639</v>
      </c>
      <c r="AG290" s="1">
        <f t="shared" si="402"/>
        <v>0.28495181006146986</v>
      </c>
      <c r="AH290" s="1">
        <f t="shared" si="403"/>
        <v>0.28495181006146986</v>
      </c>
      <c r="AI290" s="1" t="e">
        <f t="shared" si="404"/>
        <v>#N/A</v>
      </c>
      <c r="AJ290" s="1" t="e">
        <f t="shared" si="405"/>
        <v>#N/A</v>
      </c>
      <c r="AQ290" s="16">
        <f t="shared" si="409"/>
        <v>41639</v>
      </c>
      <c r="AR290">
        <f t="shared" si="410"/>
        <v>4</v>
      </c>
      <c r="AS290">
        <f t="shared" si="411"/>
        <v>4</v>
      </c>
    </row>
    <row r="291" spans="1:45" x14ac:dyDescent="0.25">
      <c r="A291" s="7">
        <v>41670</v>
      </c>
      <c r="B291" s="8">
        <v>9.8083000000000004E-2</v>
      </c>
      <c r="C291" s="8">
        <f t="shared" si="386"/>
        <v>2.2698043799077142E-2</v>
      </c>
      <c r="D291" s="9">
        <f t="shared" si="382"/>
        <v>0.11349021899538571</v>
      </c>
      <c r="E291" s="8">
        <f>_xll.BDH(E$2,"PX_LAST",$A291,$A291,"Days=A","Fill=P")</f>
        <v>4.9000000000000004</v>
      </c>
      <c r="F291" s="8">
        <f t="shared" si="387"/>
        <v>4.597171248663547</v>
      </c>
      <c r="G291" s="9">
        <f t="shared" si="383"/>
        <v>0.41792465896941339</v>
      </c>
      <c r="H291" s="9">
        <f t="shared" si="415"/>
        <v>0.18000000000000002</v>
      </c>
      <c r="I291" s="9">
        <f t="shared" si="416"/>
        <v>0.29896232948470669</v>
      </c>
      <c r="J291" s="8">
        <v>-0.57150000000000001</v>
      </c>
      <c r="K291" s="8">
        <f t="shared" si="388"/>
        <v>-0.19763425809390425</v>
      </c>
      <c r="L291" s="9">
        <f t="shared" si="389"/>
        <v>2.3657419060957585E-3</v>
      </c>
      <c r="M291" s="8">
        <v>0.35</v>
      </c>
      <c r="N291" s="8">
        <f t="shared" si="390"/>
        <v>0.44090974446115211</v>
      </c>
      <c r="O291" s="9">
        <f t="shared" si="384"/>
        <v>0.44090974446115211</v>
      </c>
      <c r="Q291" s="40">
        <f t="shared" si="391"/>
        <v>0.2413743489666782</v>
      </c>
      <c r="R291" s="14" t="str">
        <f t="shared" si="399"/>
        <v>SD</v>
      </c>
      <c r="S291" t="str">
        <f t="shared" si="408"/>
        <v>SD</v>
      </c>
      <c r="T291" s="17">
        <f t="shared" si="417"/>
        <v>0.2413743489666782</v>
      </c>
      <c r="U291" s="34" t="str">
        <f t="shared" si="427"/>
        <v>SD</v>
      </c>
      <c r="V291">
        <v>0</v>
      </c>
      <c r="X291" s="16">
        <f t="shared" ref="X291:X322" si="435">A291</f>
        <v>41670</v>
      </c>
      <c r="Y291" s="1">
        <f t="shared" si="392"/>
        <v>0.2413743489666782</v>
      </c>
      <c r="Z291" s="1">
        <f t="shared" si="393"/>
        <v>0.2413743489666782</v>
      </c>
      <c r="AA291" s="1" t="e">
        <f t="shared" si="394"/>
        <v>#N/A</v>
      </c>
      <c r="AB291" s="1" t="e">
        <f t="shared" si="395"/>
        <v>#N/A</v>
      </c>
      <c r="AC291">
        <v>0</v>
      </c>
      <c r="AD291" s="1">
        <v>49</v>
      </c>
      <c r="AF291" s="16">
        <f t="shared" si="401"/>
        <v>41670</v>
      </c>
      <c r="AG291" s="1">
        <f t="shared" si="402"/>
        <v>0.2413743489666782</v>
      </c>
      <c r="AH291" s="1">
        <f t="shared" si="403"/>
        <v>0.2413743489666782</v>
      </c>
      <c r="AI291" s="1" t="e">
        <f t="shared" si="404"/>
        <v>#N/A</v>
      </c>
      <c r="AJ291" s="1" t="e">
        <f t="shared" si="405"/>
        <v>#N/A</v>
      </c>
      <c r="AQ291" s="16">
        <f t="shared" si="409"/>
        <v>41670</v>
      </c>
      <c r="AR291">
        <f t="shared" si="410"/>
        <v>3</v>
      </c>
      <c r="AS291">
        <f t="shared" si="411"/>
        <v>3</v>
      </c>
    </row>
    <row r="292" spans="1:45" x14ac:dyDescent="0.25">
      <c r="A292" s="7">
        <v>41698</v>
      </c>
      <c r="B292" s="8">
        <v>5.5338999999999999E-2</v>
      </c>
      <c r="C292" s="8">
        <f t="shared" si="386"/>
        <v>3.2000716316340161E-2</v>
      </c>
      <c r="D292" s="9">
        <f t="shared" si="382"/>
        <v>0.1600035815817008</v>
      </c>
      <c r="E292" s="8">
        <f>_xll.BDH(E$2,"PX_LAST",$A292,$A292,"Days=A","Fill=P")</f>
        <v>5.2</v>
      </c>
      <c r="F292" s="8">
        <f t="shared" si="387"/>
        <v>4.7689774427944363</v>
      </c>
      <c r="G292" s="9">
        <f t="shared" si="383"/>
        <v>0.4335434038904033</v>
      </c>
      <c r="H292" s="9">
        <f t="shared" si="415"/>
        <v>0.11000000000000006</v>
      </c>
      <c r="I292" s="9">
        <f t="shared" si="416"/>
        <v>0.27177170194520167</v>
      </c>
      <c r="J292" s="8">
        <v>0.2903</v>
      </c>
      <c r="K292" s="8">
        <f t="shared" si="388"/>
        <v>-5.8572994537141529E-2</v>
      </c>
      <c r="L292" s="9">
        <f t="shared" si="389"/>
        <v>0.14142700546285847</v>
      </c>
      <c r="M292" s="8">
        <v>0.65100000000000002</v>
      </c>
      <c r="N292" s="8">
        <f t="shared" si="390"/>
        <v>0.50078546728972373</v>
      </c>
      <c r="O292" s="9">
        <f t="shared" si="384"/>
        <v>0.50078546728972373</v>
      </c>
      <c r="Q292" s="40">
        <f t="shared" si="391"/>
        <v>0.29835279882935678</v>
      </c>
      <c r="R292" s="14" t="str">
        <f t="shared" si="399"/>
        <v>E</v>
      </c>
      <c r="S292" t="str">
        <f t="shared" si="408"/>
        <v>E</v>
      </c>
      <c r="T292" s="17">
        <f t="shared" si="417"/>
        <v>0.29835279882935678</v>
      </c>
      <c r="U292" s="34" t="str">
        <f t="shared" si="427"/>
        <v>E</v>
      </c>
      <c r="V292">
        <v>0</v>
      </c>
      <c r="X292" s="16">
        <f t="shared" si="435"/>
        <v>41698</v>
      </c>
      <c r="Y292" s="1">
        <f t="shared" si="392"/>
        <v>0.29835279882935678</v>
      </c>
      <c r="Z292" s="1" t="e">
        <f t="shared" si="393"/>
        <v>#N/A</v>
      </c>
      <c r="AA292" s="1" t="e">
        <f t="shared" si="394"/>
        <v>#N/A</v>
      </c>
      <c r="AB292" s="1" t="e">
        <f t="shared" si="395"/>
        <v>#N/A</v>
      </c>
      <c r="AC292">
        <v>0</v>
      </c>
      <c r="AD292" s="1">
        <v>-13.4</v>
      </c>
      <c r="AF292" s="16">
        <f t="shared" si="401"/>
        <v>41698</v>
      </c>
      <c r="AG292" s="1">
        <f t="shared" si="402"/>
        <v>0.29835279882935678</v>
      </c>
      <c r="AH292" s="1" t="e">
        <f t="shared" si="403"/>
        <v>#N/A</v>
      </c>
      <c r="AI292" s="1" t="e">
        <f t="shared" si="404"/>
        <v>#N/A</v>
      </c>
      <c r="AJ292" s="1" t="e">
        <f t="shared" si="405"/>
        <v>#N/A</v>
      </c>
      <c r="AQ292" s="16">
        <f t="shared" si="409"/>
        <v>41698</v>
      </c>
      <c r="AR292">
        <f t="shared" si="410"/>
        <v>4</v>
      </c>
      <c r="AS292">
        <f t="shared" si="411"/>
        <v>4</v>
      </c>
    </row>
    <row r="293" spans="1:45" x14ac:dyDescent="0.25">
      <c r="A293" s="7">
        <v>41729</v>
      </c>
      <c r="B293" s="8">
        <v>1.8398000000000001E-2</v>
      </c>
      <c r="C293" s="8">
        <f t="shared" si="386"/>
        <v>2.8123942166183215E-2</v>
      </c>
      <c r="D293" s="9">
        <f t="shared" si="382"/>
        <v>0.14061971083091607</v>
      </c>
      <c r="E293" s="8">
        <f>_xll.BDH(E$2,"PX_LAST",$A293,$A293,"Days=A","Fill=P")</f>
        <v>6.4</v>
      </c>
      <c r="F293" s="8">
        <f t="shared" si="387"/>
        <v>5.2338188715980216</v>
      </c>
      <c r="G293" s="9">
        <f t="shared" si="383"/>
        <v>0.47580171559982015</v>
      </c>
      <c r="H293" s="9">
        <f t="shared" si="415"/>
        <v>0.21000000000000005</v>
      </c>
      <c r="I293" s="9">
        <f t="shared" si="416"/>
        <v>0.34290085779991009</v>
      </c>
      <c r="J293" s="8">
        <v>0.55620000000000003</v>
      </c>
      <c r="K293" s="8">
        <f t="shared" si="388"/>
        <v>0.11663730890594383</v>
      </c>
      <c r="L293" s="9">
        <f t="shared" si="389"/>
        <v>0.31663730890594383</v>
      </c>
      <c r="M293" s="8">
        <v>0.79400000000000004</v>
      </c>
      <c r="N293" s="8">
        <f t="shared" si="390"/>
        <v>0.58435160911215256</v>
      </c>
      <c r="O293" s="9">
        <f t="shared" si="384"/>
        <v>0.58435160911215256</v>
      </c>
      <c r="Q293" s="40">
        <f t="shared" si="391"/>
        <v>0.365890157072081</v>
      </c>
      <c r="R293" s="14" t="str">
        <f t="shared" si="399"/>
        <v>E</v>
      </c>
      <c r="S293" t="str">
        <f t="shared" si="408"/>
        <v>E</v>
      </c>
      <c r="T293" s="17">
        <f t="shared" si="417"/>
        <v>0.29835279882935678</v>
      </c>
      <c r="U293" s="34" t="str">
        <f t="shared" si="427"/>
        <v>E</v>
      </c>
      <c r="V293">
        <v>0</v>
      </c>
      <c r="X293" s="16">
        <f t="shared" si="435"/>
        <v>41729</v>
      </c>
      <c r="Y293" s="1">
        <f t="shared" si="392"/>
        <v>0.365890157072081</v>
      </c>
      <c r="Z293" s="1" t="e">
        <f t="shared" si="393"/>
        <v>#N/A</v>
      </c>
      <c r="AA293" s="1" t="e">
        <f t="shared" si="394"/>
        <v>#N/A</v>
      </c>
      <c r="AB293" s="1" t="e">
        <f t="shared" si="395"/>
        <v>#N/A</v>
      </c>
      <c r="AC293">
        <v>0</v>
      </c>
      <c r="AD293" s="1">
        <v>-32.6</v>
      </c>
      <c r="AF293" s="16">
        <f t="shared" si="401"/>
        <v>41729</v>
      </c>
      <c r="AG293" s="1">
        <f t="shared" si="402"/>
        <v>0.365890157072081</v>
      </c>
      <c r="AH293" s="1" t="e">
        <f t="shared" si="403"/>
        <v>#N/A</v>
      </c>
      <c r="AI293" s="1" t="e">
        <f t="shared" si="404"/>
        <v>#N/A</v>
      </c>
      <c r="AJ293" s="1" t="e">
        <f t="shared" si="405"/>
        <v>#N/A</v>
      </c>
      <c r="AQ293" s="16">
        <f t="shared" si="409"/>
        <v>41729</v>
      </c>
      <c r="AR293">
        <f t="shared" si="410"/>
        <v>4</v>
      </c>
      <c r="AS293">
        <f t="shared" si="411"/>
        <v>4</v>
      </c>
    </row>
    <row r="294" spans="1:45" x14ac:dyDescent="0.25">
      <c r="A294" s="7">
        <v>41759</v>
      </c>
      <c r="B294" s="8">
        <v>5.5735E-2</v>
      </c>
      <c r="C294" s="8">
        <f t="shared" si="386"/>
        <v>3.5993093648821001E-2</v>
      </c>
      <c r="D294" s="9">
        <f t="shared" si="382"/>
        <v>0.179965468244105</v>
      </c>
      <c r="E294" s="8">
        <f>_xll.BDH(E$2,"PX_LAST",$A294,$A294,"Days=A","Fill=P")</f>
        <v>5.8</v>
      </c>
      <c r="F294" s="8">
        <f t="shared" si="387"/>
        <v>5.3951804931925853</v>
      </c>
      <c r="G294" s="9">
        <f t="shared" si="383"/>
        <v>0.49047095392659867</v>
      </c>
      <c r="H294" s="9">
        <f t="shared" si="415"/>
        <v>0.13999999999999996</v>
      </c>
      <c r="I294" s="9">
        <f t="shared" si="416"/>
        <v>0.31523547696329934</v>
      </c>
      <c r="J294" s="8">
        <v>0.16700000000000001</v>
      </c>
      <c r="K294" s="8">
        <f t="shared" si="388"/>
        <v>0.13099067586774985</v>
      </c>
      <c r="L294" s="9">
        <f t="shared" si="389"/>
        <v>0.33099067586774988</v>
      </c>
      <c r="M294" s="8">
        <v>0.88700000000000001</v>
      </c>
      <c r="N294" s="8">
        <f t="shared" si="390"/>
        <v>0.67060640051518905</v>
      </c>
      <c r="O294" s="9">
        <f t="shared" si="384"/>
        <v>0.67060640051518905</v>
      </c>
      <c r="Q294" s="40">
        <f t="shared" si="391"/>
        <v>0.42134592707926516</v>
      </c>
      <c r="R294" s="14" t="str">
        <f t="shared" si="399"/>
        <v>E</v>
      </c>
      <c r="S294" t="str">
        <f t="shared" si="408"/>
        <v>E</v>
      </c>
      <c r="T294" s="17">
        <f t="shared" si="417"/>
        <v>0.29835279882935678</v>
      </c>
      <c r="U294" s="34" t="str">
        <f t="shared" si="427"/>
        <v>E</v>
      </c>
      <c r="V294">
        <v>0</v>
      </c>
      <c r="X294" s="16">
        <f t="shared" si="435"/>
        <v>41759</v>
      </c>
      <c r="Y294" s="1">
        <f t="shared" si="392"/>
        <v>0.42134592707926516</v>
      </c>
      <c r="Z294" s="1" t="e">
        <f t="shared" si="393"/>
        <v>#N/A</v>
      </c>
      <c r="AA294" s="1" t="e">
        <f t="shared" si="394"/>
        <v>#N/A</v>
      </c>
      <c r="AB294" s="1" t="e">
        <f t="shared" si="395"/>
        <v>#N/A</v>
      </c>
      <c r="AC294">
        <v>0</v>
      </c>
      <c r="AD294" s="1">
        <v>-32.5</v>
      </c>
      <c r="AF294" s="16">
        <f t="shared" si="401"/>
        <v>41759</v>
      </c>
      <c r="AG294" s="1">
        <f t="shared" si="402"/>
        <v>0.42134592707926516</v>
      </c>
      <c r="AH294" s="1" t="e">
        <f t="shared" si="403"/>
        <v>#N/A</v>
      </c>
      <c r="AI294" s="1" t="e">
        <f t="shared" si="404"/>
        <v>#N/A</v>
      </c>
      <c r="AJ294" s="1" t="e">
        <f t="shared" si="405"/>
        <v>#N/A</v>
      </c>
      <c r="AQ294" s="16">
        <f t="shared" si="409"/>
        <v>41759</v>
      </c>
      <c r="AR294">
        <f t="shared" si="410"/>
        <v>4</v>
      </c>
      <c r="AS294">
        <f t="shared" si="411"/>
        <v>4</v>
      </c>
    </row>
    <row r="295" spans="1:45" x14ac:dyDescent="0.25">
      <c r="A295" s="7">
        <v>41790</v>
      </c>
      <c r="B295" s="8">
        <v>-1.0378999999999999E-2</v>
      </c>
      <c r="C295" s="8">
        <f t="shared" si="386"/>
        <v>2.2777046958907012E-2</v>
      </c>
      <c r="D295" s="9">
        <f t="shared" si="382"/>
        <v>0.11388523479453505</v>
      </c>
      <c r="E295" s="8">
        <f>_xll.BDH(E$2,"PX_LAST",$A295,$A295,"Days=A","Fill=P")</f>
        <v>6</v>
      </c>
      <c r="F295" s="8">
        <f t="shared" si="387"/>
        <v>5.5675540526326985</v>
      </c>
      <c r="G295" s="9">
        <f t="shared" si="383"/>
        <v>0.5061412775120635</v>
      </c>
      <c r="H295" s="9">
        <f t="shared" si="415"/>
        <v>7.0000000000000021E-2</v>
      </c>
      <c r="I295" s="9">
        <f t="shared" si="416"/>
        <v>0.28807063875603178</v>
      </c>
      <c r="J295" s="8">
        <v>0.16450000000000001</v>
      </c>
      <c r="K295" s="8">
        <f t="shared" si="388"/>
        <v>0.14054083324544114</v>
      </c>
      <c r="L295" s="9">
        <f t="shared" si="389"/>
        <v>0.34054083324544115</v>
      </c>
      <c r="M295" s="8">
        <v>0.93799999999999994</v>
      </c>
      <c r="N295" s="8">
        <f t="shared" si="390"/>
        <v>0.7468135763683601</v>
      </c>
      <c r="O295" s="9">
        <f t="shared" si="384"/>
        <v>0.7468135763683601</v>
      </c>
      <c r="Q295" s="40">
        <f t="shared" si="391"/>
        <v>0.43216548945258371</v>
      </c>
      <c r="R295" s="14" t="str">
        <f t="shared" si="399"/>
        <v>E</v>
      </c>
      <c r="S295" t="str">
        <f t="shared" si="408"/>
        <v>E</v>
      </c>
      <c r="T295" s="17">
        <f t="shared" si="417"/>
        <v>0.29835279882935678</v>
      </c>
      <c r="U295" s="34" t="str">
        <f t="shared" si="427"/>
        <v>E</v>
      </c>
      <c r="V295">
        <v>0</v>
      </c>
      <c r="X295" s="16">
        <f t="shared" si="435"/>
        <v>41790</v>
      </c>
      <c r="Y295" s="1">
        <f t="shared" si="392"/>
        <v>0.43216548945258371</v>
      </c>
      <c r="Z295" s="1" t="e">
        <f t="shared" si="393"/>
        <v>#N/A</v>
      </c>
      <c r="AA295" s="1" t="e">
        <f t="shared" si="394"/>
        <v>#N/A</v>
      </c>
      <c r="AB295" s="1" t="e">
        <f t="shared" si="395"/>
        <v>#N/A</v>
      </c>
      <c r="AC295">
        <v>0</v>
      </c>
      <c r="AD295" s="1">
        <v>1.9</v>
      </c>
      <c r="AF295" s="16">
        <f t="shared" si="401"/>
        <v>41790</v>
      </c>
      <c r="AG295" s="1">
        <f t="shared" si="402"/>
        <v>0.43216548945258371</v>
      </c>
      <c r="AH295" s="1" t="e">
        <f t="shared" si="403"/>
        <v>#N/A</v>
      </c>
      <c r="AI295" s="1" t="e">
        <f t="shared" si="404"/>
        <v>#N/A</v>
      </c>
      <c r="AJ295" s="1" t="e">
        <f t="shared" si="405"/>
        <v>#N/A</v>
      </c>
      <c r="AQ295" s="16">
        <f t="shared" si="409"/>
        <v>41790</v>
      </c>
      <c r="AR295">
        <f t="shared" si="410"/>
        <v>4</v>
      </c>
      <c r="AS295">
        <f t="shared" si="411"/>
        <v>4</v>
      </c>
    </row>
    <row r="296" spans="1:45" x14ac:dyDescent="0.25">
      <c r="A296" s="7">
        <v>41820</v>
      </c>
      <c r="B296" s="8">
        <v>6.8517999999999996E-2</v>
      </c>
      <c r="C296" s="8">
        <f t="shared" si="386"/>
        <v>3.5813218575618512E-2</v>
      </c>
      <c r="D296" s="9">
        <f t="shared" si="382"/>
        <v>0.17906609287809255</v>
      </c>
      <c r="E296" s="8">
        <f>_xll.BDH(E$2,"PX_LAST",$A296,$A296,"Days=A","Fill=P")</f>
        <v>6.7</v>
      </c>
      <c r="F296" s="8">
        <f t="shared" si="387"/>
        <v>5.8903011476323792</v>
      </c>
      <c r="G296" s="9">
        <f t="shared" si="383"/>
        <v>0.53548192251203452</v>
      </c>
      <c r="H296" s="9">
        <f t="shared" si="415"/>
        <v>0.14000000000000004</v>
      </c>
      <c r="I296" s="9">
        <f t="shared" si="416"/>
        <v>0.33774096125601727</v>
      </c>
      <c r="J296" s="8">
        <v>0.2361</v>
      </c>
      <c r="K296" s="8">
        <f t="shared" si="388"/>
        <v>0.16777519577049044</v>
      </c>
      <c r="L296" s="9">
        <f t="shared" si="389"/>
        <v>0.36777519577049045</v>
      </c>
      <c r="M296" s="8">
        <v>0.94799999999999995</v>
      </c>
      <c r="N296" s="8">
        <f t="shared" si="390"/>
        <v>0.80415170710337747</v>
      </c>
      <c r="O296" s="9">
        <f t="shared" si="384"/>
        <v>0.80415170710337747</v>
      </c>
      <c r="Q296" s="40">
        <f t="shared" si="391"/>
        <v>0.45590587177677916</v>
      </c>
      <c r="R296" s="14" t="str">
        <f t="shared" si="399"/>
        <v>E</v>
      </c>
      <c r="S296" t="str">
        <f t="shared" si="408"/>
        <v>E</v>
      </c>
      <c r="T296" s="17">
        <f t="shared" si="417"/>
        <v>0.29835279882935678</v>
      </c>
      <c r="U296" s="34" t="str">
        <f t="shared" si="427"/>
        <v>E</v>
      </c>
      <c r="V296">
        <v>0</v>
      </c>
      <c r="X296" s="16">
        <f t="shared" si="435"/>
        <v>41820</v>
      </c>
      <c r="Y296" s="1">
        <f t="shared" si="392"/>
        <v>0.45590587177677916</v>
      </c>
      <c r="Z296" s="1">
        <f t="shared" si="393"/>
        <v>0.45590587177677916</v>
      </c>
      <c r="AA296" s="1" t="e">
        <f t="shared" si="394"/>
        <v>#N/A</v>
      </c>
      <c r="AB296" s="1" t="e">
        <f t="shared" si="395"/>
        <v>#N/A</v>
      </c>
      <c r="AC296">
        <v>0</v>
      </c>
      <c r="AD296" s="1">
        <v>-22</v>
      </c>
      <c r="AF296" s="16">
        <f t="shared" si="401"/>
        <v>41820</v>
      </c>
      <c r="AG296" s="1">
        <f t="shared" si="402"/>
        <v>0.45590587177677916</v>
      </c>
      <c r="AH296" s="1" t="e">
        <f t="shared" si="403"/>
        <v>#N/A</v>
      </c>
      <c r="AI296" s="1" t="e">
        <f t="shared" si="404"/>
        <v>#N/A</v>
      </c>
      <c r="AJ296" s="1" t="e">
        <f t="shared" si="405"/>
        <v>#N/A</v>
      </c>
      <c r="AQ296" s="16">
        <f t="shared" si="409"/>
        <v>41820</v>
      </c>
      <c r="AR296">
        <f t="shared" si="410"/>
        <v>4</v>
      </c>
      <c r="AS296">
        <f t="shared" si="411"/>
        <v>4</v>
      </c>
    </row>
    <row r="297" spans="1:45" x14ac:dyDescent="0.25">
      <c r="A297" s="7">
        <v>41851</v>
      </c>
      <c r="B297" s="8">
        <v>2.2523000000000001E-2</v>
      </c>
      <c r="C297" s="8">
        <f t="shared" si="386"/>
        <v>3.2025506281567237E-2</v>
      </c>
      <c r="D297" s="9">
        <f t="shared" si="382"/>
        <v>0.16012753140783617</v>
      </c>
      <c r="E297" s="8">
        <f>_xll.BDH(E$2,"PX_LAST",$A297,$A297,"Days=A","Fill=P")</f>
        <v>6.9</v>
      </c>
      <c r="F297" s="8">
        <f t="shared" si="387"/>
        <v>6.1780653205571507</v>
      </c>
      <c r="G297" s="9">
        <f t="shared" si="383"/>
        <v>0.56164230186883191</v>
      </c>
      <c r="H297" s="9">
        <f t="shared" si="415"/>
        <v>0.2</v>
      </c>
      <c r="I297" s="9">
        <f t="shared" si="416"/>
        <v>0.38082115093441593</v>
      </c>
      <c r="J297" s="8">
        <v>9.8599999999999993E-2</v>
      </c>
      <c r="K297" s="8">
        <f t="shared" si="388"/>
        <v>0.14806026497590066</v>
      </c>
      <c r="L297" s="9">
        <f t="shared" si="389"/>
        <v>0.3480602649759007</v>
      </c>
      <c r="M297" s="8">
        <v>0.63300000000000001</v>
      </c>
      <c r="N297" s="8">
        <f t="shared" si="390"/>
        <v>0.75537347057891491</v>
      </c>
      <c r="O297" s="9">
        <f t="shared" si="384"/>
        <v>0.75537347057891491</v>
      </c>
      <c r="Q297" s="40">
        <f t="shared" si="391"/>
        <v>0.44836516218403344</v>
      </c>
      <c r="R297" s="14" t="str">
        <f t="shared" si="399"/>
        <v>SD</v>
      </c>
      <c r="S297" t="str">
        <f t="shared" si="408"/>
        <v>E</v>
      </c>
      <c r="T297" s="17">
        <f t="shared" si="417"/>
        <v>0.29835279882935678</v>
      </c>
      <c r="U297" s="34" t="str">
        <f t="shared" si="427"/>
        <v>E</v>
      </c>
      <c r="V297">
        <v>0</v>
      </c>
      <c r="X297" s="16">
        <f t="shared" si="435"/>
        <v>41851</v>
      </c>
      <c r="Y297" s="1">
        <f t="shared" si="392"/>
        <v>0.44836516218403344</v>
      </c>
      <c r="Z297" s="1">
        <f t="shared" si="393"/>
        <v>0.44836516218403344</v>
      </c>
      <c r="AA297" s="1" t="e">
        <f t="shared" si="394"/>
        <v>#N/A</v>
      </c>
      <c r="AB297" s="1" t="e">
        <f t="shared" si="395"/>
        <v>#N/A</v>
      </c>
      <c r="AC297">
        <v>0</v>
      </c>
      <c r="AD297" s="1">
        <v>-12.5</v>
      </c>
      <c r="AF297" s="16">
        <f t="shared" si="401"/>
        <v>41851</v>
      </c>
      <c r="AG297" s="1">
        <f t="shared" si="402"/>
        <v>0.44836516218403344</v>
      </c>
      <c r="AH297" s="1" t="e">
        <f t="shared" si="403"/>
        <v>#N/A</v>
      </c>
      <c r="AI297" s="1" t="e">
        <f t="shared" si="404"/>
        <v>#N/A</v>
      </c>
      <c r="AJ297" s="1" t="e">
        <f t="shared" si="405"/>
        <v>#N/A</v>
      </c>
      <c r="AQ297" s="16">
        <f t="shared" si="409"/>
        <v>41851</v>
      </c>
      <c r="AR297">
        <f t="shared" si="410"/>
        <v>3</v>
      </c>
      <c r="AS297">
        <f t="shared" si="411"/>
        <v>4</v>
      </c>
    </row>
    <row r="298" spans="1:45" x14ac:dyDescent="0.25">
      <c r="A298" s="7">
        <v>41882</v>
      </c>
      <c r="B298" s="8">
        <v>4.0936E-2</v>
      </c>
      <c r="C298" s="8">
        <f t="shared" si="386"/>
        <v>3.4564996991320575E-2</v>
      </c>
      <c r="D298" s="9">
        <f t="shared" si="382"/>
        <v>0.17282498495660287</v>
      </c>
      <c r="E298" s="8">
        <f>_xll.BDH(E$2,"PX_LAST",$A298,$A298,"Days=A","Fill=P")</f>
        <v>6.6</v>
      </c>
      <c r="F298" s="8">
        <f t="shared" si="387"/>
        <v>6.2983167041983625</v>
      </c>
      <c r="G298" s="9">
        <f t="shared" si="383"/>
        <v>0.57257424583621475</v>
      </c>
      <c r="H298" s="9">
        <f t="shared" si="415"/>
        <v>0.13999999999999996</v>
      </c>
      <c r="I298" s="9">
        <f t="shared" si="416"/>
        <v>0.35628712291810738</v>
      </c>
      <c r="J298" s="8">
        <v>-2.0799999999999999E-2</v>
      </c>
      <c r="K298" s="8">
        <f t="shared" si="388"/>
        <v>9.9935089457768966E-2</v>
      </c>
      <c r="L298" s="9">
        <f t="shared" si="389"/>
        <v>0.29993508945776898</v>
      </c>
      <c r="M298" s="8">
        <v>0.85599999999999998</v>
      </c>
      <c r="N298" s="8">
        <f t="shared" si="390"/>
        <v>0.7840520314639241</v>
      </c>
      <c r="O298" s="9">
        <f t="shared" si="384"/>
        <v>0.7840520314639241</v>
      </c>
      <c r="Q298" s="40">
        <f t="shared" si="391"/>
        <v>0.45672498005249296</v>
      </c>
      <c r="R298" s="14" t="str">
        <f t="shared" si="399"/>
        <v>E</v>
      </c>
      <c r="S298" t="str">
        <f t="shared" si="408"/>
        <v>E</v>
      </c>
      <c r="T298" s="17">
        <f t="shared" si="417"/>
        <v>0.45672498005249296</v>
      </c>
      <c r="U298" s="34" t="str">
        <f t="shared" si="427"/>
        <v>E</v>
      </c>
      <c r="V298">
        <v>0</v>
      </c>
      <c r="X298" s="16">
        <f t="shared" si="435"/>
        <v>41882</v>
      </c>
      <c r="Y298" s="1">
        <f t="shared" si="392"/>
        <v>0.45672498005249296</v>
      </c>
      <c r="Z298" s="1">
        <f t="shared" si="393"/>
        <v>0.45672498005249296</v>
      </c>
      <c r="AA298" s="1" t="e">
        <f t="shared" si="394"/>
        <v>#N/A</v>
      </c>
      <c r="AB298" s="1" t="e">
        <f t="shared" si="395"/>
        <v>#N/A</v>
      </c>
      <c r="AC298">
        <v>0</v>
      </c>
      <c r="AD298" s="1">
        <v>34.6</v>
      </c>
      <c r="AF298" s="16">
        <f t="shared" si="401"/>
        <v>41882</v>
      </c>
      <c r="AG298" s="1">
        <f t="shared" si="402"/>
        <v>0.45672498005249296</v>
      </c>
      <c r="AH298" s="1" t="e">
        <f t="shared" si="403"/>
        <v>#N/A</v>
      </c>
      <c r="AI298" s="1" t="e">
        <f t="shared" si="404"/>
        <v>#N/A</v>
      </c>
      <c r="AJ298" s="1" t="e">
        <f t="shared" si="405"/>
        <v>#N/A</v>
      </c>
      <c r="AQ298" s="16">
        <f t="shared" si="409"/>
        <v>41882</v>
      </c>
      <c r="AR298">
        <f t="shared" si="410"/>
        <v>4</v>
      </c>
      <c r="AS298">
        <f t="shared" si="411"/>
        <v>4</v>
      </c>
    </row>
    <row r="299" spans="1:45" x14ac:dyDescent="0.25">
      <c r="A299" s="7">
        <v>41912</v>
      </c>
      <c r="B299" s="8">
        <v>0.101114</v>
      </c>
      <c r="C299" s="8">
        <f t="shared" si="386"/>
        <v>5.353146284879421E-2</v>
      </c>
      <c r="D299" s="9">
        <f t="shared" si="382"/>
        <v>0.26765731424397105</v>
      </c>
      <c r="E299" s="8">
        <f>_xll.BDH(E$2,"PX_LAST",$A299,$A299,"Days=A","Fill=P")</f>
        <v>6.5</v>
      </c>
      <c r="F299" s="8">
        <f t="shared" si="387"/>
        <v>6.3557964435018288</v>
      </c>
      <c r="G299" s="9">
        <f t="shared" si="383"/>
        <v>0.5777996766819844</v>
      </c>
      <c r="H299" s="9">
        <f t="shared" si="415"/>
        <v>9.9999999999999638E-3</v>
      </c>
      <c r="I299" s="9">
        <f t="shared" si="416"/>
        <v>0.2938998383409922</v>
      </c>
      <c r="J299" s="8">
        <v>7.5700000000000003E-2</v>
      </c>
      <c r="K299" s="8">
        <f t="shared" si="388"/>
        <v>9.30280889623048E-2</v>
      </c>
      <c r="L299" s="9">
        <f t="shared" si="389"/>
        <v>0.29302808896230481</v>
      </c>
      <c r="M299" s="8">
        <v>0.54400000000000004</v>
      </c>
      <c r="N299" s="8">
        <f t="shared" si="390"/>
        <v>0.71563720249670582</v>
      </c>
      <c r="O299" s="9">
        <f t="shared" si="384"/>
        <v>0.71563720249670582</v>
      </c>
      <c r="Q299" s="40">
        <f t="shared" si="391"/>
        <v>0.43625145573753243</v>
      </c>
      <c r="R299" s="14" t="str">
        <f t="shared" si="399"/>
        <v>SD</v>
      </c>
      <c r="S299" t="str">
        <f t="shared" si="408"/>
        <v>E</v>
      </c>
      <c r="T299" s="17">
        <f t="shared" si="417"/>
        <v>0.45672498005249296</v>
      </c>
      <c r="U299" s="34" t="str">
        <f t="shared" si="427"/>
        <v>E</v>
      </c>
      <c r="V299">
        <v>0</v>
      </c>
      <c r="X299" s="16">
        <f t="shared" si="435"/>
        <v>41912</v>
      </c>
      <c r="Y299" s="1" t="e">
        <f t="shared" si="392"/>
        <v>#N/A</v>
      </c>
      <c r="Z299" s="1">
        <f t="shared" si="393"/>
        <v>0.43625145573753243</v>
      </c>
      <c r="AA299" s="1" t="e">
        <f t="shared" si="394"/>
        <v>#N/A</v>
      </c>
      <c r="AB299" s="1" t="e">
        <f t="shared" si="395"/>
        <v>#N/A</v>
      </c>
      <c r="AC299">
        <v>0</v>
      </c>
      <c r="AD299" s="1">
        <v>17.899999999999999</v>
      </c>
      <c r="AF299" s="16">
        <f t="shared" si="401"/>
        <v>41912</v>
      </c>
      <c r="AG299" s="1">
        <f t="shared" si="402"/>
        <v>0.43625145573753243</v>
      </c>
      <c r="AH299" s="1" t="e">
        <f t="shared" si="403"/>
        <v>#N/A</v>
      </c>
      <c r="AI299" s="1" t="e">
        <f t="shared" si="404"/>
        <v>#N/A</v>
      </c>
      <c r="AJ299" s="1" t="e">
        <f t="shared" si="405"/>
        <v>#N/A</v>
      </c>
      <c r="AQ299" s="16">
        <f t="shared" si="409"/>
        <v>41912</v>
      </c>
      <c r="AR299">
        <f t="shared" si="410"/>
        <v>3</v>
      </c>
      <c r="AS299">
        <f t="shared" si="411"/>
        <v>4</v>
      </c>
    </row>
    <row r="300" spans="1:45" x14ac:dyDescent="0.25">
      <c r="A300" s="7">
        <v>41943</v>
      </c>
      <c r="B300" s="8">
        <v>7.4440000000000001E-3</v>
      </c>
      <c r="C300" s="8">
        <f t="shared" si="386"/>
        <v>4.0396535936887856E-2</v>
      </c>
      <c r="D300" s="9">
        <f t="shared" si="382"/>
        <v>0.20198267968443928</v>
      </c>
      <c r="E300" s="8">
        <f>_xll.BDH(E$2,"PX_LAST",$A300,$A300,"Days=A","Fill=P")</f>
        <v>6.3</v>
      </c>
      <c r="F300" s="8">
        <f t="shared" si="387"/>
        <v>6.3398944571038083</v>
      </c>
      <c r="G300" s="9">
        <f t="shared" si="383"/>
        <v>0.57635404155489167</v>
      </c>
      <c r="H300" s="9">
        <f t="shared" si="415"/>
        <v>0.05</v>
      </c>
      <c r="I300" s="9">
        <f t="shared" si="416"/>
        <v>0.31317702077744586</v>
      </c>
      <c r="J300" s="8">
        <v>3.0000000000000001E-3</v>
      </c>
      <c r="K300" s="8">
        <f t="shared" si="388"/>
        <v>6.7370083608047929E-2</v>
      </c>
      <c r="L300" s="9">
        <f t="shared" si="389"/>
        <v>0.26737008360804793</v>
      </c>
      <c r="M300" s="8">
        <v>0.63400000000000001</v>
      </c>
      <c r="N300" s="8">
        <f t="shared" si="390"/>
        <v>0.6923705997851447</v>
      </c>
      <c r="O300" s="9">
        <f t="shared" si="384"/>
        <v>0.6923705997851447</v>
      </c>
      <c r="Q300" s="40">
        <f t="shared" si="391"/>
        <v>0.39629042448869939</v>
      </c>
      <c r="R300" s="14" t="str">
        <f t="shared" si="399"/>
        <v>SD</v>
      </c>
      <c r="S300" t="str">
        <f t="shared" si="408"/>
        <v>SD</v>
      </c>
      <c r="T300" s="17">
        <f t="shared" si="417"/>
        <v>0.45672498005249296</v>
      </c>
      <c r="U300" s="34" t="str">
        <f t="shared" si="427"/>
        <v>E</v>
      </c>
      <c r="V300">
        <v>0</v>
      </c>
      <c r="X300" s="16">
        <f t="shared" si="435"/>
        <v>41943</v>
      </c>
      <c r="Y300" s="1">
        <f t="shared" si="392"/>
        <v>0.39629042448869939</v>
      </c>
      <c r="Z300" s="1">
        <f t="shared" si="393"/>
        <v>0.39629042448869939</v>
      </c>
      <c r="AA300" s="1" t="e">
        <f t="shared" si="394"/>
        <v>#N/A</v>
      </c>
      <c r="AB300" s="1" t="e">
        <f t="shared" si="395"/>
        <v>#N/A</v>
      </c>
      <c r="AC300">
        <v>0</v>
      </c>
      <c r="AD300" s="1">
        <v>18</v>
      </c>
      <c r="AF300" s="16">
        <f t="shared" si="401"/>
        <v>41943</v>
      </c>
      <c r="AG300" s="1">
        <f t="shared" si="402"/>
        <v>0.39629042448869939</v>
      </c>
      <c r="AH300" s="1" t="e">
        <f t="shared" si="403"/>
        <v>#N/A</v>
      </c>
      <c r="AI300" s="1" t="e">
        <f t="shared" si="404"/>
        <v>#N/A</v>
      </c>
      <c r="AJ300" s="1" t="e">
        <f t="shared" si="405"/>
        <v>#N/A</v>
      </c>
      <c r="AQ300" s="16">
        <f t="shared" si="409"/>
        <v>41943</v>
      </c>
      <c r="AR300">
        <f t="shared" si="410"/>
        <v>3</v>
      </c>
      <c r="AS300">
        <f t="shared" si="411"/>
        <v>3</v>
      </c>
    </row>
    <row r="301" spans="1:45" x14ac:dyDescent="0.25">
      <c r="A301" s="7">
        <v>41973</v>
      </c>
      <c r="B301" s="8">
        <v>0.146291</v>
      </c>
      <c r="C301" s="8">
        <f t="shared" si="386"/>
        <v>7.0576458194874819E-2</v>
      </c>
      <c r="D301" s="9">
        <f t="shared" si="382"/>
        <v>0.35288229097437407</v>
      </c>
      <c r="E301" s="8">
        <f>_xll.BDH(E$2,"PX_LAST",$A301,$A301,"Days=A","Fill=P")</f>
        <v>5.8</v>
      </c>
      <c r="F301" s="8">
        <f t="shared" si="387"/>
        <v>6.1860245368292226</v>
      </c>
      <c r="G301" s="9">
        <f t="shared" si="383"/>
        <v>0.56236586698447477</v>
      </c>
      <c r="H301" s="9">
        <f t="shared" si="415"/>
        <v>-2.0000000000000018E-2</v>
      </c>
      <c r="I301" s="9">
        <f t="shared" si="416"/>
        <v>0.27118293349223738</v>
      </c>
      <c r="J301" s="8">
        <v>0.26829999999999998</v>
      </c>
      <c r="K301" s="8">
        <f t="shared" si="388"/>
        <v>0.12463510977975428</v>
      </c>
      <c r="L301" s="9">
        <f t="shared" si="389"/>
        <v>0.32463510977975429</v>
      </c>
      <c r="M301" s="8">
        <v>0.56100000000000005</v>
      </c>
      <c r="N301" s="8">
        <f t="shared" si="390"/>
        <v>0.65492997884637849</v>
      </c>
      <c r="O301" s="9">
        <f t="shared" si="384"/>
        <v>0.65492997884637849</v>
      </c>
      <c r="Q301" s="40">
        <f t="shared" si="391"/>
        <v>0.42311086191851099</v>
      </c>
      <c r="R301" s="14" t="str">
        <f t="shared" si="399"/>
        <v>E</v>
      </c>
      <c r="S301" t="str">
        <f t="shared" si="408"/>
        <v>SD</v>
      </c>
      <c r="T301" s="17">
        <f t="shared" si="417"/>
        <v>0.45672498005249296</v>
      </c>
      <c r="U301" s="34" t="str">
        <f t="shared" si="427"/>
        <v>E</v>
      </c>
      <c r="V301">
        <v>0</v>
      </c>
      <c r="X301" s="16">
        <f t="shared" si="435"/>
        <v>41973</v>
      </c>
      <c r="Y301" s="1">
        <f t="shared" si="392"/>
        <v>0.42311086191851099</v>
      </c>
      <c r="Z301" s="1">
        <f t="shared" si="393"/>
        <v>0.42311086191851099</v>
      </c>
      <c r="AA301" s="1" t="e">
        <f t="shared" si="394"/>
        <v>#N/A</v>
      </c>
      <c r="AB301" s="1" t="e">
        <f t="shared" si="395"/>
        <v>#N/A</v>
      </c>
      <c r="AC301">
        <v>0</v>
      </c>
      <c r="AD301" s="1">
        <v>6.1</v>
      </c>
      <c r="AF301" s="16">
        <f t="shared" si="401"/>
        <v>41973</v>
      </c>
      <c r="AG301" s="1">
        <f t="shared" si="402"/>
        <v>0.42311086191851099</v>
      </c>
      <c r="AH301" s="1">
        <f t="shared" si="403"/>
        <v>0.42311086191851099</v>
      </c>
      <c r="AI301" s="1" t="e">
        <f t="shared" si="404"/>
        <v>#N/A</v>
      </c>
      <c r="AJ301" s="1" t="e">
        <f t="shared" si="405"/>
        <v>#N/A</v>
      </c>
      <c r="AQ301" s="16">
        <f t="shared" si="409"/>
        <v>41973</v>
      </c>
      <c r="AR301">
        <f t="shared" si="410"/>
        <v>4</v>
      </c>
      <c r="AS301">
        <f t="shared" si="411"/>
        <v>3</v>
      </c>
    </row>
    <row r="302" spans="1:45" x14ac:dyDescent="0.25">
      <c r="A302" s="7">
        <v>42004</v>
      </c>
      <c r="B302" s="8">
        <v>0.21219199999999999</v>
      </c>
      <c r="C302" s="8">
        <f t="shared" si="386"/>
        <v>0.1109368876093355</v>
      </c>
      <c r="D302" s="9">
        <f t="shared" si="382"/>
        <v>0.55468443804667744</v>
      </c>
      <c r="E302" s="8">
        <f>_xll.BDH(E$2,"PX_LAST",$A302,$A302,"Days=A","Fill=P")</f>
        <v>6.3</v>
      </c>
      <c r="F302" s="8">
        <f t="shared" si="387"/>
        <v>6.2185075438328941</v>
      </c>
      <c r="G302" s="9">
        <f t="shared" si="383"/>
        <v>0.56531886762117223</v>
      </c>
      <c r="H302" s="9">
        <f t="shared" si="415"/>
        <v>-4.0000000000000036E-2</v>
      </c>
      <c r="I302" s="9">
        <f t="shared" si="416"/>
        <v>0.2626594338105861</v>
      </c>
      <c r="J302" s="8">
        <v>-3.95E-2</v>
      </c>
      <c r="K302" s="8">
        <f t="shared" si="388"/>
        <v>7.7856603492524309E-2</v>
      </c>
      <c r="L302" s="9">
        <f t="shared" si="389"/>
        <v>0.27785660349252433</v>
      </c>
      <c r="M302" s="8">
        <v>0.26200000000000001</v>
      </c>
      <c r="N302" s="8">
        <f t="shared" si="390"/>
        <v>0.5429449348751606</v>
      </c>
      <c r="O302" s="9">
        <f t="shared" si="384"/>
        <v>0.5429449348751606</v>
      </c>
      <c r="Q302" s="40">
        <f t="shared" si="391"/>
        <v>0.3830637853626444</v>
      </c>
      <c r="R302" s="14" t="str">
        <f t="shared" si="399"/>
        <v>SD</v>
      </c>
      <c r="S302" t="str">
        <f t="shared" si="408"/>
        <v>SD</v>
      </c>
      <c r="T302" s="17">
        <f t="shared" si="417"/>
        <v>0.3830637853626444</v>
      </c>
      <c r="U302" s="34" t="str">
        <f t="shared" si="427"/>
        <v>SD</v>
      </c>
      <c r="V302">
        <v>0</v>
      </c>
      <c r="X302" s="16">
        <f t="shared" si="435"/>
        <v>42004</v>
      </c>
      <c r="Y302" s="1" t="e">
        <f t="shared" si="392"/>
        <v>#N/A</v>
      </c>
      <c r="Z302" s="1">
        <f t="shared" si="393"/>
        <v>0.3830637853626444</v>
      </c>
      <c r="AA302" s="1" t="e">
        <f t="shared" si="394"/>
        <v>#N/A</v>
      </c>
      <c r="AB302" s="1" t="e">
        <f t="shared" si="395"/>
        <v>#N/A</v>
      </c>
      <c r="AC302">
        <v>0</v>
      </c>
      <c r="AD302" s="1">
        <v>34.700000000000003</v>
      </c>
      <c r="AF302" s="16">
        <f t="shared" si="401"/>
        <v>42004</v>
      </c>
      <c r="AG302" s="1" t="e">
        <f t="shared" si="402"/>
        <v>#N/A</v>
      </c>
      <c r="AH302" s="1">
        <f t="shared" si="403"/>
        <v>0.3830637853626444</v>
      </c>
      <c r="AI302" s="1" t="e">
        <f t="shared" si="404"/>
        <v>#N/A</v>
      </c>
      <c r="AJ302" s="1" t="e">
        <f t="shared" si="405"/>
        <v>#N/A</v>
      </c>
      <c r="AQ302" s="16">
        <f t="shared" si="409"/>
        <v>42004</v>
      </c>
      <c r="AR302">
        <f t="shared" si="410"/>
        <v>3</v>
      </c>
      <c r="AS302">
        <f t="shared" si="411"/>
        <v>3</v>
      </c>
    </row>
    <row r="303" spans="1:45" x14ac:dyDescent="0.25">
      <c r="A303" s="7">
        <v>42035</v>
      </c>
      <c r="B303" s="8">
        <v>0.200382</v>
      </c>
      <c r="C303" s="8">
        <f t="shared" si="386"/>
        <v>0.13642874464067489</v>
      </c>
      <c r="D303" s="9">
        <f t="shared" si="382"/>
        <v>0.68214372320337446</v>
      </c>
      <c r="E303" s="8">
        <f>_xll.BDH(E$2,"PX_LAST",$A303,$A303,"Days=A","Fill=P")</f>
        <v>6.1</v>
      </c>
      <c r="F303" s="8">
        <f t="shared" si="387"/>
        <v>6.1847328938405193</v>
      </c>
      <c r="G303" s="9">
        <f t="shared" si="383"/>
        <v>0.56224844489459269</v>
      </c>
      <c r="H303" s="9">
        <f t="shared" si="415"/>
        <v>-8.0000000000000071E-2</v>
      </c>
      <c r="I303" s="9">
        <f t="shared" si="416"/>
        <v>0.24112422244729631</v>
      </c>
      <c r="J303" s="8">
        <v>-0.44340000000000002</v>
      </c>
      <c r="K303" s="8">
        <f t="shared" si="388"/>
        <v>-7.070152850284514E-2</v>
      </c>
      <c r="L303" s="9">
        <f t="shared" si="389"/>
        <v>0.12929847149715487</v>
      </c>
      <c r="M303" s="8">
        <v>-0.124</v>
      </c>
      <c r="N303" s="8">
        <f t="shared" si="390"/>
        <v>0.35286562843573982</v>
      </c>
      <c r="O303" s="9">
        <f t="shared" si="384"/>
        <v>0.35286562843573982</v>
      </c>
      <c r="Q303" s="40">
        <f t="shared" si="391"/>
        <v>0.29166143244338166</v>
      </c>
      <c r="R303" s="14" t="str">
        <f t="shared" si="399"/>
        <v>SD</v>
      </c>
      <c r="S303" t="str">
        <f t="shared" si="408"/>
        <v>SD</v>
      </c>
      <c r="T303" s="17">
        <f t="shared" si="417"/>
        <v>0.3830637853626444</v>
      </c>
      <c r="U303" s="34" t="str">
        <f t="shared" si="427"/>
        <v>SD</v>
      </c>
      <c r="V303">
        <v>0</v>
      </c>
      <c r="X303" s="16">
        <f t="shared" si="435"/>
        <v>42035</v>
      </c>
      <c r="Y303" s="1" t="e">
        <f t="shared" si="392"/>
        <v>#N/A</v>
      </c>
      <c r="Z303" s="1">
        <f t="shared" si="393"/>
        <v>0.29166143244338166</v>
      </c>
      <c r="AA303" s="1" t="e">
        <f t="shared" si="394"/>
        <v>#N/A</v>
      </c>
      <c r="AB303" s="1" t="e">
        <f t="shared" si="395"/>
        <v>#N/A</v>
      </c>
      <c r="AC303">
        <v>0</v>
      </c>
      <c r="AD303" s="1">
        <v>-4</v>
      </c>
      <c r="AF303" s="16">
        <f t="shared" si="401"/>
        <v>42035</v>
      </c>
      <c r="AG303" s="1" t="e">
        <f t="shared" si="402"/>
        <v>#N/A</v>
      </c>
      <c r="AH303" s="1">
        <f t="shared" si="403"/>
        <v>0.29166143244338166</v>
      </c>
      <c r="AI303" s="1" t="e">
        <f t="shared" si="404"/>
        <v>#N/A</v>
      </c>
      <c r="AJ303" s="1" t="e">
        <f t="shared" si="405"/>
        <v>#N/A</v>
      </c>
      <c r="AQ303" s="16">
        <f t="shared" si="409"/>
        <v>42035</v>
      </c>
      <c r="AR303">
        <f t="shared" si="410"/>
        <v>3</v>
      </c>
      <c r="AS303">
        <f t="shared" si="411"/>
        <v>3</v>
      </c>
    </row>
    <row r="304" spans="1:45" x14ac:dyDescent="0.25">
      <c r="A304" s="7">
        <v>42063</v>
      </c>
      <c r="B304" s="8">
        <v>5.8456000000000001E-2</v>
      </c>
      <c r="C304" s="8">
        <f t="shared" si="386"/>
        <v>0.11420651241808255</v>
      </c>
      <c r="D304" s="9">
        <f t="shared" si="382"/>
        <v>0.57103256209041275</v>
      </c>
      <c r="E304" s="8">
        <f>_xll.BDH(E$2,"PX_LAST",$A304,$A304,"Days=A","Fill=P")</f>
        <v>5.5</v>
      </c>
      <c r="F304" s="8">
        <f t="shared" si="387"/>
        <v>5.9895840190959708</v>
      </c>
      <c r="G304" s="9">
        <f t="shared" si="383"/>
        <v>0.54450763809963376</v>
      </c>
      <c r="H304" s="9">
        <f t="shared" si="415"/>
        <v>-0.10999999999999996</v>
      </c>
      <c r="I304" s="9">
        <f t="shared" si="416"/>
        <v>0.21725381904981689</v>
      </c>
      <c r="J304" s="8">
        <v>-0.62829999999999997</v>
      </c>
      <c r="K304" s="8">
        <f t="shared" si="388"/>
        <v>-0.2296170928795343</v>
      </c>
      <c r="L304" s="9">
        <f t="shared" si="389"/>
        <v>-2.961709287953429E-2</v>
      </c>
      <c r="M304" s="8">
        <v>0.437</v>
      </c>
      <c r="N304" s="8">
        <f t="shared" si="390"/>
        <v>0.376843924331554</v>
      </c>
      <c r="O304" s="9">
        <f t="shared" si="384"/>
        <v>0.376843924331554</v>
      </c>
      <c r="Q304" s="40">
        <f t="shared" si="391"/>
        <v>0.23360857237883609</v>
      </c>
      <c r="R304" s="14" t="str">
        <f t="shared" si="399"/>
        <v>SD</v>
      </c>
      <c r="S304" t="str">
        <f t="shared" si="408"/>
        <v>SD</v>
      </c>
      <c r="T304" s="17">
        <f t="shared" si="417"/>
        <v>0.3830637853626444</v>
      </c>
      <c r="U304" s="34" t="str">
        <f t="shared" si="427"/>
        <v>SD</v>
      </c>
      <c r="V304">
        <v>0</v>
      </c>
      <c r="X304" s="16">
        <f t="shared" si="435"/>
        <v>42063</v>
      </c>
      <c r="Y304" s="1" t="e">
        <f t="shared" si="392"/>
        <v>#N/A</v>
      </c>
      <c r="Z304" s="1">
        <f t="shared" si="393"/>
        <v>0.23360857237883609</v>
      </c>
      <c r="AA304" s="1" t="e">
        <f t="shared" si="394"/>
        <v>#N/A</v>
      </c>
      <c r="AB304" s="1" t="e">
        <f t="shared" si="395"/>
        <v>#N/A</v>
      </c>
      <c r="AC304">
        <v>0</v>
      </c>
      <c r="AD304" s="1">
        <v>-47.1</v>
      </c>
      <c r="AF304" s="16">
        <f t="shared" si="401"/>
        <v>42063</v>
      </c>
      <c r="AG304" s="1" t="e">
        <f t="shared" si="402"/>
        <v>#N/A</v>
      </c>
      <c r="AH304" s="1">
        <f t="shared" si="403"/>
        <v>0.23360857237883609</v>
      </c>
      <c r="AI304" s="1" t="e">
        <f t="shared" si="404"/>
        <v>#N/A</v>
      </c>
      <c r="AJ304" s="1" t="e">
        <f t="shared" si="405"/>
        <v>#N/A</v>
      </c>
      <c r="AQ304" s="16">
        <f t="shared" si="409"/>
        <v>42063</v>
      </c>
      <c r="AR304">
        <f t="shared" si="410"/>
        <v>3</v>
      </c>
      <c r="AS304">
        <f t="shared" si="411"/>
        <v>3</v>
      </c>
    </row>
    <row r="305" spans="1:45" x14ac:dyDescent="0.25">
      <c r="A305" s="7">
        <v>42094</v>
      </c>
      <c r="B305" s="8">
        <v>0.12332600000000001</v>
      </c>
      <c r="C305" s="8">
        <f t="shared" si="386"/>
        <v>0.11680556637892903</v>
      </c>
      <c r="D305" s="9">
        <f t="shared" si="382"/>
        <v>0.58402783189464513</v>
      </c>
      <c r="E305" s="8">
        <f>_xll.BDH(E$2,"PX_LAST",$A305,$A305,"Days=A","Fill=P")</f>
        <v>5</v>
      </c>
      <c r="F305" s="8">
        <f t="shared" si="387"/>
        <v>5.7075525736536186</v>
      </c>
      <c r="G305" s="9">
        <f t="shared" si="383"/>
        <v>0.51886841578669263</v>
      </c>
      <c r="H305" s="9">
        <f t="shared" si="415"/>
        <v>-0.15</v>
      </c>
      <c r="I305" s="9">
        <f t="shared" si="416"/>
        <v>0.1844342078933463</v>
      </c>
      <c r="J305" s="8">
        <v>-0.4158</v>
      </c>
      <c r="K305" s="8">
        <f t="shared" si="388"/>
        <v>-0.28267922140886703</v>
      </c>
      <c r="L305" s="9">
        <f t="shared" si="389"/>
        <v>-8.2679221408867021E-2</v>
      </c>
      <c r="M305" s="8">
        <v>0.24199999999999999</v>
      </c>
      <c r="N305" s="8">
        <f t="shared" si="390"/>
        <v>0.33841340589706115</v>
      </c>
      <c r="O305" s="9">
        <f t="shared" si="384"/>
        <v>0.33841340589706115</v>
      </c>
      <c r="Q305" s="40">
        <f t="shared" si="391"/>
        <v>0.20029918425086782</v>
      </c>
      <c r="R305" s="14" t="str">
        <f t="shared" si="399"/>
        <v>SD</v>
      </c>
      <c r="S305" t="str">
        <f t="shared" si="408"/>
        <v>SD</v>
      </c>
      <c r="T305" s="17">
        <f t="shared" si="417"/>
        <v>0.3830637853626444</v>
      </c>
      <c r="U305" s="34" t="str">
        <f t="shared" si="427"/>
        <v>SD</v>
      </c>
      <c r="V305">
        <v>0</v>
      </c>
      <c r="X305" s="16">
        <f t="shared" si="435"/>
        <v>42094</v>
      </c>
      <c r="Y305" s="1" t="e">
        <f t="shared" si="392"/>
        <v>#N/A</v>
      </c>
      <c r="Z305" s="1">
        <f t="shared" si="393"/>
        <v>0.20029918425086782</v>
      </c>
      <c r="AA305" s="1" t="e">
        <f t="shared" si="394"/>
        <v>#N/A</v>
      </c>
      <c r="AB305" s="1" t="e">
        <f t="shared" si="395"/>
        <v>#N/A</v>
      </c>
      <c r="AC305">
        <v>0</v>
      </c>
      <c r="AD305" s="1">
        <v>-58.6</v>
      </c>
      <c r="AF305" s="16">
        <f t="shared" si="401"/>
        <v>42094</v>
      </c>
      <c r="AG305" s="1" t="e">
        <f t="shared" si="402"/>
        <v>#N/A</v>
      </c>
      <c r="AH305" s="1">
        <f t="shared" si="403"/>
        <v>0.20029918425086782</v>
      </c>
      <c r="AI305" s="1" t="e">
        <f t="shared" si="404"/>
        <v>#N/A</v>
      </c>
      <c r="AJ305" s="1" t="e">
        <f t="shared" si="405"/>
        <v>#N/A</v>
      </c>
      <c r="AQ305" s="16">
        <f t="shared" si="409"/>
        <v>42094</v>
      </c>
      <c r="AR305">
        <f t="shared" si="410"/>
        <v>3</v>
      </c>
      <c r="AS305">
        <f t="shared" si="411"/>
        <v>3</v>
      </c>
    </row>
    <row r="306" spans="1:45" x14ac:dyDescent="0.25">
      <c r="A306" s="7">
        <v>42124</v>
      </c>
      <c r="B306" s="8">
        <v>0.1036</v>
      </c>
      <c r="C306" s="8">
        <f t="shared" si="386"/>
        <v>0.11304197996093426</v>
      </c>
      <c r="D306" s="9">
        <f t="shared" si="382"/>
        <v>0.56520989980467129</v>
      </c>
      <c r="E306" s="8">
        <f>_xll.BDH(E$2,"PX_LAST",$A306,$A306,"Days=A","Fill=P")</f>
        <v>5.3</v>
      </c>
      <c r="F306" s="8">
        <f t="shared" si="387"/>
        <v>5.5914000901623373</v>
      </c>
      <c r="G306" s="9">
        <f t="shared" si="383"/>
        <v>0.50830909910566702</v>
      </c>
      <c r="H306" s="9">
        <f t="shared" si="415"/>
        <v>-0.1</v>
      </c>
      <c r="I306" s="9">
        <f t="shared" si="416"/>
        <v>0.20415454955283352</v>
      </c>
      <c r="J306" s="8">
        <v>-0.29370000000000002</v>
      </c>
      <c r="K306" s="8">
        <f t="shared" si="388"/>
        <v>-0.28582014330733996</v>
      </c>
      <c r="L306" s="9">
        <f t="shared" si="389"/>
        <v>-8.5820143307339947E-2</v>
      </c>
      <c r="M306" s="8">
        <v>0.27</v>
      </c>
      <c r="N306" s="8">
        <f t="shared" si="390"/>
        <v>0.31891558521639873</v>
      </c>
      <c r="O306" s="9">
        <f t="shared" si="384"/>
        <v>0.31891558521639873</v>
      </c>
      <c r="Q306" s="40">
        <f t="shared" si="391"/>
        <v>0.18177988492118863</v>
      </c>
      <c r="R306" s="14" t="str">
        <f t="shared" si="399"/>
        <v>SD</v>
      </c>
      <c r="S306" t="str">
        <f t="shared" si="408"/>
        <v>SD</v>
      </c>
      <c r="T306" s="17">
        <f t="shared" si="417"/>
        <v>0.3830637853626444</v>
      </c>
      <c r="U306" s="34" t="str">
        <f t="shared" si="427"/>
        <v>SD</v>
      </c>
      <c r="V306">
        <v>0</v>
      </c>
      <c r="X306" s="16">
        <f t="shared" si="435"/>
        <v>42124</v>
      </c>
      <c r="Y306" s="1" t="e">
        <f t="shared" si="392"/>
        <v>#N/A</v>
      </c>
      <c r="Z306" s="1">
        <f t="shared" si="393"/>
        <v>0.18177988492118863</v>
      </c>
      <c r="AA306" s="1" t="e">
        <f t="shared" si="394"/>
        <v>#N/A</v>
      </c>
      <c r="AB306" s="1" t="e">
        <f t="shared" si="395"/>
        <v>#N/A</v>
      </c>
      <c r="AC306">
        <v>0</v>
      </c>
      <c r="AD306" s="1">
        <v>-62.2</v>
      </c>
      <c r="AF306" s="16">
        <f t="shared" si="401"/>
        <v>42124</v>
      </c>
      <c r="AG306" s="1" t="e">
        <f t="shared" si="402"/>
        <v>#N/A</v>
      </c>
      <c r="AH306" s="1">
        <f t="shared" si="403"/>
        <v>0.18177988492118863</v>
      </c>
      <c r="AI306" s="1" t="e">
        <f t="shared" si="404"/>
        <v>#N/A</v>
      </c>
      <c r="AJ306" s="1" t="e">
        <f t="shared" si="405"/>
        <v>#N/A</v>
      </c>
      <c r="AQ306" s="16">
        <f t="shared" si="409"/>
        <v>42124</v>
      </c>
      <c r="AR306">
        <f t="shared" si="410"/>
        <v>3</v>
      </c>
      <c r="AS306">
        <f t="shared" si="411"/>
        <v>3</v>
      </c>
    </row>
    <row r="307" spans="1:45" x14ac:dyDescent="0.25">
      <c r="A307" s="7">
        <v>42155</v>
      </c>
      <c r="B307" s="8">
        <v>0.112168</v>
      </c>
      <c r="C307" s="8">
        <f t="shared" si="386"/>
        <v>0.112792895672068</v>
      </c>
      <c r="D307" s="9">
        <f t="shared" si="382"/>
        <v>0.56396447836034003</v>
      </c>
      <c r="E307" s="8">
        <f>_xll.BDH(E$2,"PX_LAST",$A307,$A307,"Days=A","Fill=P")</f>
        <v>5.0999999999999996</v>
      </c>
      <c r="F307" s="8">
        <f t="shared" si="387"/>
        <v>5.4513510644660705</v>
      </c>
      <c r="G307" s="9">
        <f t="shared" si="383"/>
        <v>0.4955773694969155</v>
      </c>
      <c r="H307" s="9">
        <f t="shared" si="415"/>
        <v>-7.0000000000000021E-2</v>
      </c>
      <c r="I307" s="9">
        <f t="shared" si="416"/>
        <v>0.21278868474845775</v>
      </c>
      <c r="J307" s="8">
        <v>-0.60529999999999995</v>
      </c>
      <c r="K307" s="8">
        <f t="shared" si="388"/>
        <v>-0.37687190246474811</v>
      </c>
      <c r="L307" s="9">
        <f t="shared" si="389"/>
        <v>-0.1768719024647481</v>
      </c>
      <c r="M307" s="8">
        <v>0.27300000000000002</v>
      </c>
      <c r="N307" s="8">
        <f t="shared" si="390"/>
        <v>0.30582964342972507</v>
      </c>
      <c r="O307" s="9">
        <f t="shared" si="384"/>
        <v>0.30582964342972507</v>
      </c>
      <c r="Q307" s="40">
        <f t="shared" si="391"/>
        <v>0.15633013499137716</v>
      </c>
      <c r="R307" s="14" t="str">
        <f t="shared" si="399"/>
        <v>SD</v>
      </c>
      <c r="S307" t="str">
        <f t="shared" si="408"/>
        <v>SD</v>
      </c>
      <c r="T307" s="17">
        <f t="shared" si="417"/>
        <v>0.3830637853626444</v>
      </c>
      <c r="U307" s="34" t="str">
        <f t="shared" si="427"/>
        <v>SD</v>
      </c>
      <c r="V307">
        <v>0</v>
      </c>
      <c r="X307" s="16">
        <f t="shared" si="435"/>
        <v>42155</v>
      </c>
      <c r="Y307" s="1" t="e">
        <f t="shared" si="392"/>
        <v>#N/A</v>
      </c>
      <c r="Z307" s="1">
        <f t="shared" si="393"/>
        <v>0.15633013499137716</v>
      </c>
      <c r="AA307" s="1" t="e">
        <f t="shared" si="394"/>
        <v>#N/A</v>
      </c>
      <c r="AB307" s="1" t="e">
        <f t="shared" si="395"/>
        <v>#N/A</v>
      </c>
      <c r="AC307">
        <v>0</v>
      </c>
      <c r="AD307" s="1">
        <v>-54.2</v>
      </c>
      <c r="AF307" s="16">
        <f t="shared" si="401"/>
        <v>42155</v>
      </c>
      <c r="AG307" s="1" t="e">
        <f t="shared" si="402"/>
        <v>#N/A</v>
      </c>
      <c r="AH307" s="1">
        <f t="shared" si="403"/>
        <v>0.15633013499137716</v>
      </c>
      <c r="AI307" s="1" t="e">
        <f t="shared" si="404"/>
        <v>#N/A</v>
      </c>
      <c r="AJ307" s="1" t="e">
        <f t="shared" si="405"/>
        <v>#N/A</v>
      </c>
      <c r="AQ307" s="16">
        <f t="shared" si="409"/>
        <v>42155</v>
      </c>
      <c r="AR307">
        <f t="shared" si="410"/>
        <v>3</v>
      </c>
      <c r="AS307">
        <f t="shared" si="411"/>
        <v>3</v>
      </c>
    </row>
    <row r="308" spans="1:45" x14ac:dyDescent="0.25">
      <c r="A308" s="7">
        <v>42185</v>
      </c>
      <c r="B308" s="8">
        <v>5.7346000000000001E-2</v>
      </c>
      <c r="C308" s="8">
        <f t="shared" si="386"/>
        <v>9.699053040552863E-2</v>
      </c>
      <c r="D308" s="9">
        <f t="shared" si="382"/>
        <v>0.48495265202764315</v>
      </c>
      <c r="E308" s="8">
        <f>_xll.BDH(E$2,"PX_LAST",$A308,$A308,"Days=A","Fill=P")</f>
        <v>4.9000000000000004</v>
      </c>
      <c r="F308" s="8">
        <f t="shared" si="387"/>
        <v>5.2942160110932406</v>
      </c>
      <c r="G308" s="9">
        <f t="shared" si="383"/>
        <v>0.48129236464484004</v>
      </c>
      <c r="H308" s="9">
        <f t="shared" si="415"/>
        <v>-0.13999999999999996</v>
      </c>
      <c r="I308" s="9">
        <f t="shared" si="416"/>
        <v>0.17064618232242004</v>
      </c>
      <c r="J308" s="8">
        <v>-0.38090000000000002</v>
      </c>
      <c r="K308" s="8">
        <f t="shared" si="388"/>
        <v>-0.37801991026229487</v>
      </c>
      <c r="L308" s="9">
        <f t="shared" si="389"/>
        <v>-0.17801991026229486</v>
      </c>
      <c r="M308" s="8">
        <v>-5.8000000000000003E-2</v>
      </c>
      <c r="N308" s="8">
        <f t="shared" si="390"/>
        <v>0.20213819505225339</v>
      </c>
      <c r="O308" s="9">
        <f t="shared" si="384"/>
        <v>0.20213819505225339</v>
      </c>
      <c r="Q308" s="40">
        <f t="shared" si="391"/>
        <v>0.1195673560642892</v>
      </c>
      <c r="R308" s="14" t="str">
        <f t="shared" si="399"/>
        <v>SD</v>
      </c>
      <c r="S308" t="str">
        <f t="shared" si="408"/>
        <v>SD</v>
      </c>
      <c r="T308" s="17">
        <f t="shared" si="417"/>
        <v>0.3830637853626444</v>
      </c>
      <c r="U308" s="34" t="str">
        <f t="shared" si="427"/>
        <v>SD</v>
      </c>
      <c r="V308">
        <v>0</v>
      </c>
      <c r="X308" s="16">
        <f t="shared" si="435"/>
        <v>42185</v>
      </c>
      <c r="Y308" s="1">
        <f t="shared" si="392"/>
        <v>0.1195673560642892</v>
      </c>
      <c r="Z308" s="1">
        <f t="shared" si="393"/>
        <v>0.1195673560642892</v>
      </c>
      <c r="AA308" s="1" t="e">
        <f t="shared" si="394"/>
        <v>#N/A</v>
      </c>
      <c r="AB308" s="1" t="e">
        <f t="shared" si="395"/>
        <v>#N/A</v>
      </c>
      <c r="AC308">
        <v>0</v>
      </c>
      <c r="AD308" s="1">
        <v>-28.8</v>
      </c>
      <c r="AF308" s="16">
        <f t="shared" si="401"/>
        <v>42185</v>
      </c>
      <c r="AG308" s="1">
        <f t="shared" si="402"/>
        <v>0.1195673560642892</v>
      </c>
      <c r="AH308" s="1">
        <f t="shared" si="403"/>
        <v>0.1195673560642892</v>
      </c>
      <c r="AI308" s="1" t="e">
        <f t="shared" si="404"/>
        <v>#N/A</v>
      </c>
      <c r="AJ308" s="1" t="e">
        <f t="shared" si="405"/>
        <v>#N/A</v>
      </c>
      <c r="AQ308" s="16">
        <f t="shared" si="409"/>
        <v>42185</v>
      </c>
      <c r="AR308">
        <f t="shared" si="410"/>
        <v>3</v>
      </c>
      <c r="AS308">
        <f t="shared" si="411"/>
        <v>3</v>
      </c>
    </row>
    <row r="309" spans="1:45" x14ac:dyDescent="0.25">
      <c r="A309" s="7">
        <v>42216</v>
      </c>
      <c r="B309" s="8">
        <v>3.1812E-2</v>
      </c>
      <c r="C309" s="8">
        <f t="shared" si="386"/>
        <v>7.8414649239952977E-2</v>
      </c>
      <c r="D309" s="9">
        <f t="shared" si="382"/>
        <v>0.39207324619976486</v>
      </c>
      <c r="E309" s="8">
        <f>_xll.BDH(E$2,"PX_LAST",$A309,$A309,"Days=A","Fill=P")</f>
        <v>4</v>
      </c>
      <c r="F309" s="8">
        <f t="shared" si="387"/>
        <v>4.9253644479316669</v>
      </c>
      <c r="G309" s="9">
        <f t="shared" si="383"/>
        <v>0.44776040435742426</v>
      </c>
      <c r="H309" s="9">
        <f t="shared" si="415"/>
        <v>-0.20999999999999996</v>
      </c>
      <c r="I309" s="9">
        <f t="shared" si="416"/>
        <v>0.11888020217871215</v>
      </c>
      <c r="J309" s="8">
        <v>7.6999999999999999E-2</v>
      </c>
      <c r="K309" s="8">
        <f t="shared" si="388"/>
        <v>-0.24833923583754081</v>
      </c>
      <c r="L309" s="9">
        <f t="shared" si="389"/>
        <v>-4.8339235837540795E-2</v>
      </c>
      <c r="M309" s="8">
        <v>0.25700000000000001</v>
      </c>
      <c r="N309" s="8">
        <f t="shared" si="390"/>
        <v>0.21777380946236116</v>
      </c>
      <c r="O309" s="9">
        <f t="shared" si="384"/>
        <v>0.21777380946236116</v>
      </c>
      <c r="Q309" s="40">
        <f t="shared" si="391"/>
        <v>0.14123155140414861</v>
      </c>
      <c r="R309" s="14" t="str">
        <f t="shared" si="399"/>
        <v>E</v>
      </c>
      <c r="S309" t="str">
        <f t="shared" si="408"/>
        <v>SD</v>
      </c>
      <c r="T309" s="17">
        <f t="shared" si="417"/>
        <v>0.3830637853626444</v>
      </c>
      <c r="U309" s="34" t="str">
        <f t="shared" si="427"/>
        <v>E</v>
      </c>
      <c r="V309">
        <v>0</v>
      </c>
      <c r="X309" s="16">
        <f t="shared" si="435"/>
        <v>42216</v>
      </c>
      <c r="Y309" s="1">
        <f t="shared" si="392"/>
        <v>0.14123155140414861</v>
      </c>
      <c r="Z309" s="1">
        <f t="shared" si="393"/>
        <v>0.14123155140414861</v>
      </c>
      <c r="AA309" s="1" t="e">
        <f t="shared" si="394"/>
        <v>#N/A</v>
      </c>
      <c r="AB309" s="1" t="e">
        <f t="shared" si="395"/>
        <v>#N/A</v>
      </c>
      <c r="AC309">
        <v>0</v>
      </c>
      <c r="AD309" s="1">
        <v>-15.4</v>
      </c>
      <c r="AF309" s="16">
        <f t="shared" si="401"/>
        <v>42216</v>
      </c>
      <c r="AG309" s="1">
        <f t="shared" si="402"/>
        <v>0.14123155140414861</v>
      </c>
      <c r="AH309" s="1">
        <f t="shared" si="403"/>
        <v>0.14123155140414861</v>
      </c>
      <c r="AI309" s="1" t="e">
        <f t="shared" si="404"/>
        <v>#N/A</v>
      </c>
      <c r="AJ309" s="1" t="e">
        <f t="shared" si="405"/>
        <v>#N/A</v>
      </c>
      <c r="AQ309" s="16">
        <f t="shared" si="409"/>
        <v>42216</v>
      </c>
      <c r="AR309">
        <f t="shared" si="410"/>
        <v>4</v>
      </c>
      <c r="AS309">
        <f t="shared" si="411"/>
        <v>3</v>
      </c>
    </row>
    <row r="310" spans="1:45" x14ac:dyDescent="0.25">
      <c r="A310" s="7">
        <v>42247</v>
      </c>
      <c r="B310" s="8">
        <v>4.2875000000000003E-2</v>
      </c>
      <c r="C310" s="8">
        <f t="shared" si="386"/>
        <v>6.8285849206566371E-2</v>
      </c>
      <c r="D310" s="9">
        <f t="shared" si="382"/>
        <v>0.34142924603283181</v>
      </c>
      <c r="E310" s="8">
        <f>_xll.BDH(E$2,"PX_LAST",$A310,$A310,"Days=A","Fill=P")</f>
        <v>3.7</v>
      </c>
      <c r="F310" s="8">
        <f t="shared" si="387"/>
        <v>4.5761355802711421</v>
      </c>
      <c r="G310" s="9">
        <f t="shared" si="383"/>
        <v>0.41601232547919476</v>
      </c>
      <c r="H310" s="9">
        <f t="shared" si="415"/>
        <v>-0.18</v>
      </c>
      <c r="I310" s="9">
        <f t="shared" si="416"/>
        <v>0.11800616273959738</v>
      </c>
      <c r="J310" s="8">
        <v>-0.27529999999999999</v>
      </c>
      <c r="K310" s="8">
        <f t="shared" si="388"/>
        <v>-0.25602305362384165</v>
      </c>
      <c r="L310" s="9">
        <f t="shared" si="389"/>
        <v>-5.6023053623841634E-2</v>
      </c>
      <c r="M310" s="8">
        <v>-0.70599999999999996</v>
      </c>
      <c r="N310" s="8">
        <f t="shared" si="390"/>
        <v>-4.5501726234411788E-2</v>
      </c>
      <c r="O310" s="9">
        <f t="shared" si="384"/>
        <v>-2.2750863117205894E-2</v>
      </c>
      <c r="Q310" s="40">
        <f t="shared" si="391"/>
        <v>4.6174810234582572E-2</v>
      </c>
      <c r="R310" s="14" t="str">
        <f t="shared" si="399"/>
        <v>SD</v>
      </c>
      <c r="S310" t="str">
        <f t="shared" si="408"/>
        <v>SD</v>
      </c>
      <c r="T310" s="17">
        <f t="shared" si="417"/>
        <v>4.6174810234582572E-2</v>
      </c>
      <c r="U310" s="34" t="str">
        <f t="shared" si="427"/>
        <v>SD</v>
      </c>
      <c r="V310">
        <v>0</v>
      </c>
      <c r="X310" s="16">
        <f t="shared" si="435"/>
        <v>42247</v>
      </c>
      <c r="Y310" s="1" t="e">
        <f t="shared" si="392"/>
        <v>#N/A</v>
      </c>
      <c r="Z310" s="1">
        <f t="shared" si="393"/>
        <v>4.6174810234582572E-2</v>
      </c>
      <c r="AA310" s="1" t="e">
        <f t="shared" si="394"/>
        <v>#N/A</v>
      </c>
      <c r="AB310" s="1" t="e">
        <f t="shared" si="395"/>
        <v>#N/A</v>
      </c>
      <c r="AC310">
        <v>0</v>
      </c>
      <c r="AD310" s="1">
        <v>-8.1999999999999993</v>
      </c>
      <c r="AF310" s="16">
        <f t="shared" si="401"/>
        <v>42247</v>
      </c>
      <c r="AG310" s="1" t="e">
        <f t="shared" si="402"/>
        <v>#N/A</v>
      </c>
      <c r="AH310" s="1">
        <f t="shared" si="403"/>
        <v>4.6174810234582572E-2</v>
      </c>
      <c r="AI310" s="1" t="e">
        <f t="shared" si="404"/>
        <v>#N/A</v>
      </c>
      <c r="AJ310" s="1" t="e">
        <f t="shared" si="405"/>
        <v>#N/A</v>
      </c>
      <c r="AQ310" s="16">
        <f t="shared" si="409"/>
        <v>42247</v>
      </c>
      <c r="AR310">
        <f t="shared" si="410"/>
        <v>3</v>
      </c>
      <c r="AS310">
        <f t="shared" si="411"/>
        <v>3</v>
      </c>
    </row>
    <row r="311" spans="1:45" x14ac:dyDescent="0.25">
      <c r="A311" s="7">
        <v>42277</v>
      </c>
      <c r="B311" s="8">
        <v>1.3849999999999999E-2</v>
      </c>
      <c r="C311" s="8">
        <f t="shared" si="386"/>
        <v>5.2771632182694955E-2</v>
      </c>
      <c r="D311" s="9">
        <f t="shared" si="382"/>
        <v>0.26385816091347475</v>
      </c>
      <c r="E311" s="8">
        <f>_xll.BDH(E$2,"PX_LAST",$A311,$A311,"Days=A","Fill=P")</f>
        <v>3</v>
      </c>
      <c r="F311" s="8">
        <f t="shared" si="387"/>
        <v>4.1269369398938665</v>
      </c>
      <c r="G311" s="9">
        <f t="shared" si="383"/>
        <v>0.37517608544489695</v>
      </c>
      <c r="H311" s="9">
        <f t="shared" si="415"/>
        <v>-0.2</v>
      </c>
      <c r="I311" s="9">
        <f t="shared" si="416"/>
        <v>8.7588042722448467E-2</v>
      </c>
      <c r="J311" s="8">
        <v>-0.26240000000000002</v>
      </c>
      <c r="K311" s="8">
        <f t="shared" si="388"/>
        <v>-0.25784048334104681</v>
      </c>
      <c r="L311" s="9">
        <f t="shared" si="389"/>
        <v>-5.78404833410468E-2</v>
      </c>
      <c r="M311" s="8">
        <v>-0.73</v>
      </c>
      <c r="N311" s="8">
        <f t="shared" si="390"/>
        <v>-0.24058373425760443</v>
      </c>
      <c r="O311" s="9">
        <f t="shared" si="384"/>
        <v>-0.12029186712880222</v>
      </c>
      <c r="Q311" s="40">
        <f t="shared" si="391"/>
        <v>8.3479597722719776E-3</v>
      </c>
      <c r="R311" s="14" t="str">
        <f t="shared" si="399"/>
        <v>SD</v>
      </c>
      <c r="S311" t="str">
        <f t="shared" si="408"/>
        <v>SD</v>
      </c>
      <c r="T311" s="17">
        <f t="shared" si="417"/>
        <v>4.6174810234582572E-2</v>
      </c>
      <c r="U311" s="34" t="str">
        <f t="shared" si="427"/>
        <v>SD</v>
      </c>
      <c r="V311">
        <v>0</v>
      </c>
      <c r="X311" s="16">
        <f t="shared" si="435"/>
        <v>42277</v>
      </c>
      <c r="Y311" s="1" t="e">
        <f t="shared" si="392"/>
        <v>#N/A</v>
      </c>
      <c r="Z311" s="1">
        <f t="shared" si="393"/>
        <v>8.3479597722719776E-3</v>
      </c>
      <c r="AA311" s="1">
        <f t="shared" si="394"/>
        <v>8.3479597722719776E-3</v>
      </c>
      <c r="AB311" s="1" t="e">
        <f t="shared" si="395"/>
        <v>#N/A</v>
      </c>
      <c r="AC311">
        <v>0</v>
      </c>
      <c r="AD311" s="1">
        <v>-20.5</v>
      </c>
      <c r="AF311" s="16">
        <f t="shared" si="401"/>
        <v>42277</v>
      </c>
      <c r="AG311" s="1" t="e">
        <f t="shared" si="402"/>
        <v>#N/A</v>
      </c>
      <c r="AH311" s="1">
        <f t="shared" si="403"/>
        <v>8.3479597722719776E-3</v>
      </c>
      <c r="AI311" s="1">
        <f t="shared" si="404"/>
        <v>8.3479597722719776E-3</v>
      </c>
      <c r="AJ311" s="1" t="e">
        <f t="shared" si="405"/>
        <v>#N/A</v>
      </c>
      <c r="AQ311" s="16">
        <f t="shared" si="409"/>
        <v>42277</v>
      </c>
      <c r="AR311">
        <f t="shared" si="410"/>
        <v>3</v>
      </c>
      <c r="AS311">
        <f t="shared" si="411"/>
        <v>3</v>
      </c>
    </row>
    <row r="312" spans="1:45" x14ac:dyDescent="0.25">
      <c r="A312" s="7">
        <v>42308</v>
      </c>
      <c r="B312" s="8">
        <v>9.0740000000000005E-3</v>
      </c>
      <c r="C312" s="8">
        <f t="shared" si="386"/>
        <v>4.0317807010626892E-2</v>
      </c>
      <c r="D312" s="9">
        <f t="shared" si="382"/>
        <v>0.20158903505313444</v>
      </c>
      <c r="E312" s="8">
        <f>_xll.BDH(E$2,"PX_LAST",$A312,$A312,"Days=A","Fill=P")</f>
        <v>3.1</v>
      </c>
      <c r="F312" s="8">
        <f t="shared" si="387"/>
        <v>3.8342599120241148</v>
      </c>
      <c r="G312" s="9">
        <f t="shared" si="383"/>
        <v>0.34856908291128313</v>
      </c>
      <c r="H312" s="9">
        <f t="shared" si="415"/>
        <v>-0.21999999999999997</v>
      </c>
      <c r="I312" s="9">
        <f t="shared" si="416"/>
        <v>6.4284541455641581E-2</v>
      </c>
      <c r="J312" s="8">
        <v>-0.52669999999999995</v>
      </c>
      <c r="K312" s="8">
        <f t="shared" si="388"/>
        <v>-0.3344654455888485</v>
      </c>
      <c r="L312" s="9">
        <f t="shared" si="389"/>
        <v>-0.13446544558884849</v>
      </c>
      <c r="M312" s="8">
        <v>-2E-3</v>
      </c>
      <c r="N312" s="8">
        <f t="shared" si="390"/>
        <v>-0.17258736999418714</v>
      </c>
      <c r="O312" s="9">
        <f t="shared" si="384"/>
        <v>-8.629368499709357E-2</v>
      </c>
      <c r="Q312" s="40">
        <f t="shared" si="391"/>
        <v>-1.9792422853734632E-2</v>
      </c>
      <c r="R312" s="14" t="str">
        <f t="shared" si="399"/>
        <v>C</v>
      </c>
      <c r="S312" t="str">
        <f t="shared" si="408"/>
        <v>C</v>
      </c>
      <c r="T312" s="17">
        <f t="shared" si="417"/>
        <v>-1.9792422853734632E-2</v>
      </c>
      <c r="U312" s="34" t="str">
        <f t="shared" si="427"/>
        <v>C</v>
      </c>
      <c r="V312">
        <v>0</v>
      </c>
      <c r="X312" s="16">
        <f t="shared" si="435"/>
        <v>42308</v>
      </c>
      <c r="Y312" s="1" t="e">
        <f t="shared" si="392"/>
        <v>#N/A</v>
      </c>
      <c r="Z312" s="1" t="e">
        <f t="shared" si="393"/>
        <v>#N/A</v>
      </c>
      <c r="AA312" s="1">
        <f t="shared" si="394"/>
        <v>-1.9792422853734632E-2</v>
      </c>
      <c r="AB312" s="1" t="e">
        <f t="shared" si="395"/>
        <v>#N/A</v>
      </c>
      <c r="AC312">
        <v>0</v>
      </c>
      <c r="AD312" s="1">
        <v>-10</v>
      </c>
      <c r="AF312" s="16">
        <f t="shared" si="401"/>
        <v>42308</v>
      </c>
      <c r="AG312" s="1" t="e">
        <f t="shared" si="402"/>
        <v>#N/A</v>
      </c>
      <c r="AH312" s="1" t="e">
        <f t="shared" si="403"/>
        <v>#N/A</v>
      </c>
      <c r="AI312" s="1">
        <f t="shared" si="404"/>
        <v>-1.9792422853734632E-2</v>
      </c>
      <c r="AJ312" s="1" t="e">
        <f t="shared" si="405"/>
        <v>#N/A</v>
      </c>
      <c r="AQ312" s="16">
        <f t="shared" si="409"/>
        <v>42308</v>
      </c>
      <c r="AR312">
        <f t="shared" si="410"/>
        <v>1</v>
      </c>
      <c r="AS312">
        <f t="shared" si="411"/>
        <v>1</v>
      </c>
    </row>
    <row r="313" spans="1:45" x14ac:dyDescent="0.25">
      <c r="A313" s="7">
        <v>42338</v>
      </c>
      <c r="B313" s="8">
        <v>0.108387</v>
      </c>
      <c r="C313" s="8">
        <f t="shared" si="386"/>
        <v>5.9717527012598227E-2</v>
      </c>
      <c r="D313" s="9">
        <f t="shared" si="382"/>
        <v>0.29858763506299113</v>
      </c>
      <c r="E313" s="8">
        <f>_xll.BDH(E$2,"PX_LAST",$A313,$A313,"Days=A","Fill=P")</f>
        <v>3.1</v>
      </c>
      <c r="F313" s="8">
        <f t="shared" si="387"/>
        <v>3.6249958370972419</v>
      </c>
      <c r="G313" s="9">
        <f t="shared" si="383"/>
        <v>0.32954507609974926</v>
      </c>
      <c r="H313" s="9">
        <f t="shared" si="415"/>
        <v>-0.19999999999999996</v>
      </c>
      <c r="I313" s="9">
        <f t="shared" si="416"/>
        <v>6.4772538049874651E-2</v>
      </c>
      <c r="J313" s="8">
        <v>-0.79649999999999999</v>
      </c>
      <c r="K313" s="8">
        <f t="shared" si="388"/>
        <v>-0.46614529359602669</v>
      </c>
      <c r="L313" s="9">
        <f t="shared" si="389"/>
        <v>-0.26614529359602668</v>
      </c>
      <c r="M313" s="8">
        <v>-4.3999999999999997E-2</v>
      </c>
      <c r="N313" s="8">
        <f t="shared" si="390"/>
        <v>-0.13593996954584381</v>
      </c>
      <c r="O313" s="9">
        <f t="shared" si="384"/>
        <v>-6.7969984772921904E-2</v>
      </c>
      <c r="Q313" s="40">
        <f t="shared" si="391"/>
        <v>-5.1090457567692982E-2</v>
      </c>
      <c r="R313" s="14" t="str">
        <f t="shared" si="399"/>
        <v>C</v>
      </c>
      <c r="S313" t="str">
        <f t="shared" si="408"/>
        <v>C</v>
      </c>
      <c r="T313" s="17">
        <f t="shared" si="417"/>
        <v>-1.9792422853734632E-2</v>
      </c>
      <c r="U313" s="34" t="str">
        <f t="shared" si="427"/>
        <v>C</v>
      </c>
      <c r="V313">
        <v>0</v>
      </c>
      <c r="X313" s="16">
        <f t="shared" si="435"/>
        <v>42338</v>
      </c>
      <c r="Y313" s="1" t="e">
        <f t="shared" si="392"/>
        <v>#N/A</v>
      </c>
      <c r="Z313" s="1" t="e">
        <f t="shared" si="393"/>
        <v>#N/A</v>
      </c>
      <c r="AA313" s="1">
        <f t="shared" si="394"/>
        <v>-5.1090457567692982E-2</v>
      </c>
      <c r="AB313" s="1" t="e">
        <f t="shared" si="395"/>
        <v>#N/A</v>
      </c>
      <c r="AC313">
        <v>0</v>
      </c>
      <c r="AD313" s="1">
        <v>-14.4</v>
      </c>
      <c r="AF313" s="16">
        <f t="shared" si="401"/>
        <v>42338</v>
      </c>
      <c r="AG313" s="1" t="e">
        <f t="shared" si="402"/>
        <v>#N/A</v>
      </c>
      <c r="AH313" s="1" t="e">
        <f t="shared" si="403"/>
        <v>#N/A</v>
      </c>
      <c r="AI313" s="1">
        <f t="shared" si="404"/>
        <v>-5.1090457567692982E-2</v>
      </c>
      <c r="AJ313" s="1" t="e">
        <f t="shared" si="405"/>
        <v>#N/A</v>
      </c>
      <c r="AQ313" s="16">
        <f t="shared" si="409"/>
        <v>42338</v>
      </c>
      <c r="AR313">
        <f t="shared" si="410"/>
        <v>1</v>
      </c>
      <c r="AS313">
        <f t="shared" si="411"/>
        <v>1</v>
      </c>
    </row>
    <row r="314" spans="1:45" x14ac:dyDescent="0.25">
      <c r="A314" s="7">
        <v>42369</v>
      </c>
      <c r="B314" s="8">
        <v>0.13936899999999999</v>
      </c>
      <c r="C314" s="8">
        <f t="shared" si="386"/>
        <v>8.2418196814007735E-2</v>
      </c>
      <c r="D314" s="9">
        <f t="shared" si="382"/>
        <v>0.41209098407003864</v>
      </c>
      <c r="E314" s="8">
        <f>_xll.BDH(E$2,"PX_LAST",$A314,$A314,"Days=A","Fill=P")</f>
        <v>2.2999999999999998</v>
      </c>
      <c r="F314" s="8">
        <f t="shared" si="387"/>
        <v>3.247372023524528</v>
      </c>
      <c r="G314" s="9">
        <f t="shared" si="383"/>
        <v>0.29521563850222982</v>
      </c>
      <c r="H314" s="9">
        <f t="shared" si="415"/>
        <v>-0.26000000000000006</v>
      </c>
      <c r="I314" s="9">
        <f t="shared" si="416"/>
        <v>1.7607819251114876E-2</v>
      </c>
      <c r="J314" s="8">
        <v>-0.47810000000000002</v>
      </c>
      <c r="K314" s="8">
        <f t="shared" si="388"/>
        <v>-0.46955238492115914</v>
      </c>
      <c r="L314" s="9">
        <f t="shared" si="389"/>
        <v>-0.26955238492115913</v>
      </c>
      <c r="M314" s="8">
        <v>-0.46300000000000002</v>
      </c>
      <c r="N314" s="8">
        <f t="shared" si="390"/>
        <v>-0.22915207822527833</v>
      </c>
      <c r="O314" s="9">
        <f t="shared" si="384"/>
        <v>-0.11457603911263917</v>
      </c>
      <c r="Q314" s="40">
        <f t="shared" si="391"/>
        <v>-5.4597667388173211E-2</v>
      </c>
      <c r="R314" s="14" t="str">
        <f t="shared" si="399"/>
        <v>C</v>
      </c>
      <c r="S314" t="str">
        <f t="shared" si="408"/>
        <v>C</v>
      </c>
      <c r="T314" s="17">
        <f t="shared" si="417"/>
        <v>-1.9792422853734632E-2</v>
      </c>
      <c r="U314" s="34" t="str">
        <f t="shared" si="427"/>
        <v>C</v>
      </c>
      <c r="V314">
        <v>0</v>
      </c>
      <c r="X314" s="16">
        <f t="shared" si="435"/>
        <v>42369</v>
      </c>
      <c r="Y314" s="1" t="e">
        <f t="shared" si="392"/>
        <v>#N/A</v>
      </c>
      <c r="Z314" s="1" t="e">
        <f t="shared" si="393"/>
        <v>#N/A</v>
      </c>
      <c r="AA314" s="1">
        <f t="shared" si="394"/>
        <v>-5.4597667388173211E-2</v>
      </c>
      <c r="AB314" s="1" t="e">
        <f t="shared" si="395"/>
        <v>#N/A</v>
      </c>
      <c r="AC314">
        <v>0</v>
      </c>
      <c r="AD314" s="1">
        <v>-31.8</v>
      </c>
      <c r="AF314" s="16">
        <f t="shared" si="401"/>
        <v>42369</v>
      </c>
      <c r="AG314" s="1" t="e">
        <f t="shared" si="402"/>
        <v>#N/A</v>
      </c>
      <c r="AH314" s="1" t="e">
        <f t="shared" si="403"/>
        <v>#N/A</v>
      </c>
      <c r="AI314" s="1">
        <f t="shared" si="404"/>
        <v>-5.4597667388173211E-2</v>
      </c>
      <c r="AJ314" s="1" t="e">
        <f t="shared" si="405"/>
        <v>#N/A</v>
      </c>
      <c r="AQ314" s="16">
        <f t="shared" si="409"/>
        <v>42369</v>
      </c>
      <c r="AR314">
        <f t="shared" si="410"/>
        <v>1</v>
      </c>
      <c r="AS314">
        <f t="shared" si="411"/>
        <v>1</v>
      </c>
    </row>
    <row r="315" spans="1:45" x14ac:dyDescent="0.25">
      <c r="A315" s="7">
        <v>42400</v>
      </c>
      <c r="B315" s="8">
        <v>-5.7109999999999999E-3</v>
      </c>
      <c r="C315" s="8">
        <f t="shared" si="386"/>
        <v>5.7301375722015525E-2</v>
      </c>
      <c r="D315" s="9">
        <f t="shared" si="382"/>
        <v>0.28650687861007762</v>
      </c>
      <c r="E315" s="8">
        <f>_xll.BDH(E$2,"PX_LAST",$A315,$A315,"Days=A","Fill=P")</f>
        <v>1.7</v>
      </c>
      <c r="F315" s="8">
        <f t="shared" si="387"/>
        <v>2.8063709968200374</v>
      </c>
      <c r="G315" s="9">
        <f t="shared" si="383"/>
        <v>0.25512463607454888</v>
      </c>
      <c r="H315" s="9">
        <f t="shared" si="415"/>
        <v>-0.22999999999999998</v>
      </c>
      <c r="I315" s="9">
        <f t="shared" si="416"/>
        <v>1.256231803727445E-2</v>
      </c>
      <c r="J315" s="8">
        <v>-0.12429999999999999</v>
      </c>
      <c r="K315" s="8">
        <f t="shared" si="388"/>
        <v>-0.37115545521862875</v>
      </c>
      <c r="L315" s="9">
        <f t="shared" si="389"/>
        <v>-0.17115545521862874</v>
      </c>
      <c r="M315" s="8">
        <v>-0.61899999999999999</v>
      </c>
      <c r="N315" s="8">
        <f t="shared" si="390"/>
        <v>-0.34025873593107403</v>
      </c>
      <c r="O315" s="9">
        <f t="shared" si="384"/>
        <v>-0.17012936796553702</v>
      </c>
      <c r="Q315" s="40">
        <f t="shared" si="391"/>
        <v>-6.8452413318907515E-2</v>
      </c>
      <c r="R315" s="14" t="str">
        <f t="shared" si="399"/>
        <v>C</v>
      </c>
      <c r="S315" t="str">
        <f t="shared" si="408"/>
        <v>C</v>
      </c>
      <c r="T315" s="17">
        <f t="shared" si="417"/>
        <v>-1.9792422853734632E-2</v>
      </c>
      <c r="U315" s="34" t="str">
        <f t="shared" si="427"/>
        <v>C</v>
      </c>
      <c r="V315">
        <v>0</v>
      </c>
      <c r="X315" s="16">
        <f t="shared" si="435"/>
        <v>42400</v>
      </c>
      <c r="Y315" s="1" t="e">
        <f t="shared" si="392"/>
        <v>#N/A</v>
      </c>
      <c r="Z315" s="1" t="e">
        <f t="shared" si="393"/>
        <v>#N/A</v>
      </c>
      <c r="AA315" s="1">
        <f t="shared" si="394"/>
        <v>-6.8452413318907515E-2</v>
      </c>
      <c r="AB315" s="1" t="e">
        <f t="shared" si="395"/>
        <v>#N/A</v>
      </c>
      <c r="AC315">
        <v>0</v>
      </c>
      <c r="AD315" s="1">
        <v>-47.1</v>
      </c>
      <c r="AF315" s="16">
        <f t="shared" si="401"/>
        <v>42400</v>
      </c>
      <c r="AG315" s="1" t="e">
        <f t="shared" si="402"/>
        <v>#N/A</v>
      </c>
      <c r="AH315" s="1" t="e">
        <f t="shared" si="403"/>
        <v>#N/A</v>
      </c>
      <c r="AI315" s="1">
        <f t="shared" si="404"/>
        <v>-6.8452413318907515E-2</v>
      </c>
      <c r="AJ315" s="1" t="e">
        <f t="shared" si="405"/>
        <v>#N/A</v>
      </c>
      <c r="AQ315" s="16">
        <f t="shared" si="409"/>
        <v>42400</v>
      </c>
      <c r="AR315">
        <f t="shared" si="410"/>
        <v>1</v>
      </c>
      <c r="AS315">
        <f t="shared" si="411"/>
        <v>1</v>
      </c>
    </row>
    <row r="316" spans="1:45" x14ac:dyDescent="0.25">
      <c r="A316" s="7">
        <v>42429</v>
      </c>
      <c r="B316" s="8">
        <v>-5.7230000000000003E-2</v>
      </c>
      <c r="C316" s="8">
        <f t="shared" si="386"/>
        <v>2.4659933641241093E-2</v>
      </c>
      <c r="D316" s="9">
        <f t="shared" si="382"/>
        <v>0.12329966820620546</v>
      </c>
      <c r="E316" s="8">
        <f>_xll.BDH(E$2,"PX_LAST",$A316,$A316,"Days=A","Fill=P")</f>
        <v>1.4</v>
      </c>
      <c r="F316" s="8">
        <f t="shared" si="387"/>
        <v>2.4055552627263266</v>
      </c>
      <c r="G316" s="9">
        <f t="shared" si="383"/>
        <v>0.2186868420660297</v>
      </c>
      <c r="H316" s="9">
        <f t="shared" si="415"/>
        <v>-0.23000000000000004</v>
      </c>
      <c r="I316" s="9">
        <f t="shared" si="416"/>
        <v>-5.6565789669851679E-3</v>
      </c>
      <c r="J316" s="8">
        <v>-0.37390000000000001</v>
      </c>
      <c r="K316" s="8">
        <f t="shared" si="388"/>
        <v>-0.37193765048131955</v>
      </c>
      <c r="L316" s="9">
        <f t="shared" si="389"/>
        <v>-0.17193765048131954</v>
      </c>
      <c r="M316" s="8">
        <v>-0.73799999999999999</v>
      </c>
      <c r="N316" s="8">
        <f t="shared" si="390"/>
        <v>-0.45361499619071793</v>
      </c>
      <c r="O316" s="9">
        <f t="shared" si="384"/>
        <v>-0.22680749809535897</v>
      </c>
      <c r="Q316" s="40">
        <f t="shared" si="391"/>
        <v>-0.10352488234120068</v>
      </c>
      <c r="R316" s="14" t="str">
        <f t="shared" si="399"/>
        <v>C</v>
      </c>
      <c r="S316" t="str">
        <f t="shared" si="408"/>
        <v>C</v>
      </c>
      <c r="T316" s="17">
        <f t="shared" si="417"/>
        <v>-1.9792422853734632E-2</v>
      </c>
      <c r="U316" s="34" t="str">
        <f t="shared" si="427"/>
        <v>C</v>
      </c>
      <c r="V316">
        <v>0</v>
      </c>
      <c r="X316" s="16">
        <f t="shared" si="435"/>
        <v>42429</v>
      </c>
      <c r="Y316" s="1" t="e">
        <f t="shared" si="392"/>
        <v>#N/A</v>
      </c>
      <c r="Z316" s="1" t="e">
        <f t="shared" si="393"/>
        <v>#N/A</v>
      </c>
      <c r="AA316" s="1">
        <f t="shared" si="394"/>
        <v>-0.10352488234120068</v>
      </c>
      <c r="AB316" s="1" t="e">
        <f t="shared" si="395"/>
        <v>#N/A</v>
      </c>
      <c r="AC316">
        <v>0</v>
      </c>
      <c r="AD316" s="1">
        <v>-19.399999999999999</v>
      </c>
      <c r="AF316" s="16">
        <f t="shared" si="401"/>
        <v>42429</v>
      </c>
      <c r="AG316" s="1" t="e">
        <f t="shared" si="402"/>
        <v>#N/A</v>
      </c>
      <c r="AH316" s="1" t="e">
        <f t="shared" si="403"/>
        <v>#N/A</v>
      </c>
      <c r="AI316" s="1">
        <f t="shared" si="404"/>
        <v>-0.10352488234120068</v>
      </c>
      <c r="AJ316" s="1" t="e">
        <f t="shared" si="405"/>
        <v>#N/A</v>
      </c>
      <c r="AQ316" s="16">
        <f t="shared" si="409"/>
        <v>42429</v>
      </c>
      <c r="AR316">
        <f t="shared" si="410"/>
        <v>1</v>
      </c>
      <c r="AS316">
        <f t="shared" si="411"/>
        <v>1</v>
      </c>
    </row>
    <row r="317" spans="1:45" x14ac:dyDescent="0.25">
      <c r="A317" s="7">
        <v>42460</v>
      </c>
      <c r="B317" s="8">
        <v>-3.1831999999999999E-2</v>
      </c>
      <c r="C317" s="8">
        <f t="shared" si="386"/>
        <v>8.5597325534873796E-3</v>
      </c>
      <c r="D317" s="9">
        <f t="shared" si="382"/>
        <v>4.2798662767436893E-2</v>
      </c>
      <c r="E317" s="8">
        <f>_xll.BDH(E$2,"PX_LAST",$A317,$A317,"Days=A","Fill=P")</f>
        <v>1.1000000000000001</v>
      </c>
      <c r="F317" s="8">
        <f t="shared" si="387"/>
        <v>2.0334720128493236</v>
      </c>
      <c r="G317" s="9">
        <f t="shared" si="383"/>
        <v>0.18486109207721124</v>
      </c>
      <c r="H317" s="9">
        <f t="shared" si="415"/>
        <v>-0.19</v>
      </c>
      <c r="I317" s="9">
        <f t="shared" si="416"/>
        <v>-2.5694539613943801E-3</v>
      </c>
      <c r="J317" s="8">
        <v>-0.53290000000000004</v>
      </c>
      <c r="K317" s="8">
        <f t="shared" si="388"/>
        <v>-0.41781192009414347</v>
      </c>
      <c r="L317" s="9">
        <f t="shared" si="389"/>
        <v>-0.21781192009414346</v>
      </c>
      <c r="M317" s="8">
        <v>-0.36599999999999999</v>
      </c>
      <c r="N317" s="8">
        <f t="shared" si="390"/>
        <v>-0.4286447222763633</v>
      </c>
      <c r="O317" s="9">
        <f t="shared" si="384"/>
        <v>-0.21432236113818165</v>
      </c>
      <c r="Q317" s="40">
        <f t="shared" si="391"/>
        <v>-0.12705739178304942</v>
      </c>
      <c r="R317" s="14" t="str">
        <f t="shared" si="399"/>
        <v>C</v>
      </c>
      <c r="S317" t="str">
        <f t="shared" si="408"/>
        <v>C</v>
      </c>
      <c r="T317" s="17">
        <f t="shared" si="417"/>
        <v>-1.9792422853734632E-2</v>
      </c>
      <c r="U317" s="34" t="str">
        <f t="shared" si="427"/>
        <v>C</v>
      </c>
      <c r="V317">
        <v>0</v>
      </c>
      <c r="X317" s="16">
        <f t="shared" si="435"/>
        <v>42460</v>
      </c>
      <c r="Y317" s="1" t="e">
        <f t="shared" si="392"/>
        <v>#N/A</v>
      </c>
      <c r="Z317" s="1" t="e">
        <f t="shared" si="393"/>
        <v>#N/A</v>
      </c>
      <c r="AA317" s="1">
        <f t="shared" si="394"/>
        <v>-0.12705739178304942</v>
      </c>
      <c r="AB317" s="1">
        <f t="shared" si="395"/>
        <v>-0.12705739178304942</v>
      </c>
      <c r="AC317">
        <v>0</v>
      </c>
      <c r="AD317" s="1">
        <v>-5.2</v>
      </c>
      <c r="AF317" s="16">
        <f t="shared" si="401"/>
        <v>42460</v>
      </c>
      <c r="AG317" s="1" t="e">
        <f t="shared" si="402"/>
        <v>#N/A</v>
      </c>
      <c r="AH317" s="1" t="e">
        <f t="shared" si="403"/>
        <v>#N/A</v>
      </c>
      <c r="AI317" s="1">
        <f t="shared" si="404"/>
        <v>-0.12705739178304942</v>
      </c>
      <c r="AJ317" s="1">
        <f t="shared" si="405"/>
        <v>-0.12705739178304942</v>
      </c>
      <c r="AQ317" s="16">
        <f t="shared" si="409"/>
        <v>42460</v>
      </c>
      <c r="AR317">
        <f t="shared" si="410"/>
        <v>1</v>
      </c>
      <c r="AS317">
        <f t="shared" si="411"/>
        <v>1</v>
      </c>
    </row>
    <row r="318" spans="1:45" x14ac:dyDescent="0.25">
      <c r="A318" s="7">
        <v>42490</v>
      </c>
      <c r="B318" s="8">
        <v>-9.2900000000000003E-4</v>
      </c>
      <c r="C318" s="8">
        <f t="shared" si="386"/>
        <v>5.8554437757434756E-3</v>
      </c>
      <c r="D318" s="9">
        <f t="shared" si="382"/>
        <v>2.9277218878717377E-2</v>
      </c>
      <c r="E318" s="8">
        <f>_xll.BDH(E$2,"PX_LAST",$A318,$A318,"Days=A","Fill=P")</f>
        <v>1</v>
      </c>
      <c r="F318" s="8">
        <f t="shared" si="387"/>
        <v>1.7389324891872664</v>
      </c>
      <c r="G318" s="9">
        <f t="shared" si="383"/>
        <v>0.15808477174429694</v>
      </c>
      <c r="H318" s="9">
        <f t="shared" si="415"/>
        <v>-0.21000000000000002</v>
      </c>
      <c r="I318" s="9">
        <f t="shared" si="416"/>
        <v>-2.5957614127851539E-2</v>
      </c>
      <c r="J318" s="8">
        <v>-0.46389999999999998</v>
      </c>
      <c r="K318" s="8">
        <f t="shared" si="388"/>
        <v>-0.43094702286731257</v>
      </c>
      <c r="L318" s="9">
        <f t="shared" si="389"/>
        <v>-0.23094702286731256</v>
      </c>
      <c r="M318" s="8">
        <v>-0.24299999999999999</v>
      </c>
      <c r="N318" s="8">
        <f t="shared" si="390"/>
        <v>-0.37573597642759976</v>
      </c>
      <c r="O318" s="9">
        <f t="shared" si="384"/>
        <v>-0.18786798821379988</v>
      </c>
      <c r="Q318" s="40">
        <f t="shared" si="391"/>
        <v>-0.12348761762488028</v>
      </c>
      <c r="R318" s="14" t="str">
        <f t="shared" si="399"/>
        <v>R</v>
      </c>
      <c r="S318" t="str">
        <f t="shared" si="408"/>
        <v>C</v>
      </c>
      <c r="T318" s="17">
        <f t="shared" si="417"/>
        <v>-1.9792422853734632E-2</v>
      </c>
      <c r="U318" s="34" t="str">
        <f t="shared" si="427"/>
        <v>R</v>
      </c>
      <c r="V318">
        <v>0</v>
      </c>
      <c r="X318" s="16">
        <f t="shared" si="435"/>
        <v>42490</v>
      </c>
      <c r="Y318" s="1" t="e">
        <f t="shared" si="392"/>
        <v>#N/A</v>
      </c>
      <c r="Z318" s="1" t="e">
        <f t="shared" si="393"/>
        <v>#N/A</v>
      </c>
      <c r="AA318" s="1" t="e">
        <f t="shared" si="394"/>
        <v>#N/A</v>
      </c>
      <c r="AB318" s="1">
        <f t="shared" si="395"/>
        <v>-0.12348761762488028</v>
      </c>
      <c r="AC318">
        <v>0</v>
      </c>
      <c r="AD318" s="1">
        <v>-27.8</v>
      </c>
      <c r="AF318" s="16">
        <f t="shared" si="401"/>
        <v>42490</v>
      </c>
      <c r="AG318" s="1" t="e">
        <f t="shared" si="402"/>
        <v>#N/A</v>
      </c>
      <c r="AH318" s="1" t="e">
        <f t="shared" si="403"/>
        <v>#N/A</v>
      </c>
      <c r="AI318" s="1" t="e">
        <f t="shared" si="404"/>
        <v>#N/A</v>
      </c>
      <c r="AJ318" s="1">
        <f t="shared" si="405"/>
        <v>-0.12348761762488028</v>
      </c>
      <c r="AQ318" s="16">
        <f t="shared" si="409"/>
        <v>42490</v>
      </c>
      <c r="AR318">
        <f t="shared" si="410"/>
        <v>2</v>
      </c>
      <c r="AS318">
        <f t="shared" si="411"/>
        <v>1</v>
      </c>
    </row>
    <row r="319" spans="1:45" x14ac:dyDescent="0.25">
      <c r="A319" s="7">
        <v>42521</v>
      </c>
      <c r="B319" s="8">
        <v>6.6425999999999999E-2</v>
      </c>
      <c r="C319" s="8">
        <f t="shared" si="386"/>
        <v>2.3118052299656588E-2</v>
      </c>
      <c r="D319" s="9">
        <f t="shared" si="382"/>
        <v>0.11559026149828293</v>
      </c>
      <c r="E319" s="8">
        <f>_xll.BDH(E$2,"PX_LAST",$A319,$A319,"Days=A","Fill=P")</f>
        <v>0.7</v>
      </c>
      <c r="F319" s="8">
        <f t="shared" si="387"/>
        <v>1.4428367297688953</v>
      </c>
      <c r="G319" s="9">
        <f t="shared" si="383"/>
        <v>0.13116697543353595</v>
      </c>
      <c r="H319" s="9">
        <f t="shared" si="415"/>
        <v>-0.24000000000000005</v>
      </c>
      <c r="I319" s="9">
        <f t="shared" si="416"/>
        <v>-5.4416512283232049E-2</v>
      </c>
      <c r="J319" s="8">
        <v>-0.45979999999999999</v>
      </c>
      <c r="K319" s="8">
        <f t="shared" si="388"/>
        <v>-0.43917012135012851</v>
      </c>
      <c r="L319" s="9">
        <f t="shared" si="389"/>
        <v>-0.2391701213501285</v>
      </c>
      <c r="M319" s="8">
        <v>-5.6000000000000001E-2</v>
      </c>
      <c r="N319" s="8">
        <f t="shared" si="390"/>
        <v>-0.28461122314573384</v>
      </c>
      <c r="O319" s="9">
        <f t="shared" si="384"/>
        <v>-0.14230561157286692</v>
      </c>
      <c r="Q319" s="40">
        <f t="shared" si="391"/>
        <v>-0.1106709779654258</v>
      </c>
      <c r="R319" s="14" t="str">
        <f t="shared" si="399"/>
        <v>R</v>
      </c>
      <c r="S319" t="str">
        <f t="shared" si="408"/>
        <v>C</v>
      </c>
      <c r="T319" s="17">
        <f t="shared" si="417"/>
        <v>-0.1106709779654258</v>
      </c>
      <c r="U319" s="34" t="str">
        <f t="shared" si="427"/>
        <v>R</v>
      </c>
      <c r="V319">
        <v>0</v>
      </c>
      <c r="X319" s="16">
        <f t="shared" si="435"/>
        <v>42521</v>
      </c>
      <c r="Y319" s="1" t="e">
        <f t="shared" si="392"/>
        <v>#N/A</v>
      </c>
      <c r="Z319" s="1" t="e">
        <f t="shared" si="393"/>
        <v>#N/A</v>
      </c>
      <c r="AA319" s="1" t="e">
        <f t="shared" si="394"/>
        <v>#N/A</v>
      </c>
      <c r="AB319" s="1">
        <f t="shared" si="395"/>
        <v>-0.1106709779654258</v>
      </c>
      <c r="AC319">
        <v>0</v>
      </c>
      <c r="AD319" s="1">
        <v>-18.600000000000001</v>
      </c>
      <c r="AF319" s="16">
        <f t="shared" si="401"/>
        <v>42521</v>
      </c>
      <c r="AG319" s="1" t="e">
        <f t="shared" si="402"/>
        <v>#N/A</v>
      </c>
      <c r="AH319" s="1" t="e">
        <f t="shared" si="403"/>
        <v>#N/A</v>
      </c>
      <c r="AI319" s="1" t="e">
        <f t="shared" si="404"/>
        <v>#N/A</v>
      </c>
      <c r="AJ319" s="1">
        <f t="shared" si="405"/>
        <v>-0.1106709779654258</v>
      </c>
      <c r="AQ319" s="16">
        <f t="shared" si="409"/>
        <v>42521</v>
      </c>
      <c r="AR319">
        <f t="shared" si="410"/>
        <v>2</v>
      </c>
      <c r="AS319">
        <f t="shared" si="411"/>
        <v>1</v>
      </c>
    </row>
    <row r="320" spans="1:45" x14ac:dyDescent="0.25">
      <c r="A320" s="7">
        <v>42551</v>
      </c>
      <c r="B320" s="8">
        <v>-4.9228000000000001E-2</v>
      </c>
      <c r="C320" s="8">
        <f t="shared" si="386"/>
        <v>2.4994273942544557E-3</v>
      </c>
      <c r="D320" s="9">
        <f t="shared" si="382"/>
        <v>1.2497136971272279E-2</v>
      </c>
      <c r="E320" s="8">
        <f>_xll.BDH(E$2,"PX_LAST",$A320,$A320,"Days=A","Fill=P")</f>
        <v>0.1</v>
      </c>
      <c r="F320" s="8">
        <f t="shared" si="387"/>
        <v>1.0601282617847601</v>
      </c>
      <c r="G320" s="9">
        <f t="shared" si="383"/>
        <v>9.6375296525887277E-2</v>
      </c>
      <c r="H320" s="9">
        <f t="shared" si="415"/>
        <v>-0.21999999999999997</v>
      </c>
      <c r="I320" s="9">
        <f t="shared" si="416"/>
        <v>-6.1812351737056348E-2</v>
      </c>
      <c r="J320" s="8">
        <v>0.13730000000000001</v>
      </c>
      <c r="K320" s="8">
        <f t="shared" si="388"/>
        <v>-0.27487613676534184</v>
      </c>
      <c r="L320" s="9">
        <f t="shared" si="389"/>
        <v>-7.4876136765341827E-2</v>
      </c>
      <c r="M320" s="8">
        <v>-0.3</v>
      </c>
      <c r="N320" s="8">
        <f t="shared" si="390"/>
        <v>-0.28899702454919968</v>
      </c>
      <c r="O320" s="9">
        <f t="shared" si="384"/>
        <v>-0.14449851227459984</v>
      </c>
      <c r="Q320" s="40">
        <f t="shared" si="391"/>
        <v>-8.0887634699824879E-2</v>
      </c>
      <c r="R320" s="14" t="str">
        <f t="shared" si="399"/>
        <v>R</v>
      </c>
      <c r="S320" t="str">
        <f t="shared" si="408"/>
        <v>C</v>
      </c>
      <c r="T320" s="17">
        <f t="shared" si="417"/>
        <v>-8.0887634699824879E-2</v>
      </c>
      <c r="U320" s="34" t="str">
        <f t="shared" si="427"/>
        <v>R</v>
      </c>
      <c r="V320">
        <v>0</v>
      </c>
      <c r="X320" s="16">
        <f t="shared" si="435"/>
        <v>42551</v>
      </c>
      <c r="Y320" s="1" t="e">
        <f t="shared" si="392"/>
        <v>#N/A</v>
      </c>
      <c r="Z320" s="1" t="e">
        <f t="shared" si="393"/>
        <v>#N/A</v>
      </c>
      <c r="AA320" s="1" t="e">
        <f t="shared" si="394"/>
        <v>#N/A</v>
      </c>
      <c r="AB320" s="1">
        <f t="shared" si="395"/>
        <v>-8.0887634699824879E-2</v>
      </c>
      <c r="AC320">
        <v>0</v>
      </c>
      <c r="AD320" s="1">
        <v>-19.8</v>
      </c>
      <c r="AF320" s="16">
        <f t="shared" si="401"/>
        <v>42551</v>
      </c>
      <c r="AG320" s="1" t="e">
        <f t="shared" si="402"/>
        <v>#N/A</v>
      </c>
      <c r="AH320" s="1" t="e">
        <f t="shared" si="403"/>
        <v>#N/A</v>
      </c>
      <c r="AI320" s="1" t="e">
        <f t="shared" si="404"/>
        <v>#N/A</v>
      </c>
      <c r="AJ320" s="1">
        <f t="shared" si="405"/>
        <v>-8.0887634699824879E-2</v>
      </c>
      <c r="AQ320" s="16">
        <f t="shared" si="409"/>
        <v>42551</v>
      </c>
      <c r="AR320">
        <f t="shared" si="410"/>
        <v>2</v>
      </c>
      <c r="AS320">
        <f t="shared" si="411"/>
        <v>1</v>
      </c>
    </row>
    <row r="321" spans="1:45" x14ac:dyDescent="0.25">
      <c r="A321" s="7">
        <v>42582</v>
      </c>
      <c r="B321" s="8">
        <v>-1.2750000000000001E-3</v>
      </c>
      <c r="C321" s="8">
        <f t="shared" si="386"/>
        <v>1.4237155868919355E-3</v>
      </c>
      <c r="D321" s="9">
        <f t="shared" si="382"/>
        <v>7.1185779344596772E-3</v>
      </c>
      <c r="E321" s="8">
        <f>_xll.BDH(E$2,"PX_LAST",$A321,$A321,"Days=A","Fill=P")</f>
        <v>0.9</v>
      </c>
      <c r="F321" s="8">
        <f t="shared" si="387"/>
        <v>1.0144917071761035</v>
      </c>
      <c r="G321" s="9">
        <f t="shared" si="383"/>
        <v>9.2226518834191223E-2</v>
      </c>
      <c r="H321" s="9">
        <f t="shared" si="415"/>
        <v>-7.9999999999999988E-2</v>
      </c>
      <c r="I321" s="9">
        <f t="shared" si="416"/>
        <v>6.1132594170956178E-3</v>
      </c>
      <c r="J321" s="8">
        <v>1.5299999999999999E-2</v>
      </c>
      <c r="K321" s="8">
        <f t="shared" si="388"/>
        <v>-0.19217593778721942</v>
      </c>
      <c r="L321" s="9">
        <f t="shared" si="389"/>
        <v>7.8240622127805914E-3</v>
      </c>
      <c r="M321" s="8">
        <v>-0.17599999999999999</v>
      </c>
      <c r="N321" s="8">
        <f t="shared" si="390"/>
        <v>-0.25679287255267774</v>
      </c>
      <c r="O321" s="9">
        <f t="shared" si="384"/>
        <v>-0.12839643627633887</v>
      </c>
      <c r="Q321" s="40">
        <f t="shared" si="391"/>
        <v>-5.4003559946738423E-2</v>
      </c>
      <c r="R321" s="14" t="str">
        <f t="shared" si="399"/>
        <v>R</v>
      </c>
      <c r="S321" t="str">
        <f t="shared" si="408"/>
        <v>C</v>
      </c>
      <c r="T321" s="17">
        <f t="shared" si="417"/>
        <v>-5.4003559946738423E-2</v>
      </c>
      <c r="U321" s="34" t="str">
        <f t="shared" si="427"/>
        <v>R</v>
      </c>
      <c r="V321">
        <v>0</v>
      </c>
      <c r="X321" s="16">
        <f t="shared" si="435"/>
        <v>42582</v>
      </c>
      <c r="Y321" s="1">
        <f t="shared" si="392"/>
        <v>-5.4003559946738423E-2</v>
      </c>
      <c r="Z321" s="1" t="e">
        <f t="shared" si="393"/>
        <v>#N/A</v>
      </c>
      <c r="AA321" s="1" t="e">
        <f t="shared" si="394"/>
        <v>#N/A</v>
      </c>
      <c r="AB321" s="1">
        <f t="shared" si="395"/>
        <v>-5.4003559946738423E-2</v>
      </c>
      <c r="AC321">
        <v>0</v>
      </c>
      <c r="AD321" s="1">
        <v>16.3</v>
      </c>
      <c r="AF321" s="16">
        <f t="shared" si="401"/>
        <v>42582</v>
      </c>
      <c r="AG321" s="1">
        <f t="shared" si="402"/>
        <v>-5.4003559946738423E-2</v>
      </c>
      <c r="AH321" s="1" t="e">
        <f t="shared" si="403"/>
        <v>#N/A</v>
      </c>
      <c r="AI321" s="1" t="e">
        <f t="shared" si="404"/>
        <v>#N/A</v>
      </c>
      <c r="AJ321" s="1">
        <f t="shared" si="405"/>
        <v>-5.4003559946738423E-2</v>
      </c>
      <c r="AQ321" s="16">
        <f t="shared" si="409"/>
        <v>42582</v>
      </c>
      <c r="AR321">
        <f t="shared" si="410"/>
        <v>2</v>
      </c>
      <c r="AS321">
        <f t="shared" si="411"/>
        <v>1</v>
      </c>
    </row>
    <row r="322" spans="1:45" x14ac:dyDescent="0.25">
      <c r="A322" s="7">
        <v>42613</v>
      </c>
      <c r="B322" s="8">
        <v>0.17872499999999999</v>
      </c>
      <c r="C322" s="8">
        <f t="shared" si="386"/>
        <v>5.195458164462774E-2</v>
      </c>
      <c r="D322" s="9">
        <f t="shared" si="382"/>
        <v>0.2597729082231387</v>
      </c>
      <c r="E322" s="8">
        <f>_xll.BDH(E$2,"PX_LAST",$A322,$A322,"Days=A","Fill=P")</f>
        <v>1</v>
      </c>
      <c r="F322" s="8">
        <f t="shared" si="387"/>
        <v>1.0103615706309141</v>
      </c>
      <c r="G322" s="9">
        <f t="shared" si="383"/>
        <v>9.1851051875537645E-2</v>
      </c>
      <c r="H322" s="9">
        <f t="shared" si="415"/>
        <v>-3.9999999999999994E-2</v>
      </c>
      <c r="I322" s="9">
        <f t="shared" si="416"/>
        <v>2.5925525937768826E-2</v>
      </c>
      <c r="J322" s="8">
        <v>-0.1227</v>
      </c>
      <c r="K322" s="8">
        <f t="shared" si="388"/>
        <v>-0.1723752955178619</v>
      </c>
      <c r="L322" s="9">
        <f t="shared" si="389"/>
        <v>2.7624704482138107E-2</v>
      </c>
      <c r="M322" s="8">
        <v>-0.189</v>
      </c>
      <c r="N322" s="8">
        <f t="shared" si="390"/>
        <v>-0.23747190387516456</v>
      </c>
      <c r="O322" s="9">
        <f t="shared" si="384"/>
        <v>-0.11873595193758228</v>
      </c>
      <c r="Q322" s="40">
        <f t="shared" si="391"/>
        <v>4.7789441080930278E-4</v>
      </c>
      <c r="R322" s="14" t="str">
        <f t="shared" si="399"/>
        <v>E</v>
      </c>
      <c r="S322" t="str">
        <f t="shared" si="408"/>
        <v>E</v>
      </c>
      <c r="T322" s="17">
        <f t="shared" si="417"/>
        <v>4.7789441080930278E-4</v>
      </c>
      <c r="U322" s="34" t="str">
        <f t="shared" si="427"/>
        <v>E</v>
      </c>
      <c r="V322">
        <v>0</v>
      </c>
      <c r="X322" s="16">
        <f t="shared" si="435"/>
        <v>42613</v>
      </c>
      <c r="Y322" s="1">
        <f t="shared" si="392"/>
        <v>4.7789441080930278E-4</v>
      </c>
      <c r="Z322" s="1" t="e">
        <f t="shared" si="393"/>
        <v>#N/A</v>
      </c>
      <c r="AA322" s="1" t="e">
        <f t="shared" si="394"/>
        <v>#N/A</v>
      </c>
      <c r="AB322" s="1" t="e">
        <f t="shared" si="395"/>
        <v>#N/A</v>
      </c>
      <c r="AC322">
        <v>0</v>
      </c>
      <c r="AD322" s="1">
        <v>13.5</v>
      </c>
      <c r="AF322" s="16">
        <f t="shared" si="401"/>
        <v>42613</v>
      </c>
      <c r="AG322" s="1">
        <f t="shared" si="402"/>
        <v>4.7789441080930278E-4</v>
      </c>
      <c r="AH322" s="1" t="e">
        <f t="shared" si="403"/>
        <v>#N/A</v>
      </c>
      <c r="AI322" s="1" t="e">
        <f t="shared" si="404"/>
        <v>#N/A</v>
      </c>
      <c r="AJ322" s="1" t="e">
        <f t="shared" si="405"/>
        <v>#N/A</v>
      </c>
      <c r="AQ322" s="16">
        <f t="shared" si="409"/>
        <v>42613</v>
      </c>
      <c r="AR322">
        <f t="shared" si="410"/>
        <v>4</v>
      </c>
      <c r="AS322">
        <f t="shared" si="411"/>
        <v>4</v>
      </c>
    </row>
    <row r="323" spans="1:45" x14ac:dyDescent="0.25">
      <c r="A323" s="7">
        <v>42643</v>
      </c>
      <c r="B323" s="8">
        <v>7.9838999999999993E-2</v>
      </c>
      <c r="C323" s="8">
        <f t="shared" si="386"/>
        <v>5.9901640875908838E-2</v>
      </c>
      <c r="D323" s="9">
        <f t="shared" si="382"/>
        <v>0.29950820437954417</v>
      </c>
      <c r="E323" s="8">
        <f>_xll.BDH(E$2,"PX_LAST",$A323,$A323,"Days=A","Fill=P")</f>
        <v>1.2</v>
      </c>
      <c r="F323" s="8">
        <f t="shared" si="387"/>
        <v>1.0644085230011036</v>
      </c>
      <c r="G323" s="9">
        <f t="shared" si="383"/>
        <v>9.6764411181918503E-2</v>
      </c>
      <c r="H323" s="9">
        <f t="shared" si="415"/>
        <v>9.9999999999999863E-3</v>
      </c>
      <c r="I323" s="9">
        <f t="shared" si="416"/>
        <v>5.3382205590959242E-2</v>
      </c>
      <c r="J323" s="8">
        <v>-0.1318</v>
      </c>
      <c r="K323" s="8">
        <f t="shared" si="388"/>
        <v>-0.16081133629527125</v>
      </c>
      <c r="L323" s="9">
        <f t="shared" si="389"/>
        <v>3.918866370472876E-2</v>
      </c>
      <c r="M323" s="8">
        <v>-0.30099999999999999</v>
      </c>
      <c r="N323" s="8">
        <f t="shared" si="390"/>
        <v>-0.25557741127074263</v>
      </c>
      <c r="O323" s="9">
        <f t="shared" si="384"/>
        <v>-0.12778870563537131</v>
      </c>
      <c r="Q323" s="40">
        <f t="shared" si="391"/>
        <v>1.1148465640092298E-2</v>
      </c>
      <c r="R323" s="14" t="str">
        <f t="shared" si="399"/>
        <v>E</v>
      </c>
      <c r="S323" t="str">
        <f t="shared" si="408"/>
        <v>E</v>
      </c>
      <c r="T323" s="17">
        <f t="shared" si="417"/>
        <v>4.7789441080930278E-4</v>
      </c>
      <c r="U323" s="34" t="str">
        <f t="shared" si="427"/>
        <v>E</v>
      </c>
      <c r="V323">
        <v>0</v>
      </c>
      <c r="X323" s="16">
        <f t="shared" ref="X323:X354" si="436">A323</f>
        <v>42643</v>
      </c>
      <c r="Y323" s="1">
        <f t="shared" si="392"/>
        <v>1.1148465640092298E-2</v>
      </c>
      <c r="Z323" s="1" t="e">
        <f t="shared" si="393"/>
        <v>#N/A</v>
      </c>
      <c r="AA323" s="1">
        <f t="shared" si="394"/>
        <v>1.1148465640092298E-2</v>
      </c>
      <c r="AB323" s="1" t="e">
        <f t="shared" si="395"/>
        <v>#N/A</v>
      </c>
      <c r="AC323">
        <v>0</v>
      </c>
      <c r="AD323" s="1">
        <v>-5.0999999999999996</v>
      </c>
      <c r="AF323" s="16">
        <f t="shared" si="401"/>
        <v>42643</v>
      </c>
      <c r="AG323" s="1">
        <f t="shared" si="402"/>
        <v>1.1148465640092298E-2</v>
      </c>
      <c r="AH323" s="1" t="e">
        <f t="shared" si="403"/>
        <v>#N/A</v>
      </c>
      <c r="AI323" s="1">
        <f t="shared" si="404"/>
        <v>1.1148465640092298E-2</v>
      </c>
      <c r="AJ323" s="1" t="e">
        <f t="shared" si="405"/>
        <v>#N/A</v>
      </c>
      <c r="AQ323" s="16">
        <f t="shared" si="409"/>
        <v>42643</v>
      </c>
      <c r="AR323">
        <f t="shared" si="410"/>
        <v>4</v>
      </c>
      <c r="AS323">
        <f t="shared" si="411"/>
        <v>4</v>
      </c>
    </row>
    <row r="324" spans="1:45" x14ac:dyDescent="0.25">
      <c r="A324" s="7">
        <v>42674</v>
      </c>
      <c r="B324" s="8">
        <v>7.6404E-2</v>
      </c>
      <c r="C324" s="8">
        <f t="shared" si="386"/>
        <v>6.4604813226274815E-2</v>
      </c>
      <c r="D324" s="9">
        <f t="shared" ref="D324:D387" si="437">C324/0.2</f>
        <v>0.32302406613137408</v>
      </c>
      <c r="E324" s="8">
        <f>_xll.BDH(E$2,"PX_LAST",$A324,$A324,"Days=A","Fill=P")</f>
        <v>0.8</v>
      </c>
      <c r="F324" s="8">
        <f t="shared" si="387"/>
        <v>0.98905209394578897</v>
      </c>
      <c r="G324" s="9">
        <f t="shared" ref="G324:G387" si="438">F324/11</f>
        <v>8.991382672234445E-2</v>
      </c>
      <c r="H324" s="9">
        <f t="shared" si="415"/>
        <v>-1.9999999999999997E-2</v>
      </c>
      <c r="I324" s="9">
        <f t="shared" si="416"/>
        <v>3.4956913361172223E-2</v>
      </c>
      <c r="J324" s="8">
        <v>-0.3337</v>
      </c>
      <c r="K324" s="8">
        <f t="shared" si="388"/>
        <v>-0.21008460545111896</v>
      </c>
      <c r="L324" s="9">
        <f t="shared" si="389"/>
        <v>-1.0084605451118944E-2</v>
      </c>
      <c r="M324" s="8">
        <v>-0.46100000000000002</v>
      </c>
      <c r="N324" s="8">
        <f t="shared" si="390"/>
        <v>-0.31412284905858101</v>
      </c>
      <c r="O324" s="9">
        <f t="shared" ref="O324:O387" si="439">IF(N324&lt;-1,-(-N324^(0.5)),IF(N324&lt;0,0.5*N324,N324))*1+0*IF(N324&gt;0,N324*6,N324)/6</f>
        <v>-0.15706142452929051</v>
      </c>
      <c r="Q324" s="40">
        <f t="shared" si="391"/>
        <v>-1.8267407036976491E-3</v>
      </c>
      <c r="R324" s="14" t="str">
        <f t="shared" si="399"/>
        <v>C</v>
      </c>
      <c r="S324" t="str">
        <f t="shared" si="408"/>
        <v>C</v>
      </c>
      <c r="T324" s="17">
        <f t="shared" si="417"/>
        <v>-1.8267407036976491E-3</v>
      </c>
      <c r="U324" s="34" t="str">
        <f t="shared" si="427"/>
        <v>C</v>
      </c>
      <c r="V324">
        <v>0</v>
      </c>
      <c r="X324" s="16">
        <f t="shared" si="436"/>
        <v>42674</v>
      </c>
      <c r="Y324" s="1">
        <f t="shared" si="392"/>
        <v>-1.8267407036976491E-3</v>
      </c>
      <c r="Z324" s="1" t="e">
        <f t="shared" si="393"/>
        <v>#N/A</v>
      </c>
      <c r="AA324" s="1">
        <f t="shared" si="394"/>
        <v>-1.8267407036976491E-3</v>
      </c>
      <c r="AB324" s="1" t="e">
        <f t="shared" si="395"/>
        <v>#N/A</v>
      </c>
      <c r="AC324">
        <v>0</v>
      </c>
      <c r="AD324" s="1">
        <v>-8.1</v>
      </c>
      <c r="AF324" s="16">
        <f t="shared" si="401"/>
        <v>42674</v>
      </c>
      <c r="AG324" s="1">
        <f t="shared" si="402"/>
        <v>-1.8267407036976491E-3</v>
      </c>
      <c r="AH324" s="1" t="e">
        <f t="shared" si="403"/>
        <v>#N/A</v>
      </c>
      <c r="AI324" s="1">
        <f t="shared" si="404"/>
        <v>-1.8267407036976491E-3</v>
      </c>
      <c r="AJ324" s="1" t="e">
        <f t="shared" si="405"/>
        <v>#N/A</v>
      </c>
      <c r="AQ324" s="16">
        <f t="shared" si="409"/>
        <v>42674</v>
      </c>
      <c r="AR324">
        <f t="shared" si="410"/>
        <v>1</v>
      </c>
      <c r="AS324">
        <f t="shared" si="411"/>
        <v>1</v>
      </c>
    </row>
    <row r="325" spans="1:45" x14ac:dyDescent="0.25">
      <c r="A325" s="7">
        <v>42704</v>
      </c>
      <c r="B325" s="8">
        <v>0.28275600000000001</v>
      </c>
      <c r="C325" s="8">
        <f t="shared" ref="C325:C388" si="440">C324*$X$1+(1-$X$1)*B325</f>
        <v>0.1267779014567865</v>
      </c>
      <c r="D325" s="9">
        <f t="shared" si="437"/>
        <v>0.63388950728393245</v>
      </c>
      <c r="E325" s="8">
        <f>_xll.BDH(E$2,"PX_LAST",$A325,$A325,"Days=A","Fill=P")</f>
        <v>0.7</v>
      </c>
      <c r="F325" s="8">
        <f t="shared" ref="F325:F388" si="441">F324*$X$1+(1-$X$1)*E325</f>
        <v>0.90667224717123907</v>
      </c>
      <c r="G325" s="9">
        <f t="shared" si="438"/>
        <v>8.242474974283992E-2</v>
      </c>
      <c r="H325" s="9">
        <f t="shared" si="415"/>
        <v>0</v>
      </c>
      <c r="I325" s="9">
        <f t="shared" si="416"/>
        <v>4.121237487141996E-2</v>
      </c>
      <c r="J325" s="8">
        <v>-0.2281</v>
      </c>
      <c r="K325" s="8">
        <f t="shared" ref="K325:K388" si="442">K324*$X$1+(1-$X$1)*J325</f>
        <v>-0.21521899289755003</v>
      </c>
      <c r="L325" s="9">
        <f t="shared" ref="L325:L388" si="443">MAX(IF(K325&lt;-1,-1*SQRT(-K325),IF(K325&gt;1,SQRT(K325),K325)),-2)+0.2</f>
        <v>-1.5218992897550021E-2</v>
      </c>
      <c r="M325" s="8">
        <v>-0.10299999999999999</v>
      </c>
      <c r="N325" s="8">
        <f t="shared" ref="N325:N388" si="444">N324*$X$1+(1-$X$1)*M325</f>
        <v>-0.25395283707688543</v>
      </c>
      <c r="O325" s="9">
        <f t="shared" si="439"/>
        <v>-0.12697641853844271</v>
      </c>
      <c r="Q325" s="40">
        <f t="shared" ref="Q325:Q388" si="445">0.3*O325+0.3*L325+0.3*I324+0.1*D325</f>
        <v>3.1217401305947093E-2</v>
      </c>
      <c r="R325" s="14" t="str">
        <f t="shared" si="399"/>
        <v>E</v>
      </c>
      <c r="S325" t="str">
        <f t="shared" si="408"/>
        <v>E</v>
      </c>
      <c r="T325" s="17">
        <f t="shared" si="417"/>
        <v>3.1217401305947093E-2</v>
      </c>
      <c r="U325" s="34" t="str">
        <f t="shared" si="427"/>
        <v>E</v>
      </c>
      <c r="V325">
        <v>0</v>
      </c>
      <c r="X325" s="16">
        <f t="shared" si="436"/>
        <v>42704</v>
      </c>
      <c r="Y325" s="1">
        <f t="shared" ref="Y325:Y388" si="446">IF(OR($R325=Y$4,$R326=Y$4),$Q325,NA())</f>
        <v>3.1217401305947093E-2</v>
      </c>
      <c r="Z325" s="1" t="e">
        <f t="shared" ref="Z325:Z388" si="447">IF(OR($R325=Z$4,$R326=Z$4),$Q325,NA())</f>
        <v>#N/A</v>
      </c>
      <c r="AA325" s="1" t="e">
        <f t="shared" ref="AA325:AA388" si="448">IF(OR($R325=AA$4,$R326=AA$4),$Q325,NA())</f>
        <v>#N/A</v>
      </c>
      <c r="AB325" s="1" t="e">
        <f t="shared" ref="AB325:AB388" si="449">IF(OR($R325=AB$4,$R326=AB$4),$Q325,NA())</f>
        <v>#N/A</v>
      </c>
      <c r="AC325">
        <v>0</v>
      </c>
      <c r="AD325" s="1">
        <v>17.8</v>
      </c>
      <c r="AF325" s="16">
        <f t="shared" si="401"/>
        <v>42704</v>
      </c>
      <c r="AG325" s="1">
        <f t="shared" si="402"/>
        <v>3.1217401305947093E-2</v>
      </c>
      <c r="AH325" s="1" t="e">
        <f t="shared" si="403"/>
        <v>#N/A</v>
      </c>
      <c r="AI325" s="1" t="e">
        <f t="shared" si="404"/>
        <v>#N/A</v>
      </c>
      <c r="AJ325" s="1" t="e">
        <f t="shared" si="405"/>
        <v>#N/A</v>
      </c>
      <c r="AQ325" s="16">
        <f t="shared" si="409"/>
        <v>42704</v>
      </c>
      <c r="AR325">
        <f t="shared" si="410"/>
        <v>4</v>
      </c>
      <c r="AS325">
        <f t="shared" si="411"/>
        <v>4</v>
      </c>
    </row>
    <row r="326" spans="1:45" x14ac:dyDescent="0.25">
      <c r="A326" s="7">
        <v>42735</v>
      </c>
      <c r="B326" s="8">
        <v>0.244196</v>
      </c>
      <c r="C326" s="8">
        <f t="shared" si="440"/>
        <v>0.16024205954160237</v>
      </c>
      <c r="D326" s="9">
        <f t="shared" si="437"/>
        <v>0.80121029770801178</v>
      </c>
      <c r="E326" s="8">
        <f>_xll.BDH(E$2,"PX_LAST",$A326,$A326,"Days=A","Fill=P")</f>
        <v>1.3</v>
      </c>
      <c r="F326" s="8">
        <f t="shared" si="441"/>
        <v>1.0187706567274359</v>
      </c>
      <c r="G326" s="9">
        <f t="shared" si="438"/>
        <v>9.2615514247948727E-2</v>
      </c>
      <c r="H326" s="9">
        <f t="shared" si="415"/>
        <v>0.12</v>
      </c>
      <c r="I326" s="9">
        <f t="shared" si="416"/>
        <v>0.10630775712397436</v>
      </c>
      <c r="J326" s="8">
        <v>0.35610000000000003</v>
      </c>
      <c r="K326" s="8">
        <f t="shared" si="442"/>
        <v>-5.2393079921748256E-2</v>
      </c>
      <c r="L326" s="9">
        <f t="shared" si="443"/>
        <v>0.14760692007825177</v>
      </c>
      <c r="M326" s="8">
        <v>-0.126</v>
      </c>
      <c r="N326" s="8">
        <f t="shared" si="444"/>
        <v>-0.21748627850997307</v>
      </c>
      <c r="O326" s="9">
        <f t="shared" si="439"/>
        <v>-0.10874313925498653</v>
      </c>
      <c r="Q326" s="40">
        <f t="shared" si="445"/>
        <v>0.10414387647920674</v>
      </c>
      <c r="R326" s="14" t="str">
        <f t="shared" ref="R326:R389" si="450">IF(Q326-Q325&gt;0,IF(Q326&gt;=0,"E","R"),IF(Q326&gt;=0,"SD","C"))</f>
        <v>E</v>
      </c>
      <c r="S326" t="str">
        <f t="shared" si="408"/>
        <v>E</v>
      </c>
      <c r="T326" s="17">
        <f t="shared" si="417"/>
        <v>3.1217401305947093E-2</v>
      </c>
      <c r="U326" s="34" t="str">
        <f t="shared" si="427"/>
        <v>E</v>
      </c>
      <c r="V326">
        <v>0</v>
      </c>
      <c r="X326" s="16">
        <f t="shared" si="436"/>
        <v>42735</v>
      </c>
      <c r="Y326" s="1">
        <f t="shared" si="446"/>
        <v>0.10414387647920674</v>
      </c>
      <c r="Z326" s="1" t="e">
        <f t="shared" si="447"/>
        <v>#N/A</v>
      </c>
      <c r="AA326" s="1" t="e">
        <f t="shared" si="448"/>
        <v>#N/A</v>
      </c>
      <c r="AB326" s="1" t="e">
        <f t="shared" si="449"/>
        <v>#N/A</v>
      </c>
      <c r="AC326">
        <v>0</v>
      </c>
      <c r="AD326" s="1">
        <v>24.3</v>
      </c>
      <c r="AF326" s="16">
        <f t="shared" ref="AF326:AF389" si="451">A326</f>
        <v>42735</v>
      </c>
      <c r="AG326" s="1">
        <f t="shared" ref="AG326:AG389" si="452">IF(OR($U326=Y$4,$U327=Y$4),$Q326,NA())</f>
        <v>0.10414387647920674</v>
      </c>
      <c r="AH326" s="1" t="e">
        <f t="shared" ref="AH326:AH389" si="453">IF(OR($U326=Z$4,$U327=Z$4),$Q326,NA())</f>
        <v>#N/A</v>
      </c>
      <c r="AI326" s="1" t="e">
        <f t="shared" ref="AI326:AI389" si="454">IF(OR($U326=AA$4,$U327=AA$4),$Q326,NA())</f>
        <v>#N/A</v>
      </c>
      <c r="AJ326" s="1" t="e">
        <f t="shared" ref="AJ326:AJ389" si="455">IF(OR($U326=AB$4,$U327=AB$4),$Q326,NA())</f>
        <v>#N/A</v>
      </c>
      <c r="AQ326" s="16">
        <f t="shared" si="409"/>
        <v>42735</v>
      </c>
      <c r="AR326">
        <f t="shared" si="410"/>
        <v>4</v>
      </c>
      <c r="AS326">
        <f t="shared" si="411"/>
        <v>4</v>
      </c>
    </row>
    <row r="327" spans="1:45" x14ac:dyDescent="0.25">
      <c r="A327" s="7">
        <v>42766</v>
      </c>
      <c r="B327" s="8">
        <v>0.313587</v>
      </c>
      <c r="C327" s="8">
        <f t="shared" si="440"/>
        <v>0.20394536757224568</v>
      </c>
      <c r="D327" s="9">
        <f t="shared" si="437"/>
        <v>1.0197268378612283</v>
      </c>
      <c r="E327" s="8">
        <f>_xll.BDH(E$2,"PX_LAST",$A327,$A327,"Days=A","Fill=P")</f>
        <v>2.6</v>
      </c>
      <c r="F327" s="8">
        <f t="shared" si="441"/>
        <v>1.4694210195601167</v>
      </c>
      <c r="G327" s="9">
        <f t="shared" si="438"/>
        <v>0.1335837290509197</v>
      </c>
      <c r="H327" s="9">
        <f t="shared" si="415"/>
        <v>0.17</v>
      </c>
      <c r="I327" s="9">
        <f t="shared" si="416"/>
        <v>0.15179186452545984</v>
      </c>
      <c r="J327" s="8">
        <v>-0.17199999999999999</v>
      </c>
      <c r="K327" s="8">
        <f t="shared" si="442"/>
        <v>-8.6481052144049997E-2</v>
      </c>
      <c r="L327" s="9">
        <f t="shared" si="443"/>
        <v>0.11351894785595001</v>
      </c>
      <c r="M327" s="8">
        <v>-3.5999999999999997E-2</v>
      </c>
      <c r="N327" s="8">
        <f t="shared" si="444"/>
        <v>-0.16576268913463074</v>
      </c>
      <c r="O327" s="9">
        <f t="shared" si="439"/>
        <v>-8.2881344567315371E-2</v>
      </c>
      <c r="Q327" s="40">
        <f t="shared" si="445"/>
        <v>0.14305629190990554</v>
      </c>
      <c r="R327" s="14" t="str">
        <f t="shared" si="450"/>
        <v>E</v>
      </c>
      <c r="S327" t="str">
        <f t="shared" si="408"/>
        <v>E</v>
      </c>
      <c r="T327" s="17">
        <f t="shared" si="417"/>
        <v>3.1217401305947093E-2</v>
      </c>
      <c r="U327" s="34" t="str">
        <f t="shared" si="427"/>
        <v>E</v>
      </c>
      <c r="V327">
        <v>0</v>
      </c>
      <c r="X327" s="16">
        <f t="shared" si="436"/>
        <v>42766</v>
      </c>
      <c r="Y327" s="1">
        <f t="shared" si="446"/>
        <v>0.14305629190990554</v>
      </c>
      <c r="Z327" s="1" t="e">
        <f t="shared" si="447"/>
        <v>#N/A</v>
      </c>
      <c r="AA327" s="1" t="e">
        <f t="shared" si="448"/>
        <v>#N/A</v>
      </c>
      <c r="AB327" s="1" t="e">
        <f t="shared" si="449"/>
        <v>#N/A</v>
      </c>
      <c r="AC327">
        <v>0</v>
      </c>
      <c r="AD327" s="1">
        <v>31.8</v>
      </c>
      <c r="AF327" s="16">
        <f t="shared" si="451"/>
        <v>42766</v>
      </c>
      <c r="AG327" s="1">
        <f t="shared" si="452"/>
        <v>0.14305629190990554</v>
      </c>
      <c r="AH327" s="1" t="e">
        <f t="shared" si="453"/>
        <v>#N/A</v>
      </c>
      <c r="AI327" s="1" t="e">
        <f t="shared" si="454"/>
        <v>#N/A</v>
      </c>
      <c r="AJ327" s="1" t="e">
        <f t="shared" si="455"/>
        <v>#N/A</v>
      </c>
      <c r="AQ327" s="16">
        <f t="shared" si="409"/>
        <v>42766</v>
      </c>
      <c r="AR327">
        <f t="shared" si="410"/>
        <v>4</v>
      </c>
      <c r="AS327">
        <f t="shared" si="411"/>
        <v>4</v>
      </c>
    </row>
    <row r="328" spans="1:45" x14ac:dyDescent="0.25">
      <c r="A328" s="7">
        <v>42794</v>
      </c>
      <c r="B328" s="8">
        <v>0.31799100000000002</v>
      </c>
      <c r="C328" s="8">
        <f t="shared" si="440"/>
        <v>0.23644837281415571</v>
      </c>
      <c r="D328" s="9">
        <f t="shared" si="437"/>
        <v>1.1822418640707784</v>
      </c>
      <c r="E328" s="8">
        <f>_xll.BDH(E$2,"PX_LAST",$A328,$A328,"Days=A","Fill=P")</f>
        <v>3.1</v>
      </c>
      <c r="F328" s="8">
        <f t="shared" si="441"/>
        <v>1.9341360289854836</v>
      </c>
      <c r="G328" s="9">
        <f t="shared" si="438"/>
        <v>0.17583054808958942</v>
      </c>
      <c r="H328" s="9">
        <f t="shared" si="415"/>
        <v>0.21000000000000002</v>
      </c>
      <c r="I328" s="9">
        <f t="shared" si="416"/>
        <v>0.19291527404479472</v>
      </c>
      <c r="J328" s="8">
        <v>-0.35420000000000001</v>
      </c>
      <c r="K328" s="8">
        <f t="shared" si="442"/>
        <v>-0.16278095228299574</v>
      </c>
      <c r="L328" s="9">
        <f t="shared" si="443"/>
        <v>3.7219047717004267E-2</v>
      </c>
      <c r="M328" s="8">
        <v>0.19800000000000001</v>
      </c>
      <c r="N328" s="8">
        <f t="shared" si="444"/>
        <v>-6.2090322731260972E-2</v>
      </c>
      <c r="O328" s="9">
        <f t="shared" si="439"/>
        <v>-3.1045161365630486E-2</v>
      </c>
      <c r="Q328" s="40">
        <f t="shared" si="445"/>
        <v>0.16561391167012793</v>
      </c>
      <c r="R328" s="14" t="str">
        <f t="shared" si="450"/>
        <v>E</v>
      </c>
      <c r="S328" t="str">
        <f t="shared" ref="S328:S391" si="456">IF(OR(ABS($Q328-$Q327)&gt;$X$2,Q328*Q327&lt;0),R328,S327)</f>
        <v>E</v>
      </c>
      <c r="T328" s="17">
        <f t="shared" si="417"/>
        <v>3.1217401305947093E-2</v>
      </c>
      <c r="U328" s="34" t="str">
        <f t="shared" si="427"/>
        <v>E</v>
      </c>
      <c r="V328">
        <v>0</v>
      </c>
      <c r="X328" s="16">
        <f t="shared" si="436"/>
        <v>42794</v>
      </c>
      <c r="Y328" s="1">
        <f t="shared" si="446"/>
        <v>0.16561391167012793</v>
      </c>
      <c r="Z328" s="1" t="e">
        <f t="shared" si="447"/>
        <v>#N/A</v>
      </c>
      <c r="AA328" s="1" t="e">
        <f t="shared" si="448"/>
        <v>#N/A</v>
      </c>
      <c r="AB328" s="1" t="e">
        <f t="shared" si="449"/>
        <v>#N/A</v>
      </c>
      <c r="AC328">
        <v>0</v>
      </c>
      <c r="AD328" s="1">
        <v>34.700000000000003</v>
      </c>
      <c r="AF328" s="16">
        <f t="shared" si="451"/>
        <v>42794</v>
      </c>
      <c r="AG328" s="1">
        <f t="shared" si="452"/>
        <v>0.16561391167012793</v>
      </c>
      <c r="AH328" s="1" t="e">
        <f t="shared" si="453"/>
        <v>#N/A</v>
      </c>
      <c r="AI328" s="1" t="e">
        <f t="shared" si="454"/>
        <v>#N/A</v>
      </c>
      <c r="AJ328" s="1" t="e">
        <f t="shared" si="455"/>
        <v>#N/A</v>
      </c>
      <c r="AQ328" s="16">
        <f t="shared" ref="AQ328:AQ391" si="457">A328</f>
        <v>42794</v>
      </c>
      <c r="AR328">
        <f t="shared" ref="AR328:AR391" si="458">IF($R328="E",4,IF($R328="R",2,IF($R328="SD",3,1)))</f>
        <v>4</v>
      </c>
      <c r="AS328">
        <f t="shared" ref="AS328:AS391" si="459">IF($S328="E",4,IF($S328="R",2,IF($S328="SD",3,1)))</f>
        <v>4</v>
      </c>
    </row>
    <row r="329" spans="1:45" x14ac:dyDescent="0.25">
      <c r="A329" s="7">
        <v>42825</v>
      </c>
      <c r="B329" s="8">
        <v>0.234819</v>
      </c>
      <c r="C329" s="8">
        <f t="shared" si="440"/>
        <v>0.23598400156212135</v>
      </c>
      <c r="D329" s="9">
        <f t="shared" si="437"/>
        <v>1.1799200078106067</v>
      </c>
      <c r="E329" s="8">
        <f>_xll.BDH(E$2,"PX_LAST",$A329,$A329,"Days=A","Fill=P")</f>
        <v>3.6</v>
      </c>
      <c r="F329" s="8">
        <f t="shared" si="441"/>
        <v>2.4089072607246207</v>
      </c>
      <c r="G329" s="9">
        <f t="shared" si="438"/>
        <v>0.21899156915678369</v>
      </c>
      <c r="H329" s="9">
        <f t="shared" si="415"/>
        <v>0.24000000000000005</v>
      </c>
      <c r="I329" s="9">
        <f t="shared" si="416"/>
        <v>0.22949578457839187</v>
      </c>
      <c r="J329" s="8">
        <v>6.3399999999999998E-2</v>
      </c>
      <c r="K329" s="8">
        <f t="shared" si="442"/>
        <v>-9.8319380882341947E-2</v>
      </c>
      <c r="L329" s="9">
        <f t="shared" si="443"/>
        <v>0.10168061911765806</v>
      </c>
      <c r="M329" s="8">
        <v>0.29499999999999998</v>
      </c>
      <c r="N329" s="8">
        <f t="shared" si="444"/>
        <v>3.9680419247148421E-2</v>
      </c>
      <c r="O329" s="9">
        <f t="shared" si="439"/>
        <v>3.9680419247148421E-2</v>
      </c>
      <c r="Q329" s="40">
        <f t="shared" si="445"/>
        <v>0.21827489450394102</v>
      </c>
      <c r="R329" s="14" t="str">
        <f t="shared" si="450"/>
        <v>E</v>
      </c>
      <c r="S329" t="str">
        <f t="shared" si="456"/>
        <v>E</v>
      </c>
      <c r="T329" s="17">
        <f t="shared" si="417"/>
        <v>3.1217401305947093E-2</v>
      </c>
      <c r="U329" s="34" t="str">
        <f t="shared" si="427"/>
        <v>E</v>
      </c>
      <c r="V329">
        <v>0</v>
      </c>
      <c r="X329" s="16">
        <f t="shared" si="436"/>
        <v>42825</v>
      </c>
      <c r="Y329" s="1">
        <f t="shared" si="446"/>
        <v>0.21827489450394102</v>
      </c>
      <c r="Z329" s="1" t="e">
        <f t="shared" si="447"/>
        <v>#N/A</v>
      </c>
      <c r="AA329" s="1" t="e">
        <f t="shared" si="448"/>
        <v>#N/A</v>
      </c>
      <c r="AB329" s="1" t="e">
        <f t="shared" si="449"/>
        <v>#N/A</v>
      </c>
      <c r="AC329">
        <v>0</v>
      </c>
      <c r="AD329" s="1">
        <v>48</v>
      </c>
      <c r="AF329" s="16">
        <f t="shared" si="451"/>
        <v>42825</v>
      </c>
      <c r="AG329" s="1">
        <f t="shared" si="452"/>
        <v>0.21827489450394102</v>
      </c>
      <c r="AH329" s="1" t="e">
        <f t="shared" si="453"/>
        <v>#N/A</v>
      </c>
      <c r="AI329" s="1" t="e">
        <f t="shared" si="454"/>
        <v>#N/A</v>
      </c>
      <c r="AJ329" s="1" t="e">
        <f t="shared" si="455"/>
        <v>#N/A</v>
      </c>
      <c r="AQ329" s="16">
        <f t="shared" si="457"/>
        <v>42825</v>
      </c>
      <c r="AR329">
        <f t="shared" si="458"/>
        <v>4</v>
      </c>
      <c r="AS329">
        <f t="shared" si="459"/>
        <v>4</v>
      </c>
    </row>
    <row r="330" spans="1:45" x14ac:dyDescent="0.25">
      <c r="A330" s="7">
        <v>42855</v>
      </c>
      <c r="B330" s="8">
        <v>0.15851499999999999</v>
      </c>
      <c r="C330" s="8">
        <f t="shared" si="440"/>
        <v>0.21390533611691676</v>
      </c>
      <c r="D330" s="9">
        <f t="shared" si="437"/>
        <v>1.0695266805845838</v>
      </c>
      <c r="E330" s="8">
        <f>_xll.BDH(E$2,"PX_LAST",$A330,$A330,"Days=A","Fill=P")</f>
        <v>3.6</v>
      </c>
      <c r="F330" s="8">
        <f t="shared" si="441"/>
        <v>2.7483686914181042</v>
      </c>
      <c r="G330" s="9">
        <f t="shared" si="438"/>
        <v>0.24985169921982767</v>
      </c>
      <c r="H330" s="9">
        <f t="shared" si="415"/>
        <v>0.27999999999999997</v>
      </c>
      <c r="I330" s="9">
        <f t="shared" si="416"/>
        <v>0.26492584960991383</v>
      </c>
      <c r="J330" s="8">
        <v>0.20039999999999999</v>
      </c>
      <c r="K330" s="8">
        <f t="shared" si="442"/>
        <v>-1.3184357330874481E-2</v>
      </c>
      <c r="L330" s="9">
        <f t="shared" si="443"/>
        <v>0.18681564266912554</v>
      </c>
      <c r="M330" s="8">
        <v>0.48299999999999998</v>
      </c>
      <c r="N330" s="8">
        <f t="shared" si="444"/>
        <v>0.16602649976171113</v>
      </c>
      <c r="O330" s="9">
        <f t="shared" si="439"/>
        <v>0.16602649976171113</v>
      </c>
      <c r="Q330" s="40">
        <f t="shared" si="445"/>
        <v>0.28165404616122691</v>
      </c>
      <c r="R330" s="14" t="str">
        <f t="shared" si="450"/>
        <v>E</v>
      </c>
      <c r="S330" t="str">
        <f t="shared" si="456"/>
        <v>E</v>
      </c>
      <c r="T330" s="17">
        <f t="shared" si="417"/>
        <v>3.1217401305947093E-2</v>
      </c>
      <c r="U330" s="34" t="str">
        <f t="shared" si="427"/>
        <v>E</v>
      </c>
      <c r="V330">
        <v>0</v>
      </c>
      <c r="X330" s="16">
        <f t="shared" si="436"/>
        <v>42855</v>
      </c>
      <c r="Y330" s="1">
        <f t="shared" si="446"/>
        <v>0.28165404616122691</v>
      </c>
      <c r="Z330" s="1" t="e">
        <f t="shared" si="447"/>
        <v>#N/A</v>
      </c>
      <c r="AA330" s="1" t="e">
        <f t="shared" si="448"/>
        <v>#N/A</v>
      </c>
      <c r="AB330" s="1" t="e">
        <f t="shared" si="449"/>
        <v>#N/A</v>
      </c>
      <c r="AC330">
        <v>0</v>
      </c>
      <c r="AD330" s="1">
        <v>-4.8</v>
      </c>
      <c r="AF330" s="16">
        <f t="shared" si="451"/>
        <v>42855</v>
      </c>
      <c r="AG330" s="1">
        <f t="shared" si="452"/>
        <v>0.28165404616122691</v>
      </c>
      <c r="AH330" s="1" t="e">
        <f t="shared" si="453"/>
        <v>#N/A</v>
      </c>
      <c r="AI330" s="1" t="e">
        <f t="shared" si="454"/>
        <v>#N/A</v>
      </c>
      <c r="AJ330" s="1" t="e">
        <f t="shared" si="455"/>
        <v>#N/A</v>
      </c>
      <c r="AQ330" s="16">
        <f t="shared" si="457"/>
        <v>42855</v>
      </c>
      <c r="AR330">
        <f t="shared" si="458"/>
        <v>4</v>
      </c>
      <c r="AS330">
        <f t="shared" si="459"/>
        <v>4</v>
      </c>
    </row>
    <row r="331" spans="1:45" x14ac:dyDescent="0.25">
      <c r="A331" s="7">
        <v>42886</v>
      </c>
      <c r="B331" s="8">
        <v>0.179926</v>
      </c>
      <c r="C331" s="8">
        <f t="shared" si="440"/>
        <v>0.20422122532359549</v>
      </c>
      <c r="D331" s="9">
        <f t="shared" si="437"/>
        <v>1.0211061266179773</v>
      </c>
      <c r="E331" s="8">
        <f>_xll.BDH(E$2,"PX_LAST",$A331,$A331,"Days=A","Fill=P")</f>
        <v>3.9</v>
      </c>
      <c r="F331" s="8">
        <f t="shared" si="441"/>
        <v>3.0765836143639449</v>
      </c>
      <c r="G331" s="9">
        <f t="shared" si="438"/>
        <v>0.27968941948763137</v>
      </c>
      <c r="H331" s="9">
        <f t="shared" ref="H331:H394" si="460">MAX(MIN(E331-E325,10),-10)/10</f>
        <v>0.32</v>
      </c>
      <c r="I331" s="9">
        <f t="shared" ref="I331:I394" si="461">AVERAGE(G331:H331)</f>
        <v>0.29984470974381572</v>
      </c>
      <c r="J331" s="8">
        <v>2.4E-2</v>
      </c>
      <c r="K331" s="8">
        <f t="shared" si="442"/>
        <v>-2.5868154915752537E-3</v>
      </c>
      <c r="L331" s="9">
        <f t="shared" si="443"/>
        <v>0.19741318450842477</v>
      </c>
      <c r="M331" s="8">
        <v>0.746</v>
      </c>
      <c r="N331" s="8">
        <f t="shared" si="444"/>
        <v>0.33131894732962347</v>
      </c>
      <c r="O331" s="9">
        <f t="shared" si="439"/>
        <v>0.33131894732962347</v>
      </c>
      <c r="Q331" s="40">
        <f t="shared" si="445"/>
        <v>0.34020800709618637</v>
      </c>
      <c r="R331" s="14" t="str">
        <f t="shared" si="450"/>
        <v>E</v>
      </c>
      <c r="S331" t="str">
        <f t="shared" si="456"/>
        <v>E</v>
      </c>
      <c r="T331" s="17">
        <f t="shared" ref="T331:T394" si="462">IF(S331&lt;&gt;R330,Q331,T330)</f>
        <v>3.1217401305947093E-2</v>
      </c>
      <c r="U331" s="34" t="str">
        <f t="shared" si="427"/>
        <v>E</v>
      </c>
      <c r="V331">
        <v>0</v>
      </c>
      <c r="X331" s="16">
        <f t="shared" si="436"/>
        <v>42886</v>
      </c>
      <c r="Y331" s="1">
        <f t="shared" si="446"/>
        <v>0.34020800709618637</v>
      </c>
      <c r="Z331" s="1" t="e">
        <f t="shared" si="447"/>
        <v>#N/A</v>
      </c>
      <c r="AA331" s="1" t="e">
        <f t="shared" si="448"/>
        <v>#N/A</v>
      </c>
      <c r="AB331" s="1" t="e">
        <f t="shared" si="449"/>
        <v>#N/A</v>
      </c>
      <c r="AC331">
        <v>0</v>
      </c>
      <c r="AD331" s="1">
        <v>-38.200000000000003</v>
      </c>
      <c r="AF331" s="16">
        <f t="shared" si="451"/>
        <v>42886</v>
      </c>
      <c r="AG331" s="1">
        <f t="shared" si="452"/>
        <v>0.34020800709618637</v>
      </c>
      <c r="AH331" s="1" t="e">
        <f t="shared" si="453"/>
        <v>#N/A</v>
      </c>
      <c r="AI331" s="1" t="e">
        <f t="shared" si="454"/>
        <v>#N/A</v>
      </c>
      <c r="AJ331" s="1" t="e">
        <f t="shared" si="455"/>
        <v>#N/A</v>
      </c>
      <c r="AQ331" s="16">
        <f t="shared" si="457"/>
        <v>42886</v>
      </c>
      <c r="AR331">
        <f t="shared" si="458"/>
        <v>4</v>
      </c>
      <c r="AS331">
        <f t="shared" si="459"/>
        <v>4</v>
      </c>
    </row>
    <row r="332" spans="1:45" x14ac:dyDescent="0.25">
      <c r="A332" s="7">
        <v>42916</v>
      </c>
      <c r="B332" s="8">
        <v>9.4230999999999995E-2</v>
      </c>
      <c r="C332" s="8">
        <f t="shared" si="440"/>
        <v>0.17287401110637077</v>
      </c>
      <c r="D332" s="9">
        <f t="shared" si="437"/>
        <v>0.86437005553185375</v>
      </c>
      <c r="E332" s="8">
        <f>_xll.BDH(E$2,"PX_LAST",$A332,$A332,"Days=A","Fill=P")</f>
        <v>4.5</v>
      </c>
      <c r="F332" s="8">
        <f t="shared" si="441"/>
        <v>3.4822572842702209</v>
      </c>
      <c r="G332" s="9">
        <f t="shared" si="438"/>
        <v>0.31656884402456553</v>
      </c>
      <c r="H332" s="9">
        <f t="shared" si="460"/>
        <v>0.32</v>
      </c>
      <c r="I332" s="9">
        <f t="shared" si="461"/>
        <v>0.3182844220122828</v>
      </c>
      <c r="J332" s="8">
        <v>-7.7200000000000005E-2</v>
      </c>
      <c r="K332" s="8">
        <f t="shared" si="442"/>
        <v>-2.3851573076476312E-2</v>
      </c>
      <c r="L332" s="9">
        <f t="shared" si="443"/>
        <v>0.1761484269235237</v>
      </c>
      <c r="M332" s="8">
        <v>0.745</v>
      </c>
      <c r="N332" s="8">
        <f t="shared" si="444"/>
        <v>0.44921804734068077</v>
      </c>
      <c r="O332" s="9">
        <f t="shared" si="439"/>
        <v>0.44921804734068077</v>
      </c>
      <c r="Q332" s="40">
        <f t="shared" si="445"/>
        <v>0.36400036075559145</v>
      </c>
      <c r="R332" s="14" t="str">
        <f t="shared" si="450"/>
        <v>E</v>
      </c>
      <c r="S332" t="str">
        <f t="shared" si="456"/>
        <v>E</v>
      </c>
      <c r="T332" s="17">
        <f t="shared" si="462"/>
        <v>3.1217401305947093E-2</v>
      </c>
      <c r="U332" s="34" t="str">
        <f t="shared" si="427"/>
        <v>E</v>
      </c>
      <c r="V332">
        <v>0</v>
      </c>
      <c r="X332" s="16">
        <f t="shared" si="436"/>
        <v>42916</v>
      </c>
      <c r="Y332" s="1">
        <f t="shared" si="446"/>
        <v>0.36400036075559145</v>
      </c>
      <c r="Z332" s="1" t="e">
        <f t="shared" si="447"/>
        <v>#N/A</v>
      </c>
      <c r="AA332" s="1" t="e">
        <f t="shared" si="448"/>
        <v>#N/A</v>
      </c>
      <c r="AB332" s="1" t="e">
        <f t="shared" si="449"/>
        <v>#N/A</v>
      </c>
      <c r="AC332">
        <v>0</v>
      </c>
      <c r="AD332" s="1">
        <v>-72.599999999999994</v>
      </c>
      <c r="AF332" s="16">
        <f t="shared" si="451"/>
        <v>42916</v>
      </c>
      <c r="AG332" s="1">
        <f t="shared" si="452"/>
        <v>0.36400036075559145</v>
      </c>
      <c r="AH332" s="1" t="e">
        <f t="shared" si="453"/>
        <v>#N/A</v>
      </c>
      <c r="AI332" s="1" t="e">
        <f t="shared" si="454"/>
        <v>#N/A</v>
      </c>
      <c r="AJ332" s="1" t="e">
        <f t="shared" si="455"/>
        <v>#N/A</v>
      </c>
      <c r="AQ332" s="16">
        <f t="shared" si="457"/>
        <v>42916</v>
      </c>
      <c r="AR332">
        <f t="shared" si="458"/>
        <v>4</v>
      </c>
      <c r="AS332">
        <f t="shared" si="459"/>
        <v>4</v>
      </c>
    </row>
    <row r="333" spans="1:45" x14ac:dyDescent="0.25">
      <c r="A333" s="7">
        <v>42947</v>
      </c>
      <c r="B333" s="8">
        <v>8.9453000000000005E-2</v>
      </c>
      <c r="C333" s="8">
        <f t="shared" si="440"/>
        <v>0.14909902294105509</v>
      </c>
      <c r="D333" s="9">
        <f t="shared" si="437"/>
        <v>0.74549511470527541</v>
      </c>
      <c r="E333" s="8">
        <f>_xll.BDH(E$2,"PX_LAST",$A333,$A333,"Days=A","Fill=P")</f>
        <v>4.2</v>
      </c>
      <c r="F333" s="8">
        <f t="shared" si="441"/>
        <v>3.6868139582532082</v>
      </c>
      <c r="G333" s="9">
        <f t="shared" si="438"/>
        <v>0.33516490529574622</v>
      </c>
      <c r="H333" s="9">
        <f t="shared" si="460"/>
        <v>0.16</v>
      </c>
      <c r="I333" s="9">
        <f t="shared" si="461"/>
        <v>0.2475824526478731</v>
      </c>
      <c r="J333" s="8">
        <v>-0.21779999999999999</v>
      </c>
      <c r="K333" s="8">
        <f t="shared" si="442"/>
        <v>-7.9126874749680567E-2</v>
      </c>
      <c r="L333" s="9">
        <f t="shared" si="443"/>
        <v>0.12087312525031944</v>
      </c>
      <c r="M333" s="8">
        <v>0.874</v>
      </c>
      <c r="N333" s="8">
        <f t="shared" si="444"/>
        <v>0.57028090384858676</v>
      </c>
      <c r="O333" s="9">
        <f t="shared" si="439"/>
        <v>0.57028090384858676</v>
      </c>
      <c r="Q333" s="40">
        <f t="shared" si="445"/>
        <v>0.37738104680388429</v>
      </c>
      <c r="R333" s="14" t="str">
        <f t="shared" si="450"/>
        <v>E</v>
      </c>
      <c r="S333" t="str">
        <f t="shared" si="456"/>
        <v>E</v>
      </c>
      <c r="T333" s="17">
        <f t="shared" si="462"/>
        <v>3.1217401305947093E-2</v>
      </c>
      <c r="U333" s="34" t="str">
        <f t="shared" si="427"/>
        <v>E</v>
      </c>
      <c r="V333">
        <v>0</v>
      </c>
      <c r="X333" s="16">
        <f t="shared" si="436"/>
        <v>42947</v>
      </c>
      <c r="Y333" s="1">
        <f t="shared" si="446"/>
        <v>0.37738104680388429</v>
      </c>
      <c r="Z333" s="1">
        <f t="shared" si="447"/>
        <v>0.37738104680388429</v>
      </c>
      <c r="AA333" s="1" t="e">
        <f t="shared" si="448"/>
        <v>#N/A</v>
      </c>
      <c r="AB333" s="1" t="e">
        <f t="shared" si="449"/>
        <v>#N/A</v>
      </c>
      <c r="AC333">
        <v>0</v>
      </c>
      <c r="AD333" s="1">
        <v>-43.1</v>
      </c>
      <c r="AF333" s="16">
        <f t="shared" si="451"/>
        <v>42947</v>
      </c>
      <c r="AG333" s="1">
        <f t="shared" si="452"/>
        <v>0.37738104680388429</v>
      </c>
      <c r="AH333" s="1">
        <f t="shared" si="453"/>
        <v>0.37738104680388429</v>
      </c>
      <c r="AI333" s="1" t="e">
        <f t="shared" si="454"/>
        <v>#N/A</v>
      </c>
      <c r="AJ333" s="1" t="e">
        <f t="shared" si="455"/>
        <v>#N/A</v>
      </c>
      <c r="AQ333" s="16">
        <f t="shared" si="457"/>
        <v>42947</v>
      </c>
      <c r="AR333">
        <f t="shared" si="458"/>
        <v>4</v>
      </c>
      <c r="AS333">
        <f t="shared" si="459"/>
        <v>4</v>
      </c>
    </row>
    <row r="334" spans="1:45" x14ac:dyDescent="0.25">
      <c r="A334" s="7">
        <v>42978</v>
      </c>
      <c r="B334" s="8">
        <v>9.1273999999999994E-2</v>
      </c>
      <c r="C334" s="8">
        <f t="shared" si="440"/>
        <v>0.13261889140285438</v>
      </c>
      <c r="D334" s="9">
        <f t="shared" si="437"/>
        <v>0.66309445701427183</v>
      </c>
      <c r="E334" s="8">
        <f>_xll.BDH(E$2,"PX_LAST",$A334,$A334,"Days=A","Fill=P")</f>
        <v>4.8</v>
      </c>
      <c r="F334" s="8">
        <f t="shared" si="441"/>
        <v>4.0040719801510436</v>
      </c>
      <c r="G334" s="9">
        <f t="shared" si="438"/>
        <v>0.36400654365009488</v>
      </c>
      <c r="H334" s="9">
        <f t="shared" si="460"/>
        <v>0.16999999999999998</v>
      </c>
      <c r="I334" s="9">
        <f t="shared" si="461"/>
        <v>0.26700327182504746</v>
      </c>
      <c r="J334" s="8">
        <v>-0.32469999999999999</v>
      </c>
      <c r="K334" s="8">
        <f t="shared" si="442"/>
        <v>-0.1491152154460216</v>
      </c>
      <c r="L334" s="9">
        <f t="shared" si="443"/>
        <v>5.0884784553978407E-2</v>
      </c>
      <c r="M334" s="8">
        <v>0.629</v>
      </c>
      <c r="N334" s="8">
        <f t="shared" si="444"/>
        <v>0.58701584625173953</v>
      </c>
      <c r="O334" s="9">
        <f t="shared" si="439"/>
        <v>0.58701584625173953</v>
      </c>
      <c r="Q334" s="40">
        <f t="shared" si="445"/>
        <v>0.33195437073750445</v>
      </c>
      <c r="R334" s="14" t="str">
        <f t="shared" si="450"/>
        <v>SD</v>
      </c>
      <c r="S334" t="str">
        <f t="shared" si="456"/>
        <v>SD</v>
      </c>
      <c r="T334" s="17">
        <f t="shared" si="462"/>
        <v>0.33195437073750445</v>
      </c>
      <c r="U334" s="34" t="str">
        <f t="shared" si="427"/>
        <v>SD</v>
      </c>
      <c r="V334">
        <v>0</v>
      </c>
      <c r="X334" s="16">
        <f t="shared" si="436"/>
        <v>42978</v>
      </c>
      <c r="Y334" s="1">
        <f t="shared" si="446"/>
        <v>0.33195437073750445</v>
      </c>
      <c r="Z334" s="1">
        <f t="shared" si="447"/>
        <v>0.33195437073750445</v>
      </c>
      <c r="AA334" s="1" t="e">
        <f t="shared" si="448"/>
        <v>#N/A</v>
      </c>
      <c r="AB334" s="1" t="e">
        <f t="shared" si="449"/>
        <v>#N/A</v>
      </c>
      <c r="AC334">
        <v>0</v>
      </c>
      <c r="AD334" s="1">
        <v>-23.1</v>
      </c>
      <c r="AF334" s="16">
        <f t="shared" si="451"/>
        <v>42978</v>
      </c>
      <c r="AG334" s="1">
        <f t="shared" si="452"/>
        <v>0.33195437073750445</v>
      </c>
      <c r="AH334" s="1">
        <f t="shared" si="453"/>
        <v>0.33195437073750445</v>
      </c>
      <c r="AI334" s="1" t="e">
        <f t="shared" si="454"/>
        <v>#N/A</v>
      </c>
      <c r="AJ334" s="1" t="e">
        <f t="shared" si="455"/>
        <v>#N/A</v>
      </c>
      <c r="AQ334" s="16">
        <f t="shared" si="457"/>
        <v>42978</v>
      </c>
      <c r="AR334">
        <f t="shared" si="458"/>
        <v>3</v>
      </c>
      <c r="AS334">
        <f t="shared" si="459"/>
        <v>3</v>
      </c>
    </row>
    <row r="335" spans="1:45" x14ac:dyDescent="0.25">
      <c r="A335" s="7">
        <v>43008</v>
      </c>
      <c r="B335" s="8">
        <v>3.7593000000000001E-2</v>
      </c>
      <c r="C335" s="8">
        <f t="shared" si="440"/>
        <v>0.10553651235304087</v>
      </c>
      <c r="D335" s="9">
        <f t="shared" si="437"/>
        <v>0.52768256176520434</v>
      </c>
      <c r="E335" s="8">
        <f>_xll.BDH(E$2,"PX_LAST",$A335,$A335,"Days=A","Fill=P")</f>
        <v>4.9000000000000004</v>
      </c>
      <c r="F335" s="8">
        <f t="shared" si="441"/>
        <v>4.2594114658079967</v>
      </c>
      <c r="G335" s="9">
        <f t="shared" si="438"/>
        <v>0.38721922416436333</v>
      </c>
      <c r="H335" s="9">
        <f t="shared" si="460"/>
        <v>0.13000000000000003</v>
      </c>
      <c r="I335" s="9">
        <f t="shared" si="461"/>
        <v>0.25860961208218169</v>
      </c>
      <c r="J335" s="8">
        <v>0.16839999999999999</v>
      </c>
      <c r="K335" s="8">
        <f t="shared" si="442"/>
        <v>-5.8623379043905445E-2</v>
      </c>
      <c r="L335" s="9">
        <f t="shared" si="443"/>
        <v>0.14137662095609457</v>
      </c>
      <c r="M335" s="8">
        <v>0.875</v>
      </c>
      <c r="N335" s="8">
        <f t="shared" si="444"/>
        <v>0.66909133006999377</v>
      </c>
      <c r="O335" s="9">
        <f t="shared" si="439"/>
        <v>0.66909133006999377</v>
      </c>
      <c r="Q335" s="40">
        <f t="shared" si="445"/>
        <v>0.37600962303186114</v>
      </c>
      <c r="R335" s="14" t="str">
        <f t="shared" si="450"/>
        <v>E</v>
      </c>
      <c r="S335" t="str">
        <f t="shared" si="456"/>
        <v>E</v>
      </c>
      <c r="T335" s="17">
        <f t="shared" si="462"/>
        <v>0.37600962303186114</v>
      </c>
      <c r="U335" s="34" t="str">
        <f t="shared" si="427"/>
        <v>E</v>
      </c>
      <c r="V335">
        <v>0</v>
      </c>
      <c r="X335" s="16">
        <f t="shared" si="436"/>
        <v>43008</v>
      </c>
      <c r="Y335" s="1">
        <f t="shared" si="446"/>
        <v>0.37600962303186114</v>
      </c>
      <c r="Z335" s="1" t="e">
        <f t="shared" si="447"/>
        <v>#N/A</v>
      </c>
      <c r="AA335" s="1" t="e">
        <f t="shared" si="448"/>
        <v>#N/A</v>
      </c>
      <c r="AB335" s="1" t="e">
        <f t="shared" si="449"/>
        <v>#N/A</v>
      </c>
      <c r="AC335">
        <v>0</v>
      </c>
      <c r="AD335" s="1">
        <v>-9.3000000000000007</v>
      </c>
      <c r="AF335" s="16">
        <f t="shared" si="451"/>
        <v>43008</v>
      </c>
      <c r="AG335" s="1">
        <f t="shared" si="452"/>
        <v>0.37600962303186114</v>
      </c>
      <c r="AH335" s="1" t="e">
        <f t="shared" si="453"/>
        <v>#N/A</v>
      </c>
      <c r="AI335" s="1" t="e">
        <f t="shared" si="454"/>
        <v>#N/A</v>
      </c>
      <c r="AJ335" s="1" t="e">
        <f t="shared" si="455"/>
        <v>#N/A</v>
      </c>
      <c r="AQ335" s="16">
        <f t="shared" si="457"/>
        <v>43008</v>
      </c>
      <c r="AR335">
        <f t="shared" si="458"/>
        <v>4</v>
      </c>
      <c r="AS335">
        <f t="shared" si="459"/>
        <v>4</v>
      </c>
    </row>
    <row r="336" spans="1:45" x14ac:dyDescent="0.25">
      <c r="A336" s="7">
        <v>43039</v>
      </c>
      <c r="B336" s="8">
        <v>0.150811</v>
      </c>
      <c r="C336" s="8">
        <f t="shared" si="440"/>
        <v>0.11843974133242423</v>
      </c>
      <c r="D336" s="9">
        <f t="shared" si="437"/>
        <v>0.59219870666212115</v>
      </c>
      <c r="E336" s="8">
        <f>_xll.BDH(E$2,"PX_LAST",$A336,$A336,"Days=A","Fill=P")</f>
        <v>6.3</v>
      </c>
      <c r="F336" s="8">
        <f t="shared" si="441"/>
        <v>4.8409791980527181</v>
      </c>
      <c r="G336" s="9">
        <f t="shared" si="438"/>
        <v>0.44008901800479255</v>
      </c>
      <c r="H336" s="9">
        <f t="shared" si="460"/>
        <v>0.26999999999999996</v>
      </c>
      <c r="I336" s="9">
        <f t="shared" si="461"/>
        <v>0.35504450900239626</v>
      </c>
      <c r="J336" s="8">
        <v>0.623</v>
      </c>
      <c r="K336" s="8">
        <f t="shared" si="442"/>
        <v>0.13563928398360764</v>
      </c>
      <c r="L336" s="9">
        <f t="shared" si="443"/>
        <v>0.33563928398360765</v>
      </c>
      <c r="M336" s="8">
        <v>1.004</v>
      </c>
      <c r="N336" s="8">
        <f t="shared" si="444"/>
        <v>0.76454030100004555</v>
      </c>
      <c r="O336" s="9">
        <f t="shared" si="439"/>
        <v>0.76454030100004555</v>
      </c>
      <c r="Q336" s="40">
        <f t="shared" si="445"/>
        <v>0.46685662978596254</v>
      </c>
      <c r="R336" s="14" t="str">
        <f t="shared" si="450"/>
        <v>E</v>
      </c>
      <c r="S336" t="str">
        <f t="shared" si="456"/>
        <v>E</v>
      </c>
      <c r="T336" s="17">
        <f t="shared" si="462"/>
        <v>0.37600962303186114</v>
      </c>
      <c r="U336" s="34" t="str">
        <f t="shared" si="427"/>
        <v>E</v>
      </c>
      <c r="V336">
        <v>0</v>
      </c>
      <c r="X336" s="16">
        <f t="shared" si="436"/>
        <v>43039</v>
      </c>
      <c r="Y336" s="1">
        <f t="shared" si="446"/>
        <v>0.46685662978596254</v>
      </c>
      <c r="Z336" s="1" t="e">
        <f t="shared" si="447"/>
        <v>#N/A</v>
      </c>
      <c r="AA336" s="1" t="e">
        <f t="shared" si="448"/>
        <v>#N/A</v>
      </c>
      <c r="AB336" s="1" t="e">
        <f t="shared" si="449"/>
        <v>#N/A</v>
      </c>
      <c r="AC336">
        <v>0</v>
      </c>
      <c r="AD336" s="1">
        <v>40.200000000000003</v>
      </c>
      <c r="AF336" s="16">
        <f t="shared" si="451"/>
        <v>43039</v>
      </c>
      <c r="AG336" s="1">
        <f t="shared" si="452"/>
        <v>0.46685662978596254</v>
      </c>
      <c r="AH336" s="1" t="e">
        <f t="shared" si="453"/>
        <v>#N/A</v>
      </c>
      <c r="AI336" s="1" t="e">
        <f t="shared" si="454"/>
        <v>#N/A</v>
      </c>
      <c r="AJ336" s="1" t="e">
        <f t="shared" si="455"/>
        <v>#N/A</v>
      </c>
      <c r="AQ336" s="16">
        <f t="shared" si="457"/>
        <v>43039</v>
      </c>
      <c r="AR336">
        <f t="shared" si="458"/>
        <v>4</v>
      </c>
      <c r="AS336">
        <f t="shared" si="459"/>
        <v>4</v>
      </c>
    </row>
    <row r="337" spans="1:45" x14ac:dyDescent="0.25">
      <c r="A337" s="7">
        <v>43069</v>
      </c>
      <c r="B337" s="8">
        <v>0.23166900000000001</v>
      </c>
      <c r="C337" s="8">
        <f t="shared" si="440"/>
        <v>0.15071008005268333</v>
      </c>
      <c r="D337" s="9">
        <f t="shared" si="437"/>
        <v>0.75355040026341658</v>
      </c>
      <c r="E337" s="8">
        <f>_xll.BDH(E$2,"PX_LAST",$A337,$A337,"Days=A","Fill=P")</f>
        <v>6.6</v>
      </c>
      <c r="F337" s="8">
        <f t="shared" si="441"/>
        <v>5.342300126607693</v>
      </c>
      <c r="G337" s="9">
        <f t="shared" si="438"/>
        <v>0.48566364787342664</v>
      </c>
      <c r="H337" s="9">
        <f t="shared" si="460"/>
        <v>0.26999999999999996</v>
      </c>
      <c r="I337" s="9">
        <f t="shared" si="461"/>
        <v>0.37783182393671333</v>
      </c>
      <c r="J337" s="8">
        <v>0.36909999999999998</v>
      </c>
      <c r="K337" s="8">
        <f t="shared" si="442"/>
        <v>0.20217558804827945</v>
      </c>
      <c r="L337" s="9">
        <f t="shared" si="443"/>
        <v>0.40217558804827946</v>
      </c>
      <c r="M337" s="8">
        <v>0.998</v>
      </c>
      <c r="N337" s="8">
        <f t="shared" si="444"/>
        <v>0.83107631521503267</v>
      </c>
      <c r="O337" s="9">
        <f t="shared" si="439"/>
        <v>0.83107631521503267</v>
      </c>
      <c r="Q337" s="40">
        <f t="shared" si="445"/>
        <v>0.55184396370605415</v>
      </c>
      <c r="R337" s="14" t="str">
        <f t="shared" si="450"/>
        <v>E</v>
      </c>
      <c r="S337" t="str">
        <f t="shared" si="456"/>
        <v>E</v>
      </c>
      <c r="T337" s="17">
        <f t="shared" si="462"/>
        <v>0.37600962303186114</v>
      </c>
      <c r="U337" s="34" t="str">
        <f t="shared" si="427"/>
        <v>E</v>
      </c>
      <c r="V337">
        <v>0</v>
      </c>
      <c r="X337" s="16">
        <f t="shared" si="436"/>
        <v>43069</v>
      </c>
      <c r="Y337" s="1">
        <f t="shared" si="446"/>
        <v>0.55184396370605415</v>
      </c>
      <c r="Z337" s="1">
        <f t="shared" si="447"/>
        <v>0.55184396370605415</v>
      </c>
      <c r="AA337" s="1" t="e">
        <f t="shared" si="448"/>
        <v>#N/A</v>
      </c>
      <c r="AB337" s="1" t="e">
        <f t="shared" si="449"/>
        <v>#N/A</v>
      </c>
      <c r="AC337">
        <v>0</v>
      </c>
      <c r="AD337" s="1">
        <v>59.4</v>
      </c>
      <c r="AF337" s="16">
        <f t="shared" si="451"/>
        <v>43069</v>
      </c>
      <c r="AG337" s="1">
        <f t="shared" si="452"/>
        <v>0.55184396370605415</v>
      </c>
      <c r="AH337" s="1" t="e">
        <f t="shared" si="453"/>
        <v>#N/A</v>
      </c>
      <c r="AI337" s="1" t="e">
        <f t="shared" si="454"/>
        <v>#N/A</v>
      </c>
      <c r="AJ337" s="1" t="e">
        <f t="shared" si="455"/>
        <v>#N/A</v>
      </c>
      <c r="AQ337" s="16">
        <f t="shared" si="457"/>
        <v>43069</v>
      </c>
      <c r="AR337">
        <f t="shared" si="458"/>
        <v>4</v>
      </c>
      <c r="AS337">
        <f t="shared" si="459"/>
        <v>4</v>
      </c>
    </row>
    <row r="338" spans="1:45" x14ac:dyDescent="0.25">
      <c r="A338" s="7">
        <v>43100</v>
      </c>
      <c r="B338" s="8">
        <v>0.28117799999999998</v>
      </c>
      <c r="C338" s="8">
        <f t="shared" si="440"/>
        <v>0.18789343723766858</v>
      </c>
      <c r="D338" s="9">
        <f t="shared" si="437"/>
        <v>0.9394671861883428</v>
      </c>
      <c r="E338" s="8">
        <f>_xll.BDH(E$2,"PX_LAST",$A338,$A338,"Days=A","Fill=P")</f>
        <v>6.8</v>
      </c>
      <c r="F338" s="8">
        <f t="shared" si="441"/>
        <v>5.757744590524501</v>
      </c>
      <c r="G338" s="9">
        <f t="shared" si="438"/>
        <v>0.52343132641131829</v>
      </c>
      <c r="H338" s="9">
        <f t="shared" si="460"/>
        <v>0.22999999999999998</v>
      </c>
      <c r="I338" s="9">
        <f t="shared" si="461"/>
        <v>0.37671566320565913</v>
      </c>
      <c r="J338" s="8">
        <v>-7.9000000000000001E-2</v>
      </c>
      <c r="K338" s="8">
        <f t="shared" si="442"/>
        <v>0.12204054545451978</v>
      </c>
      <c r="L338" s="9">
        <f t="shared" si="443"/>
        <v>0.32204054545451977</v>
      </c>
      <c r="M338" s="8">
        <v>0.81100000000000005</v>
      </c>
      <c r="N338" s="8">
        <f t="shared" si="444"/>
        <v>0.82535456537874841</v>
      </c>
      <c r="O338" s="9">
        <f t="shared" si="439"/>
        <v>0.82535456537874841</v>
      </c>
      <c r="Q338" s="40">
        <f t="shared" si="445"/>
        <v>0.5515147990498287</v>
      </c>
      <c r="R338" s="14" t="str">
        <f t="shared" si="450"/>
        <v>SD</v>
      </c>
      <c r="S338" t="str">
        <f t="shared" si="456"/>
        <v>E</v>
      </c>
      <c r="T338" s="17">
        <f t="shared" si="462"/>
        <v>0.37600962303186114</v>
      </c>
      <c r="U338" s="34" t="str">
        <f t="shared" si="427"/>
        <v>E</v>
      </c>
      <c r="V338">
        <v>0</v>
      </c>
      <c r="X338" s="16">
        <f t="shared" si="436"/>
        <v>43100</v>
      </c>
      <c r="Y338" s="1" t="e">
        <f t="shared" si="446"/>
        <v>#N/A</v>
      </c>
      <c r="Z338" s="1">
        <f t="shared" si="447"/>
        <v>0.5515147990498287</v>
      </c>
      <c r="AA338" s="1" t="e">
        <f t="shared" si="448"/>
        <v>#N/A</v>
      </c>
      <c r="AB338" s="1" t="e">
        <f t="shared" si="449"/>
        <v>#N/A</v>
      </c>
      <c r="AC338">
        <v>0</v>
      </c>
      <c r="AD338" s="1">
        <v>75.7</v>
      </c>
      <c r="AF338" s="16">
        <f t="shared" si="451"/>
        <v>43100</v>
      </c>
      <c r="AG338" s="1">
        <f t="shared" si="452"/>
        <v>0.5515147990498287</v>
      </c>
      <c r="AH338" s="1" t="e">
        <f t="shared" si="453"/>
        <v>#N/A</v>
      </c>
      <c r="AI338" s="1" t="e">
        <f t="shared" si="454"/>
        <v>#N/A</v>
      </c>
      <c r="AJ338" s="1" t="e">
        <f t="shared" si="455"/>
        <v>#N/A</v>
      </c>
      <c r="AQ338" s="16">
        <f t="shared" si="457"/>
        <v>43100</v>
      </c>
      <c r="AR338">
        <f t="shared" si="458"/>
        <v>3</v>
      </c>
      <c r="AS338">
        <f t="shared" si="459"/>
        <v>4</v>
      </c>
    </row>
    <row r="339" spans="1:45" x14ac:dyDescent="0.25">
      <c r="A339" s="7">
        <v>43131</v>
      </c>
      <c r="B339" s="8">
        <v>0.17571500000000001</v>
      </c>
      <c r="C339" s="8">
        <f t="shared" si="440"/>
        <v>0.18442258262493305</v>
      </c>
      <c r="D339" s="9">
        <f t="shared" si="437"/>
        <v>0.92211291312466526</v>
      </c>
      <c r="E339" s="8">
        <f>_xll.BDH(E$2,"PX_LAST",$A339,$A339,"Days=A","Fill=P")</f>
        <v>6.9</v>
      </c>
      <c r="F339" s="8">
        <f t="shared" si="441"/>
        <v>6.0832873822250182</v>
      </c>
      <c r="G339" s="9">
        <f t="shared" si="438"/>
        <v>0.55302612565681986</v>
      </c>
      <c r="H339" s="9">
        <f t="shared" si="460"/>
        <v>0.27</v>
      </c>
      <c r="I339" s="9">
        <f t="shared" si="461"/>
        <v>0.41151306282840994</v>
      </c>
      <c r="J339" s="8">
        <v>-0.38030000000000003</v>
      </c>
      <c r="K339" s="8">
        <f t="shared" si="442"/>
        <v>-2.1126510000018389E-2</v>
      </c>
      <c r="L339" s="9">
        <f t="shared" si="443"/>
        <v>0.17887348999998162</v>
      </c>
      <c r="M339" s="8">
        <v>0.78600000000000003</v>
      </c>
      <c r="N339" s="8">
        <f t="shared" si="444"/>
        <v>0.81413851424580508</v>
      </c>
      <c r="O339" s="9">
        <f t="shared" si="439"/>
        <v>0.81413851424580508</v>
      </c>
      <c r="Q339" s="40">
        <f t="shared" si="445"/>
        <v>0.50312959154790027</v>
      </c>
      <c r="R339" s="14" t="str">
        <f t="shared" si="450"/>
        <v>SD</v>
      </c>
      <c r="S339" t="str">
        <f t="shared" si="456"/>
        <v>SD</v>
      </c>
      <c r="T339" s="17">
        <f t="shared" si="462"/>
        <v>0.37600962303186114</v>
      </c>
      <c r="U339" s="34" t="str">
        <f t="shared" si="427"/>
        <v>E</v>
      </c>
      <c r="V339">
        <v>0</v>
      </c>
      <c r="X339" s="16">
        <f t="shared" si="436"/>
        <v>43131</v>
      </c>
      <c r="Y339" s="1" t="e">
        <f t="shared" si="446"/>
        <v>#N/A</v>
      </c>
      <c r="Z339" s="1">
        <f t="shared" si="447"/>
        <v>0.50312959154790027</v>
      </c>
      <c r="AA339" s="1" t="e">
        <f t="shared" si="448"/>
        <v>#N/A</v>
      </c>
      <c r="AB339" s="1" t="e">
        <f t="shared" si="449"/>
        <v>#N/A</v>
      </c>
      <c r="AC339">
        <v>0</v>
      </c>
      <c r="AD339" s="1">
        <v>38.5</v>
      </c>
      <c r="AF339" s="16">
        <f t="shared" si="451"/>
        <v>43131</v>
      </c>
      <c r="AG339" s="1">
        <f t="shared" si="452"/>
        <v>0.50312959154790027</v>
      </c>
      <c r="AH339" s="1" t="e">
        <f t="shared" si="453"/>
        <v>#N/A</v>
      </c>
      <c r="AI339" s="1" t="e">
        <f t="shared" si="454"/>
        <v>#N/A</v>
      </c>
      <c r="AJ339" s="1" t="e">
        <f t="shared" si="455"/>
        <v>#N/A</v>
      </c>
      <c r="AQ339" s="16">
        <f t="shared" si="457"/>
        <v>43131</v>
      </c>
      <c r="AR339">
        <f t="shared" si="458"/>
        <v>3</v>
      </c>
      <c r="AS339">
        <f t="shared" si="459"/>
        <v>3</v>
      </c>
    </row>
    <row r="340" spans="1:45" x14ac:dyDescent="0.25">
      <c r="A340" s="7">
        <v>43159</v>
      </c>
      <c r="B340" s="8">
        <v>0.130525</v>
      </c>
      <c r="C340" s="8">
        <f t="shared" si="440"/>
        <v>0.16906177157682714</v>
      </c>
      <c r="D340" s="9">
        <f t="shared" si="437"/>
        <v>0.84530885788413568</v>
      </c>
      <c r="E340" s="8">
        <f>_xll.BDH(E$2,"PX_LAST",$A340,$A340,"Days=A","Fill=P")</f>
        <v>7.4</v>
      </c>
      <c r="F340" s="8">
        <f t="shared" si="441"/>
        <v>6.4585504782908885</v>
      </c>
      <c r="G340" s="9">
        <f t="shared" si="438"/>
        <v>0.58714095257189891</v>
      </c>
      <c r="H340" s="9">
        <f t="shared" si="460"/>
        <v>0.26000000000000006</v>
      </c>
      <c r="I340" s="9">
        <f t="shared" si="461"/>
        <v>0.42357047628594946</v>
      </c>
      <c r="J340" s="8">
        <v>0.1011</v>
      </c>
      <c r="K340" s="8">
        <f t="shared" si="442"/>
        <v>1.3708045349986854E-2</v>
      </c>
      <c r="L340" s="9">
        <f t="shared" si="443"/>
        <v>0.21370804534998686</v>
      </c>
      <c r="M340" s="8">
        <v>0.35599999999999998</v>
      </c>
      <c r="N340" s="8">
        <f t="shared" si="444"/>
        <v>0.68356903768575061</v>
      </c>
      <c r="O340" s="9">
        <f t="shared" si="439"/>
        <v>0.68356903768575061</v>
      </c>
      <c r="Q340" s="40">
        <f t="shared" si="445"/>
        <v>0.4771679295476578</v>
      </c>
      <c r="R340" s="14" t="str">
        <f t="shared" si="450"/>
        <v>SD</v>
      </c>
      <c r="S340" t="str">
        <f t="shared" si="456"/>
        <v>SD</v>
      </c>
      <c r="T340" s="17">
        <f t="shared" si="462"/>
        <v>0.37600962303186114</v>
      </c>
      <c r="U340" s="34" t="str">
        <f t="shared" ref="U340:U403" si="463">IF(OR(ABS($T340-$T339)&gt;$X$2,T340*T339&lt;0,ABS(Q340-MAX(Q329:Q339))&gt;$AL$2),R340,U339)</f>
        <v>E</v>
      </c>
      <c r="V340">
        <v>0</v>
      </c>
      <c r="X340" s="16">
        <f t="shared" si="436"/>
        <v>43159</v>
      </c>
      <c r="Y340" s="1" t="e">
        <f t="shared" si="446"/>
        <v>#N/A</v>
      </c>
      <c r="Z340" s="1">
        <f t="shared" si="447"/>
        <v>0.4771679295476578</v>
      </c>
      <c r="AA340" s="1" t="e">
        <f t="shared" si="448"/>
        <v>#N/A</v>
      </c>
      <c r="AB340" s="1" t="e">
        <f t="shared" si="449"/>
        <v>#N/A</v>
      </c>
      <c r="AC340">
        <v>0</v>
      </c>
      <c r="AD340" s="1">
        <v>32.9</v>
      </c>
      <c r="AF340" s="16">
        <f t="shared" si="451"/>
        <v>43159</v>
      </c>
      <c r="AG340" s="1">
        <f t="shared" si="452"/>
        <v>0.4771679295476578</v>
      </c>
      <c r="AH340" s="1">
        <f t="shared" si="453"/>
        <v>0.4771679295476578</v>
      </c>
      <c r="AI340" s="1" t="e">
        <f t="shared" si="454"/>
        <v>#N/A</v>
      </c>
      <c r="AJ340" s="1" t="e">
        <f t="shared" si="455"/>
        <v>#N/A</v>
      </c>
      <c r="AQ340" s="16">
        <f t="shared" si="457"/>
        <v>43159</v>
      </c>
      <c r="AR340">
        <f t="shared" si="458"/>
        <v>3</v>
      </c>
      <c r="AS340">
        <f t="shared" si="459"/>
        <v>3</v>
      </c>
    </row>
    <row r="341" spans="1:45" x14ac:dyDescent="0.25">
      <c r="A341" s="7">
        <v>43190</v>
      </c>
      <c r="B341" s="8">
        <v>8.6719000000000004E-2</v>
      </c>
      <c r="C341" s="8">
        <f t="shared" si="440"/>
        <v>0.1455940816774314</v>
      </c>
      <c r="D341" s="9">
        <f t="shared" si="437"/>
        <v>0.72797040838715699</v>
      </c>
      <c r="E341" s="8">
        <f>_xll.BDH(E$2,"PX_LAST",$A341,$A341,"Days=A","Fill=P")</f>
        <v>7.1</v>
      </c>
      <c r="F341" s="8">
        <f t="shared" si="441"/>
        <v>6.641363591977985</v>
      </c>
      <c r="G341" s="9">
        <f t="shared" si="438"/>
        <v>0.60376032654345313</v>
      </c>
      <c r="H341" s="9">
        <f t="shared" si="460"/>
        <v>0.21999999999999992</v>
      </c>
      <c r="I341" s="9">
        <f t="shared" si="461"/>
        <v>0.4118801632717265</v>
      </c>
      <c r="J341" s="8">
        <v>0.14299999999999999</v>
      </c>
      <c r="K341" s="8">
        <f t="shared" si="442"/>
        <v>5.0556252425240603E-2</v>
      </c>
      <c r="L341" s="9">
        <f t="shared" si="443"/>
        <v>0.2505562524252406</v>
      </c>
      <c r="M341" s="8">
        <v>-0.24199999999999999</v>
      </c>
      <c r="N341" s="8">
        <f t="shared" si="444"/>
        <v>0.41978186194531164</v>
      </c>
      <c r="O341" s="9">
        <f t="shared" si="439"/>
        <v>0.41978186194531164</v>
      </c>
      <c r="Q341" s="40">
        <f t="shared" si="445"/>
        <v>0.40096961803566616</v>
      </c>
      <c r="R341" s="14" t="str">
        <f t="shared" si="450"/>
        <v>SD</v>
      </c>
      <c r="S341" t="str">
        <f t="shared" si="456"/>
        <v>SD</v>
      </c>
      <c r="T341" s="17">
        <f t="shared" si="462"/>
        <v>0.37600962303186114</v>
      </c>
      <c r="U341" s="34" t="str">
        <f t="shared" si="463"/>
        <v>SD</v>
      </c>
      <c r="V341">
        <v>0</v>
      </c>
      <c r="X341" s="16">
        <f t="shared" si="436"/>
        <v>43190</v>
      </c>
      <c r="Y341" s="1" t="e">
        <f t="shared" si="446"/>
        <v>#N/A</v>
      </c>
      <c r="Z341" s="1">
        <f t="shared" si="447"/>
        <v>0.40096961803566616</v>
      </c>
      <c r="AA341" s="1" t="e">
        <f t="shared" si="448"/>
        <v>#N/A</v>
      </c>
      <c r="AB341" s="1" t="e">
        <f t="shared" si="449"/>
        <v>#N/A</v>
      </c>
      <c r="AC341">
        <v>0</v>
      </c>
      <c r="AD341" s="1">
        <v>48.7</v>
      </c>
      <c r="AF341" s="16">
        <f t="shared" si="451"/>
        <v>43190</v>
      </c>
      <c r="AG341" s="1" t="e">
        <f t="shared" si="452"/>
        <v>#N/A</v>
      </c>
      <c r="AH341" s="1">
        <f t="shared" si="453"/>
        <v>0.40096961803566616</v>
      </c>
      <c r="AI341" s="1" t="e">
        <f t="shared" si="454"/>
        <v>#N/A</v>
      </c>
      <c r="AJ341" s="1" t="e">
        <f t="shared" si="455"/>
        <v>#N/A</v>
      </c>
      <c r="AQ341" s="16">
        <f t="shared" si="457"/>
        <v>43190</v>
      </c>
      <c r="AR341">
        <f t="shared" si="458"/>
        <v>3</v>
      </c>
      <c r="AS341">
        <f t="shared" si="459"/>
        <v>3</v>
      </c>
    </row>
    <row r="342" spans="1:45" x14ac:dyDescent="0.25">
      <c r="A342" s="7">
        <v>43220</v>
      </c>
      <c r="B342" s="8">
        <v>4.5430000000000002E-3</v>
      </c>
      <c r="C342" s="8">
        <f t="shared" si="440"/>
        <v>0.10539452339936345</v>
      </c>
      <c r="D342" s="9">
        <f t="shared" si="437"/>
        <v>0.52697261699681719</v>
      </c>
      <c r="E342" s="8">
        <f>_xll.BDH(E$2,"PX_LAST",$A342,$A342,"Days=A","Fill=P")</f>
        <v>7.5</v>
      </c>
      <c r="F342" s="8">
        <f t="shared" si="441"/>
        <v>6.8860749682642588</v>
      </c>
      <c r="G342" s="9">
        <f t="shared" si="438"/>
        <v>0.62600681529675084</v>
      </c>
      <c r="H342" s="9">
        <f t="shared" si="460"/>
        <v>0.12000000000000002</v>
      </c>
      <c r="I342" s="9">
        <f t="shared" si="461"/>
        <v>0.37300340764837542</v>
      </c>
      <c r="J342" s="8">
        <v>0.15620000000000001</v>
      </c>
      <c r="K342" s="8">
        <f t="shared" si="442"/>
        <v>8.0664720484047034E-2</v>
      </c>
      <c r="L342" s="9">
        <f t="shared" si="443"/>
        <v>0.28066472048404706</v>
      </c>
      <c r="M342" s="8">
        <v>8.6999999999999994E-2</v>
      </c>
      <c r="N342" s="8">
        <f t="shared" si="444"/>
        <v>0.3249390312908978</v>
      </c>
      <c r="O342" s="9">
        <f t="shared" si="439"/>
        <v>0.3249390312908978</v>
      </c>
      <c r="Q342" s="40">
        <f t="shared" si="445"/>
        <v>0.35794243621368316</v>
      </c>
      <c r="R342" s="14" t="str">
        <f t="shared" si="450"/>
        <v>SD</v>
      </c>
      <c r="S342" t="str">
        <f t="shared" si="456"/>
        <v>SD</v>
      </c>
      <c r="T342" s="17">
        <f t="shared" si="462"/>
        <v>0.37600962303186114</v>
      </c>
      <c r="U342" s="34" t="str">
        <f t="shared" si="463"/>
        <v>SD</v>
      </c>
      <c r="V342">
        <v>0</v>
      </c>
      <c r="X342" s="16">
        <f t="shared" si="436"/>
        <v>43220</v>
      </c>
      <c r="Y342" s="1" t="e">
        <f t="shared" si="446"/>
        <v>#N/A</v>
      </c>
      <c r="Z342" s="1">
        <f t="shared" si="447"/>
        <v>0.35794243621368316</v>
      </c>
      <c r="AA342" s="1" t="e">
        <f t="shared" si="448"/>
        <v>#N/A</v>
      </c>
      <c r="AB342" s="1" t="e">
        <f t="shared" si="449"/>
        <v>#N/A</v>
      </c>
      <c r="AC342">
        <v>0</v>
      </c>
      <c r="AD342" s="1">
        <v>41.8</v>
      </c>
      <c r="AF342" s="16">
        <f t="shared" si="451"/>
        <v>43220</v>
      </c>
      <c r="AG342" s="1" t="e">
        <f t="shared" si="452"/>
        <v>#N/A</v>
      </c>
      <c r="AH342" s="1">
        <f t="shared" si="453"/>
        <v>0.35794243621368316</v>
      </c>
      <c r="AI342" s="1" t="e">
        <f t="shared" si="454"/>
        <v>#N/A</v>
      </c>
      <c r="AJ342" s="1" t="e">
        <f t="shared" si="455"/>
        <v>#N/A</v>
      </c>
      <c r="AQ342" s="16">
        <f t="shared" si="457"/>
        <v>43220</v>
      </c>
      <c r="AR342">
        <f t="shared" si="458"/>
        <v>3</v>
      </c>
      <c r="AS342">
        <f t="shared" si="459"/>
        <v>3</v>
      </c>
    </row>
    <row r="343" spans="1:45" x14ac:dyDescent="0.25">
      <c r="A343" s="7">
        <v>43251</v>
      </c>
      <c r="B343" s="8">
        <v>1.1102000000000001E-2</v>
      </c>
      <c r="C343" s="8">
        <f t="shared" si="440"/>
        <v>7.8521154230544871E-2</v>
      </c>
      <c r="D343" s="9">
        <f t="shared" si="437"/>
        <v>0.39260577115272433</v>
      </c>
      <c r="E343" s="8">
        <f>_xll.BDH(E$2,"PX_LAST",$A343,$A343,"Days=A","Fill=P")</f>
        <v>7.6</v>
      </c>
      <c r="F343" s="8">
        <f t="shared" si="441"/>
        <v>7.0895436023089449</v>
      </c>
      <c r="G343" s="9">
        <f t="shared" si="438"/>
        <v>0.64450396384626774</v>
      </c>
      <c r="H343" s="9">
        <f t="shared" si="460"/>
        <v>0.1</v>
      </c>
      <c r="I343" s="9">
        <f t="shared" si="461"/>
        <v>0.37225198192313386</v>
      </c>
      <c r="J343" s="8">
        <v>-0.22539999999999999</v>
      </c>
      <c r="K343" s="8">
        <f t="shared" si="442"/>
        <v>-6.5637248539063761E-3</v>
      </c>
      <c r="L343" s="9">
        <f t="shared" si="443"/>
        <v>0.19343627514609363</v>
      </c>
      <c r="M343" s="8">
        <v>0.33900000000000002</v>
      </c>
      <c r="N343" s="8">
        <f t="shared" si="444"/>
        <v>0.32894640737299191</v>
      </c>
      <c r="O343" s="9">
        <f t="shared" si="439"/>
        <v>0.32894640737299191</v>
      </c>
      <c r="Q343" s="40">
        <f t="shared" si="445"/>
        <v>0.30787640416551071</v>
      </c>
      <c r="R343" s="14" t="str">
        <f t="shared" si="450"/>
        <v>SD</v>
      </c>
      <c r="S343" t="str">
        <f t="shared" si="456"/>
        <v>SD</v>
      </c>
      <c r="T343" s="17">
        <f t="shared" si="462"/>
        <v>0.37600962303186114</v>
      </c>
      <c r="U343" s="34" t="str">
        <f t="shared" si="463"/>
        <v>SD</v>
      </c>
      <c r="V343">
        <v>0</v>
      </c>
      <c r="X343" s="16">
        <f t="shared" si="436"/>
        <v>43251</v>
      </c>
      <c r="Y343" s="1" t="e">
        <f t="shared" si="446"/>
        <v>#N/A</v>
      </c>
      <c r="Z343" s="1">
        <f t="shared" si="447"/>
        <v>0.30787640416551071</v>
      </c>
      <c r="AA343" s="1" t="e">
        <f t="shared" si="448"/>
        <v>#N/A</v>
      </c>
      <c r="AB343" s="1" t="e">
        <f t="shared" si="449"/>
        <v>#N/A</v>
      </c>
      <c r="AC343">
        <v>0</v>
      </c>
      <c r="AD343" s="1">
        <v>11.1</v>
      </c>
      <c r="AF343" s="16">
        <f t="shared" si="451"/>
        <v>43251</v>
      </c>
      <c r="AG343" s="1" t="e">
        <f t="shared" si="452"/>
        <v>#N/A</v>
      </c>
      <c r="AH343" s="1">
        <f t="shared" si="453"/>
        <v>0.30787640416551071</v>
      </c>
      <c r="AI343" s="1" t="e">
        <f t="shared" si="454"/>
        <v>#N/A</v>
      </c>
      <c r="AJ343" s="1" t="e">
        <f t="shared" si="455"/>
        <v>#N/A</v>
      </c>
      <c r="AQ343" s="16">
        <f t="shared" si="457"/>
        <v>43251</v>
      </c>
      <c r="AR343">
        <f t="shared" si="458"/>
        <v>3</v>
      </c>
      <c r="AS343">
        <f t="shared" si="459"/>
        <v>3</v>
      </c>
    </row>
    <row r="344" spans="1:45" x14ac:dyDescent="0.25">
      <c r="A344" s="7">
        <v>43281</v>
      </c>
      <c r="B344" s="8">
        <v>-0.10295899999999999</v>
      </c>
      <c r="C344" s="8">
        <f t="shared" si="440"/>
        <v>2.6799310274839581E-2</v>
      </c>
      <c r="D344" s="9">
        <f t="shared" si="437"/>
        <v>0.13399655137419789</v>
      </c>
      <c r="E344" s="8">
        <f>_xll.BDH(E$2,"PX_LAST",$A344,$A344,"Days=A","Fill=P")</f>
        <v>7.8</v>
      </c>
      <c r="F344" s="8">
        <f t="shared" si="441"/>
        <v>7.2920236756508956</v>
      </c>
      <c r="G344" s="9">
        <f t="shared" si="438"/>
        <v>0.66291124324099049</v>
      </c>
      <c r="H344" s="9">
        <f t="shared" si="460"/>
        <v>0.1</v>
      </c>
      <c r="I344" s="9">
        <f t="shared" si="461"/>
        <v>0.38145562162049523</v>
      </c>
      <c r="J344" s="8">
        <v>2.7000000000000001E-3</v>
      </c>
      <c r="K344" s="8">
        <f t="shared" si="442"/>
        <v>-3.9235632705430581E-3</v>
      </c>
      <c r="L344" s="9">
        <f t="shared" si="443"/>
        <v>0.19607643672945696</v>
      </c>
      <c r="M344" s="8">
        <v>0.32600000000000001</v>
      </c>
      <c r="N344" s="8">
        <f t="shared" si="444"/>
        <v>0.32810668127168924</v>
      </c>
      <c r="O344" s="9">
        <f t="shared" si="439"/>
        <v>0.32810668127168924</v>
      </c>
      <c r="Q344" s="40">
        <f t="shared" si="445"/>
        <v>0.28233018511470381</v>
      </c>
      <c r="R344" s="14" t="str">
        <f t="shared" si="450"/>
        <v>SD</v>
      </c>
      <c r="S344" t="str">
        <f t="shared" si="456"/>
        <v>SD</v>
      </c>
      <c r="T344" s="17">
        <f t="shared" si="462"/>
        <v>0.37600962303186114</v>
      </c>
      <c r="U344" s="34" t="str">
        <f t="shared" si="463"/>
        <v>SD</v>
      </c>
      <c r="V344">
        <v>0</v>
      </c>
      <c r="X344" s="16">
        <f t="shared" si="436"/>
        <v>43281</v>
      </c>
      <c r="Y344" s="1">
        <f t="shared" si="446"/>
        <v>0.28233018511470381</v>
      </c>
      <c r="Z344" s="1">
        <f t="shared" si="447"/>
        <v>0.28233018511470381</v>
      </c>
      <c r="AA344" s="1" t="e">
        <f t="shared" si="448"/>
        <v>#N/A</v>
      </c>
      <c r="AB344" s="1" t="e">
        <f t="shared" si="449"/>
        <v>#N/A</v>
      </c>
      <c r="AC344">
        <v>0</v>
      </c>
      <c r="AD344" s="1">
        <v>1.1000000000000001</v>
      </c>
      <c r="AF344" s="16">
        <f t="shared" si="451"/>
        <v>43281</v>
      </c>
      <c r="AG344" s="1">
        <f t="shared" si="452"/>
        <v>0.28233018511470381</v>
      </c>
      <c r="AH344" s="1">
        <f t="shared" si="453"/>
        <v>0.28233018511470381</v>
      </c>
      <c r="AI344" s="1" t="e">
        <f t="shared" si="454"/>
        <v>#N/A</v>
      </c>
      <c r="AJ344" s="1" t="e">
        <f t="shared" si="455"/>
        <v>#N/A</v>
      </c>
      <c r="AQ344" s="16">
        <f t="shared" si="457"/>
        <v>43281</v>
      </c>
      <c r="AR344">
        <f t="shared" si="458"/>
        <v>3</v>
      </c>
      <c r="AS344">
        <f t="shared" si="459"/>
        <v>3</v>
      </c>
    </row>
    <row r="345" spans="1:45" x14ac:dyDescent="0.25">
      <c r="A345" s="7">
        <v>43312</v>
      </c>
      <c r="B345" s="8">
        <v>-0.10636</v>
      </c>
      <c r="C345" s="8">
        <f t="shared" si="440"/>
        <v>-1.1151093153489701E-2</v>
      </c>
      <c r="D345" s="9">
        <f t="shared" si="437"/>
        <v>-5.5755465767448505E-2</v>
      </c>
      <c r="E345" s="8">
        <f>_xll.BDH(E$2,"PX_LAST",$A345,$A345,"Days=A","Fill=P")</f>
        <v>8.1</v>
      </c>
      <c r="F345" s="8">
        <f t="shared" si="441"/>
        <v>7.5222969280903893</v>
      </c>
      <c r="G345" s="9">
        <f t="shared" si="438"/>
        <v>0.68384517528094446</v>
      </c>
      <c r="H345" s="9">
        <f t="shared" si="460"/>
        <v>0.11999999999999993</v>
      </c>
      <c r="I345" s="9">
        <f t="shared" si="461"/>
        <v>0.40192258764047217</v>
      </c>
      <c r="J345" s="8">
        <v>2.8000000000000001E-2</v>
      </c>
      <c r="K345" s="8">
        <f t="shared" si="442"/>
        <v>5.1746522615617151E-3</v>
      </c>
      <c r="L345" s="9">
        <f t="shared" si="443"/>
        <v>0.20517465226156173</v>
      </c>
      <c r="M345" s="8">
        <v>0.73899999999999999</v>
      </c>
      <c r="N345" s="8">
        <f t="shared" si="444"/>
        <v>0.44521127710925779</v>
      </c>
      <c r="O345" s="9">
        <f t="shared" si="439"/>
        <v>0.44521127710925779</v>
      </c>
      <c r="Q345" s="40">
        <f t="shared" si="445"/>
        <v>0.30397691872064952</v>
      </c>
      <c r="R345" s="14" t="str">
        <f t="shared" si="450"/>
        <v>E</v>
      </c>
      <c r="S345" t="str">
        <f t="shared" si="456"/>
        <v>SD</v>
      </c>
      <c r="T345" s="17">
        <f t="shared" si="462"/>
        <v>0.37600962303186114</v>
      </c>
      <c r="U345" s="34" t="str">
        <f t="shared" si="463"/>
        <v>E</v>
      </c>
      <c r="V345">
        <v>0</v>
      </c>
      <c r="X345" s="16">
        <f t="shared" si="436"/>
        <v>43312</v>
      </c>
      <c r="Y345" s="1">
        <f t="shared" si="446"/>
        <v>0.30397691872064952</v>
      </c>
      <c r="Z345" s="1" t="e">
        <f t="shared" si="447"/>
        <v>#N/A</v>
      </c>
      <c r="AA345" s="1" t="e">
        <f t="shared" si="448"/>
        <v>#N/A</v>
      </c>
      <c r="AB345" s="1" t="e">
        <f t="shared" si="449"/>
        <v>#N/A</v>
      </c>
      <c r="AC345">
        <v>0</v>
      </c>
      <c r="AD345" s="1">
        <v>-2.2000000000000002</v>
      </c>
      <c r="AF345" s="16">
        <f t="shared" si="451"/>
        <v>43312</v>
      </c>
      <c r="AG345" s="1">
        <f t="shared" si="452"/>
        <v>0.30397691872064952</v>
      </c>
      <c r="AH345" s="1" t="e">
        <f t="shared" si="453"/>
        <v>#N/A</v>
      </c>
      <c r="AI345" s="1" t="e">
        <f t="shared" si="454"/>
        <v>#N/A</v>
      </c>
      <c r="AJ345" s="1" t="e">
        <f t="shared" si="455"/>
        <v>#N/A</v>
      </c>
      <c r="AQ345" s="16">
        <f t="shared" si="457"/>
        <v>43312</v>
      </c>
      <c r="AR345">
        <f t="shared" si="458"/>
        <v>4</v>
      </c>
      <c r="AS345">
        <f t="shared" si="459"/>
        <v>3</v>
      </c>
    </row>
    <row r="346" spans="1:45" x14ac:dyDescent="0.25">
      <c r="A346" s="7">
        <v>43343</v>
      </c>
      <c r="B346" s="8">
        <v>-4.9299000000000003E-2</v>
      </c>
      <c r="C346" s="8">
        <f t="shared" si="440"/>
        <v>-2.2023246604745139E-2</v>
      </c>
      <c r="D346" s="9">
        <f t="shared" si="437"/>
        <v>-0.1101162330237257</v>
      </c>
      <c r="E346" s="8">
        <f>_xll.BDH(E$2,"PX_LAST",$A346,$A346,"Days=A","Fill=P")</f>
        <v>7.8</v>
      </c>
      <c r="F346" s="8">
        <f t="shared" si="441"/>
        <v>7.6014423035846281</v>
      </c>
      <c r="G346" s="9">
        <f t="shared" si="438"/>
        <v>0.69104020941678435</v>
      </c>
      <c r="H346" s="9">
        <f t="shared" si="460"/>
        <v>3.9999999999999945E-2</v>
      </c>
      <c r="I346" s="9">
        <f t="shared" si="461"/>
        <v>0.36552010470839214</v>
      </c>
      <c r="J346" s="8">
        <v>0.24940000000000001</v>
      </c>
      <c r="K346" s="8">
        <f t="shared" si="442"/>
        <v>7.4778876367016647E-2</v>
      </c>
      <c r="L346" s="9">
        <f t="shared" si="443"/>
        <v>0.27477887636701664</v>
      </c>
      <c r="M346" s="8">
        <v>0.84899999999999998</v>
      </c>
      <c r="N346" s="8">
        <f t="shared" si="444"/>
        <v>0.56029106313311927</v>
      </c>
      <c r="O346" s="9">
        <f t="shared" si="439"/>
        <v>0.56029106313311927</v>
      </c>
      <c r="Q346" s="40">
        <f t="shared" si="445"/>
        <v>0.36008613483980989</v>
      </c>
      <c r="R346" s="14" t="str">
        <f t="shared" si="450"/>
        <v>E</v>
      </c>
      <c r="S346" t="str">
        <f t="shared" si="456"/>
        <v>E</v>
      </c>
      <c r="T346" s="17">
        <f t="shared" si="462"/>
        <v>0.37600962303186114</v>
      </c>
      <c r="U346" s="34" t="str">
        <f t="shared" si="463"/>
        <v>E</v>
      </c>
      <c r="V346">
        <v>0</v>
      </c>
      <c r="X346" s="16">
        <f t="shared" si="436"/>
        <v>43343</v>
      </c>
      <c r="Y346" s="1">
        <f t="shared" si="446"/>
        <v>0.36008613483980989</v>
      </c>
      <c r="Z346" s="1">
        <f t="shared" si="447"/>
        <v>0.36008613483980989</v>
      </c>
      <c r="AA346" s="1" t="e">
        <f t="shared" si="448"/>
        <v>#N/A</v>
      </c>
      <c r="AB346" s="1" t="e">
        <f t="shared" si="449"/>
        <v>#N/A</v>
      </c>
      <c r="AC346">
        <v>0</v>
      </c>
      <c r="AD346" s="1">
        <v>-17.7</v>
      </c>
      <c r="AF346" s="16">
        <f t="shared" si="451"/>
        <v>43343</v>
      </c>
      <c r="AG346" s="1">
        <f t="shared" si="452"/>
        <v>0.36008613483980989</v>
      </c>
      <c r="AH346" s="1">
        <f t="shared" si="453"/>
        <v>0.36008613483980989</v>
      </c>
      <c r="AI346" s="1" t="e">
        <f t="shared" si="454"/>
        <v>#N/A</v>
      </c>
      <c r="AJ346" s="1" t="e">
        <f t="shared" si="455"/>
        <v>#N/A</v>
      </c>
      <c r="AQ346" s="16">
        <f t="shared" si="457"/>
        <v>43343</v>
      </c>
      <c r="AR346">
        <f t="shared" si="458"/>
        <v>4</v>
      </c>
      <c r="AS346">
        <f t="shared" si="459"/>
        <v>4</v>
      </c>
    </row>
    <row r="347" spans="1:45" x14ac:dyDescent="0.25">
      <c r="A347" s="7">
        <v>43373</v>
      </c>
      <c r="B347" s="8">
        <v>-3.6188999999999999E-2</v>
      </c>
      <c r="C347" s="8">
        <f t="shared" si="440"/>
        <v>-2.6060486322392773E-2</v>
      </c>
      <c r="D347" s="9">
        <f t="shared" si="437"/>
        <v>-0.13030243161196386</v>
      </c>
      <c r="E347" s="8">
        <f>_xll.BDH(E$2,"PX_LAST",$A347,$A347,"Days=A","Fill=P")</f>
        <v>8.1</v>
      </c>
      <c r="F347" s="8">
        <f t="shared" si="441"/>
        <v>7.7435312470630091</v>
      </c>
      <c r="G347" s="9">
        <f t="shared" si="438"/>
        <v>0.70395738609663716</v>
      </c>
      <c r="H347" s="9">
        <f t="shared" si="460"/>
        <v>0.1</v>
      </c>
      <c r="I347" s="9">
        <f t="shared" si="461"/>
        <v>0.40197869304831857</v>
      </c>
      <c r="J347" s="8">
        <v>-0.32900000000000001</v>
      </c>
      <c r="K347" s="8">
        <f t="shared" si="442"/>
        <v>-4.0298103397583114E-2</v>
      </c>
      <c r="L347" s="9">
        <f t="shared" si="443"/>
        <v>0.1597018966024169</v>
      </c>
      <c r="M347" s="8">
        <v>0.97299999999999998</v>
      </c>
      <c r="N347" s="8">
        <f t="shared" si="444"/>
        <v>0.6779131101401803</v>
      </c>
      <c r="O347" s="9">
        <f t="shared" si="439"/>
        <v>0.6779131101401803</v>
      </c>
      <c r="Q347" s="40">
        <f t="shared" si="445"/>
        <v>0.34791029027410042</v>
      </c>
      <c r="R347" s="14" t="str">
        <f t="shared" si="450"/>
        <v>SD</v>
      </c>
      <c r="S347" t="str">
        <f t="shared" si="456"/>
        <v>E</v>
      </c>
      <c r="T347" s="17">
        <f t="shared" si="462"/>
        <v>0.37600962303186114</v>
      </c>
      <c r="U347" s="34" t="str">
        <f t="shared" si="463"/>
        <v>SD</v>
      </c>
      <c r="V347">
        <v>0</v>
      </c>
      <c r="X347" s="16">
        <f t="shared" si="436"/>
        <v>43373</v>
      </c>
      <c r="Y347" s="1" t="e">
        <f t="shared" si="446"/>
        <v>#N/A</v>
      </c>
      <c r="Z347" s="1">
        <f t="shared" si="447"/>
        <v>0.34791029027410042</v>
      </c>
      <c r="AA347" s="1" t="e">
        <f t="shared" si="448"/>
        <v>#N/A</v>
      </c>
      <c r="AB347" s="1" t="e">
        <f t="shared" si="449"/>
        <v>#N/A</v>
      </c>
      <c r="AC347">
        <v>0</v>
      </c>
      <c r="AD347" s="1">
        <v>-5.2</v>
      </c>
      <c r="AF347" s="16">
        <f t="shared" si="451"/>
        <v>43373</v>
      </c>
      <c r="AG347" s="1" t="e">
        <f t="shared" si="452"/>
        <v>#N/A</v>
      </c>
      <c r="AH347" s="1">
        <f t="shared" si="453"/>
        <v>0.34791029027410042</v>
      </c>
      <c r="AI347" s="1" t="e">
        <f t="shared" si="454"/>
        <v>#N/A</v>
      </c>
      <c r="AJ347" s="1" t="e">
        <f t="shared" si="455"/>
        <v>#N/A</v>
      </c>
      <c r="AQ347" s="16">
        <f t="shared" si="457"/>
        <v>43373</v>
      </c>
      <c r="AR347">
        <f t="shared" si="458"/>
        <v>3</v>
      </c>
      <c r="AS347">
        <f t="shared" si="459"/>
        <v>4</v>
      </c>
    </row>
    <row r="348" spans="1:45" x14ac:dyDescent="0.25">
      <c r="A348" s="7">
        <v>43404</v>
      </c>
      <c r="B348" s="8">
        <v>-8.3140000000000002E-3</v>
      </c>
      <c r="C348" s="8">
        <f t="shared" si="440"/>
        <v>-2.1002737720510832E-2</v>
      </c>
      <c r="D348" s="9">
        <f t="shared" si="437"/>
        <v>-0.10501368860255415</v>
      </c>
      <c r="E348" s="8">
        <f>_xll.BDH(E$2,"PX_LAST",$A348,$A348,"Days=A","Fill=P")</f>
        <v>6.8</v>
      </c>
      <c r="F348" s="8">
        <f t="shared" si="441"/>
        <v>7.4746248416500514</v>
      </c>
      <c r="G348" s="9">
        <f t="shared" si="438"/>
        <v>0.67951134924091372</v>
      </c>
      <c r="H348" s="9">
        <f t="shared" si="460"/>
        <v>-7.0000000000000021E-2</v>
      </c>
      <c r="I348" s="9">
        <f t="shared" si="461"/>
        <v>0.30475567462045683</v>
      </c>
      <c r="J348" s="8">
        <v>-0.46479999999999999</v>
      </c>
      <c r="K348" s="8">
        <f t="shared" si="442"/>
        <v>-0.16128114392927193</v>
      </c>
      <c r="L348" s="9">
        <f t="shared" si="443"/>
        <v>3.8718856070728086E-2</v>
      </c>
      <c r="M348" s="8">
        <v>0.30299999999999999</v>
      </c>
      <c r="N348" s="8">
        <f t="shared" si="444"/>
        <v>0.57106287375022891</v>
      </c>
      <c r="O348" s="9">
        <f t="shared" si="439"/>
        <v>0.57106287375022891</v>
      </c>
      <c r="Q348" s="40">
        <f t="shared" si="445"/>
        <v>0.29302675800052724</v>
      </c>
      <c r="R348" s="14" t="str">
        <f t="shared" si="450"/>
        <v>SD</v>
      </c>
      <c r="S348" t="str">
        <f t="shared" si="456"/>
        <v>SD</v>
      </c>
      <c r="T348" s="17">
        <f t="shared" si="462"/>
        <v>0.37600962303186114</v>
      </c>
      <c r="U348" s="34" t="str">
        <f t="shared" si="463"/>
        <v>SD</v>
      </c>
      <c r="V348">
        <v>0</v>
      </c>
      <c r="X348" s="16">
        <f t="shared" si="436"/>
        <v>43404</v>
      </c>
      <c r="Y348" s="1" t="e">
        <f t="shared" si="446"/>
        <v>#N/A</v>
      </c>
      <c r="Z348" s="1">
        <f t="shared" si="447"/>
        <v>0.29302675800052724</v>
      </c>
      <c r="AA348" s="1" t="e">
        <f t="shared" si="448"/>
        <v>#N/A</v>
      </c>
      <c r="AB348" s="1" t="e">
        <f t="shared" si="449"/>
        <v>#N/A</v>
      </c>
      <c r="AC348">
        <v>0</v>
      </c>
      <c r="AD348" s="1">
        <v>5.4</v>
      </c>
      <c r="AF348" s="16">
        <f t="shared" si="451"/>
        <v>43404</v>
      </c>
      <c r="AG348" s="1" t="e">
        <f t="shared" si="452"/>
        <v>#N/A</v>
      </c>
      <c r="AH348" s="1">
        <f t="shared" si="453"/>
        <v>0.29302675800052724</v>
      </c>
      <c r="AI348" s="1" t="e">
        <f t="shared" si="454"/>
        <v>#N/A</v>
      </c>
      <c r="AJ348" s="1" t="e">
        <f t="shared" si="455"/>
        <v>#N/A</v>
      </c>
      <c r="AQ348" s="16">
        <f t="shared" si="457"/>
        <v>43404</v>
      </c>
      <c r="AR348">
        <f t="shared" si="458"/>
        <v>3</v>
      </c>
      <c r="AS348">
        <f t="shared" si="459"/>
        <v>3</v>
      </c>
    </row>
    <row r="349" spans="1:45" x14ac:dyDescent="0.25">
      <c r="A349" s="7">
        <v>43434</v>
      </c>
      <c r="B349" s="8">
        <v>2.8389000000000001E-2</v>
      </c>
      <c r="C349" s="8">
        <f t="shared" si="440"/>
        <v>-6.9260924701652436E-3</v>
      </c>
      <c r="D349" s="9">
        <f t="shared" si="437"/>
        <v>-3.4630462350826216E-2</v>
      </c>
      <c r="E349" s="8">
        <f>_xll.BDH(E$2,"PX_LAST",$A349,$A349,"Days=A","Fill=P")</f>
        <v>6.3</v>
      </c>
      <c r="F349" s="8">
        <f t="shared" si="441"/>
        <v>7.1398567617797859</v>
      </c>
      <c r="G349" s="9">
        <f t="shared" si="438"/>
        <v>0.64907788743452599</v>
      </c>
      <c r="H349" s="9">
        <f t="shared" si="460"/>
        <v>-0.12999999999999998</v>
      </c>
      <c r="I349" s="9">
        <f t="shared" si="461"/>
        <v>0.25953894371726299</v>
      </c>
      <c r="J349" s="8">
        <v>-0.25230000000000002</v>
      </c>
      <c r="K349" s="8">
        <f t="shared" si="442"/>
        <v>-0.18722151790942942</v>
      </c>
      <c r="L349" s="9">
        <f t="shared" si="443"/>
        <v>1.2778482090570586E-2</v>
      </c>
      <c r="M349" s="8">
        <v>9.0999999999999998E-2</v>
      </c>
      <c r="N349" s="8">
        <f t="shared" si="444"/>
        <v>0.43424495473141361</v>
      </c>
      <c r="O349" s="9">
        <f t="shared" si="439"/>
        <v>0.43424495473141361</v>
      </c>
      <c r="Q349" s="40">
        <f t="shared" si="445"/>
        <v>0.22207068719764969</v>
      </c>
      <c r="R349" s="14" t="str">
        <f t="shared" si="450"/>
        <v>SD</v>
      </c>
      <c r="S349" t="str">
        <f t="shared" si="456"/>
        <v>SD</v>
      </c>
      <c r="T349" s="17">
        <f t="shared" si="462"/>
        <v>0.37600962303186114</v>
      </c>
      <c r="U349" s="34" t="str">
        <f t="shared" si="463"/>
        <v>SD</v>
      </c>
      <c r="V349">
        <v>0</v>
      </c>
      <c r="X349" s="16">
        <f t="shared" si="436"/>
        <v>43434</v>
      </c>
      <c r="Y349" s="1" t="e">
        <f t="shared" si="446"/>
        <v>#N/A</v>
      </c>
      <c r="Z349" s="1">
        <f t="shared" si="447"/>
        <v>0.22207068719764969</v>
      </c>
      <c r="AA349" s="1" t="e">
        <f t="shared" si="448"/>
        <v>#N/A</v>
      </c>
      <c r="AB349" s="1" t="e">
        <f t="shared" si="449"/>
        <v>#N/A</v>
      </c>
      <c r="AC349">
        <v>0</v>
      </c>
      <c r="AD349" s="1">
        <v>-5.3</v>
      </c>
      <c r="AF349" s="16">
        <f t="shared" si="451"/>
        <v>43434</v>
      </c>
      <c r="AG349" s="1" t="e">
        <f t="shared" si="452"/>
        <v>#N/A</v>
      </c>
      <c r="AH349" s="1">
        <f t="shared" si="453"/>
        <v>0.22207068719764969</v>
      </c>
      <c r="AI349" s="1" t="e">
        <f t="shared" si="454"/>
        <v>#N/A</v>
      </c>
      <c r="AJ349" s="1" t="e">
        <f t="shared" si="455"/>
        <v>#N/A</v>
      </c>
      <c r="AQ349" s="16">
        <f t="shared" si="457"/>
        <v>43434</v>
      </c>
      <c r="AR349">
        <f t="shared" si="458"/>
        <v>3</v>
      </c>
      <c r="AS349">
        <f t="shared" si="459"/>
        <v>3</v>
      </c>
    </row>
    <row r="350" spans="1:45" x14ac:dyDescent="0.25">
      <c r="A350" s="7">
        <v>43465</v>
      </c>
      <c r="B350" s="8">
        <v>-4.1277000000000001E-2</v>
      </c>
      <c r="C350" s="8">
        <f t="shared" si="440"/>
        <v>-1.6716101116168149E-2</v>
      </c>
      <c r="D350" s="9">
        <f t="shared" si="437"/>
        <v>-8.3580505580840736E-2</v>
      </c>
      <c r="E350" s="8">
        <f>_xll.BDH(E$2,"PX_LAST",$A350,$A350,"Days=A","Fill=P")</f>
        <v>5.4</v>
      </c>
      <c r="F350" s="8">
        <f t="shared" si="441"/>
        <v>6.6439975846725474</v>
      </c>
      <c r="G350" s="9">
        <f t="shared" si="438"/>
        <v>0.60399978042477709</v>
      </c>
      <c r="H350" s="9">
        <f t="shared" si="460"/>
        <v>-0.23999999999999994</v>
      </c>
      <c r="I350" s="9">
        <f t="shared" si="461"/>
        <v>0.18199989021238858</v>
      </c>
      <c r="J350" s="8">
        <v>-0.23200000000000001</v>
      </c>
      <c r="K350" s="8">
        <f t="shared" si="442"/>
        <v>-0.19998338530524204</v>
      </c>
      <c r="L350" s="9">
        <f t="shared" si="443"/>
        <v>1.6614694757971504E-5</v>
      </c>
      <c r="M350" s="8">
        <v>-0.68500000000000005</v>
      </c>
      <c r="N350" s="8">
        <f t="shared" si="444"/>
        <v>0.11526014263296069</v>
      </c>
      <c r="O350" s="9">
        <f t="shared" si="439"/>
        <v>0.11526014263296069</v>
      </c>
      <c r="Q350" s="40">
        <f t="shared" si="445"/>
        <v>0.10408665975541041</v>
      </c>
      <c r="R350" s="14" t="str">
        <f t="shared" si="450"/>
        <v>SD</v>
      </c>
      <c r="S350" t="str">
        <f t="shared" si="456"/>
        <v>SD</v>
      </c>
      <c r="T350" s="17">
        <f t="shared" si="462"/>
        <v>0.37600962303186114</v>
      </c>
      <c r="U350" s="34" t="str">
        <f t="shared" si="463"/>
        <v>SD</v>
      </c>
      <c r="V350">
        <v>0</v>
      </c>
      <c r="X350" s="16">
        <f t="shared" si="436"/>
        <v>43465</v>
      </c>
      <c r="Y350" s="1" t="e">
        <f t="shared" si="446"/>
        <v>#N/A</v>
      </c>
      <c r="Z350" s="1">
        <f t="shared" si="447"/>
        <v>0.10408665975541041</v>
      </c>
      <c r="AA350" s="1" t="e">
        <f t="shared" si="448"/>
        <v>#N/A</v>
      </c>
      <c r="AB350" s="1" t="e">
        <f t="shared" si="449"/>
        <v>#N/A</v>
      </c>
      <c r="AC350">
        <v>0</v>
      </c>
      <c r="AD350" s="1">
        <v>-23.8</v>
      </c>
      <c r="AF350" s="16">
        <f t="shared" si="451"/>
        <v>43465</v>
      </c>
      <c r="AG350" s="1" t="e">
        <f t="shared" si="452"/>
        <v>#N/A</v>
      </c>
      <c r="AH350" s="1">
        <f t="shared" si="453"/>
        <v>0.10408665975541041</v>
      </c>
      <c r="AI350" s="1" t="e">
        <f t="shared" si="454"/>
        <v>#N/A</v>
      </c>
      <c r="AJ350" s="1" t="e">
        <f t="shared" si="455"/>
        <v>#N/A</v>
      </c>
      <c r="AQ350" s="16">
        <f t="shared" si="457"/>
        <v>43465</v>
      </c>
      <c r="AR350">
        <f t="shared" si="458"/>
        <v>3</v>
      </c>
      <c r="AS350">
        <f t="shared" si="459"/>
        <v>3</v>
      </c>
    </row>
    <row r="351" spans="1:45" x14ac:dyDescent="0.25">
      <c r="A351" s="7">
        <v>43496</v>
      </c>
      <c r="B351" s="8">
        <v>-0.12142699999999999</v>
      </c>
      <c r="C351" s="8">
        <f t="shared" si="440"/>
        <v>-4.6558707298060227E-2</v>
      </c>
      <c r="D351" s="9">
        <f t="shared" si="437"/>
        <v>-0.23279353649030113</v>
      </c>
      <c r="E351" s="8">
        <f>_xll.BDH(E$2,"PX_LAST",$A351,$A351,"Days=A","Fill=P")</f>
        <v>4.4000000000000004</v>
      </c>
      <c r="F351" s="8">
        <f t="shared" si="441"/>
        <v>6.0044582730408713</v>
      </c>
      <c r="G351" s="9">
        <f t="shared" si="438"/>
        <v>0.54585984300371559</v>
      </c>
      <c r="H351" s="9">
        <f t="shared" si="460"/>
        <v>-0.36999999999999994</v>
      </c>
      <c r="I351" s="9">
        <f t="shared" si="461"/>
        <v>8.7929921501857827E-2</v>
      </c>
      <c r="J351" s="8">
        <v>-0.56889999999999996</v>
      </c>
      <c r="K351" s="8">
        <f t="shared" si="442"/>
        <v>-0.30512462049324807</v>
      </c>
      <c r="L351" s="9">
        <f t="shared" si="443"/>
        <v>-0.10512462049324806</v>
      </c>
      <c r="M351" s="8">
        <v>0.21199999999999999</v>
      </c>
      <c r="N351" s="8">
        <f t="shared" si="444"/>
        <v>0.14283100198256687</v>
      </c>
      <c r="O351" s="9">
        <f t="shared" si="439"/>
        <v>0.14283100198256687</v>
      </c>
      <c r="Q351" s="40">
        <f t="shared" si="445"/>
        <v>4.2632527861482111E-2</v>
      </c>
      <c r="R351" s="14" t="str">
        <f t="shared" si="450"/>
        <v>SD</v>
      </c>
      <c r="S351" t="str">
        <f t="shared" si="456"/>
        <v>SD</v>
      </c>
      <c r="T351" s="17">
        <f t="shared" si="462"/>
        <v>0.37600962303186114</v>
      </c>
      <c r="U351" s="34" t="str">
        <f t="shared" si="463"/>
        <v>SD</v>
      </c>
      <c r="V351">
        <v>0</v>
      </c>
      <c r="X351" s="16">
        <f t="shared" si="436"/>
        <v>43496</v>
      </c>
      <c r="Y351" s="1">
        <f t="shared" si="446"/>
        <v>4.2632527861482111E-2</v>
      </c>
      <c r="Z351" s="1">
        <f t="shared" si="447"/>
        <v>4.2632527861482111E-2</v>
      </c>
      <c r="AA351" s="1" t="e">
        <f t="shared" si="448"/>
        <v>#N/A</v>
      </c>
      <c r="AB351" s="1" t="e">
        <f t="shared" si="449"/>
        <v>#N/A</v>
      </c>
      <c r="AC351">
        <v>0</v>
      </c>
      <c r="AD351" s="1">
        <v>4.5</v>
      </c>
      <c r="AF351" s="16">
        <f t="shared" si="451"/>
        <v>43496</v>
      </c>
      <c r="AG351" s="1">
        <f t="shared" si="452"/>
        <v>4.2632527861482111E-2</v>
      </c>
      <c r="AH351" s="1">
        <f t="shared" si="453"/>
        <v>4.2632527861482111E-2</v>
      </c>
      <c r="AI351" s="1" t="e">
        <f t="shared" si="454"/>
        <v>#N/A</v>
      </c>
      <c r="AJ351" s="1" t="e">
        <f t="shared" si="455"/>
        <v>#N/A</v>
      </c>
      <c r="AQ351" s="16">
        <f t="shared" si="457"/>
        <v>43496</v>
      </c>
      <c r="AR351">
        <f t="shared" si="458"/>
        <v>3</v>
      </c>
      <c r="AS351">
        <f t="shared" si="459"/>
        <v>3</v>
      </c>
    </row>
    <row r="352" spans="1:45" x14ac:dyDescent="0.25">
      <c r="A352" s="7">
        <v>43524</v>
      </c>
      <c r="B352" s="8">
        <v>2.1866E-2</v>
      </c>
      <c r="C352" s="8">
        <f t="shared" si="440"/>
        <v>-2.705766571811306E-2</v>
      </c>
      <c r="D352" s="9">
        <f t="shared" si="437"/>
        <v>-0.1352883285905653</v>
      </c>
      <c r="E352" s="8">
        <f>_xll.BDH(E$2,"PX_LAST",$A352,$A352,"Days=A","Fill=P")</f>
        <v>3.8</v>
      </c>
      <c r="F352" s="8">
        <f t="shared" si="441"/>
        <v>5.3761876652242231</v>
      </c>
      <c r="G352" s="9">
        <f t="shared" si="438"/>
        <v>0.48874433320220212</v>
      </c>
      <c r="H352" s="9">
        <f t="shared" si="460"/>
        <v>-0.4</v>
      </c>
      <c r="I352" s="9">
        <f t="shared" si="461"/>
        <v>4.4372166601101048E-2</v>
      </c>
      <c r="J352" s="8">
        <v>-0.55459999999999998</v>
      </c>
      <c r="K352" s="8">
        <f t="shared" si="442"/>
        <v>-0.37622510365267237</v>
      </c>
      <c r="L352" s="9">
        <f t="shared" si="443"/>
        <v>-0.17622510365267235</v>
      </c>
      <c r="M352" s="8">
        <v>0.73</v>
      </c>
      <c r="N352" s="8">
        <f t="shared" si="444"/>
        <v>0.31017416641753531</v>
      </c>
      <c r="O352" s="9">
        <f t="shared" si="439"/>
        <v>0.31017416641753531</v>
      </c>
      <c r="Q352" s="40">
        <f t="shared" si="445"/>
        <v>5.3034862420959707E-2</v>
      </c>
      <c r="R352" s="14" t="str">
        <f t="shared" si="450"/>
        <v>E</v>
      </c>
      <c r="S352" t="str">
        <f t="shared" si="456"/>
        <v>SD</v>
      </c>
      <c r="T352" s="17">
        <f t="shared" si="462"/>
        <v>0.37600962303186114</v>
      </c>
      <c r="U352" s="34" t="str">
        <f t="shared" si="463"/>
        <v>E</v>
      </c>
      <c r="V352">
        <v>0</v>
      </c>
      <c r="X352" s="16">
        <f t="shared" si="436"/>
        <v>43524</v>
      </c>
      <c r="Y352" s="1">
        <f t="shared" si="446"/>
        <v>5.3034862420959707E-2</v>
      </c>
      <c r="Z352" s="1" t="e">
        <f t="shared" si="447"/>
        <v>#N/A</v>
      </c>
      <c r="AA352" s="1" t="e">
        <f t="shared" si="448"/>
        <v>#N/A</v>
      </c>
      <c r="AB352" s="1" t="e">
        <f t="shared" si="449"/>
        <v>#N/A</v>
      </c>
      <c r="AC352">
        <v>0</v>
      </c>
      <c r="AD352" s="1">
        <v>-29.8</v>
      </c>
      <c r="AF352" s="16">
        <f t="shared" si="451"/>
        <v>43524</v>
      </c>
      <c r="AG352" s="1">
        <f t="shared" si="452"/>
        <v>5.3034862420959707E-2</v>
      </c>
      <c r="AH352" s="1" t="e">
        <f t="shared" si="453"/>
        <v>#N/A</v>
      </c>
      <c r="AI352" s="1" t="e">
        <f t="shared" si="454"/>
        <v>#N/A</v>
      </c>
      <c r="AJ352" s="1" t="e">
        <f t="shared" si="455"/>
        <v>#N/A</v>
      </c>
      <c r="AQ352" s="16">
        <f t="shared" si="457"/>
        <v>43524</v>
      </c>
      <c r="AR352">
        <f t="shared" si="458"/>
        <v>4</v>
      </c>
      <c r="AS352">
        <f t="shared" si="459"/>
        <v>3</v>
      </c>
    </row>
    <row r="353" spans="1:45" x14ac:dyDescent="0.25">
      <c r="A353" s="7">
        <v>43555</v>
      </c>
      <c r="B353" s="8">
        <v>0.10335900000000001</v>
      </c>
      <c r="C353" s="8">
        <f t="shared" si="440"/>
        <v>1.0111084011549167E-2</v>
      </c>
      <c r="D353" s="9">
        <f t="shared" si="437"/>
        <v>5.0555420057745833E-2</v>
      </c>
      <c r="E353" s="8">
        <f>_xll.BDH(E$2,"PX_LAST",$A353,$A353,"Days=A","Fill=P")</f>
        <v>3.7</v>
      </c>
      <c r="F353" s="8">
        <f t="shared" si="441"/>
        <v>4.8984741806353194</v>
      </c>
      <c r="G353" s="9">
        <f t="shared" si="438"/>
        <v>0.44531583460321084</v>
      </c>
      <c r="H353" s="9">
        <f t="shared" si="460"/>
        <v>-0.43999999999999995</v>
      </c>
      <c r="I353" s="9">
        <f t="shared" si="461"/>
        <v>2.6579173016054447E-3</v>
      </c>
      <c r="J353" s="8">
        <v>-0.35470000000000002</v>
      </c>
      <c r="K353" s="8">
        <f t="shared" si="442"/>
        <v>-0.37009044911166072</v>
      </c>
      <c r="L353" s="9">
        <f t="shared" si="443"/>
        <v>-0.17009044911166071</v>
      </c>
      <c r="M353" s="8">
        <v>0.65800000000000003</v>
      </c>
      <c r="N353" s="8">
        <f t="shared" si="444"/>
        <v>0.40930452898853775</v>
      </c>
      <c r="O353" s="9">
        <f t="shared" si="439"/>
        <v>0.40930452898853775</v>
      </c>
      <c r="Q353" s="40">
        <f t="shared" si="445"/>
        <v>9.0131415949168014E-2</v>
      </c>
      <c r="R353" s="14" t="str">
        <f t="shared" si="450"/>
        <v>E</v>
      </c>
      <c r="S353" t="str">
        <f t="shared" si="456"/>
        <v>E</v>
      </c>
      <c r="T353" s="17">
        <f t="shared" si="462"/>
        <v>0.37600962303186114</v>
      </c>
      <c r="U353" s="34" t="str">
        <f t="shared" si="463"/>
        <v>E</v>
      </c>
      <c r="V353">
        <v>0</v>
      </c>
      <c r="X353" s="16">
        <f t="shared" si="436"/>
        <v>43555</v>
      </c>
      <c r="Y353" s="1">
        <f t="shared" si="446"/>
        <v>9.0131415949168014E-2</v>
      </c>
      <c r="Z353" s="1" t="e">
        <f t="shared" si="447"/>
        <v>#N/A</v>
      </c>
      <c r="AA353" s="1" t="e">
        <f t="shared" si="448"/>
        <v>#N/A</v>
      </c>
      <c r="AB353" s="1" t="e">
        <f t="shared" si="449"/>
        <v>#N/A</v>
      </c>
      <c r="AC353">
        <v>0</v>
      </c>
      <c r="AD353" s="1">
        <v>-35.9</v>
      </c>
      <c r="AF353" s="16">
        <f t="shared" si="451"/>
        <v>43555</v>
      </c>
      <c r="AG353" s="1">
        <f t="shared" si="452"/>
        <v>9.0131415949168014E-2</v>
      </c>
      <c r="AH353" s="1" t="e">
        <f t="shared" si="453"/>
        <v>#N/A</v>
      </c>
      <c r="AI353" s="1" t="e">
        <f t="shared" si="454"/>
        <v>#N/A</v>
      </c>
      <c r="AJ353" s="1" t="e">
        <f t="shared" si="455"/>
        <v>#N/A</v>
      </c>
      <c r="AQ353" s="16">
        <f t="shared" si="457"/>
        <v>43555</v>
      </c>
      <c r="AR353">
        <f t="shared" si="458"/>
        <v>4</v>
      </c>
      <c r="AS353">
        <f t="shared" si="459"/>
        <v>4</v>
      </c>
    </row>
    <row r="354" spans="1:45" x14ac:dyDescent="0.25">
      <c r="A354" s="7">
        <v>43585</v>
      </c>
      <c r="B354" s="8">
        <v>0.14546500000000001</v>
      </c>
      <c r="C354" s="8">
        <f t="shared" si="440"/>
        <v>4.8686950068257663E-2</v>
      </c>
      <c r="D354" s="9">
        <f t="shared" si="437"/>
        <v>0.24343475034128831</v>
      </c>
      <c r="E354" s="8">
        <f>_xll.BDH(E$2,"PX_LAST",$A354,$A354,"Days=A","Fill=P")</f>
        <v>3.2</v>
      </c>
      <c r="F354" s="8">
        <f t="shared" si="441"/>
        <v>4.4144090391542532</v>
      </c>
      <c r="G354" s="9">
        <f t="shared" si="438"/>
        <v>0.40130991265038668</v>
      </c>
      <c r="H354" s="9">
        <f t="shared" si="460"/>
        <v>-0.36</v>
      </c>
      <c r="I354" s="9">
        <f t="shared" si="461"/>
        <v>2.0654956325193347E-2</v>
      </c>
      <c r="J354" s="8">
        <v>-0.66639999999999999</v>
      </c>
      <c r="K354" s="8">
        <f t="shared" si="442"/>
        <v>-0.45453867111483737</v>
      </c>
      <c r="L354" s="9">
        <f t="shared" si="443"/>
        <v>-0.25453867111483736</v>
      </c>
      <c r="M354" s="8">
        <v>0.94799999999999995</v>
      </c>
      <c r="N354" s="8">
        <f t="shared" si="444"/>
        <v>0.56283273822680457</v>
      </c>
      <c r="O354" s="9">
        <f t="shared" si="439"/>
        <v>0.56283273822680457</v>
      </c>
      <c r="Q354" s="40">
        <f t="shared" si="445"/>
        <v>0.11762907035820062</v>
      </c>
      <c r="R354" s="14" t="str">
        <f t="shared" si="450"/>
        <v>E</v>
      </c>
      <c r="S354" t="str">
        <f t="shared" si="456"/>
        <v>E</v>
      </c>
      <c r="T354" s="17">
        <f t="shared" si="462"/>
        <v>0.37600962303186114</v>
      </c>
      <c r="U354" s="34" t="str">
        <f t="shared" si="463"/>
        <v>E</v>
      </c>
      <c r="V354">
        <v>0</v>
      </c>
      <c r="X354" s="16">
        <f t="shared" si="436"/>
        <v>43585</v>
      </c>
      <c r="Y354" s="1">
        <f t="shared" si="446"/>
        <v>0.11762907035820062</v>
      </c>
      <c r="Z354" s="1">
        <f t="shared" si="447"/>
        <v>0.11762907035820062</v>
      </c>
      <c r="AA354" s="1" t="e">
        <f t="shared" si="448"/>
        <v>#N/A</v>
      </c>
      <c r="AB354" s="1" t="e">
        <f t="shared" si="449"/>
        <v>#N/A</v>
      </c>
      <c r="AC354">
        <v>0</v>
      </c>
      <c r="AD354" s="1">
        <v>-58.7</v>
      </c>
      <c r="AF354" s="16">
        <f t="shared" si="451"/>
        <v>43585</v>
      </c>
      <c r="AG354" s="1">
        <f t="shared" si="452"/>
        <v>0.11762907035820062</v>
      </c>
      <c r="AH354" s="1">
        <f t="shared" si="453"/>
        <v>0.11762907035820062</v>
      </c>
      <c r="AI354" s="1" t="e">
        <f t="shared" si="454"/>
        <v>#N/A</v>
      </c>
      <c r="AJ354" s="1" t="e">
        <f t="shared" si="455"/>
        <v>#N/A</v>
      </c>
      <c r="AQ354" s="16">
        <f t="shared" si="457"/>
        <v>43585</v>
      </c>
      <c r="AR354">
        <f t="shared" si="458"/>
        <v>4</v>
      </c>
      <c r="AS354">
        <f t="shared" si="459"/>
        <v>4</v>
      </c>
    </row>
    <row r="355" spans="1:45" x14ac:dyDescent="0.25">
      <c r="A355" s="7">
        <v>43616</v>
      </c>
      <c r="B355" s="8">
        <v>-1.3218000000000001E-2</v>
      </c>
      <c r="C355" s="8">
        <f t="shared" si="440"/>
        <v>3.1044039298804227E-2</v>
      </c>
      <c r="D355" s="9">
        <f t="shared" si="437"/>
        <v>0.15522019649402113</v>
      </c>
      <c r="E355" s="8">
        <f>_xll.BDH(E$2,"PX_LAST",$A355,$A355,"Days=A","Fill=P")</f>
        <v>2.9</v>
      </c>
      <c r="F355" s="8">
        <f t="shared" si="441"/>
        <v>3.9828024629952905</v>
      </c>
      <c r="G355" s="9">
        <f t="shared" si="438"/>
        <v>0.36207295118139005</v>
      </c>
      <c r="H355" s="9">
        <f t="shared" si="460"/>
        <v>-0.33999999999999997</v>
      </c>
      <c r="I355" s="9">
        <f t="shared" si="461"/>
        <v>1.1036475590695038E-2</v>
      </c>
      <c r="J355" s="8">
        <v>-0.2266</v>
      </c>
      <c r="K355" s="8">
        <f t="shared" si="442"/>
        <v>-0.3895761498471087</v>
      </c>
      <c r="L355" s="9">
        <f t="shared" si="443"/>
        <v>-0.18957614984710869</v>
      </c>
      <c r="M355" s="8">
        <v>0.29599999999999999</v>
      </c>
      <c r="N355" s="8">
        <f t="shared" si="444"/>
        <v>0.48678540783216523</v>
      </c>
      <c r="O355" s="9">
        <f t="shared" si="439"/>
        <v>0.48678540783216523</v>
      </c>
      <c r="Q355" s="40">
        <f t="shared" si="445"/>
        <v>0.11088128394247707</v>
      </c>
      <c r="R355" s="14" t="str">
        <f t="shared" si="450"/>
        <v>SD</v>
      </c>
      <c r="S355" t="str">
        <f t="shared" si="456"/>
        <v>E</v>
      </c>
      <c r="T355" s="17">
        <f t="shared" si="462"/>
        <v>0.37600962303186114</v>
      </c>
      <c r="U355" s="34" t="str">
        <f t="shared" si="463"/>
        <v>SD</v>
      </c>
      <c r="V355">
        <v>0</v>
      </c>
      <c r="X355" s="16">
        <f t="shared" ref="X355:X386" si="464">A355</f>
        <v>43616</v>
      </c>
      <c r="Y355" s="1" t="e">
        <f t="shared" si="446"/>
        <v>#N/A</v>
      </c>
      <c r="Z355" s="1">
        <f t="shared" si="447"/>
        <v>0.11088128394247707</v>
      </c>
      <c r="AA355" s="1" t="e">
        <f t="shared" si="448"/>
        <v>#N/A</v>
      </c>
      <c r="AB355" s="1" t="e">
        <f t="shared" si="449"/>
        <v>#N/A</v>
      </c>
      <c r="AC355">
        <v>0</v>
      </c>
      <c r="AD355" s="1">
        <v>-32.299999999999997</v>
      </c>
      <c r="AF355" s="16">
        <f t="shared" si="451"/>
        <v>43616</v>
      </c>
      <c r="AG355" s="1" t="e">
        <f t="shared" si="452"/>
        <v>#N/A</v>
      </c>
      <c r="AH355" s="1">
        <f t="shared" si="453"/>
        <v>0.11088128394247707</v>
      </c>
      <c r="AI355" s="1" t="e">
        <f t="shared" si="454"/>
        <v>#N/A</v>
      </c>
      <c r="AJ355" s="1" t="e">
        <f t="shared" si="455"/>
        <v>#N/A</v>
      </c>
      <c r="AQ355" s="16">
        <f t="shared" si="457"/>
        <v>43616</v>
      </c>
      <c r="AR355">
        <f t="shared" si="458"/>
        <v>3</v>
      </c>
      <c r="AS355">
        <f t="shared" si="459"/>
        <v>4</v>
      </c>
    </row>
    <row r="356" spans="1:45" x14ac:dyDescent="0.25">
      <c r="A356" s="7">
        <v>43646</v>
      </c>
      <c r="B356" s="8">
        <v>-0.184476</v>
      </c>
      <c r="C356" s="8">
        <f t="shared" si="440"/>
        <v>-3.0379171901354984E-2</v>
      </c>
      <c r="D356" s="9">
        <f t="shared" si="437"/>
        <v>-0.15189585950677492</v>
      </c>
      <c r="E356" s="8">
        <f>_xll.BDH(E$2,"PX_LAST",$A356,$A356,"Days=A","Fill=P")</f>
        <v>2</v>
      </c>
      <c r="F356" s="8">
        <f t="shared" si="441"/>
        <v>3.4177037610416328</v>
      </c>
      <c r="G356" s="9">
        <f t="shared" si="438"/>
        <v>0.31070034191287571</v>
      </c>
      <c r="H356" s="9">
        <f t="shared" si="460"/>
        <v>-0.34</v>
      </c>
      <c r="I356" s="9">
        <f t="shared" si="461"/>
        <v>-1.4649829043562157E-2</v>
      </c>
      <c r="J356" s="8">
        <v>-0.1202</v>
      </c>
      <c r="K356" s="8">
        <f t="shared" si="442"/>
        <v>-0.31280394714068271</v>
      </c>
      <c r="L356" s="9">
        <f t="shared" si="443"/>
        <v>-0.1128039471406827</v>
      </c>
      <c r="M356" s="8">
        <v>0.504</v>
      </c>
      <c r="N356" s="8">
        <f t="shared" si="444"/>
        <v>0.49169156659999813</v>
      </c>
      <c r="O356" s="9">
        <f t="shared" si="439"/>
        <v>0.49169156659999813</v>
      </c>
      <c r="Q356" s="40">
        <f t="shared" si="445"/>
        <v>0.10178764256432565</v>
      </c>
      <c r="R356" s="14" t="str">
        <f t="shared" si="450"/>
        <v>SD</v>
      </c>
      <c r="S356" t="str">
        <f t="shared" si="456"/>
        <v>E</v>
      </c>
      <c r="T356" s="17">
        <f t="shared" si="462"/>
        <v>0.10178764256432565</v>
      </c>
      <c r="U356" s="34" t="str">
        <f t="shared" si="463"/>
        <v>SD</v>
      </c>
      <c r="V356">
        <v>0</v>
      </c>
      <c r="X356" s="16">
        <f t="shared" si="464"/>
        <v>43646</v>
      </c>
      <c r="Y356" s="1">
        <f t="shared" si="446"/>
        <v>0.10178764256432565</v>
      </c>
      <c r="Z356" s="1">
        <f t="shared" si="447"/>
        <v>0.10178764256432565</v>
      </c>
      <c r="AA356" s="1" t="e">
        <f t="shared" si="448"/>
        <v>#N/A</v>
      </c>
      <c r="AB356" s="1" t="e">
        <f t="shared" si="449"/>
        <v>#N/A</v>
      </c>
      <c r="AC356">
        <v>0</v>
      </c>
      <c r="AD356" s="1">
        <v>-68.3</v>
      </c>
      <c r="AF356" s="16">
        <f t="shared" si="451"/>
        <v>43646</v>
      </c>
      <c r="AG356" s="1">
        <f t="shared" si="452"/>
        <v>0.10178764256432565</v>
      </c>
      <c r="AH356" s="1">
        <f t="shared" si="453"/>
        <v>0.10178764256432565</v>
      </c>
      <c r="AI356" s="1" t="e">
        <f t="shared" si="454"/>
        <v>#N/A</v>
      </c>
      <c r="AJ356" s="1" t="e">
        <f t="shared" si="455"/>
        <v>#N/A</v>
      </c>
      <c r="AQ356" s="16">
        <f t="shared" si="457"/>
        <v>43646</v>
      </c>
      <c r="AR356">
        <f t="shared" si="458"/>
        <v>3</v>
      </c>
      <c r="AS356">
        <f t="shared" si="459"/>
        <v>4</v>
      </c>
    </row>
    <row r="357" spans="1:45" x14ac:dyDescent="0.25">
      <c r="A357" s="7">
        <v>43677</v>
      </c>
      <c r="B357" s="8">
        <v>-5.5878999999999998E-2</v>
      </c>
      <c r="C357" s="8">
        <f t="shared" si="440"/>
        <v>-3.764662290946881E-2</v>
      </c>
      <c r="D357" s="9">
        <f t="shared" si="437"/>
        <v>-0.18823311454734404</v>
      </c>
      <c r="E357" s="8">
        <f>_xll.BDH(E$2,"PX_LAST",$A357,$A357,"Days=A","Fill=P")</f>
        <v>1.9</v>
      </c>
      <c r="F357" s="8">
        <f t="shared" si="441"/>
        <v>2.9851581891447676</v>
      </c>
      <c r="G357" s="9">
        <f t="shared" si="438"/>
        <v>0.27137801719497889</v>
      </c>
      <c r="H357" s="9">
        <f t="shared" si="460"/>
        <v>-0.25000000000000006</v>
      </c>
      <c r="I357" s="9">
        <f t="shared" si="461"/>
        <v>1.0689008597489419E-2</v>
      </c>
      <c r="J357" s="8">
        <v>-0.26519999999999999</v>
      </c>
      <c r="K357" s="8">
        <f t="shared" si="442"/>
        <v>-0.29923682220558812</v>
      </c>
      <c r="L357" s="9">
        <f t="shared" si="443"/>
        <v>-9.9236822205588104E-2</v>
      </c>
      <c r="M357" s="8">
        <v>0.71299999999999997</v>
      </c>
      <c r="N357" s="8">
        <f t="shared" si="444"/>
        <v>0.55476447011899865</v>
      </c>
      <c r="O357" s="9">
        <f t="shared" si="439"/>
        <v>0.55476447011899865</v>
      </c>
      <c r="Q357" s="40">
        <f t="shared" si="445"/>
        <v>0.11344003420622012</v>
      </c>
      <c r="R357" s="14" t="str">
        <f t="shared" si="450"/>
        <v>E</v>
      </c>
      <c r="S357" t="str">
        <f t="shared" si="456"/>
        <v>E</v>
      </c>
      <c r="T357" s="17">
        <f t="shared" si="462"/>
        <v>0.11344003420622012</v>
      </c>
      <c r="U357" s="34" t="str">
        <f t="shared" si="463"/>
        <v>E</v>
      </c>
      <c r="V357">
        <v>0</v>
      </c>
      <c r="X357" s="16">
        <f t="shared" si="464"/>
        <v>43677</v>
      </c>
      <c r="Y357" s="1">
        <f t="shared" si="446"/>
        <v>0.11344003420622012</v>
      </c>
      <c r="Z357" s="1">
        <f t="shared" si="447"/>
        <v>0.11344003420622012</v>
      </c>
      <c r="AA357" s="1" t="e">
        <f t="shared" si="448"/>
        <v>#N/A</v>
      </c>
      <c r="AB357" s="1" t="e">
        <f t="shared" si="449"/>
        <v>#N/A</v>
      </c>
      <c r="AC357">
        <v>0</v>
      </c>
      <c r="AD357" s="1">
        <v>-33.799999999999997</v>
      </c>
      <c r="AF357" s="16">
        <f t="shared" si="451"/>
        <v>43677</v>
      </c>
      <c r="AG357" s="1">
        <f t="shared" si="452"/>
        <v>0.11344003420622012</v>
      </c>
      <c r="AH357" s="1">
        <f t="shared" si="453"/>
        <v>0.11344003420622012</v>
      </c>
      <c r="AI357" s="1" t="e">
        <f t="shared" si="454"/>
        <v>#N/A</v>
      </c>
      <c r="AJ357" s="1" t="e">
        <f t="shared" si="455"/>
        <v>#N/A</v>
      </c>
      <c r="AQ357" s="16">
        <f t="shared" si="457"/>
        <v>43677</v>
      </c>
      <c r="AR357">
        <f t="shared" si="458"/>
        <v>4</v>
      </c>
      <c r="AS357">
        <f t="shared" si="459"/>
        <v>4</v>
      </c>
    </row>
    <row r="358" spans="1:45" x14ac:dyDescent="0.25">
      <c r="A358" s="7">
        <v>43708</v>
      </c>
      <c r="B358" s="8">
        <v>-0.31786300000000001</v>
      </c>
      <c r="C358" s="8">
        <f t="shared" si="440"/>
        <v>-0.11750829038027022</v>
      </c>
      <c r="D358" s="9">
        <f t="shared" si="437"/>
        <v>-0.5875414519013511</v>
      </c>
      <c r="E358" s="8">
        <f>_xll.BDH(E$2,"PX_LAST",$A358,$A358,"Days=A","Fill=P")</f>
        <v>1.4</v>
      </c>
      <c r="F358" s="8">
        <f t="shared" si="441"/>
        <v>2.5333881052385085</v>
      </c>
      <c r="G358" s="9">
        <f t="shared" si="438"/>
        <v>0.23030800956713715</v>
      </c>
      <c r="H358" s="9">
        <f t="shared" si="460"/>
        <v>-0.24</v>
      </c>
      <c r="I358" s="9">
        <f t="shared" si="461"/>
        <v>-4.8459952164314202E-3</v>
      </c>
      <c r="J358" s="8">
        <v>0.21759999999999999</v>
      </c>
      <c r="K358" s="8">
        <f t="shared" si="442"/>
        <v>-0.15193832787699552</v>
      </c>
      <c r="L358" s="9">
        <f t="shared" si="443"/>
        <v>4.8061672123004495E-2</v>
      </c>
      <c r="M358" s="8">
        <v>0.23300000000000001</v>
      </c>
      <c r="N358" s="8">
        <f t="shared" si="444"/>
        <v>0.46306159613508402</v>
      </c>
      <c r="O358" s="9">
        <f t="shared" si="439"/>
        <v>0.46306159613508402</v>
      </c>
      <c r="Q358" s="40">
        <f t="shared" si="445"/>
        <v>9.778953786653824E-2</v>
      </c>
      <c r="R358" s="14" t="str">
        <f t="shared" si="450"/>
        <v>SD</v>
      </c>
      <c r="S358" t="str">
        <f t="shared" si="456"/>
        <v>E</v>
      </c>
      <c r="T358" s="17">
        <f t="shared" si="462"/>
        <v>0.11344003420622012</v>
      </c>
      <c r="U358" s="34" t="str">
        <f t="shared" si="463"/>
        <v>SD</v>
      </c>
      <c r="V358">
        <v>0</v>
      </c>
      <c r="X358" s="16">
        <f t="shared" si="464"/>
        <v>43708</v>
      </c>
      <c r="Y358" s="1" t="e">
        <f t="shared" si="446"/>
        <v>#N/A</v>
      </c>
      <c r="Z358" s="1">
        <f t="shared" si="447"/>
        <v>9.778953786653824E-2</v>
      </c>
      <c r="AA358" s="1" t="e">
        <f t="shared" si="448"/>
        <v>#N/A</v>
      </c>
      <c r="AB358" s="1" t="e">
        <f t="shared" si="449"/>
        <v>#N/A</v>
      </c>
      <c r="AC358">
        <v>0</v>
      </c>
      <c r="AD358" s="1">
        <v>-12.6</v>
      </c>
      <c r="AF358" s="16">
        <f t="shared" si="451"/>
        <v>43708</v>
      </c>
      <c r="AG358" s="1" t="e">
        <f t="shared" si="452"/>
        <v>#N/A</v>
      </c>
      <c r="AH358" s="1">
        <f t="shared" si="453"/>
        <v>9.778953786653824E-2</v>
      </c>
      <c r="AI358" s="1" t="e">
        <f t="shared" si="454"/>
        <v>#N/A</v>
      </c>
      <c r="AJ358" s="1" t="e">
        <f t="shared" si="455"/>
        <v>#N/A</v>
      </c>
      <c r="AQ358" s="16">
        <f t="shared" si="457"/>
        <v>43708</v>
      </c>
      <c r="AR358">
        <f t="shared" si="458"/>
        <v>3</v>
      </c>
      <c r="AS358">
        <f t="shared" si="459"/>
        <v>4</v>
      </c>
    </row>
    <row r="359" spans="1:45" x14ac:dyDescent="0.25">
      <c r="A359" s="7">
        <v>43738</v>
      </c>
      <c r="B359" s="8">
        <v>-0.184174</v>
      </c>
      <c r="C359" s="8">
        <f t="shared" si="440"/>
        <v>-0.13650801762189321</v>
      </c>
      <c r="D359" s="9">
        <f t="shared" si="437"/>
        <v>-0.68254008810946598</v>
      </c>
      <c r="E359" s="8">
        <f>_xll.BDH(E$2,"PX_LAST",$A359,$A359,"Days=A","Fill=P")</f>
        <v>0.5</v>
      </c>
      <c r="F359" s="8">
        <f t="shared" si="441"/>
        <v>1.9538724952455335</v>
      </c>
      <c r="G359" s="9">
        <f t="shared" si="438"/>
        <v>0.1776247722950485</v>
      </c>
      <c r="H359" s="9">
        <f t="shared" si="460"/>
        <v>-0.32</v>
      </c>
      <c r="I359" s="9">
        <f t="shared" si="461"/>
        <v>-7.1187613852475753E-2</v>
      </c>
      <c r="J359" s="8">
        <v>-0.50780000000000003</v>
      </c>
      <c r="K359" s="8">
        <f t="shared" si="442"/>
        <v>-0.25335890443205178</v>
      </c>
      <c r="L359" s="9">
        <f t="shared" si="443"/>
        <v>-5.3358904432051768E-2</v>
      </c>
      <c r="M359" s="8">
        <v>0.182</v>
      </c>
      <c r="N359" s="8">
        <f t="shared" si="444"/>
        <v>0.38295904123658508</v>
      </c>
      <c r="O359" s="9">
        <f t="shared" si="439"/>
        <v>0.38295904123658508</v>
      </c>
      <c r="Q359" s="40">
        <f t="shared" si="445"/>
        <v>2.9172233665483951E-2</v>
      </c>
      <c r="R359" s="14" t="str">
        <f t="shared" si="450"/>
        <v>SD</v>
      </c>
      <c r="S359" t="str">
        <f t="shared" si="456"/>
        <v>SD</v>
      </c>
      <c r="T359" s="17">
        <f t="shared" si="462"/>
        <v>0.11344003420622012</v>
      </c>
      <c r="U359" s="34" t="str">
        <f t="shared" si="463"/>
        <v>SD</v>
      </c>
      <c r="V359">
        <v>0</v>
      </c>
      <c r="X359" s="16">
        <f t="shared" si="464"/>
        <v>43738</v>
      </c>
      <c r="Y359" s="1" t="e">
        <f t="shared" si="446"/>
        <v>#N/A</v>
      </c>
      <c r="Z359" s="1">
        <f t="shared" si="447"/>
        <v>2.9172233665483951E-2</v>
      </c>
      <c r="AA359" s="1">
        <f t="shared" si="448"/>
        <v>2.9172233665483951E-2</v>
      </c>
      <c r="AB359" s="1" t="e">
        <f t="shared" si="449"/>
        <v>#N/A</v>
      </c>
      <c r="AC359">
        <v>0</v>
      </c>
      <c r="AD359" s="1">
        <v>43</v>
      </c>
      <c r="AF359" s="16">
        <f t="shared" si="451"/>
        <v>43738</v>
      </c>
      <c r="AG359" s="1" t="e">
        <f t="shared" si="452"/>
        <v>#N/A</v>
      </c>
      <c r="AH359" s="1">
        <f t="shared" si="453"/>
        <v>2.9172233665483951E-2</v>
      </c>
      <c r="AI359" s="1">
        <f t="shared" si="454"/>
        <v>2.9172233665483951E-2</v>
      </c>
      <c r="AJ359" s="1" t="e">
        <f t="shared" si="455"/>
        <v>#N/A</v>
      </c>
      <c r="AQ359" s="16">
        <f t="shared" si="457"/>
        <v>43738</v>
      </c>
      <c r="AR359">
        <f t="shared" si="458"/>
        <v>3</v>
      </c>
      <c r="AS359">
        <f t="shared" si="459"/>
        <v>3</v>
      </c>
    </row>
    <row r="360" spans="1:45" x14ac:dyDescent="0.25">
      <c r="A360" s="7">
        <v>43769</v>
      </c>
      <c r="B360" s="8">
        <v>-0.17119899999999999</v>
      </c>
      <c r="C360" s="8">
        <f t="shared" si="440"/>
        <v>-0.14639494759965366</v>
      </c>
      <c r="D360" s="9">
        <f t="shared" si="437"/>
        <v>-0.73197473799826829</v>
      </c>
      <c r="E360" s="8">
        <f>_xll.BDH(E$2,"PX_LAST",$A360,$A360,"Days=A","Fill=P")</f>
        <v>0.2</v>
      </c>
      <c r="F360" s="8">
        <f t="shared" si="441"/>
        <v>1.4540188341005564</v>
      </c>
      <c r="G360" s="9">
        <f t="shared" si="438"/>
        <v>0.13218353037277786</v>
      </c>
      <c r="H360" s="9">
        <f t="shared" si="460"/>
        <v>-0.3</v>
      </c>
      <c r="I360" s="9">
        <f t="shared" si="461"/>
        <v>-8.3908234813611066E-2</v>
      </c>
      <c r="J360" s="8">
        <v>-0.79590000000000005</v>
      </c>
      <c r="K360" s="8">
        <f t="shared" si="442"/>
        <v>-0.40798311666891707</v>
      </c>
      <c r="L360" s="9">
        <f t="shared" si="443"/>
        <v>-0.20798311666891706</v>
      </c>
      <c r="M360" s="8">
        <v>0.26200000000000001</v>
      </c>
      <c r="N360" s="8">
        <f t="shared" si="444"/>
        <v>0.34848571448415833</v>
      </c>
      <c r="O360" s="9">
        <f t="shared" si="439"/>
        <v>0.34848571448415833</v>
      </c>
      <c r="Q360" s="40">
        <f t="shared" si="445"/>
        <v>-5.2402978610997172E-2</v>
      </c>
      <c r="R360" s="14" t="str">
        <f t="shared" si="450"/>
        <v>C</v>
      </c>
      <c r="S360" t="str">
        <f t="shared" si="456"/>
        <v>C</v>
      </c>
      <c r="T360" s="17">
        <f t="shared" si="462"/>
        <v>-5.2402978610997172E-2</v>
      </c>
      <c r="U360" s="34" t="str">
        <f t="shared" si="463"/>
        <v>C</v>
      </c>
      <c r="V360">
        <v>0</v>
      </c>
      <c r="X360" s="16">
        <f t="shared" si="464"/>
        <v>43769</v>
      </c>
      <c r="Y360" s="1" t="e">
        <f t="shared" si="446"/>
        <v>#N/A</v>
      </c>
      <c r="Z360" s="1" t="e">
        <f t="shared" si="447"/>
        <v>#N/A</v>
      </c>
      <c r="AA360" s="1">
        <f t="shared" si="448"/>
        <v>-5.2402978610997172E-2</v>
      </c>
      <c r="AB360" s="1">
        <f t="shared" si="449"/>
        <v>-5.2402978610997172E-2</v>
      </c>
      <c r="AC360">
        <v>0</v>
      </c>
      <c r="AD360" s="1">
        <v>4.7</v>
      </c>
      <c r="AF360" s="16">
        <f t="shared" si="451"/>
        <v>43769</v>
      </c>
      <c r="AG360" s="1" t="e">
        <f t="shared" si="452"/>
        <v>#N/A</v>
      </c>
      <c r="AH360" s="1" t="e">
        <f t="shared" si="453"/>
        <v>#N/A</v>
      </c>
      <c r="AI360" s="1">
        <f t="shared" si="454"/>
        <v>-5.2402978610997172E-2</v>
      </c>
      <c r="AJ360" s="1">
        <f t="shared" si="455"/>
        <v>-5.2402978610997172E-2</v>
      </c>
      <c r="AQ360" s="16">
        <f t="shared" si="457"/>
        <v>43769</v>
      </c>
      <c r="AR360">
        <f t="shared" si="458"/>
        <v>1</v>
      </c>
      <c r="AS360">
        <f t="shared" si="459"/>
        <v>1</v>
      </c>
    </row>
    <row r="361" spans="1:45" x14ac:dyDescent="0.25">
      <c r="A361" s="7">
        <v>43799</v>
      </c>
      <c r="B361" s="8">
        <v>-3.0249000000000002E-2</v>
      </c>
      <c r="C361" s="8">
        <f t="shared" si="440"/>
        <v>-0.11329335253375236</v>
      </c>
      <c r="D361" s="9">
        <f t="shared" si="437"/>
        <v>-0.56646676266876173</v>
      </c>
      <c r="E361" s="8">
        <f>_xll.BDH(E$2,"PX_LAST",$A361,$A361,"Days=A","Fill=P")</f>
        <v>0.2</v>
      </c>
      <c r="F361" s="8">
        <f t="shared" si="441"/>
        <v>1.0966234663818977</v>
      </c>
      <c r="G361" s="9">
        <f t="shared" si="438"/>
        <v>9.9693042398354331E-2</v>
      </c>
      <c r="H361" s="9">
        <f t="shared" si="460"/>
        <v>-0.26999999999999996</v>
      </c>
      <c r="I361" s="9">
        <f t="shared" si="461"/>
        <v>-8.5153478800822816E-2</v>
      </c>
      <c r="J361" s="8">
        <v>-0.1105</v>
      </c>
      <c r="K361" s="8">
        <f t="shared" si="442"/>
        <v>-0.32320042841827568</v>
      </c>
      <c r="L361" s="9">
        <f t="shared" si="443"/>
        <v>-0.12320042841827566</v>
      </c>
      <c r="M361" s="8">
        <v>0.441</v>
      </c>
      <c r="N361" s="8">
        <f t="shared" si="444"/>
        <v>0.37485228585617325</v>
      </c>
      <c r="O361" s="9">
        <f t="shared" si="439"/>
        <v>0.37485228585617325</v>
      </c>
      <c r="Q361" s="40">
        <f t="shared" si="445"/>
        <v>-6.3235894795902123E-3</v>
      </c>
      <c r="R361" s="14" t="str">
        <f t="shared" si="450"/>
        <v>R</v>
      </c>
      <c r="S361" t="str">
        <f t="shared" si="456"/>
        <v>R</v>
      </c>
      <c r="T361" s="17">
        <f t="shared" si="462"/>
        <v>-6.3235894795902123E-3</v>
      </c>
      <c r="U361" s="34" t="str">
        <f t="shared" si="463"/>
        <v>R</v>
      </c>
      <c r="V361">
        <v>0</v>
      </c>
      <c r="X361" s="16">
        <f t="shared" si="464"/>
        <v>43799</v>
      </c>
      <c r="Y361" s="1">
        <f t="shared" si="446"/>
        <v>-6.3235894795902123E-3</v>
      </c>
      <c r="Z361" s="1" t="e">
        <f t="shared" si="447"/>
        <v>#N/A</v>
      </c>
      <c r="AA361" s="1" t="e">
        <f t="shared" si="448"/>
        <v>#N/A</v>
      </c>
      <c r="AB361" s="1">
        <f t="shared" si="449"/>
        <v>-6.3235894795902123E-3</v>
      </c>
      <c r="AC361">
        <v>0</v>
      </c>
      <c r="AD361" s="1">
        <v>13.8</v>
      </c>
      <c r="AF361" s="16">
        <f t="shared" si="451"/>
        <v>43799</v>
      </c>
      <c r="AG361" s="1">
        <f t="shared" si="452"/>
        <v>-6.3235894795902123E-3</v>
      </c>
      <c r="AH361" s="1" t="e">
        <f t="shared" si="453"/>
        <v>#N/A</v>
      </c>
      <c r="AI361" s="1" t="e">
        <f t="shared" si="454"/>
        <v>#N/A</v>
      </c>
      <c r="AJ361" s="1">
        <f t="shared" si="455"/>
        <v>-6.3235894795902123E-3</v>
      </c>
      <c r="AQ361" s="16">
        <f t="shared" si="457"/>
        <v>43799</v>
      </c>
      <c r="AR361">
        <f t="shared" si="458"/>
        <v>2</v>
      </c>
      <c r="AS361">
        <f t="shared" si="459"/>
        <v>2</v>
      </c>
    </row>
    <row r="362" spans="1:45" x14ac:dyDescent="0.25">
      <c r="A362" s="7">
        <v>43830</v>
      </c>
      <c r="B362" s="8">
        <v>0.14103299999999999</v>
      </c>
      <c r="C362" s="8">
        <f t="shared" si="440"/>
        <v>-4.0810342061632934E-2</v>
      </c>
      <c r="D362" s="9">
        <f t="shared" si="437"/>
        <v>-0.20405171030816466</v>
      </c>
      <c r="E362" s="8">
        <f>_xll.BDH(E$2,"PX_LAST",$A362,$A362,"Days=A","Fill=P")</f>
        <v>0</v>
      </c>
      <c r="F362" s="8">
        <f t="shared" si="441"/>
        <v>0.78408577846305683</v>
      </c>
      <c r="G362" s="9">
        <f t="shared" si="438"/>
        <v>7.1280525314823345E-2</v>
      </c>
      <c r="H362" s="9">
        <f t="shared" si="460"/>
        <v>-0.2</v>
      </c>
      <c r="I362" s="9">
        <f t="shared" si="461"/>
        <v>-6.4359737342588333E-2</v>
      </c>
      <c r="J362" s="8">
        <v>-0.43309999999999998</v>
      </c>
      <c r="K362" s="8">
        <f t="shared" si="442"/>
        <v>-0.3545218063190671</v>
      </c>
      <c r="L362" s="9">
        <f t="shared" si="443"/>
        <v>-0.15452180631906709</v>
      </c>
      <c r="M362" s="8">
        <v>0.53300000000000003</v>
      </c>
      <c r="N362" s="8">
        <f t="shared" si="444"/>
        <v>0.4199243843871639</v>
      </c>
      <c r="O362" s="9">
        <f t="shared" si="439"/>
        <v>0.4199243843871639</v>
      </c>
      <c r="Q362" s="40">
        <f t="shared" si="445"/>
        <v>3.3669558749365731E-2</v>
      </c>
      <c r="R362" s="14" t="str">
        <f t="shared" si="450"/>
        <v>E</v>
      </c>
      <c r="S362" t="str">
        <f t="shared" si="456"/>
        <v>E</v>
      </c>
      <c r="T362" s="17">
        <f t="shared" si="462"/>
        <v>3.3669558749365731E-2</v>
      </c>
      <c r="U362" s="34" t="str">
        <f t="shared" si="463"/>
        <v>E</v>
      </c>
      <c r="V362">
        <v>0</v>
      </c>
      <c r="X362" s="16">
        <f t="shared" si="464"/>
        <v>43830</v>
      </c>
      <c r="Y362" s="1">
        <f t="shared" si="446"/>
        <v>3.3669558749365731E-2</v>
      </c>
      <c r="Z362" s="1" t="e">
        <f t="shared" si="447"/>
        <v>#N/A</v>
      </c>
      <c r="AA362" s="1" t="e">
        <f t="shared" si="448"/>
        <v>#N/A</v>
      </c>
      <c r="AB362" s="1" t="e">
        <f t="shared" si="449"/>
        <v>#N/A</v>
      </c>
      <c r="AC362">
        <v>0</v>
      </c>
      <c r="AD362" s="1">
        <v>-3.1</v>
      </c>
      <c r="AF362" s="16">
        <f t="shared" si="451"/>
        <v>43830</v>
      </c>
      <c r="AG362" s="1">
        <f t="shared" si="452"/>
        <v>3.3669558749365731E-2</v>
      </c>
      <c r="AH362" s="1" t="e">
        <f t="shared" si="453"/>
        <v>#N/A</v>
      </c>
      <c r="AI362" s="1" t="e">
        <f t="shared" si="454"/>
        <v>#N/A</v>
      </c>
      <c r="AJ362" s="1" t="e">
        <f t="shared" si="455"/>
        <v>#N/A</v>
      </c>
      <c r="AQ362" s="16">
        <f t="shared" si="457"/>
        <v>43830</v>
      </c>
      <c r="AR362">
        <f t="shared" si="458"/>
        <v>4</v>
      </c>
      <c r="AS362">
        <f t="shared" si="459"/>
        <v>4</v>
      </c>
    </row>
    <row r="363" spans="1:45" x14ac:dyDescent="0.25">
      <c r="A363" s="7">
        <v>43861</v>
      </c>
      <c r="B363" s="8">
        <v>6.9419999999999996E-2</v>
      </c>
      <c r="C363" s="8">
        <f t="shared" si="440"/>
        <v>-9.3946945740675455E-3</v>
      </c>
      <c r="D363" s="9">
        <f t="shared" si="437"/>
        <v>-4.6973472870337728E-2</v>
      </c>
      <c r="E363" s="8">
        <f>_xll.BDH(E$2,"PX_LAST",$A363,$A363,"Days=A","Fill=P")</f>
        <v>0.4</v>
      </c>
      <c r="F363" s="8">
        <f t="shared" si="441"/>
        <v>0.67462133160108562</v>
      </c>
      <c r="G363" s="9">
        <f t="shared" si="438"/>
        <v>6.1329211963735059E-2</v>
      </c>
      <c r="H363" s="9">
        <f t="shared" si="460"/>
        <v>-0.15</v>
      </c>
      <c r="I363" s="9">
        <f t="shared" si="461"/>
        <v>-4.4335394018132468E-2</v>
      </c>
      <c r="J363" s="8">
        <v>-2.41E-2</v>
      </c>
      <c r="K363" s="8">
        <f t="shared" si="442"/>
        <v>-0.26035159151813297</v>
      </c>
      <c r="L363" s="9">
        <f t="shared" si="443"/>
        <v>-6.0351591518132963E-2</v>
      </c>
      <c r="M363" s="8">
        <v>0.49</v>
      </c>
      <c r="N363" s="8">
        <f t="shared" si="444"/>
        <v>0.43989593483682221</v>
      </c>
      <c r="O363" s="9">
        <f t="shared" si="439"/>
        <v>0.43989593483682221</v>
      </c>
      <c r="Q363" s="40">
        <f t="shared" si="445"/>
        <v>8.9858034505796491E-2</v>
      </c>
      <c r="R363" s="14" t="str">
        <f t="shared" si="450"/>
        <v>E</v>
      </c>
      <c r="S363" t="str">
        <f t="shared" si="456"/>
        <v>E</v>
      </c>
      <c r="T363" s="17">
        <f t="shared" si="462"/>
        <v>3.3669558749365731E-2</v>
      </c>
      <c r="U363" s="34" t="str">
        <f t="shared" si="463"/>
        <v>E</v>
      </c>
      <c r="V363">
        <v>0</v>
      </c>
      <c r="X363" s="16">
        <f t="shared" si="464"/>
        <v>43861</v>
      </c>
      <c r="Y363" s="1">
        <f t="shared" si="446"/>
        <v>8.9858034505796491E-2</v>
      </c>
      <c r="Z363" s="1" t="e">
        <f t="shared" si="447"/>
        <v>#N/A</v>
      </c>
      <c r="AA363" s="1">
        <f t="shared" si="448"/>
        <v>8.9858034505796491E-2</v>
      </c>
      <c r="AB363" s="1" t="e">
        <f t="shared" si="449"/>
        <v>#N/A</v>
      </c>
      <c r="AC363">
        <v>0</v>
      </c>
      <c r="AD363" s="1">
        <v>7.6</v>
      </c>
      <c r="AF363" s="16">
        <f t="shared" si="451"/>
        <v>43861</v>
      </c>
      <c r="AG363" s="1">
        <f t="shared" si="452"/>
        <v>8.9858034505796491E-2</v>
      </c>
      <c r="AH363" s="1" t="e">
        <f t="shared" si="453"/>
        <v>#N/A</v>
      </c>
      <c r="AI363" s="1">
        <f t="shared" si="454"/>
        <v>8.9858034505796491E-2</v>
      </c>
      <c r="AJ363" s="1" t="e">
        <f t="shared" si="455"/>
        <v>#N/A</v>
      </c>
      <c r="AQ363" s="16">
        <f t="shared" si="457"/>
        <v>43861</v>
      </c>
      <c r="AR363">
        <f t="shared" si="458"/>
        <v>4</v>
      </c>
      <c r="AS363">
        <f t="shared" si="459"/>
        <v>4</v>
      </c>
    </row>
    <row r="364" spans="1:45" x14ac:dyDescent="0.25">
      <c r="A364" s="7">
        <v>43890</v>
      </c>
      <c r="B364" s="8">
        <v>-6.1602999999999998E-2</v>
      </c>
      <c r="C364" s="8">
        <f t="shared" si="440"/>
        <v>-2.4274061620458295E-2</v>
      </c>
      <c r="D364" s="9">
        <f t="shared" si="437"/>
        <v>-0.12137030810229148</v>
      </c>
      <c r="E364" s="8">
        <f>_xll.BDH(E$2,"PX_LAST",$A364,$A364,"Days=A","Fill=P")</f>
        <v>0.1</v>
      </c>
      <c r="F364" s="8">
        <f t="shared" si="441"/>
        <v>0.5108542520947762</v>
      </c>
      <c r="G364" s="9">
        <f t="shared" si="438"/>
        <v>4.6441295644979654E-2</v>
      </c>
      <c r="H364" s="9">
        <f t="shared" si="460"/>
        <v>-0.12999999999999998</v>
      </c>
      <c r="I364" s="9">
        <f t="shared" si="461"/>
        <v>-4.1779352177510165E-2</v>
      </c>
      <c r="J364" s="8">
        <v>-1.6142000000000001</v>
      </c>
      <c r="K364" s="8">
        <f t="shared" si="442"/>
        <v>-0.64619838793546514</v>
      </c>
      <c r="L364" s="9">
        <f t="shared" si="443"/>
        <v>-0.44619838793546512</v>
      </c>
      <c r="M364" s="8">
        <v>-1.3560000000000001</v>
      </c>
      <c r="N364" s="8">
        <f t="shared" si="444"/>
        <v>-7.1934406591672218E-2</v>
      </c>
      <c r="O364" s="9">
        <f t="shared" si="439"/>
        <v>-3.5967203295836109E-2</v>
      </c>
      <c r="Q364" s="40">
        <f t="shared" si="445"/>
        <v>-0.17008732638505925</v>
      </c>
      <c r="R364" s="14" t="str">
        <f t="shared" si="450"/>
        <v>C</v>
      </c>
      <c r="S364" t="str">
        <f t="shared" si="456"/>
        <v>C</v>
      </c>
      <c r="T364" s="17">
        <f t="shared" si="462"/>
        <v>-0.17008732638505925</v>
      </c>
      <c r="U364" s="34" t="str">
        <f t="shared" si="463"/>
        <v>C</v>
      </c>
      <c r="V364">
        <v>0</v>
      </c>
      <c r="X364" s="16">
        <f t="shared" si="464"/>
        <v>43890</v>
      </c>
      <c r="Y364" s="1" t="e">
        <f t="shared" si="446"/>
        <v>#N/A</v>
      </c>
      <c r="Z364" s="1" t="e">
        <f t="shared" si="447"/>
        <v>#N/A</v>
      </c>
      <c r="AA364" s="1">
        <f t="shared" si="448"/>
        <v>-0.17008732638505925</v>
      </c>
      <c r="AB364" s="1" t="e">
        <f t="shared" si="449"/>
        <v>#N/A</v>
      </c>
      <c r="AC364">
        <v>0</v>
      </c>
      <c r="AD364" s="1">
        <v>49.3</v>
      </c>
      <c r="AF364" s="16">
        <f t="shared" si="451"/>
        <v>43890</v>
      </c>
      <c r="AG364" s="1" t="e">
        <f t="shared" si="452"/>
        <v>#N/A</v>
      </c>
      <c r="AH364" s="1" t="e">
        <f t="shared" si="453"/>
        <v>#N/A</v>
      </c>
      <c r="AI364" s="1">
        <f t="shared" si="454"/>
        <v>-0.17008732638505925</v>
      </c>
      <c r="AJ364" s="1" t="e">
        <f t="shared" si="455"/>
        <v>#N/A</v>
      </c>
      <c r="AQ364" s="16">
        <f t="shared" si="457"/>
        <v>43890</v>
      </c>
      <c r="AR364">
        <f t="shared" si="458"/>
        <v>1</v>
      </c>
      <c r="AS364">
        <f t="shared" si="459"/>
        <v>1</v>
      </c>
    </row>
    <row r="365" spans="1:45" x14ac:dyDescent="0.25">
      <c r="A365" s="7">
        <v>43921</v>
      </c>
      <c r="B365" s="8">
        <v>-0.50619800000000004</v>
      </c>
      <c r="C365" s="8">
        <f t="shared" si="440"/>
        <v>-0.16162238405862772</v>
      </c>
      <c r="D365" s="9">
        <f t="shared" si="437"/>
        <v>-0.80811192029313861</v>
      </c>
      <c r="E365" s="8">
        <f>_xll.BDH(E$2,"PX_LAST",$A365,$A365,"Days=A","Fill=P")</f>
        <v>-5</v>
      </c>
      <c r="F365" s="8">
        <f t="shared" si="441"/>
        <v>-1.0597392097522353</v>
      </c>
      <c r="G365" s="9">
        <f t="shared" si="438"/>
        <v>-9.6339928159294125E-2</v>
      </c>
      <c r="H365" s="9">
        <f t="shared" si="460"/>
        <v>-0.55000000000000004</v>
      </c>
      <c r="I365" s="9">
        <f t="shared" si="461"/>
        <v>-0.3231699640796471</v>
      </c>
      <c r="J365" s="8">
        <v>-21.689299999999999</v>
      </c>
      <c r="K365" s="8">
        <f t="shared" si="442"/>
        <v>-6.6434823473738582</v>
      </c>
      <c r="L365" s="9">
        <f t="shared" si="443"/>
        <v>-1.8</v>
      </c>
      <c r="M365" s="8">
        <v>-5.0449999999999999</v>
      </c>
      <c r="N365" s="8">
        <f t="shared" si="444"/>
        <v>-1.4892581007130459</v>
      </c>
      <c r="O365" s="9">
        <f t="shared" si="439"/>
        <v>-1.2203516299464863</v>
      </c>
      <c r="Q365" s="40">
        <f t="shared" si="445"/>
        <v>-0.99945048666651282</v>
      </c>
      <c r="R365" s="14" t="str">
        <f t="shared" si="450"/>
        <v>C</v>
      </c>
      <c r="S365" t="str">
        <f t="shared" si="456"/>
        <v>C</v>
      </c>
      <c r="T365" s="17">
        <f t="shared" si="462"/>
        <v>-0.17008732638505925</v>
      </c>
      <c r="U365" s="34" t="str">
        <f t="shared" si="463"/>
        <v>C</v>
      </c>
      <c r="V365">
        <v>0</v>
      </c>
      <c r="X365" s="16">
        <f t="shared" si="464"/>
        <v>43921</v>
      </c>
      <c r="Y365" s="1" t="e">
        <f t="shared" si="446"/>
        <v>#N/A</v>
      </c>
      <c r="Z365" s="1" t="e">
        <f t="shared" si="447"/>
        <v>#N/A</v>
      </c>
      <c r="AA365" s="1">
        <f t="shared" si="448"/>
        <v>-0.99945048666651282</v>
      </c>
      <c r="AB365" s="1" t="e">
        <f t="shared" si="449"/>
        <v>#N/A</v>
      </c>
      <c r="AC365">
        <v>0</v>
      </c>
      <c r="AD365" s="1">
        <v>-2.9</v>
      </c>
      <c r="AF365" s="16">
        <f t="shared" si="451"/>
        <v>43921</v>
      </c>
      <c r="AG365" s="1" t="e">
        <f t="shared" si="452"/>
        <v>#N/A</v>
      </c>
      <c r="AH365" s="1" t="e">
        <f t="shared" si="453"/>
        <v>#N/A</v>
      </c>
      <c r="AI365" s="1">
        <f t="shared" si="454"/>
        <v>-0.99945048666651282</v>
      </c>
      <c r="AJ365" s="1" t="e">
        <f t="shared" si="455"/>
        <v>#N/A</v>
      </c>
      <c r="AQ365" s="16">
        <f t="shared" si="457"/>
        <v>43921</v>
      </c>
      <c r="AR365">
        <f t="shared" si="458"/>
        <v>1</v>
      </c>
      <c r="AS365">
        <f t="shared" si="459"/>
        <v>1</v>
      </c>
    </row>
    <row r="366" spans="1:45" x14ac:dyDescent="0.25">
      <c r="A366" s="7">
        <v>43951</v>
      </c>
      <c r="B366" s="8">
        <v>-0.63177300000000003</v>
      </c>
      <c r="C366" s="8">
        <f t="shared" si="440"/>
        <v>-0.29561530960191884</v>
      </c>
      <c r="D366" s="9">
        <f t="shared" si="437"/>
        <v>-1.4780765480095941</v>
      </c>
      <c r="E366" s="8">
        <f>_xll.BDH(E$2,"PX_LAST",$A366,$A366,"Days=A","Fill=P")</f>
        <v>-10.5</v>
      </c>
      <c r="F366" s="8">
        <f t="shared" si="441"/>
        <v>-3.7502135349728483</v>
      </c>
      <c r="G366" s="9">
        <f t="shared" si="438"/>
        <v>-0.34092850317934986</v>
      </c>
      <c r="H366" s="9">
        <f t="shared" si="460"/>
        <v>-1</v>
      </c>
      <c r="I366" s="9">
        <f t="shared" si="461"/>
        <v>-0.67046425158967493</v>
      </c>
      <c r="J366" s="8">
        <v>-20.143599999999999</v>
      </c>
      <c r="K366" s="8">
        <f t="shared" si="442"/>
        <v>-10.491015878372309</v>
      </c>
      <c r="L366" s="9">
        <f t="shared" si="443"/>
        <v>-1.8</v>
      </c>
      <c r="M366" s="8">
        <v>-1.9159999999999999</v>
      </c>
      <c r="N366" s="8">
        <f t="shared" si="444"/>
        <v>-1.6108795420098276</v>
      </c>
      <c r="O366" s="9">
        <f t="shared" si="439"/>
        <v>-1.2692042948279949</v>
      </c>
      <c r="Q366" s="40">
        <f t="shared" si="445"/>
        <v>-1.1655199324732521</v>
      </c>
      <c r="R366" s="14" t="str">
        <f t="shared" si="450"/>
        <v>C</v>
      </c>
      <c r="S366" t="str">
        <f t="shared" si="456"/>
        <v>C</v>
      </c>
      <c r="T366" s="17">
        <f t="shared" si="462"/>
        <v>-0.17008732638505925</v>
      </c>
      <c r="U366" s="34" t="str">
        <f t="shared" si="463"/>
        <v>C</v>
      </c>
      <c r="V366">
        <v>0</v>
      </c>
      <c r="X366" s="16">
        <f t="shared" si="464"/>
        <v>43951</v>
      </c>
      <c r="Y366" s="1" t="e">
        <f t="shared" si="446"/>
        <v>#N/A</v>
      </c>
      <c r="Z366" s="1" t="e">
        <f t="shared" si="447"/>
        <v>#N/A</v>
      </c>
      <c r="AA366" s="1">
        <f t="shared" si="448"/>
        <v>-1.1655199324732521</v>
      </c>
      <c r="AB366" s="1" t="e">
        <f t="shared" si="449"/>
        <v>#N/A</v>
      </c>
      <c r="AC366">
        <v>0</v>
      </c>
      <c r="AD366" s="1">
        <v>-144.6</v>
      </c>
      <c r="AF366" s="16">
        <f t="shared" si="451"/>
        <v>43951</v>
      </c>
      <c r="AG366" s="1" t="e">
        <f t="shared" si="452"/>
        <v>#N/A</v>
      </c>
      <c r="AH366" s="1" t="e">
        <f t="shared" si="453"/>
        <v>#N/A</v>
      </c>
      <c r="AI366" s="1">
        <f t="shared" si="454"/>
        <v>-1.1655199324732521</v>
      </c>
      <c r="AJ366" s="1" t="e">
        <f t="shared" si="455"/>
        <v>#N/A</v>
      </c>
      <c r="AQ366" s="16">
        <f t="shared" si="457"/>
        <v>43951</v>
      </c>
      <c r="AR366">
        <f t="shared" si="458"/>
        <v>1</v>
      </c>
      <c r="AS366">
        <f t="shared" si="459"/>
        <v>1</v>
      </c>
    </row>
    <row r="367" spans="1:45" x14ac:dyDescent="0.25">
      <c r="A367" s="7">
        <v>43982</v>
      </c>
      <c r="B367" s="8">
        <v>-0.64444100000000004</v>
      </c>
      <c r="C367" s="8">
        <f t="shared" si="440"/>
        <v>-0.39503063136537198</v>
      </c>
      <c r="D367" s="9">
        <f t="shared" si="437"/>
        <v>-1.9751531568268599</v>
      </c>
      <c r="E367" s="8">
        <f>_xll.BDH(E$2,"PX_LAST",$A367,$A367,"Days=A","Fill=P")</f>
        <v>-8.8000000000000007</v>
      </c>
      <c r="F367" s="8">
        <f t="shared" si="441"/>
        <v>-5.189402677505587</v>
      </c>
      <c r="G367" s="9">
        <f t="shared" si="438"/>
        <v>-0.4717638797732352</v>
      </c>
      <c r="H367" s="9">
        <f t="shared" si="460"/>
        <v>-0.9</v>
      </c>
      <c r="I367" s="9">
        <f t="shared" si="461"/>
        <v>-0.68588193988661761</v>
      </c>
      <c r="J367" s="8">
        <v>7.3106999999999998</v>
      </c>
      <c r="K367" s="8">
        <f t="shared" si="442"/>
        <v>-5.4175268530362004</v>
      </c>
      <c r="L367" s="9">
        <f t="shared" si="443"/>
        <v>-1.8</v>
      </c>
      <c r="M367" s="8">
        <v>-0.60299999999999998</v>
      </c>
      <c r="N367" s="8">
        <f t="shared" si="444"/>
        <v>-1.3236338725370267</v>
      </c>
      <c r="O367" s="9">
        <f t="shared" si="439"/>
        <v>-1.1504928824364915</v>
      </c>
      <c r="Q367" s="40">
        <f t="shared" si="445"/>
        <v>-1.2838024558905357</v>
      </c>
      <c r="R367" s="14" t="str">
        <f t="shared" si="450"/>
        <v>C</v>
      </c>
      <c r="S367" t="str">
        <f t="shared" si="456"/>
        <v>C</v>
      </c>
      <c r="T367" s="17">
        <f t="shared" si="462"/>
        <v>-0.17008732638505925</v>
      </c>
      <c r="U367" s="34" t="str">
        <f t="shared" si="463"/>
        <v>C</v>
      </c>
      <c r="V367">
        <v>0</v>
      </c>
      <c r="X367" s="16">
        <f t="shared" si="464"/>
        <v>43982</v>
      </c>
      <c r="Y367" s="1" t="e">
        <f t="shared" si="446"/>
        <v>#N/A</v>
      </c>
      <c r="Z367" s="1" t="e">
        <f t="shared" si="447"/>
        <v>#N/A</v>
      </c>
      <c r="AA367" s="1">
        <f t="shared" si="448"/>
        <v>-1.2838024558905357</v>
      </c>
      <c r="AB367" s="1">
        <f t="shared" si="449"/>
        <v>-1.2838024558905357</v>
      </c>
      <c r="AC367">
        <v>0</v>
      </c>
      <c r="AD367" s="1">
        <v>-55.1</v>
      </c>
      <c r="AF367" s="16">
        <f t="shared" si="451"/>
        <v>43982</v>
      </c>
      <c r="AG367" s="1" t="e">
        <f t="shared" si="452"/>
        <v>#N/A</v>
      </c>
      <c r="AH367" s="1" t="e">
        <f t="shared" si="453"/>
        <v>#N/A</v>
      </c>
      <c r="AI367" s="1">
        <f t="shared" si="454"/>
        <v>-1.2838024558905357</v>
      </c>
      <c r="AJ367" s="1">
        <f t="shared" si="455"/>
        <v>-1.2838024558905357</v>
      </c>
      <c r="AQ367" s="16">
        <f t="shared" si="457"/>
        <v>43982</v>
      </c>
      <c r="AR367">
        <f t="shared" si="458"/>
        <v>1</v>
      </c>
      <c r="AS367">
        <f t="shared" si="459"/>
        <v>1</v>
      </c>
    </row>
    <row r="368" spans="1:45" x14ac:dyDescent="0.25">
      <c r="A368" s="7">
        <v>44012</v>
      </c>
      <c r="B368" s="8">
        <v>-0.572492</v>
      </c>
      <c r="C368" s="8">
        <f t="shared" si="440"/>
        <v>-0.44560712142624098</v>
      </c>
      <c r="D368" s="9">
        <f t="shared" si="437"/>
        <v>-2.2280356071312046</v>
      </c>
      <c r="E368" s="8">
        <f>_xll.BDH(E$2,"PX_LAST",$A368,$A368,"Days=A","Fill=P")</f>
        <v>-6.7</v>
      </c>
      <c r="F368" s="8">
        <f t="shared" si="441"/>
        <v>-5.6199229144164944</v>
      </c>
      <c r="G368" s="9">
        <f t="shared" si="438"/>
        <v>-0.51090208312877217</v>
      </c>
      <c r="H368" s="9">
        <f t="shared" si="460"/>
        <v>-0.67</v>
      </c>
      <c r="I368" s="9">
        <f t="shared" si="461"/>
        <v>-0.5904510415643861</v>
      </c>
      <c r="J368" s="8">
        <v>8.6822999999999997</v>
      </c>
      <c r="K368" s="8">
        <f t="shared" si="442"/>
        <v>-1.3990761999208829</v>
      </c>
      <c r="L368" s="9">
        <f t="shared" si="443"/>
        <v>-0.98282551541674268</v>
      </c>
      <c r="M368" s="8">
        <v>-0.52100000000000002</v>
      </c>
      <c r="N368" s="8">
        <f t="shared" si="444"/>
        <v>-1.0948832188639741</v>
      </c>
      <c r="O368" s="9">
        <f t="shared" si="439"/>
        <v>-1.0463666751497651</v>
      </c>
      <c r="Q368" s="40">
        <f t="shared" si="445"/>
        <v>-1.0373257998490579</v>
      </c>
      <c r="R368" s="14" t="str">
        <f t="shared" si="450"/>
        <v>R</v>
      </c>
      <c r="S368" t="str">
        <f t="shared" si="456"/>
        <v>R</v>
      </c>
      <c r="T368" s="17">
        <f t="shared" si="462"/>
        <v>-1.0373257998490579</v>
      </c>
      <c r="U368" s="34" t="str">
        <f t="shared" si="463"/>
        <v>R</v>
      </c>
      <c r="V368">
        <v>0</v>
      </c>
      <c r="X368" s="16">
        <f t="shared" si="464"/>
        <v>44012</v>
      </c>
      <c r="Y368" s="1" t="e">
        <f t="shared" si="446"/>
        <v>#N/A</v>
      </c>
      <c r="Z368" s="1" t="e">
        <f t="shared" si="447"/>
        <v>#N/A</v>
      </c>
      <c r="AA368" s="1" t="e">
        <f t="shared" si="448"/>
        <v>#N/A</v>
      </c>
      <c r="AB368" s="1">
        <f t="shared" si="449"/>
        <v>-1.0373257998490579</v>
      </c>
      <c r="AC368">
        <v>0</v>
      </c>
      <c r="AD368" s="1">
        <v>181.2</v>
      </c>
      <c r="AF368" s="16">
        <f t="shared" si="451"/>
        <v>44012</v>
      </c>
      <c r="AG368" s="1" t="e">
        <f t="shared" si="452"/>
        <v>#N/A</v>
      </c>
      <c r="AH368" s="1" t="e">
        <f t="shared" si="453"/>
        <v>#N/A</v>
      </c>
      <c r="AI368" s="1" t="e">
        <f t="shared" si="454"/>
        <v>#N/A</v>
      </c>
      <c r="AJ368" s="1">
        <f t="shared" si="455"/>
        <v>-1.0373257998490579</v>
      </c>
      <c r="AQ368" s="16">
        <f t="shared" si="457"/>
        <v>44012</v>
      </c>
      <c r="AR368">
        <f t="shared" si="458"/>
        <v>2</v>
      </c>
      <c r="AS368">
        <f t="shared" si="459"/>
        <v>2</v>
      </c>
    </row>
    <row r="369" spans="1:45" x14ac:dyDescent="0.25">
      <c r="A369" s="7">
        <v>44043</v>
      </c>
      <c r="B369" s="8">
        <v>-0.454702</v>
      </c>
      <c r="C369" s="8">
        <f t="shared" si="440"/>
        <v>-0.44819916181976227</v>
      </c>
      <c r="D369" s="9">
        <f t="shared" si="437"/>
        <v>-2.2409958090988114</v>
      </c>
      <c r="E369" s="8">
        <f>_xll.BDH(E$2,"PX_LAST",$A369,$A369,"Days=A","Fill=P")</f>
        <v>-5.4</v>
      </c>
      <c r="F369" s="8">
        <f t="shared" si="441"/>
        <v>-5.5572448838077939</v>
      </c>
      <c r="G369" s="9">
        <f t="shared" si="438"/>
        <v>-0.50520408034616304</v>
      </c>
      <c r="H369" s="9">
        <f t="shared" si="460"/>
        <v>-0.58000000000000007</v>
      </c>
      <c r="I369" s="9">
        <f t="shared" si="461"/>
        <v>-0.54260204017308156</v>
      </c>
      <c r="J369" s="8">
        <v>5.2610000000000001</v>
      </c>
      <c r="K369" s="8">
        <f t="shared" si="442"/>
        <v>0.49904551705656885</v>
      </c>
      <c r="L369" s="9">
        <f t="shared" si="443"/>
        <v>0.69904551705656881</v>
      </c>
      <c r="M369" s="8">
        <v>3.5000000000000003E-2</v>
      </c>
      <c r="N369" s="8">
        <f t="shared" si="444"/>
        <v>-0.7728665014877415</v>
      </c>
      <c r="O369" s="9">
        <f t="shared" si="439"/>
        <v>-0.38643325074387075</v>
      </c>
      <c r="Q369" s="40">
        <f t="shared" si="445"/>
        <v>-0.30745121348538756</v>
      </c>
      <c r="R369" s="14" t="str">
        <f t="shared" si="450"/>
        <v>R</v>
      </c>
      <c r="S369" t="str">
        <f t="shared" si="456"/>
        <v>R</v>
      </c>
      <c r="T369" s="17">
        <f t="shared" si="462"/>
        <v>-1.0373257998490579</v>
      </c>
      <c r="U369" s="34" t="str">
        <f t="shared" si="463"/>
        <v>R</v>
      </c>
      <c r="V369">
        <v>0</v>
      </c>
      <c r="X369" s="16">
        <f t="shared" si="464"/>
        <v>44043</v>
      </c>
      <c r="Y369" s="1" t="e">
        <f t="shared" si="446"/>
        <v>#N/A</v>
      </c>
      <c r="Z369" s="1" t="e">
        <f t="shared" si="447"/>
        <v>#N/A</v>
      </c>
      <c r="AA369" s="1" t="e">
        <f t="shared" si="448"/>
        <v>#N/A</v>
      </c>
      <c r="AB369" s="1">
        <f t="shared" si="449"/>
        <v>-0.30745121348538756</v>
      </c>
      <c r="AC369">
        <v>0</v>
      </c>
      <c r="AD369" s="1">
        <v>246.8</v>
      </c>
      <c r="AF369" s="16">
        <f t="shared" si="451"/>
        <v>44043</v>
      </c>
      <c r="AG369" s="1" t="e">
        <f t="shared" si="452"/>
        <v>#N/A</v>
      </c>
      <c r="AH369" s="1" t="e">
        <f t="shared" si="453"/>
        <v>#N/A</v>
      </c>
      <c r="AI369" s="1" t="e">
        <f t="shared" si="454"/>
        <v>#N/A</v>
      </c>
      <c r="AJ369" s="1">
        <f t="shared" si="455"/>
        <v>-0.30745121348538756</v>
      </c>
      <c r="AQ369" s="16">
        <f t="shared" si="457"/>
        <v>44043</v>
      </c>
      <c r="AR369">
        <f t="shared" si="458"/>
        <v>2</v>
      </c>
      <c r="AS369">
        <f t="shared" si="459"/>
        <v>2</v>
      </c>
    </row>
    <row r="370" spans="1:45" x14ac:dyDescent="0.25">
      <c r="A370" s="7">
        <v>44074</v>
      </c>
      <c r="B370" s="8">
        <v>-0.34943400000000002</v>
      </c>
      <c r="C370" s="8">
        <f t="shared" si="440"/>
        <v>-0.42005109070113006</v>
      </c>
      <c r="D370" s="9">
        <f t="shared" si="437"/>
        <v>-2.1002554535056501</v>
      </c>
      <c r="E370" s="8">
        <f>_xll.BDH(E$2,"PX_LAST",$A370,$A370,"Days=A","Fill=P")</f>
        <v>-4.3</v>
      </c>
      <c r="F370" s="8">
        <f t="shared" si="441"/>
        <v>-5.1989300919225725</v>
      </c>
      <c r="G370" s="9">
        <f t="shared" si="438"/>
        <v>-0.47263000835659752</v>
      </c>
      <c r="H370" s="9">
        <f t="shared" si="460"/>
        <v>-0.43999999999999995</v>
      </c>
      <c r="I370" s="9">
        <f t="shared" si="461"/>
        <v>-0.45631500417829873</v>
      </c>
      <c r="J370" s="8">
        <v>2.4660000000000002</v>
      </c>
      <c r="K370" s="8">
        <f t="shared" si="442"/>
        <v>1.0596275446954468</v>
      </c>
      <c r="L370" s="9">
        <f t="shared" si="443"/>
        <v>1.2293821179209627</v>
      </c>
      <c r="M370" s="8">
        <v>0.14299999999999999</v>
      </c>
      <c r="N370" s="8">
        <f t="shared" si="444"/>
        <v>-0.51184454856373518</v>
      </c>
      <c r="O370" s="9">
        <f t="shared" si="439"/>
        <v>-0.25592227428186759</v>
      </c>
      <c r="Q370" s="40">
        <f t="shared" si="445"/>
        <v>-8.0768204310760955E-2</v>
      </c>
      <c r="R370" s="14" t="str">
        <f t="shared" si="450"/>
        <v>R</v>
      </c>
      <c r="S370" t="str">
        <f t="shared" si="456"/>
        <v>R</v>
      </c>
      <c r="T370" s="17">
        <f t="shared" si="462"/>
        <v>-1.0373257998490579</v>
      </c>
      <c r="U370" s="34" t="str">
        <f t="shared" si="463"/>
        <v>R</v>
      </c>
      <c r="V370">
        <v>0</v>
      </c>
      <c r="X370" s="16">
        <f t="shared" si="464"/>
        <v>44074</v>
      </c>
      <c r="Y370" s="1">
        <f t="shared" si="446"/>
        <v>-8.0768204310760955E-2</v>
      </c>
      <c r="Z370" s="1" t="e">
        <f t="shared" si="447"/>
        <v>#N/A</v>
      </c>
      <c r="AA370" s="1" t="e">
        <f t="shared" si="448"/>
        <v>#N/A</v>
      </c>
      <c r="AB370" s="1">
        <f t="shared" si="449"/>
        <v>-8.0768204310760955E-2</v>
      </c>
      <c r="AC370">
        <v>0</v>
      </c>
      <c r="AD370" s="1">
        <v>210.8</v>
      </c>
      <c r="AF370" s="16">
        <f t="shared" si="451"/>
        <v>44074</v>
      </c>
      <c r="AG370" s="1">
        <f t="shared" si="452"/>
        <v>-8.0768204310760955E-2</v>
      </c>
      <c r="AH370" s="1" t="e">
        <f t="shared" si="453"/>
        <v>#N/A</v>
      </c>
      <c r="AI370" s="1" t="e">
        <f t="shared" si="454"/>
        <v>#N/A</v>
      </c>
      <c r="AJ370" s="1">
        <f t="shared" si="455"/>
        <v>-8.0768204310760955E-2</v>
      </c>
      <c r="AQ370" s="16">
        <f t="shared" si="457"/>
        <v>44074</v>
      </c>
      <c r="AR370">
        <f t="shared" si="458"/>
        <v>2</v>
      </c>
      <c r="AS370">
        <f t="shared" si="459"/>
        <v>2</v>
      </c>
    </row>
    <row r="371" spans="1:45" x14ac:dyDescent="0.25">
      <c r="A371" s="7">
        <v>44104</v>
      </c>
      <c r="B371" s="8">
        <v>-0.256187</v>
      </c>
      <c r="C371" s="8">
        <f t="shared" si="440"/>
        <v>-0.37334982485130797</v>
      </c>
      <c r="D371" s="9">
        <f t="shared" si="437"/>
        <v>-1.8667491242565397</v>
      </c>
      <c r="E371" s="8">
        <f>_xll.BDH(E$2,"PX_LAST",$A371,$A371,"Days=A","Fill=P")</f>
        <v>-3.3</v>
      </c>
      <c r="F371" s="8">
        <f t="shared" si="441"/>
        <v>-4.6577350157246391</v>
      </c>
      <c r="G371" s="9">
        <f t="shared" si="438"/>
        <v>-0.4234304559749672</v>
      </c>
      <c r="H371" s="9">
        <f t="shared" si="460"/>
        <v>0.17</v>
      </c>
      <c r="I371" s="9">
        <f t="shared" si="461"/>
        <v>-0.12671522798748358</v>
      </c>
      <c r="J371" s="8">
        <v>1.3404</v>
      </c>
      <c r="K371" s="8">
        <f t="shared" si="442"/>
        <v>1.1396476944572447</v>
      </c>
      <c r="L371" s="9">
        <f t="shared" si="443"/>
        <v>1.2675428302682963</v>
      </c>
      <c r="M371" s="8">
        <v>0.08</v>
      </c>
      <c r="N371" s="8">
        <f t="shared" si="444"/>
        <v>-0.34316885222307064</v>
      </c>
      <c r="O371" s="9">
        <f t="shared" si="439"/>
        <v>-0.17158442611153532</v>
      </c>
      <c r="Q371" s="40">
        <f t="shared" si="445"/>
        <v>5.2181075678846556E-3</v>
      </c>
      <c r="R371" s="14" t="str">
        <f t="shared" si="450"/>
        <v>E</v>
      </c>
      <c r="S371" t="str">
        <f t="shared" si="456"/>
        <v>E</v>
      </c>
      <c r="T371" s="17">
        <f t="shared" si="462"/>
        <v>5.2181075678846556E-3</v>
      </c>
      <c r="U371" s="34" t="str">
        <f t="shared" si="463"/>
        <v>E</v>
      </c>
      <c r="V371">
        <v>0</v>
      </c>
      <c r="X371" s="16">
        <f t="shared" si="464"/>
        <v>44104</v>
      </c>
      <c r="Y371" s="1">
        <f t="shared" si="446"/>
        <v>5.2181075678846556E-3</v>
      </c>
      <c r="Z371" s="1" t="e">
        <f t="shared" si="447"/>
        <v>#N/A</v>
      </c>
      <c r="AA371" s="1" t="e">
        <f t="shared" si="448"/>
        <v>#N/A</v>
      </c>
      <c r="AB371" s="1" t="e">
        <f t="shared" si="449"/>
        <v>#N/A</v>
      </c>
      <c r="AC371">
        <v>0</v>
      </c>
      <c r="AD371" s="1">
        <v>172.9</v>
      </c>
      <c r="AF371" s="16">
        <f t="shared" si="451"/>
        <v>44104</v>
      </c>
      <c r="AG371" s="1">
        <f t="shared" si="452"/>
        <v>5.2181075678846556E-3</v>
      </c>
      <c r="AH371" s="1" t="e">
        <f t="shared" si="453"/>
        <v>#N/A</v>
      </c>
      <c r="AI371" s="1" t="e">
        <f t="shared" si="454"/>
        <v>#N/A</v>
      </c>
      <c r="AJ371" s="1" t="e">
        <f t="shared" si="455"/>
        <v>#N/A</v>
      </c>
      <c r="AQ371" s="16">
        <f t="shared" si="457"/>
        <v>44104</v>
      </c>
      <c r="AR371">
        <f t="shared" si="458"/>
        <v>4</v>
      </c>
      <c r="AS371">
        <f t="shared" si="459"/>
        <v>4</v>
      </c>
    </row>
    <row r="372" spans="1:45" x14ac:dyDescent="0.25">
      <c r="A372" s="7">
        <v>44135</v>
      </c>
      <c r="B372" s="8">
        <v>-0.17221600000000001</v>
      </c>
      <c r="C372" s="8">
        <f t="shared" si="440"/>
        <v>-0.31602668476868523</v>
      </c>
      <c r="D372" s="9">
        <f t="shared" si="437"/>
        <v>-1.5801334238434261</v>
      </c>
      <c r="E372" s="8">
        <f>_xll.BDH(E$2,"PX_LAST",$A372,$A372,"Days=A","Fill=P")</f>
        <v>-2.5</v>
      </c>
      <c r="F372" s="8">
        <f t="shared" si="441"/>
        <v>-4.0427805362431171</v>
      </c>
      <c r="G372" s="9">
        <f t="shared" si="438"/>
        <v>-0.3675255032948288</v>
      </c>
      <c r="H372" s="9">
        <f t="shared" si="460"/>
        <v>0.8</v>
      </c>
      <c r="I372" s="9">
        <f t="shared" si="461"/>
        <v>0.21623724835258562</v>
      </c>
      <c r="J372" s="8">
        <v>0.69840000000000002</v>
      </c>
      <c r="K372" s="8">
        <f t="shared" si="442"/>
        <v>1.01389210153693</v>
      </c>
      <c r="L372" s="9">
        <f t="shared" si="443"/>
        <v>1.206922093082146</v>
      </c>
      <c r="M372" s="8">
        <v>-0.50800000000000001</v>
      </c>
      <c r="N372" s="8">
        <f t="shared" si="444"/>
        <v>-0.39014572933949554</v>
      </c>
      <c r="O372" s="9">
        <f t="shared" si="439"/>
        <v>-0.19507286466974777</v>
      </c>
      <c r="Q372" s="40">
        <f t="shared" si="445"/>
        <v>0.10752685774313175</v>
      </c>
      <c r="R372" s="14" t="str">
        <f t="shared" si="450"/>
        <v>E</v>
      </c>
      <c r="S372" t="str">
        <f t="shared" si="456"/>
        <v>E</v>
      </c>
      <c r="T372" s="17">
        <f t="shared" si="462"/>
        <v>5.2181075678846556E-3</v>
      </c>
      <c r="U372" s="34" t="str">
        <f t="shared" si="463"/>
        <v>E</v>
      </c>
      <c r="V372">
        <v>0</v>
      </c>
      <c r="X372" s="16">
        <f t="shared" si="464"/>
        <v>44135</v>
      </c>
      <c r="Y372" s="1">
        <f t="shared" si="446"/>
        <v>0.10752685774313175</v>
      </c>
      <c r="Z372" s="1" t="e">
        <f t="shared" si="447"/>
        <v>#N/A</v>
      </c>
      <c r="AA372" s="1" t="e">
        <f t="shared" si="448"/>
        <v>#N/A</v>
      </c>
      <c r="AB372" s="1" t="e">
        <f t="shared" si="449"/>
        <v>#N/A</v>
      </c>
      <c r="AC372">
        <v>0</v>
      </c>
      <c r="AD372" s="1">
        <v>114.5</v>
      </c>
      <c r="AF372" s="16">
        <f t="shared" si="451"/>
        <v>44135</v>
      </c>
      <c r="AG372" s="1">
        <f t="shared" si="452"/>
        <v>0.10752685774313175</v>
      </c>
      <c r="AH372" s="1" t="e">
        <f t="shared" si="453"/>
        <v>#N/A</v>
      </c>
      <c r="AI372" s="1" t="e">
        <f t="shared" si="454"/>
        <v>#N/A</v>
      </c>
      <c r="AJ372" s="1" t="e">
        <f t="shared" si="455"/>
        <v>#N/A</v>
      </c>
      <c r="AQ372" s="16">
        <f t="shared" si="457"/>
        <v>44135</v>
      </c>
      <c r="AR372">
        <f t="shared" si="458"/>
        <v>4</v>
      </c>
      <c r="AS372">
        <f t="shared" si="459"/>
        <v>4</v>
      </c>
    </row>
    <row r="373" spans="1:45" x14ac:dyDescent="0.25">
      <c r="A373" s="7">
        <v>44165</v>
      </c>
      <c r="B373" s="8">
        <v>-0.10988000000000001</v>
      </c>
      <c r="C373" s="8">
        <f t="shared" si="440"/>
        <v>-0.25727487960960993</v>
      </c>
      <c r="D373" s="9">
        <f t="shared" si="437"/>
        <v>-1.2863743980480495</v>
      </c>
      <c r="E373" s="8">
        <f>_xll.BDH(E$2,"PX_LAST",$A373,$A373,"Days=A","Fill=P")</f>
        <v>-1.9</v>
      </c>
      <c r="F373" s="8">
        <f t="shared" si="441"/>
        <v>-3.4320880834138285</v>
      </c>
      <c r="G373" s="9">
        <f t="shared" si="438"/>
        <v>-0.31200800758307534</v>
      </c>
      <c r="H373" s="9">
        <f t="shared" si="460"/>
        <v>0.69000000000000006</v>
      </c>
      <c r="I373" s="9">
        <f t="shared" si="461"/>
        <v>0.18899599620846236</v>
      </c>
      <c r="J373" s="8">
        <v>-6.6E-3</v>
      </c>
      <c r="K373" s="8">
        <f t="shared" si="442"/>
        <v>0.72305185259890492</v>
      </c>
      <c r="L373" s="9">
        <f t="shared" si="443"/>
        <v>0.92305185259890488</v>
      </c>
      <c r="M373" s="8">
        <v>0.55600000000000005</v>
      </c>
      <c r="N373" s="8">
        <f t="shared" si="444"/>
        <v>-0.12049419647773923</v>
      </c>
      <c r="O373" s="9">
        <f t="shared" si="439"/>
        <v>-6.0247098238869617E-2</v>
      </c>
      <c r="Q373" s="40">
        <f t="shared" si="445"/>
        <v>0.19507516100898131</v>
      </c>
      <c r="R373" s="14" t="str">
        <f t="shared" si="450"/>
        <v>E</v>
      </c>
      <c r="S373" t="str">
        <f t="shared" si="456"/>
        <v>E</v>
      </c>
      <c r="T373" s="17">
        <f t="shared" si="462"/>
        <v>5.2181075678846556E-3</v>
      </c>
      <c r="U373" s="34" t="str">
        <f t="shared" si="463"/>
        <v>E</v>
      </c>
      <c r="V373">
        <v>0</v>
      </c>
      <c r="X373" s="16">
        <f t="shared" si="464"/>
        <v>44165</v>
      </c>
      <c r="Y373" s="1">
        <f t="shared" si="446"/>
        <v>0.19507516100898131</v>
      </c>
      <c r="Z373" s="1" t="e">
        <f t="shared" si="447"/>
        <v>#N/A</v>
      </c>
      <c r="AA373" s="1" t="e">
        <f t="shared" si="448"/>
        <v>#N/A</v>
      </c>
      <c r="AB373" s="1" t="e">
        <f t="shared" si="449"/>
        <v>#N/A</v>
      </c>
      <c r="AC373">
        <v>0</v>
      </c>
      <c r="AD373" s="1">
        <v>77.8</v>
      </c>
      <c r="AF373" s="16">
        <f t="shared" si="451"/>
        <v>44165</v>
      </c>
      <c r="AG373" s="1">
        <f t="shared" si="452"/>
        <v>0.19507516100898131</v>
      </c>
      <c r="AH373" s="1" t="e">
        <f t="shared" si="453"/>
        <v>#N/A</v>
      </c>
      <c r="AI373" s="1" t="e">
        <f t="shared" si="454"/>
        <v>#N/A</v>
      </c>
      <c r="AJ373" s="1" t="e">
        <f t="shared" si="455"/>
        <v>#N/A</v>
      </c>
      <c r="AQ373" s="16">
        <f t="shared" si="457"/>
        <v>44165</v>
      </c>
      <c r="AR373">
        <f t="shared" si="458"/>
        <v>4</v>
      </c>
      <c r="AS373">
        <f t="shared" si="459"/>
        <v>4</v>
      </c>
    </row>
    <row r="374" spans="1:45" x14ac:dyDescent="0.25">
      <c r="A374" s="7">
        <v>44196</v>
      </c>
      <c r="B374" s="8">
        <v>-0.16081999999999999</v>
      </c>
      <c r="C374" s="8">
        <f t="shared" si="440"/>
        <v>-0.2297852389208711</v>
      </c>
      <c r="D374" s="9">
        <f t="shared" si="437"/>
        <v>-1.1489261946043554</v>
      </c>
      <c r="E374" s="8">
        <f>_xll.BDH(E$2,"PX_LAST",$A374,$A374,"Days=A","Fill=P")</f>
        <v>-1</v>
      </c>
      <c r="F374" s="8">
        <f t="shared" si="441"/>
        <v>-2.7389429796408873</v>
      </c>
      <c r="G374" s="9">
        <f t="shared" si="438"/>
        <v>-0.24899481633098974</v>
      </c>
      <c r="H374" s="9">
        <f t="shared" si="460"/>
        <v>0.57000000000000006</v>
      </c>
      <c r="I374" s="9">
        <f t="shared" si="461"/>
        <v>0.16050259183450516</v>
      </c>
      <c r="J374" s="8">
        <v>0.51290000000000002</v>
      </c>
      <c r="K374" s="8">
        <f t="shared" si="442"/>
        <v>0.66315857460821703</v>
      </c>
      <c r="L374" s="9">
        <f t="shared" si="443"/>
        <v>0.8631585746082171</v>
      </c>
      <c r="M374" s="8">
        <v>0.59099999999999997</v>
      </c>
      <c r="N374" s="8">
        <f t="shared" si="444"/>
        <v>8.2281649518416447E-2</v>
      </c>
      <c r="O374" s="9">
        <f t="shared" si="439"/>
        <v>8.2281649518416447E-2</v>
      </c>
      <c r="Q374" s="40">
        <f t="shared" si="445"/>
        <v>0.22543824664009321</v>
      </c>
      <c r="R374" s="14" t="str">
        <f t="shared" si="450"/>
        <v>E</v>
      </c>
      <c r="S374" t="str">
        <f t="shared" si="456"/>
        <v>E</v>
      </c>
      <c r="T374" s="17">
        <f t="shared" si="462"/>
        <v>5.2181075678846556E-3</v>
      </c>
      <c r="U374" s="34" t="str">
        <f t="shared" si="463"/>
        <v>E</v>
      </c>
      <c r="V374">
        <v>0</v>
      </c>
      <c r="X374" s="16">
        <f t="shared" si="464"/>
        <v>44196</v>
      </c>
      <c r="Y374" s="1">
        <f t="shared" si="446"/>
        <v>0.22543824664009321</v>
      </c>
      <c r="Z374" s="1">
        <f t="shared" si="447"/>
        <v>0.22543824664009321</v>
      </c>
      <c r="AA374" s="1" t="e">
        <f t="shared" si="448"/>
        <v>#N/A</v>
      </c>
      <c r="AB374" s="1" t="e">
        <f t="shared" si="449"/>
        <v>#N/A</v>
      </c>
      <c r="AC374">
        <v>0</v>
      </c>
      <c r="AD374" s="1">
        <v>48.2</v>
      </c>
      <c r="AF374" s="16">
        <f t="shared" si="451"/>
        <v>44196</v>
      </c>
      <c r="AG374" s="1">
        <f t="shared" si="452"/>
        <v>0.22543824664009321</v>
      </c>
      <c r="AH374" s="1">
        <f t="shared" si="453"/>
        <v>0.22543824664009321</v>
      </c>
      <c r="AI374" s="1" t="e">
        <f t="shared" si="454"/>
        <v>#N/A</v>
      </c>
      <c r="AJ374" s="1" t="e">
        <f t="shared" si="455"/>
        <v>#N/A</v>
      </c>
      <c r="AQ374" s="16">
        <f t="shared" si="457"/>
        <v>44196</v>
      </c>
      <c r="AR374">
        <f t="shared" si="458"/>
        <v>4</v>
      </c>
      <c r="AS374">
        <f t="shared" si="459"/>
        <v>4</v>
      </c>
    </row>
    <row r="375" spans="1:45" x14ac:dyDescent="0.25">
      <c r="A375" s="7">
        <v>44227</v>
      </c>
      <c r="B375" s="8">
        <v>-0.11755699999999999</v>
      </c>
      <c r="C375" s="8">
        <f t="shared" si="440"/>
        <v>-0.19780019082842284</v>
      </c>
      <c r="D375" s="9">
        <f t="shared" si="437"/>
        <v>-0.9890009541421142</v>
      </c>
      <c r="E375" s="8">
        <f>_xll.BDH(E$2,"PX_LAST",$A375,$A375,"Days=A","Fill=P")</f>
        <v>-0.5</v>
      </c>
      <c r="F375" s="8">
        <f t="shared" si="441"/>
        <v>-2.1008442304432342</v>
      </c>
      <c r="G375" s="9">
        <f t="shared" si="438"/>
        <v>-0.19098583913120312</v>
      </c>
      <c r="H375" s="9">
        <f t="shared" si="460"/>
        <v>0.49000000000000005</v>
      </c>
      <c r="I375" s="9">
        <f t="shared" si="461"/>
        <v>0.14950708043439848</v>
      </c>
      <c r="J375" s="8">
        <v>0.13009999999999999</v>
      </c>
      <c r="K375" s="8">
        <f t="shared" si="442"/>
        <v>0.51123688084487517</v>
      </c>
      <c r="L375" s="9">
        <f t="shared" si="443"/>
        <v>0.71123688084487524</v>
      </c>
      <c r="M375" s="8">
        <v>0.105</v>
      </c>
      <c r="N375" s="8">
        <f t="shared" si="444"/>
        <v>8.875637940566776E-2</v>
      </c>
      <c r="O375" s="9">
        <f t="shared" si="439"/>
        <v>8.875637940566776E-2</v>
      </c>
      <c r="Q375" s="40">
        <f t="shared" si="445"/>
        <v>0.18924866021130304</v>
      </c>
      <c r="R375" s="14" t="str">
        <f t="shared" si="450"/>
        <v>SD</v>
      </c>
      <c r="S375" t="str">
        <f t="shared" si="456"/>
        <v>SD</v>
      </c>
      <c r="T375" s="17">
        <f t="shared" si="462"/>
        <v>0.18924866021130304</v>
      </c>
      <c r="U375" s="34" t="str">
        <f t="shared" si="463"/>
        <v>SD</v>
      </c>
      <c r="V375">
        <v>0</v>
      </c>
      <c r="X375" s="16">
        <f t="shared" si="464"/>
        <v>44227</v>
      </c>
      <c r="Y375" s="1" t="e">
        <f t="shared" si="446"/>
        <v>#N/A</v>
      </c>
      <c r="Z375" s="1">
        <f t="shared" si="447"/>
        <v>0.18924866021130304</v>
      </c>
      <c r="AA375" s="1" t="e">
        <f t="shared" si="448"/>
        <v>#N/A</v>
      </c>
      <c r="AB375" s="1" t="e">
        <f t="shared" si="449"/>
        <v>#N/A</v>
      </c>
      <c r="AC375">
        <v>0</v>
      </c>
      <c r="AD375" s="1">
        <v>65.3</v>
      </c>
      <c r="AF375" s="16">
        <f t="shared" si="451"/>
        <v>44227</v>
      </c>
      <c r="AG375" s="1" t="e">
        <f t="shared" si="452"/>
        <v>#N/A</v>
      </c>
      <c r="AH375" s="1">
        <f t="shared" si="453"/>
        <v>0.18924866021130304</v>
      </c>
      <c r="AI375" s="1" t="e">
        <f t="shared" si="454"/>
        <v>#N/A</v>
      </c>
      <c r="AJ375" s="1" t="e">
        <f t="shared" si="455"/>
        <v>#N/A</v>
      </c>
      <c r="AQ375" s="16">
        <f t="shared" si="457"/>
        <v>44227</v>
      </c>
      <c r="AR375">
        <f t="shared" si="458"/>
        <v>3</v>
      </c>
      <c r="AS375">
        <f t="shared" si="459"/>
        <v>3</v>
      </c>
    </row>
    <row r="376" spans="1:45" x14ac:dyDescent="0.25">
      <c r="A376" s="7">
        <v>44255</v>
      </c>
      <c r="B376" s="8">
        <v>-1.3077E-2</v>
      </c>
      <c r="C376" s="8">
        <f t="shared" si="440"/>
        <v>-0.14515408144232234</v>
      </c>
      <c r="D376" s="9">
        <f t="shared" si="437"/>
        <v>-0.72577040721161168</v>
      </c>
      <c r="E376" s="8">
        <f>_xll.BDH(E$2,"PX_LAST",$A376,$A376,"Days=A","Fill=P")</f>
        <v>-0.5</v>
      </c>
      <c r="F376" s="8">
        <f t="shared" si="441"/>
        <v>-1.6446036247669125</v>
      </c>
      <c r="G376" s="9">
        <f t="shared" si="438"/>
        <v>-0.14950942043335569</v>
      </c>
      <c r="H376" s="9">
        <f t="shared" si="460"/>
        <v>0.38</v>
      </c>
      <c r="I376" s="9">
        <f t="shared" si="461"/>
        <v>0.11524528978332216</v>
      </c>
      <c r="J376" s="8">
        <v>-0.99019999999999997</v>
      </c>
      <c r="K376" s="8">
        <f t="shared" si="442"/>
        <v>8.3327369804085671E-2</v>
      </c>
      <c r="L376" s="9">
        <f t="shared" si="443"/>
        <v>0.28332736980408568</v>
      </c>
      <c r="M376" s="8">
        <v>0.47299999999999998</v>
      </c>
      <c r="N376" s="8">
        <f t="shared" si="444"/>
        <v>0.19826581127505244</v>
      </c>
      <c r="O376" s="9">
        <f t="shared" si="439"/>
        <v>0.19826581127505244</v>
      </c>
      <c r="Q376" s="40">
        <f t="shared" si="445"/>
        <v>0.1167530377328998</v>
      </c>
      <c r="R376" s="14" t="str">
        <f t="shared" si="450"/>
        <v>SD</v>
      </c>
      <c r="S376" t="str">
        <f t="shared" si="456"/>
        <v>SD</v>
      </c>
      <c r="T376" s="17">
        <f t="shared" si="462"/>
        <v>0.18924866021130304</v>
      </c>
      <c r="U376" s="34" t="str">
        <f t="shared" si="463"/>
        <v>SD</v>
      </c>
      <c r="V376">
        <v>0</v>
      </c>
      <c r="X376" s="16">
        <f t="shared" si="464"/>
        <v>44255</v>
      </c>
      <c r="Y376" s="1">
        <f t="shared" si="446"/>
        <v>0.1167530377328998</v>
      </c>
      <c r="Z376" s="1">
        <f t="shared" si="447"/>
        <v>0.1167530377328998</v>
      </c>
      <c r="AA376" s="1" t="e">
        <f t="shared" si="448"/>
        <v>#N/A</v>
      </c>
      <c r="AB376" s="1" t="e">
        <f t="shared" si="449"/>
        <v>#N/A</v>
      </c>
      <c r="AC376">
        <v>0</v>
      </c>
      <c r="AD376" s="1">
        <v>86.5</v>
      </c>
      <c r="AF376" s="16">
        <f t="shared" si="451"/>
        <v>44255</v>
      </c>
      <c r="AG376" s="1">
        <f t="shared" si="452"/>
        <v>0.1167530377328998</v>
      </c>
      <c r="AH376" s="1">
        <f t="shared" si="453"/>
        <v>0.1167530377328998</v>
      </c>
      <c r="AI376" s="1" t="e">
        <f t="shared" si="454"/>
        <v>#N/A</v>
      </c>
      <c r="AJ376" s="1" t="e">
        <f t="shared" si="455"/>
        <v>#N/A</v>
      </c>
      <c r="AQ376" s="16">
        <f t="shared" si="457"/>
        <v>44255</v>
      </c>
      <c r="AR376">
        <f t="shared" si="458"/>
        <v>3</v>
      </c>
      <c r="AS376">
        <f t="shared" si="459"/>
        <v>3</v>
      </c>
    </row>
    <row r="377" spans="1:45" x14ac:dyDescent="0.25">
      <c r="A377" s="7">
        <v>44286</v>
      </c>
      <c r="B377" s="8">
        <v>5.9064999999999999E-2</v>
      </c>
      <c r="C377" s="8">
        <f t="shared" si="440"/>
        <v>-8.6951643231260464E-2</v>
      </c>
      <c r="D377" s="9">
        <f t="shared" si="437"/>
        <v>-0.43475821615630228</v>
      </c>
      <c r="E377" s="8">
        <f>_xll.BDH(E$2,"PX_LAST",$A377,$A377,"Days=A","Fill=P")</f>
        <v>5.5</v>
      </c>
      <c r="F377" s="8">
        <f t="shared" si="441"/>
        <v>0.39160840829165777</v>
      </c>
      <c r="G377" s="9">
        <f t="shared" si="438"/>
        <v>3.5600764390150703E-2</v>
      </c>
      <c r="H377" s="9">
        <f t="shared" si="460"/>
        <v>0.88000000000000012</v>
      </c>
      <c r="I377" s="9">
        <f t="shared" si="461"/>
        <v>0.45780038219507541</v>
      </c>
      <c r="J377" s="8">
        <v>1.9377</v>
      </c>
      <c r="K377" s="8">
        <f t="shared" si="442"/>
        <v>0.61182356940992133</v>
      </c>
      <c r="L377" s="9">
        <f t="shared" si="443"/>
        <v>0.8118235694099214</v>
      </c>
      <c r="M377" s="8">
        <v>0.89600000000000002</v>
      </c>
      <c r="N377" s="8">
        <f t="shared" si="444"/>
        <v>0.39712005506166248</v>
      </c>
      <c r="O377" s="9">
        <f t="shared" si="439"/>
        <v>0.39712005506166248</v>
      </c>
      <c r="Q377" s="40">
        <f t="shared" si="445"/>
        <v>0.35378085266084153</v>
      </c>
      <c r="R377" s="14" t="str">
        <f t="shared" si="450"/>
        <v>E</v>
      </c>
      <c r="S377" t="str">
        <f t="shared" si="456"/>
        <v>E</v>
      </c>
      <c r="T377" s="17">
        <f t="shared" si="462"/>
        <v>0.35378085266084153</v>
      </c>
      <c r="U377" s="34" t="str">
        <f t="shared" si="463"/>
        <v>E</v>
      </c>
      <c r="V377">
        <v>0</v>
      </c>
      <c r="X377" s="16">
        <f t="shared" si="464"/>
        <v>44286</v>
      </c>
      <c r="Y377" s="1">
        <f t="shared" si="446"/>
        <v>0.35378085266084153</v>
      </c>
      <c r="Z377" s="1" t="e">
        <f t="shared" si="447"/>
        <v>#N/A</v>
      </c>
      <c r="AA377" s="1" t="e">
        <f t="shared" si="448"/>
        <v>#N/A</v>
      </c>
      <c r="AB377" s="1" t="e">
        <f t="shared" si="449"/>
        <v>#N/A</v>
      </c>
      <c r="AC377">
        <v>0</v>
      </c>
      <c r="AD377" s="1">
        <v>28.1</v>
      </c>
      <c r="AF377" s="16">
        <f t="shared" si="451"/>
        <v>44286</v>
      </c>
      <c r="AG377" s="1">
        <f t="shared" si="452"/>
        <v>0.35378085266084153</v>
      </c>
      <c r="AH377" s="1" t="e">
        <f t="shared" si="453"/>
        <v>#N/A</v>
      </c>
      <c r="AI377" s="1" t="e">
        <f t="shared" si="454"/>
        <v>#N/A</v>
      </c>
      <c r="AJ377" s="1" t="e">
        <f t="shared" si="455"/>
        <v>#N/A</v>
      </c>
      <c r="AQ377" s="16">
        <f t="shared" si="457"/>
        <v>44286</v>
      </c>
      <c r="AR377">
        <f t="shared" si="458"/>
        <v>4</v>
      </c>
      <c r="AS377">
        <f t="shared" si="459"/>
        <v>4</v>
      </c>
    </row>
    <row r="378" spans="1:45" x14ac:dyDescent="0.25">
      <c r="A378" s="7">
        <v>44316</v>
      </c>
      <c r="B378" s="8">
        <v>7.8452999999999995E-2</v>
      </c>
      <c r="C378" s="8">
        <f t="shared" si="440"/>
        <v>-3.9811319910351223E-2</v>
      </c>
      <c r="D378" s="9">
        <f t="shared" si="437"/>
        <v>-0.19905659955175611</v>
      </c>
      <c r="E378" s="8">
        <f>_xll.BDH(E$2,"PX_LAST",$A378,$A378,"Days=A","Fill=P")</f>
        <v>12.9</v>
      </c>
      <c r="F378" s="8">
        <f t="shared" si="441"/>
        <v>3.9565000119285356</v>
      </c>
      <c r="G378" s="9">
        <f t="shared" si="438"/>
        <v>0.3596818192662305</v>
      </c>
      <c r="H378" s="9">
        <f t="shared" si="460"/>
        <v>1</v>
      </c>
      <c r="I378" s="9">
        <f t="shared" si="461"/>
        <v>0.67984090963311528</v>
      </c>
      <c r="J378" s="8">
        <v>0.68920000000000003</v>
      </c>
      <c r="K378" s="8">
        <f t="shared" si="442"/>
        <v>0.63387585212809383</v>
      </c>
      <c r="L378" s="9">
        <f t="shared" si="443"/>
        <v>0.83387585212809379</v>
      </c>
      <c r="M378" s="8">
        <v>1.1180000000000001</v>
      </c>
      <c r="N378" s="8">
        <f t="shared" si="444"/>
        <v>0.60257083936908873</v>
      </c>
      <c r="O378" s="9">
        <f t="shared" si="439"/>
        <v>0.60257083936908873</v>
      </c>
      <c r="Q378" s="40">
        <f t="shared" si="445"/>
        <v>0.54836846215250179</v>
      </c>
      <c r="R378" s="14" t="str">
        <f t="shared" si="450"/>
        <v>E</v>
      </c>
      <c r="S378" t="str">
        <f t="shared" si="456"/>
        <v>E</v>
      </c>
      <c r="T378" s="17">
        <f t="shared" si="462"/>
        <v>0.35378085266084153</v>
      </c>
      <c r="U378" s="34" t="str">
        <f t="shared" si="463"/>
        <v>E</v>
      </c>
      <c r="V378">
        <v>0</v>
      </c>
      <c r="X378" s="16">
        <f t="shared" si="464"/>
        <v>44316</v>
      </c>
      <c r="Y378" s="1">
        <f t="shared" si="446"/>
        <v>0.54836846215250179</v>
      </c>
      <c r="Z378" s="1" t="e">
        <f t="shared" si="447"/>
        <v>#N/A</v>
      </c>
      <c r="AA378" s="1" t="e">
        <f t="shared" si="448"/>
        <v>#N/A</v>
      </c>
      <c r="AB378" s="1" t="e">
        <f t="shared" si="449"/>
        <v>#N/A</v>
      </c>
      <c r="AC378">
        <v>0</v>
      </c>
      <c r="AD378" s="1">
        <v>42</v>
      </c>
      <c r="AF378" s="16">
        <f t="shared" si="451"/>
        <v>44316</v>
      </c>
      <c r="AG378" s="1">
        <f t="shared" si="452"/>
        <v>0.54836846215250179</v>
      </c>
      <c r="AH378" s="1" t="e">
        <f t="shared" si="453"/>
        <v>#N/A</v>
      </c>
      <c r="AI378" s="1" t="e">
        <f t="shared" si="454"/>
        <v>#N/A</v>
      </c>
      <c r="AJ378" s="1" t="e">
        <f t="shared" si="455"/>
        <v>#N/A</v>
      </c>
      <c r="AQ378" s="16">
        <f t="shared" si="457"/>
        <v>44316</v>
      </c>
      <c r="AR378">
        <f t="shared" si="458"/>
        <v>4</v>
      </c>
      <c r="AS378">
        <f t="shared" si="459"/>
        <v>4</v>
      </c>
    </row>
    <row r="379" spans="1:45" x14ac:dyDescent="0.25">
      <c r="A379" s="7">
        <v>44347</v>
      </c>
      <c r="B379" s="8">
        <v>9.1447000000000001E-2</v>
      </c>
      <c r="C379" s="8">
        <f t="shared" si="440"/>
        <v>-2.4026987359011195E-3</v>
      </c>
      <c r="D379" s="9">
        <f t="shared" si="437"/>
        <v>-1.2013493679505598E-2</v>
      </c>
      <c r="E379" s="8">
        <f>_xll.BDH(E$2,"PX_LAST",$A379,$A379,"Days=A","Fill=P")</f>
        <v>11.6</v>
      </c>
      <c r="F379" s="8">
        <f t="shared" si="441"/>
        <v>6.134897508528903</v>
      </c>
      <c r="G379" s="9">
        <f t="shared" si="438"/>
        <v>0.55771795532080937</v>
      </c>
      <c r="H379" s="9">
        <f t="shared" si="460"/>
        <v>1</v>
      </c>
      <c r="I379" s="9">
        <f t="shared" si="461"/>
        <v>0.77885897766040468</v>
      </c>
      <c r="J379" s="8">
        <v>0.29480000000000001</v>
      </c>
      <c r="K379" s="8">
        <f t="shared" si="442"/>
        <v>0.53723923427158704</v>
      </c>
      <c r="L379" s="9">
        <f t="shared" si="443"/>
        <v>0.737239234271587</v>
      </c>
      <c r="M379" s="8">
        <v>1.319</v>
      </c>
      <c r="N379" s="8">
        <f t="shared" si="444"/>
        <v>0.80675315014889848</v>
      </c>
      <c r="O379" s="9">
        <f t="shared" si="439"/>
        <v>0.80675315014889848</v>
      </c>
      <c r="Q379" s="40">
        <f t="shared" si="445"/>
        <v>0.6659486388481296</v>
      </c>
      <c r="R379" s="14" t="str">
        <f t="shared" si="450"/>
        <v>E</v>
      </c>
      <c r="S379" t="str">
        <f t="shared" si="456"/>
        <v>E</v>
      </c>
      <c r="T379" s="17">
        <f t="shared" si="462"/>
        <v>0.35378085266084153</v>
      </c>
      <c r="U379" s="34" t="str">
        <f t="shared" si="463"/>
        <v>E</v>
      </c>
      <c r="V379">
        <v>0</v>
      </c>
      <c r="X379" s="16">
        <f t="shared" si="464"/>
        <v>44347</v>
      </c>
      <c r="Y379" s="1">
        <f t="shared" si="446"/>
        <v>0.6659486388481296</v>
      </c>
      <c r="Z379" s="1" t="e">
        <f t="shared" si="447"/>
        <v>#N/A</v>
      </c>
      <c r="AA379" s="1" t="e">
        <f t="shared" si="448"/>
        <v>#N/A</v>
      </c>
      <c r="AB379" s="1" t="e">
        <f t="shared" si="449"/>
        <v>#N/A</v>
      </c>
      <c r="AC379">
        <v>0</v>
      </c>
      <c r="AD379" s="1">
        <v>4.4000000000000004</v>
      </c>
      <c r="AF379" s="16">
        <f t="shared" si="451"/>
        <v>44347</v>
      </c>
      <c r="AG379" s="1">
        <f t="shared" si="452"/>
        <v>0.6659486388481296</v>
      </c>
      <c r="AH379" s="1" t="e">
        <f t="shared" si="453"/>
        <v>#N/A</v>
      </c>
      <c r="AI379" s="1" t="e">
        <f t="shared" si="454"/>
        <v>#N/A</v>
      </c>
      <c r="AJ379" s="1" t="e">
        <f t="shared" si="455"/>
        <v>#N/A</v>
      </c>
      <c r="AQ379" s="16">
        <f t="shared" si="457"/>
        <v>44347</v>
      </c>
      <c r="AR379">
        <f t="shared" si="458"/>
        <v>4</v>
      </c>
      <c r="AS379">
        <f t="shared" si="459"/>
        <v>4</v>
      </c>
    </row>
    <row r="380" spans="1:45" x14ac:dyDescent="0.25">
      <c r="A380" s="7">
        <v>44377</v>
      </c>
      <c r="B380" s="8">
        <v>7.9035999999999995E-2</v>
      </c>
      <c r="C380" s="8">
        <f t="shared" si="440"/>
        <v>2.08073304038307E-2</v>
      </c>
      <c r="D380" s="9">
        <f t="shared" si="437"/>
        <v>0.10403665201915349</v>
      </c>
      <c r="E380" s="8">
        <f>_xll.BDH(E$2,"PX_LAST",$A380,$A380,"Days=A","Fill=P")</f>
        <v>10</v>
      </c>
      <c r="F380" s="8">
        <f t="shared" si="441"/>
        <v>7.2364517185981656</v>
      </c>
      <c r="G380" s="9">
        <f t="shared" si="438"/>
        <v>0.65785924714528776</v>
      </c>
      <c r="H380" s="9">
        <f t="shared" si="460"/>
        <v>1</v>
      </c>
      <c r="I380" s="9">
        <f t="shared" si="461"/>
        <v>0.82892962357264388</v>
      </c>
      <c r="J380" s="8">
        <v>0.71389999999999998</v>
      </c>
      <c r="K380" s="8">
        <f t="shared" si="442"/>
        <v>0.58758755250418471</v>
      </c>
      <c r="L380" s="9">
        <f t="shared" si="443"/>
        <v>0.78758755250418466</v>
      </c>
      <c r="M380" s="8">
        <v>1.3169999999999999</v>
      </c>
      <c r="N380" s="8">
        <f t="shared" si="444"/>
        <v>0.95217350235646248</v>
      </c>
      <c r="O380" s="9">
        <f t="shared" si="439"/>
        <v>0.95217350235646248</v>
      </c>
      <c r="Q380" s="40">
        <f t="shared" si="445"/>
        <v>0.76598967495823078</v>
      </c>
      <c r="R380" s="14" t="str">
        <f t="shared" si="450"/>
        <v>E</v>
      </c>
      <c r="S380" t="str">
        <f t="shared" si="456"/>
        <v>E</v>
      </c>
      <c r="T380" s="17">
        <f t="shared" si="462"/>
        <v>0.35378085266084153</v>
      </c>
      <c r="U380" s="34" t="str">
        <f t="shared" si="463"/>
        <v>E</v>
      </c>
      <c r="V380">
        <v>0</v>
      </c>
      <c r="X380" s="16">
        <f t="shared" si="464"/>
        <v>44377</v>
      </c>
      <c r="Y380" s="1">
        <f t="shared" si="446"/>
        <v>0.76598967495823078</v>
      </c>
      <c r="Z380" s="1" t="e">
        <f t="shared" si="447"/>
        <v>#N/A</v>
      </c>
      <c r="AA380" s="1" t="e">
        <f t="shared" si="448"/>
        <v>#N/A</v>
      </c>
      <c r="AB380" s="1" t="e">
        <f t="shared" si="449"/>
        <v>#N/A</v>
      </c>
      <c r="AC380">
        <v>0</v>
      </c>
      <c r="AD380" s="1">
        <v>18.8</v>
      </c>
      <c r="AF380" s="16">
        <f t="shared" si="451"/>
        <v>44377</v>
      </c>
      <c r="AG380" s="1">
        <f t="shared" si="452"/>
        <v>0.76598967495823078</v>
      </c>
      <c r="AH380" s="1" t="e">
        <f t="shared" si="453"/>
        <v>#N/A</v>
      </c>
      <c r="AI380" s="1" t="e">
        <f t="shared" si="454"/>
        <v>#N/A</v>
      </c>
      <c r="AJ380" s="1" t="e">
        <f t="shared" si="455"/>
        <v>#N/A</v>
      </c>
      <c r="AQ380" s="16">
        <f t="shared" si="457"/>
        <v>44377</v>
      </c>
      <c r="AR380">
        <f t="shared" si="458"/>
        <v>4</v>
      </c>
      <c r="AS380">
        <f t="shared" si="459"/>
        <v>4</v>
      </c>
    </row>
    <row r="381" spans="1:45" x14ac:dyDescent="0.25">
      <c r="A381" s="7">
        <v>44408</v>
      </c>
      <c r="B381" s="8">
        <v>5.1228000000000003E-2</v>
      </c>
      <c r="C381" s="8">
        <f t="shared" si="440"/>
        <v>2.947722123873895E-2</v>
      </c>
      <c r="D381" s="9">
        <f t="shared" si="437"/>
        <v>0.14738610619369474</v>
      </c>
      <c r="E381" s="8">
        <f>_xll.BDH(E$2,"PX_LAST",$A381,$A381,"Days=A","Fill=P")</f>
        <v>9.1</v>
      </c>
      <c r="F381" s="8">
        <f t="shared" si="441"/>
        <v>7.7675629787976881</v>
      </c>
      <c r="G381" s="9">
        <f t="shared" si="438"/>
        <v>0.70614208898160802</v>
      </c>
      <c r="H381" s="9">
        <f t="shared" si="460"/>
        <v>0.96</v>
      </c>
      <c r="I381" s="9">
        <f t="shared" si="461"/>
        <v>0.83307104449080405</v>
      </c>
      <c r="J381" s="8">
        <v>0.59050000000000002</v>
      </c>
      <c r="K381" s="8">
        <f t="shared" si="442"/>
        <v>0.58841760004049204</v>
      </c>
      <c r="L381" s="9">
        <f t="shared" si="443"/>
        <v>0.78841760004049211</v>
      </c>
      <c r="M381" s="8">
        <v>1.179</v>
      </c>
      <c r="N381" s="8">
        <f t="shared" si="444"/>
        <v>1.0168190541848707</v>
      </c>
      <c r="O381" s="9">
        <f t="shared" si="439"/>
        <v>1.0168190541848707</v>
      </c>
      <c r="Q381" s="40">
        <f t="shared" si="445"/>
        <v>0.80498849395877148</v>
      </c>
      <c r="R381" s="14" t="str">
        <f t="shared" si="450"/>
        <v>E</v>
      </c>
      <c r="S381" t="str">
        <f t="shared" si="456"/>
        <v>E</v>
      </c>
      <c r="T381" s="17">
        <f t="shared" si="462"/>
        <v>0.35378085266084153</v>
      </c>
      <c r="U381" s="34" t="str">
        <f t="shared" si="463"/>
        <v>E</v>
      </c>
      <c r="V381">
        <v>0</v>
      </c>
      <c r="X381" s="16">
        <f t="shared" si="464"/>
        <v>44408</v>
      </c>
      <c r="Y381" s="1">
        <f t="shared" si="446"/>
        <v>0.80498849395877148</v>
      </c>
      <c r="Z381" s="1">
        <f t="shared" si="447"/>
        <v>0.80498849395877148</v>
      </c>
      <c r="AA381" s="1" t="e">
        <f t="shared" si="448"/>
        <v>#N/A</v>
      </c>
      <c r="AB381" s="1" t="e">
        <f t="shared" si="449"/>
        <v>#N/A</v>
      </c>
      <c r="AC381">
        <v>0</v>
      </c>
      <c r="AD381" s="1">
        <v>3.2</v>
      </c>
      <c r="AF381" s="16">
        <f t="shared" si="451"/>
        <v>44408</v>
      </c>
      <c r="AG381" s="1">
        <f t="shared" si="452"/>
        <v>0.80498849395877148</v>
      </c>
      <c r="AH381" s="1">
        <f t="shared" si="453"/>
        <v>0.80498849395877148</v>
      </c>
      <c r="AI381" s="1" t="e">
        <f t="shared" si="454"/>
        <v>#N/A</v>
      </c>
      <c r="AJ381" s="1" t="e">
        <f t="shared" si="455"/>
        <v>#N/A</v>
      </c>
      <c r="AQ381" s="16">
        <f t="shared" si="457"/>
        <v>44408</v>
      </c>
      <c r="AR381">
        <f t="shared" si="458"/>
        <v>4</v>
      </c>
      <c r="AS381">
        <f t="shared" si="459"/>
        <v>4</v>
      </c>
    </row>
    <row r="382" spans="1:45" x14ac:dyDescent="0.25">
      <c r="A382" s="7">
        <v>44439</v>
      </c>
      <c r="B382" s="8">
        <v>-2.0424999999999999E-2</v>
      </c>
      <c r="C382" s="8">
        <f t="shared" si="440"/>
        <v>1.5255088185698349E-2</v>
      </c>
      <c r="D382" s="9">
        <f t="shared" si="437"/>
        <v>7.6275440928491742E-2</v>
      </c>
      <c r="E382" s="8">
        <f>_xll.BDH(E$2,"PX_LAST",$A382,$A382,"Days=A","Fill=P")</f>
        <v>8.6</v>
      </c>
      <c r="F382" s="8">
        <f t="shared" si="441"/>
        <v>8.0048075298403472</v>
      </c>
      <c r="G382" s="9">
        <f t="shared" si="438"/>
        <v>0.72770977544003157</v>
      </c>
      <c r="H382" s="9">
        <f t="shared" si="460"/>
        <v>0.90999999999999992</v>
      </c>
      <c r="I382" s="9">
        <f t="shared" si="461"/>
        <v>0.81885488772001569</v>
      </c>
      <c r="J382" s="8">
        <v>-0.22239999999999999</v>
      </c>
      <c r="K382" s="8">
        <f t="shared" si="442"/>
        <v>0.3573345840289518</v>
      </c>
      <c r="L382" s="9">
        <f t="shared" si="443"/>
        <v>0.55733458402895186</v>
      </c>
      <c r="M382" s="8">
        <v>1.276</v>
      </c>
      <c r="N382" s="8">
        <f t="shared" si="444"/>
        <v>1.0906856237421825</v>
      </c>
      <c r="O382" s="9">
        <f t="shared" si="439"/>
        <v>1.0906856237421825</v>
      </c>
      <c r="Q382" s="40">
        <f t="shared" si="445"/>
        <v>0.7519549197714307</v>
      </c>
      <c r="R382" s="14" t="str">
        <f t="shared" si="450"/>
        <v>SD</v>
      </c>
      <c r="S382" t="str">
        <f t="shared" si="456"/>
        <v>SD</v>
      </c>
      <c r="T382" s="17">
        <f t="shared" si="462"/>
        <v>0.7519549197714307</v>
      </c>
      <c r="U382" s="34" t="str">
        <f t="shared" si="463"/>
        <v>SD</v>
      </c>
      <c r="V382">
        <v>0</v>
      </c>
      <c r="X382" s="16">
        <f t="shared" si="464"/>
        <v>44439</v>
      </c>
      <c r="Y382" s="1" t="e">
        <f t="shared" si="446"/>
        <v>#N/A</v>
      </c>
      <c r="Z382" s="1">
        <f t="shared" si="447"/>
        <v>0.7519549197714307</v>
      </c>
      <c r="AA382" s="1" t="e">
        <f t="shared" si="448"/>
        <v>#N/A</v>
      </c>
      <c r="AB382" s="1" t="e">
        <f t="shared" si="449"/>
        <v>#N/A</v>
      </c>
      <c r="AC382">
        <v>0</v>
      </c>
      <c r="AD382" s="1">
        <v>-56.3</v>
      </c>
      <c r="AF382" s="16">
        <f t="shared" si="451"/>
        <v>44439</v>
      </c>
      <c r="AG382" s="1" t="e">
        <f t="shared" si="452"/>
        <v>#N/A</v>
      </c>
      <c r="AH382" s="1">
        <f t="shared" si="453"/>
        <v>0.7519549197714307</v>
      </c>
      <c r="AI382" s="1" t="e">
        <f t="shared" si="454"/>
        <v>#N/A</v>
      </c>
      <c r="AJ382" s="1" t="e">
        <f t="shared" si="455"/>
        <v>#N/A</v>
      </c>
      <c r="AQ382" s="16">
        <f t="shared" si="457"/>
        <v>44439</v>
      </c>
      <c r="AR382">
        <f t="shared" si="458"/>
        <v>3</v>
      </c>
      <c r="AS382">
        <f t="shared" si="459"/>
        <v>3</v>
      </c>
    </row>
    <row r="383" spans="1:45" x14ac:dyDescent="0.25">
      <c r="A383" s="7">
        <v>44469</v>
      </c>
      <c r="B383" s="8">
        <v>-7.9319000000000001E-2</v>
      </c>
      <c r="C383" s="8">
        <f t="shared" si="440"/>
        <v>-1.1698526947225686E-2</v>
      </c>
      <c r="D383" s="9">
        <f t="shared" si="437"/>
        <v>-5.8492634736128424E-2</v>
      </c>
      <c r="E383" s="8">
        <f>_xll.BDH(E$2,"PX_LAST",$A383,$A383,"Days=A","Fill=P")</f>
        <v>7.9</v>
      </c>
      <c r="F383" s="8">
        <f t="shared" si="441"/>
        <v>7.974937383835849</v>
      </c>
      <c r="G383" s="9">
        <f t="shared" si="438"/>
        <v>0.72499430762144079</v>
      </c>
      <c r="H383" s="9">
        <f t="shared" si="460"/>
        <v>0.24000000000000005</v>
      </c>
      <c r="I383" s="9">
        <f t="shared" si="461"/>
        <v>0.48249715381072045</v>
      </c>
      <c r="J383" s="8">
        <v>-1.21E-2</v>
      </c>
      <c r="K383" s="8">
        <f t="shared" si="442"/>
        <v>0.25204572758070048</v>
      </c>
      <c r="L383" s="9">
        <f t="shared" si="443"/>
        <v>0.4520457275807005</v>
      </c>
      <c r="M383" s="8">
        <v>0.89200000000000002</v>
      </c>
      <c r="N383" s="8">
        <f t="shared" si="444"/>
        <v>1.0340602209756604</v>
      </c>
      <c r="O383" s="9">
        <f t="shared" si="439"/>
        <v>1.0340602209756604</v>
      </c>
      <c r="Q383" s="40">
        <f t="shared" si="445"/>
        <v>0.68563898740930018</v>
      </c>
      <c r="R383" s="14" t="str">
        <f t="shared" si="450"/>
        <v>SD</v>
      </c>
      <c r="S383" t="str">
        <f t="shared" si="456"/>
        <v>SD</v>
      </c>
      <c r="T383" s="17">
        <f t="shared" si="462"/>
        <v>0.7519549197714307</v>
      </c>
      <c r="U383" s="34" t="str">
        <f t="shared" si="463"/>
        <v>SD</v>
      </c>
      <c r="V383">
        <v>0</v>
      </c>
      <c r="X383" s="16">
        <f t="shared" si="464"/>
        <v>44469</v>
      </c>
      <c r="Y383" s="1" t="e">
        <f t="shared" si="446"/>
        <v>#N/A</v>
      </c>
      <c r="Z383" s="1">
        <f t="shared" si="447"/>
        <v>0.68563898740930018</v>
      </c>
      <c r="AA383" s="1" t="e">
        <f t="shared" si="448"/>
        <v>#N/A</v>
      </c>
      <c r="AB383" s="1" t="e">
        <f t="shared" si="449"/>
        <v>#N/A</v>
      </c>
      <c r="AC383">
        <v>0</v>
      </c>
      <c r="AD383" s="1">
        <v>-33.200000000000003</v>
      </c>
      <c r="AF383" s="16">
        <f t="shared" si="451"/>
        <v>44469</v>
      </c>
      <c r="AG383" s="1" t="e">
        <f t="shared" si="452"/>
        <v>#N/A</v>
      </c>
      <c r="AH383" s="1">
        <f t="shared" si="453"/>
        <v>0.68563898740930018</v>
      </c>
      <c r="AI383" s="1" t="e">
        <f t="shared" si="454"/>
        <v>#N/A</v>
      </c>
      <c r="AJ383" s="1" t="e">
        <f t="shared" si="455"/>
        <v>#N/A</v>
      </c>
      <c r="AQ383" s="16">
        <f t="shared" si="457"/>
        <v>44469</v>
      </c>
      <c r="AR383">
        <f t="shared" si="458"/>
        <v>3</v>
      </c>
      <c r="AS383">
        <f t="shared" si="459"/>
        <v>3</v>
      </c>
    </row>
    <row r="384" spans="1:45" x14ac:dyDescent="0.25">
      <c r="A384" s="7">
        <v>44500</v>
      </c>
      <c r="B384" s="8">
        <v>-0.117018</v>
      </c>
      <c r="C384" s="8">
        <f t="shared" si="440"/>
        <v>-4.1714576767266372E-2</v>
      </c>
      <c r="D384" s="9">
        <f t="shared" si="437"/>
        <v>-0.20857288383633185</v>
      </c>
      <c r="E384" s="8">
        <f>_xll.BDH(E$2,"PX_LAST",$A384,$A384,"Days=A","Fill=P")</f>
        <v>8.1999999999999993</v>
      </c>
      <c r="F384" s="8">
        <f t="shared" si="441"/>
        <v>8.0390802294426322</v>
      </c>
      <c r="G384" s="9">
        <f t="shared" si="438"/>
        <v>0.73082547540387566</v>
      </c>
      <c r="H384" s="9">
        <f t="shared" si="460"/>
        <v>-0.47000000000000008</v>
      </c>
      <c r="I384" s="9">
        <f t="shared" si="461"/>
        <v>0.13041273770193779</v>
      </c>
      <c r="J384" s="8">
        <v>1.1326000000000001</v>
      </c>
      <c r="K384" s="8">
        <f t="shared" si="442"/>
        <v>0.50300369522020083</v>
      </c>
      <c r="L384" s="9">
        <f t="shared" si="443"/>
        <v>0.70300369522020079</v>
      </c>
      <c r="M384" s="8">
        <v>1.2529999999999999</v>
      </c>
      <c r="N384" s="8">
        <f t="shared" si="444"/>
        <v>1.0964580579975971</v>
      </c>
      <c r="O384" s="9">
        <f t="shared" si="439"/>
        <v>1.0964580579975971</v>
      </c>
      <c r="Q384" s="40">
        <f t="shared" si="445"/>
        <v>0.66373038372492221</v>
      </c>
      <c r="R384" s="14" t="str">
        <f t="shared" si="450"/>
        <v>SD</v>
      </c>
      <c r="S384" t="str">
        <f t="shared" si="456"/>
        <v>SD</v>
      </c>
      <c r="T384" s="17">
        <f t="shared" si="462"/>
        <v>0.7519549197714307</v>
      </c>
      <c r="U384" s="34" t="str">
        <f t="shared" si="463"/>
        <v>SD</v>
      </c>
      <c r="V384">
        <v>0</v>
      </c>
      <c r="X384" s="16">
        <f t="shared" si="464"/>
        <v>44500</v>
      </c>
      <c r="Y384" s="1" t="e">
        <f t="shared" si="446"/>
        <v>#N/A</v>
      </c>
      <c r="Z384" s="1">
        <f t="shared" si="447"/>
        <v>0.66373038372492221</v>
      </c>
      <c r="AA384" s="1" t="e">
        <f t="shared" si="448"/>
        <v>#N/A</v>
      </c>
      <c r="AB384" s="1" t="e">
        <f t="shared" si="449"/>
        <v>#N/A</v>
      </c>
      <c r="AC384">
        <v>0</v>
      </c>
      <c r="AD384" s="1">
        <v>-16.100000000000001</v>
      </c>
      <c r="AF384" s="16">
        <f t="shared" si="451"/>
        <v>44500</v>
      </c>
      <c r="AG384" s="1" t="e">
        <f t="shared" si="452"/>
        <v>#N/A</v>
      </c>
      <c r="AH384" s="1">
        <f t="shared" si="453"/>
        <v>0.66373038372492221</v>
      </c>
      <c r="AI384" s="1" t="e">
        <f t="shared" si="454"/>
        <v>#N/A</v>
      </c>
      <c r="AJ384" s="1" t="e">
        <f t="shared" si="455"/>
        <v>#N/A</v>
      </c>
      <c r="AQ384" s="16">
        <f t="shared" si="457"/>
        <v>44500</v>
      </c>
      <c r="AR384">
        <f t="shared" si="458"/>
        <v>3</v>
      </c>
      <c r="AS384">
        <f t="shared" si="459"/>
        <v>3</v>
      </c>
    </row>
    <row r="385" spans="1:45" x14ac:dyDescent="0.25">
      <c r="A385" s="7">
        <v>44530</v>
      </c>
      <c r="B385" s="8">
        <v>9.9253999999999995E-2</v>
      </c>
      <c r="C385" s="8">
        <f t="shared" si="440"/>
        <v>-1.5385323885954531E-3</v>
      </c>
      <c r="D385" s="9">
        <f t="shared" si="437"/>
        <v>-7.6926619429772657E-3</v>
      </c>
      <c r="E385" s="8">
        <f>_xll.BDH(E$2,"PX_LAST",$A385,$A385,"Days=A","Fill=P")</f>
        <v>8.3000000000000007</v>
      </c>
      <c r="F385" s="8">
        <f t="shared" si="441"/>
        <v>8.1134423640514814</v>
      </c>
      <c r="G385" s="9">
        <f t="shared" si="438"/>
        <v>0.73758566945922555</v>
      </c>
      <c r="H385" s="9">
        <f t="shared" si="460"/>
        <v>-0.3299999999999999</v>
      </c>
      <c r="I385" s="9">
        <f t="shared" si="461"/>
        <v>0.20379283472961282</v>
      </c>
      <c r="J385" s="8">
        <v>0.70199999999999996</v>
      </c>
      <c r="K385" s="8">
        <f t="shared" si="442"/>
        <v>0.55971764208244357</v>
      </c>
      <c r="L385" s="9">
        <f t="shared" si="443"/>
        <v>0.75971764208244363</v>
      </c>
      <c r="M385" s="8">
        <v>0.61399999999999999</v>
      </c>
      <c r="N385" s="8">
        <f t="shared" si="444"/>
        <v>0.9589575114682819</v>
      </c>
      <c r="O385" s="9">
        <f t="shared" si="439"/>
        <v>0.9589575114682819</v>
      </c>
      <c r="Q385" s="40">
        <f t="shared" si="445"/>
        <v>0.55395710118150121</v>
      </c>
      <c r="R385" s="14" t="str">
        <f t="shared" si="450"/>
        <v>SD</v>
      </c>
      <c r="S385" t="str">
        <f t="shared" si="456"/>
        <v>SD</v>
      </c>
      <c r="T385" s="17">
        <f t="shared" si="462"/>
        <v>0.7519549197714307</v>
      </c>
      <c r="U385" s="34" t="str">
        <f t="shared" si="463"/>
        <v>SD</v>
      </c>
      <c r="V385">
        <v>0</v>
      </c>
      <c r="X385" s="16">
        <f t="shared" si="464"/>
        <v>44530</v>
      </c>
      <c r="Y385" s="1" t="e">
        <f t="shared" si="446"/>
        <v>#N/A</v>
      </c>
      <c r="Z385" s="1">
        <f t="shared" si="447"/>
        <v>0.55395710118150121</v>
      </c>
      <c r="AA385" s="1" t="e">
        <f t="shared" si="448"/>
        <v>#N/A</v>
      </c>
      <c r="AB385" s="1" t="e">
        <f t="shared" si="449"/>
        <v>#N/A</v>
      </c>
      <c r="AC385">
        <v>0</v>
      </c>
      <c r="AD385" s="1">
        <v>22.5</v>
      </c>
      <c r="AF385" s="16">
        <f t="shared" si="451"/>
        <v>44530</v>
      </c>
      <c r="AG385" s="1" t="e">
        <f t="shared" si="452"/>
        <v>#N/A</v>
      </c>
      <c r="AH385" s="1">
        <f t="shared" si="453"/>
        <v>0.55395710118150121</v>
      </c>
      <c r="AI385" s="1" t="e">
        <f t="shared" si="454"/>
        <v>#N/A</v>
      </c>
      <c r="AJ385" s="1" t="e">
        <f t="shared" si="455"/>
        <v>#N/A</v>
      </c>
      <c r="AQ385" s="16">
        <f t="shared" si="457"/>
        <v>44530</v>
      </c>
      <c r="AR385">
        <f t="shared" si="458"/>
        <v>3</v>
      </c>
      <c r="AS385">
        <f t="shared" si="459"/>
        <v>3</v>
      </c>
    </row>
    <row r="386" spans="1:45" x14ac:dyDescent="0.25">
      <c r="A386" s="7">
        <v>44561</v>
      </c>
      <c r="B386" s="8">
        <v>3.5701999999999998E-2</v>
      </c>
      <c r="C386" s="8">
        <f t="shared" si="440"/>
        <v>9.0750193421542513E-3</v>
      </c>
      <c r="D386" s="9">
        <f t="shared" si="437"/>
        <v>4.5375096710771251E-2</v>
      </c>
      <c r="E386" s="8">
        <f>_xll.BDH(E$2,"PX_LAST",$A386,$A386,"Days=A","Fill=P")</f>
        <v>8.1999999999999993</v>
      </c>
      <c r="F386" s="8">
        <f t="shared" si="441"/>
        <v>8.1381112902968091</v>
      </c>
      <c r="G386" s="9">
        <f t="shared" si="438"/>
        <v>0.73982829911789172</v>
      </c>
      <c r="H386" s="9">
        <f t="shared" si="460"/>
        <v>-0.18000000000000008</v>
      </c>
      <c r="I386" s="9">
        <f t="shared" si="461"/>
        <v>0.27991414955894584</v>
      </c>
      <c r="J386" s="8">
        <v>-0.2195</v>
      </c>
      <c r="K386" s="8">
        <f t="shared" si="442"/>
        <v>0.33764061408894713</v>
      </c>
      <c r="L386" s="9">
        <f t="shared" si="443"/>
        <v>0.53764061408894714</v>
      </c>
      <c r="M386" s="8">
        <v>1.0580000000000001</v>
      </c>
      <c r="N386" s="8">
        <f t="shared" si="444"/>
        <v>0.9871846206998216</v>
      </c>
      <c r="O386" s="9">
        <f t="shared" si="439"/>
        <v>0.9871846206998216</v>
      </c>
      <c r="Q386" s="40">
        <f t="shared" si="445"/>
        <v>0.52312293052659165</v>
      </c>
      <c r="R386" s="14" t="str">
        <f t="shared" si="450"/>
        <v>SD</v>
      </c>
      <c r="S386" t="str">
        <f t="shared" si="456"/>
        <v>SD</v>
      </c>
      <c r="T386" s="17">
        <f t="shared" si="462"/>
        <v>0.7519549197714307</v>
      </c>
      <c r="U386" s="34" t="str">
        <f t="shared" si="463"/>
        <v>SD</v>
      </c>
      <c r="V386">
        <v>0</v>
      </c>
      <c r="X386" s="16">
        <f t="shared" si="464"/>
        <v>44561</v>
      </c>
      <c r="Y386" s="1" t="e">
        <f t="shared" si="446"/>
        <v>#N/A</v>
      </c>
      <c r="Z386" s="1">
        <f t="shared" si="447"/>
        <v>0.52312293052659165</v>
      </c>
      <c r="AA386" s="1" t="e">
        <f t="shared" si="448"/>
        <v>#N/A</v>
      </c>
      <c r="AB386" s="1" t="e">
        <f t="shared" si="449"/>
        <v>#N/A</v>
      </c>
      <c r="AC386">
        <v>0</v>
      </c>
      <c r="AD386" s="1">
        <v>19.5</v>
      </c>
      <c r="AF386" s="16">
        <f t="shared" si="451"/>
        <v>44561</v>
      </c>
      <c r="AG386" s="1" t="e">
        <f t="shared" si="452"/>
        <v>#N/A</v>
      </c>
      <c r="AH386" s="1">
        <f t="shared" si="453"/>
        <v>0.52312293052659165</v>
      </c>
      <c r="AI386" s="1" t="e">
        <f t="shared" si="454"/>
        <v>#N/A</v>
      </c>
      <c r="AJ386" s="1" t="e">
        <f t="shared" si="455"/>
        <v>#N/A</v>
      </c>
      <c r="AQ386" s="16">
        <f t="shared" si="457"/>
        <v>44561</v>
      </c>
      <c r="AR386">
        <f t="shared" si="458"/>
        <v>3</v>
      </c>
      <c r="AS386">
        <f t="shared" si="459"/>
        <v>3</v>
      </c>
    </row>
    <row r="387" spans="1:45" x14ac:dyDescent="0.25">
      <c r="A387" s="7">
        <v>44592</v>
      </c>
      <c r="B387" s="8">
        <v>-2.3987999999999999E-2</v>
      </c>
      <c r="C387" s="8">
        <f t="shared" si="440"/>
        <v>-3.4794117035971076E-4</v>
      </c>
      <c r="D387" s="9">
        <f t="shared" si="437"/>
        <v>-1.7397058517985538E-3</v>
      </c>
      <c r="E387" s="8">
        <f>_xll.BDH(E$2,"PX_LAST",$A387,$A387,"Days=A","Fill=P")</f>
        <v>6.8</v>
      </c>
      <c r="F387" s="8">
        <f t="shared" si="441"/>
        <v>7.7567495725622191</v>
      </c>
      <c r="G387" s="9">
        <f t="shared" si="438"/>
        <v>0.70515905205111085</v>
      </c>
      <c r="H387" s="9">
        <f t="shared" si="460"/>
        <v>-0.22999999999999998</v>
      </c>
      <c r="I387" s="9">
        <f t="shared" si="461"/>
        <v>0.23757952602555543</v>
      </c>
      <c r="J387" s="8">
        <v>-0.3347</v>
      </c>
      <c r="K387" s="8">
        <f t="shared" si="442"/>
        <v>0.14602353907359716</v>
      </c>
      <c r="L387" s="9">
        <f t="shared" si="443"/>
        <v>0.34602353907359717</v>
      </c>
      <c r="M387" s="8">
        <v>0.41799999999999998</v>
      </c>
      <c r="N387" s="8">
        <f t="shared" si="444"/>
        <v>0.82496700380037247</v>
      </c>
      <c r="O387" s="9">
        <f t="shared" si="439"/>
        <v>0.82496700380037247</v>
      </c>
      <c r="Q387" s="40">
        <f t="shared" si="445"/>
        <v>0.43509743714469473</v>
      </c>
      <c r="R387" s="14" t="str">
        <f t="shared" si="450"/>
        <v>SD</v>
      </c>
      <c r="S387" t="str">
        <f t="shared" si="456"/>
        <v>SD</v>
      </c>
      <c r="T387" s="17">
        <f t="shared" si="462"/>
        <v>0.7519549197714307</v>
      </c>
      <c r="U387" s="34" t="str">
        <f t="shared" si="463"/>
        <v>SD</v>
      </c>
      <c r="V387">
        <v>0</v>
      </c>
      <c r="X387" s="16">
        <f t="shared" ref="X387:X419" si="465">A387</f>
        <v>44592</v>
      </c>
      <c r="Y387" s="1" t="e">
        <f t="shared" si="446"/>
        <v>#N/A</v>
      </c>
      <c r="Z387" s="1">
        <f t="shared" si="447"/>
        <v>0.43509743714469473</v>
      </c>
      <c r="AA387" s="1" t="e">
        <f t="shared" si="448"/>
        <v>#N/A</v>
      </c>
      <c r="AB387" s="1" t="e">
        <f t="shared" si="449"/>
        <v>#N/A</v>
      </c>
      <c r="AC387">
        <v>0</v>
      </c>
      <c r="AD387" s="1">
        <v>-6.7</v>
      </c>
      <c r="AF387" s="16">
        <f t="shared" si="451"/>
        <v>44592</v>
      </c>
      <c r="AG387" s="1" t="e">
        <f t="shared" si="452"/>
        <v>#N/A</v>
      </c>
      <c r="AH387" s="1">
        <f t="shared" si="453"/>
        <v>0.43509743714469473</v>
      </c>
      <c r="AI387" s="1" t="e">
        <f t="shared" si="454"/>
        <v>#N/A</v>
      </c>
      <c r="AJ387" s="1" t="e">
        <f t="shared" si="455"/>
        <v>#N/A</v>
      </c>
      <c r="AQ387" s="16">
        <f t="shared" si="457"/>
        <v>44592</v>
      </c>
      <c r="AR387">
        <f t="shared" si="458"/>
        <v>3</v>
      </c>
      <c r="AS387">
        <f t="shared" si="459"/>
        <v>3</v>
      </c>
    </row>
    <row r="388" spans="1:45" x14ac:dyDescent="0.25">
      <c r="A388" s="7">
        <v>44620</v>
      </c>
      <c r="B388" s="8">
        <v>-3.3026E-2</v>
      </c>
      <c r="C388" s="8">
        <f t="shared" si="440"/>
        <v>-9.6611879368071942E-3</v>
      </c>
      <c r="D388" s="9">
        <f t="shared" ref="D388:D400" si="466">C388/0.2</f>
        <v>-4.8305939684035966E-2</v>
      </c>
      <c r="E388" s="8">
        <f>_xll.BDH(E$2,"PX_LAST",$A388,$A388,"Days=A","Fill=P")</f>
        <v>6.9</v>
      </c>
      <c r="F388" s="8">
        <f t="shared" si="441"/>
        <v>7.5125759443819859</v>
      </c>
      <c r="G388" s="9">
        <f t="shared" ref="G388:G400" si="467">F388/11</f>
        <v>0.6829614494892714</v>
      </c>
      <c r="H388" s="9">
        <f t="shared" si="460"/>
        <v>-0.16999999999999993</v>
      </c>
      <c r="I388" s="9">
        <f t="shared" si="461"/>
        <v>0.25648072474463574</v>
      </c>
      <c r="J388" s="8">
        <v>0.16980000000000001</v>
      </c>
      <c r="K388" s="8">
        <f t="shared" si="442"/>
        <v>0.15279983043762196</v>
      </c>
      <c r="L388" s="9">
        <f t="shared" si="443"/>
        <v>0.35279983043762198</v>
      </c>
      <c r="M388" s="8">
        <v>-8.6999999999999994E-2</v>
      </c>
      <c r="N388" s="8">
        <f t="shared" si="444"/>
        <v>0.56505640771726628</v>
      </c>
      <c r="O388" s="9">
        <f t="shared" ref="O388:O400" si="468">IF(N388&lt;-1,-(-N388^(0.5)),IF(N388&lt;0,0.5*N388,N388))*1+0*IF(N388&gt;0,N388*6,N388)/6</f>
        <v>0.56505640771726628</v>
      </c>
      <c r="Q388" s="40">
        <f t="shared" si="445"/>
        <v>0.3418001352857295</v>
      </c>
      <c r="R388" s="14" t="str">
        <f t="shared" si="450"/>
        <v>SD</v>
      </c>
      <c r="S388" t="str">
        <f t="shared" si="456"/>
        <v>SD</v>
      </c>
      <c r="T388" s="17">
        <f t="shared" si="462"/>
        <v>0.7519549197714307</v>
      </c>
      <c r="U388" s="34" t="str">
        <f t="shared" si="463"/>
        <v>SD</v>
      </c>
      <c r="V388">
        <v>0</v>
      </c>
      <c r="X388" s="16">
        <f t="shared" si="465"/>
        <v>44620</v>
      </c>
      <c r="Y388" s="1" t="e">
        <f t="shared" si="446"/>
        <v>#N/A</v>
      </c>
      <c r="Z388" s="1">
        <f t="shared" si="447"/>
        <v>0.3418001352857295</v>
      </c>
      <c r="AA388" s="1" t="e">
        <f t="shared" si="448"/>
        <v>#N/A</v>
      </c>
      <c r="AB388" s="1" t="e">
        <f t="shared" si="449"/>
        <v>#N/A</v>
      </c>
      <c r="AC388">
        <v>0</v>
      </c>
      <c r="AD388" s="1">
        <v>40.1</v>
      </c>
      <c r="AF388" s="16">
        <f t="shared" si="451"/>
        <v>44620</v>
      </c>
      <c r="AG388" s="1" t="e">
        <f t="shared" si="452"/>
        <v>#N/A</v>
      </c>
      <c r="AH388" s="1">
        <f t="shared" si="453"/>
        <v>0.3418001352857295</v>
      </c>
      <c r="AI388" s="1" t="e">
        <f t="shared" si="454"/>
        <v>#N/A</v>
      </c>
      <c r="AJ388" s="1" t="e">
        <f t="shared" si="455"/>
        <v>#N/A</v>
      </c>
      <c r="AQ388" s="16">
        <f t="shared" si="457"/>
        <v>44620</v>
      </c>
      <c r="AR388">
        <f t="shared" si="458"/>
        <v>3</v>
      </c>
      <c r="AS388">
        <f t="shared" si="459"/>
        <v>3</v>
      </c>
    </row>
    <row r="389" spans="1:45" x14ac:dyDescent="0.25">
      <c r="A389" s="7">
        <v>44651</v>
      </c>
      <c r="B389" s="8">
        <v>-0.21782000000000001</v>
      </c>
      <c r="C389" s="8">
        <f t="shared" ref="C389:C415" si="469">C388*$X$1+(1-$X$1)*B389</f>
        <v>-6.8986449374817155E-2</v>
      </c>
      <c r="D389" s="9">
        <f t="shared" si="466"/>
        <v>-0.34493224687408575</v>
      </c>
      <c r="E389" s="8">
        <f>_xll.BDH(E$2,"PX_LAST",$A389,$A389,"Days=A","Fill=P")</f>
        <v>5.8</v>
      </c>
      <c r="F389" s="8">
        <f t="shared" ref="F389:F415" si="470">F388*$X$1+(1-$X$1)*E389</f>
        <v>7.02449180023312</v>
      </c>
      <c r="G389" s="9">
        <f t="shared" si="467"/>
        <v>0.63859016365755639</v>
      </c>
      <c r="H389" s="9">
        <f t="shared" si="460"/>
        <v>-0.21000000000000005</v>
      </c>
      <c r="I389" s="9">
        <f t="shared" si="461"/>
        <v>0.21429508182877816</v>
      </c>
      <c r="J389" s="8">
        <v>-6.2100000000000002E-2</v>
      </c>
      <c r="K389" s="8">
        <f t="shared" ref="K389:K415" si="471">K388*$X$1+(1-$X$1)*J389</f>
        <v>9.1553378762899693E-2</v>
      </c>
      <c r="L389" s="9">
        <f t="shared" ref="L389:L403" si="472">MAX(IF(K389&lt;-1,-1*SQRT(-K389),IF(K389&gt;1,SQRT(K389),K389)),-2)+0.2</f>
        <v>0.29155337876289972</v>
      </c>
      <c r="M389" s="8">
        <v>-0.123</v>
      </c>
      <c r="N389" s="8">
        <f t="shared" ref="N389:N400" si="473">N388*$X$1+(1-$X$1)*M389</f>
        <v>0.36896033151784535</v>
      </c>
      <c r="O389" s="9">
        <f t="shared" si="468"/>
        <v>0.36896033151784535</v>
      </c>
      <c r="Q389" s="40">
        <f t="shared" ref="Q389:Q427" si="474">0.3*O389+0.3*L389+0.3*I388+0.1*D389</f>
        <v>0.24060510582020567</v>
      </c>
      <c r="R389" s="14" t="str">
        <f t="shared" si="450"/>
        <v>SD</v>
      </c>
      <c r="S389" t="str">
        <f t="shared" si="456"/>
        <v>SD</v>
      </c>
      <c r="T389" s="17">
        <f t="shared" si="462"/>
        <v>0.7519549197714307</v>
      </c>
      <c r="U389" s="34" t="str">
        <f t="shared" si="463"/>
        <v>SD</v>
      </c>
      <c r="V389">
        <v>0</v>
      </c>
      <c r="X389" s="16">
        <f t="shared" si="465"/>
        <v>44651</v>
      </c>
      <c r="Y389" s="1" t="e">
        <f t="shared" ref="Y389:Y419" si="475">IF(OR($R389=Y$4,$R390=Y$4),$Q389,NA())</f>
        <v>#N/A</v>
      </c>
      <c r="Z389" s="1">
        <f t="shared" ref="Z389:Z443" si="476">IF(OR($R389=Z$4,$R390=Z$4),$Q389,NA())</f>
        <v>0.24060510582020567</v>
      </c>
      <c r="AA389" s="1" t="e">
        <f t="shared" ref="AA389:AA443" si="477">IF(OR($R389=AA$4,$R390=AA$4),$Q389,NA())</f>
        <v>#N/A</v>
      </c>
      <c r="AB389" s="1" t="e">
        <f t="shared" ref="AB389:AB443" si="478">IF(OR($R389=AB$4,$R390=AB$4),$Q389,NA())</f>
        <v>#N/A</v>
      </c>
      <c r="AC389">
        <v>0</v>
      </c>
      <c r="AD389" s="1">
        <v>55.4</v>
      </c>
      <c r="AF389" s="16">
        <f t="shared" si="451"/>
        <v>44651</v>
      </c>
      <c r="AG389" s="1" t="e">
        <f t="shared" si="452"/>
        <v>#N/A</v>
      </c>
      <c r="AH389" s="1">
        <f t="shared" si="453"/>
        <v>0.24060510582020567</v>
      </c>
      <c r="AI389" s="1" t="e">
        <f t="shared" si="454"/>
        <v>#N/A</v>
      </c>
      <c r="AJ389" s="1" t="e">
        <f t="shared" si="455"/>
        <v>#N/A</v>
      </c>
      <c r="AQ389" s="16">
        <f t="shared" si="457"/>
        <v>44651</v>
      </c>
      <c r="AR389">
        <f t="shared" si="458"/>
        <v>3</v>
      </c>
      <c r="AS389">
        <f t="shared" si="459"/>
        <v>3</v>
      </c>
    </row>
    <row r="390" spans="1:45" x14ac:dyDescent="0.25">
      <c r="A390" s="7">
        <v>44681</v>
      </c>
      <c r="B390" s="8">
        <v>-6.2139E-2</v>
      </c>
      <c r="C390" s="8">
        <f t="shared" si="469"/>
        <v>-6.7034926302994263E-2</v>
      </c>
      <c r="D390" s="9">
        <f t="shared" si="466"/>
        <v>-0.33517463151497129</v>
      </c>
      <c r="E390" s="8">
        <f>_xll.BDH(E$2,"PX_LAST",$A390,$A390,"Days=A","Fill=P")</f>
        <v>4.3</v>
      </c>
      <c r="F390" s="8">
        <f t="shared" si="470"/>
        <v>6.2480116371666812</v>
      </c>
      <c r="G390" s="9">
        <f t="shared" si="467"/>
        <v>0.56800105792424371</v>
      </c>
      <c r="H390" s="9">
        <f t="shared" si="460"/>
        <v>-0.38999999999999996</v>
      </c>
      <c r="I390" s="9">
        <f t="shared" si="461"/>
        <v>8.9000528962121878E-2</v>
      </c>
      <c r="J390" s="8">
        <v>-0.35099999999999998</v>
      </c>
      <c r="K390" s="8">
        <f t="shared" si="471"/>
        <v>-3.4574334184526725E-2</v>
      </c>
      <c r="L390" s="9">
        <f t="shared" si="472"/>
        <v>0.1654256658154733</v>
      </c>
      <c r="M390" s="8">
        <v>-0.69899999999999995</v>
      </c>
      <c r="N390" s="8">
        <f t="shared" si="473"/>
        <v>6.4591637035259414E-2</v>
      </c>
      <c r="O390" s="9">
        <f t="shared" si="468"/>
        <v>6.4591637035259414E-2</v>
      </c>
      <c r="Q390" s="40">
        <f t="shared" si="474"/>
        <v>9.9776252252356132E-2</v>
      </c>
      <c r="R390" s="14" t="str">
        <f t="shared" ref="R390:R400" si="479">IF(Q390-Q389&gt;0,IF(Q390&gt;=0,"E","R"),IF(Q390&gt;=0,"SD","C"))</f>
        <v>SD</v>
      </c>
      <c r="S390" t="str">
        <f t="shared" si="456"/>
        <v>SD</v>
      </c>
      <c r="T390" s="17">
        <f t="shared" si="462"/>
        <v>0.7519549197714307</v>
      </c>
      <c r="U390" s="34" t="str">
        <f t="shared" si="463"/>
        <v>SD</v>
      </c>
      <c r="V390">
        <v>0</v>
      </c>
      <c r="X390" s="16">
        <f t="shared" si="465"/>
        <v>44681</v>
      </c>
      <c r="Y390" s="1" t="e">
        <f t="shared" si="475"/>
        <v>#N/A</v>
      </c>
      <c r="Z390" s="1">
        <f t="shared" si="476"/>
        <v>9.9776252252356132E-2</v>
      </c>
      <c r="AA390" s="1">
        <f t="shared" si="477"/>
        <v>9.9776252252356132E-2</v>
      </c>
      <c r="AB390" s="1" t="e">
        <f t="shared" si="478"/>
        <v>#N/A</v>
      </c>
      <c r="AC390">
        <v>0</v>
      </c>
      <c r="AD390" s="1">
        <v>62</v>
      </c>
      <c r="AF390" s="16">
        <f t="shared" ref="AF390:AF419" si="480">A390</f>
        <v>44681</v>
      </c>
      <c r="AG390" s="1" t="e">
        <f t="shared" ref="AG390:AG442" si="481">IF(OR($U390=Y$4,$U391=Y$4),$Q390,NA())</f>
        <v>#N/A</v>
      </c>
      <c r="AH390" s="1">
        <f t="shared" ref="AH390:AH442" si="482">IF(OR($U390=Z$4,$U391=Z$4),$Q390,NA())</f>
        <v>9.9776252252356132E-2</v>
      </c>
      <c r="AI390" s="1">
        <f t="shared" ref="AI390:AI442" si="483">IF(OR($U390=AA$4,$U391=AA$4),$Q390,NA())</f>
        <v>9.9776252252356132E-2</v>
      </c>
      <c r="AJ390" s="1" t="e">
        <f t="shared" ref="AJ390:AJ442" si="484">IF(OR($U390=AB$4,$U391=AB$4),$Q390,NA())</f>
        <v>#N/A</v>
      </c>
      <c r="AQ390" s="16">
        <f t="shared" si="457"/>
        <v>44681</v>
      </c>
      <c r="AR390">
        <f t="shared" si="458"/>
        <v>3</v>
      </c>
      <c r="AS390">
        <f t="shared" si="459"/>
        <v>3</v>
      </c>
    </row>
    <row r="391" spans="1:45" x14ac:dyDescent="0.25">
      <c r="A391" s="7">
        <v>44712</v>
      </c>
      <c r="B391" s="8">
        <v>-9.0469999999999995E-2</v>
      </c>
      <c r="C391" s="8">
        <f t="shared" si="469"/>
        <v>-7.3713922306640894E-2</v>
      </c>
      <c r="D391" s="9">
        <f t="shared" si="466"/>
        <v>-0.36856961153320444</v>
      </c>
      <c r="E391" s="8">
        <f>_xll.BDH(E$2,"PX_LAST",$A391,$A391,"Days=A","Fill=P")</f>
        <v>2.6</v>
      </c>
      <c r="F391" s="8">
        <f t="shared" si="470"/>
        <v>5.2083283205741768</v>
      </c>
      <c r="G391" s="9">
        <f t="shared" si="467"/>
        <v>0.47348439277947063</v>
      </c>
      <c r="H391" s="9">
        <f t="shared" si="460"/>
        <v>-0.57000000000000006</v>
      </c>
      <c r="I391" s="9">
        <f t="shared" si="461"/>
        <v>-4.8257803610264716E-2</v>
      </c>
      <c r="J391" s="8">
        <v>-0.6411</v>
      </c>
      <c r="K391" s="8">
        <f t="shared" si="471"/>
        <v>-0.20743414894193662</v>
      </c>
      <c r="L391" s="9">
        <f t="shared" si="472"/>
        <v>-7.4341489419366136E-3</v>
      </c>
      <c r="M391" s="8">
        <v>-0.50600000000000001</v>
      </c>
      <c r="N391" s="8">
        <f t="shared" si="473"/>
        <v>-9.8026979519789531E-2</v>
      </c>
      <c r="O391" s="9">
        <f t="shared" si="468"/>
        <v>-4.9013489759894766E-2</v>
      </c>
      <c r="Q391" s="40">
        <f t="shared" si="474"/>
        <v>-2.7091094075233298E-2</v>
      </c>
      <c r="R391" s="14" t="str">
        <f t="shared" si="479"/>
        <v>C</v>
      </c>
      <c r="S391" t="str">
        <f t="shared" si="456"/>
        <v>C</v>
      </c>
      <c r="T391" s="17">
        <f t="shared" si="462"/>
        <v>-2.7091094075233298E-2</v>
      </c>
      <c r="U391" s="34" t="str">
        <f t="shared" si="463"/>
        <v>C</v>
      </c>
      <c r="V391">
        <v>0</v>
      </c>
      <c r="X391" s="16">
        <f t="shared" si="465"/>
        <v>44712</v>
      </c>
      <c r="Y391" s="1" t="e">
        <f t="shared" si="475"/>
        <v>#N/A</v>
      </c>
      <c r="Z391" s="1" t="e">
        <f t="shared" si="476"/>
        <v>#N/A</v>
      </c>
      <c r="AA391" s="1">
        <f t="shared" si="477"/>
        <v>-2.7091094075233298E-2</v>
      </c>
      <c r="AB391" s="1" t="e">
        <f t="shared" si="478"/>
        <v>#N/A</v>
      </c>
      <c r="AC391">
        <v>0</v>
      </c>
      <c r="AD391" s="1">
        <v>-37.799999999999997</v>
      </c>
      <c r="AF391" s="16">
        <f t="shared" si="480"/>
        <v>44712</v>
      </c>
      <c r="AG391" s="1" t="e">
        <f t="shared" si="481"/>
        <v>#N/A</v>
      </c>
      <c r="AH391" s="1" t="e">
        <f t="shared" si="482"/>
        <v>#N/A</v>
      </c>
      <c r="AI391" s="1">
        <f t="shared" si="483"/>
        <v>-2.7091094075233298E-2</v>
      </c>
      <c r="AJ391" s="1" t="e">
        <f t="shared" si="484"/>
        <v>#N/A</v>
      </c>
      <c r="AQ391" s="16">
        <f t="shared" si="457"/>
        <v>44712</v>
      </c>
      <c r="AR391">
        <f t="shared" si="458"/>
        <v>1</v>
      </c>
      <c r="AS391">
        <f t="shared" si="459"/>
        <v>1</v>
      </c>
    </row>
    <row r="392" spans="1:45" x14ac:dyDescent="0.25">
      <c r="A392" s="7">
        <v>44742</v>
      </c>
      <c r="B392" s="8">
        <v>-0.19217999999999999</v>
      </c>
      <c r="C392" s="8">
        <f t="shared" si="469"/>
        <v>-0.10747675444924823</v>
      </c>
      <c r="D392" s="9">
        <f t="shared" si="466"/>
        <v>-0.53738377224624112</v>
      </c>
      <c r="E392" s="8">
        <f>_xll.BDH(E$2,"PX_LAST",$A392,$A392,"Days=A","Fill=P")</f>
        <v>1</v>
      </c>
      <c r="F392" s="8">
        <f t="shared" si="470"/>
        <v>4.0089547492105364</v>
      </c>
      <c r="G392" s="9">
        <f t="shared" si="467"/>
        <v>0.3644504317464124</v>
      </c>
      <c r="H392" s="9">
        <f t="shared" si="460"/>
        <v>-0.72</v>
      </c>
      <c r="I392" s="9">
        <f t="shared" si="461"/>
        <v>-0.17777478412679379</v>
      </c>
      <c r="J392" s="8">
        <v>-0.28749999999999998</v>
      </c>
      <c r="K392" s="8">
        <f t="shared" si="471"/>
        <v>-0.23025291649348467</v>
      </c>
      <c r="L392" s="9">
        <f t="shared" si="472"/>
        <v>-3.0252916493484661E-2</v>
      </c>
      <c r="M392" s="8">
        <v>-1.1319999999999999</v>
      </c>
      <c r="N392" s="8">
        <f t="shared" si="473"/>
        <v>-0.39270929035664953</v>
      </c>
      <c r="O392" s="9">
        <f t="shared" si="468"/>
        <v>-0.19635464517832477</v>
      </c>
      <c r="Q392" s="40">
        <f t="shared" si="474"/>
        <v>-0.13619798680924636</v>
      </c>
      <c r="R392" s="14" t="str">
        <f t="shared" si="479"/>
        <v>C</v>
      </c>
      <c r="S392" t="str">
        <f t="shared" ref="S392:S418" si="485">IF(OR(ABS($Q392-$Q391)&gt;$X$2,Q392*Q391&lt;0),R392,S391)</f>
        <v>C</v>
      </c>
      <c r="T392" s="17">
        <f t="shared" si="462"/>
        <v>-2.7091094075233298E-2</v>
      </c>
      <c r="U392" s="34" t="str">
        <f t="shared" si="463"/>
        <v>C</v>
      </c>
      <c r="V392">
        <v>0</v>
      </c>
      <c r="X392" s="16">
        <f t="shared" si="465"/>
        <v>44742</v>
      </c>
      <c r="Y392" s="1" t="e">
        <f t="shared" si="475"/>
        <v>#N/A</v>
      </c>
      <c r="Z392" s="1" t="e">
        <f t="shared" si="476"/>
        <v>#N/A</v>
      </c>
      <c r="AA392" s="1">
        <f t="shared" si="477"/>
        <v>-0.13619798680924636</v>
      </c>
      <c r="AB392" s="1" t="e">
        <f t="shared" si="478"/>
        <v>#N/A</v>
      </c>
      <c r="AC392">
        <v>0</v>
      </c>
      <c r="AD392" s="1">
        <v>-71.599999999999994</v>
      </c>
      <c r="AF392" s="16">
        <f t="shared" si="480"/>
        <v>44742</v>
      </c>
      <c r="AG392" s="1" t="e">
        <f t="shared" si="481"/>
        <v>#N/A</v>
      </c>
      <c r="AH392" s="1" t="e">
        <f t="shared" si="482"/>
        <v>#N/A</v>
      </c>
      <c r="AI392" s="1">
        <f t="shared" si="483"/>
        <v>-0.13619798680924636</v>
      </c>
      <c r="AJ392" s="1" t="e">
        <f t="shared" si="484"/>
        <v>#N/A</v>
      </c>
      <c r="AQ392" s="16">
        <f t="shared" ref="AQ392:AQ419" si="486">A392</f>
        <v>44742</v>
      </c>
      <c r="AR392">
        <f t="shared" ref="AR392:AR423" si="487">IF($R392="E",4,IF($R392="R",2,IF($R392="SD",3,1)))</f>
        <v>1</v>
      </c>
      <c r="AS392">
        <f t="shared" ref="AS392:AS423" si="488">IF($S392="E",4,IF($S392="R",2,IF($S392="SD",3,1)))</f>
        <v>1</v>
      </c>
    </row>
    <row r="393" spans="1:45" x14ac:dyDescent="0.25">
      <c r="A393" s="7">
        <v>44773</v>
      </c>
      <c r="B393" s="8">
        <v>-0.217005</v>
      </c>
      <c r="C393" s="8">
        <f t="shared" si="469"/>
        <v>-0.1386923044312125</v>
      </c>
      <c r="D393" s="9">
        <f t="shared" si="466"/>
        <v>-0.69346152215606249</v>
      </c>
      <c r="E393" s="8">
        <f>_xll.BDH(E$2,"PX_LAST",$A393,$A393,"Days=A","Fill=P")</f>
        <v>-0.4</v>
      </c>
      <c r="F393" s="8">
        <f t="shared" si="470"/>
        <v>2.7524026456855335</v>
      </c>
      <c r="G393" s="9">
        <f t="shared" si="467"/>
        <v>0.25021842233504848</v>
      </c>
      <c r="H393" s="9">
        <f t="shared" si="460"/>
        <v>-0.72</v>
      </c>
      <c r="I393" s="9">
        <f t="shared" si="461"/>
        <v>-0.23489078883247574</v>
      </c>
      <c r="J393" s="8">
        <v>0.41120000000000001</v>
      </c>
      <c r="K393" s="8">
        <f t="shared" si="471"/>
        <v>-4.7438835292841514E-2</v>
      </c>
      <c r="L393" s="9">
        <f t="shared" si="472"/>
        <v>0.1525611647071585</v>
      </c>
      <c r="M393" s="8">
        <v>-0.52700000000000002</v>
      </c>
      <c r="N393" s="8">
        <f t="shared" si="473"/>
        <v>-0.43098214260500445</v>
      </c>
      <c r="O393" s="9">
        <f t="shared" si="468"/>
        <v>-0.21549107130250222</v>
      </c>
      <c r="Q393" s="40">
        <f t="shared" si="474"/>
        <v>-0.14155755943224752</v>
      </c>
      <c r="R393" s="14" t="str">
        <f t="shared" si="479"/>
        <v>C</v>
      </c>
      <c r="S393" t="str">
        <f t="shared" si="485"/>
        <v>C</v>
      </c>
      <c r="T393" s="17">
        <f t="shared" si="462"/>
        <v>-2.7091094075233298E-2</v>
      </c>
      <c r="U393" s="34" t="str">
        <f t="shared" si="463"/>
        <v>C</v>
      </c>
      <c r="V393">
        <v>0</v>
      </c>
      <c r="X393" s="16">
        <f t="shared" si="465"/>
        <v>44773</v>
      </c>
      <c r="Y393" s="1" t="e">
        <f t="shared" si="475"/>
        <v>#N/A</v>
      </c>
      <c r="Z393" s="1" t="e">
        <f t="shared" si="476"/>
        <v>#N/A</v>
      </c>
      <c r="AA393" s="1">
        <f t="shared" si="477"/>
        <v>-0.14155755943224752</v>
      </c>
      <c r="AB393" s="1">
        <f t="shared" si="478"/>
        <v>-0.14155755943224752</v>
      </c>
      <c r="AC393">
        <v>0</v>
      </c>
      <c r="AD393" s="1">
        <v>-61.8</v>
      </c>
      <c r="AF393" s="16">
        <f t="shared" si="480"/>
        <v>44773</v>
      </c>
      <c r="AG393" s="1" t="e">
        <f t="shared" si="481"/>
        <v>#N/A</v>
      </c>
      <c r="AH393" s="1" t="e">
        <f t="shared" si="482"/>
        <v>#N/A</v>
      </c>
      <c r="AI393" s="1">
        <f t="shared" si="483"/>
        <v>-0.14155755943224752</v>
      </c>
      <c r="AJ393" s="1">
        <f t="shared" si="484"/>
        <v>-0.14155755943224752</v>
      </c>
      <c r="AQ393" s="16">
        <f t="shared" si="486"/>
        <v>44773</v>
      </c>
      <c r="AR393">
        <f t="shared" si="487"/>
        <v>1</v>
      </c>
      <c r="AS393">
        <f t="shared" si="488"/>
        <v>1</v>
      </c>
    </row>
    <row r="394" spans="1:45" x14ac:dyDescent="0.25">
      <c r="A394" s="7">
        <v>44804</v>
      </c>
      <c r="B394" s="8">
        <v>-0.111026</v>
      </c>
      <c r="C394" s="8">
        <f t="shared" si="469"/>
        <v>-0.13080740766831694</v>
      </c>
      <c r="D394" s="9">
        <f t="shared" si="466"/>
        <v>-0.65403703834158466</v>
      </c>
      <c r="E394" s="8">
        <f>_xll.BDH(E$2,"PX_LAST",$A394,$A394,"Days=A","Fill=P")</f>
        <v>-1.3</v>
      </c>
      <c r="F394" s="8">
        <f t="shared" si="470"/>
        <v>1.5974678916651563</v>
      </c>
      <c r="G394" s="9">
        <f t="shared" si="467"/>
        <v>0.14522435378774148</v>
      </c>
      <c r="H394" s="9">
        <f t="shared" si="460"/>
        <v>-0.82000000000000006</v>
      </c>
      <c r="I394" s="9">
        <f t="shared" si="461"/>
        <v>-0.3373878231061293</v>
      </c>
      <c r="J394" s="8">
        <v>0.25259999999999999</v>
      </c>
      <c r="K394" s="8">
        <f t="shared" si="471"/>
        <v>3.8072232765618316E-2</v>
      </c>
      <c r="L394" s="9">
        <f t="shared" si="472"/>
        <v>0.23807223276561834</v>
      </c>
      <c r="M394" s="8">
        <v>-0.41499999999999998</v>
      </c>
      <c r="N394" s="8">
        <f t="shared" si="473"/>
        <v>-0.4264272319625782</v>
      </c>
      <c r="O394" s="9">
        <f t="shared" si="468"/>
        <v>-0.2132136159812891</v>
      </c>
      <c r="Q394" s="40">
        <f t="shared" si="474"/>
        <v>-0.12841335544860244</v>
      </c>
      <c r="R394" s="14" t="str">
        <f t="shared" si="479"/>
        <v>R</v>
      </c>
      <c r="S394" t="str">
        <f t="shared" si="485"/>
        <v>C</v>
      </c>
      <c r="T394" s="17">
        <f t="shared" si="462"/>
        <v>-2.7091094075233298E-2</v>
      </c>
      <c r="U394" s="34" t="str">
        <f t="shared" si="463"/>
        <v>R</v>
      </c>
      <c r="V394">
        <v>0</v>
      </c>
      <c r="X394" s="16">
        <f t="shared" si="465"/>
        <v>44804</v>
      </c>
      <c r="Y394" s="1" t="e">
        <f t="shared" si="475"/>
        <v>#N/A</v>
      </c>
      <c r="Z394" s="1" t="e">
        <f t="shared" si="476"/>
        <v>#N/A</v>
      </c>
      <c r="AA394" s="1">
        <f t="shared" si="477"/>
        <v>-0.12841335544860244</v>
      </c>
      <c r="AB394" s="1">
        <f t="shared" si="478"/>
        <v>-0.12841335544860244</v>
      </c>
      <c r="AC394">
        <v>0</v>
      </c>
      <c r="AD394" s="1">
        <v>-27.6</v>
      </c>
      <c r="AF394" s="16">
        <f t="shared" si="480"/>
        <v>44804</v>
      </c>
      <c r="AG394" s="1" t="e">
        <f t="shared" si="481"/>
        <v>#N/A</v>
      </c>
      <c r="AH394" s="1" t="e">
        <f t="shared" si="482"/>
        <v>#N/A</v>
      </c>
      <c r="AI394" s="1">
        <f t="shared" si="483"/>
        <v>-0.12841335544860244</v>
      </c>
      <c r="AJ394" s="1">
        <f t="shared" si="484"/>
        <v>-0.12841335544860244</v>
      </c>
      <c r="AQ394" s="16">
        <f t="shared" si="486"/>
        <v>44804</v>
      </c>
      <c r="AR394">
        <f t="shared" si="487"/>
        <v>2</v>
      </c>
      <c r="AS394">
        <f t="shared" si="488"/>
        <v>1</v>
      </c>
    </row>
    <row r="395" spans="1:45" x14ac:dyDescent="0.25">
      <c r="A395" s="7">
        <v>44834</v>
      </c>
      <c r="B395" s="8">
        <v>-0.17638000000000001</v>
      </c>
      <c r="C395" s="8">
        <f t="shared" si="469"/>
        <v>-0.14379559648284662</v>
      </c>
      <c r="D395" s="9">
        <f t="shared" si="466"/>
        <v>-0.71897798241423305</v>
      </c>
      <c r="E395" s="8">
        <f>_xll.BDH(E$2,"PX_LAST",$A395,$A395,"Days=A","Fill=P")</f>
        <v>-2</v>
      </c>
      <c r="F395" s="8">
        <f t="shared" si="470"/>
        <v>0.57218954254058674</v>
      </c>
      <c r="G395" s="9">
        <f t="shared" si="467"/>
        <v>5.2017231140053341E-2</v>
      </c>
      <c r="H395" s="9">
        <f t="shared" ref="H395:H428" si="489">MAX(MIN(E395-E389,10),-10)/10</f>
        <v>-0.78</v>
      </c>
      <c r="I395" s="9">
        <f t="shared" ref="I395:I428" si="490">AVERAGE(G395:H395)</f>
        <v>-0.36399138442997336</v>
      </c>
      <c r="J395" s="8">
        <v>3.6499999999999998E-2</v>
      </c>
      <c r="K395" s="8">
        <f t="shared" si="471"/>
        <v>3.7624146427417092E-2</v>
      </c>
      <c r="L395" s="9">
        <f t="shared" si="472"/>
        <v>0.23762414642741711</v>
      </c>
      <c r="M395" s="8">
        <v>-1.345</v>
      </c>
      <c r="N395" s="8">
        <f t="shared" si="473"/>
        <v>-0.68822047085324345</v>
      </c>
      <c r="O395" s="9">
        <f t="shared" si="468"/>
        <v>-0.34411023542662172</v>
      </c>
      <c r="Q395" s="40">
        <f t="shared" si="474"/>
        <v>-0.20505997187302347</v>
      </c>
      <c r="R395" s="14" t="str">
        <f t="shared" si="479"/>
        <v>C</v>
      </c>
      <c r="S395" t="str">
        <f t="shared" si="485"/>
        <v>C</v>
      </c>
      <c r="T395" s="17">
        <f t="shared" ref="T395:T408" si="491">IF(S395&lt;&gt;R394,Q395,T394)</f>
        <v>-0.20505997187302347</v>
      </c>
      <c r="U395" s="34" t="str">
        <f t="shared" si="463"/>
        <v>C</v>
      </c>
      <c r="V395">
        <v>0</v>
      </c>
      <c r="X395" s="16">
        <f t="shared" si="465"/>
        <v>44834</v>
      </c>
      <c r="Y395" s="1" t="e">
        <f t="shared" si="475"/>
        <v>#N/A</v>
      </c>
      <c r="Z395" s="1" t="e">
        <f t="shared" si="476"/>
        <v>#N/A</v>
      </c>
      <c r="AA395" s="1">
        <f t="shared" si="477"/>
        <v>-0.20505997187302347</v>
      </c>
      <c r="AB395" s="1" t="e">
        <f t="shared" si="478"/>
        <v>#N/A</v>
      </c>
      <c r="AC395">
        <v>0</v>
      </c>
      <c r="AD395" s="1">
        <v>17.899999999999999</v>
      </c>
      <c r="AF395" s="16">
        <f t="shared" si="480"/>
        <v>44834</v>
      </c>
      <c r="AG395" s="1" t="e">
        <f t="shared" si="481"/>
        <v>#N/A</v>
      </c>
      <c r="AH395" s="1" t="e">
        <f t="shared" si="482"/>
        <v>#N/A</v>
      </c>
      <c r="AI395" s="1">
        <f t="shared" si="483"/>
        <v>-0.20505997187302347</v>
      </c>
      <c r="AJ395" s="1" t="e">
        <f t="shared" si="484"/>
        <v>#N/A</v>
      </c>
      <c r="AQ395" s="16">
        <f t="shared" si="486"/>
        <v>44834</v>
      </c>
      <c r="AR395">
        <f t="shared" si="487"/>
        <v>1</v>
      </c>
      <c r="AS395">
        <f t="shared" si="488"/>
        <v>1</v>
      </c>
    </row>
    <row r="396" spans="1:45" x14ac:dyDescent="0.25">
      <c r="A396" s="7">
        <v>44865</v>
      </c>
      <c r="B396" s="8">
        <v>-0.20913300000000001</v>
      </c>
      <c r="C396" s="8">
        <f t="shared" si="469"/>
        <v>-0.16241675648523535</v>
      </c>
      <c r="D396" s="9">
        <f t="shared" si="466"/>
        <v>-0.81208378242617674</v>
      </c>
      <c r="E396" s="8">
        <f>_xll.BDH(E$2,"PX_LAST",$A396,$A396,"Days=A","Fill=P")</f>
        <v>-3.3</v>
      </c>
      <c r="F396" s="8">
        <f t="shared" si="470"/>
        <v>-0.53138447708348058</v>
      </c>
      <c r="G396" s="9">
        <f t="shared" si="467"/>
        <v>-4.8307679734861872E-2</v>
      </c>
      <c r="H396" s="9">
        <f t="shared" si="489"/>
        <v>-0.76</v>
      </c>
      <c r="I396" s="9">
        <f t="shared" si="490"/>
        <v>-0.40415383986743092</v>
      </c>
      <c r="J396" s="8">
        <v>-0.34499999999999997</v>
      </c>
      <c r="K396" s="8">
        <f t="shared" si="471"/>
        <v>-7.1423735304396788E-2</v>
      </c>
      <c r="L396" s="9">
        <f t="shared" si="472"/>
        <v>0.12857626469560324</v>
      </c>
      <c r="M396" s="8">
        <v>-1.0349999999999999</v>
      </c>
      <c r="N396" s="8">
        <f t="shared" si="473"/>
        <v>-0.78705263666006897</v>
      </c>
      <c r="O396" s="9">
        <f t="shared" si="468"/>
        <v>-0.39352631833003449</v>
      </c>
      <c r="Q396" s="40">
        <f t="shared" si="474"/>
        <v>-0.26989080966193907</v>
      </c>
      <c r="R396" s="14" t="str">
        <f t="shared" si="479"/>
        <v>C</v>
      </c>
      <c r="S396" t="str">
        <f t="shared" si="485"/>
        <v>C</v>
      </c>
      <c r="T396" s="17">
        <f t="shared" si="491"/>
        <v>-0.20505997187302347</v>
      </c>
      <c r="U396" s="34" t="str">
        <f t="shared" si="463"/>
        <v>C</v>
      </c>
      <c r="V396">
        <v>0</v>
      </c>
      <c r="X396" s="16">
        <f t="shared" si="465"/>
        <v>44865</v>
      </c>
      <c r="Y396" s="1" t="e">
        <f t="shared" si="475"/>
        <v>#N/A</v>
      </c>
      <c r="Z396" s="1" t="e">
        <f t="shared" si="476"/>
        <v>#N/A</v>
      </c>
      <c r="AA396" s="1">
        <f t="shared" si="477"/>
        <v>-0.26989080966193907</v>
      </c>
      <c r="AB396" s="1" t="e">
        <f t="shared" si="478"/>
        <v>#N/A</v>
      </c>
      <c r="AC396">
        <v>0</v>
      </c>
      <c r="AD396" s="1">
        <v>8.1</v>
      </c>
      <c r="AF396" s="16">
        <f t="shared" si="480"/>
        <v>44865</v>
      </c>
      <c r="AG396" s="1" t="e">
        <f t="shared" si="481"/>
        <v>#N/A</v>
      </c>
      <c r="AH396" s="1" t="e">
        <f t="shared" si="482"/>
        <v>#N/A</v>
      </c>
      <c r="AI396" s="1">
        <f t="shared" si="483"/>
        <v>-0.26989080966193907</v>
      </c>
      <c r="AJ396" s="1" t="e">
        <f t="shared" si="484"/>
        <v>#N/A</v>
      </c>
      <c r="AQ396" s="16">
        <f t="shared" si="486"/>
        <v>44865</v>
      </c>
      <c r="AR396">
        <f t="shared" si="487"/>
        <v>1</v>
      </c>
      <c r="AS396">
        <f t="shared" si="488"/>
        <v>1</v>
      </c>
    </row>
    <row r="397" spans="1:45" x14ac:dyDescent="0.25">
      <c r="A397" s="7">
        <v>44895</v>
      </c>
      <c r="B397" s="8">
        <v>-0.12005200000000001</v>
      </c>
      <c r="C397" s="8">
        <f t="shared" si="469"/>
        <v>-0.1503428008869433</v>
      </c>
      <c r="D397" s="9">
        <f t="shared" si="466"/>
        <v>-0.75171400443471648</v>
      </c>
      <c r="E397" s="8">
        <f>_xll.BDH(E$2,"PX_LAST",$A397,$A397,"Days=A","Fill=P")</f>
        <v>-4.9000000000000004</v>
      </c>
      <c r="F397" s="8">
        <f t="shared" si="470"/>
        <v>-1.776439901114689</v>
      </c>
      <c r="G397" s="9">
        <f t="shared" si="467"/>
        <v>-0.16149453646497172</v>
      </c>
      <c r="H397" s="9">
        <f t="shared" si="489"/>
        <v>-0.75</v>
      </c>
      <c r="I397" s="9">
        <f t="shared" si="490"/>
        <v>-0.45574726823248585</v>
      </c>
      <c r="J397" s="8">
        <v>-0.76439999999999997</v>
      </c>
      <c r="K397" s="8">
        <f t="shared" si="471"/>
        <v>-0.26892197074264373</v>
      </c>
      <c r="L397" s="9">
        <f t="shared" si="472"/>
        <v>-6.8921970742643723E-2</v>
      </c>
      <c r="M397" s="8">
        <v>-0.502</v>
      </c>
      <c r="N397" s="8">
        <f t="shared" si="473"/>
        <v>-0.70581263521194937</v>
      </c>
      <c r="O397" s="9">
        <f t="shared" si="468"/>
        <v>-0.35290631760597468</v>
      </c>
      <c r="Q397" s="40">
        <f t="shared" si="474"/>
        <v>-0.32296603890828646</v>
      </c>
      <c r="R397" s="14" t="str">
        <f t="shared" si="479"/>
        <v>C</v>
      </c>
      <c r="S397" t="str">
        <f t="shared" si="485"/>
        <v>C</v>
      </c>
      <c r="T397" s="17">
        <f t="shared" si="491"/>
        <v>-0.20505997187302347</v>
      </c>
      <c r="U397" s="34" t="str">
        <f t="shared" si="463"/>
        <v>C</v>
      </c>
      <c r="V397">
        <v>0</v>
      </c>
      <c r="X397" s="16">
        <f t="shared" si="465"/>
        <v>44895</v>
      </c>
      <c r="Y397" s="1" t="e">
        <f t="shared" si="475"/>
        <v>#N/A</v>
      </c>
      <c r="Z397" s="1" t="e">
        <f t="shared" si="476"/>
        <v>#N/A</v>
      </c>
      <c r="AA397" s="1">
        <f t="shared" si="477"/>
        <v>-0.32296603890828646</v>
      </c>
      <c r="AB397" s="1" t="e">
        <f t="shared" si="478"/>
        <v>#N/A</v>
      </c>
      <c r="AC397">
        <v>0</v>
      </c>
      <c r="AD397" s="1">
        <v>8.9</v>
      </c>
      <c r="AF397" s="16">
        <f t="shared" si="480"/>
        <v>44895</v>
      </c>
      <c r="AG397" s="1" t="e">
        <f t="shared" si="481"/>
        <v>#N/A</v>
      </c>
      <c r="AH397" s="1" t="e">
        <f t="shared" si="482"/>
        <v>#N/A</v>
      </c>
      <c r="AI397" s="1">
        <f t="shared" si="483"/>
        <v>-0.32296603890828646</v>
      </c>
      <c r="AJ397" s="1" t="e">
        <f t="shared" si="484"/>
        <v>#N/A</v>
      </c>
      <c r="AQ397" s="16">
        <f t="shared" si="486"/>
        <v>44895</v>
      </c>
      <c r="AR397">
        <f t="shared" si="487"/>
        <v>1</v>
      </c>
      <c r="AS397">
        <f t="shared" si="488"/>
        <v>1</v>
      </c>
    </row>
    <row r="398" spans="1:45" x14ac:dyDescent="0.25">
      <c r="A398" s="7">
        <v>44926</v>
      </c>
      <c r="B398" s="8">
        <v>-0.125832</v>
      </c>
      <c r="C398" s="8">
        <f t="shared" si="469"/>
        <v>-0.14335722263416445</v>
      </c>
      <c r="D398" s="9">
        <f t="shared" si="466"/>
        <v>-0.71678611317082219</v>
      </c>
      <c r="E398" s="8">
        <f>_xll.BDH(E$2,"PX_LAST",$A398,$A398,"Days=A","Fill=P")</f>
        <v>-6.3</v>
      </c>
      <c r="F398" s="8">
        <f t="shared" si="470"/>
        <v>-3.0656545292970026</v>
      </c>
      <c r="G398" s="9">
        <f t="shared" si="467"/>
        <v>-0.27869586629972748</v>
      </c>
      <c r="H398" s="9">
        <f t="shared" si="489"/>
        <v>-0.73</v>
      </c>
      <c r="I398" s="9">
        <f t="shared" si="490"/>
        <v>-0.5043479331498637</v>
      </c>
      <c r="J398" s="8">
        <v>-0.4733</v>
      </c>
      <c r="K398" s="8">
        <f t="shared" si="471"/>
        <v>-0.3271697090809903</v>
      </c>
      <c r="L398" s="9">
        <f t="shared" si="472"/>
        <v>-0.12716970908099029</v>
      </c>
      <c r="M398" s="8">
        <v>-0.27</v>
      </c>
      <c r="N398" s="8">
        <f t="shared" si="473"/>
        <v>-0.58160603417654388</v>
      </c>
      <c r="O398" s="9">
        <f t="shared" si="468"/>
        <v>-0.29080301708827194</v>
      </c>
      <c r="Q398" s="40">
        <f t="shared" si="474"/>
        <v>-0.33379460963760665</v>
      </c>
      <c r="R398" s="14" t="str">
        <f t="shared" si="479"/>
        <v>C</v>
      </c>
      <c r="S398" t="str">
        <f t="shared" si="485"/>
        <v>C</v>
      </c>
      <c r="T398" s="17">
        <f t="shared" si="491"/>
        <v>-0.20505997187302347</v>
      </c>
      <c r="U398" s="34" t="str">
        <f t="shared" si="463"/>
        <v>C</v>
      </c>
      <c r="V398">
        <v>0</v>
      </c>
      <c r="X398" s="16">
        <f t="shared" si="465"/>
        <v>44926</v>
      </c>
      <c r="Y398" s="1" t="e">
        <f t="shared" si="475"/>
        <v>#N/A</v>
      </c>
      <c r="Z398" s="1" t="e">
        <f t="shared" si="476"/>
        <v>#N/A</v>
      </c>
      <c r="AA398" s="1">
        <f t="shared" si="477"/>
        <v>-0.33379460963760665</v>
      </c>
      <c r="AB398" s="1">
        <f t="shared" si="478"/>
        <v>-0.33379460963760665</v>
      </c>
      <c r="AC398">
        <v>0</v>
      </c>
      <c r="AD398" s="1">
        <v>-4.4000000000000004</v>
      </c>
      <c r="AF398" s="16">
        <f t="shared" si="480"/>
        <v>44926</v>
      </c>
      <c r="AG398" s="1" t="e">
        <f t="shared" si="481"/>
        <v>#N/A</v>
      </c>
      <c r="AH398" s="1" t="e">
        <f t="shared" si="482"/>
        <v>#N/A</v>
      </c>
      <c r="AI398" s="1">
        <f t="shared" si="483"/>
        <v>-0.33379460963760665</v>
      </c>
      <c r="AJ398" s="1">
        <f t="shared" si="484"/>
        <v>-0.33379460963760665</v>
      </c>
      <c r="AQ398" s="16">
        <f t="shared" si="486"/>
        <v>44926</v>
      </c>
      <c r="AR398">
        <f t="shared" si="487"/>
        <v>1</v>
      </c>
      <c r="AS398">
        <f t="shared" si="488"/>
        <v>1</v>
      </c>
    </row>
    <row r="399" spans="1:45" x14ac:dyDescent="0.25">
      <c r="A399" s="7">
        <v>44957</v>
      </c>
      <c r="B399" s="8">
        <v>-0.17625199999999999</v>
      </c>
      <c r="C399" s="8">
        <f t="shared" si="469"/>
        <v>-0.15273223418342757</v>
      </c>
      <c r="D399" s="9">
        <f t="shared" si="466"/>
        <v>-0.76366117091713781</v>
      </c>
      <c r="E399" s="8">
        <f>_xll.BDH(E$2,"PX_LAST",$A399,$A399,"Days=A","Fill=P")</f>
        <v>-6.1</v>
      </c>
      <c r="F399" s="8">
        <f t="shared" si="470"/>
        <v>-3.9304429884473571</v>
      </c>
      <c r="G399" s="9">
        <f t="shared" si="467"/>
        <v>-0.35731299894975971</v>
      </c>
      <c r="H399" s="9">
        <f t="shared" si="489"/>
        <v>-0.56999999999999995</v>
      </c>
      <c r="I399" s="9">
        <f t="shared" si="490"/>
        <v>-0.46365649947487986</v>
      </c>
      <c r="J399" s="8">
        <v>0.40189999999999998</v>
      </c>
      <c r="K399" s="8">
        <f t="shared" si="471"/>
        <v>-0.11938484199290804</v>
      </c>
      <c r="L399" s="9">
        <f t="shared" si="472"/>
        <v>8.0615158007091972E-2</v>
      </c>
      <c r="M399" s="8">
        <v>0.29899999999999999</v>
      </c>
      <c r="N399" s="8">
        <f t="shared" si="473"/>
        <v>-0.3306333144362289</v>
      </c>
      <c r="O399" s="9">
        <f t="shared" si="468"/>
        <v>-0.16531665721811445</v>
      </c>
      <c r="Q399" s="40">
        <f t="shared" si="474"/>
        <v>-0.25308094679997961</v>
      </c>
      <c r="R399" s="14" t="str">
        <f t="shared" si="479"/>
        <v>R</v>
      </c>
      <c r="S399" t="str">
        <f t="shared" si="485"/>
        <v>R</v>
      </c>
      <c r="T399" s="17">
        <f t="shared" si="491"/>
        <v>-0.25308094679997961</v>
      </c>
      <c r="U399" s="34" t="str">
        <f t="shared" si="463"/>
        <v>R</v>
      </c>
      <c r="V399">
        <v>0</v>
      </c>
      <c r="X399" s="16">
        <f t="shared" si="465"/>
        <v>44957</v>
      </c>
      <c r="Y399" s="1" t="e">
        <f t="shared" si="475"/>
        <v>#N/A</v>
      </c>
      <c r="Z399" s="1" t="e">
        <f t="shared" si="476"/>
        <v>#N/A</v>
      </c>
      <c r="AA399" s="1" t="e">
        <f t="shared" si="477"/>
        <v>#N/A</v>
      </c>
      <c r="AB399" s="1">
        <f t="shared" si="478"/>
        <v>-0.25308094679997961</v>
      </c>
      <c r="AC399">
        <v>0</v>
      </c>
      <c r="AD399" s="1">
        <v>-6.1</v>
      </c>
      <c r="AF399" s="16">
        <f t="shared" si="480"/>
        <v>44957</v>
      </c>
      <c r="AG399" s="1" t="e">
        <f t="shared" si="481"/>
        <v>#N/A</v>
      </c>
      <c r="AH399" s="1" t="e">
        <f t="shared" si="482"/>
        <v>#N/A</v>
      </c>
      <c r="AI399" s="1" t="e">
        <f t="shared" si="483"/>
        <v>#N/A</v>
      </c>
      <c r="AJ399" s="1">
        <f t="shared" si="484"/>
        <v>-0.25308094679997961</v>
      </c>
      <c r="AQ399" s="16">
        <f t="shared" si="486"/>
        <v>44957</v>
      </c>
      <c r="AR399">
        <f t="shared" si="487"/>
        <v>2</v>
      </c>
      <c r="AS399">
        <f t="shared" si="488"/>
        <v>2</v>
      </c>
    </row>
    <row r="400" spans="1:45" x14ac:dyDescent="0.25">
      <c r="A400" s="7">
        <v>44985</v>
      </c>
      <c r="B400" s="8">
        <v>-6.87E-4</v>
      </c>
      <c r="C400" s="8">
        <f t="shared" si="469"/>
        <v>-0.10939934244115071</v>
      </c>
      <c r="D400" s="9">
        <f t="shared" si="466"/>
        <v>-0.54699671220575352</v>
      </c>
      <c r="E400" s="8">
        <f>_xll.BDH(E$2,"PX_LAST",$A400,$A400,"Days=A","Fill=P")</f>
        <v>-6.8</v>
      </c>
      <c r="F400" s="8">
        <f t="shared" si="470"/>
        <v>-4.7482667367398603</v>
      </c>
      <c r="G400" s="9">
        <f t="shared" si="467"/>
        <v>-0.43166061243089637</v>
      </c>
      <c r="H400" s="9">
        <f t="shared" si="489"/>
        <v>-0.55000000000000004</v>
      </c>
      <c r="I400" s="9">
        <f t="shared" si="490"/>
        <v>-0.49083030621544821</v>
      </c>
      <c r="J400" s="8">
        <v>-0.2399</v>
      </c>
      <c r="K400" s="8">
        <f t="shared" si="471"/>
        <v>-0.15373166202492924</v>
      </c>
      <c r="L400" s="9">
        <f t="shared" si="472"/>
        <v>4.6268337975070767E-2</v>
      </c>
      <c r="M400" s="8">
        <v>0.186</v>
      </c>
      <c r="N400" s="8">
        <f t="shared" si="473"/>
        <v>-0.18339281982190364</v>
      </c>
      <c r="O400" s="9">
        <f t="shared" si="468"/>
        <v>-9.169640991095182E-2</v>
      </c>
      <c r="Q400" s="40">
        <f t="shared" si="474"/>
        <v>-0.20742504264380363</v>
      </c>
      <c r="R400" s="14" t="str">
        <f t="shared" si="479"/>
        <v>R</v>
      </c>
      <c r="S400" t="str">
        <f t="shared" si="485"/>
        <v>R</v>
      </c>
      <c r="T400" s="17">
        <f t="shared" si="491"/>
        <v>-0.25308094679997961</v>
      </c>
      <c r="U400" s="34" t="str">
        <f t="shared" si="463"/>
        <v>R</v>
      </c>
      <c r="V400">
        <v>0</v>
      </c>
      <c r="X400" s="16">
        <f t="shared" si="465"/>
        <v>44985</v>
      </c>
      <c r="Y400" s="1" t="e">
        <f t="shared" si="475"/>
        <v>#N/A</v>
      </c>
      <c r="Z400" s="1" t="e">
        <f t="shared" si="476"/>
        <v>#N/A</v>
      </c>
      <c r="AA400" s="1">
        <f t="shared" si="477"/>
        <v>-0.20742504264380363</v>
      </c>
      <c r="AB400" s="1">
        <f t="shared" si="478"/>
        <v>-0.20742504264380363</v>
      </c>
      <c r="AC400">
        <v>0</v>
      </c>
      <c r="AD400" s="1">
        <v>38.6</v>
      </c>
      <c r="AF400" s="16">
        <f t="shared" si="480"/>
        <v>44985</v>
      </c>
      <c r="AG400" s="1" t="e">
        <f t="shared" si="481"/>
        <v>#N/A</v>
      </c>
      <c r="AH400" s="1" t="e">
        <f t="shared" si="482"/>
        <v>#N/A</v>
      </c>
      <c r="AI400" s="1">
        <f t="shared" si="483"/>
        <v>-0.20742504264380363</v>
      </c>
      <c r="AJ400" s="1">
        <f t="shared" si="484"/>
        <v>-0.20742504264380363</v>
      </c>
      <c r="AQ400" s="16">
        <f t="shared" si="486"/>
        <v>44985</v>
      </c>
      <c r="AR400">
        <f t="shared" si="487"/>
        <v>2</v>
      </c>
      <c r="AS400">
        <f t="shared" si="488"/>
        <v>2</v>
      </c>
    </row>
    <row r="401" spans="1:45" x14ac:dyDescent="0.25">
      <c r="A401" s="7">
        <v>45016</v>
      </c>
      <c r="B401" s="8">
        <v>-0.26307999999999998</v>
      </c>
      <c r="C401" s="8">
        <f t="shared" si="469"/>
        <v>-0.15319832984542275</v>
      </c>
      <c r="D401" s="9">
        <f t="shared" ref="D401:D407" si="492">C401/0.2</f>
        <v>-0.76599164922711371</v>
      </c>
      <c r="E401" s="8">
        <f>_xll.BDH(E$2,"PX_LAST",$A401,$A401,"Days=A","Fill=P")</f>
        <v>-8</v>
      </c>
      <c r="F401" s="8">
        <f t="shared" si="470"/>
        <v>-5.675010716769</v>
      </c>
      <c r="G401" s="9">
        <f t="shared" ref="G401:G407" si="493">F401/11</f>
        <v>-0.51591006516081817</v>
      </c>
      <c r="H401" s="9">
        <f t="shared" si="489"/>
        <v>-0.6</v>
      </c>
      <c r="I401" s="9">
        <f t="shared" si="490"/>
        <v>-0.55795503258040902</v>
      </c>
      <c r="J401" s="8">
        <v>-0.38629999999999998</v>
      </c>
      <c r="K401" s="8">
        <f t="shared" si="471"/>
        <v>-0.22001363834782439</v>
      </c>
      <c r="L401" s="9">
        <f t="shared" si="472"/>
        <v>-2.0013638347824381E-2</v>
      </c>
      <c r="M401" s="8">
        <v>-0.40500000000000003</v>
      </c>
      <c r="N401" s="8">
        <f t="shared" ref="N401:N406" si="494">N400*$X$1+(1-$X$1)*M401</f>
        <v>-0.24655086617266109</v>
      </c>
      <c r="O401" s="9">
        <f t="shared" ref="O401:O407" si="495">IF(N401&lt;-1,-(-N401^(0.5)),IF(N401&lt;0,0.5*N401,N401))*1+0*IF(N401&gt;0,N401*6,N401)/6</f>
        <v>-0.12327543308633054</v>
      </c>
      <c r="Q401" s="40">
        <f t="shared" si="474"/>
        <v>-0.26683497821759228</v>
      </c>
      <c r="R401" s="14" t="str">
        <f t="shared" ref="R401:R407" si="496">IF(Q401-Q400&gt;0,IF(Q401&gt;=0,"E","R"),IF(Q401&gt;=0,"SD","C"))</f>
        <v>C</v>
      </c>
      <c r="S401" t="str">
        <f t="shared" si="485"/>
        <v>C</v>
      </c>
      <c r="T401" s="17">
        <f t="shared" si="491"/>
        <v>-0.26683497821759228</v>
      </c>
      <c r="U401" s="34" t="str">
        <f t="shared" si="463"/>
        <v>C</v>
      </c>
      <c r="V401">
        <v>0</v>
      </c>
      <c r="X401" s="16">
        <f t="shared" si="465"/>
        <v>45016</v>
      </c>
      <c r="Y401" s="1" t="e">
        <f t="shared" si="475"/>
        <v>#N/A</v>
      </c>
      <c r="Z401" s="1" t="e">
        <f t="shared" si="476"/>
        <v>#N/A</v>
      </c>
      <c r="AA401" s="1">
        <f t="shared" si="477"/>
        <v>-0.26683497821759228</v>
      </c>
      <c r="AB401" s="1" t="e">
        <f t="shared" si="478"/>
        <v>#N/A</v>
      </c>
      <c r="AC401">
        <v>0</v>
      </c>
      <c r="AD401" s="1">
        <v>57</v>
      </c>
      <c r="AF401" s="16">
        <f t="shared" si="480"/>
        <v>45016</v>
      </c>
      <c r="AG401" s="1" t="e">
        <f t="shared" si="481"/>
        <v>#N/A</v>
      </c>
      <c r="AH401" s="1" t="e">
        <f t="shared" si="482"/>
        <v>#N/A</v>
      </c>
      <c r="AI401" s="1">
        <f t="shared" si="483"/>
        <v>-0.26683497821759228</v>
      </c>
      <c r="AJ401" s="1" t="e">
        <f t="shared" si="484"/>
        <v>#N/A</v>
      </c>
      <c r="AQ401" s="16">
        <f t="shared" si="486"/>
        <v>45016</v>
      </c>
      <c r="AR401">
        <f t="shared" si="487"/>
        <v>1</v>
      </c>
      <c r="AS401">
        <f t="shared" si="488"/>
        <v>1</v>
      </c>
    </row>
    <row r="402" spans="1:45" x14ac:dyDescent="0.25">
      <c r="A402" s="7">
        <v>45046</v>
      </c>
      <c r="B402" s="8">
        <v>-0.180087</v>
      </c>
      <c r="C402" s="8">
        <f t="shared" si="469"/>
        <v>-0.16086160083947726</v>
      </c>
      <c r="D402" s="9">
        <f t="shared" si="492"/>
        <v>-0.80430800419738624</v>
      </c>
      <c r="E402" s="8">
        <f>_xll.BDH(E$2,"PX_LAST",$A402,$A402,"Days=A","Fill=P")</f>
        <v>-8.1999999999999993</v>
      </c>
      <c r="F402" s="8">
        <f t="shared" si="470"/>
        <v>-6.3946326624898351</v>
      </c>
      <c r="G402" s="9">
        <f t="shared" si="493"/>
        <v>-0.58133024204453043</v>
      </c>
      <c r="H402" s="9">
        <f t="shared" si="489"/>
        <v>-0.48999999999999994</v>
      </c>
      <c r="I402" s="9">
        <f t="shared" si="490"/>
        <v>-0.53566512102226516</v>
      </c>
      <c r="J402" s="8">
        <v>-9.2299999999999993E-2</v>
      </c>
      <c r="K402" s="8">
        <f t="shared" si="471"/>
        <v>-0.18361525141869445</v>
      </c>
      <c r="L402" s="9">
        <f t="shared" si="472"/>
        <v>1.6384748581305564E-2</v>
      </c>
      <c r="M402" s="8">
        <v>1.7000000000000001E-2</v>
      </c>
      <c r="N402" s="8">
        <f t="shared" si="494"/>
        <v>-0.17143886931345267</v>
      </c>
      <c r="O402" s="9">
        <f t="shared" si="495"/>
        <v>-8.5719434656726337E-2</v>
      </c>
      <c r="Q402" s="40">
        <f t="shared" si="474"/>
        <v>-0.26861771601648754</v>
      </c>
      <c r="R402" s="14" t="str">
        <f t="shared" si="496"/>
        <v>C</v>
      </c>
      <c r="S402" t="str">
        <f t="shared" si="485"/>
        <v>C</v>
      </c>
      <c r="T402" s="17">
        <f t="shared" si="491"/>
        <v>-0.26683497821759228</v>
      </c>
      <c r="U402" s="34" t="str">
        <f t="shared" si="463"/>
        <v>C</v>
      </c>
      <c r="V402">
        <v>0</v>
      </c>
      <c r="X402" s="16">
        <f t="shared" si="465"/>
        <v>45046</v>
      </c>
      <c r="Y402" s="1" t="e">
        <f t="shared" si="475"/>
        <v>#N/A</v>
      </c>
      <c r="Z402" s="1" t="e">
        <f t="shared" si="476"/>
        <v>#N/A</v>
      </c>
      <c r="AA402" s="1">
        <f t="shared" si="477"/>
        <v>-0.26861771601648754</v>
      </c>
      <c r="AB402" s="1" t="e">
        <f t="shared" si="478"/>
        <v>#N/A</v>
      </c>
      <c r="AC402">
        <v>0</v>
      </c>
      <c r="AD402" s="1">
        <v>22</v>
      </c>
      <c r="AF402" s="16">
        <f t="shared" si="480"/>
        <v>45046</v>
      </c>
      <c r="AG402" s="1" t="e">
        <f t="shared" si="481"/>
        <v>#N/A</v>
      </c>
      <c r="AH402" s="1" t="e">
        <f t="shared" si="482"/>
        <v>#N/A</v>
      </c>
      <c r="AI402" s="1">
        <f t="shared" si="483"/>
        <v>-0.26861771601648754</v>
      </c>
      <c r="AJ402" s="1" t="e">
        <f t="shared" si="484"/>
        <v>#N/A</v>
      </c>
      <c r="AQ402" s="16">
        <f t="shared" si="486"/>
        <v>45046</v>
      </c>
      <c r="AR402">
        <f t="shared" si="487"/>
        <v>1</v>
      </c>
      <c r="AS402">
        <f t="shared" si="488"/>
        <v>1</v>
      </c>
    </row>
    <row r="403" spans="1:45" x14ac:dyDescent="0.25">
      <c r="A403" s="7">
        <v>45077</v>
      </c>
      <c r="B403" s="8">
        <v>-0.36055999999999999</v>
      </c>
      <c r="C403" s="8">
        <f t="shared" si="469"/>
        <v>-0.21777564460022625</v>
      </c>
      <c r="D403" s="9">
        <f t="shared" si="492"/>
        <v>-1.0888782230011311</v>
      </c>
      <c r="E403" s="8">
        <f>_xll.BDH(E$2,"PX_LAST",$A403,$A403,"Days=A","Fill=P")</f>
        <v>-8.1</v>
      </c>
      <c r="F403" s="8">
        <f t="shared" si="470"/>
        <v>-6.8806623536802327</v>
      </c>
      <c r="G403" s="9">
        <f t="shared" si="493"/>
        <v>-0.62551475942547574</v>
      </c>
      <c r="H403" s="9">
        <f t="shared" si="489"/>
        <v>-0.31999999999999995</v>
      </c>
      <c r="I403" s="9">
        <f t="shared" si="490"/>
        <v>-0.47275737971273785</v>
      </c>
      <c r="J403" s="8">
        <v>-0.22950000000000001</v>
      </c>
      <c r="K403" s="8">
        <f t="shared" si="471"/>
        <v>-0.19669240476436653</v>
      </c>
      <c r="L403" s="9">
        <f t="shared" si="472"/>
        <v>3.3075952356334815E-3</v>
      </c>
      <c r="M403" s="8">
        <v>-5.1999999999999998E-2</v>
      </c>
      <c r="N403" s="8">
        <f t="shared" si="494"/>
        <v>-0.13739879155911866</v>
      </c>
      <c r="O403" s="9">
        <f t="shared" si="495"/>
        <v>-6.869939577955933E-2</v>
      </c>
      <c r="Q403" s="40">
        <f t="shared" si="474"/>
        <v>-0.28920489876997046</v>
      </c>
      <c r="R403" s="14" t="str">
        <f t="shared" si="496"/>
        <v>C</v>
      </c>
      <c r="S403" t="str">
        <f t="shared" si="485"/>
        <v>C</v>
      </c>
      <c r="T403" s="17">
        <f t="shared" si="491"/>
        <v>-0.26683497821759228</v>
      </c>
      <c r="U403" s="34" t="str">
        <f t="shared" si="463"/>
        <v>C</v>
      </c>
      <c r="V403">
        <v>0</v>
      </c>
      <c r="X403" s="16">
        <f t="shared" si="465"/>
        <v>45077</v>
      </c>
      <c r="Y403" s="1" t="e">
        <f t="shared" si="475"/>
        <v>#N/A</v>
      </c>
      <c r="Z403" s="1" t="e">
        <f t="shared" si="476"/>
        <v>#N/A</v>
      </c>
      <c r="AA403" s="1">
        <f t="shared" si="477"/>
        <v>-0.28920489876997046</v>
      </c>
      <c r="AB403" s="1">
        <f t="shared" si="478"/>
        <v>-0.28920489876997046</v>
      </c>
      <c r="AC403">
        <v>0</v>
      </c>
      <c r="AD403" s="1">
        <v>23.7</v>
      </c>
      <c r="AF403" s="16">
        <f t="shared" si="480"/>
        <v>45077</v>
      </c>
      <c r="AG403" s="1" t="e">
        <f t="shared" si="481"/>
        <v>#N/A</v>
      </c>
      <c r="AH403" s="1" t="e">
        <f t="shared" si="482"/>
        <v>#N/A</v>
      </c>
      <c r="AI403" s="1">
        <f t="shared" si="483"/>
        <v>-0.28920489876997046</v>
      </c>
      <c r="AJ403" s="1">
        <f t="shared" si="484"/>
        <v>-0.28920489876997046</v>
      </c>
      <c r="AQ403" s="16">
        <f t="shared" si="486"/>
        <v>45077</v>
      </c>
      <c r="AR403">
        <f t="shared" si="487"/>
        <v>1</v>
      </c>
      <c r="AS403">
        <f t="shared" si="488"/>
        <v>1</v>
      </c>
    </row>
    <row r="404" spans="1:45" x14ac:dyDescent="0.25">
      <c r="A404" s="7">
        <v>45107</v>
      </c>
      <c r="B404" s="8">
        <v>-0.21912599999999999</v>
      </c>
      <c r="C404" s="8">
        <f t="shared" si="469"/>
        <v>-0.21816049588916175</v>
      </c>
      <c r="D404" s="9">
        <f t="shared" si="492"/>
        <v>-1.0908024794458087</v>
      </c>
      <c r="E404" s="8">
        <f>_xll.BDH(E$2,"PX_LAST",$A404,$A404,"Days=A","Fill=P")</f>
        <v>-8.1999999999999993</v>
      </c>
      <c r="F404" s="8">
        <f t="shared" si="470"/>
        <v>-7.2566735828813655</v>
      </c>
      <c r="G404" s="9">
        <f t="shared" si="493"/>
        <v>-0.65969759844376052</v>
      </c>
      <c r="H404" s="9">
        <f t="shared" si="489"/>
        <v>-0.18999999999999995</v>
      </c>
      <c r="I404" s="9">
        <f t="shared" si="490"/>
        <v>-0.42484879922188024</v>
      </c>
      <c r="J404" s="8">
        <v>-0.2296</v>
      </c>
      <c r="K404" s="8">
        <f t="shared" si="471"/>
        <v>-0.20607106940652209</v>
      </c>
      <c r="L404" s="9">
        <f t="shared" ref="L404" si="497">MAX(IF(K404&lt;-1,-1*SQRT(-K404),IF(K404&gt;1,SQRT(K404),K404)),-2)+0.2</f>
        <v>-6.0710694065220783E-3</v>
      </c>
      <c r="M404" s="8">
        <v>0.32100000000000001</v>
      </c>
      <c r="N404" s="8">
        <f t="shared" si="494"/>
        <v>-6.7551359647698289E-3</v>
      </c>
      <c r="O404" s="9">
        <f t="shared" si="495"/>
        <v>-3.3775679823849145E-3</v>
      </c>
      <c r="Q404" s="40">
        <f t="shared" si="474"/>
        <v>-0.25374205307507436</v>
      </c>
      <c r="R404" s="14" t="str">
        <f t="shared" si="496"/>
        <v>R</v>
      </c>
      <c r="S404" t="str">
        <f t="shared" si="485"/>
        <v>R</v>
      </c>
      <c r="T404" s="17">
        <f t="shared" si="491"/>
        <v>-0.25374205307507436</v>
      </c>
      <c r="U404" s="34" t="str">
        <f t="shared" ref="U404:U420" si="498">IF(OR(ABS($T404-$T403)&gt;$X$2,T404*T403&lt;0,ABS(Q404-MAX(Q393:Q403))&gt;$AL$2),R404,U403)</f>
        <v>R</v>
      </c>
      <c r="V404">
        <v>0</v>
      </c>
      <c r="X404" s="16">
        <f t="shared" si="465"/>
        <v>45107</v>
      </c>
      <c r="Y404" s="1" t="e">
        <f t="shared" si="475"/>
        <v>#N/A</v>
      </c>
      <c r="Z404" s="1" t="e">
        <f t="shared" si="476"/>
        <v>#N/A</v>
      </c>
      <c r="AA404" s="1" t="e">
        <f t="shared" si="477"/>
        <v>#N/A</v>
      </c>
      <c r="AB404" s="1">
        <f t="shared" si="478"/>
        <v>-0.25374205307507436</v>
      </c>
      <c r="AC404">
        <v>0</v>
      </c>
      <c r="AD404" s="1">
        <v>54.4</v>
      </c>
      <c r="AF404" s="16">
        <f t="shared" si="480"/>
        <v>45107</v>
      </c>
      <c r="AG404" s="1" t="e">
        <f t="shared" si="481"/>
        <v>#N/A</v>
      </c>
      <c r="AH404" s="1" t="e">
        <f t="shared" si="482"/>
        <v>#N/A</v>
      </c>
      <c r="AI404" s="1" t="e">
        <f t="shared" si="483"/>
        <v>#N/A</v>
      </c>
      <c r="AJ404" s="1">
        <f t="shared" si="484"/>
        <v>-0.25374205307507436</v>
      </c>
      <c r="AQ404" s="16">
        <f t="shared" si="486"/>
        <v>45107</v>
      </c>
      <c r="AR404">
        <f t="shared" si="487"/>
        <v>2</v>
      </c>
      <c r="AS404">
        <f t="shared" si="488"/>
        <v>2</v>
      </c>
    </row>
    <row r="405" spans="1:45" x14ac:dyDescent="0.25">
      <c r="A405" s="7">
        <v>45138</v>
      </c>
      <c r="B405" s="8">
        <v>-3.8394999999999999E-2</v>
      </c>
      <c r="C405" s="8">
        <f t="shared" si="469"/>
        <v>-0.16692732956075065</v>
      </c>
      <c r="D405" s="9">
        <f t="shared" si="492"/>
        <v>-0.83463664780375324</v>
      </c>
      <c r="E405" s="8">
        <f>_xll.BDH(E$2,"PX_LAST",$A405,$A405,"Days=A","Fill=P")</f>
        <v>-7.6</v>
      </c>
      <c r="F405" s="8">
        <f t="shared" si="470"/>
        <v>-7.3545216117601768</v>
      </c>
      <c r="G405" s="9">
        <f t="shared" si="493"/>
        <v>-0.66859287379637966</v>
      </c>
      <c r="H405" s="9">
        <f t="shared" si="489"/>
        <v>-0.15</v>
      </c>
      <c r="I405" s="9">
        <f t="shared" si="490"/>
        <v>-0.40929643689818984</v>
      </c>
      <c r="J405" s="8">
        <v>0.2732</v>
      </c>
      <c r="K405" s="8">
        <f t="shared" si="471"/>
        <v>-6.9478814625663271E-2</v>
      </c>
      <c r="L405" s="9">
        <f t="shared" ref="L405" si="499">MAX(IF(K405&lt;-1,-1*SQRT(-K405),IF(K405&gt;1,SQRT(K405),K405)),-2)+0.2</f>
        <v>0.13052118537433674</v>
      </c>
      <c r="M405" s="8">
        <v>0.53800000000000003</v>
      </c>
      <c r="N405" s="8">
        <f t="shared" si="494"/>
        <v>0.14850007778518959</v>
      </c>
      <c r="O405" s="9">
        <f t="shared" si="495"/>
        <v>0.14850007778518959</v>
      </c>
      <c r="Q405" s="40">
        <f t="shared" si="474"/>
        <v>-0.12721192559908151</v>
      </c>
      <c r="R405" s="14" t="str">
        <f t="shared" si="496"/>
        <v>R</v>
      </c>
      <c r="S405" t="str">
        <f t="shared" si="485"/>
        <v>R</v>
      </c>
      <c r="T405" s="17">
        <f t="shared" si="491"/>
        <v>-0.25374205307507436</v>
      </c>
      <c r="U405" s="34" t="str">
        <f t="shared" si="498"/>
        <v>R</v>
      </c>
      <c r="V405">
        <v>0</v>
      </c>
      <c r="X405" s="16">
        <f t="shared" si="465"/>
        <v>45138</v>
      </c>
      <c r="Y405" s="1" t="e">
        <f t="shared" si="475"/>
        <v>#N/A</v>
      </c>
      <c r="Z405" s="1" t="e">
        <f t="shared" si="476"/>
        <v>#N/A</v>
      </c>
      <c r="AA405" s="1" t="e">
        <f t="shared" si="477"/>
        <v>#N/A</v>
      </c>
      <c r="AB405" s="1">
        <f t="shared" si="478"/>
        <v>-0.12721192559908151</v>
      </c>
      <c r="AC405">
        <v>0</v>
      </c>
      <c r="AD405" s="1">
        <v>76.099999999999994</v>
      </c>
      <c r="AF405" s="16">
        <f t="shared" si="480"/>
        <v>45138</v>
      </c>
      <c r="AG405" s="1" t="e">
        <f t="shared" si="481"/>
        <v>#N/A</v>
      </c>
      <c r="AH405" s="1" t="e">
        <f t="shared" si="482"/>
        <v>#N/A</v>
      </c>
      <c r="AI405" s="1" t="e">
        <f t="shared" si="483"/>
        <v>#N/A</v>
      </c>
      <c r="AJ405" s="1">
        <f t="shared" si="484"/>
        <v>-0.12721192559908151</v>
      </c>
      <c r="AQ405" s="16">
        <f t="shared" si="486"/>
        <v>45138</v>
      </c>
      <c r="AR405">
        <f t="shared" si="487"/>
        <v>2</v>
      </c>
      <c r="AS405">
        <f t="shared" si="488"/>
        <v>2</v>
      </c>
    </row>
    <row r="406" spans="1:45" x14ac:dyDescent="0.25">
      <c r="A406" s="7">
        <v>45169</v>
      </c>
      <c r="B406" s="8">
        <v>-1.6633999999999999E-2</v>
      </c>
      <c r="C406" s="8">
        <f t="shared" si="469"/>
        <v>-0.12409373063593672</v>
      </c>
      <c r="D406" s="9">
        <f t="shared" si="492"/>
        <v>-0.62046865317968358</v>
      </c>
      <c r="E406" s="8">
        <f>_xll.BDH(E$2,"PX_LAST",$A406,$A406,"Days=A","Fill=P")</f>
        <v>-7.7</v>
      </c>
      <c r="F406" s="8">
        <f t="shared" si="470"/>
        <v>-7.4529829524085258</v>
      </c>
      <c r="G406" s="9">
        <f t="shared" si="493"/>
        <v>-0.6775439047644114</v>
      </c>
      <c r="H406" s="9">
        <f t="shared" si="489"/>
        <v>-9.0000000000000038E-2</v>
      </c>
      <c r="I406" s="9">
        <f t="shared" si="490"/>
        <v>-0.38377195238220574</v>
      </c>
      <c r="J406" s="8">
        <v>5.4999999999999997E-3</v>
      </c>
      <c r="K406" s="8">
        <f t="shared" si="471"/>
        <v>-4.8109852457349236E-2</v>
      </c>
      <c r="L406" s="9">
        <f t="shared" ref="L406" si="500">MAX(IF(K406&lt;-1,-1*SQRT(-K406),IF(K406&gt;1,SQRT(K406),K406)),-2)+0.2</f>
        <v>0.15189014754265079</v>
      </c>
      <c r="M406" s="8">
        <v>0.438</v>
      </c>
      <c r="N406" s="8">
        <f t="shared" si="494"/>
        <v>0.23100755561641056</v>
      </c>
      <c r="O406" s="9">
        <f t="shared" si="495"/>
        <v>0.23100755561641056</v>
      </c>
      <c r="Q406" s="40">
        <f t="shared" si="474"/>
        <v>-6.9966485439706905E-2</v>
      </c>
      <c r="R406" s="14" t="str">
        <f t="shared" si="496"/>
        <v>R</v>
      </c>
      <c r="S406" t="str">
        <f t="shared" si="485"/>
        <v>R</v>
      </c>
      <c r="T406" s="17">
        <f t="shared" si="491"/>
        <v>-0.25374205307507436</v>
      </c>
      <c r="U406" s="34" t="str">
        <f t="shared" si="498"/>
        <v>R</v>
      </c>
      <c r="V406">
        <v>0</v>
      </c>
      <c r="X406" s="16">
        <f t="shared" si="465"/>
        <v>45169</v>
      </c>
      <c r="Y406" s="1" t="e">
        <f t="shared" si="475"/>
        <v>#N/A</v>
      </c>
      <c r="Z406" s="1" t="e">
        <f t="shared" si="476"/>
        <v>#N/A</v>
      </c>
      <c r="AA406" s="1" t="e">
        <f t="shared" si="477"/>
        <v>#N/A</v>
      </c>
      <c r="AB406" s="1">
        <f t="shared" si="478"/>
        <v>-6.9966485439706905E-2</v>
      </c>
      <c r="AC406">
        <v>0</v>
      </c>
      <c r="AD406" s="1">
        <v>46.4</v>
      </c>
      <c r="AF406" s="16">
        <f t="shared" si="480"/>
        <v>45169</v>
      </c>
      <c r="AG406" s="1" t="e">
        <f t="shared" si="481"/>
        <v>#N/A</v>
      </c>
      <c r="AH406" s="1" t="e">
        <f t="shared" si="482"/>
        <v>#N/A</v>
      </c>
      <c r="AI406" s="1" t="e">
        <f t="shared" si="483"/>
        <v>#N/A</v>
      </c>
      <c r="AJ406" s="1">
        <f t="shared" si="484"/>
        <v>-6.9966485439706905E-2</v>
      </c>
      <c r="AQ406" s="16">
        <f t="shared" si="486"/>
        <v>45169</v>
      </c>
      <c r="AR406">
        <f t="shared" si="487"/>
        <v>2</v>
      </c>
      <c r="AS406">
        <f t="shared" si="488"/>
        <v>2</v>
      </c>
    </row>
    <row r="407" spans="1:45" x14ac:dyDescent="0.25">
      <c r="A407" s="7">
        <v>45199</v>
      </c>
      <c r="B407" s="8">
        <v>-3.6601000000000002E-2</v>
      </c>
      <c r="C407" s="8">
        <f t="shared" si="469"/>
        <v>-9.9158302404694754E-2</v>
      </c>
      <c r="D407" s="9">
        <f t="shared" si="492"/>
        <v>-0.49579151202347377</v>
      </c>
      <c r="E407" s="8">
        <f>_xll.BDH(E$2,"PX_LAST",$A407,$A407,"Days=A","Fill=P")</f>
        <v>-7.8</v>
      </c>
      <c r="F407" s="8">
        <f t="shared" si="470"/>
        <v>-7.5518828109720957</v>
      </c>
      <c r="G407" s="9">
        <f t="shared" si="493"/>
        <v>-0.68653480099746322</v>
      </c>
      <c r="H407" s="9">
        <f t="shared" si="489"/>
        <v>2.0000000000000018E-2</v>
      </c>
      <c r="I407" s="9">
        <f t="shared" si="490"/>
        <v>-0.3332674004987316</v>
      </c>
      <c r="J407" s="8">
        <v>-0.10630000000000001</v>
      </c>
      <c r="K407" s="8">
        <f t="shared" si="471"/>
        <v>-6.4694044507004708E-2</v>
      </c>
      <c r="L407" s="9">
        <f t="shared" ref="L407" si="501">MAX(IF(K407&lt;-1,-1*SQRT(-K407),IF(K407&gt;1,SQRT(K407),K407)),-2)+0.2</f>
        <v>0.13530595549299529</v>
      </c>
      <c r="M407" s="8">
        <v>6.9000000000000006E-2</v>
      </c>
      <c r="N407" s="8">
        <f t="shared" ref="N407" si="502">N406*$X$1+(1-$X$1)*M407</f>
        <v>0.18483540226573356</v>
      </c>
      <c r="O407" s="9">
        <f t="shared" si="495"/>
        <v>0.18483540226573356</v>
      </c>
      <c r="Q407" s="40">
        <f t="shared" si="474"/>
        <v>-6.8668329589390439E-2</v>
      </c>
      <c r="R407" s="14" t="str">
        <f t="shared" si="496"/>
        <v>R</v>
      </c>
      <c r="S407" t="str">
        <f t="shared" si="485"/>
        <v>R</v>
      </c>
      <c r="T407" s="17">
        <f t="shared" si="491"/>
        <v>-0.25374205307507436</v>
      </c>
      <c r="U407" s="34" t="str">
        <f t="shared" si="498"/>
        <v>R</v>
      </c>
      <c r="V407">
        <v>0</v>
      </c>
      <c r="X407" s="16">
        <f t="shared" si="465"/>
        <v>45199</v>
      </c>
      <c r="Y407" s="1" t="e">
        <f t="shared" si="475"/>
        <v>#N/A</v>
      </c>
      <c r="Z407" s="1" t="e">
        <f t="shared" si="476"/>
        <v>#N/A</v>
      </c>
      <c r="AA407" s="1">
        <f t="shared" si="477"/>
        <v>-6.8668329589390439E-2</v>
      </c>
      <c r="AB407" s="1">
        <f t="shared" si="478"/>
        <v>-6.8668329589390439E-2</v>
      </c>
      <c r="AC407">
        <v>0</v>
      </c>
      <c r="AD407" s="1">
        <v>45.1</v>
      </c>
      <c r="AF407" s="16">
        <f t="shared" si="480"/>
        <v>45199</v>
      </c>
      <c r="AG407" s="1" t="e">
        <f t="shared" si="481"/>
        <v>#N/A</v>
      </c>
      <c r="AH407" s="1" t="e">
        <f t="shared" si="482"/>
        <v>#N/A</v>
      </c>
      <c r="AI407" s="1">
        <f t="shared" si="483"/>
        <v>-6.8668329589390439E-2</v>
      </c>
      <c r="AJ407" s="1">
        <f t="shared" si="484"/>
        <v>-6.8668329589390439E-2</v>
      </c>
      <c r="AQ407" s="16">
        <f t="shared" si="486"/>
        <v>45199</v>
      </c>
      <c r="AR407">
        <f t="shared" si="487"/>
        <v>2</v>
      </c>
      <c r="AS407">
        <f t="shared" si="488"/>
        <v>2</v>
      </c>
    </row>
    <row r="408" spans="1:45" x14ac:dyDescent="0.25">
      <c r="A408" s="7">
        <v>45230</v>
      </c>
      <c r="B408" s="8">
        <v>-8.7329000000000004E-2</v>
      </c>
      <c r="C408" s="8">
        <f t="shared" si="469"/>
        <v>-9.578695121935675E-2</v>
      </c>
      <c r="D408" s="9">
        <f t="shared" ref="D408" si="503">C408/0.2</f>
        <v>-0.47893475609678371</v>
      </c>
      <c r="E408" s="8">
        <f>_xll.BDH(E$2,"PX_LAST",$A408,$A408,"Days=A","Fill=P")</f>
        <v>-7.9</v>
      </c>
      <c r="F408" s="8">
        <f t="shared" si="470"/>
        <v>-7.6510962098450488</v>
      </c>
      <c r="G408" s="9">
        <f t="shared" ref="G408" si="504">F408/11</f>
        <v>-0.69555420089500442</v>
      </c>
      <c r="H408" s="9">
        <f t="shared" si="489"/>
        <v>2.9999999999999895E-2</v>
      </c>
      <c r="I408" s="9">
        <f t="shared" si="490"/>
        <v>-0.33277710044750225</v>
      </c>
      <c r="J408" s="8">
        <v>-0.45619999999999999</v>
      </c>
      <c r="K408" s="8">
        <f t="shared" si="471"/>
        <v>-0.17627324182250839</v>
      </c>
      <c r="L408" s="9">
        <f t="shared" ref="L408" si="505">MAX(IF(K408&lt;-1,-1*SQRT(-K408),IF(K408&gt;1,SQRT(K408),K408)),-2)+0.2</f>
        <v>2.3726758177491619E-2</v>
      </c>
      <c r="M408" s="8">
        <v>-0.10100000000000001</v>
      </c>
      <c r="N408" s="8">
        <f t="shared" ref="N408" si="506">N407*$X$1+(1-$X$1)*M408</f>
        <v>0.10337231261999949</v>
      </c>
      <c r="O408" s="9">
        <f t="shared" ref="O408" si="507">IF(N408&lt;-1,-(-N408^(0.5)),IF(N408&lt;0,0.5*N408,N408))*1+0*IF(N408&gt;0,N408*6,N408)/6</f>
        <v>0.10337231261999949</v>
      </c>
      <c r="Q408" s="40">
        <f t="shared" si="474"/>
        <v>-0.10974397452005052</v>
      </c>
      <c r="R408" s="14" t="str">
        <f t="shared" ref="R408" si="508">IF(Q408-Q407&gt;0,IF(Q408&gt;=0,"E","R"),IF(Q408&gt;=0,"SD","C"))</f>
        <v>C</v>
      </c>
      <c r="S408" t="str">
        <f t="shared" si="485"/>
        <v>C</v>
      </c>
      <c r="T408" s="17">
        <f t="shared" si="491"/>
        <v>-0.10974397452005052</v>
      </c>
      <c r="U408" s="34" t="str">
        <f t="shared" si="498"/>
        <v>C</v>
      </c>
      <c r="V408">
        <v>0</v>
      </c>
      <c r="X408" s="16">
        <f t="shared" si="465"/>
        <v>45230</v>
      </c>
      <c r="Y408" s="1" t="e">
        <f t="shared" si="475"/>
        <v>#N/A</v>
      </c>
      <c r="Z408" s="1" t="e">
        <f t="shared" si="476"/>
        <v>#N/A</v>
      </c>
      <c r="AA408" s="1">
        <f t="shared" si="477"/>
        <v>-0.10974397452005052</v>
      </c>
      <c r="AB408" s="1">
        <f t="shared" si="478"/>
        <v>-0.10974397452005052</v>
      </c>
      <c r="AC408">
        <v>0</v>
      </c>
      <c r="AD408" s="1">
        <v>61.4</v>
      </c>
      <c r="AF408" s="16">
        <f t="shared" si="480"/>
        <v>45230</v>
      </c>
      <c r="AG408" s="1" t="e">
        <f t="shared" si="481"/>
        <v>#N/A</v>
      </c>
      <c r="AH408" s="1" t="e">
        <f t="shared" si="482"/>
        <v>#N/A</v>
      </c>
      <c r="AI408" s="1">
        <f t="shared" si="483"/>
        <v>-0.10974397452005052</v>
      </c>
      <c r="AJ408" s="1">
        <f t="shared" si="484"/>
        <v>-0.10974397452005052</v>
      </c>
      <c r="AQ408" s="16">
        <f t="shared" si="486"/>
        <v>45230</v>
      </c>
      <c r="AR408">
        <f t="shared" si="487"/>
        <v>1</v>
      </c>
      <c r="AS408">
        <f t="shared" si="488"/>
        <v>1</v>
      </c>
    </row>
    <row r="409" spans="1:45" x14ac:dyDescent="0.25">
      <c r="A409" s="7">
        <v>45260</v>
      </c>
      <c r="B409" s="8">
        <v>5.6277000000000001E-2</v>
      </c>
      <c r="C409" s="8">
        <f t="shared" si="469"/>
        <v>-5.2448725121840081E-2</v>
      </c>
      <c r="D409" s="9">
        <f t="shared" ref="D409" si="509">C409/0.2</f>
        <v>-0.26224362560920039</v>
      </c>
      <c r="E409" s="8">
        <f>_xll.BDH(E$2,"PX_LAST",$A409,$A409,"Days=A","Fill=P")</f>
        <v>-7.6</v>
      </c>
      <c r="F409" s="8">
        <f t="shared" si="470"/>
        <v>-7.6365337900392092</v>
      </c>
      <c r="G409" s="9">
        <f t="shared" ref="G409" si="510">F409/11</f>
        <v>-0.694230344549019</v>
      </c>
      <c r="H409" s="9">
        <f t="shared" si="489"/>
        <v>0.05</v>
      </c>
      <c r="I409" s="9">
        <f t="shared" si="490"/>
        <v>-0.32211517227450948</v>
      </c>
      <c r="J409" s="8">
        <v>4.02E-2</v>
      </c>
      <c r="K409" s="8">
        <f t="shared" si="471"/>
        <v>-0.1145783679030935</v>
      </c>
      <c r="L409" s="9">
        <f t="shared" ref="L409" si="511">MAX(IF(K409&lt;-1,-1*SQRT(-K409),IF(K409&gt;1,SQRT(K409),K409)),-2)+0.2</f>
        <v>8.5421632096906508E-2</v>
      </c>
      <c r="M409" s="8">
        <v>0.51700000000000002</v>
      </c>
      <c r="N409" s="8">
        <f t="shared" ref="N409" si="512">N408*$X$1+(1-$X$1)*M409</f>
        <v>0.22125620352329967</v>
      </c>
      <c r="O409" s="9">
        <f t="shared" ref="O409" si="513">IF(N409&lt;-1,-(-N409^(0.5)),IF(N409&lt;0,0.5*N409,N409))*1+0*IF(N409&gt;0,N409*6,N409)/6</f>
        <v>0.22125620352329967</v>
      </c>
      <c r="Q409" s="40">
        <f t="shared" si="474"/>
        <v>-3.4054142009108869E-2</v>
      </c>
      <c r="R409" s="14" t="str">
        <f t="shared" ref="R409" si="514">IF(Q409-Q408&gt;0,IF(Q409&gt;=0,"E","R"),IF(Q409&gt;=0,"SD","C"))</f>
        <v>R</v>
      </c>
      <c r="S409" t="str">
        <f t="shared" si="485"/>
        <v>R</v>
      </c>
      <c r="T409" s="17">
        <f t="shared" ref="T409:T416" si="515">IF(S409&lt;&gt;R408,Q409,T408)</f>
        <v>-3.4054142009108869E-2</v>
      </c>
      <c r="U409" s="34" t="str">
        <f t="shared" si="498"/>
        <v>R</v>
      </c>
      <c r="V409">
        <v>0</v>
      </c>
      <c r="X409" s="16">
        <f t="shared" si="465"/>
        <v>45260</v>
      </c>
      <c r="Y409" s="1">
        <f t="shared" si="475"/>
        <v>-3.4054142009108869E-2</v>
      </c>
      <c r="Z409" s="1" t="e">
        <f t="shared" si="476"/>
        <v>#N/A</v>
      </c>
      <c r="AA409" s="1" t="e">
        <f t="shared" si="477"/>
        <v>#N/A</v>
      </c>
      <c r="AB409" s="1">
        <f t="shared" si="478"/>
        <v>-3.4054142009108869E-2</v>
      </c>
      <c r="AC409">
        <v>0</v>
      </c>
      <c r="AD409" s="1">
        <v>28</v>
      </c>
      <c r="AF409" s="16">
        <f t="shared" si="480"/>
        <v>45260</v>
      </c>
      <c r="AG409" s="1">
        <f t="shared" si="481"/>
        <v>-3.4054142009108869E-2</v>
      </c>
      <c r="AH409" s="1" t="e">
        <f t="shared" si="482"/>
        <v>#N/A</v>
      </c>
      <c r="AI409" s="1" t="e">
        <f t="shared" si="483"/>
        <v>#N/A</v>
      </c>
      <c r="AJ409" s="1">
        <f t="shared" si="484"/>
        <v>-3.4054142009108869E-2</v>
      </c>
      <c r="AQ409" s="16">
        <f t="shared" si="486"/>
        <v>45260</v>
      </c>
      <c r="AR409">
        <f t="shared" si="487"/>
        <v>2</v>
      </c>
      <c r="AS409">
        <f t="shared" si="488"/>
        <v>2</v>
      </c>
    </row>
    <row r="410" spans="1:45" x14ac:dyDescent="0.25">
      <c r="A410" s="7">
        <v>45291</v>
      </c>
      <c r="B410" s="8">
        <v>0.118633</v>
      </c>
      <c r="C410" s="8">
        <f t="shared" si="469"/>
        <v>-3.6904334621156581E-3</v>
      </c>
      <c r="D410" s="9">
        <f t="shared" ref="D410" si="516">C410/0.2</f>
        <v>-1.8452167310578291E-2</v>
      </c>
      <c r="E410" s="8">
        <f>_xll.BDH(E$2,"PX_LAST",$A410,$A410,"Days=A","Fill=P")</f>
        <v>-6.9</v>
      </c>
      <c r="F410" s="8">
        <f t="shared" si="470"/>
        <v>-7.4266216598780339</v>
      </c>
      <c r="G410" s="9">
        <f t="shared" ref="G410" si="517">F410/11</f>
        <v>-0.6751474236252758</v>
      </c>
      <c r="H410" s="9">
        <f t="shared" si="489"/>
        <v>0.12999999999999989</v>
      </c>
      <c r="I410" s="9">
        <f t="shared" si="490"/>
        <v>-0.27257371181263795</v>
      </c>
      <c r="J410" s="8">
        <v>-0.2893</v>
      </c>
      <c r="K410" s="8">
        <f t="shared" si="471"/>
        <v>-0.16437403305071185</v>
      </c>
      <c r="L410" s="9">
        <f t="shared" ref="L410" si="518">MAX(IF(K410&lt;-1,-1*SQRT(-K410),IF(K410&gt;1,SQRT(K410),K410)),-2)+0.2</f>
        <v>3.5625966949288157E-2</v>
      </c>
      <c r="M410" s="8">
        <v>0.55000000000000004</v>
      </c>
      <c r="N410" s="8">
        <f t="shared" ref="N410" si="519">N409*$X$1+(1-$X$1)*M410</f>
        <v>0.31494818551915926</v>
      </c>
      <c r="O410" s="9">
        <f t="shared" ref="O410" si="520">IF(N410&lt;-1,-(-N410^(0.5)),IF(N410&lt;0,0.5*N410,N410))*1+0*IF(N410&gt;0,N410*6,N410)/6</f>
        <v>0.31494818551915926</v>
      </c>
      <c r="Q410" s="40">
        <f t="shared" si="474"/>
        <v>6.6924773271235458E-3</v>
      </c>
      <c r="R410" s="14" t="str">
        <f t="shared" ref="R410" si="521">IF(Q410-Q409&gt;0,IF(Q410&gt;=0,"E","R"),IF(Q410&gt;=0,"SD","C"))</f>
        <v>E</v>
      </c>
      <c r="S410" t="str">
        <f t="shared" si="485"/>
        <v>E</v>
      </c>
      <c r="T410" s="17">
        <f t="shared" si="515"/>
        <v>6.6924773271235458E-3</v>
      </c>
      <c r="U410" s="34" t="str">
        <f t="shared" si="498"/>
        <v>E</v>
      </c>
      <c r="V410">
        <v>0</v>
      </c>
      <c r="X410" s="16">
        <f t="shared" si="465"/>
        <v>45291</v>
      </c>
      <c r="Y410" s="1">
        <f t="shared" si="475"/>
        <v>6.6924773271235458E-3</v>
      </c>
      <c r="Z410" s="1" t="e">
        <f t="shared" si="476"/>
        <v>#N/A</v>
      </c>
      <c r="AA410" s="1" t="e">
        <f t="shared" si="477"/>
        <v>#N/A</v>
      </c>
      <c r="AB410" s="1" t="e">
        <f t="shared" si="478"/>
        <v>#N/A</v>
      </c>
      <c r="AC410">
        <v>0</v>
      </c>
      <c r="AD410" s="1">
        <v>8.1999999999999993</v>
      </c>
      <c r="AF410" s="16">
        <f t="shared" si="480"/>
        <v>45291</v>
      </c>
      <c r="AG410" s="1">
        <f t="shared" si="481"/>
        <v>6.6924773271235458E-3</v>
      </c>
      <c r="AH410" s="1" t="e">
        <f t="shared" si="482"/>
        <v>#N/A</v>
      </c>
      <c r="AI410" s="1" t="e">
        <f t="shared" si="483"/>
        <v>#N/A</v>
      </c>
      <c r="AJ410" s="1" t="e">
        <f t="shared" si="484"/>
        <v>#N/A</v>
      </c>
      <c r="AQ410" s="16">
        <f t="shared" si="486"/>
        <v>45291</v>
      </c>
      <c r="AR410">
        <f t="shared" si="487"/>
        <v>4</v>
      </c>
      <c r="AS410">
        <f t="shared" si="488"/>
        <v>4</v>
      </c>
    </row>
    <row r="411" spans="1:45" x14ac:dyDescent="0.25">
      <c r="A411" s="7">
        <v>45322</v>
      </c>
      <c r="B411" s="8">
        <v>7.9535999999999996E-2</v>
      </c>
      <c r="C411" s="8">
        <f t="shared" si="469"/>
        <v>2.0029100074587306E-2</v>
      </c>
      <c r="D411" s="9">
        <f t="shared" ref="D411" si="522">C411/0.2</f>
        <v>0.10014550037293653</v>
      </c>
      <c r="E411" s="8">
        <f>_xll.BDH(E$2,"PX_LAST",$A411,$A411,"Days=A","Fill=P")</f>
        <v>-6.9</v>
      </c>
      <c r="F411" s="8">
        <f t="shared" si="470"/>
        <v>-7.2765344868127944</v>
      </c>
      <c r="G411" s="9">
        <f t="shared" ref="G411" si="523">F411/11</f>
        <v>-0.66150313516479953</v>
      </c>
      <c r="H411" s="9">
        <f t="shared" si="489"/>
        <v>6.9999999999999923E-2</v>
      </c>
      <c r="I411" s="9">
        <f t="shared" si="490"/>
        <v>-0.29575156758239979</v>
      </c>
      <c r="J411" s="8">
        <v>-0.71240000000000003</v>
      </c>
      <c r="K411" s="8">
        <f t="shared" si="471"/>
        <v>-0.320561433631259</v>
      </c>
      <c r="L411" s="9">
        <f t="shared" ref="L411" si="524">MAX(IF(K411&lt;-1,-1*SQRT(-K411),IF(K411&gt;1,SQRT(K411),K411)),-2)+0.2</f>
        <v>-0.12056143363125899</v>
      </c>
      <c r="M411" s="8">
        <v>0.84499999999999997</v>
      </c>
      <c r="N411" s="8">
        <f t="shared" ref="N411" si="525">N410*$X$1+(1-$X$1)*M411</f>
        <v>0.46601295264619891</v>
      </c>
      <c r="O411" s="9">
        <f t="shared" ref="O411" si="526">IF(N411&lt;-1,-(-N411^(0.5)),IF(N411&lt;0,0.5*N411,N411))*1+0*IF(N411&gt;0,N411*6,N411)/6</f>
        <v>0.46601295264619891</v>
      </c>
      <c r="Q411" s="40">
        <f t="shared" si="474"/>
        <v>3.1877892197984231E-2</v>
      </c>
      <c r="R411" s="14" t="str">
        <f t="shared" ref="R411" si="527">IF(Q411-Q410&gt;0,IF(Q411&gt;=0,"E","R"),IF(Q411&gt;=0,"SD","C"))</f>
        <v>E</v>
      </c>
      <c r="S411" t="str">
        <f t="shared" si="485"/>
        <v>E</v>
      </c>
      <c r="T411" s="17">
        <f t="shared" si="515"/>
        <v>6.6924773271235458E-3</v>
      </c>
      <c r="U411" s="34" t="str">
        <f t="shared" si="498"/>
        <v>E</v>
      </c>
      <c r="V411">
        <v>0</v>
      </c>
      <c r="X411" s="16">
        <f t="shared" si="465"/>
        <v>45322</v>
      </c>
      <c r="Y411" s="1">
        <f t="shared" si="475"/>
        <v>3.1877892197984231E-2</v>
      </c>
      <c r="Z411" s="1" t="e">
        <f t="shared" si="476"/>
        <v>#N/A</v>
      </c>
      <c r="AA411" s="1" t="e">
        <f t="shared" si="477"/>
        <v>#N/A</v>
      </c>
      <c r="AB411" s="1" t="e">
        <f t="shared" si="478"/>
        <v>#N/A</v>
      </c>
      <c r="AC411">
        <v>0</v>
      </c>
      <c r="AD411" s="1" cm="1">
        <f t="array" ref="AD411">_xll.BDH(AD$4,"px_last",$X411-2)</f>
        <v>30</v>
      </c>
      <c r="AF411" s="16">
        <f t="shared" si="480"/>
        <v>45322</v>
      </c>
      <c r="AG411" s="1">
        <f t="shared" si="481"/>
        <v>3.1877892197984231E-2</v>
      </c>
      <c r="AH411" s="1" t="e">
        <f t="shared" si="482"/>
        <v>#N/A</v>
      </c>
      <c r="AI411" s="1" t="e">
        <f t="shared" si="483"/>
        <v>#N/A</v>
      </c>
      <c r="AJ411" s="1" t="e">
        <f t="shared" si="484"/>
        <v>#N/A</v>
      </c>
      <c r="AQ411" s="16">
        <f t="shared" si="486"/>
        <v>45322</v>
      </c>
      <c r="AR411">
        <f t="shared" si="487"/>
        <v>4</v>
      </c>
      <c r="AS411">
        <f t="shared" si="488"/>
        <v>4</v>
      </c>
    </row>
    <row r="412" spans="1:45" x14ac:dyDescent="0.25">
      <c r="A412" s="7">
        <v>45351</v>
      </c>
      <c r="B412" s="8">
        <v>0.144423</v>
      </c>
      <c r="C412" s="8">
        <f t="shared" si="469"/>
        <v>5.5481361553329923E-2</v>
      </c>
      <c r="D412" s="9">
        <f t="shared" ref="D412" si="528">C412/0.2</f>
        <v>0.27740680776664961</v>
      </c>
      <c r="E412" s="8">
        <f>_xll.BDH(E$2,"PX_LAST",$A412,$A412,"Days=A","Fill=P")</f>
        <v>-6.3</v>
      </c>
      <c r="F412" s="8">
        <f t="shared" si="470"/>
        <v>-6.9982221580711474</v>
      </c>
      <c r="G412" s="9">
        <f t="shared" ref="G412" si="529">F412/11</f>
        <v>-0.63620201437010426</v>
      </c>
      <c r="H412" s="9">
        <f t="shared" si="489"/>
        <v>0.14000000000000004</v>
      </c>
      <c r="I412" s="9">
        <f t="shared" si="490"/>
        <v>-0.24810100718505212</v>
      </c>
      <c r="J412" s="8">
        <v>-4.4400000000000002E-2</v>
      </c>
      <c r="K412" s="8">
        <f t="shared" si="471"/>
        <v>-0.24185542504635016</v>
      </c>
      <c r="L412" s="9">
        <f t="shared" ref="L412" si="530">MAX(IF(K412&lt;-1,-1*SQRT(-K412),IF(K412&gt;1,SQRT(K412),K412)),-2)+0.2</f>
        <v>-4.1855425046350148E-2</v>
      </c>
      <c r="M412" s="8">
        <v>1.1000000000000001</v>
      </c>
      <c r="N412" s="8">
        <f t="shared" ref="N412" si="531">N411*$X$1+(1-$X$1)*M412</f>
        <v>0.64669926114203224</v>
      </c>
      <c r="O412" s="9">
        <f t="shared" ref="O412" si="532">IF(N412&lt;-1,-(-N412^(0.5)),IF(N412&lt;0,0.5*N412,N412))*1+0*IF(N412&gt;0,N412*6,N412)/6</f>
        <v>0.64669926114203224</v>
      </c>
      <c r="Q412" s="40">
        <f t="shared" si="474"/>
        <v>0.12046836133064964</v>
      </c>
      <c r="R412" s="14" t="str">
        <f t="shared" ref="R412" si="533">IF(Q412-Q411&gt;0,IF(Q412&gt;=0,"E","R"),IF(Q412&gt;=0,"SD","C"))</f>
        <v>E</v>
      </c>
      <c r="S412" t="str">
        <f t="shared" si="485"/>
        <v>E</v>
      </c>
      <c r="T412" s="17">
        <f t="shared" si="515"/>
        <v>6.6924773271235458E-3</v>
      </c>
      <c r="U412" s="34" t="str">
        <f t="shared" si="498"/>
        <v>E</v>
      </c>
      <c r="V412">
        <v>0</v>
      </c>
      <c r="X412" s="16">
        <f t="shared" si="465"/>
        <v>45351</v>
      </c>
      <c r="Y412" s="1">
        <f t="shared" si="475"/>
        <v>0.12046836133064964</v>
      </c>
      <c r="Z412" s="1" t="e">
        <f t="shared" si="476"/>
        <v>#N/A</v>
      </c>
      <c r="AA412" s="1" t="e">
        <f t="shared" si="477"/>
        <v>#N/A</v>
      </c>
      <c r="AB412" s="1" t="e">
        <f t="shared" si="478"/>
        <v>#N/A</v>
      </c>
      <c r="AC412">
        <v>0</v>
      </c>
      <c r="AD412" s="1">
        <v>38.299999999999997</v>
      </c>
      <c r="AF412" s="16">
        <f t="shared" si="480"/>
        <v>45351</v>
      </c>
      <c r="AG412" s="1">
        <f t="shared" si="481"/>
        <v>0.12046836133064964</v>
      </c>
      <c r="AH412" s="1" t="e">
        <f t="shared" si="482"/>
        <v>#N/A</v>
      </c>
      <c r="AI412" s="1" t="e">
        <f t="shared" si="483"/>
        <v>#N/A</v>
      </c>
      <c r="AJ412" s="1" t="e">
        <f t="shared" si="484"/>
        <v>#N/A</v>
      </c>
      <c r="AQ412" s="16">
        <f t="shared" si="486"/>
        <v>45351</v>
      </c>
      <c r="AR412">
        <f t="shared" si="487"/>
        <v>4</v>
      </c>
      <c r="AS412">
        <f t="shared" si="488"/>
        <v>4</v>
      </c>
    </row>
    <row r="413" spans="1:45" x14ac:dyDescent="0.25">
      <c r="A413" s="7">
        <v>45382</v>
      </c>
      <c r="B413" s="8">
        <v>0.15298</v>
      </c>
      <c r="C413" s="8">
        <f t="shared" si="469"/>
        <v>8.3268473510630908E-2</v>
      </c>
      <c r="D413" s="9">
        <f t="shared" ref="D413" si="534">C413/0.2</f>
        <v>0.41634236755315451</v>
      </c>
      <c r="E413" s="8">
        <f>_xll.BDH(E$2,"PX_LAST",$A413,$A413,"Days=A","Fill=P")</f>
        <v>-5.4</v>
      </c>
      <c r="F413" s="8">
        <f t="shared" si="470"/>
        <v>-6.5427288430208712</v>
      </c>
      <c r="G413" s="9">
        <f t="shared" ref="G413" si="535">F413/11</f>
        <v>-0.59479353118371558</v>
      </c>
      <c r="H413" s="9">
        <f t="shared" si="489"/>
        <v>0.23999999999999994</v>
      </c>
      <c r="I413" s="9">
        <f t="shared" si="490"/>
        <v>-0.17739676559185782</v>
      </c>
      <c r="J413" s="8">
        <v>-0.1118</v>
      </c>
      <c r="K413" s="8">
        <f t="shared" si="471"/>
        <v>-0.20478962890814037</v>
      </c>
      <c r="L413" s="9">
        <f t="shared" ref="L413" si="536">MAX(IF(K413&lt;-1,-1*SQRT(-K413),IF(K413&gt;1,SQRT(K413),K413)),-2)+0.2</f>
        <v>-4.7896289081403587E-3</v>
      </c>
      <c r="M413" s="8">
        <v>1.079</v>
      </c>
      <c r="N413" s="8">
        <f t="shared" ref="N413" si="537">N412*$X$1+(1-$X$1)*M413</f>
        <v>0.76990497171655314</v>
      </c>
      <c r="O413" s="9">
        <f t="shared" ref="O413" si="538">IF(N413&lt;-1,-(-N413^(0.5)),IF(N413&lt;0,0.5*N413,N413))*1+0*IF(N413&gt;0,N413*6,N413)/6</f>
        <v>0.76990497171655314</v>
      </c>
      <c r="Q413" s="40">
        <f t="shared" si="474"/>
        <v>0.19673853744232367</v>
      </c>
      <c r="R413" s="14" t="str">
        <f t="shared" ref="R413" si="539">IF(Q413-Q412&gt;0,IF(Q413&gt;=0,"E","R"),IF(Q413&gt;=0,"SD","C"))</f>
        <v>E</v>
      </c>
      <c r="S413" t="str">
        <f t="shared" si="485"/>
        <v>E</v>
      </c>
      <c r="T413" s="17">
        <f t="shared" si="515"/>
        <v>6.6924773271235458E-3</v>
      </c>
      <c r="U413" s="34" t="str">
        <f t="shared" si="498"/>
        <v>E</v>
      </c>
      <c r="V413">
        <v>0</v>
      </c>
      <c r="X413" s="16">
        <f t="shared" si="465"/>
        <v>45382</v>
      </c>
      <c r="Y413" s="1">
        <f t="shared" si="475"/>
        <v>0.19673853744232367</v>
      </c>
      <c r="Z413" s="1" t="e">
        <f t="shared" si="476"/>
        <v>#N/A</v>
      </c>
      <c r="AA413" s="1" t="e">
        <f t="shared" si="477"/>
        <v>#N/A</v>
      </c>
      <c r="AB413" s="1" t="e">
        <f t="shared" si="478"/>
        <v>#N/A</v>
      </c>
      <c r="AC413">
        <v>0</v>
      </c>
      <c r="AD413" s="1">
        <v>33.5</v>
      </c>
      <c r="AF413" s="16">
        <f t="shared" si="480"/>
        <v>45382</v>
      </c>
      <c r="AG413" s="1">
        <f t="shared" si="481"/>
        <v>0.19673853744232367</v>
      </c>
      <c r="AH413" s="1" t="e">
        <f t="shared" si="482"/>
        <v>#N/A</v>
      </c>
      <c r="AI413" s="1" t="e">
        <f t="shared" si="483"/>
        <v>#N/A</v>
      </c>
      <c r="AJ413" s="1" t="e">
        <f t="shared" si="484"/>
        <v>#N/A</v>
      </c>
      <c r="AQ413" s="16">
        <f t="shared" si="486"/>
        <v>45382</v>
      </c>
      <c r="AR413">
        <f t="shared" si="487"/>
        <v>4</v>
      </c>
      <c r="AS413">
        <f t="shared" si="488"/>
        <v>4</v>
      </c>
    </row>
    <row r="414" spans="1:45" x14ac:dyDescent="0.25">
      <c r="A414" s="7">
        <v>45412</v>
      </c>
      <c r="B414" s="8">
        <v>7.7211000000000002E-2</v>
      </c>
      <c r="C414" s="8">
        <f t="shared" si="469"/>
        <v>8.15420935601011E-2</v>
      </c>
      <c r="D414" s="9">
        <f t="shared" ref="D414" si="540">C414/0.2</f>
        <v>0.40771046780050546</v>
      </c>
      <c r="E414" s="8">
        <f>_xll.BDH(E$2,"PX_LAST",$A414,$A414,"Days=A","Fill=P")</f>
        <v>-5.2</v>
      </c>
      <c r="F414" s="8">
        <f t="shared" si="470"/>
        <v>-6.1600511227599233</v>
      </c>
      <c r="G414" s="9">
        <f t="shared" ref="G414" si="541">F414/11</f>
        <v>-0.56000464752362944</v>
      </c>
      <c r="H414" s="9">
        <f t="shared" si="489"/>
        <v>0.27</v>
      </c>
      <c r="I414" s="9">
        <f t="shared" si="490"/>
        <v>-0.14500232376181471</v>
      </c>
      <c r="J414" s="8">
        <v>-0.23100000000000001</v>
      </c>
      <c r="K414" s="8">
        <f t="shared" si="471"/>
        <v>-0.21225958466932035</v>
      </c>
      <c r="L414" s="9">
        <f t="shared" ref="L414" si="542">MAX(IF(K414&lt;-1,-1*SQRT(-K414),IF(K414&gt;1,SQRT(K414),K414)),-2)+0.2</f>
        <v>-1.2259584669320339E-2</v>
      </c>
      <c r="M414" s="8">
        <v>1.0209999999999999</v>
      </c>
      <c r="N414" s="8">
        <f t="shared" ref="N414" si="543">N413*$X$1+(1-$X$1)*M414</f>
        <v>0.84146705477733552</v>
      </c>
      <c r="O414" s="9">
        <f t="shared" ref="O414" si="544">IF(N414&lt;-1,-(-N414^(0.5)),IF(N414&lt;0,0.5*N414,N414))*1+0*IF(N414&gt;0,N414*6,N414)/6</f>
        <v>0.84146705477733552</v>
      </c>
      <c r="Q414" s="40">
        <f t="shared" si="474"/>
        <v>0.23631425813489773</v>
      </c>
      <c r="R414" s="14" t="str">
        <f t="shared" ref="R414" si="545">IF(Q414-Q413&gt;0,IF(Q414&gt;=0,"E","R"),IF(Q414&gt;=0,"SD","C"))</f>
        <v>E</v>
      </c>
      <c r="S414" t="str">
        <f t="shared" si="485"/>
        <v>E</v>
      </c>
      <c r="T414" s="17">
        <f t="shared" si="515"/>
        <v>6.6924773271235458E-3</v>
      </c>
      <c r="U414" s="34" t="str">
        <f t="shared" si="498"/>
        <v>E</v>
      </c>
      <c r="V414">
        <v>0</v>
      </c>
      <c r="X414" s="16">
        <f t="shared" si="465"/>
        <v>45412</v>
      </c>
      <c r="Y414" s="1">
        <f t="shared" si="475"/>
        <v>0.23631425813489773</v>
      </c>
      <c r="Z414" s="1" t="e">
        <f t="shared" si="476"/>
        <v>#N/A</v>
      </c>
      <c r="AA414" s="1" t="e">
        <f t="shared" si="477"/>
        <v>#N/A</v>
      </c>
      <c r="AB414" s="1" t="e">
        <f t="shared" si="478"/>
        <v>#N/A</v>
      </c>
      <c r="AC414">
        <v>0</v>
      </c>
      <c r="AD414" s="1">
        <v>7.6</v>
      </c>
      <c r="AF414" s="16">
        <f t="shared" si="480"/>
        <v>45412</v>
      </c>
      <c r="AG414" s="1">
        <f t="shared" si="481"/>
        <v>0.23631425813489773</v>
      </c>
      <c r="AH414" s="1" t="e">
        <f t="shared" si="482"/>
        <v>#N/A</v>
      </c>
      <c r="AI414" s="1" t="e">
        <f t="shared" si="483"/>
        <v>#N/A</v>
      </c>
      <c r="AJ414" s="1" t="e">
        <f t="shared" si="484"/>
        <v>#N/A</v>
      </c>
      <c r="AQ414" s="16">
        <f t="shared" si="486"/>
        <v>45412</v>
      </c>
      <c r="AR414">
        <f t="shared" si="487"/>
        <v>4</v>
      </c>
      <c r="AS414">
        <f t="shared" si="488"/>
        <v>4</v>
      </c>
    </row>
    <row r="415" spans="1:45" x14ac:dyDescent="0.25">
      <c r="A415" s="7">
        <v>45443</v>
      </c>
      <c r="B415" s="8">
        <v>8.1139000000000003E-2</v>
      </c>
      <c r="C415" s="8">
        <f t="shared" si="469"/>
        <v>8.1427211895472293E-2</v>
      </c>
      <c r="D415" s="9">
        <f t="shared" ref="D415" si="546">C415/0.2</f>
        <v>0.40713605947736142</v>
      </c>
      <c r="E415" s="8">
        <f>_xll.BDH(E$2,"PX_LAST",$A415,$A415,"Days=A","Fill=P")</f>
        <v>-4.8</v>
      </c>
      <c r="F415" s="8">
        <f t="shared" si="470"/>
        <v>-5.7724365527733452</v>
      </c>
      <c r="G415" s="9">
        <f t="shared" ref="G415" si="547">F415/11</f>
        <v>-0.52476695934303141</v>
      </c>
      <c r="H415" s="9">
        <f t="shared" si="489"/>
        <v>0.27999999999999997</v>
      </c>
      <c r="I415" s="9">
        <f t="shared" si="490"/>
        <v>-0.12238347967151572</v>
      </c>
      <c r="J415" s="8">
        <v>-8.8700000000000001E-2</v>
      </c>
      <c r="K415" s="8">
        <f t="shared" si="471"/>
        <v>-0.17704510303856405</v>
      </c>
      <c r="L415" s="9">
        <f t="shared" ref="L415" si="548">MAX(IF(K415&lt;-1,-1*SQRT(-K415),IF(K415&gt;1,SQRT(K415),K415)),-2)+0.2</f>
        <v>2.2954896961435961E-2</v>
      </c>
      <c r="M415" s="8">
        <v>1.0189999999999999</v>
      </c>
      <c r="N415" s="8">
        <f t="shared" ref="N415" si="549">N414*$X$1+(1-$X$1)*M415</f>
        <v>0.89206394416579482</v>
      </c>
      <c r="O415" s="9">
        <f t="shared" ref="O415" si="550">IF(N415&lt;-1,-(-N415^(0.5)),IF(N415&lt;0,0.5*N415,N415))*1+0*IF(N415&gt;0,N415*6,N415)/6</f>
        <v>0.89206394416579482</v>
      </c>
      <c r="Q415" s="40">
        <f t="shared" si="474"/>
        <v>0.27171856115736093</v>
      </c>
      <c r="R415" s="14" t="str">
        <f t="shared" ref="R415" si="551">IF(Q415-Q414&gt;0,IF(Q415&gt;=0,"E","R"),IF(Q415&gt;=0,"SD","C"))</f>
        <v>E</v>
      </c>
      <c r="S415" t="str">
        <f t="shared" si="485"/>
        <v>E</v>
      </c>
      <c r="T415" s="17">
        <f t="shared" si="515"/>
        <v>6.6924773271235458E-3</v>
      </c>
      <c r="U415" s="34" t="str">
        <f t="shared" si="498"/>
        <v>E</v>
      </c>
      <c r="V415">
        <v>0</v>
      </c>
      <c r="X415" s="16">
        <f t="shared" si="465"/>
        <v>45443</v>
      </c>
      <c r="Y415" s="1">
        <f t="shared" si="475"/>
        <v>0.27171856115736093</v>
      </c>
      <c r="Z415" s="1" t="e">
        <f t="shared" si="476"/>
        <v>#N/A</v>
      </c>
      <c r="AA415" s="1" t="e">
        <f t="shared" si="477"/>
        <v>#N/A</v>
      </c>
      <c r="AB415" s="1" t="e">
        <f t="shared" si="478"/>
        <v>#N/A</v>
      </c>
      <c r="AC415">
        <f t="shared" ref="AC415:AC443" si="552">AC414</f>
        <v>0</v>
      </c>
      <c r="AD415" s="1">
        <v>-7.6</v>
      </c>
      <c r="AF415" s="16">
        <f t="shared" si="480"/>
        <v>45443</v>
      </c>
      <c r="AG415" s="1">
        <f t="shared" si="481"/>
        <v>0.27171856115736093</v>
      </c>
      <c r="AH415" s="1" t="e">
        <f t="shared" si="482"/>
        <v>#N/A</v>
      </c>
      <c r="AI415" s="1" t="e">
        <f t="shared" si="483"/>
        <v>#N/A</v>
      </c>
      <c r="AJ415" s="1" t="e">
        <f t="shared" si="484"/>
        <v>#N/A</v>
      </c>
      <c r="AQ415" s="16">
        <f t="shared" si="486"/>
        <v>45443</v>
      </c>
      <c r="AR415">
        <f t="shared" si="487"/>
        <v>4</v>
      </c>
      <c r="AS415">
        <f t="shared" si="488"/>
        <v>4</v>
      </c>
    </row>
    <row r="416" spans="1:45" x14ac:dyDescent="0.25">
      <c r="A416" s="7">
        <v>45473</v>
      </c>
      <c r="B416" s="8">
        <v>5.3060999999999997E-2</v>
      </c>
      <c r="C416" s="8">
        <f t="shared" ref="C416" si="553">C415*$X$1+(1-$X$1)*B416</f>
        <v>7.3342841505262685E-2</v>
      </c>
      <c r="D416" s="9">
        <f>C416/0.2</f>
        <v>0.3667142075263134</v>
      </c>
      <c r="E416" s="8">
        <f>_xll.BDH(E$2,"PX_LAST",$A416,$A416,"Days=A","Fill=P")</f>
        <v>-4.3</v>
      </c>
      <c r="F416" s="8">
        <f t="shared" ref="F416" si="554">F415*$X$1+(1-$X$1)*E416</f>
        <v>-5.3527921352329422</v>
      </c>
      <c r="G416" s="9">
        <f t="shared" ref="G416" si="555">F416/11</f>
        <v>-0.48661746683935836</v>
      </c>
      <c r="H416" s="9">
        <f t="shared" si="489"/>
        <v>0.26000000000000006</v>
      </c>
      <c r="I416" s="9">
        <f t="shared" si="490"/>
        <v>-0.11330873341967915</v>
      </c>
      <c r="J416" s="8">
        <v>0.2954</v>
      </c>
      <c r="K416" s="8">
        <f t="shared" ref="K416" si="556">K415*$X$1+(1-$X$1)*J416</f>
        <v>-4.2398248672573274E-2</v>
      </c>
      <c r="L416" s="9">
        <f t="shared" ref="L416" si="557">MAX(IF(K416&lt;-1,-1*SQRT(-K416),IF(K416&gt;1,SQRT(K416),K416)),-2)+0.2</f>
        <v>0.15760175132742674</v>
      </c>
      <c r="M416" s="8">
        <v>1.032</v>
      </c>
      <c r="N416" s="8">
        <f t="shared" ref="N416" si="558">N415*$X$1+(1-$X$1)*M416</f>
        <v>0.93194572007854337</v>
      </c>
      <c r="O416" s="9">
        <f t="shared" ref="O416" si="559">IF(N416&lt;-1,-(-N416^(0.5)),IF(N416&lt;0,0.5*N416,N416))*1+0*IF(N416&gt;0,N416*6,N416)/6</f>
        <v>0.93194572007854337</v>
      </c>
      <c r="Q416" s="40">
        <f t="shared" si="474"/>
        <v>0.32682061827296771</v>
      </c>
      <c r="R416" s="14" t="str">
        <f t="shared" ref="R416" si="560">IF(Q416-Q415&gt;0,IF(Q416&gt;=0,"E","R"),IF(Q416&gt;=0,"SD","C"))</f>
        <v>E</v>
      </c>
      <c r="S416" t="str">
        <f t="shared" si="485"/>
        <v>E</v>
      </c>
      <c r="T416" s="17">
        <f t="shared" si="515"/>
        <v>6.6924773271235458E-3</v>
      </c>
      <c r="U416" s="34" t="str">
        <f t="shared" si="498"/>
        <v>E</v>
      </c>
      <c r="V416">
        <v>0</v>
      </c>
      <c r="X416" s="16">
        <f t="shared" si="465"/>
        <v>45473</v>
      </c>
      <c r="Y416" s="1">
        <f t="shared" si="475"/>
        <v>0.32682061827296771</v>
      </c>
      <c r="Z416" s="1">
        <f t="shared" si="476"/>
        <v>0.32682061827296771</v>
      </c>
      <c r="AA416" s="1" t="e">
        <f t="shared" si="477"/>
        <v>#N/A</v>
      </c>
      <c r="AB416" s="1" t="e">
        <f t="shared" si="478"/>
        <v>#N/A</v>
      </c>
      <c r="AC416">
        <f t="shared" si="552"/>
        <v>0</v>
      </c>
      <c r="AD416" s="1">
        <v>-28.5</v>
      </c>
      <c r="AF416" s="16">
        <f t="shared" si="480"/>
        <v>45473</v>
      </c>
      <c r="AG416" s="1">
        <f t="shared" si="481"/>
        <v>0.32682061827296771</v>
      </c>
      <c r="AH416" s="1">
        <f t="shared" si="482"/>
        <v>0.32682061827296771</v>
      </c>
      <c r="AI416" s="1" t="e">
        <f t="shared" si="483"/>
        <v>#N/A</v>
      </c>
      <c r="AJ416" s="1" t="e">
        <f t="shared" si="484"/>
        <v>#N/A</v>
      </c>
      <c r="AQ416" s="16">
        <f t="shared" si="486"/>
        <v>45473</v>
      </c>
      <c r="AR416">
        <f t="shared" si="487"/>
        <v>4</v>
      </c>
      <c r="AS416">
        <f t="shared" si="488"/>
        <v>4</v>
      </c>
    </row>
    <row r="417" spans="1:45" x14ac:dyDescent="0.25">
      <c r="A417" s="7">
        <v>45504</v>
      </c>
      <c r="B417" s="8">
        <v>8.7025000000000005E-2</v>
      </c>
      <c r="C417" s="8">
        <v>7.7242256676262819E-2</v>
      </c>
      <c r="D417" s="9">
        <v>0.38621128338131405</v>
      </c>
      <c r="E417" s="8">
        <f>_xll.BDH(E$2,"PX_LAST",$A417,$A417,"Days=A","Fill=P")</f>
        <v>-4.7</v>
      </c>
      <c r="F417" s="8">
        <v>-5.5124531869061393</v>
      </c>
      <c r="G417" s="9">
        <v>-0.50113210790055807</v>
      </c>
      <c r="H417" s="9">
        <f t="shared" si="489"/>
        <v>0.22000000000000003</v>
      </c>
      <c r="I417" s="9">
        <f t="shared" si="490"/>
        <v>-0.14056605395027902</v>
      </c>
      <c r="J417" s="8">
        <v>-0.60499999999999998</v>
      </c>
      <c r="K417" s="8">
        <v>-0.20273974780088991</v>
      </c>
      <c r="L417" s="9">
        <v>-2.7397478008898968E-3</v>
      </c>
      <c r="M417" s="8">
        <v>0.53500000000000003</v>
      </c>
      <c r="N417" s="8">
        <v>0.81881618985615856</v>
      </c>
      <c r="O417" s="9">
        <v>0.81881618985615856</v>
      </c>
      <c r="Q417" s="40">
        <f t="shared" si="474"/>
        <v>0.24945144092880828</v>
      </c>
      <c r="R417" s="14" t="str">
        <f>IF(Q417-Q416&gt;0,IF(Q417&gt;=0,"E","R"),IF(Q417&gt;=0,"SD","C"))</f>
        <v>SD</v>
      </c>
      <c r="S417" t="str">
        <f>IF(OR(ABS($Q417-$Q416)&gt;$X$2,Q417*Q416&lt;0),R417,S416)</f>
        <v>SD</v>
      </c>
      <c r="T417" s="17">
        <f>IF(S417&lt;&gt;R416,Q417,T416)</f>
        <v>0.24945144092880828</v>
      </c>
      <c r="U417" s="34" t="str">
        <f t="shared" si="498"/>
        <v>SD</v>
      </c>
      <c r="V417">
        <v>0</v>
      </c>
      <c r="X417" s="16">
        <f t="shared" si="465"/>
        <v>45504</v>
      </c>
      <c r="Y417" s="1">
        <f t="shared" si="475"/>
        <v>0.24945144092880828</v>
      </c>
      <c r="Z417" s="1">
        <f t="shared" si="476"/>
        <v>0.24945144092880828</v>
      </c>
      <c r="AA417" s="1" t="e">
        <f t="shared" si="477"/>
        <v>#N/A</v>
      </c>
      <c r="AB417" s="1" t="e">
        <f t="shared" si="478"/>
        <v>#N/A</v>
      </c>
      <c r="AC417">
        <f t="shared" si="552"/>
        <v>0</v>
      </c>
      <c r="AD417" s="1" cm="1">
        <f t="array" ref="AD417">_xll.BDH(AD$4,"px_last",$X417)</f>
        <v>-25.2</v>
      </c>
      <c r="AF417" s="16">
        <f t="shared" si="480"/>
        <v>45504</v>
      </c>
      <c r="AG417" s="1" t="e">
        <f t="shared" si="481"/>
        <v>#N/A</v>
      </c>
      <c r="AH417" s="1">
        <f t="shared" si="482"/>
        <v>0.24945144092880828</v>
      </c>
      <c r="AI417" s="1" t="e">
        <f t="shared" si="483"/>
        <v>#N/A</v>
      </c>
      <c r="AJ417" s="1" t="e">
        <f t="shared" si="484"/>
        <v>#N/A</v>
      </c>
      <c r="AQ417" s="16">
        <f t="shared" si="486"/>
        <v>45504</v>
      </c>
      <c r="AR417">
        <f t="shared" si="487"/>
        <v>3</v>
      </c>
      <c r="AS417">
        <f t="shared" si="488"/>
        <v>3</v>
      </c>
    </row>
    <row r="418" spans="1:45" x14ac:dyDescent="0.25">
      <c r="A418" s="7">
        <v>45534</v>
      </c>
      <c r="B418" s="8">
        <v>7.4673000000000003E-2</v>
      </c>
      <c r="C418" s="8">
        <v>7.6510018523527915E-2</v>
      </c>
      <c r="D418" s="9">
        <v>0.38255009261763956</v>
      </c>
      <c r="E418" s="8">
        <f>_xll.BDH(E$2,"PX_LAST",$A418,$A418,"Days=A","Fill=P")</f>
        <v>-4.7</v>
      </c>
      <c r="F418" s="8">
        <v>-5.3664040286378896</v>
      </c>
      <c r="G418" s="9">
        <v>-0.48785491169435402</v>
      </c>
      <c r="H418" s="9">
        <f t="shared" si="489"/>
        <v>0.15999999999999998</v>
      </c>
      <c r="I418" s="9">
        <f t="shared" si="490"/>
        <v>-0.16392745584717702</v>
      </c>
      <c r="J418" s="8">
        <v>0.127</v>
      </c>
      <c r="K418" s="8">
        <v>-0.10876391967763627</v>
      </c>
      <c r="L418" s="9">
        <v>9.1236080322363744E-2</v>
      </c>
      <c r="M418" s="8">
        <v>0.86</v>
      </c>
      <c r="N418" s="8">
        <v>0.83055357574715338</v>
      </c>
      <c r="O418" s="9">
        <v>0.83055357574715338</v>
      </c>
      <c r="Q418" s="40">
        <f t="shared" si="474"/>
        <v>0.27262208989753539</v>
      </c>
      <c r="R418" s="14" t="str">
        <f>IF(Q418-Q417&gt;0,IF(Q418&gt;=0,"E","R"),IF(Q418&gt;=0,"SD","C"))</f>
        <v>E</v>
      </c>
      <c r="S418" t="str">
        <f t="shared" si="485"/>
        <v>SD</v>
      </c>
      <c r="T418" s="17">
        <f>IF(S418&lt;&gt;R417,Q418,T417)</f>
        <v>0.24945144092880828</v>
      </c>
      <c r="U418" s="34" t="str">
        <f t="shared" si="498"/>
        <v>SD</v>
      </c>
      <c r="V418">
        <v>0</v>
      </c>
      <c r="X418" s="16">
        <f t="shared" si="465"/>
        <v>45534</v>
      </c>
      <c r="Y418" s="1">
        <f t="shared" si="475"/>
        <v>0.27262208989753539</v>
      </c>
      <c r="Z418" s="1" t="e">
        <f t="shared" si="476"/>
        <v>#N/A</v>
      </c>
      <c r="AA418" s="1" t="e">
        <f t="shared" si="477"/>
        <v>#N/A</v>
      </c>
      <c r="AB418" s="1" t="e">
        <f t="shared" si="478"/>
        <v>#N/A</v>
      </c>
      <c r="AC418">
        <f t="shared" si="552"/>
        <v>0</v>
      </c>
      <c r="AD418" s="1" cm="1">
        <f t="array" ref="AD418">_xll.BDH(AD$4,"px_last",$X418)</f>
        <v>-24.2</v>
      </c>
      <c r="AF418" s="16">
        <f t="shared" si="480"/>
        <v>45534</v>
      </c>
      <c r="AG418" s="1">
        <f t="shared" si="481"/>
        <v>0.27262208989753539</v>
      </c>
      <c r="AH418" s="1">
        <f t="shared" si="482"/>
        <v>0.27262208989753539</v>
      </c>
      <c r="AI418" s="1" t="e">
        <f t="shared" si="483"/>
        <v>#N/A</v>
      </c>
      <c r="AJ418" s="1" t="e">
        <f t="shared" si="484"/>
        <v>#N/A</v>
      </c>
      <c r="AQ418" s="16">
        <f t="shared" si="486"/>
        <v>45534</v>
      </c>
      <c r="AR418">
        <f t="shared" si="487"/>
        <v>4</v>
      </c>
      <c r="AS418">
        <f t="shared" si="488"/>
        <v>3</v>
      </c>
    </row>
    <row r="419" spans="1:45" x14ac:dyDescent="0.25">
      <c r="A419" s="7">
        <v>45565</v>
      </c>
      <c r="B419" s="8">
        <v>0.100504</v>
      </c>
      <c r="C419" s="8">
        <v>8.3348303244322464E-2</v>
      </c>
      <c r="D419" s="9">
        <v>0.41674151622161232</v>
      </c>
      <c r="E419" s="8">
        <f>_xll.BDH(E$2,"PX_LAST",$A419,$A419,"Days=A","Fill=P")</f>
        <v>-4.2</v>
      </c>
      <c r="F419" s="8">
        <v>-5.2619788804760912</v>
      </c>
      <c r="G419" s="9">
        <v>-0.47836171640691738</v>
      </c>
      <c r="H419" s="9">
        <f t="shared" si="489"/>
        <v>0.12000000000000002</v>
      </c>
      <c r="I419" s="9">
        <f t="shared" si="490"/>
        <v>-0.17918085820345869</v>
      </c>
      <c r="J419" s="8">
        <v>0.19159999999999999</v>
      </c>
      <c r="K419" s="8">
        <v>-2.316020256950993E-2</v>
      </c>
      <c r="L419" s="9">
        <v>0.17683979743049008</v>
      </c>
      <c r="M419" s="8">
        <v>0.70499999999999996</v>
      </c>
      <c r="N419" s="8">
        <v>0.79477080665921462</v>
      </c>
      <c r="O419" s="9">
        <v>0.79477080665921462</v>
      </c>
      <c r="Q419" s="40">
        <f t="shared" si="474"/>
        <v>0.28397909609491956</v>
      </c>
      <c r="R419" s="14" t="str">
        <f>IF(Q419-Q418&gt;0,IF(Q419&gt;=0,"E","R"),IF(Q419&gt;=0,"SD","C"))</f>
        <v>E</v>
      </c>
      <c r="S419" t="str">
        <f>IF(OR(ABS($Q419-$Q418)&gt;$X$2,Q419*Q418&lt;0),R419,S418)</f>
        <v>SD</v>
      </c>
      <c r="T419" s="17">
        <f>IF(S419&lt;&gt;R418,Q419,T418)</f>
        <v>0.28397909609491956</v>
      </c>
      <c r="U419" s="34" t="str">
        <f t="shared" si="498"/>
        <v>E</v>
      </c>
      <c r="V419">
        <v>0</v>
      </c>
      <c r="X419" s="16">
        <f t="shared" si="465"/>
        <v>45565</v>
      </c>
      <c r="Y419" s="1">
        <f t="shared" si="475"/>
        <v>0.28397909609491956</v>
      </c>
      <c r="Z419" s="1">
        <f t="shared" si="476"/>
        <v>0.28397909609491956</v>
      </c>
      <c r="AA419" s="1" t="e">
        <f t="shared" si="477"/>
        <v>#N/A</v>
      </c>
      <c r="AB419" s="1" t="e">
        <f t="shared" si="478"/>
        <v>#N/A</v>
      </c>
      <c r="AC419">
        <f t="shared" si="552"/>
        <v>0</v>
      </c>
      <c r="AD419" s="1" cm="1">
        <f t="array" ref="AD419">_xll.BDH(AD$4,"px_last",$X419)</f>
        <v>-0.8</v>
      </c>
      <c r="AF419" s="16">
        <f t="shared" si="480"/>
        <v>45565</v>
      </c>
      <c r="AG419" s="1">
        <f t="shared" si="481"/>
        <v>0.28397909609491956</v>
      </c>
      <c r="AH419" s="1">
        <f t="shared" si="482"/>
        <v>0.28397909609491956</v>
      </c>
      <c r="AI419" s="1" t="e">
        <f t="shared" si="483"/>
        <v>#N/A</v>
      </c>
      <c r="AJ419" s="1" t="e">
        <f t="shared" si="484"/>
        <v>#N/A</v>
      </c>
      <c r="AQ419" s="16">
        <f t="shared" si="486"/>
        <v>45565</v>
      </c>
      <c r="AR419">
        <f t="shared" si="487"/>
        <v>4</v>
      </c>
      <c r="AS419">
        <f t="shared" si="488"/>
        <v>3</v>
      </c>
    </row>
    <row r="420" spans="1:45" x14ac:dyDescent="0.25">
      <c r="A420" s="7">
        <v>45596</v>
      </c>
      <c r="B420" s="8">
        <v>0.198069</v>
      </c>
      <c r="C420" s="8">
        <v>0.11604370181969056</v>
      </c>
      <c r="D420" s="9">
        <v>0.58021850909845274</v>
      </c>
      <c r="E420" s="8">
        <f>_xll.BDH(E$2,"PX_LAST",$A420,$A420,"Days=A","Fill=P")</f>
        <v>-3.8</v>
      </c>
      <c r="F420" s="8">
        <v>-4.9308148995404055</v>
      </c>
      <c r="G420" s="9">
        <v>-0.44825589995821868</v>
      </c>
      <c r="H420" s="9">
        <f t="shared" si="489"/>
        <v>0.14000000000000004</v>
      </c>
      <c r="I420" s="9">
        <f t="shared" si="490"/>
        <v>-0.15412794997910934</v>
      </c>
      <c r="J420" s="8">
        <v>-0.48049999999999998</v>
      </c>
      <c r="K420" s="8">
        <v>-0.15350204483719962</v>
      </c>
      <c r="L420" s="9">
        <v>4.6497955162800392E-2</v>
      </c>
      <c r="M420" s="8">
        <v>0.54100000000000004</v>
      </c>
      <c r="N420" s="8">
        <v>0.72244612676133846</v>
      </c>
      <c r="O420" s="9">
        <v>0.72244612676133846</v>
      </c>
      <c r="Q420" s="40">
        <f t="shared" si="474"/>
        <v>0.23495081802604934</v>
      </c>
      <c r="R420" s="14" t="str">
        <f>IF(Q420-Q419&gt;0,IF(Q420&gt;=0,"E","R"),IF(Q420&gt;=0,"SD","C"))</f>
        <v>SD</v>
      </c>
      <c r="S420" t="str">
        <f>IF(OR(ABS($Q420-$Q419)&gt;$X$2,Q420*Q419&lt;0),R420,S419)</f>
        <v>SD</v>
      </c>
      <c r="T420" s="17">
        <f>IF(S420&lt;&gt;R419,Q420,T419)</f>
        <v>0.23495081802604934</v>
      </c>
      <c r="U420" s="34" t="str">
        <f t="shared" si="498"/>
        <v>SD</v>
      </c>
      <c r="V420">
        <v>0</v>
      </c>
      <c r="X420" s="16">
        <v>45596</v>
      </c>
      <c r="Y420" s="1">
        <v>0.14519656056501173</v>
      </c>
      <c r="Z420" s="1">
        <v>0.14519656056501173</v>
      </c>
      <c r="AA420" s="1" t="e">
        <v>#N/A</v>
      </c>
      <c r="AB420" s="1" t="e">
        <v>#N/A</v>
      </c>
      <c r="AC420">
        <v>0</v>
      </c>
      <c r="AD420" s="1">
        <v>38.6</v>
      </c>
      <c r="AF420" s="16">
        <v>45596</v>
      </c>
      <c r="AG420" s="1">
        <f t="shared" si="481"/>
        <v>0.23495081802604934</v>
      </c>
      <c r="AH420" s="1">
        <f t="shared" si="482"/>
        <v>0.23495081802604934</v>
      </c>
      <c r="AI420" s="1" t="e">
        <f t="shared" si="483"/>
        <v>#N/A</v>
      </c>
      <c r="AJ420" s="1" t="e">
        <f t="shared" si="484"/>
        <v>#N/A</v>
      </c>
      <c r="AQ420" s="16">
        <v>45596</v>
      </c>
      <c r="AR420">
        <v>3</v>
      </c>
      <c r="AS420">
        <v>3</v>
      </c>
    </row>
    <row r="421" spans="1:45" x14ac:dyDescent="0.25">
      <c r="A421" s="7">
        <v>45626</v>
      </c>
      <c r="B421" s="8">
        <v>0.24704200000000001</v>
      </c>
      <c r="C421" s="8">
        <v>0.15337821680107877</v>
      </c>
      <c r="D421" s="9">
        <v>0.76689108400539385</v>
      </c>
      <c r="E421" s="8">
        <f>_xll.BDH(E$2,"PX_LAST",$A421,$A421,"Days=A","Fill=P")</f>
        <v>-2.9</v>
      </c>
      <c r="F421" s="8">
        <v>-4.5230326531713896</v>
      </c>
      <c r="G421" s="9">
        <v>-0.41118478665194452</v>
      </c>
      <c r="H421" s="9">
        <f t="shared" si="489"/>
        <v>0.19</v>
      </c>
      <c r="I421" s="9">
        <f t="shared" si="490"/>
        <v>-0.11059239332597226</v>
      </c>
      <c r="J421" s="8">
        <v>-0.2858</v>
      </c>
      <c r="K421" s="8">
        <v>-0.19120696205859772</v>
      </c>
      <c r="L421" s="9">
        <v>8.793037941402293E-3</v>
      </c>
      <c r="M421" s="8">
        <v>0.83299999999999996</v>
      </c>
      <c r="N421" s="8">
        <v>0.75395398063435692</v>
      </c>
      <c r="O421" s="9">
        <v>0.75395398063435692</v>
      </c>
      <c r="Q421" s="40">
        <f t="shared" si="474"/>
        <v>0.25927482897953436</v>
      </c>
      <c r="R421" s="14" t="s">
        <v>26</v>
      </c>
      <c r="S421" t="s">
        <v>23</v>
      </c>
      <c r="T421" s="17">
        <v>0.14519656056501173</v>
      </c>
      <c r="U421" s="34" t="s">
        <v>26</v>
      </c>
      <c r="V421">
        <v>0</v>
      </c>
      <c r="X421" s="16">
        <v>45626</v>
      </c>
      <c r="Y421" s="1">
        <v>0.17103644398580153</v>
      </c>
      <c r="Z421" s="1">
        <v>0.17103644398580153</v>
      </c>
      <c r="AA421" s="1" t="e">
        <v>#N/A</v>
      </c>
      <c r="AB421" s="1" t="e">
        <v>#N/A</v>
      </c>
      <c r="AC421">
        <v>0</v>
      </c>
      <c r="AD421" s="1" t="s">
        <v>19</v>
      </c>
      <c r="AF421" s="16">
        <v>45626</v>
      </c>
      <c r="AG421" s="1">
        <f t="shared" si="481"/>
        <v>0.25927482897953436</v>
      </c>
      <c r="AH421" s="1" t="e">
        <f t="shared" si="482"/>
        <v>#N/A</v>
      </c>
      <c r="AI421" s="1" t="e">
        <f t="shared" si="483"/>
        <v>#N/A</v>
      </c>
      <c r="AJ421" s="1" t="e">
        <f t="shared" si="484"/>
        <v>#N/A</v>
      </c>
      <c r="AQ421" s="16">
        <v>45626</v>
      </c>
      <c r="AR421">
        <v>4</v>
      </c>
      <c r="AS421">
        <v>3</v>
      </c>
    </row>
    <row r="422" spans="1:45" x14ac:dyDescent="0.25">
      <c r="A422" s="7">
        <v>45657</v>
      </c>
      <c r="B422" s="8">
        <v>0.118898</v>
      </c>
      <c r="C422" s="8">
        <v>0.14355135501277133</v>
      </c>
      <c r="D422" s="9">
        <v>0.7177567750638566</v>
      </c>
      <c r="E422" s="8">
        <f>_xll.BDH(E$2,"PX_LAST",$A422,$A422,"Days=A","Fill=P")</f>
        <v>-2.9</v>
      </c>
      <c r="F422" s="8">
        <v>-4.088968347017544</v>
      </c>
      <c r="G422" s="9">
        <v>-0.3717243951834131</v>
      </c>
      <c r="H422" s="9">
        <f t="shared" si="489"/>
        <v>0.13999999999999999</v>
      </c>
      <c r="I422" s="9">
        <f t="shared" si="490"/>
        <v>-0.11586219759170656</v>
      </c>
      <c r="J422" s="8">
        <v>-8.6199999999999999E-2</v>
      </c>
      <c r="K422" s="8">
        <v>-0.16127997787189738</v>
      </c>
      <c r="L422" s="9">
        <v>3.8720022128102632E-2</v>
      </c>
      <c r="M422" s="8">
        <v>0.56100000000000005</v>
      </c>
      <c r="N422" s="8">
        <v>0.69896209615356519</v>
      </c>
      <c r="O422" s="9">
        <v>0.69896209615356519</v>
      </c>
      <c r="Q422" s="40">
        <f t="shared" si="474"/>
        <v>0.25990259499309432</v>
      </c>
      <c r="R422" s="14" t="str">
        <f t="shared" ref="R422:R427" si="561">IF(Q422-Q421&gt;0,IF(Q422&gt;=0,"E","R"),IF(Q422&gt;=0,"SD","C"))</f>
        <v>E</v>
      </c>
      <c r="S422" t="str">
        <f t="shared" ref="S422:S427" si="562">IF(OR(ABS($Q422-$Q421)&gt;$X$2,Q422*Q421&lt;0),R422,S421)</f>
        <v>SD</v>
      </c>
      <c r="T422" s="17">
        <f t="shared" ref="T422:T427" si="563">IF(S422&lt;&gt;R421,Q422,T421)</f>
        <v>0.25990259499309432</v>
      </c>
      <c r="U422" s="34" t="str">
        <f t="shared" ref="U422:U427" si="564">IF(OR(ABS($T422-$T421)&gt;$X$2,T422*T421&lt;0,ABS(Q422-MAX(Q411:Q421))&gt;$AL$2),R422,U421)</f>
        <v>E</v>
      </c>
      <c r="V422">
        <v>0</v>
      </c>
      <c r="X422" s="16">
        <f t="shared" ref="X422" si="565">A422</f>
        <v>45657</v>
      </c>
      <c r="Y422" s="1">
        <f t="shared" ref="Y422:Y443" si="566">IF(OR($R422=Y$4,$R423=Y$4),$Q422,NA())</f>
        <v>0.25990259499309432</v>
      </c>
      <c r="Z422" s="1" t="e">
        <f t="shared" si="476"/>
        <v>#N/A</v>
      </c>
      <c r="AA422" s="1" t="e">
        <f t="shared" si="477"/>
        <v>#N/A</v>
      </c>
      <c r="AB422" s="1" t="e">
        <f t="shared" si="478"/>
        <v>#N/A</v>
      </c>
      <c r="AC422">
        <f t="shared" si="552"/>
        <v>0</v>
      </c>
      <c r="AD422" s="1" cm="1">
        <f t="array" ref="AD422">_xll.BDH(AD$4,"px_last",$X422)</f>
        <v>-1.7</v>
      </c>
      <c r="AF422" s="16">
        <f t="shared" ref="AF422" si="567">A422</f>
        <v>45657</v>
      </c>
      <c r="AG422" s="1">
        <f t="shared" si="481"/>
        <v>0.25990259499309432</v>
      </c>
      <c r="AH422" s="1" t="e">
        <f t="shared" si="482"/>
        <v>#N/A</v>
      </c>
      <c r="AI422" s="1" t="e">
        <f t="shared" si="483"/>
        <v>#N/A</v>
      </c>
      <c r="AJ422" s="1" t="e">
        <f t="shared" si="484"/>
        <v>#N/A</v>
      </c>
      <c r="AQ422" s="16">
        <f t="shared" ref="AQ422" si="568">A422</f>
        <v>45657</v>
      </c>
      <c r="AR422">
        <f t="shared" si="487"/>
        <v>4</v>
      </c>
      <c r="AS422">
        <f t="shared" si="488"/>
        <v>3</v>
      </c>
    </row>
    <row r="423" spans="1:45" x14ac:dyDescent="0.25">
      <c r="A423" s="7">
        <v>45688</v>
      </c>
      <c r="B423" s="8">
        <v>8.2958000000000004E-2</v>
      </c>
      <c r="C423" s="8">
        <v>0.1262822488341315</v>
      </c>
      <c r="D423" s="9">
        <v>0.63141124417065742</v>
      </c>
      <c r="E423" s="8">
        <f>_xll.BDH(E$2,"PX_LAST",$A423,$A423,"Days=A","Fill=P")</f>
        <v>-2.8</v>
      </c>
      <c r="F423" s="8">
        <v>-3.664612368117544</v>
      </c>
      <c r="G423" s="9">
        <v>-0.33314657891977673</v>
      </c>
      <c r="H423" s="9">
        <f t="shared" si="489"/>
        <v>0.19000000000000003</v>
      </c>
      <c r="I423" s="9">
        <f t="shared" si="490"/>
        <v>-7.1573289459888348E-2</v>
      </c>
      <c r="J423" s="8">
        <v>-5.1999999999999998E-3</v>
      </c>
      <c r="K423" s="8">
        <v>-0.11679718417840662</v>
      </c>
      <c r="L423" s="9">
        <v>8.320281582159339E-2</v>
      </c>
      <c r="M423" s="8">
        <v>0.80900000000000005</v>
      </c>
      <c r="N423" s="8">
        <v>0.73032289874979917</v>
      </c>
      <c r="O423" s="9">
        <v>0.73032289874979917</v>
      </c>
      <c r="Q423" s="40">
        <f t="shared" si="474"/>
        <v>0.27244017951097155</v>
      </c>
      <c r="R423" s="14" t="str">
        <f t="shared" si="561"/>
        <v>E</v>
      </c>
      <c r="S423" t="str">
        <f t="shared" si="562"/>
        <v>SD</v>
      </c>
      <c r="T423" s="17">
        <f t="shared" si="563"/>
        <v>0.27244017951097155</v>
      </c>
      <c r="U423" s="34" t="str">
        <f t="shared" si="564"/>
        <v>E</v>
      </c>
      <c r="V423">
        <v>0</v>
      </c>
      <c r="X423" s="16">
        <f t="shared" ref="X423" si="569">A423</f>
        <v>45688</v>
      </c>
      <c r="Y423" s="1">
        <f t="shared" si="566"/>
        <v>0.27244017951097155</v>
      </c>
      <c r="Z423" s="1" t="e">
        <f t="shared" si="476"/>
        <v>#N/A</v>
      </c>
      <c r="AA423" s="1" t="e">
        <f t="shared" si="477"/>
        <v>#N/A</v>
      </c>
      <c r="AB423" s="1" t="e">
        <f t="shared" si="478"/>
        <v>#N/A</v>
      </c>
      <c r="AC423">
        <f t="shared" si="552"/>
        <v>0</v>
      </c>
      <c r="AD423" s="1" cm="1">
        <f t="array" ref="AD423">_xll.BDH(AD$4,"px_last",$X423)</f>
        <v>12.4</v>
      </c>
      <c r="AF423" s="16">
        <f t="shared" ref="AF423" si="570">A423</f>
        <v>45688</v>
      </c>
      <c r="AG423" s="1">
        <f t="shared" si="481"/>
        <v>0.27244017951097155</v>
      </c>
      <c r="AH423" s="1" t="e">
        <f t="shared" si="482"/>
        <v>#N/A</v>
      </c>
      <c r="AI423" s="1" t="e">
        <f t="shared" si="483"/>
        <v>#N/A</v>
      </c>
      <c r="AJ423" s="1" t="e">
        <f t="shared" si="484"/>
        <v>#N/A</v>
      </c>
      <c r="AQ423" s="16">
        <f t="shared" ref="AQ423" si="571">A423</f>
        <v>45688</v>
      </c>
      <c r="AR423">
        <f t="shared" si="487"/>
        <v>4</v>
      </c>
      <c r="AS423">
        <f t="shared" si="488"/>
        <v>3</v>
      </c>
    </row>
    <row r="424" spans="1:45" x14ac:dyDescent="0.25">
      <c r="A424" s="7">
        <v>45716</v>
      </c>
      <c r="B424" s="8">
        <v>9.6046999999999993E-2</v>
      </c>
      <c r="C424" s="8">
        <v>0.11766520291640403</v>
      </c>
      <c r="D424" s="9">
        <v>0.58832601458202016</v>
      </c>
      <c r="E424" s="8">
        <f>_xll.BDH(E$2,"PX_LAST",$A424,$A424,"Days=A","Fill=P")</f>
        <v>-3</v>
      </c>
      <c r="F424" s="8">
        <v>-3.5036978432040442</v>
      </c>
      <c r="G424" s="9">
        <v>-0.31851798574582219</v>
      </c>
      <c r="H424" s="9">
        <f t="shared" si="489"/>
        <v>0.17</v>
      </c>
      <c r="I424" s="9">
        <f t="shared" si="490"/>
        <v>-7.4258992872911087E-2</v>
      </c>
      <c r="J424" s="8">
        <v>0.2074</v>
      </c>
      <c r="K424" s="8">
        <v>-2.4400986687560716E-2</v>
      </c>
      <c r="L424" s="9">
        <v>0.17559901331243929</v>
      </c>
      <c r="M424" s="8">
        <v>0.43</v>
      </c>
      <c r="N424" s="8">
        <v>0.6447308726061064</v>
      </c>
      <c r="O424" s="9">
        <v>0.6447308726061064</v>
      </c>
      <c r="Q424" s="40">
        <f t="shared" si="474"/>
        <v>0.28345958039579922</v>
      </c>
      <c r="R424" s="14" t="str">
        <f t="shared" si="561"/>
        <v>E</v>
      </c>
      <c r="S424" t="str">
        <f t="shared" si="562"/>
        <v>SD</v>
      </c>
      <c r="T424" s="17">
        <f t="shared" si="563"/>
        <v>0.28345958039579922</v>
      </c>
      <c r="U424" s="34" t="str">
        <f t="shared" si="564"/>
        <v>E</v>
      </c>
      <c r="V424">
        <v>1</v>
      </c>
      <c r="X424" s="16">
        <f t="shared" ref="X424" si="572">A424</f>
        <v>45716</v>
      </c>
      <c r="Y424" s="1">
        <f t="shared" si="566"/>
        <v>0.28345958039579922</v>
      </c>
      <c r="Z424" s="1">
        <f t="shared" si="476"/>
        <v>0.28345958039579922</v>
      </c>
      <c r="AA424" s="1" t="e">
        <f t="shared" si="477"/>
        <v>#N/A</v>
      </c>
      <c r="AB424" s="1" t="e">
        <f t="shared" si="478"/>
        <v>#N/A</v>
      </c>
      <c r="AC424">
        <f t="shared" si="552"/>
        <v>0</v>
      </c>
      <c r="AD424" s="1" cm="1">
        <f t="array" ref="AD424">_xll.BDH(AD$4,"px_last",$X424)</f>
        <v>-16.5</v>
      </c>
      <c r="AF424" s="16">
        <f t="shared" ref="AF424" si="573">A424</f>
        <v>45716</v>
      </c>
      <c r="AG424" s="1">
        <f t="shared" si="481"/>
        <v>0.28345958039579922</v>
      </c>
      <c r="AH424" s="1">
        <f t="shared" si="482"/>
        <v>0.28345958039579922</v>
      </c>
      <c r="AI424" s="1" t="e">
        <f t="shared" si="483"/>
        <v>#N/A</v>
      </c>
      <c r="AJ424" s="1" t="e">
        <f t="shared" si="484"/>
        <v>#N/A</v>
      </c>
    </row>
    <row r="425" spans="1:45" x14ac:dyDescent="0.25">
      <c r="A425" s="7">
        <v>45747</v>
      </c>
      <c r="B425" s="8">
        <f>_xll.BDH(B$2,"PX_LAST",$A425-10,$A425-10)</f>
        <v>-0.12478499999999999</v>
      </c>
      <c r="C425" s="8">
        <f t="shared" ref="C425:C430" si="574">C424*$X$1+(1-$X$1)*B425</f>
        <v>4.8566895085228878E-2</v>
      </c>
      <c r="D425" s="9">
        <f t="shared" ref="D425" si="575">C425/0.2</f>
        <v>0.24283447542614439</v>
      </c>
      <c r="E425" s="8">
        <f>_xll.BDH(E$2,"PX_LAST",$A425,$A425,"Days=A","Fill=P")</f>
        <v>-3.3</v>
      </c>
      <c r="F425" s="8">
        <f t="shared" ref="F425:F430" si="576">F424*$X$1+(1-$X$1)*E425</f>
        <v>-3.4456439578908915</v>
      </c>
      <c r="G425" s="9">
        <f t="shared" ref="G425:G430" si="577">F425/11</f>
        <v>-0.31324035980826287</v>
      </c>
      <c r="H425" s="9">
        <f t="shared" si="489"/>
        <v>9.0000000000000038E-2</v>
      </c>
      <c r="I425" s="9">
        <f t="shared" si="490"/>
        <v>-0.11162017990413142</v>
      </c>
      <c r="J425" s="8">
        <f>_xll.BDH(J$2,"PX_LAST",$A425-11,$A425-11)</f>
        <v>0.1105</v>
      </c>
      <c r="K425" s="8">
        <f t="shared" ref="K425" si="578">K424*$X$1+(1-$X$1)*J425</f>
        <v>1.4045794518394095E-2</v>
      </c>
      <c r="L425" s="9">
        <f t="shared" ref="L425" si="579">MAX(IF(K425&lt;-1,-1*SQRT(-K425),IF(K425&gt;1,SQRT(K425),K425)),-2)+0.2</f>
        <v>0.21404579451839412</v>
      </c>
      <c r="M425" s="8">
        <f>_xll.BDH(M$2,"PX_LAST",$A425)</f>
        <v>0.441</v>
      </c>
      <c r="N425" s="8">
        <f t="shared" ref="N425" si="580">N424*$X$1+(1-$X$1)*M425</f>
        <v>0.5866675739133661</v>
      </c>
      <c r="O425" s="9">
        <f t="shared" ref="O425" si="581">IF(N425&lt;-1,-(-N425^(0.5)),IF(N425&lt;0,0.5*N425,N425))*1+0*IF(N425&gt;0,N425*6,N425)/6</f>
        <v>0.5866675739133661</v>
      </c>
      <c r="Q425" s="40">
        <f t="shared" si="474"/>
        <v>0.24221976021026917</v>
      </c>
      <c r="R425" s="14" t="str">
        <f t="shared" si="561"/>
        <v>SD</v>
      </c>
      <c r="S425" t="str">
        <f t="shared" si="562"/>
        <v>SD</v>
      </c>
      <c r="T425" s="17">
        <f t="shared" si="563"/>
        <v>0.24221976021026917</v>
      </c>
      <c r="U425" s="34" t="str">
        <f t="shared" si="564"/>
        <v>SD</v>
      </c>
      <c r="V425">
        <v>1</v>
      </c>
      <c r="X425" s="16">
        <f t="shared" ref="X425:X427" si="582">A425</f>
        <v>45747</v>
      </c>
      <c r="Y425" s="1" t="e">
        <f t="shared" si="566"/>
        <v>#N/A</v>
      </c>
      <c r="Z425" s="1">
        <f t="shared" si="476"/>
        <v>0.24221976021026917</v>
      </c>
      <c r="AA425" s="1" t="e">
        <f t="shared" si="477"/>
        <v>#N/A</v>
      </c>
      <c r="AB425" s="1" t="e">
        <f t="shared" si="478"/>
        <v>#N/A</v>
      </c>
      <c r="AC425">
        <f t="shared" si="552"/>
        <v>0</v>
      </c>
      <c r="AD425" s="1" cm="1">
        <f t="array" ref="AD425">_xll.BDH(AD$4,"px_last",$X425)</f>
        <v>-4.4000000000000004</v>
      </c>
      <c r="AF425" s="16">
        <f t="shared" ref="AF425:AF427" si="583">A425</f>
        <v>45747</v>
      </c>
      <c r="AG425" s="1" t="e">
        <f t="shared" si="481"/>
        <v>#N/A</v>
      </c>
      <c r="AH425" s="1">
        <f t="shared" si="482"/>
        <v>0.24221976021026917</v>
      </c>
      <c r="AI425" s="1" t="e">
        <f t="shared" si="483"/>
        <v>#N/A</v>
      </c>
      <c r="AJ425" s="1" t="e">
        <f t="shared" si="484"/>
        <v>#N/A</v>
      </c>
    </row>
    <row r="426" spans="1:45" x14ac:dyDescent="0.25">
      <c r="A426" s="7">
        <v>45777</v>
      </c>
      <c r="B426" s="8">
        <f>_xll.BDH(B$2,"PX_LAST",$A426-10,$A426-10)</f>
        <v>-0.141877</v>
      </c>
      <c r="C426" s="8">
        <f>C425*$X$1+(1-$X$1)*B426</f>
        <v>-5.7096150140613575E-3</v>
      </c>
      <c r="D426" s="9">
        <f t="shared" ref="D426" si="584">C426/0.2</f>
        <v>-2.8548075070306787E-2</v>
      </c>
      <c r="E426" s="8">
        <f>_xll.BDH(E$2,"PX_LAST",$A426,$A426,"Days=A","Fill=P")</f>
        <v>-4.0999999999999996</v>
      </c>
      <c r="F426" s="8">
        <f t="shared" si="576"/>
        <v>-3.6321354298919877</v>
      </c>
      <c r="G426" s="9">
        <f t="shared" si="577"/>
        <v>-0.33019412999018072</v>
      </c>
      <c r="H426" s="9">
        <f t="shared" si="489"/>
        <v>-2.9999999999999982E-2</v>
      </c>
      <c r="I426" s="9">
        <f t="shared" si="490"/>
        <v>-0.18009706499509034</v>
      </c>
      <c r="J426" s="8">
        <f>_xll.BDH(J$2,"PX_LAST",$A426-11,$A426-11)</f>
        <v>-0.25369999999999998</v>
      </c>
      <c r="K426" s="8">
        <f t="shared" ref="K426" si="585">K425*$X$1+(1-$X$1)*J426</f>
        <v>-6.2261756919348231E-2</v>
      </c>
      <c r="L426" s="9">
        <f t="shared" ref="L426" si="586">MAX(IF(K426&lt;-1,-1*SQRT(-K426),IF(K426&gt;1,SQRT(K426),K426)),-2)+0.2</f>
        <v>0.13773824308065177</v>
      </c>
      <c r="M426" s="8">
        <f>_xll.BDH(M$2,"PX_LAST",$A426)</f>
        <v>1.7000000000000001E-2</v>
      </c>
      <c r="N426" s="8">
        <f t="shared" ref="N426" si="587">N425*$X$1+(1-$X$1)*M426</f>
        <v>0.42431231534805675</v>
      </c>
      <c r="O426" s="9">
        <f t="shared" ref="O426" si="588">IF(N426&lt;-1,-(-N426^(0.5)),IF(N426&lt;0,0.5*N426,N426))*1+0*IF(N426&gt;0,N426*6,N426)/6</f>
        <v>0.42431231534805675</v>
      </c>
      <c r="Q426" s="40">
        <f t="shared" si="474"/>
        <v>0.13227430605034243</v>
      </c>
      <c r="R426" s="14" t="str">
        <f t="shared" si="561"/>
        <v>SD</v>
      </c>
      <c r="S426" t="str">
        <f t="shared" si="562"/>
        <v>SD</v>
      </c>
      <c r="T426" s="17">
        <f t="shared" si="563"/>
        <v>0.24221976021026917</v>
      </c>
      <c r="U426" s="34" t="str">
        <f t="shared" si="564"/>
        <v>SD</v>
      </c>
      <c r="V426">
        <v>2</v>
      </c>
      <c r="X426" s="16">
        <f t="shared" si="582"/>
        <v>45777</v>
      </c>
      <c r="Y426" s="1" t="e">
        <f t="shared" si="566"/>
        <v>#N/A</v>
      </c>
      <c r="Z426" s="1">
        <f t="shared" si="476"/>
        <v>0.13227430605034243</v>
      </c>
      <c r="AA426" s="1" t="e">
        <f t="shared" si="477"/>
        <v>#N/A</v>
      </c>
      <c r="AB426" s="1" t="e">
        <f t="shared" si="478"/>
        <v>#N/A</v>
      </c>
      <c r="AC426">
        <f t="shared" si="552"/>
        <v>0</v>
      </c>
      <c r="AD426" s="1" cm="1">
        <f t="array" ref="AD426">_xll.BDH(AD$4,"px_last",$X426)</f>
        <v>-8.6</v>
      </c>
      <c r="AF426" s="16">
        <f t="shared" si="583"/>
        <v>45777</v>
      </c>
      <c r="AG426" s="1" t="e">
        <f t="shared" si="481"/>
        <v>#N/A</v>
      </c>
      <c r="AH426" s="1">
        <f t="shared" si="482"/>
        <v>0.13227430605034243</v>
      </c>
      <c r="AI426" s="1" t="e">
        <f t="shared" si="483"/>
        <v>#N/A</v>
      </c>
      <c r="AJ426" s="1" t="e">
        <f t="shared" si="484"/>
        <v>#N/A</v>
      </c>
    </row>
    <row r="427" spans="1:45" x14ac:dyDescent="0.25">
      <c r="A427" s="7">
        <v>45808</v>
      </c>
      <c r="B427" s="8">
        <f>_xll.BDH(B$2,"PX_LAST",$A427-10,$A427-10)</f>
        <v>-5.8566E-2</v>
      </c>
      <c r="C427" s="8">
        <f>C426*$X$1+(1-$X$1)*B427</f>
        <v>-2.0773684735053873E-2</v>
      </c>
      <c r="D427" s="9">
        <f t="shared" ref="D427" si="589">C427/0.2</f>
        <v>-0.10386842367526936</v>
      </c>
      <c r="E427" s="8">
        <f>_xll.BDH(E$2,"PX_LAST",$A427,$A427,"Days=A","Fill=P")</f>
        <v>-3.7</v>
      </c>
      <c r="F427" s="8">
        <f t="shared" si="576"/>
        <v>-3.6514768323727713</v>
      </c>
      <c r="G427" s="9">
        <f t="shared" si="577"/>
        <v>-0.33195243930661555</v>
      </c>
      <c r="H427" s="9">
        <f t="shared" si="489"/>
        <v>-8.0000000000000029E-2</v>
      </c>
      <c r="I427" s="9">
        <f t="shared" si="490"/>
        <v>-0.20597621965330778</v>
      </c>
      <c r="J427" s="8">
        <f>_xll.BDH(J$2,"PX_LAST",$A427-11,$A427-11)</f>
        <v>-0.49690000000000001</v>
      </c>
      <c r="K427" s="8">
        <f t="shared" ref="K427" si="590">K426*$X$1+(1-$X$1)*J427</f>
        <v>-0.18613365619733399</v>
      </c>
      <c r="L427" s="9">
        <f t="shared" ref="L427" si="591">MAX(IF(K427&lt;-1,-1*SQRT(-K427),IF(K427&gt;1,SQRT(K427),K427)),-2)+0.2</f>
        <v>1.386634380266602E-2</v>
      </c>
      <c r="M427" s="8">
        <f>_xll.BDH(M$2,"PX_LAST",$A427-1)</f>
        <v>0.58099999999999996</v>
      </c>
      <c r="N427" s="8">
        <f t="shared" ref="N427" si="592">N426*$X$1+(1-$X$1)*M427</f>
        <v>0.46896830547386059</v>
      </c>
      <c r="O427" s="9">
        <f t="shared" ref="O427" si="593">IF(N427&lt;-1,-(-N427^(0.5)),IF(N427&lt;0,0.5*N427,N427))*1+0*IF(N427&gt;0,N427*6,N427)/6</f>
        <v>0.46896830547386059</v>
      </c>
      <c r="Q427" s="40">
        <f t="shared" si="474"/>
        <v>8.0434432916903942E-2</v>
      </c>
      <c r="R427" s="14" t="str">
        <f t="shared" si="561"/>
        <v>SD</v>
      </c>
      <c r="S427" t="str">
        <f t="shared" si="562"/>
        <v>SD</v>
      </c>
      <c r="T427" s="17">
        <f t="shared" si="563"/>
        <v>0.24221976021026917</v>
      </c>
      <c r="U427" s="34" t="str">
        <f t="shared" si="564"/>
        <v>SD</v>
      </c>
      <c r="V427">
        <v>3</v>
      </c>
      <c r="X427" s="16">
        <f t="shared" si="582"/>
        <v>45808</v>
      </c>
      <c r="Y427" s="1">
        <f t="shared" si="566"/>
        <v>8.0434432916903942E-2</v>
      </c>
      <c r="Z427" s="1">
        <f t="shared" si="476"/>
        <v>8.0434432916903942E-2</v>
      </c>
      <c r="AA427" s="1" t="e">
        <f t="shared" si="477"/>
        <v>#N/A</v>
      </c>
      <c r="AB427" s="1" t="e">
        <f t="shared" si="478"/>
        <v>#N/A</v>
      </c>
      <c r="AC427">
        <f t="shared" si="552"/>
        <v>0</v>
      </c>
      <c r="AD427" s="1" cm="1">
        <f t="array" ref="AD427">_xll.BDH(AD$4,"px_last",$X427-1)</f>
        <v>11.5</v>
      </c>
      <c r="AF427" s="16">
        <f t="shared" si="583"/>
        <v>45808</v>
      </c>
      <c r="AG427" s="1">
        <f t="shared" si="481"/>
        <v>8.0434432916903942E-2</v>
      </c>
      <c r="AH427" s="1">
        <f t="shared" si="482"/>
        <v>8.0434432916903942E-2</v>
      </c>
      <c r="AI427" s="1" t="e">
        <f t="shared" si="483"/>
        <v>#N/A</v>
      </c>
      <c r="AJ427" s="1" t="e">
        <f t="shared" si="484"/>
        <v>#N/A</v>
      </c>
    </row>
    <row r="428" spans="1:45" x14ac:dyDescent="0.25">
      <c r="A428" s="7">
        <v>45838</v>
      </c>
      <c r="B428" s="8">
        <f>_xll.BDH(B$2,"PX_LAST",$A428-10,$A428-10)</f>
        <v>-7.6732999999999996E-2</v>
      </c>
      <c r="C428" s="8">
        <f t="shared" si="574"/>
        <v>-3.6722089585563521E-2</v>
      </c>
      <c r="D428" s="9">
        <f t="shared" ref="D428" si="594">C428/0.2</f>
        <v>-0.18361044792781758</v>
      </c>
      <c r="E428" s="8">
        <f>_xll.BDH(E$2,"PX_LAST",$A428,$A428,"Days=A","Fill=P")</f>
        <v>-3.8</v>
      </c>
      <c r="F428" s="8">
        <f t="shared" si="576"/>
        <v>-3.6938059351465311</v>
      </c>
      <c r="G428" s="9">
        <f t="shared" si="577"/>
        <v>-0.33580053955877553</v>
      </c>
      <c r="H428" s="9">
        <f t="shared" si="489"/>
        <v>-0.09</v>
      </c>
      <c r="I428" s="9">
        <f t="shared" si="490"/>
        <v>-0.21290026977938775</v>
      </c>
      <c r="J428" s="8">
        <f>_xll.BDH(J$2,"PX_LAST",$A428-11,$A428-11)</f>
        <v>2.2100000000000002E-2</v>
      </c>
      <c r="K428" s="8">
        <f t="shared" ref="K428" si="595">K427*$X$1+(1-$X$1)*J428</f>
        <v>-0.12678706418109378</v>
      </c>
      <c r="L428" s="9">
        <f t="shared" ref="L428" si="596">MAX(IF(K428&lt;-1,-1*SQRT(-K428),IF(K428&gt;1,SQRT(K428),K428)),-2)+0.2</f>
        <v>7.3212935818906227E-2</v>
      </c>
      <c r="M428" s="8">
        <f>_xll.BDH(M$2,"PX_LAST",$A428)</f>
        <v>0.73499999999999999</v>
      </c>
      <c r="N428" s="8">
        <f t="shared" ref="N428" si="597">N427*$X$1+(1-$X$1)*M428</f>
        <v>0.54478733841381033</v>
      </c>
      <c r="O428" s="9">
        <f t="shared" ref="O428" si="598">IF(N428&lt;-1,-(-N428^(0.5)),IF(N428&lt;0,0.5*N428,N428))*1+0*IF(N428&gt;0,N428*6,N428)/6</f>
        <v>0.54478733841381033</v>
      </c>
      <c r="Q428" s="40">
        <f t="shared" ref="Q428:Q433" si="599">0.3*O428+0.3*L428+0.3*I427+0.1*D428</f>
        <v>0.10524617158104087</v>
      </c>
      <c r="R428" s="14" t="str">
        <f t="shared" ref="R428" si="600">IF(Q428-Q427&gt;0,IF(Q428&gt;=0,"E","R"),IF(Q428&gt;=0,"SD","C"))</f>
        <v>E</v>
      </c>
      <c r="S428" t="str">
        <f t="shared" ref="S428" si="601">IF(OR(ABS($Q428-$Q427)&gt;$X$2,Q428*Q427&lt;0),R428,S427)</f>
        <v>SD</v>
      </c>
      <c r="T428" s="17">
        <f t="shared" ref="T428" si="602">IF(S428&lt;&gt;R427,Q428,T427)</f>
        <v>0.24221976021026917</v>
      </c>
      <c r="U428" s="34" t="str">
        <f t="shared" ref="U428" si="603">IF(OR(ABS($T428-$T427)&gt;$X$2,T428*T427&lt;0,ABS(Q428-MAX(Q417:Q427))&gt;$AL$2),R428,U427)</f>
        <v>E</v>
      </c>
      <c r="V428">
        <v>4</v>
      </c>
      <c r="X428" s="16">
        <f t="shared" ref="X428:X430" si="604">A428</f>
        <v>45838</v>
      </c>
      <c r="Y428" s="1">
        <f t="shared" si="566"/>
        <v>0.10524617158104087</v>
      </c>
      <c r="Z428" s="1" t="e">
        <f t="shared" si="476"/>
        <v>#N/A</v>
      </c>
      <c r="AA428" s="1" t="e">
        <f t="shared" si="477"/>
        <v>#N/A</v>
      </c>
      <c r="AB428" s="1" t="e">
        <f t="shared" si="478"/>
        <v>#N/A</v>
      </c>
      <c r="AC428">
        <f t="shared" si="552"/>
        <v>0</v>
      </c>
      <c r="AD428" s="1" t="str" cm="1">
        <f t="array" ref="AD428">_xll.BDH(AD$4,"px_last",$X428-1)</f>
        <v>#N/A N/A</v>
      </c>
      <c r="AF428" s="16">
        <f t="shared" ref="AF428:AF430" si="605">A428</f>
        <v>45838</v>
      </c>
      <c r="AG428" s="1">
        <f t="shared" si="481"/>
        <v>0.10524617158104087</v>
      </c>
      <c r="AH428" s="1" t="e">
        <f t="shared" si="482"/>
        <v>#N/A</v>
      </c>
      <c r="AI428" s="1" t="e">
        <f t="shared" si="483"/>
        <v>#N/A</v>
      </c>
      <c r="AJ428" s="1" t="e">
        <f t="shared" si="484"/>
        <v>#N/A</v>
      </c>
    </row>
    <row r="429" spans="1:45" x14ac:dyDescent="0.25">
      <c r="A429" s="7">
        <v>45869</v>
      </c>
      <c r="B429" s="8">
        <f>_xll.BDH(B$2,"PX_LAST",$A429-10,$A429-10)</f>
        <v>-2.5392999999999999E-2</v>
      </c>
      <c r="C429" s="8">
        <f t="shared" si="574"/>
        <v>-3.3493299053677913E-2</v>
      </c>
      <c r="D429" s="9">
        <f t="shared" ref="D429" si="606">C429/0.2</f>
        <v>-0.16746649526838955</v>
      </c>
      <c r="E429" s="8">
        <f>_xll.BDH(E$2,"PX_LAST",$A429,$A429,"Days=A","Fill=P")</f>
        <v>-3.4</v>
      </c>
      <c r="F429" s="8">
        <f t="shared" si="576"/>
        <v>-3.6100712436297693</v>
      </c>
      <c r="G429" s="9">
        <f t="shared" si="577"/>
        <v>-0.32818829487543355</v>
      </c>
      <c r="H429" s="9">
        <f t="shared" ref="H429" si="607">MAX(MIN(E429-E423,10),-10)/10</f>
        <v>-6.0000000000000012E-2</v>
      </c>
      <c r="I429" s="9">
        <f t="shared" ref="I429" si="608">AVERAGE(G429:H429)</f>
        <v>-0.19409414743771677</v>
      </c>
      <c r="J429" s="8">
        <f>_xll.BDH(J$2,"PX_LAST",$A429-11,$A429-11)</f>
        <v>0.1137</v>
      </c>
      <c r="K429" s="8">
        <f t="shared" ref="K429" si="609">K428*$X$1+(1-$X$1)*J429</f>
        <v>-5.8248250889482045E-2</v>
      </c>
      <c r="L429" s="9">
        <f t="shared" ref="L429" si="610">MAX(IF(K429&lt;-1,-1*SQRT(-K429),IF(K429&gt;1,SQRT(K429),K429)),-2)+0.2</f>
        <v>0.14175174911051797</v>
      </c>
      <c r="M429" s="8">
        <f>_xll.BDH(M$2,"PX_LAST",$A429)</f>
        <v>0.97199999999999998</v>
      </c>
      <c r="N429" s="8">
        <f t="shared" ref="N429" si="611">N428*$X$1+(1-$X$1)*M429</f>
        <v>0.66654294696587435</v>
      </c>
      <c r="O429" s="9">
        <f t="shared" ref="O429" si="612">IF(N429&lt;-1,-(-N429^(0.5)),IF(N429&lt;0,0.5*N429,N429))*1+0*IF(N429&gt;0,N429*6,N429)/6</f>
        <v>0.66654294696587435</v>
      </c>
      <c r="Q429" s="40">
        <f t="shared" si="599"/>
        <v>0.16187167836226238</v>
      </c>
      <c r="R429" s="14" t="str">
        <f t="shared" ref="R429" si="613">IF(Q429-Q428&gt;0,IF(Q429&gt;=0,"E","R"),IF(Q429&gt;=0,"SD","C"))</f>
        <v>E</v>
      </c>
      <c r="S429" t="str">
        <f t="shared" ref="S429" si="614">IF(OR(ABS($Q429-$Q428)&gt;$X$2,Q429*Q428&lt;0),R429,S428)</f>
        <v>E</v>
      </c>
      <c r="T429" s="17">
        <f t="shared" ref="T429" si="615">IF(S429&lt;&gt;R428,Q429,T428)</f>
        <v>0.24221976021026917</v>
      </c>
      <c r="U429" s="34" t="str">
        <f t="shared" ref="U429" si="616">IF(OR(ABS($T429-$T428)&gt;$X$2,T429*T428&lt;0,ABS(Q429-MAX(Q418:Q428))&gt;$AL$2),R429,U428)</f>
        <v>E</v>
      </c>
      <c r="X429" s="16">
        <f t="shared" si="604"/>
        <v>45869</v>
      </c>
      <c r="Y429" s="1">
        <f t="shared" si="566"/>
        <v>0.16187167836226238</v>
      </c>
      <c r="Z429" s="1" t="e">
        <f t="shared" si="476"/>
        <v>#N/A</v>
      </c>
      <c r="AA429" s="1" t="e">
        <f t="shared" si="477"/>
        <v>#N/A</v>
      </c>
      <c r="AB429" s="1" t="e">
        <f t="shared" si="478"/>
        <v>#N/A</v>
      </c>
      <c r="AC429">
        <f t="shared" si="552"/>
        <v>0</v>
      </c>
      <c r="AD429" s="1" cm="1">
        <f t="array" ref="AD429">_xll.BDH(AD$4,"px_last",$X429-1)</f>
        <v>13.4</v>
      </c>
      <c r="AF429" s="16">
        <f t="shared" si="605"/>
        <v>45869</v>
      </c>
      <c r="AG429" s="1">
        <f t="shared" si="481"/>
        <v>0.16187167836226238</v>
      </c>
      <c r="AH429" s="1" t="e">
        <f t="shared" si="482"/>
        <v>#N/A</v>
      </c>
      <c r="AI429" s="1" t="e">
        <f t="shared" si="483"/>
        <v>#N/A</v>
      </c>
      <c r="AJ429" s="1" t="e">
        <f t="shared" si="484"/>
        <v>#N/A</v>
      </c>
    </row>
    <row r="430" spans="1:45" x14ac:dyDescent="0.25">
      <c r="A430" s="7">
        <v>45898</v>
      </c>
      <c r="B430" s="8">
        <f>_xll.BDH(B$2,"PX_LAST",$A430-10,$A430-10)</f>
        <v>5.5402E-2</v>
      </c>
      <c r="C430" s="8">
        <f t="shared" si="574"/>
        <v>-8.1581388233797035E-3</v>
      </c>
      <c r="D430" s="9">
        <f t="shared" ref="D430" si="617">C430/0.2</f>
        <v>-4.0790694116898514E-2</v>
      </c>
      <c r="E430" s="8">
        <f>_xll.BDH(E$2,"PX_LAST",$A430,$A430,"Days=A","Fill=P")</f>
        <v>-3.4</v>
      </c>
      <c r="F430" s="8">
        <f t="shared" si="576"/>
        <v>-3.5502009391952853</v>
      </c>
      <c r="G430" s="9">
        <f t="shared" si="577"/>
        <v>-0.32274553992684413</v>
      </c>
      <c r="H430" s="9">
        <f t="shared" ref="H430" si="618">MAX(MIN(E430-E424,10),-10)/10</f>
        <v>-3.9999999999999994E-2</v>
      </c>
      <c r="I430" s="9">
        <f>AVERAGE(G430:H430)</f>
        <v>-0.18137276996342205</v>
      </c>
      <c r="J430" s="8">
        <f>_xll.BDH(J$2,"PX_LAST",$A430-11,$A430-11)</f>
        <v>-0.46989999999999998</v>
      </c>
      <c r="K430" s="8">
        <f t="shared" ref="K430" si="619">K429*$X$1+(1-$X$1)*J430</f>
        <v>-0.17556899938597967</v>
      </c>
      <c r="L430" s="9">
        <f t="shared" ref="L430" si="620">MAX(IF(K430&lt;-1,-1*SQRT(-K430),IF(K430&gt;1,SQRT(K430),K430)),-2)+0.2</f>
        <v>2.4431000614020343E-2</v>
      </c>
      <c r="M430" s="8">
        <f>_xll.BDH(M$2,"PX_LAST",$A430)</f>
        <v>0.98099999999999998</v>
      </c>
      <c r="N430" s="8">
        <f t="shared" ref="N430" si="621">N429*$X$1+(1-$X$1)*M430</f>
        <v>0.75616320708060014</v>
      </c>
      <c r="O430" s="9">
        <f t="shared" ref="O430" si="622">IF(N430&lt;-1,-(-N430^(0.5)),IF(N430&lt;0,0.5*N430,N430))*1+0*IF(N430&gt;0,N430*6,N430)/6</f>
        <v>0.75616320708060014</v>
      </c>
      <c r="Q430" s="40">
        <f t="shared" si="599"/>
        <v>0.17187094866538127</v>
      </c>
      <c r="R430" s="14" t="str">
        <f t="shared" ref="R430" si="623">IF(Q430-Q429&gt;0,IF(Q430&gt;=0,"E","R"),IF(Q430&gt;=0,"SD","C"))</f>
        <v>E</v>
      </c>
      <c r="S430" t="str">
        <f t="shared" ref="S430" si="624">IF(OR(ABS($Q430-$Q429)&gt;$X$2,Q430*Q429&lt;0),R430,S429)</f>
        <v>E</v>
      </c>
      <c r="T430" s="17">
        <f t="shared" ref="T430" si="625">IF(S430&lt;&gt;R429,Q430,T429)</f>
        <v>0.24221976021026917</v>
      </c>
      <c r="U430" s="34" t="str">
        <f t="shared" ref="U430" si="626">IF(OR(ABS($T430-$T429)&gt;$X$2,T430*T429&lt;0,ABS(Q430-MAX(Q419:Q429))&gt;$AL$2),R430,U429)</f>
        <v>E</v>
      </c>
      <c r="X430" s="16">
        <f t="shared" si="604"/>
        <v>45898</v>
      </c>
      <c r="Y430" s="1">
        <f t="shared" si="566"/>
        <v>0.17187094866538127</v>
      </c>
      <c r="Z430" s="1">
        <f t="shared" si="476"/>
        <v>0.17187094866538127</v>
      </c>
      <c r="AA430" s="1" t="e">
        <f t="shared" si="477"/>
        <v>#N/A</v>
      </c>
      <c r="AB430" s="1" t="e">
        <f t="shared" si="478"/>
        <v>#N/A</v>
      </c>
      <c r="AC430">
        <f t="shared" si="552"/>
        <v>0</v>
      </c>
      <c r="AD430" s="1" cm="1">
        <f t="array" ref="AD430">_xll.BDH(AD$4,"px_last",$X430-1)</f>
        <v>26.8</v>
      </c>
      <c r="AF430" s="16">
        <f t="shared" si="605"/>
        <v>45898</v>
      </c>
      <c r="AG430" s="1">
        <f t="shared" si="481"/>
        <v>0.17187094866538127</v>
      </c>
      <c r="AH430" s="1" t="e">
        <f t="shared" si="482"/>
        <v>#N/A</v>
      </c>
      <c r="AI430" s="1" t="e">
        <f t="shared" si="483"/>
        <v>#N/A</v>
      </c>
      <c r="AJ430" s="1" t="e">
        <f t="shared" si="484"/>
        <v>#N/A</v>
      </c>
    </row>
    <row r="431" spans="1:45" x14ac:dyDescent="0.25">
      <c r="A431" s="7">
        <v>45930</v>
      </c>
      <c r="B431" s="8">
        <v>-6.2532000000000004E-2</v>
      </c>
      <c r="C431" s="8">
        <v>-2.3455630168895732E-2</v>
      </c>
      <c r="D431" s="9">
        <v>-0.11727815084447865</v>
      </c>
      <c r="E431" s="8">
        <f>_xll.BDH(E$2,"PX_LAST",$A431,$A431,"Days=A","Fill=P")</f>
        <v>-3.2</v>
      </c>
      <c r="F431" s="8">
        <v>-3.6629555970984073</v>
      </c>
      <c r="G431" s="9">
        <v>-0.33299596337258247</v>
      </c>
      <c r="H431" s="9">
        <v>0</v>
      </c>
      <c r="I431" s="9">
        <v>-0.16649798168629124</v>
      </c>
      <c r="J431" s="8">
        <v>-6.3899999999999998E-2</v>
      </c>
      <c r="K431" s="8">
        <v>-0.18353201219000975</v>
      </c>
      <c r="L431" s="9">
        <v>1.6467987809990259E-2</v>
      </c>
      <c r="M431" s="8">
        <v>0.55900000000000005</v>
      </c>
      <c r="N431" s="8">
        <v>0.49313153696343381</v>
      </c>
      <c r="O431" s="9">
        <v>0.49313153696343381</v>
      </c>
      <c r="Q431" s="40">
        <f t="shared" si="599"/>
        <v>8.6740211358552755E-2</v>
      </c>
      <c r="R431" s="14" t="str">
        <f t="shared" ref="R431" si="627">IF(Q431-Q430&gt;0,IF(Q431&gt;=0,"E","R"),IF(Q431&gt;=0,"SD","C"))</f>
        <v>SD</v>
      </c>
      <c r="S431" t="str">
        <f t="shared" ref="S431" si="628">IF(OR(ABS($Q431-$Q430)&gt;$X$2,Q431*Q430&lt;0),R431,S430)</f>
        <v>SD</v>
      </c>
      <c r="T431" s="17">
        <f t="shared" ref="T431" si="629">IF(S431&lt;&gt;R430,Q431,T430)</f>
        <v>8.6740211358552755E-2</v>
      </c>
      <c r="U431" s="34" t="s">
        <v>26</v>
      </c>
      <c r="X431" s="16">
        <f t="shared" ref="X431:X433" si="630">A431</f>
        <v>45930</v>
      </c>
      <c r="Y431" s="1" t="e">
        <f t="shared" si="566"/>
        <v>#N/A</v>
      </c>
      <c r="Z431" s="1">
        <f t="shared" si="476"/>
        <v>8.6740211358552755E-2</v>
      </c>
      <c r="AA431" s="1" t="e">
        <f t="shared" si="477"/>
        <v>#N/A</v>
      </c>
      <c r="AB431" s="1" t="e">
        <f t="shared" si="478"/>
        <v>#N/A</v>
      </c>
      <c r="AC431">
        <f t="shared" si="552"/>
        <v>0</v>
      </c>
      <c r="AD431" s="1" cm="1">
        <f t="array" ref="AD431">_xll.BDH(AD$4,"px_last",$X431-1)</f>
        <v>25.6</v>
      </c>
      <c r="AF431" s="16">
        <f t="shared" ref="AF431:AF432" si="631">A431</f>
        <v>45930</v>
      </c>
      <c r="AG431" s="1">
        <f t="shared" si="481"/>
        <v>8.6740211358552755E-2</v>
      </c>
      <c r="AH431" s="1" t="e">
        <f t="shared" si="482"/>
        <v>#N/A</v>
      </c>
      <c r="AI431" s="1" t="e">
        <f t="shared" si="483"/>
        <v>#N/A</v>
      </c>
      <c r="AJ431" s="1" t="e">
        <f t="shared" si="484"/>
        <v>#N/A</v>
      </c>
    </row>
    <row r="432" spans="1:45" x14ac:dyDescent="0.25">
      <c r="A432" s="7">
        <v>45961</v>
      </c>
      <c r="B432" s="8">
        <f>_xll.BDH(B$2,"PX_LAST",$A432-10,$A432-10)</f>
        <v>-0.126527</v>
      </c>
      <c r="C432" s="8">
        <f t="shared" ref="C432" si="632">C431*$X$1+(1-$X$1)*B432</f>
        <v>-5.2830970570760451E-2</v>
      </c>
      <c r="D432" s="9">
        <f t="shared" ref="D432" si="633">C432/0.2</f>
        <v>-0.26415485285380225</v>
      </c>
      <c r="E432" s="8">
        <f>_xll.BDH(E$2,"PX_LAST",$A432,$A432,"Days=A","Fill=P")</f>
        <v>-3.1</v>
      </c>
      <c r="F432" s="8">
        <f t="shared" ref="F432" si="634">F431*$X$1+(1-$X$1)*E432</f>
        <v>-3.5025132519253614</v>
      </c>
      <c r="G432" s="9">
        <f t="shared" ref="G432" si="635">F432/11</f>
        <v>-0.31841029562957829</v>
      </c>
      <c r="H432" s="9">
        <f t="shared" ref="H432" si="636">MAX(MIN(E432-E426,10),-10)/10</f>
        <v>9.999999999999995E-2</v>
      </c>
      <c r="I432" s="9">
        <f t="shared" ref="I432" si="637">AVERAGE(G432:H432)</f>
        <v>-0.10920514781478917</v>
      </c>
      <c r="J432" s="8">
        <f>_xll.BDH(J$2,"PX_LAST",$A432-13,$A432-13)</f>
        <v>-0.79269999999999996</v>
      </c>
      <c r="K432" s="8">
        <f t="shared" ref="K432:K437" si="638">K431*$X$1+(1-$X$1)*J432</f>
        <v>-0.35714488871585698</v>
      </c>
      <c r="L432" s="9">
        <f t="shared" ref="L432:L437" si="639">MAX(IF(K432&lt;-1,-1*SQRT(-K432),IF(K432&gt;1,SQRT(K432),K432)),-2)+0.2</f>
        <v>-0.15714488871585697</v>
      </c>
      <c r="M432" s="8">
        <f>_xll.BDH(M$2,"PX_LAST",$A432)</f>
        <v>0.86699999999999999</v>
      </c>
      <c r="N432" s="8">
        <f t="shared" ref="N432" si="640">N431*$X$1+(1-$X$1)*M432</f>
        <v>0.59968404892885518</v>
      </c>
      <c r="O432" s="9">
        <f t="shared" ref="O432" si="641">IF(N432&lt;-1,-(-N432^(0.5)),IF(N432&lt;0,0.5*N432,N432))*1+0*IF(N432&gt;0,N432*6,N432)/6</f>
        <v>0.59968404892885518</v>
      </c>
      <c r="Q432" s="40">
        <f t="shared" si="599"/>
        <v>5.6396868272631864E-2</v>
      </c>
      <c r="R432" s="14" t="str">
        <f t="shared" ref="R432" si="642">IF(Q432-Q431&gt;0,IF(Q432&gt;=0,"E","R"),IF(Q432&gt;=0,"SD","C"))</f>
        <v>SD</v>
      </c>
      <c r="S432" t="str">
        <f t="shared" ref="S432" si="643">IF(OR(ABS($Q432-$Q431)&gt;$X$2,Q432*Q431&lt;0),R432,S431)</f>
        <v>SD</v>
      </c>
      <c r="T432" s="17">
        <f t="shared" ref="T432" si="644">IF(S432&lt;&gt;R431,Q432,T431)</f>
        <v>8.6740211358552755E-2</v>
      </c>
      <c r="U432" s="34" t="s">
        <v>26</v>
      </c>
      <c r="X432" s="16">
        <f t="shared" si="630"/>
        <v>45961</v>
      </c>
      <c r="Y432" s="1">
        <f t="shared" si="566"/>
        <v>5.6396868272631864E-2</v>
      </c>
      <c r="Z432" s="1">
        <f t="shared" si="476"/>
        <v>5.6396868272631864E-2</v>
      </c>
      <c r="AA432" s="1" t="e">
        <f t="shared" si="477"/>
        <v>#N/A</v>
      </c>
      <c r="AB432" s="1" t="e">
        <f t="shared" si="478"/>
        <v>#N/A</v>
      </c>
      <c r="AC432">
        <f t="shared" si="552"/>
        <v>0</v>
      </c>
      <c r="AD432" s="1" cm="1">
        <f t="array" ref="AD432">_xll.BDH(AD$4,"px_last",$X432-1)</f>
        <v>13.4</v>
      </c>
      <c r="AF432" s="16">
        <f t="shared" si="631"/>
        <v>45961</v>
      </c>
      <c r="AG432" s="1">
        <f t="shared" si="481"/>
        <v>5.6396868272631864E-2</v>
      </c>
      <c r="AH432" s="1" t="e">
        <f t="shared" si="482"/>
        <v>#N/A</v>
      </c>
      <c r="AI432" s="1" t="e">
        <f t="shared" si="483"/>
        <v>#N/A</v>
      </c>
      <c r="AJ432" s="1" t="e">
        <f t="shared" si="484"/>
        <v>#N/A</v>
      </c>
    </row>
    <row r="433" spans="1:36" x14ac:dyDescent="0.25">
      <c r="A433" s="7">
        <v>45989</v>
      </c>
      <c r="B433" s="8">
        <f>_xll.BDH(B$2,"PX_LAST",$A433-10,$A433-10)</f>
        <v>-6.6047999999999996E-2</v>
      </c>
      <c r="C433" s="8">
        <f t="shared" ref="C433" si="645">C432*$X$1+(1-$X$1)*B433</f>
        <v>-5.6597823958093721E-2</v>
      </c>
      <c r="D433" s="9">
        <f t="shared" ref="D433" si="646">C433/0.2</f>
        <v>-0.28298911979046859</v>
      </c>
      <c r="E433" s="8">
        <f>_xll.BDH(E$2,"PX_LAST",$A433,$A433,"Days=A","Fill=P")</f>
        <v>-3.1</v>
      </c>
      <c r="F433" s="8">
        <f>F432*$X$1+(1-$X$1)*E433</f>
        <v>-3.3877969751266335</v>
      </c>
      <c r="G433" s="9">
        <f>F433/11</f>
        <v>-0.30798154319333032</v>
      </c>
      <c r="H433" s="9">
        <f t="shared" ref="H433" si="647">MAX(MIN(E433-E427,10),-10)/10</f>
        <v>6.0000000000000012E-2</v>
      </c>
      <c r="I433" s="9">
        <f>AVERAGE(G433:H433)</f>
        <v>-0.12399077159666516</v>
      </c>
      <c r="J433" s="8">
        <f>_xll.BDH(J$2,"PX_LAST",$A433-13,$A433-13)</f>
        <v>-0.49299999999999999</v>
      </c>
      <c r="K433" s="8">
        <f t="shared" si="638"/>
        <v>-0.3958635954318378</v>
      </c>
      <c r="L433" s="9">
        <f t="shared" si="639"/>
        <v>-0.19586359543183779</v>
      </c>
      <c r="M433" s="8">
        <f>_xll.BDH(M$2,"PX_LAST",$A433)</f>
        <v>0.97699999999999998</v>
      </c>
      <c r="N433" s="8">
        <f t="shared" ref="N433" si="648">N432*$X$1+(1-$X$1)*M433</f>
        <v>0.70721909498413149</v>
      </c>
      <c r="O433" s="9">
        <f t="shared" ref="O433" si="649">IF(N433&lt;-1,-(-N433^(0.5)),IF(N433&lt;0,0.5*N433,N433))*1+0*IF(N433&gt;0,N433*6,N433)/6</f>
        <v>0.70721909498413149</v>
      </c>
      <c r="Q433" s="40">
        <f t="shared" si="599"/>
        <v>9.2346193542204469E-2</v>
      </c>
      <c r="R433" s="14" t="str">
        <f t="shared" ref="R433" si="650">IF(Q433-Q432&gt;0,IF(Q433&gt;=0,"E","R"),IF(Q433&gt;=0,"SD","C"))</f>
        <v>E</v>
      </c>
      <c r="S433" t="str">
        <f t="shared" ref="S433" si="651">IF(OR(ABS($Q433-$Q432)&gt;$X$2,Q433*Q432&lt;0),R433,S432)</f>
        <v>E</v>
      </c>
      <c r="T433" s="17">
        <f t="shared" ref="T433" si="652">IF(S433&lt;&gt;R432,Q433,T432)</f>
        <v>9.2346193542204469E-2</v>
      </c>
      <c r="U433" s="34" t="str">
        <f t="shared" ref="U433:U438" si="653">IF(OR(ABS($T433-$T432)&gt;$X$2,T433*T432&lt;0,ABS(Q433-MAX(Q422:Q432))&gt;$AL$2),R433,U432)</f>
        <v>E</v>
      </c>
      <c r="X433" s="16">
        <f t="shared" si="630"/>
        <v>45989</v>
      </c>
      <c r="Y433" s="1">
        <f t="shared" si="566"/>
        <v>9.2346193542204469E-2</v>
      </c>
      <c r="Z433" s="1" t="e">
        <f t="shared" si="476"/>
        <v>#N/A</v>
      </c>
      <c r="AA433" s="1" t="e">
        <f t="shared" si="477"/>
        <v>#N/A</v>
      </c>
      <c r="AB433" s="1" t="e">
        <f t="shared" si="478"/>
        <v>#N/A</v>
      </c>
      <c r="AC433">
        <f t="shared" si="552"/>
        <v>0</v>
      </c>
      <c r="AD433" s="1" cm="1">
        <f t="array" ref="AD433">_xll.BDH(AD$4,"px_last",$X433-1)</f>
        <v>9.3000000000000007</v>
      </c>
      <c r="AF433" s="16">
        <f t="shared" ref="AF433" si="654">A433</f>
        <v>45989</v>
      </c>
      <c r="AG433" s="1">
        <f t="shared" si="481"/>
        <v>9.2346193542204469E-2</v>
      </c>
      <c r="AH433" s="1" t="e">
        <f t="shared" si="482"/>
        <v>#N/A</v>
      </c>
      <c r="AI433" s="1" t="e">
        <f t="shared" si="483"/>
        <v>#N/A</v>
      </c>
      <c r="AJ433" s="1" t="e">
        <f t="shared" si="484"/>
        <v>#N/A</v>
      </c>
    </row>
    <row r="434" spans="1:36" x14ac:dyDescent="0.25">
      <c r="A434" s="7">
        <v>46022</v>
      </c>
      <c r="B434" s="8">
        <f>_xll.BDH(B$2,"PX_LAST",$A434-10,$A434-10)</f>
        <v>-3.9010999999999997E-2</v>
      </c>
      <c r="C434" s="8">
        <f t="shared" ref="C434" si="655">C433*$X$1+(1-$X$1)*B434</f>
        <v>-5.1585579130037008E-2</v>
      </c>
      <c r="D434" s="9">
        <f t="shared" ref="D434" si="656">C434/0.2</f>
        <v>-0.25792789565018504</v>
      </c>
      <c r="E434" s="8">
        <f>_xll.BDH(E$2,"PX_LAST",$A434,$A434,"Days=A","Fill=P")</f>
        <v>-3.7</v>
      </c>
      <c r="F434" s="8">
        <f t="shared" ref="F434" si="657">F433*$X$1+(1-$X$1)*E434</f>
        <v>-3.4767748372155429</v>
      </c>
      <c r="G434" s="9">
        <f t="shared" ref="G434" si="658">F434/11</f>
        <v>-0.31607043974686755</v>
      </c>
      <c r="H434" s="9">
        <f t="shared" ref="H434" si="659">MAX(MIN(E434-E428,10),-10)/10</f>
        <v>9.9999999999999638E-3</v>
      </c>
      <c r="I434" s="9">
        <f t="shared" ref="I434" si="660">AVERAGE(G434:H434)</f>
        <v>-0.1530352198734338</v>
      </c>
      <c r="J434" s="8">
        <f>_xll.BDH(J$2,"PX_LAST",$A434-13,$A434-13)</f>
        <v>-1.6799999999999999E-2</v>
      </c>
      <c r="K434" s="8">
        <f t="shared" si="638"/>
        <v>-0.28783047073376405</v>
      </c>
      <c r="L434" s="9">
        <f t="shared" si="639"/>
        <v>-8.7830470733764043E-2</v>
      </c>
      <c r="M434" s="8">
        <f>_xll.BDH(M$2,"PX_LAST",$A434)</f>
        <v>1.0620000000000001</v>
      </c>
      <c r="N434" s="8">
        <f t="shared" ref="N434" si="661">N433*$X$1+(1-$X$1)*M434</f>
        <v>0.80833165291365394</v>
      </c>
      <c r="O434" s="9">
        <f t="shared" ref="O434" si="662">IF(N434&lt;-1,-(-N434^(0.5)),IF(N434&lt;0,0.5*N434,N434))*1+0*IF(N434&gt;0,N434*6,N434)/6</f>
        <v>0.80833165291365394</v>
      </c>
      <c r="Q434" s="40">
        <f t="shared" ref="Q434:Q439" si="663">0.3*O434+0.3*L434+0.3*I433+0.1*D434</f>
        <v>0.15316033360994891</v>
      </c>
      <c r="R434" s="14" t="str">
        <f t="shared" ref="R434" si="664">IF(Q434-Q433&gt;0,IF(Q434&gt;=0,"E","R"),IF(Q434&gt;=0,"SD","C"))</f>
        <v>E</v>
      </c>
      <c r="S434" t="str">
        <f t="shared" ref="S434" si="665">IF(OR(ABS($Q434-$Q433)&gt;$X$2,Q434*Q433&lt;0),R434,S433)</f>
        <v>E</v>
      </c>
      <c r="T434" s="17">
        <f t="shared" ref="T434" si="666">IF(S434&lt;&gt;R433,Q434,T433)</f>
        <v>9.2346193542204469E-2</v>
      </c>
      <c r="U434" s="34" t="str">
        <f t="shared" si="653"/>
        <v>E</v>
      </c>
      <c r="X434" s="16">
        <f t="shared" ref="X434:X435" si="667">A434</f>
        <v>46022</v>
      </c>
      <c r="Y434" s="1">
        <f t="shared" si="566"/>
        <v>0.15316033360994891</v>
      </c>
      <c r="Z434" s="1" t="e">
        <f t="shared" si="476"/>
        <v>#N/A</v>
      </c>
      <c r="AA434" s="1" t="e">
        <f t="shared" si="477"/>
        <v>#N/A</v>
      </c>
      <c r="AB434" s="1" t="e">
        <f t="shared" si="478"/>
        <v>#N/A</v>
      </c>
      <c r="AC434">
        <f t="shared" si="552"/>
        <v>0</v>
      </c>
      <c r="AD434" s="1" cm="1">
        <f t="array" ref="AD434">_xll.BDH(AD$4,"px_last",$X434-1)</f>
        <v>8.3000000000000007</v>
      </c>
      <c r="AF434" s="16">
        <f t="shared" ref="AF434:AF435" si="668">A434</f>
        <v>46022</v>
      </c>
      <c r="AG434" s="1">
        <f t="shared" si="481"/>
        <v>0.15316033360994891</v>
      </c>
      <c r="AH434" s="1" t="e">
        <f t="shared" si="482"/>
        <v>#N/A</v>
      </c>
      <c r="AI434" s="1" t="e">
        <f t="shared" si="483"/>
        <v>#N/A</v>
      </c>
      <c r="AJ434" s="1" t="e">
        <f t="shared" si="484"/>
        <v>#N/A</v>
      </c>
    </row>
    <row r="435" spans="1:36" x14ac:dyDescent="0.25">
      <c r="A435" s="7">
        <v>46053</v>
      </c>
      <c r="B435" s="8">
        <f>_xll.BDH(B$2,"PX_LAST",$A435-10,$A435-10)</f>
        <v>-1.4687E-2</v>
      </c>
      <c r="C435" s="8">
        <f t="shared" ref="C435" si="669">C434*$X$1+(1-$X$1)*B435</f>
        <v>-4.1069484077976462E-2</v>
      </c>
      <c r="D435" s="9">
        <f t="shared" ref="D435" si="670">C435/0.2</f>
        <v>-0.2053474203898823</v>
      </c>
      <c r="E435" s="8">
        <f>_xll.BDH(E$2,"PX_LAST",$A435,$A435,"Days=A","Fill=P")</f>
        <v>-3.6</v>
      </c>
      <c r="F435" s="8">
        <f t="shared" ref="F435" si="671">F434*$X$1+(1-$X$1)*E435</f>
        <v>-3.5118940086091133</v>
      </c>
      <c r="G435" s="9">
        <f t="shared" ref="G435" si="672">F435/11</f>
        <v>-0.31926309169173755</v>
      </c>
      <c r="H435" s="9">
        <f t="shared" ref="H435" si="673">MAX(MIN(E435-E429,10),-10)/10</f>
        <v>-2.0000000000000018E-2</v>
      </c>
      <c r="I435" s="9">
        <f t="shared" ref="I435" si="674">AVERAGE(G435:H435)</f>
        <v>-0.16963154584586879</v>
      </c>
      <c r="J435" s="8">
        <f>_xll.BDH(J$2,"PX_LAST",$A435-13,$A435-13)</f>
        <v>-8.8300000000000003E-2</v>
      </c>
      <c r="K435" s="8">
        <f t="shared" si="638"/>
        <v>-0.2309642865746413</v>
      </c>
      <c r="L435" s="9">
        <f t="shared" si="639"/>
        <v>-3.0964286574641287E-2</v>
      </c>
      <c r="M435" s="8">
        <f>_xll.BDH(M$2,"PX_LAST",$A435-1)</f>
        <v>1.242</v>
      </c>
      <c r="N435" s="8">
        <f t="shared" ref="N435" si="675">N434*$X$1+(1-$X$1)*M435</f>
        <v>0.9319271318332627</v>
      </c>
      <c r="O435" s="9">
        <f t="shared" ref="O435" si="676">IF(N435&lt;-1,-(-N435^(0.5)),IF(N435&lt;0,0.5*N435,N435))*1+0*IF(N435&gt;0,N435*6,N435)/6</f>
        <v>0.9319271318332627</v>
      </c>
      <c r="Q435" s="40">
        <f t="shared" si="663"/>
        <v>0.20384354557656806</v>
      </c>
      <c r="R435" s="14" t="str">
        <f t="shared" ref="R435" si="677">IF(Q435-Q434&gt;0,IF(Q435&gt;=0,"E","R"),IF(Q435&gt;=0,"SD","C"))</f>
        <v>E</v>
      </c>
      <c r="S435" t="str">
        <f t="shared" ref="S435" si="678">IF(OR(ABS($Q435-$Q434)&gt;$X$2,Q435*Q434&lt;0),R435,S434)</f>
        <v>E</v>
      </c>
      <c r="T435" s="17">
        <f t="shared" ref="T435" si="679">IF(S435&lt;&gt;R434,Q435,T434)</f>
        <v>9.2346193542204469E-2</v>
      </c>
      <c r="U435" s="34" t="str">
        <f t="shared" si="653"/>
        <v>E</v>
      </c>
      <c r="X435" s="16">
        <f t="shared" si="667"/>
        <v>46053</v>
      </c>
      <c r="Y435" s="1">
        <f t="shared" si="566"/>
        <v>0.20384354557656806</v>
      </c>
      <c r="Z435" s="1" t="e">
        <f t="shared" si="476"/>
        <v>#N/A</v>
      </c>
      <c r="AA435" s="1" t="e">
        <f t="shared" si="477"/>
        <v>#N/A</v>
      </c>
      <c r="AB435" s="1" t="e">
        <f t="shared" si="478"/>
        <v>#N/A</v>
      </c>
      <c r="AC435">
        <f t="shared" si="552"/>
        <v>0</v>
      </c>
      <c r="AD435" s="1" cm="1">
        <f t="array" ref="AD435">_xll.BDH(AD$4,"px_last",$X435-1)</f>
        <v>40.299999999999997</v>
      </c>
      <c r="AF435" s="16">
        <f t="shared" si="668"/>
        <v>46053</v>
      </c>
      <c r="AG435" s="1">
        <f t="shared" si="481"/>
        <v>0.20384354557656806</v>
      </c>
      <c r="AH435" s="1" t="e">
        <f t="shared" si="482"/>
        <v>#N/A</v>
      </c>
      <c r="AI435" s="1" t="e">
        <f t="shared" si="483"/>
        <v>#N/A</v>
      </c>
      <c r="AJ435" s="1" t="e">
        <f t="shared" si="484"/>
        <v>#N/A</v>
      </c>
    </row>
    <row r="436" spans="1:36" x14ac:dyDescent="0.25">
      <c r="A436" s="7">
        <v>46080</v>
      </c>
      <c r="B436" s="8">
        <f>_xll.BDH(B$2,"PX_LAST",$A436-10,$A436-10)</f>
        <v>2.5767999999999999E-2</v>
      </c>
      <c r="C436" s="8">
        <f t="shared" ref="C436" si="680">C435*$X$1+(1-$X$1)*B436</f>
        <v>-2.2020801115753167E-2</v>
      </c>
      <c r="D436" s="9">
        <f t="shared" ref="D436" si="681">C436/0.2</f>
        <v>-0.11010400557876583</v>
      </c>
      <c r="E436" s="8">
        <f>_xll.BDH(E$2,"PX_LAST",$A436,$A436,"Days=A","Fill=P")</f>
        <v>-3.6</v>
      </c>
      <c r="F436" s="8">
        <f t="shared" ref="F436" si="682">F435*$X$1+(1-$X$1)*E436</f>
        <v>-3.5370042161555162</v>
      </c>
      <c r="G436" s="9">
        <f t="shared" ref="G436" si="683">F436/11</f>
        <v>-0.32154583783231966</v>
      </c>
      <c r="H436" s="9">
        <f t="shared" ref="H436" si="684">MAX(MIN(E436-E430,10),-10)/10</f>
        <v>-2.0000000000000018E-2</v>
      </c>
      <c r="I436" s="9">
        <f t="shared" ref="I436" si="685">AVERAGE(G436:H436)</f>
        <v>-0.17077291891615984</v>
      </c>
      <c r="J436" s="8">
        <f>_xll.BDH(J$2,"PX_LAST",$A436-13,$A436-13)</f>
        <v>0.10059999999999999</v>
      </c>
      <c r="K436" s="8">
        <f t="shared" si="638"/>
        <v>-0.13646846490086853</v>
      </c>
      <c r="L436" s="9">
        <f t="shared" si="639"/>
        <v>6.3531535099131481E-2</v>
      </c>
      <c r="M436" s="8">
        <f>_xll.BDH(M$2,"PX_LAST",$A436-1)</f>
        <v>1.0780000000000001</v>
      </c>
      <c r="N436" s="8">
        <f t="shared" ref="N436" si="686">N435*$X$1+(1-$X$1)*M436</f>
        <v>0.97355789926078296</v>
      </c>
      <c r="O436" s="9">
        <f t="shared" ref="O436" si="687">IF(N436&lt;-1,-(-N436^(0.5)),IF(N436&lt;0,0.5*N436,N436))*1+0*IF(N436&gt;0,N436*6,N436)/6</f>
        <v>0.97355789926078296</v>
      </c>
      <c r="Q436" s="40">
        <f t="shared" si="663"/>
        <v>0.24922696599633712</v>
      </c>
      <c r="R436" s="14" t="str">
        <f t="shared" ref="R436" si="688">IF(Q436-Q435&gt;0,IF(Q436&gt;=0,"E","R"),IF(Q436&gt;=0,"SD","C"))</f>
        <v>E</v>
      </c>
      <c r="S436" t="str">
        <f t="shared" ref="S436" si="689">IF(OR(ABS($Q436-$Q435)&gt;$X$2,Q436*Q435&lt;0),R436,S435)</f>
        <v>E</v>
      </c>
      <c r="T436" s="17">
        <f t="shared" ref="T436" si="690">IF(S436&lt;&gt;R435,Q436,T435)</f>
        <v>9.2346193542204469E-2</v>
      </c>
      <c r="U436" s="34" t="str">
        <f t="shared" si="653"/>
        <v>E</v>
      </c>
      <c r="X436" s="16">
        <f t="shared" ref="X436" si="691">A436</f>
        <v>46080</v>
      </c>
      <c r="Y436" s="1">
        <f t="shared" si="566"/>
        <v>0.24922696599633712</v>
      </c>
      <c r="Z436" s="1">
        <f t="shared" si="476"/>
        <v>0.24922696599633712</v>
      </c>
      <c r="AA436" s="1" t="e">
        <f t="shared" si="477"/>
        <v>#N/A</v>
      </c>
      <c r="AB436" s="1" t="e">
        <f t="shared" si="478"/>
        <v>#N/A</v>
      </c>
      <c r="AC436">
        <f t="shared" si="552"/>
        <v>0</v>
      </c>
      <c r="AD436" s="1" cm="1">
        <f t="array" ref="AD436">_xll.BDH(AD$4,"px_last",$X436-1)</f>
        <v>30.2</v>
      </c>
      <c r="AF436" s="16">
        <f t="shared" ref="AF436" si="692">A436</f>
        <v>46080</v>
      </c>
      <c r="AG436" s="1">
        <f t="shared" si="481"/>
        <v>0.24922696599633712</v>
      </c>
      <c r="AH436" s="1">
        <f t="shared" si="482"/>
        <v>0.24922696599633712</v>
      </c>
      <c r="AI436" s="1" t="e">
        <f t="shared" si="483"/>
        <v>#N/A</v>
      </c>
      <c r="AJ436" s="1" t="e">
        <f t="shared" si="484"/>
        <v>#N/A</v>
      </c>
    </row>
    <row r="437" spans="1:36" x14ac:dyDescent="0.25">
      <c r="A437" s="7">
        <v>46112</v>
      </c>
      <c r="B437" s="8">
        <f>_xll.BDH(B$2,"PX_LAST",$A437-10,$A437-10)</f>
        <v>-0.21598700000000001</v>
      </c>
      <c r="C437" s="8">
        <f t="shared" ref="C437" si="693">C436*$X$1+(1-$X$1)*B437</f>
        <v>-7.7301167797763526E-2</v>
      </c>
      <c r="D437" s="9">
        <f t="shared" ref="D437" si="694">C437/0.2</f>
        <v>-0.38650583898881763</v>
      </c>
      <c r="E437" s="8">
        <f>_xll.BDH(E$2,"PX_LAST",$A437,$A437,"Days=A","Fill=P")</f>
        <v>-3</v>
      </c>
      <c r="F437" s="8">
        <f t="shared" ref="F437" si="695">F436*$X$1+(1-$X$1)*E437</f>
        <v>-3.3839580145511938</v>
      </c>
      <c r="G437" s="9">
        <f t="shared" ref="G437" si="696">F437/11</f>
        <v>-0.30763254677738128</v>
      </c>
      <c r="H437" s="9">
        <f t="shared" ref="H437" si="697">MAX(MIN(E437-E431,10),-10)/10</f>
        <v>2.0000000000000018E-2</v>
      </c>
      <c r="I437" s="9">
        <f t="shared" ref="I437:I442" si="698">AVERAGE(G437:H437)</f>
        <v>-0.14381627338869063</v>
      </c>
      <c r="J437" s="8">
        <f>_xll.BDH(J$2,"PX_LAST",$A437-13,$A437-13)</f>
        <v>-0.14979999999999999</v>
      </c>
      <c r="K437" s="8">
        <f t="shared" si="638"/>
        <v>-0.14026795240412099</v>
      </c>
      <c r="L437" s="9">
        <f t="shared" si="639"/>
        <v>5.9732047595879023E-2</v>
      </c>
      <c r="M437" s="8">
        <f>_xll.BDH(M$2,"PX_LAST",$A437-1)</f>
        <v>0.01</v>
      </c>
      <c r="N437" s="8">
        <f t="shared" ref="N437" si="699">N436*$X$1+(1-$X$1)*M437</f>
        <v>0.69894389797145984</v>
      </c>
      <c r="O437" s="9">
        <f t="shared" ref="O437" si="700">IF(N437&lt;-1,-(-N437^(0.5)),IF(N437&lt;0,0.5*N437,N437))*1+0*IF(N437&gt;0,N437*6,N437)/6</f>
        <v>0.69894389797145984</v>
      </c>
      <c r="Q437" s="40">
        <f t="shared" si="663"/>
        <v>0.13772032409647195</v>
      </c>
      <c r="R437" s="14" t="str">
        <f t="shared" ref="R437:R442" si="701">IF(Q437-Q436&gt;0,IF(Q437&gt;=0,"E","R"),IF(Q437&gt;=0,"SD","C"))</f>
        <v>SD</v>
      </c>
      <c r="S437" t="str">
        <f t="shared" ref="S437" si="702">IF(OR(ABS($Q437-$Q436)&gt;$X$2,Q437*Q436&lt;0),R437,S436)</f>
        <v>SD</v>
      </c>
      <c r="T437" s="17">
        <f t="shared" ref="T437" si="703">IF(S437&lt;&gt;R436,Q437,T436)</f>
        <v>0.13772032409647195</v>
      </c>
      <c r="U437" s="34" t="str">
        <f t="shared" si="653"/>
        <v>SD</v>
      </c>
      <c r="X437" s="16">
        <f t="shared" ref="X437:X439" si="704">A437</f>
        <v>46112</v>
      </c>
      <c r="Y437" s="1">
        <f t="shared" si="566"/>
        <v>0.13772032409647195</v>
      </c>
      <c r="Z437" s="1">
        <f t="shared" si="476"/>
        <v>0.13772032409647195</v>
      </c>
      <c r="AA437" s="1" t="e">
        <f t="shared" si="477"/>
        <v>#N/A</v>
      </c>
      <c r="AB437" s="1" t="e">
        <f t="shared" si="478"/>
        <v>#N/A</v>
      </c>
      <c r="AC437">
        <f t="shared" si="552"/>
        <v>0</v>
      </c>
      <c r="AD437" s="1" cm="1">
        <f t="array" ref="AD437">_xll.BDH(AD$4,"px_last",$X437-1)</f>
        <v>19.600000000000001</v>
      </c>
      <c r="AF437" s="16">
        <f t="shared" ref="AF437:AF439" si="705">A437</f>
        <v>46112</v>
      </c>
      <c r="AG437" s="1" t="e">
        <f t="shared" si="481"/>
        <v>#N/A</v>
      </c>
      <c r="AH437" s="1">
        <f t="shared" si="482"/>
        <v>0.13772032409647195</v>
      </c>
      <c r="AI437" s="1" t="e">
        <f t="shared" si="483"/>
        <v>#N/A</v>
      </c>
      <c r="AJ437" s="1" t="e">
        <f t="shared" si="484"/>
        <v>#N/A</v>
      </c>
    </row>
    <row r="438" spans="1:36" x14ac:dyDescent="0.25">
      <c r="A438" s="7">
        <v>46142</v>
      </c>
      <c r="B438" s="8">
        <f>_xll.BDH(B$2,"PX_LAST",$A438-10,$A438-10)</f>
        <v>-0.153117</v>
      </c>
      <c r="C438" s="8">
        <f t="shared" ref="C438" si="706">C437*$X$1+(1-$X$1)*B438</f>
        <v>-9.8908679975400926E-2</v>
      </c>
      <c r="D438" s="9">
        <f t="shared" ref="D438" si="707">C438/0.2</f>
        <v>-0.49454339987700463</v>
      </c>
      <c r="E438" s="8">
        <f>_xll.BDH(E$2,"PX_LAST",$A438,$A438,"Days=A","Fill=P")</f>
        <v>-1.6</v>
      </c>
      <c r="F438" s="8">
        <f t="shared" ref="F438" si="708">F437*$X$1+(1-$X$1)*E438</f>
        <v>-2.8755299804041035</v>
      </c>
      <c r="G438" s="9">
        <f t="shared" ref="G438" si="709">F438/11</f>
        <v>-0.26141181640037303</v>
      </c>
      <c r="H438" s="9">
        <f t="shared" ref="H438" si="710">MAX(MIN(E438-E432,10),-10)/10</f>
        <v>0.15</v>
      </c>
      <c r="I438" s="9">
        <f t="shared" si="698"/>
        <v>-5.5705908200186519E-2</v>
      </c>
      <c r="J438" s="8">
        <f>_xll.BDH(J$2,"PX_LAST",$A438-13,$A438-13)</f>
        <v>-0.16289999999999999</v>
      </c>
      <c r="K438" s="8">
        <f t="shared" ref="K438" si="711">K437*$X$1+(1-$X$1)*J438</f>
        <v>-0.1467180859689465</v>
      </c>
      <c r="L438" s="9">
        <f t="shared" ref="L438" si="712">MAX(IF(K438&lt;-1,-1*SQRT(-K438),IF(K438&gt;1,SQRT(K438),K438)),-2)+0.2</f>
        <v>5.3281914031053507E-2</v>
      </c>
      <c r="M438" s="8">
        <f>_xll.BDH(M$2,"PX_LAST",$A438-1)</f>
        <v>0.90200000000000002</v>
      </c>
      <c r="N438" s="8">
        <f t="shared" ref="N438" si="713">N437*$X$1+(1-$X$1)*M438</f>
        <v>0.75681488704959377</v>
      </c>
      <c r="O438" s="9">
        <f t="shared" ref="O438" si="714">IF(N438&lt;-1,-(-N438^(0.5)),IF(N438&lt;0,0.5*N438,N438))*1+0*IF(N438&gt;0,N438*6,N438)/6</f>
        <v>0.75681488704959377</v>
      </c>
      <c r="Q438" s="40">
        <f t="shared" si="663"/>
        <v>0.1504298183198865</v>
      </c>
      <c r="R438" s="14" t="str">
        <f t="shared" si="701"/>
        <v>E</v>
      </c>
      <c r="S438" t="str">
        <f t="shared" ref="S438" si="715">IF(OR(ABS($Q438-$Q437)&gt;$X$2,Q438*Q437&lt;0),R438,S437)</f>
        <v>SD</v>
      </c>
      <c r="T438" s="17">
        <f t="shared" ref="T438" si="716">IF(S438&lt;&gt;R437,Q438,T437)</f>
        <v>0.13772032409647195</v>
      </c>
      <c r="U438" s="34" t="str">
        <f t="shared" si="653"/>
        <v>SD</v>
      </c>
      <c r="X438" s="16">
        <f t="shared" si="704"/>
        <v>46142</v>
      </c>
      <c r="Y438" s="1">
        <f t="shared" si="566"/>
        <v>0.1504298183198865</v>
      </c>
      <c r="Z438" s="1" t="e">
        <f t="shared" si="476"/>
        <v>#N/A</v>
      </c>
      <c r="AA438" s="1" t="e">
        <f t="shared" si="477"/>
        <v>#N/A</v>
      </c>
      <c r="AB438" s="1" t="e">
        <f t="shared" si="478"/>
        <v>#N/A</v>
      </c>
      <c r="AC438">
        <f t="shared" si="552"/>
        <v>0</v>
      </c>
      <c r="AD438" s="1" cm="1">
        <f t="array" ref="AD438">_xll.BDH(AD$4,"px_last",$X438-1)</f>
        <v>18.600000000000001</v>
      </c>
      <c r="AF438" s="16">
        <f t="shared" si="705"/>
        <v>46142</v>
      </c>
      <c r="AG438" s="1" t="e">
        <f t="shared" si="481"/>
        <v>#N/A</v>
      </c>
      <c r="AH438" s="1">
        <f t="shared" si="482"/>
        <v>0.1504298183198865</v>
      </c>
      <c r="AI438" s="1" t="e">
        <f t="shared" si="483"/>
        <v>#N/A</v>
      </c>
      <c r="AJ438" s="1" t="e">
        <f t="shared" si="484"/>
        <v>#N/A</v>
      </c>
    </row>
    <row r="439" spans="1:36" x14ac:dyDescent="0.25">
      <c r="A439" s="7">
        <v>46171</v>
      </c>
      <c r="B439" s="8">
        <f>_xll.BDH(B$2,"PX_LAST",$A439-10,$A439-10)</f>
        <v>-9.7205E-2</v>
      </c>
      <c r="C439" s="8">
        <f t="shared" ref="C439" si="717">C438*$X$1+(1-$X$1)*B439</f>
        <v>-9.8423131182411666E-2</v>
      </c>
      <c r="D439" s="9">
        <f t="shared" ref="D439" si="718">C439/0.2</f>
        <v>-0.4921156559120583</v>
      </c>
      <c r="E439" s="8">
        <f>_xll.BDH(E$2,"PX_LAST",$A439,$A439,"Days=A","Fill=P")</f>
        <v>-1.6</v>
      </c>
      <c r="F439" s="8">
        <f t="shared" ref="F439" si="719">F438*$X$1+(1-$X$1)*E439</f>
        <v>-2.5120039359889339</v>
      </c>
      <c r="G439" s="9">
        <f t="shared" ref="G439" si="720">F439/11</f>
        <v>-0.22836399418081219</v>
      </c>
      <c r="H439" s="9">
        <f t="shared" ref="H439" si="721">MAX(MIN(E439-E433,10),-10)/10</f>
        <v>0.15</v>
      </c>
      <c r="I439" s="9">
        <f t="shared" si="698"/>
        <v>-3.9181997090406095E-2</v>
      </c>
      <c r="J439" s="8">
        <f>_xll.BDH(J$2,"PX_LAST",$A439-13,$A439-13)</f>
        <v>-0.21329999999999999</v>
      </c>
      <c r="K439" s="8">
        <f t="shared" ref="K439" si="722">K438*$X$1+(1-$X$1)*J439</f>
        <v>-0.16569393146779676</v>
      </c>
      <c r="L439" s="9">
        <f t="shared" ref="L439" si="723">MAX(IF(K439&lt;-1,-1*SQRT(-K439),IF(K439&gt;1,SQRT(K439),K439)),-2)+0.2</f>
        <v>3.4306068532203249E-2</v>
      </c>
      <c r="M439" s="8">
        <f>_xll.BDH(M$2,"PX_LAST",$A439-1)</f>
        <v>1.0980000000000001</v>
      </c>
      <c r="N439" s="8">
        <f t="shared" ref="N439" si="724">N438*$X$1+(1-$X$1)*M439</f>
        <v>0.85405264424045957</v>
      </c>
      <c r="O439" s="9">
        <f t="shared" ref="O439" si="725">IF(N439&lt;-1,-(-N439^(0.5)),IF(N439&lt;0,0.5*N439,N439))*1+0*IF(N439&gt;0,N439*6,N439)/6</f>
        <v>0.85405264424045957</v>
      </c>
      <c r="Q439" s="40">
        <f t="shared" si="663"/>
        <v>0.20058427578053706</v>
      </c>
      <c r="R439" s="14" t="str">
        <f t="shared" si="701"/>
        <v>E</v>
      </c>
      <c r="S439" t="str">
        <f t="shared" ref="S439" si="726">IF(OR(ABS($Q439-$Q438)&gt;$X$2,Q439*Q438&lt;0),R439,S438)</f>
        <v>E</v>
      </c>
      <c r="T439" s="17">
        <f t="shared" ref="T439" si="727">IF(S439&lt;&gt;R438,Q439,T438)</f>
        <v>0.13772032409647195</v>
      </c>
      <c r="U439" s="34" t="str">
        <f t="shared" ref="U439" si="728">IF(OR(ABS($T439-$T438)&gt;$X$2,T439*T438&lt;0,ABS(Q439-MAX(Q428:Q438))&gt;$AL$2),R439,U438)</f>
        <v>SD</v>
      </c>
      <c r="X439" s="16">
        <f t="shared" si="704"/>
        <v>46171</v>
      </c>
      <c r="Y439" s="1">
        <f t="shared" si="566"/>
        <v>0.20058427578053706</v>
      </c>
      <c r="Z439" s="1" t="e">
        <f t="shared" si="476"/>
        <v>#N/A</v>
      </c>
      <c r="AA439" s="1" t="e">
        <f t="shared" si="477"/>
        <v>#N/A</v>
      </c>
      <c r="AB439" s="1" t="e">
        <f t="shared" si="478"/>
        <v>#N/A</v>
      </c>
      <c r="AC439">
        <f t="shared" si="552"/>
        <v>0</v>
      </c>
      <c r="AD439" s="1" cm="1">
        <f t="array" ref="AD439">_xll.BDH(AD$4,"px_last",$X439-1)</f>
        <v>41.6</v>
      </c>
      <c r="AF439" s="16">
        <f t="shared" si="705"/>
        <v>46171</v>
      </c>
      <c r="AG439" s="1" t="e">
        <f t="shared" si="481"/>
        <v>#N/A</v>
      </c>
      <c r="AH439" s="1">
        <f t="shared" si="482"/>
        <v>0.20058427578053706</v>
      </c>
      <c r="AI439" s="1" t="e">
        <f t="shared" si="483"/>
        <v>#N/A</v>
      </c>
      <c r="AJ439" s="1" t="e">
        <f t="shared" si="484"/>
        <v>#N/A</v>
      </c>
    </row>
    <row r="440" spans="1:36" x14ac:dyDescent="0.25">
      <c r="A440" s="7">
        <v>46203</v>
      </c>
      <c r="B440" s="8">
        <f>_xll.BDH(B$2,"PX_LAST",$A440-10,$A440-10)</f>
        <v>5.4250000000000001E-3</v>
      </c>
      <c r="C440" s="8">
        <f t="shared" ref="C440" si="729">C439*$X$1+(1-$X$1)*B440</f>
        <v>-6.882641379542434E-2</v>
      </c>
      <c r="D440" s="9">
        <f t="shared" ref="D440" si="730">C440/0.2</f>
        <v>-0.34413206897712167</v>
      </c>
      <c r="E440" s="8">
        <f>_xll.BDH(E$2,"PX_LAST",$A440,$A440,"Days=A","Fill=P")</f>
        <v>-1.1000000000000001</v>
      </c>
      <c r="F440" s="8">
        <f t="shared" ref="F440" si="731">F439*$X$1+(1-$X$1)*E440</f>
        <v>-2.1095828142320876</v>
      </c>
      <c r="G440" s="9">
        <f t="shared" ref="G440" si="732">F440/11</f>
        <v>-0.19178025583928068</v>
      </c>
      <c r="H440" s="9">
        <f t="shared" ref="H440" si="733">MAX(MIN(E440-E434,10),-10)/10</f>
        <v>0.26</v>
      </c>
      <c r="I440" s="9">
        <f t="shared" si="698"/>
        <v>3.4109872080359663E-2</v>
      </c>
      <c r="J440" s="8">
        <f>_xll.BDH(J$2,"PX_LAST",$A440-13,$A440-13)</f>
        <v>-7.8399999999999997E-2</v>
      </c>
      <c r="K440" s="8">
        <f t="shared" ref="K440" si="734">K439*$X$1+(1-$X$1)*J440</f>
        <v>-0.14081516099947466</v>
      </c>
      <c r="L440" s="9">
        <f t="shared" ref="L440" si="735">MAX(IF(K440&lt;-1,-1*SQRT(-K440),IF(K440&gt;1,SQRT(K440),K440)),-2)+0.2</f>
        <v>5.9184839000525347E-2</v>
      </c>
      <c r="M440" s="8">
        <f>_xll.BDH(M$2,"PX_LAST",$A440-1)</f>
        <v>1.0900000000000001</v>
      </c>
      <c r="N440" s="8">
        <f t="shared" ref="N440" si="736">N439*$X$1+(1-$X$1)*M440</f>
        <v>0.92129764063192865</v>
      </c>
      <c r="O440" s="9">
        <f t="shared" ref="O440" si="737">IF(N440&lt;-1,-(-N440^(0.5)),IF(N440&lt;0,0.5*N440,N440))*1+0*IF(N440&gt;0,N440*6,N440)/6</f>
        <v>0.92129764063192865</v>
      </c>
      <c r="Q440" s="40">
        <f t="shared" ref="Q440" si="738">0.3*O440+0.3*L440+0.3*I439+0.1*D440</f>
        <v>0.24797693786490221</v>
      </c>
      <c r="R440" s="14" t="str">
        <f t="shared" si="701"/>
        <v>E</v>
      </c>
      <c r="S440" t="str">
        <f t="shared" ref="S440" si="739">IF(OR(ABS($Q440-$Q439)&gt;$X$2,Q440*Q439&lt;0),R440,S439)</f>
        <v>E</v>
      </c>
      <c r="T440" s="17">
        <f t="shared" ref="T440" si="740">IF(S440&lt;&gt;R439,Q440,T439)</f>
        <v>0.13772032409647195</v>
      </c>
      <c r="U440" s="34" t="str">
        <f t="shared" ref="U440" si="741">IF(OR(ABS($T440-$T439)&gt;$X$2,T440*T439&lt;0,ABS(Q440-MAX(Q429:Q439))&gt;$AL$2),R440,U439)</f>
        <v>SD</v>
      </c>
      <c r="X440" s="16">
        <f t="shared" ref="X440:X441" si="742">A440</f>
        <v>46203</v>
      </c>
      <c r="Y440" s="1">
        <f t="shared" si="566"/>
        <v>0.24797693786490221</v>
      </c>
      <c r="Z440" s="1" t="e">
        <f t="shared" si="476"/>
        <v>#N/A</v>
      </c>
      <c r="AA440" s="1" t="e">
        <f t="shared" si="477"/>
        <v>#N/A</v>
      </c>
      <c r="AB440" s="1" t="e">
        <f t="shared" si="478"/>
        <v>#N/A</v>
      </c>
      <c r="AC440">
        <f t="shared" si="552"/>
        <v>0</v>
      </c>
      <c r="AD440" s="1" cm="1">
        <f t="array" ref="AD440">_xll.BDH(AD$4,"px_last",$X440-1)</f>
        <v>57.4</v>
      </c>
      <c r="AF440" s="16">
        <f t="shared" ref="AF440" si="743">A440</f>
        <v>46203</v>
      </c>
      <c r="AG440" s="1">
        <f t="shared" si="481"/>
        <v>0.24797693786490221</v>
      </c>
      <c r="AH440" s="1">
        <f t="shared" si="482"/>
        <v>0.24797693786490221</v>
      </c>
      <c r="AI440" s="1" t="e">
        <f t="shared" si="483"/>
        <v>#N/A</v>
      </c>
      <c r="AJ440" s="1" t="e">
        <f t="shared" si="484"/>
        <v>#N/A</v>
      </c>
    </row>
    <row r="441" spans="1:36" x14ac:dyDescent="0.25">
      <c r="A441" s="7">
        <v>46234</v>
      </c>
      <c r="B441" s="8">
        <f>_xll.BDH(B$2,"PX_LAST",$A441-10,$A441-10)</f>
        <v>4.1790000000000004E-3</v>
      </c>
      <c r="C441" s="8">
        <f t="shared" ref="C441" si="744">C440*$X$1+(1-$X$1)*B441</f>
        <v>-4.8019870863728401E-2</v>
      </c>
      <c r="D441" s="9">
        <f t="shared" ref="D441" si="745">C441/0.2</f>
        <v>-0.24009935431864199</v>
      </c>
      <c r="E441" s="8">
        <f>_xll.BDH(E$2,"PX_LAST",$A441,$A441,"Days=A","Fill=P")</f>
        <v>-1</v>
      </c>
      <c r="F441" s="8">
        <f t="shared" ref="F441" si="746">F440*$X$1+(1-$X$1)*E441</f>
        <v>-1.7933517121759426</v>
      </c>
      <c r="G441" s="9">
        <f t="shared" ref="G441" si="747">F441/11</f>
        <v>-0.16303197383417659</v>
      </c>
      <c r="H441" s="9">
        <f t="shared" ref="H441" si="748">MAX(MIN(E441-E435,10),-10)/10</f>
        <v>0.26</v>
      </c>
      <c r="I441" s="9">
        <f t="shared" si="698"/>
        <v>4.8484013082911712E-2</v>
      </c>
      <c r="J441" s="8">
        <f>_xll.BDH(J$2,"PX_LAST",$A441-13,$A441-13)</f>
        <v>-3.15E-2</v>
      </c>
      <c r="K441" s="8">
        <f t="shared" ref="K441" si="749">K440*$X$1+(1-$X$1)*J441</f>
        <v>-0.10966034011462437</v>
      </c>
      <c r="L441" s="9">
        <f t="shared" ref="L441" si="750">MAX(IF(K441&lt;-1,-1*SQRT(-K441),IF(K441&gt;1,SQRT(K441),K441)),-2)+0.2</f>
        <v>9.0339659885375637E-2</v>
      </c>
      <c r="M441" s="8">
        <f>_xll.BDH(M$2,"PX_LAST",$A441-1)</f>
        <v>1.052</v>
      </c>
      <c r="N441" s="8">
        <f t="shared" ref="N441" si="751">N440*$X$1+(1-$X$1)*M441</f>
        <v>0.95854781305182901</v>
      </c>
      <c r="O441" s="9">
        <f t="shared" ref="O441" si="752">IF(N441&lt;-1,-(-N441^(0.5)),IF(N441&lt;0,0.5*N441,N441))*1+0*IF(N441&gt;0,N441*6,N441)/6</f>
        <v>0.95854781305182901</v>
      </c>
      <c r="Q441" s="40">
        <f t="shared" ref="Q441" si="753">0.3*O441+0.3*L441+0.3*I440+0.1*D441</f>
        <v>0.3008892680734051</v>
      </c>
      <c r="R441" s="14" t="str">
        <f t="shared" si="701"/>
        <v>E</v>
      </c>
      <c r="S441" t="str">
        <f t="shared" ref="S441" si="754">IF(OR(ABS($Q441-$Q440)&gt;$X$2,Q441*Q440&lt;0),R441,S440)</f>
        <v>E</v>
      </c>
      <c r="T441" s="17">
        <f t="shared" ref="T441" si="755">IF(S441&lt;&gt;R440,Q441,T440)</f>
        <v>0.13772032409647195</v>
      </c>
      <c r="U441" s="34" t="str">
        <f>IF(OR(ABS($T441-$T440)&gt;$X$2,T441*T440&lt;0,ABS(Q441-MIN(Q430:Q440))&gt;$AL$2),R441,U440)</f>
        <v>E</v>
      </c>
      <c r="X441" s="16">
        <f t="shared" si="742"/>
        <v>46234</v>
      </c>
      <c r="Y441" s="1">
        <f t="shared" si="566"/>
        <v>0.3008892680734051</v>
      </c>
      <c r="Z441" s="1" t="e">
        <f t="shared" si="476"/>
        <v>#N/A</v>
      </c>
      <c r="AA441" s="1" t="e">
        <f t="shared" si="477"/>
        <v>#N/A</v>
      </c>
      <c r="AB441" s="1" t="e">
        <f t="shared" si="478"/>
        <v>#N/A</v>
      </c>
      <c r="AC441">
        <f t="shared" si="552"/>
        <v>0</v>
      </c>
      <c r="AD441" s="1" cm="1">
        <f t="array" ref="AD441">_xll.BDH(AD$4,"px_last",$X441-1)</f>
        <v>38.4</v>
      </c>
      <c r="AF441" s="16">
        <f t="shared" ref="AF441" si="756">A441</f>
        <v>46234</v>
      </c>
      <c r="AG441" s="1">
        <f t="shared" si="481"/>
        <v>0.3008892680734051</v>
      </c>
      <c r="AH441" s="1" t="e">
        <f t="shared" si="482"/>
        <v>#N/A</v>
      </c>
      <c r="AI441" s="1" t="e">
        <f t="shared" si="483"/>
        <v>#N/A</v>
      </c>
      <c r="AJ441" s="1" t="e">
        <f t="shared" si="484"/>
        <v>#N/A</v>
      </c>
    </row>
    <row r="442" spans="1:36" x14ac:dyDescent="0.25">
      <c r="A442" s="7">
        <v>46265</v>
      </c>
      <c r="B442" s="8">
        <f>_xll.BDH(B$2,"PX_LAST",$A442-10,$A442-10)</f>
        <v>-3.1670000000000001E-3</v>
      </c>
      <c r="C442" s="8">
        <f t="shared" ref="C442" si="757">C441*$X$1+(1-$X$1)*B442</f>
        <v>-3.5236802667565806E-2</v>
      </c>
      <c r="D442" s="9">
        <f t="shared" ref="D442" si="758">C442/0.2</f>
        <v>-0.17618401333782902</v>
      </c>
      <c r="E442" s="8">
        <f>_xll.BDH(E$2,"PX_LAST",$A442,$A442,"Days=A","Fill=P")</f>
        <v>-0.7</v>
      </c>
      <c r="F442" s="8">
        <f t="shared" ref="F442" si="759">F441*$X$1+(1-$X$1)*E442</f>
        <v>-1.4817464742057989</v>
      </c>
      <c r="G442" s="9">
        <f t="shared" ref="G442" si="760">F442/11</f>
        <v>-0.1347042249277999</v>
      </c>
      <c r="H442" s="9">
        <f t="shared" ref="H442" si="761">MAX(MIN(E442-E436,10),-10)/10</f>
        <v>0.29000000000000004</v>
      </c>
      <c r="I442" s="9">
        <f t="shared" si="698"/>
        <v>7.7647887536100066E-2</v>
      </c>
      <c r="J442" s="8">
        <f>_xll.BDH(J$2,"PX_LAST",$A442-13,$A442-13)</f>
        <v>-0.15820000000000001</v>
      </c>
      <c r="K442" s="8">
        <f t="shared" ref="K442" si="762">K441*$X$1+(1-$X$1)*J442</f>
        <v>-0.12349414318195642</v>
      </c>
      <c r="L442" s="9">
        <f t="shared" ref="L442" si="763">MAX(IF(K442&lt;-1,-1*SQRT(-K442),IF(K442&gt;1,SQRT(K442),K442)),-2)+0.2</f>
        <v>7.6505856818043588E-2</v>
      </c>
      <c r="M442" s="8">
        <f>_xll.BDH(M$2,"PX_LAST",$A442-1,$A442-1,"Days=A","Fill=P")</f>
        <v>1.3260000000000001</v>
      </c>
      <c r="N442" s="8">
        <f t="shared" ref="N442" si="764">N441*$X$1+(1-$X$1)*M442</f>
        <v>1.0632716863320577</v>
      </c>
      <c r="O442" s="9">
        <f t="shared" ref="O442" si="765">IF(N442&lt;-1,-(-N442^(0.5)),IF(N442&lt;0,0.5*N442,N442))*1+0*IF(N442&gt;0,N442*6,N442)/6</f>
        <v>1.0632716863320577</v>
      </c>
      <c r="Q442" s="40">
        <f t="shared" ref="Q442" si="766">0.3*O442+0.3*L442+0.3*I441+0.1*D442</f>
        <v>0.33886006553612102</v>
      </c>
      <c r="R442" s="14" t="str">
        <f t="shared" si="701"/>
        <v>E</v>
      </c>
      <c r="S442" t="str">
        <f t="shared" ref="S442" si="767">IF(OR(ABS($Q442-$Q441)&gt;$X$2,Q442*Q441&lt;0),R442,S441)</f>
        <v>E</v>
      </c>
      <c r="T442" s="17">
        <f t="shared" ref="T442" si="768">IF(S442&lt;&gt;R441,Q442,T441)</f>
        <v>0.13772032409647195</v>
      </c>
      <c r="U442" s="34" t="str">
        <f>IF(OR(ABS($T442-$T441)&gt;$X$2,T442*T441&lt;0,ABS(Q442-MIN(Q431:Q441))&gt;$AL$2),R442,U441)</f>
        <v>E</v>
      </c>
      <c r="X442" s="16">
        <f t="shared" ref="X442" si="769">A442</f>
        <v>46265</v>
      </c>
      <c r="Y442" s="1">
        <f t="shared" si="566"/>
        <v>0.33886006553612102</v>
      </c>
      <c r="Z442" s="1" t="e">
        <f t="shared" si="476"/>
        <v>#N/A</v>
      </c>
      <c r="AA442" s="1" t="e">
        <f t="shared" si="477"/>
        <v>#N/A</v>
      </c>
      <c r="AB442" s="1" t="e">
        <f t="shared" si="478"/>
        <v>#N/A</v>
      </c>
      <c r="AC442">
        <f t="shared" si="552"/>
        <v>0</v>
      </c>
      <c r="AD442" s="1" t="str" cm="1">
        <f t="array" ref="AD442">_xll.BDH(AD$4,"px_last",$X442-1)</f>
        <v>#N/A N/A</v>
      </c>
      <c r="AF442" s="16">
        <f t="shared" ref="AF442" si="770">A442</f>
        <v>46265</v>
      </c>
      <c r="AG442" s="1">
        <f t="shared" si="481"/>
        <v>0.33886006553612102</v>
      </c>
      <c r="AH442" s="1" t="e">
        <f t="shared" si="482"/>
        <v>#N/A</v>
      </c>
      <c r="AI442" s="1" t="e">
        <f t="shared" si="483"/>
        <v>#N/A</v>
      </c>
      <c r="AJ442" s="1" t="e">
        <f t="shared" si="484"/>
        <v>#N/A</v>
      </c>
    </row>
    <row r="443" spans="1:36" x14ac:dyDescent="0.25">
      <c r="A443" s="54">
        <v>46295</v>
      </c>
      <c r="B443" s="8">
        <f>_xll.BDH(B$2,"PX_LAST",$A443-10,$A443-10)</f>
        <v>1.1435000000000001E-2</v>
      </c>
      <c r="C443" s="8">
        <f t="shared" ref="C443" si="771">C442*$X$1+(1-$X$1)*B443</f>
        <v>-2.1935338907309549E-2</v>
      </c>
      <c r="D443" s="9">
        <f t="shared" ref="D443" si="772">C443/0.2</f>
        <v>-0.10967669453654774</v>
      </c>
      <c r="E443" s="8">
        <f>_xll.BDH(E$2,"PX_LAST",$A443,$A443,"Days=A","Fill=P")</f>
        <v>-0.7</v>
      </c>
      <c r="F443" s="8">
        <f t="shared" ref="F443" si="773">F442*$X$1+(1-$X$1)*E443</f>
        <v>-1.2589487290571462</v>
      </c>
      <c r="G443" s="9">
        <f t="shared" ref="G443" si="774">F443/11</f>
        <v>-0.11444988445974057</v>
      </c>
      <c r="H443" s="9">
        <f t="shared" ref="H443" si="775">MAX(MIN(E443-E437,10),-10)/10</f>
        <v>0.22999999999999998</v>
      </c>
      <c r="I443" s="9">
        <f t="shared" ref="I443" si="776">AVERAGE(G443:H443)</f>
        <v>5.7775057770129708E-2</v>
      </c>
      <c r="J443" s="8">
        <f>_xll.BDH(J$2,"PX_LAST",$A443-13,$A443-13)</f>
        <v>-3.6299999999999999E-2</v>
      </c>
      <c r="K443" s="8">
        <f t="shared" ref="K443" si="777">K442*$X$1+(1-$X$1)*J443</f>
        <v>-9.8643812375098838E-2</v>
      </c>
      <c r="L443" s="9">
        <f t="shared" ref="L443" si="778">MAX(IF(K443&lt;-1,-1*SQRT(-K443),IF(K443&gt;1,SQRT(K443),K443)),-2)+0.2</f>
        <v>0.10135618762490117</v>
      </c>
      <c r="M443" s="8">
        <f>_xll.BDH(M$2,"PX_LAST",$A443-1,$A443-1,"Days=A","Fill=P")</f>
        <v>1.034</v>
      </c>
      <c r="N443" s="8">
        <f t="shared" ref="N443" si="779">N442*$X$1+(1-$X$1)*M443</f>
        <v>1.0549292557274212</v>
      </c>
      <c r="O443" s="9">
        <f t="shared" ref="O443" si="780">IF(N443&lt;-1,-(-N443^(0.5)),IF(N443&lt;0,0.5*N443,N443))*1+0*IF(N443&gt;0,N443*6,N443)/6</f>
        <v>1.0549292557274212</v>
      </c>
      <c r="Q443" s="40">
        <f t="shared" ref="Q443" si="781">0.3*O443+0.3*L443+0.3*I442+0.1*D443</f>
        <v>0.35921232981287199</v>
      </c>
      <c r="R443" s="14" t="str">
        <f t="shared" ref="R443" si="782">IF(Q443-Q442&gt;0,IF(Q443&gt;=0,"E","R"),IF(Q443&gt;=0,"SD","C"))</f>
        <v>E</v>
      </c>
      <c r="S443" t="str">
        <f t="shared" ref="S443" si="783">IF(OR(ABS($Q443-$Q442)&gt;$X$2,Q443*Q442&lt;0),R443,S442)</f>
        <v>E</v>
      </c>
      <c r="T443" s="17">
        <f t="shared" ref="T443" si="784">IF(S443&lt;&gt;R442,Q443,T442)</f>
        <v>0.13772032409647195</v>
      </c>
      <c r="U443" s="34" t="str">
        <f>IF(OR(ABS($T443-$T442)&gt;$X$2,T443*T442&lt;0,ABS(Q443-MIN(Q432:Q442))&gt;$AL$2),R443,U442)</f>
        <v>E</v>
      </c>
      <c r="X443" s="16">
        <f t="shared" ref="X443" si="785">A443</f>
        <v>46295</v>
      </c>
      <c r="Y443" s="1">
        <f t="shared" si="566"/>
        <v>0.35921232981287199</v>
      </c>
      <c r="Z443" s="1" t="e">
        <f t="shared" si="476"/>
        <v>#N/A</v>
      </c>
      <c r="AA443" s="1" t="e">
        <f t="shared" si="477"/>
        <v>#N/A</v>
      </c>
      <c r="AB443" s="1" t="e">
        <f t="shared" si="478"/>
        <v>#N/A</v>
      </c>
      <c r="AC443">
        <f t="shared" si="552"/>
        <v>0</v>
      </c>
      <c r="AD443" s="1" cm="1">
        <f t="array" ref="AD443">_xll.BDH(AD$4,"px_last",$X443-1)</f>
        <v>39.299999999999997</v>
      </c>
      <c r="AF443" s="16">
        <f t="shared" ref="AF443" si="786">A443</f>
        <v>46295</v>
      </c>
      <c r="AG443" s="1">
        <f t="shared" ref="AG443" si="787">IF(OR($U443=Y$4,$U444=Y$4),$Q443,NA())</f>
        <v>0.35921232981287199</v>
      </c>
      <c r="AH443" s="1" t="e">
        <f t="shared" ref="AH443" si="788">IF(OR($U443=Z$4,$U444=Z$4),$Q443,NA())</f>
        <v>#N/A</v>
      </c>
      <c r="AI443" s="1" t="e">
        <f t="shared" ref="AI443" si="789">IF(OR($U443=AA$4,$U444=AA$4),$Q443,NA())</f>
        <v>#N/A</v>
      </c>
      <c r="AJ443" s="1" t="e">
        <f t="shared" ref="AJ443" si="790">IF(OR($U443=AB$4,$U444=AB$4),$Q443,NA())</f>
        <v>#N/A</v>
      </c>
    </row>
  </sheetData>
  <mergeCells count="11">
    <mergeCell ref="BN1:BP1"/>
    <mergeCell ref="AQ4:AS4"/>
    <mergeCell ref="Q1:R1"/>
    <mergeCell ref="B2:D2"/>
    <mergeCell ref="E2:G2"/>
    <mergeCell ref="J2:L2"/>
    <mergeCell ref="M2:O2"/>
    <mergeCell ref="B1:D1"/>
    <mergeCell ref="J1:L1"/>
    <mergeCell ref="M1:O1"/>
    <mergeCell ref="E1:I1"/>
  </mergeCells>
  <conditionalFormatting sqref="AB2:AH2">
    <cfRule type="containsText" dxfId="7" priority="1" operator="containsText" text="SD">
      <formula>NOT(ISERROR(SEARCH("SD",AB2)))</formula>
    </cfRule>
    <cfRule type="containsText" dxfId="6" priority="2" operator="containsText" text="E">
      <formula>NOT(ISERROR(SEARCH("E",AB2)))</formula>
    </cfRule>
    <cfRule type="containsText" dxfId="5" priority="3" operator="containsText" text="R">
      <formula>NOT(ISERROR(SEARCH("R",AB2)))</formula>
    </cfRule>
    <cfRule type="containsText" dxfId="4" priority="4" operator="containsText" text="C">
      <formula>NOT(ISERROR(SEARCH("C",AB2)))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4F9A-2C43-4390-B915-2A55409B8D5A}">
  <sheetPr codeName="Feuil5"/>
  <dimension ref="A1:BT440"/>
  <sheetViews>
    <sheetView workbookViewId="0">
      <selection activeCell="B440" sqref="B440"/>
    </sheetView>
  </sheetViews>
  <sheetFormatPr baseColWidth="10" defaultRowHeight="15" x14ac:dyDescent="0.25"/>
  <cols>
    <col min="1" max="1" width="12.85546875" style="1" customWidth="1"/>
    <col min="2" max="4" width="14.42578125" customWidth="1"/>
    <col min="5" max="6" width="12.85546875" customWidth="1"/>
    <col min="7" max="7" width="12.5703125" customWidth="1"/>
    <col min="8" max="13" width="12.85546875" customWidth="1"/>
    <col min="14" max="14" width="21.85546875" style="17" customWidth="1"/>
    <col min="15" max="15" width="13.42578125" style="17" customWidth="1"/>
    <col min="16" max="16" width="14.85546875" style="17" customWidth="1"/>
    <col min="17" max="17" width="14.140625" customWidth="1"/>
    <col min="18" max="18" width="8.42578125" customWidth="1"/>
    <col min="19" max="19" width="10.85546875" customWidth="1"/>
    <col min="20" max="20" width="24.140625" customWidth="1"/>
    <col min="21" max="21" width="10.5703125" style="35" bestFit="1" customWidth="1"/>
    <col min="23" max="23" width="14.85546875" bestFit="1" customWidth="1"/>
    <col min="24" max="24" width="10.5703125" customWidth="1"/>
    <col min="25" max="25" width="10" style="34" customWidth="1"/>
    <col min="26" max="26" width="24.140625" customWidth="1"/>
    <col min="27" max="28" width="10.5703125" bestFit="1" customWidth="1"/>
    <col min="31" max="31" width="17.28515625" bestFit="1" customWidth="1"/>
    <col min="33" max="33" width="11.28515625" customWidth="1"/>
    <col min="34" max="34" width="11.5703125" customWidth="1"/>
    <col min="35" max="35" width="10.85546875" customWidth="1"/>
    <col min="36" max="36" width="12.85546875" customWidth="1"/>
    <col min="37" max="37" width="11.5703125" customWidth="1"/>
    <col min="38" max="38" width="10.5703125" customWidth="1"/>
    <col min="41" max="41" width="13.5703125" customWidth="1"/>
    <col min="42" max="42" width="12.85546875" bestFit="1" customWidth="1"/>
    <col min="47" max="47" width="10.5703125" bestFit="1" customWidth="1"/>
  </cols>
  <sheetData>
    <row r="1" spans="1:72" ht="30" x14ac:dyDescent="0.25">
      <c r="A1" s="19"/>
      <c r="B1" s="90" t="s">
        <v>29</v>
      </c>
      <c r="C1" s="91"/>
      <c r="D1" s="92"/>
      <c r="E1" s="96" t="s">
        <v>30</v>
      </c>
      <c r="F1" s="96"/>
      <c r="G1" s="96"/>
      <c r="H1" s="93" t="s">
        <v>2</v>
      </c>
      <c r="I1" s="94"/>
      <c r="J1" s="95"/>
      <c r="K1" s="96" t="s">
        <v>31</v>
      </c>
      <c r="L1" s="96"/>
      <c r="M1" s="96"/>
      <c r="N1" s="96" t="s">
        <v>108</v>
      </c>
      <c r="O1" s="96"/>
      <c r="P1" s="96"/>
      <c r="Q1" s="93" t="s">
        <v>112</v>
      </c>
      <c r="R1" s="94"/>
      <c r="S1" s="95"/>
      <c r="T1" s="15"/>
      <c r="U1" s="87" t="s">
        <v>32</v>
      </c>
      <c r="V1" s="88"/>
      <c r="W1" s="15"/>
      <c r="X1" s="15"/>
      <c r="Y1" s="38"/>
      <c r="Z1" s="15"/>
      <c r="AA1" s="13" t="s">
        <v>24</v>
      </c>
      <c r="AB1" s="14">
        <v>0.2</v>
      </c>
      <c r="AE1" s="23">
        <f ca="1">TODAY()</f>
        <v>46296</v>
      </c>
      <c r="AF1" s="20" t="str">
        <f ca="1">TEXT(AF3,"mmm-aaaa")</f>
        <v>avr-2026</v>
      </c>
      <c r="AG1" s="20" t="str">
        <f t="shared" ref="AG1:AL1" ca="1" si="0">TEXT(AG3,"mmm-aaaa")</f>
        <v>mai-2026</v>
      </c>
      <c r="AH1" s="20" t="str">
        <f t="shared" ca="1" si="0"/>
        <v>juin-2026</v>
      </c>
      <c r="AI1" s="20" t="str">
        <f t="shared" ca="1" si="0"/>
        <v>juil-2026</v>
      </c>
      <c r="AJ1" s="20" t="str">
        <f t="shared" ca="1" si="0"/>
        <v>août-2026</v>
      </c>
      <c r="AK1" s="20" t="str">
        <f t="shared" ca="1" si="0"/>
        <v>sept-2026</v>
      </c>
      <c r="AL1" s="20" t="str">
        <f t="shared" ca="1" si="0"/>
        <v>oct-2026</v>
      </c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86" t="s">
        <v>47</v>
      </c>
      <c r="BS1" s="86"/>
      <c r="BT1" s="86"/>
    </row>
    <row r="2" spans="1:72" ht="18" x14ac:dyDescent="0.25">
      <c r="A2" s="7"/>
      <c r="B2" s="89" t="s">
        <v>33</v>
      </c>
      <c r="C2" s="89"/>
      <c r="D2" s="89"/>
      <c r="E2" s="89" t="s">
        <v>34</v>
      </c>
      <c r="F2" s="89"/>
      <c r="G2" s="89"/>
      <c r="H2" s="89" t="s">
        <v>7</v>
      </c>
      <c r="I2" s="89"/>
      <c r="J2" s="89"/>
      <c r="K2" s="89" t="s">
        <v>31</v>
      </c>
      <c r="L2" s="89"/>
      <c r="M2" s="89"/>
      <c r="N2" s="17" t="s">
        <v>44</v>
      </c>
      <c r="Q2" t="s">
        <v>111</v>
      </c>
      <c r="U2" s="39" t="s">
        <v>21</v>
      </c>
      <c r="V2" s="14" t="s">
        <v>22</v>
      </c>
      <c r="W2" t="s">
        <v>49</v>
      </c>
      <c r="Y2" s="34" t="s">
        <v>51</v>
      </c>
      <c r="AA2" t="s">
        <v>50</v>
      </c>
      <c r="AB2">
        <v>0</v>
      </c>
      <c r="AE2" s="22" t="s">
        <v>45</v>
      </c>
      <c r="AF2" s="18" t="e">
        <f t="shared" ref="AF2:AL2" ca="1" si="1">VLOOKUP(AF$3,$A:$Y,21,1)</f>
        <v>#VALUE!</v>
      </c>
      <c r="AG2" s="18" t="e">
        <f t="shared" ca="1" si="1"/>
        <v>#VALUE!</v>
      </c>
      <c r="AH2" s="18" t="e">
        <f t="shared" ca="1" si="1"/>
        <v>#VALUE!</v>
      </c>
      <c r="AI2" s="18" t="e">
        <f t="shared" ca="1" si="1"/>
        <v>#VALUE!</v>
      </c>
      <c r="AJ2" s="18" t="e">
        <f t="shared" ca="1" si="1"/>
        <v>#VALUE!</v>
      </c>
      <c r="AK2" s="18" t="e">
        <f t="shared" ca="1" si="1"/>
        <v>#VALUE!</v>
      </c>
      <c r="AL2" s="18" t="e">
        <f t="shared" ca="1" si="1"/>
        <v>#VALUE!</v>
      </c>
      <c r="AO2" t="s">
        <v>53</v>
      </c>
      <c r="AP2" s="31">
        <v>0.6</v>
      </c>
    </row>
    <row r="3" spans="1:72" ht="30" x14ac:dyDescent="0.25">
      <c r="A3" s="3" t="s">
        <v>9</v>
      </c>
      <c r="B3" s="3" t="s">
        <v>35</v>
      </c>
      <c r="C3" s="3" t="s">
        <v>36</v>
      </c>
      <c r="D3" s="4" t="s">
        <v>37</v>
      </c>
      <c r="E3" s="3" t="s">
        <v>38</v>
      </c>
      <c r="F3" s="3" t="s">
        <v>39</v>
      </c>
      <c r="G3" s="4" t="s">
        <v>40</v>
      </c>
      <c r="H3" s="3" t="s">
        <v>41</v>
      </c>
      <c r="I3" s="3" t="s">
        <v>14</v>
      </c>
      <c r="J3" s="4" t="s">
        <v>15</v>
      </c>
      <c r="K3" s="5" t="s">
        <v>31</v>
      </c>
      <c r="L3" s="5" t="s">
        <v>42</v>
      </c>
      <c r="M3" s="6" t="s">
        <v>42</v>
      </c>
      <c r="N3" s="5" t="s">
        <v>44</v>
      </c>
      <c r="O3" s="5" t="s">
        <v>109</v>
      </c>
      <c r="P3" s="6" t="s">
        <v>110</v>
      </c>
      <c r="Q3" s="5" t="s">
        <v>111</v>
      </c>
      <c r="R3" s="5"/>
      <c r="S3" s="6"/>
      <c r="AF3" s="16">
        <f ca="1">EDATE($AE$1,-6)</f>
        <v>46113</v>
      </c>
      <c r="AG3" s="16">
        <f ca="1">EDATE($AE$1,-5)</f>
        <v>46143</v>
      </c>
      <c r="AH3" s="16">
        <f ca="1">EDATE($AE$1,-4)</f>
        <v>46174</v>
      </c>
      <c r="AI3" s="16">
        <f ca="1">EDATE($AE$1,-3)</f>
        <v>46204</v>
      </c>
      <c r="AJ3" s="16">
        <f ca="1">EDATE($AE$1,-2)</f>
        <v>46235</v>
      </c>
      <c r="AK3" s="16">
        <f ca="1">EDATE($AE$1,-1)</f>
        <v>46266</v>
      </c>
      <c r="AL3" s="16">
        <f ca="1">EDATE($AE$1,0)</f>
        <v>46296</v>
      </c>
      <c r="BS3" t="s">
        <v>48</v>
      </c>
      <c r="BT3" t="s">
        <v>46</v>
      </c>
    </row>
    <row r="4" spans="1:72" x14ac:dyDescent="0.25">
      <c r="A4" s="7">
        <v>32932</v>
      </c>
      <c r="B4" s="8">
        <v>1.6142E-2</v>
      </c>
      <c r="C4" s="8">
        <f>B4</f>
        <v>1.6142E-2</v>
      </c>
      <c r="D4" s="9"/>
      <c r="E4" s="8">
        <v>-1.5</v>
      </c>
      <c r="F4" s="8">
        <f>E4</f>
        <v>-1.5</v>
      </c>
      <c r="G4" s="9"/>
      <c r="H4" s="8">
        <v>0.62260000000000004</v>
      </c>
      <c r="I4" s="8">
        <f>H4</f>
        <v>0.62260000000000004</v>
      </c>
      <c r="J4" s="9"/>
      <c r="K4" s="8">
        <v>0.60299999999999998</v>
      </c>
      <c r="L4" s="8">
        <f>K4</f>
        <v>0.60299999999999998</v>
      </c>
      <c r="M4" s="9"/>
      <c r="N4" s="17" t="s">
        <v>19</v>
      </c>
      <c r="P4" s="79"/>
      <c r="Q4" t="str">
        <f>_xll.BDH($Q$2,"PX_LAST",A4,A4,"Days=A","Fill=P")</f>
        <v>#N/A Invalid Security</v>
      </c>
      <c r="AC4" s="1" t="s">
        <v>26</v>
      </c>
      <c r="AD4" s="1" t="s">
        <v>23</v>
      </c>
      <c r="AE4" s="1" t="s">
        <v>27</v>
      </c>
      <c r="AF4" s="1" t="s">
        <v>28</v>
      </c>
      <c r="AG4" s="1" t="s">
        <v>43</v>
      </c>
      <c r="AH4" s="1" t="s">
        <v>44</v>
      </c>
      <c r="AK4" s="1" t="s">
        <v>26</v>
      </c>
      <c r="AL4" s="1" t="s">
        <v>23</v>
      </c>
      <c r="AM4" s="1" t="s">
        <v>27</v>
      </c>
      <c r="AN4" s="1" t="s">
        <v>28</v>
      </c>
      <c r="AO4" s="1" t="s">
        <v>26</v>
      </c>
      <c r="AP4" s="1" t="s">
        <v>23</v>
      </c>
      <c r="AQ4" s="1" t="s">
        <v>27</v>
      </c>
      <c r="AR4" s="1" t="s">
        <v>28</v>
      </c>
      <c r="AS4" s="1"/>
      <c r="AT4" s="1"/>
      <c r="AU4" s="86" t="s">
        <v>47</v>
      </c>
      <c r="AV4" s="86"/>
      <c r="AW4" s="86"/>
      <c r="AX4" s="1"/>
      <c r="AY4" s="1"/>
      <c r="AZ4" s="1" t="s">
        <v>9</v>
      </c>
      <c r="BA4" s="1" t="s">
        <v>107</v>
      </c>
      <c r="BB4" s="1"/>
      <c r="BC4" s="1"/>
      <c r="BD4" s="1"/>
      <c r="BE4" s="1"/>
      <c r="BF4" s="1" t="s">
        <v>68</v>
      </c>
      <c r="BG4" s="1" t="s">
        <v>69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6" t="e">
        <f t="shared" ref="BR4:BR67" si="2">#REF!</f>
        <v>#REF!</v>
      </c>
      <c r="BS4">
        <f>IF($W4="E",4,IF($W4="R",2,IF($W4="SD",3,1)))</f>
        <v>1</v>
      </c>
      <c r="BT4">
        <f>IF($AA4="E",4,IF($AA4="R",2,IF($AA4="SD",3,1)))</f>
        <v>1</v>
      </c>
    </row>
    <row r="5" spans="1:72" x14ac:dyDescent="0.25">
      <c r="A5" s="7">
        <v>32963</v>
      </c>
      <c r="B5" s="8">
        <v>-1.0549999999999999E-3</v>
      </c>
      <c r="C5" s="8">
        <f t="shared" ref="C5:C68" si="3">C4*$AB$1+(1-$AB$1)*B5</f>
        <v>2.3844000000000001E-3</v>
      </c>
      <c r="D5" s="9"/>
      <c r="E5" s="8">
        <v>-0.9</v>
      </c>
      <c r="F5" s="8">
        <f t="shared" ref="F5:F68" si="4">F4*$AB$1+(1-$AB$1)*E5</f>
        <v>-1.02</v>
      </c>
      <c r="G5" s="9"/>
      <c r="H5" s="8">
        <v>0.14399999999999999</v>
      </c>
      <c r="I5" s="8">
        <f t="shared" ref="I5:I68" si="5">I4*$AB$1+(1-$AB$1)*H5</f>
        <v>0.23972000000000002</v>
      </c>
      <c r="J5" s="9"/>
      <c r="K5" s="8">
        <v>0.71899999999999997</v>
      </c>
      <c r="L5" s="8">
        <f t="shared" ref="L5:L68" si="6">L4*$AB$1+(1-$AB$1)*K5</f>
        <v>0.69580000000000009</v>
      </c>
      <c r="M5" s="9"/>
      <c r="N5" s="17" t="s">
        <v>19</v>
      </c>
      <c r="P5" s="79"/>
      <c r="Q5" t="str">
        <f>_xll.BDH($Q$2,"PX_LAST",A5,A5,"Days=A","Fill=P")</f>
        <v>#N/A Invalid Security</v>
      </c>
      <c r="U5" s="40"/>
      <c r="Z5">
        <v>0</v>
      </c>
      <c r="AB5" s="16">
        <f t="shared" ref="AB5:AB68" si="7">A5</f>
        <v>32963</v>
      </c>
      <c r="AC5" s="1" t="e">
        <f t="shared" ref="AC5:AF68" si="8">IF(OR($V5=AC$4,$V6=AC$4),$U5,NA())</f>
        <v>#N/A</v>
      </c>
      <c r="AD5" s="1" t="e">
        <f t="shared" si="8"/>
        <v>#N/A</v>
      </c>
      <c r="AE5" s="1" t="e">
        <f t="shared" si="8"/>
        <v>#N/A</v>
      </c>
      <c r="AF5" s="1" t="e">
        <f t="shared" si="8"/>
        <v>#N/A</v>
      </c>
      <c r="AG5">
        <v>0</v>
      </c>
      <c r="AH5" s="1" t="s">
        <v>19</v>
      </c>
      <c r="AJ5" s="16">
        <f t="shared" ref="AJ5:AJ68" si="9">A5</f>
        <v>32963</v>
      </c>
      <c r="AK5" s="1" t="e">
        <f>IF(OR($Y5=AK$4,$Y6=AK$4),$U5,NA())</f>
        <v>#N/A</v>
      </c>
      <c r="AL5" s="1" t="e">
        <f>IF(OR($Y5=AL$4,$Y6=AL$4),$U5,NA())</f>
        <v>#N/A</v>
      </c>
      <c r="AM5" s="1" t="e">
        <f>IF(OR($Y5=AM$4,$Y6=AM$4),$U5,NA())</f>
        <v>#N/A</v>
      </c>
      <c r="AN5" s="1" t="e">
        <f>IF(OR($Y5=AN$4,$Y6=AN$4),$U5,NA())</f>
        <v>#N/A</v>
      </c>
      <c r="AO5" s="1" t="e">
        <f>IF(OR($Y5=AO$4,$Y6=AO$4),$BA5,NA())</f>
        <v>#N/A</v>
      </c>
      <c r="AP5" s="1" t="e">
        <f>IF(OR($Y5=AP$4,$Y6=AP$4),$BA5,NA())</f>
        <v>#N/A</v>
      </c>
      <c r="AQ5" s="1" t="e">
        <f>IF(OR($Y5=AQ$4,$Y6=AQ$4),$BA5,NA())</f>
        <v>#N/A</v>
      </c>
      <c r="AR5" s="1" t="e">
        <f>IF(OR($Y5=AR$4,$Y6=AR$4),$BA5,NA())</f>
        <v>#N/A</v>
      </c>
      <c r="AS5" s="1"/>
      <c r="AT5" s="1"/>
      <c r="AX5" s="1"/>
      <c r="AY5" s="1"/>
      <c r="AZ5" s="7">
        <f t="shared" ref="AZ5:AZ68" si="10">A5</f>
        <v>32963</v>
      </c>
      <c r="BA5" s="1">
        <f>_xll.BDH($BA$4,"PX_LAST",$A4,$A4,"Days=A","Fill=P")</f>
        <v>331.89</v>
      </c>
      <c r="BB5" s="1"/>
      <c r="BC5" s="1"/>
      <c r="BD5" s="1"/>
      <c r="BE5" s="1"/>
      <c r="BF5" s="1"/>
      <c r="BG5" s="1"/>
      <c r="BH5" s="1"/>
      <c r="BI5" s="1"/>
      <c r="BJ5" t="s">
        <v>26</v>
      </c>
      <c r="BK5">
        <v>1</v>
      </c>
      <c r="BL5" s="1"/>
      <c r="BM5" s="1"/>
      <c r="BN5" s="1"/>
      <c r="BO5" s="1"/>
      <c r="BP5" s="1"/>
      <c r="BQ5" s="1"/>
      <c r="BR5" s="16" t="e">
        <f t="shared" si="2"/>
        <v>#REF!</v>
      </c>
      <c r="BS5">
        <f t="shared" ref="BS5:BS68" si="11">IF($W5="E",4,IF($W5="R",2,IF($W5="SD",3,1)))</f>
        <v>1</v>
      </c>
      <c r="BT5">
        <f t="shared" ref="BT5:BT68" si="12">IF($AA5="E",4,IF($AA5="R",2,IF($AA5="SD",3,1)))</f>
        <v>1</v>
      </c>
    </row>
    <row r="6" spans="1:72" x14ac:dyDescent="0.25">
      <c r="A6" s="7">
        <v>32993</v>
      </c>
      <c r="B6" s="8">
        <v>4.7889000000000001E-2</v>
      </c>
      <c r="C6" s="8">
        <f t="shared" si="3"/>
        <v>3.8788080000000003E-2</v>
      </c>
      <c r="D6" s="9"/>
      <c r="E6" s="8">
        <v>-1.5</v>
      </c>
      <c r="F6" s="8">
        <f t="shared" si="4"/>
        <v>-1.4040000000000001</v>
      </c>
      <c r="G6" s="9"/>
      <c r="H6" s="8">
        <v>-0.50329999999999997</v>
      </c>
      <c r="I6" s="8">
        <f t="shared" si="5"/>
        <v>-0.35469600000000001</v>
      </c>
      <c r="J6" s="9"/>
      <c r="K6" s="8">
        <v>0.53700000000000003</v>
      </c>
      <c r="L6" s="8">
        <f t="shared" si="6"/>
        <v>0.56876000000000004</v>
      </c>
      <c r="M6" s="9"/>
      <c r="N6" s="17" t="s">
        <v>19</v>
      </c>
      <c r="P6" s="79"/>
      <c r="Q6" t="str">
        <f>_xll.BDH($Q$2,"PX_LAST",A6,A6,"Days=A","Fill=P")</f>
        <v>#N/A Invalid Security</v>
      </c>
      <c r="U6" s="40"/>
      <c r="V6" s="14"/>
      <c r="X6" s="17"/>
      <c r="Z6">
        <v>0</v>
      </c>
      <c r="AB6" s="16">
        <f t="shared" si="7"/>
        <v>32993</v>
      </c>
      <c r="AC6" s="1" t="e">
        <f t="shared" si="8"/>
        <v>#N/A</v>
      </c>
      <c r="AD6" s="1" t="e">
        <f t="shared" si="8"/>
        <v>#N/A</v>
      </c>
      <c r="AE6" s="1" t="e">
        <f t="shared" si="8"/>
        <v>#N/A</v>
      </c>
      <c r="AF6" s="1" t="e">
        <f t="shared" si="8"/>
        <v>#N/A</v>
      </c>
      <c r="AG6">
        <v>0</v>
      </c>
      <c r="AH6" s="1" t="s">
        <v>19</v>
      </c>
      <c r="AJ6" s="16">
        <f t="shared" si="9"/>
        <v>32993</v>
      </c>
      <c r="AK6" s="1" t="e">
        <f t="shared" ref="AK6:AN69" si="13">IF(OR($Y6=AK$4,$Y7=AK$4),$U6,NA())</f>
        <v>#N/A</v>
      </c>
      <c r="AL6" s="1" t="e">
        <f t="shared" si="13"/>
        <v>#N/A</v>
      </c>
      <c r="AM6" s="1" t="e">
        <f t="shared" si="13"/>
        <v>#N/A</v>
      </c>
      <c r="AN6" s="1" t="e">
        <f t="shared" si="13"/>
        <v>#N/A</v>
      </c>
      <c r="AO6" s="1" t="e">
        <f t="shared" ref="AO6:AO69" si="14">IF(OR($Y6=AO$4,$Y7=AO$4),$BA6,NA())</f>
        <v>#N/A</v>
      </c>
      <c r="AP6" s="1" t="e">
        <f t="shared" ref="AP6:AP69" si="15">IF(OR($Y6=AP$4,$Y7=AP$4),$BA6,NA())</f>
        <v>#N/A</v>
      </c>
      <c r="AQ6" s="1" t="e">
        <f t="shared" ref="AQ6:AQ69" si="16">IF(OR($Y6=AQ$4,$Y7=AQ$4),$BA6,NA())</f>
        <v>#N/A</v>
      </c>
      <c r="AR6" s="1" t="e">
        <f t="shared" ref="AR6:AR69" si="17">IF(OR($Y6=AR$4,$Y7=AR$4),$BA6,NA())</f>
        <v>#N/A</v>
      </c>
      <c r="AS6" s="1"/>
      <c r="AT6" s="1"/>
      <c r="AV6" t="s">
        <v>48</v>
      </c>
      <c r="AW6" t="s">
        <v>46</v>
      </c>
      <c r="AX6" s="1"/>
      <c r="AY6" s="1"/>
      <c r="AZ6" s="7">
        <f t="shared" si="10"/>
        <v>32993</v>
      </c>
      <c r="BA6" s="1">
        <f>_xll.BDH($BA$4,"PX_LAST",$A5,$A5,"Days=A","Fill=P")</f>
        <v>339.94</v>
      </c>
      <c r="BB6" s="1"/>
      <c r="BC6" s="1"/>
      <c r="BD6" s="1"/>
      <c r="BE6" s="1"/>
      <c r="BF6" s="1"/>
      <c r="BG6" s="1"/>
      <c r="BH6" s="1"/>
      <c r="BI6" s="1"/>
      <c r="BJ6" t="s">
        <v>23</v>
      </c>
      <c r="BK6">
        <v>0</v>
      </c>
      <c r="BL6" s="1"/>
      <c r="BM6" s="1"/>
      <c r="BN6" s="1"/>
      <c r="BO6" s="1"/>
      <c r="BP6" s="1"/>
      <c r="BQ6" s="1"/>
      <c r="BR6" s="16" t="e">
        <f t="shared" si="2"/>
        <v>#REF!</v>
      </c>
      <c r="BS6">
        <f t="shared" si="11"/>
        <v>1</v>
      </c>
      <c r="BT6">
        <f t="shared" si="12"/>
        <v>1</v>
      </c>
    </row>
    <row r="7" spans="1:72" x14ac:dyDescent="0.25">
      <c r="A7" s="7">
        <v>33024</v>
      </c>
      <c r="B7" s="8">
        <v>-6.5614000000000006E-2</v>
      </c>
      <c r="C7" s="8">
        <f t="shared" si="3"/>
        <v>-4.4733584000000007E-2</v>
      </c>
      <c r="D7" s="9"/>
      <c r="E7" s="8">
        <v>-1.2</v>
      </c>
      <c r="F7" s="8">
        <f t="shared" si="4"/>
        <v>-1.2408000000000001</v>
      </c>
      <c r="G7" s="9"/>
      <c r="H7" s="8">
        <v>-7.5700000000000003E-2</v>
      </c>
      <c r="I7" s="8">
        <f t="shared" si="5"/>
        <v>-0.13149920000000001</v>
      </c>
      <c r="J7" s="9"/>
      <c r="K7" s="8">
        <v>1.048</v>
      </c>
      <c r="L7" s="8">
        <f t="shared" si="6"/>
        <v>0.95215200000000011</v>
      </c>
      <c r="M7" s="9"/>
      <c r="N7" s="17" t="s">
        <v>19</v>
      </c>
      <c r="P7" s="79"/>
      <c r="Q7" t="str">
        <f>_xll.BDH($Q$2,"PX_LAST",A7,A7,"Days=A","Fill=P")</f>
        <v>#N/A Invalid Security</v>
      </c>
      <c r="U7" s="40"/>
      <c r="V7" s="14"/>
      <c r="X7" s="17"/>
      <c r="Z7">
        <v>0</v>
      </c>
      <c r="AB7" s="16">
        <f t="shared" si="7"/>
        <v>33024</v>
      </c>
      <c r="AC7" s="1" t="e">
        <f t="shared" si="8"/>
        <v>#N/A</v>
      </c>
      <c r="AD7" s="1" t="e">
        <f t="shared" si="8"/>
        <v>#N/A</v>
      </c>
      <c r="AE7" s="1" t="e">
        <f t="shared" si="8"/>
        <v>#N/A</v>
      </c>
      <c r="AF7" s="1" t="e">
        <f t="shared" si="8"/>
        <v>#N/A</v>
      </c>
      <c r="AG7">
        <v>0</v>
      </c>
      <c r="AH7" s="1" t="s">
        <v>19</v>
      </c>
      <c r="AJ7" s="16">
        <f t="shared" si="9"/>
        <v>33024</v>
      </c>
      <c r="AK7" s="1" t="e">
        <f t="shared" si="13"/>
        <v>#N/A</v>
      </c>
      <c r="AL7" s="1" t="e">
        <f t="shared" si="13"/>
        <v>#N/A</v>
      </c>
      <c r="AM7" s="1" t="e">
        <f t="shared" si="13"/>
        <v>#N/A</v>
      </c>
      <c r="AN7" s="1" t="e">
        <f t="shared" si="13"/>
        <v>#N/A</v>
      </c>
      <c r="AO7" s="1" t="e">
        <f t="shared" si="14"/>
        <v>#N/A</v>
      </c>
      <c r="AP7" s="1" t="e">
        <f t="shared" si="15"/>
        <v>#N/A</v>
      </c>
      <c r="AQ7" s="1" t="e">
        <f t="shared" si="16"/>
        <v>#N/A</v>
      </c>
      <c r="AR7" s="1" t="e">
        <f t="shared" si="17"/>
        <v>#N/A</v>
      </c>
      <c r="AS7" s="1"/>
      <c r="AT7" s="1"/>
      <c r="AU7" s="16">
        <f t="shared" ref="AU7:AU70" si="18">A7</f>
        <v>33024</v>
      </c>
      <c r="AV7">
        <f>IF($V7="E",4,IF($V7="R",2,IF($V7="SD",3,1)))</f>
        <v>1</v>
      </c>
      <c r="AW7">
        <f>IF($W7="E",4,IF($W7="R",2,IF($W7="SD",3,1)))</f>
        <v>1</v>
      </c>
      <c r="AX7" s="1"/>
      <c r="AY7" s="1"/>
      <c r="AZ7" s="7">
        <f t="shared" si="10"/>
        <v>33024</v>
      </c>
      <c r="BA7" s="1">
        <f>_xll.BDH($BA$4,"PX_LAST",$A6,$A6,"Days=A","Fill=P")</f>
        <v>330.8</v>
      </c>
      <c r="BB7" s="1"/>
      <c r="BC7" s="1"/>
      <c r="BD7" s="1"/>
      <c r="BE7" s="1"/>
      <c r="BF7" s="1"/>
      <c r="BG7" s="1"/>
      <c r="BH7" s="1"/>
      <c r="BI7" s="1"/>
      <c r="BJ7" t="s">
        <v>27</v>
      </c>
      <c r="BK7">
        <v>0</v>
      </c>
      <c r="BL7" s="1"/>
      <c r="BM7" s="1"/>
      <c r="BN7" s="1"/>
      <c r="BO7" s="1"/>
      <c r="BP7" s="1"/>
      <c r="BQ7" s="1"/>
      <c r="BR7" s="16" t="e">
        <f t="shared" si="2"/>
        <v>#REF!</v>
      </c>
      <c r="BS7">
        <f t="shared" si="11"/>
        <v>1</v>
      </c>
      <c r="BT7">
        <f t="shared" si="12"/>
        <v>1</v>
      </c>
    </row>
    <row r="8" spans="1:72" x14ac:dyDescent="0.25">
      <c r="A8" s="7">
        <v>33054</v>
      </c>
      <c r="B8" s="8">
        <v>6.0292999999999999E-2</v>
      </c>
      <c r="C8" s="8">
        <f t="shared" si="3"/>
        <v>3.92876832E-2</v>
      </c>
      <c r="D8" s="9"/>
      <c r="E8" s="8">
        <v>-1</v>
      </c>
      <c r="F8" s="8">
        <f t="shared" si="4"/>
        <v>-1.0481600000000002</v>
      </c>
      <c r="G8" s="9"/>
      <c r="H8" s="8">
        <v>-0.24049999999999999</v>
      </c>
      <c r="I8" s="8">
        <f t="shared" si="5"/>
        <v>-0.21869984000000003</v>
      </c>
      <c r="J8" s="9"/>
      <c r="K8" s="8">
        <v>1.0109999999999999</v>
      </c>
      <c r="L8" s="8">
        <f t="shared" si="6"/>
        <v>0.99923039999999996</v>
      </c>
      <c r="M8" s="9"/>
      <c r="N8" s="17" t="s">
        <v>19</v>
      </c>
      <c r="P8" s="79"/>
      <c r="Q8" t="str">
        <f>_xll.BDH($Q$2,"PX_LAST",A8,A8,"Days=A","Fill=P")</f>
        <v>#N/A Invalid Security</v>
      </c>
      <c r="U8" s="40"/>
      <c r="V8" s="14"/>
      <c r="X8" s="17"/>
      <c r="Z8">
        <v>0</v>
      </c>
      <c r="AB8" s="16">
        <f t="shared" si="7"/>
        <v>33054</v>
      </c>
      <c r="AC8" s="1" t="e">
        <f t="shared" si="8"/>
        <v>#N/A</v>
      </c>
      <c r="AD8" s="1" t="e">
        <f t="shared" si="8"/>
        <v>#N/A</v>
      </c>
      <c r="AE8" s="1" t="e">
        <f t="shared" si="8"/>
        <v>#N/A</v>
      </c>
      <c r="AF8" s="1" t="e">
        <f t="shared" si="8"/>
        <v>#N/A</v>
      </c>
      <c r="AG8">
        <v>0</v>
      </c>
      <c r="AH8" s="1" t="s">
        <v>19</v>
      </c>
      <c r="AJ8" s="16">
        <f t="shared" si="9"/>
        <v>33054</v>
      </c>
      <c r="AK8" s="1" t="e">
        <f t="shared" si="13"/>
        <v>#N/A</v>
      </c>
      <c r="AL8" s="1" t="e">
        <f t="shared" si="13"/>
        <v>#N/A</v>
      </c>
      <c r="AM8" s="1" t="e">
        <f t="shared" si="13"/>
        <v>#N/A</v>
      </c>
      <c r="AN8" s="1" t="e">
        <f t="shared" si="13"/>
        <v>#N/A</v>
      </c>
      <c r="AO8" s="1" t="e">
        <f t="shared" si="14"/>
        <v>#N/A</v>
      </c>
      <c r="AP8" s="1" t="e">
        <f t="shared" si="15"/>
        <v>#N/A</v>
      </c>
      <c r="AQ8" s="1" t="e">
        <f t="shared" si="16"/>
        <v>#N/A</v>
      </c>
      <c r="AR8" s="1" t="e">
        <f t="shared" si="17"/>
        <v>#N/A</v>
      </c>
      <c r="AS8" s="1"/>
      <c r="AT8" s="1"/>
      <c r="AU8" s="16">
        <f t="shared" si="18"/>
        <v>33054</v>
      </c>
      <c r="AV8">
        <f t="shared" ref="AV8:AV71" si="19">IF($V8="E",4,IF($V8="R",2,IF($V8="SD",3,1)))</f>
        <v>1</v>
      </c>
      <c r="AW8">
        <f t="shared" ref="AW8:AW71" si="20">IF($W8="E",4,IF($W8="R",2,IF($W8="SD",3,1)))</f>
        <v>1</v>
      </c>
      <c r="AX8" s="1"/>
      <c r="AY8" s="1"/>
      <c r="AZ8" s="7">
        <f t="shared" si="10"/>
        <v>33054</v>
      </c>
      <c r="BA8" s="1">
        <f>_xll.BDH($BA$4,"PX_LAST",$A7,$A7,"Days=A","Fill=P")</f>
        <v>361.23</v>
      </c>
      <c r="BB8" s="1"/>
      <c r="BC8" s="1"/>
      <c r="BD8" s="1"/>
      <c r="BE8" s="1"/>
      <c r="BF8" s="1"/>
      <c r="BG8" s="1"/>
      <c r="BH8" s="1"/>
      <c r="BI8" s="1"/>
      <c r="BJ8" t="s">
        <v>28</v>
      </c>
      <c r="BK8">
        <v>1</v>
      </c>
      <c r="BL8" s="1"/>
      <c r="BM8" s="1"/>
      <c r="BN8" s="1"/>
      <c r="BO8" s="1"/>
      <c r="BP8" s="1"/>
      <c r="BQ8" s="1"/>
      <c r="BR8" s="16" t="e">
        <f t="shared" si="2"/>
        <v>#REF!</v>
      </c>
      <c r="BS8">
        <f t="shared" si="11"/>
        <v>1</v>
      </c>
      <c r="BT8">
        <f t="shared" si="12"/>
        <v>1</v>
      </c>
    </row>
    <row r="9" spans="1:72" x14ac:dyDescent="0.25">
      <c r="A9" s="7">
        <v>33085</v>
      </c>
      <c r="B9" s="8">
        <v>-4.4109000000000002E-2</v>
      </c>
      <c r="C9" s="8">
        <f t="shared" si="3"/>
        <v>-2.7429663360000002E-2</v>
      </c>
      <c r="D9" s="9"/>
      <c r="E9" s="8">
        <v>-1.1000000000000001</v>
      </c>
      <c r="F9" s="8">
        <f t="shared" si="4"/>
        <v>-1.0896320000000002</v>
      </c>
      <c r="G9" s="9"/>
      <c r="H9" s="8">
        <v>-0.56679999999999997</v>
      </c>
      <c r="I9" s="8">
        <f t="shared" si="5"/>
        <v>-0.49717996800000003</v>
      </c>
      <c r="J9" s="9"/>
      <c r="K9" s="8">
        <v>0.89300000000000002</v>
      </c>
      <c r="L9" s="8">
        <f t="shared" si="6"/>
        <v>0.91424608000000007</v>
      </c>
      <c r="M9" s="9"/>
      <c r="N9" s="17" t="s">
        <v>19</v>
      </c>
      <c r="P9" s="79"/>
      <c r="Q9" t="str">
        <f>_xll.BDH($Q$2,"PX_LAST",A9,A9,"Days=A","Fill=P")</f>
        <v>#N/A Invalid Security</v>
      </c>
      <c r="U9" s="40"/>
      <c r="V9" s="14"/>
      <c r="X9" s="17"/>
      <c r="Z9">
        <v>0</v>
      </c>
      <c r="AB9" s="16">
        <f t="shared" si="7"/>
        <v>33085</v>
      </c>
      <c r="AC9" s="1" t="e">
        <f t="shared" si="8"/>
        <v>#N/A</v>
      </c>
      <c r="AD9" s="1" t="e">
        <f t="shared" si="8"/>
        <v>#N/A</v>
      </c>
      <c r="AE9" s="1" t="e">
        <f t="shared" si="8"/>
        <v>#N/A</v>
      </c>
      <c r="AF9" s="1" t="e">
        <f t="shared" si="8"/>
        <v>#N/A</v>
      </c>
      <c r="AG9">
        <v>0</v>
      </c>
      <c r="AH9" s="1" t="s">
        <v>19</v>
      </c>
      <c r="AJ9" s="16">
        <f t="shared" si="9"/>
        <v>33085</v>
      </c>
      <c r="AK9" s="1" t="e">
        <f t="shared" si="13"/>
        <v>#N/A</v>
      </c>
      <c r="AL9" s="1" t="e">
        <f t="shared" si="13"/>
        <v>#N/A</v>
      </c>
      <c r="AM9" s="1" t="e">
        <f t="shared" si="13"/>
        <v>#N/A</v>
      </c>
      <c r="AN9" s="1" t="e">
        <f t="shared" si="13"/>
        <v>#N/A</v>
      </c>
      <c r="AO9" s="1" t="e">
        <f t="shared" si="14"/>
        <v>#N/A</v>
      </c>
      <c r="AP9" s="1" t="e">
        <f t="shared" si="15"/>
        <v>#N/A</v>
      </c>
      <c r="AQ9" s="1" t="e">
        <f t="shared" si="16"/>
        <v>#N/A</v>
      </c>
      <c r="AR9" s="1" t="e">
        <f t="shared" si="17"/>
        <v>#N/A</v>
      </c>
      <c r="AS9" s="1"/>
      <c r="AT9" s="1"/>
      <c r="AU9" s="16">
        <f t="shared" si="18"/>
        <v>33085</v>
      </c>
      <c r="AV9">
        <f t="shared" si="19"/>
        <v>1</v>
      </c>
      <c r="AW9">
        <f t="shared" si="20"/>
        <v>1</v>
      </c>
      <c r="AX9" s="1"/>
      <c r="AY9" s="1"/>
      <c r="AZ9" s="7">
        <f t="shared" si="10"/>
        <v>33085</v>
      </c>
      <c r="BA9" s="1">
        <f>_xll.BDH($BA$4,"PX_LAST",$A8,$A8,"Days=A","Fill=P")</f>
        <v>358.02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6" t="e">
        <f t="shared" si="2"/>
        <v>#REF!</v>
      </c>
      <c r="BS9">
        <f t="shared" si="11"/>
        <v>1</v>
      </c>
      <c r="BT9">
        <f t="shared" si="12"/>
        <v>1</v>
      </c>
    </row>
    <row r="10" spans="1:72" x14ac:dyDescent="0.25">
      <c r="A10" s="7">
        <v>33116</v>
      </c>
      <c r="B10" s="8">
        <v>-0.25739899999999999</v>
      </c>
      <c r="C10" s="8">
        <f t="shared" si="3"/>
        <v>-0.21140513267200001</v>
      </c>
      <c r="D10" s="9"/>
      <c r="E10" s="8">
        <v>-2.8</v>
      </c>
      <c r="F10" s="8">
        <f t="shared" si="4"/>
        <v>-2.4579263999999998</v>
      </c>
      <c r="G10" s="9"/>
      <c r="H10" s="8">
        <v>-0.57350000000000001</v>
      </c>
      <c r="I10" s="8">
        <f t="shared" si="5"/>
        <v>-0.55823599360000009</v>
      </c>
      <c r="J10" s="9"/>
      <c r="K10" s="8">
        <v>-0.11799999999999999</v>
      </c>
      <c r="L10" s="8">
        <f t="shared" si="6"/>
        <v>8.8449216000000039E-2</v>
      </c>
      <c r="M10" s="9"/>
      <c r="N10" s="17" t="s">
        <v>19</v>
      </c>
      <c r="P10" s="79"/>
      <c r="Q10" t="str">
        <f>_xll.BDH($Q$2,"PX_LAST",A10,A10,"Days=A","Fill=P")</f>
        <v>#N/A Invalid Security</v>
      </c>
      <c r="U10" s="40"/>
      <c r="V10" s="14"/>
      <c r="X10" s="17"/>
      <c r="Z10">
        <v>0</v>
      </c>
      <c r="AB10" s="16">
        <f t="shared" si="7"/>
        <v>33116</v>
      </c>
      <c r="AC10" s="1" t="e">
        <f t="shared" si="8"/>
        <v>#N/A</v>
      </c>
      <c r="AD10" s="1" t="e">
        <f t="shared" si="8"/>
        <v>#N/A</v>
      </c>
      <c r="AE10" s="1" t="e">
        <f t="shared" si="8"/>
        <v>#N/A</v>
      </c>
      <c r="AF10" s="1" t="e">
        <f t="shared" si="8"/>
        <v>#N/A</v>
      </c>
      <c r="AG10">
        <v>0</v>
      </c>
      <c r="AH10" s="1" t="s">
        <v>19</v>
      </c>
      <c r="AJ10" s="16">
        <f t="shared" si="9"/>
        <v>33116</v>
      </c>
      <c r="AK10" s="1" t="e">
        <f t="shared" si="13"/>
        <v>#N/A</v>
      </c>
      <c r="AL10" s="1" t="e">
        <f t="shared" si="13"/>
        <v>#N/A</v>
      </c>
      <c r="AM10" s="1" t="e">
        <f t="shared" si="13"/>
        <v>#N/A</v>
      </c>
      <c r="AN10" s="1" t="e">
        <f t="shared" si="13"/>
        <v>#N/A</v>
      </c>
      <c r="AO10" s="1" t="e">
        <f t="shared" si="14"/>
        <v>#N/A</v>
      </c>
      <c r="AP10" s="1" t="e">
        <f t="shared" si="15"/>
        <v>#N/A</v>
      </c>
      <c r="AQ10" s="1" t="e">
        <f t="shared" si="16"/>
        <v>#N/A</v>
      </c>
      <c r="AR10" s="1" t="e">
        <f t="shared" si="17"/>
        <v>#N/A</v>
      </c>
      <c r="AS10" s="1"/>
      <c r="AT10" s="1"/>
      <c r="AU10" s="16">
        <f t="shared" si="18"/>
        <v>33116</v>
      </c>
      <c r="AV10">
        <f t="shared" si="19"/>
        <v>1</v>
      </c>
      <c r="AW10">
        <f t="shared" si="20"/>
        <v>1</v>
      </c>
      <c r="AX10" s="1"/>
      <c r="AY10" s="1"/>
      <c r="AZ10" s="7">
        <f t="shared" si="10"/>
        <v>33116</v>
      </c>
      <c r="BA10" s="1">
        <f>_xll.BDH($BA$4,"PX_LAST",$A9,$A9,"Days=A","Fill=P")</f>
        <v>356.15</v>
      </c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6" t="e">
        <f t="shared" si="2"/>
        <v>#REF!</v>
      </c>
      <c r="BS10">
        <f t="shared" si="11"/>
        <v>1</v>
      </c>
      <c r="BT10">
        <f t="shared" si="12"/>
        <v>1</v>
      </c>
    </row>
    <row r="11" spans="1:72" x14ac:dyDescent="0.25">
      <c r="A11" s="7">
        <v>33146</v>
      </c>
      <c r="B11" s="8">
        <v>-0.259349</v>
      </c>
      <c r="C11" s="8">
        <f t="shared" si="3"/>
        <v>-0.2497602265344</v>
      </c>
      <c r="D11" s="9"/>
      <c r="E11" s="8">
        <v>-4.2</v>
      </c>
      <c r="F11" s="8">
        <f t="shared" si="4"/>
        <v>-3.8515852800000001</v>
      </c>
      <c r="G11" s="9"/>
      <c r="H11" s="8">
        <v>-1.1214999999999999</v>
      </c>
      <c r="I11" s="8">
        <f t="shared" si="5"/>
        <v>-1.0088471987200001</v>
      </c>
      <c r="J11" s="9"/>
      <c r="K11" s="8">
        <v>-1.044</v>
      </c>
      <c r="L11" s="8">
        <f t="shared" si="6"/>
        <v>-0.81751015680000005</v>
      </c>
      <c r="M11" s="9"/>
      <c r="N11" s="17" t="s">
        <v>19</v>
      </c>
      <c r="P11" s="79"/>
      <c r="Q11" t="str">
        <f>_xll.BDH($Q$2,"PX_LAST",A11,A11,"Days=A","Fill=P")</f>
        <v>#N/A Invalid Security</v>
      </c>
      <c r="U11" s="40"/>
      <c r="V11" s="14"/>
      <c r="X11" s="17"/>
      <c r="Z11">
        <v>0</v>
      </c>
      <c r="AB11" s="16">
        <f t="shared" si="7"/>
        <v>33146</v>
      </c>
      <c r="AC11" s="1" t="e">
        <f t="shared" si="8"/>
        <v>#N/A</v>
      </c>
      <c r="AD11" s="1" t="e">
        <f t="shared" si="8"/>
        <v>#N/A</v>
      </c>
      <c r="AE11" s="1" t="e">
        <f t="shared" si="8"/>
        <v>#N/A</v>
      </c>
      <c r="AF11" s="1" t="e">
        <f t="shared" si="8"/>
        <v>#N/A</v>
      </c>
      <c r="AG11">
        <v>0</v>
      </c>
      <c r="AH11" s="1" t="s">
        <v>19</v>
      </c>
      <c r="AJ11" s="16">
        <f t="shared" si="9"/>
        <v>33146</v>
      </c>
      <c r="AK11" s="1" t="e">
        <f t="shared" si="13"/>
        <v>#N/A</v>
      </c>
      <c r="AL11" s="1" t="e">
        <f t="shared" si="13"/>
        <v>#N/A</v>
      </c>
      <c r="AM11" s="1" t="e">
        <f t="shared" si="13"/>
        <v>#N/A</v>
      </c>
      <c r="AN11" s="1" t="e">
        <f t="shared" si="13"/>
        <v>#N/A</v>
      </c>
      <c r="AO11" s="1" t="e">
        <f t="shared" si="14"/>
        <v>#N/A</v>
      </c>
      <c r="AP11" s="1" t="e">
        <f t="shared" si="15"/>
        <v>#N/A</v>
      </c>
      <c r="AQ11" s="1" t="e">
        <f t="shared" si="16"/>
        <v>#N/A</v>
      </c>
      <c r="AR11" s="1" t="e">
        <f t="shared" si="17"/>
        <v>#N/A</v>
      </c>
      <c r="AS11" s="1"/>
      <c r="AT11" s="1"/>
      <c r="AU11" s="16">
        <f t="shared" si="18"/>
        <v>33146</v>
      </c>
      <c r="AV11">
        <f t="shared" si="19"/>
        <v>1</v>
      </c>
      <c r="AW11">
        <f t="shared" si="20"/>
        <v>1</v>
      </c>
      <c r="AX11" s="1"/>
      <c r="AY11" s="1"/>
      <c r="AZ11" s="7">
        <f t="shared" si="10"/>
        <v>33146</v>
      </c>
      <c r="BA11" s="1">
        <f>_xll.BDH($BA$4,"PX_LAST",$A10,$A10,"Days=A","Fill=P")</f>
        <v>322.56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6" t="e">
        <f t="shared" si="2"/>
        <v>#REF!</v>
      </c>
      <c r="BS11">
        <f t="shared" si="11"/>
        <v>1</v>
      </c>
      <c r="BT11">
        <f t="shared" si="12"/>
        <v>1</v>
      </c>
    </row>
    <row r="12" spans="1:72" x14ac:dyDescent="0.25">
      <c r="A12" s="7">
        <v>33177</v>
      </c>
      <c r="B12" s="8">
        <v>-0.206762</v>
      </c>
      <c r="C12" s="8">
        <f t="shared" si="3"/>
        <v>-0.21536164530688001</v>
      </c>
      <c r="D12" s="9"/>
      <c r="E12" s="8">
        <v>-5.3</v>
      </c>
      <c r="F12" s="8">
        <f t="shared" si="4"/>
        <v>-5.0103170559999999</v>
      </c>
      <c r="G12" s="9"/>
      <c r="H12" s="8">
        <v>-1.6587000000000001</v>
      </c>
      <c r="I12" s="8">
        <f t="shared" si="5"/>
        <v>-1.5287294397440001</v>
      </c>
      <c r="J12" s="9"/>
      <c r="K12" s="8">
        <v>-0.89700000000000002</v>
      </c>
      <c r="L12" s="8">
        <f t="shared" si="6"/>
        <v>-0.88110203135999998</v>
      </c>
      <c r="M12" s="9"/>
      <c r="N12" s="17" t="s">
        <v>19</v>
      </c>
      <c r="P12" s="79"/>
      <c r="Q12" t="str">
        <f>_xll.BDH($Q$2,"PX_LAST",A12,A12,"Days=A","Fill=P")</f>
        <v>#N/A Invalid Security</v>
      </c>
      <c r="U12" s="40"/>
      <c r="V12" s="14"/>
      <c r="X12" s="17"/>
      <c r="Z12">
        <v>0</v>
      </c>
      <c r="AB12" s="16">
        <f t="shared" si="7"/>
        <v>33177</v>
      </c>
      <c r="AC12" s="1" t="e">
        <f t="shared" si="8"/>
        <v>#N/A</v>
      </c>
      <c r="AD12" s="1" t="e">
        <f t="shared" si="8"/>
        <v>#N/A</v>
      </c>
      <c r="AE12" s="1" t="e">
        <f t="shared" si="8"/>
        <v>#N/A</v>
      </c>
      <c r="AF12" s="1" t="e">
        <f t="shared" si="8"/>
        <v>#N/A</v>
      </c>
      <c r="AG12">
        <v>0</v>
      </c>
      <c r="AH12" s="1" t="s">
        <v>19</v>
      </c>
      <c r="AJ12" s="16">
        <f t="shared" si="9"/>
        <v>33177</v>
      </c>
      <c r="AK12" s="1" t="e">
        <f t="shared" si="13"/>
        <v>#N/A</v>
      </c>
      <c r="AL12" s="1" t="e">
        <f t="shared" si="13"/>
        <v>#N/A</v>
      </c>
      <c r="AM12" s="1" t="e">
        <f t="shared" si="13"/>
        <v>#N/A</v>
      </c>
      <c r="AN12" s="1" t="e">
        <f t="shared" si="13"/>
        <v>#N/A</v>
      </c>
      <c r="AO12" s="1" t="e">
        <f t="shared" si="14"/>
        <v>#N/A</v>
      </c>
      <c r="AP12" s="1" t="e">
        <f t="shared" si="15"/>
        <v>#N/A</v>
      </c>
      <c r="AQ12" s="1" t="e">
        <f t="shared" si="16"/>
        <v>#N/A</v>
      </c>
      <c r="AR12" s="1" t="e">
        <f t="shared" si="17"/>
        <v>#N/A</v>
      </c>
      <c r="AS12" s="1"/>
      <c r="AT12" s="1"/>
      <c r="AU12" s="16">
        <f t="shared" si="18"/>
        <v>33177</v>
      </c>
      <c r="AV12">
        <f t="shared" si="19"/>
        <v>1</v>
      </c>
      <c r="AW12">
        <f t="shared" si="20"/>
        <v>1</v>
      </c>
      <c r="AX12" s="1"/>
      <c r="AY12" s="1"/>
      <c r="AZ12" s="7">
        <f t="shared" si="10"/>
        <v>33177</v>
      </c>
      <c r="BA12" s="1">
        <f>_xll.BDH($BA$4,"PX_LAST",$A11,$A11,"Days=A","Fill=P")</f>
        <v>306.05</v>
      </c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6" t="e">
        <f t="shared" si="2"/>
        <v>#REF!</v>
      </c>
      <c r="BS12">
        <f t="shared" si="11"/>
        <v>1</v>
      </c>
      <c r="BT12">
        <f t="shared" si="12"/>
        <v>1</v>
      </c>
    </row>
    <row r="13" spans="1:72" x14ac:dyDescent="0.25">
      <c r="A13" s="7">
        <v>33207</v>
      </c>
      <c r="B13" s="8">
        <v>-0.24893100000000001</v>
      </c>
      <c r="C13" s="8">
        <f t="shared" si="3"/>
        <v>-0.24221712906137602</v>
      </c>
      <c r="D13" s="9"/>
      <c r="E13" s="8">
        <v>-7.2</v>
      </c>
      <c r="F13" s="8">
        <f t="shared" si="4"/>
        <v>-6.7620634112000007</v>
      </c>
      <c r="G13" s="9"/>
      <c r="H13" s="8">
        <v>-1.7883</v>
      </c>
      <c r="I13" s="8">
        <f t="shared" si="5"/>
        <v>-1.7363858879488001</v>
      </c>
      <c r="J13" s="9"/>
      <c r="K13" s="8">
        <v>-0.97099999999999997</v>
      </c>
      <c r="L13" s="8">
        <f t="shared" si="6"/>
        <v>-0.95302040627200002</v>
      </c>
      <c r="M13" s="9"/>
      <c r="N13" s="17" t="s">
        <v>19</v>
      </c>
      <c r="P13" s="79"/>
      <c r="Q13" t="str">
        <f>_xll.BDH($Q$2,"PX_LAST",A13,A13,"Days=A","Fill=P")</f>
        <v>#N/A Invalid Security</v>
      </c>
      <c r="U13" s="40"/>
      <c r="V13" s="14"/>
      <c r="X13" s="17"/>
      <c r="Z13">
        <v>0</v>
      </c>
      <c r="AB13" s="16">
        <f t="shared" si="7"/>
        <v>33207</v>
      </c>
      <c r="AC13" s="1" t="e">
        <f t="shared" si="8"/>
        <v>#N/A</v>
      </c>
      <c r="AD13" s="1" t="e">
        <f t="shared" si="8"/>
        <v>#N/A</v>
      </c>
      <c r="AE13" s="1" t="e">
        <f t="shared" si="8"/>
        <v>#N/A</v>
      </c>
      <c r="AF13" s="1" t="e">
        <f t="shared" si="8"/>
        <v>#N/A</v>
      </c>
      <c r="AG13">
        <v>0</v>
      </c>
      <c r="AH13" s="1" t="s">
        <v>19</v>
      </c>
      <c r="AJ13" s="16">
        <f t="shared" si="9"/>
        <v>33207</v>
      </c>
      <c r="AK13" s="1" t="e">
        <f t="shared" si="13"/>
        <v>#N/A</v>
      </c>
      <c r="AL13" s="1" t="e">
        <f t="shared" si="13"/>
        <v>#N/A</v>
      </c>
      <c r="AM13" s="1" t="e">
        <f t="shared" si="13"/>
        <v>#N/A</v>
      </c>
      <c r="AN13" s="1" t="e">
        <f t="shared" si="13"/>
        <v>#N/A</v>
      </c>
      <c r="AO13" s="1" t="e">
        <f t="shared" si="14"/>
        <v>#N/A</v>
      </c>
      <c r="AP13" s="1" t="e">
        <f t="shared" si="15"/>
        <v>#N/A</v>
      </c>
      <c r="AQ13" s="1" t="e">
        <f t="shared" si="16"/>
        <v>#N/A</v>
      </c>
      <c r="AR13" s="1" t="e">
        <f t="shared" si="17"/>
        <v>#N/A</v>
      </c>
      <c r="AS13" s="1"/>
      <c r="AT13" s="1"/>
      <c r="AU13" s="16">
        <f t="shared" si="18"/>
        <v>33207</v>
      </c>
      <c r="AV13">
        <f t="shared" si="19"/>
        <v>1</v>
      </c>
      <c r="AW13">
        <f t="shared" si="20"/>
        <v>1</v>
      </c>
      <c r="AX13" s="1"/>
      <c r="AY13" s="1"/>
      <c r="AZ13" s="7">
        <f t="shared" si="10"/>
        <v>33207</v>
      </c>
      <c r="BA13" s="1">
        <f>_xll.BDH($BA$4,"PX_LAST",$A12,$A12,"Days=A","Fill=P")</f>
        <v>304</v>
      </c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6" t="e">
        <f t="shared" si="2"/>
        <v>#REF!</v>
      </c>
      <c r="BS13">
        <f t="shared" si="11"/>
        <v>1</v>
      </c>
      <c r="BT13">
        <f t="shared" si="12"/>
        <v>1</v>
      </c>
    </row>
    <row r="14" spans="1:72" x14ac:dyDescent="0.25">
      <c r="A14" s="7">
        <v>33238</v>
      </c>
      <c r="B14" s="8">
        <v>-0.25201000000000001</v>
      </c>
      <c r="C14" s="8">
        <f t="shared" si="3"/>
        <v>-0.25005142581227524</v>
      </c>
      <c r="D14" s="9"/>
      <c r="E14" s="8">
        <v>-8.3000000000000007</v>
      </c>
      <c r="F14" s="8">
        <f t="shared" si="4"/>
        <v>-7.9924126822400012</v>
      </c>
      <c r="G14" s="9"/>
      <c r="H14" s="8">
        <v>-1.3737999999999999</v>
      </c>
      <c r="I14" s="8">
        <f t="shared" si="5"/>
        <v>-1.4463171775897601</v>
      </c>
      <c r="J14" s="9"/>
      <c r="K14" s="8">
        <v>-1.181</v>
      </c>
      <c r="L14" s="8">
        <f t="shared" si="6"/>
        <v>-1.1354040812544002</v>
      </c>
      <c r="M14" s="9"/>
      <c r="N14" s="17" t="s">
        <v>19</v>
      </c>
      <c r="P14" s="79"/>
      <c r="Q14" t="str">
        <f>_xll.BDH($Q$2,"PX_LAST",A14,A14,"Days=A","Fill=P")</f>
        <v>#N/A Invalid Security</v>
      </c>
      <c r="U14" s="40"/>
      <c r="V14" s="14"/>
      <c r="X14" s="17"/>
      <c r="Z14">
        <v>0</v>
      </c>
      <c r="AB14" s="16">
        <f t="shared" si="7"/>
        <v>33238</v>
      </c>
      <c r="AC14" s="1" t="e">
        <f t="shared" si="8"/>
        <v>#N/A</v>
      </c>
      <c r="AD14" s="1" t="e">
        <f t="shared" si="8"/>
        <v>#N/A</v>
      </c>
      <c r="AE14" s="1" t="e">
        <f t="shared" si="8"/>
        <v>#N/A</v>
      </c>
      <c r="AF14" s="1" t="e">
        <f t="shared" si="8"/>
        <v>#N/A</v>
      </c>
      <c r="AG14">
        <v>0</v>
      </c>
      <c r="AH14" s="1" t="s">
        <v>19</v>
      </c>
      <c r="AJ14" s="16">
        <f t="shared" si="9"/>
        <v>33238</v>
      </c>
      <c r="AK14" s="1" t="e">
        <f t="shared" si="13"/>
        <v>#N/A</v>
      </c>
      <c r="AL14" s="1" t="e">
        <f t="shared" si="13"/>
        <v>#N/A</v>
      </c>
      <c r="AM14" s="1" t="e">
        <f t="shared" si="13"/>
        <v>#N/A</v>
      </c>
      <c r="AN14" s="1" t="e">
        <f t="shared" si="13"/>
        <v>#N/A</v>
      </c>
      <c r="AO14" s="1" t="e">
        <f t="shared" si="14"/>
        <v>#N/A</v>
      </c>
      <c r="AP14" s="1" t="e">
        <f t="shared" si="15"/>
        <v>#N/A</v>
      </c>
      <c r="AQ14" s="1" t="e">
        <f t="shared" si="16"/>
        <v>#N/A</v>
      </c>
      <c r="AR14" s="1" t="e">
        <f t="shared" si="17"/>
        <v>#N/A</v>
      </c>
      <c r="AS14" s="1"/>
      <c r="AT14" s="1"/>
      <c r="AU14" s="16">
        <f t="shared" si="18"/>
        <v>33238</v>
      </c>
      <c r="AV14">
        <f t="shared" si="19"/>
        <v>1</v>
      </c>
      <c r="AW14">
        <f t="shared" si="20"/>
        <v>1</v>
      </c>
      <c r="AX14" s="1"/>
      <c r="AY14" s="1"/>
      <c r="AZ14" s="7">
        <f t="shared" si="10"/>
        <v>33238</v>
      </c>
      <c r="BA14" s="1">
        <f>_xll.BDH($BA$4,"PX_LAST",$A13,$A13,"Days=A","Fill=P")</f>
        <v>322.22000000000003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6" t="e">
        <f t="shared" si="2"/>
        <v>#REF!</v>
      </c>
      <c r="BS14">
        <f t="shared" si="11"/>
        <v>1</v>
      </c>
      <c r="BT14">
        <f t="shared" si="12"/>
        <v>1</v>
      </c>
    </row>
    <row r="15" spans="1:72" x14ac:dyDescent="0.25">
      <c r="A15" s="7">
        <v>33269</v>
      </c>
      <c r="B15" s="8">
        <v>-0.33613399999999999</v>
      </c>
      <c r="C15" s="8">
        <f t="shared" si="3"/>
        <v>-0.31891748516245505</v>
      </c>
      <c r="D15" s="9"/>
      <c r="E15" s="8">
        <v>-9.3000000000000007</v>
      </c>
      <c r="F15" s="8">
        <f t="shared" si="4"/>
        <v>-9.0384825364480008</v>
      </c>
      <c r="G15" s="9"/>
      <c r="H15" s="8">
        <v>-1.421</v>
      </c>
      <c r="I15" s="8">
        <f t="shared" si="5"/>
        <v>-1.426063435517952</v>
      </c>
      <c r="J15" s="9"/>
      <c r="K15" s="8">
        <v>0.16200000000000001</v>
      </c>
      <c r="L15" s="8">
        <f t="shared" si="6"/>
        <v>-9.7480816250880037E-2</v>
      </c>
      <c r="M15" s="9"/>
      <c r="N15" s="17" t="s">
        <v>19</v>
      </c>
      <c r="P15" s="79"/>
      <c r="Q15" t="str">
        <f>_xll.BDH($Q$2,"PX_LAST",A15,A15,"Days=A","Fill=P")</f>
        <v>#N/A Invalid Security</v>
      </c>
      <c r="U15" s="40"/>
      <c r="V15" s="14"/>
      <c r="X15" s="17"/>
      <c r="Z15">
        <v>0</v>
      </c>
      <c r="AB15" s="16">
        <f t="shared" si="7"/>
        <v>33269</v>
      </c>
      <c r="AC15" s="1" t="e">
        <f t="shared" si="8"/>
        <v>#N/A</v>
      </c>
      <c r="AD15" s="1" t="e">
        <f t="shared" si="8"/>
        <v>#N/A</v>
      </c>
      <c r="AE15" s="1" t="e">
        <f t="shared" si="8"/>
        <v>#N/A</v>
      </c>
      <c r="AF15" s="1" t="e">
        <f t="shared" si="8"/>
        <v>#N/A</v>
      </c>
      <c r="AG15">
        <v>0</v>
      </c>
      <c r="AH15" s="1" t="s">
        <v>19</v>
      </c>
      <c r="AJ15" s="16">
        <f t="shared" si="9"/>
        <v>33269</v>
      </c>
      <c r="AK15" s="1" t="e">
        <f t="shared" si="13"/>
        <v>#N/A</v>
      </c>
      <c r="AL15" s="1" t="e">
        <f t="shared" si="13"/>
        <v>#N/A</v>
      </c>
      <c r="AM15" s="1" t="e">
        <f t="shared" si="13"/>
        <v>#N/A</v>
      </c>
      <c r="AN15" s="1" t="e">
        <f t="shared" si="13"/>
        <v>#N/A</v>
      </c>
      <c r="AO15" s="1" t="e">
        <f t="shared" si="14"/>
        <v>#N/A</v>
      </c>
      <c r="AP15" s="1" t="e">
        <f t="shared" si="15"/>
        <v>#N/A</v>
      </c>
      <c r="AQ15" s="1" t="e">
        <f t="shared" si="16"/>
        <v>#N/A</v>
      </c>
      <c r="AR15" s="1" t="e">
        <f t="shared" si="17"/>
        <v>#N/A</v>
      </c>
      <c r="AS15" s="1"/>
      <c r="AT15" s="1"/>
      <c r="AU15" s="16">
        <f t="shared" si="18"/>
        <v>33269</v>
      </c>
      <c r="AV15">
        <f t="shared" si="19"/>
        <v>1</v>
      </c>
      <c r="AW15">
        <f t="shared" si="20"/>
        <v>1</v>
      </c>
      <c r="AX15" s="1"/>
      <c r="AY15" s="1"/>
      <c r="AZ15" s="7">
        <f t="shared" si="10"/>
        <v>33269</v>
      </c>
      <c r="BA15" s="1">
        <f>_xll.BDH($BA$4,"PX_LAST",$A14,$A14,"Days=A","Fill=P")</f>
        <v>330.22</v>
      </c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6" t="e">
        <f t="shared" si="2"/>
        <v>#REF!</v>
      </c>
      <c r="BS15">
        <f t="shared" si="11"/>
        <v>1</v>
      </c>
      <c r="BT15">
        <f t="shared" si="12"/>
        <v>1</v>
      </c>
    </row>
    <row r="16" spans="1:72" x14ac:dyDescent="0.25">
      <c r="A16" s="7">
        <v>33297</v>
      </c>
      <c r="B16" s="8">
        <v>-0.27177299999999999</v>
      </c>
      <c r="C16" s="8">
        <f t="shared" si="3"/>
        <v>-0.28120189703249104</v>
      </c>
      <c r="D16" s="9"/>
      <c r="E16" s="8">
        <v>-9.4</v>
      </c>
      <c r="F16" s="8">
        <f t="shared" si="4"/>
        <v>-9.3276965072896001</v>
      </c>
      <c r="G16" s="9"/>
      <c r="H16" s="8">
        <v>-1.3435999999999999</v>
      </c>
      <c r="I16" s="8">
        <f t="shared" si="5"/>
        <v>-1.3600926871035905</v>
      </c>
      <c r="J16" s="9"/>
      <c r="K16" s="8">
        <v>0.13900000000000001</v>
      </c>
      <c r="L16" s="8">
        <f t="shared" si="6"/>
        <v>9.1703836749824019E-2</v>
      </c>
      <c r="M16" s="9"/>
      <c r="N16" s="17" t="s">
        <v>19</v>
      </c>
      <c r="P16" s="79"/>
      <c r="Q16" t="str">
        <f>_xll.BDH($Q$2,"PX_LAST",A16,A16,"Days=A","Fill=P")</f>
        <v>#N/A Invalid Security</v>
      </c>
      <c r="U16" s="40"/>
      <c r="V16" s="14"/>
      <c r="X16" s="17"/>
      <c r="Z16">
        <v>0</v>
      </c>
      <c r="AB16" s="16">
        <f t="shared" si="7"/>
        <v>33297</v>
      </c>
      <c r="AC16" s="1" t="e">
        <f t="shared" si="8"/>
        <v>#N/A</v>
      </c>
      <c r="AD16" s="1" t="e">
        <f t="shared" si="8"/>
        <v>#N/A</v>
      </c>
      <c r="AE16" s="1" t="e">
        <f t="shared" si="8"/>
        <v>#N/A</v>
      </c>
      <c r="AF16" s="1" t="e">
        <f t="shared" si="8"/>
        <v>#N/A</v>
      </c>
      <c r="AG16">
        <v>0</v>
      </c>
      <c r="AH16" s="1" t="s">
        <v>19</v>
      </c>
      <c r="AJ16" s="16">
        <f t="shared" si="9"/>
        <v>33297</v>
      </c>
      <c r="AK16" s="1" t="e">
        <f t="shared" si="13"/>
        <v>#N/A</v>
      </c>
      <c r="AL16" s="1" t="e">
        <f t="shared" si="13"/>
        <v>#N/A</v>
      </c>
      <c r="AM16" s="1" t="e">
        <f t="shared" si="13"/>
        <v>#N/A</v>
      </c>
      <c r="AN16" s="1" t="e">
        <f t="shared" si="13"/>
        <v>#N/A</v>
      </c>
      <c r="AO16" s="1" t="e">
        <f t="shared" si="14"/>
        <v>#N/A</v>
      </c>
      <c r="AP16" s="1" t="e">
        <f t="shared" si="15"/>
        <v>#N/A</v>
      </c>
      <c r="AQ16" s="1" t="e">
        <f t="shared" si="16"/>
        <v>#N/A</v>
      </c>
      <c r="AR16" s="1" t="e">
        <f t="shared" si="17"/>
        <v>#N/A</v>
      </c>
      <c r="AS16" s="1"/>
      <c r="AT16" s="1"/>
      <c r="AU16" s="16">
        <f t="shared" si="18"/>
        <v>33297</v>
      </c>
      <c r="AV16">
        <f t="shared" si="19"/>
        <v>1</v>
      </c>
      <c r="AW16">
        <f t="shared" si="20"/>
        <v>1</v>
      </c>
      <c r="AX16" s="1"/>
      <c r="AY16" s="1"/>
      <c r="AZ16" s="7">
        <f t="shared" si="10"/>
        <v>33297</v>
      </c>
      <c r="BA16" s="1">
        <f>_xll.BDH($BA$4,"PX_LAST",$A15,$A15,"Days=A","Fill=P")</f>
        <v>343.93</v>
      </c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6" t="e">
        <f t="shared" si="2"/>
        <v>#REF!</v>
      </c>
      <c r="BS16">
        <f t="shared" si="11"/>
        <v>1</v>
      </c>
      <c r="BT16">
        <f t="shared" si="12"/>
        <v>1</v>
      </c>
    </row>
    <row r="17" spans="1:72" x14ac:dyDescent="0.25">
      <c r="A17" s="7">
        <v>33328</v>
      </c>
      <c r="B17" s="8">
        <v>-0.20338300000000001</v>
      </c>
      <c r="C17" s="8">
        <f t="shared" si="3"/>
        <v>-0.21894677940649823</v>
      </c>
      <c r="D17" s="9"/>
      <c r="E17" s="8">
        <v>-9.8000000000000007</v>
      </c>
      <c r="F17" s="8">
        <f t="shared" si="4"/>
        <v>-9.7055393014579217</v>
      </c>
      <c r="G17" s="9"/>
      <c r="H17" s="8">
        <v>-0.8024</v>
      </c>
      <c r="I17" s="8">
        <f t="shared" si="5"/>
        <v>-0.91393853742071818</v>
      </c>
      <c r="J17" s="9"/>
      <c r="K17" s="8">
        <v>0.70699999999999996</v>
      </c>
      <c r="L17" s="8">
        <f t="shared" si="6"/>
        <v>0.58394076734996481</v>
      </c>
      <c r="M17" s="9"/>
      <c r="N17" s="17" t="s">
        <v>19</v>
      </c>
      <c r="P17" s="79"/>
      <c r="Q17" t="str">
        <f>_xll.BDH($Q$2,"PX_LAST",A17,A17,"Days=A","Fill=P")</f>
        <v>#N/A Invalid Security</v>
      </c>
      <c r="U17" s="40"/>
      <c r="V17" s="14"/>
      <c r="X17" s="17"/>
      <c r="Z17">
        <v>0</v>
      </c>
      <c r="AB17" s="16">
        <f t="shared" si="7"/>
        <v>33328</v>
      </c>
      <c r="AC17" s="1" t="e">
        <f t="shared" si="8"/>
        <v>#N/A</v>
      </c>
      <c r="AD17" s="1" t="e">
        <f t="shared" si="8"/>
        <v>#N/A</v>
      </c>
      <c r="AE17" s="1" t="e">
        <f t="shared" si="8"/>
        <v>#N/A</v>
      </c>
      <c r="AF17" s="1" t="e">
        <f t="shared" si="8"/>
        <v>#N/A</v>
      </c>
      <c r="AG17">
        <v>0</v>
      </c>
      <c r="AH17" s="1" t="s">
        <v>19</v>
      </c>
      <c r="AJ17" s="16">
        <f t="shared" si="9"/>
        <v>33328</v>
      </c>
      <c r="AK17" s="1" t="e">
        <f t="shared" si="13"/>
        <v>#N/A</v>
      </c>
      <c r="AL17" s="1" t="e">
        <f t="shared" si="13"/>
        <v>#N/A</v>
      </c>
      <c r="AM17" s="1" t="e">
        <f t="shared" si="13"/>
        <v>#N/A</v>
      </c>
      <c r="AN17" s="1" t="e">
        <f t="shared" si="13"/>
        <v>#N/A</v>
      </c>
      <c r="AO17" s="1" t="e">
        <f t="shared" si="14"/>
        <v>#N/A</v>
      </c>
      <c r="AP17" s="1" t="e">
        <f t="shared" si="15"/>
        <v>#N/A</v>
      </c>
      <c r="AQ17" s="1" t="e">
        <f t="shared" si="16"/>
        <v>#N/A</v>
      </c>
      <c r="AR17" s="1" t="e">
        <f t="shared" si="17"/>
        <v>#N/A</v>
      </c>
      <c r="AS17" s="1"/>
      <c r="AT17" s="1"/>
      <c r="AU17" s="16">
        <f t="shared" si="18"/>
        <v>33328</v>
      </c>
      <c r="AV17">
        <f t="shared" si="19"/>
        <v>1</v>
      </c>
      <c r="AW17">
        <f t="shared" si="20"/>
        <v>1</v>
      </c>
      <c r="AX17" s="1"/>
      <c r="AY17" s="1"/>
      <c r="AZ17" s="7">
        <f t="shared" si="10"/>
        <v>33328</v>
      </c>
      <c r="BA17" s="1">
        <f>_xll.BDH($BA$4,"PX_LAST",$A16,$A16,"Days=A","Fill=P")</f>
        <v>367.07</v>
      </c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6" t="e">
        <f t="shared" si="2"/>
        <v>#REF!</v>
      </c>
      <c r="BS17">
        <f t="shared" si="11"/>
        <v>1</v>
      </c>
      <c r="BT17">
        <f t="shared" si="12"/>
        <v>1</v>
      </c>
    </row>
    <row r="18" spans="1:72" x14ac:dyDescent="0.25">
      <c r="A18" s="7">
        <v>33358</v>
      </c>
      <c r="B18" s="8">
        <v>-0.11681900000000001</v>
      </c>
      <c r="C18" s="8">
        <f t="shared" si="3"/>
        <v>-0.13724455588129966</v>
      </c>
      <c r="D18" s="9"/>
      <c r="E18" s="8">
        <v>-8.6</v>
      </c>
      <c r="F18" s="8">
        <f t="shared" si="4"/>
        <v>-8.8211078602915833</v>
      </c>
      <c r="G18" s="9"/>
      <c r="H18" s="8">
        <v>8.5599999999999996E-2</v>
      </c>
      <c r="I18" s="8">
        <f t="shared" si="5"/>
        <v>-0.11430770748414364</v>
      </c>
      <c r="J18" s="9"/>
      <c r="K18" s="8">
        <v>0.871</v>
      </c>
      <c r="L18" s="8">
        <f t="shared" si="6"/>
        <v>0.81358815346999303</v>
      </c>
      <c r="M18" s="9"/>
      <c r="N18" s="17" t="s">
        <v>19</v>
      </c>
      <c r="P18" s="79"/>
      <c r="Q18" t="str">
        <f>_xll.BDH($Q$2,"PX_LAST",A18,A18,"Days=A","Fill=P")</f>
        <v>#N/A Invalid Security</v>
      </c>
      <c r="U18" s="40"/>
      <c r="V18" s="14"/>
      <c r="X18" s="17"/>
      <c r="Z18">
        <v>0</v>
      </c>
      <c r="AB18" s="16">
        <f t="shared" si="7"/>
        <v>33358</v>
      </c>
      <c r="AC18" s="1" t="e">
        <f t="shared" si="8"/>
        <v>#N/A</v>
      </c>
      <c r="AD18" s="1" t="e">
        <f t="shared" si="8"/>
        <v>#N/A</v>
      </c>
      <c r="AE18" s="1" t="e">
        <f t="shared" si="8"/>
        <v>#N/A</v>
      </c>
      <c r="AF18" s="1" t="e">
        <f t="shared" si="8"/>
        <v>#N/A</v>
      </c>
      <c r="AG18">
        <v>0</v>
      </c>
      <c r="AH18" s="1" t="s">
        <v>19</v>
      </c>
      <c r="AJ18" s="16">
        <f t="shared" si="9"/>
        <v>33358</v>
      </c>
      <c r="AK18" s="1" t="e">
        <f t="shared" si="13"/>
        <v>#N/A</v>
      </c>
      <c r="AL18" s="1" t="e">
        <f t="shared" si="13"/>
        <v>#N/A</v>
      </c>
      <c r="AM18" s="1" t="e">
        <f t="shared" si="13"/>
        <v>#N/A</v>
      </c>
      <c r="AN18" s="1" t="e">
        <f t="shared" si="13"/>
        <v>#N/A</v>
      </c>
      <c r="AO18" s="1" t="e">
        <f t="shared" si="14"/>
        <v>#N/A</v>
      </c>
      <c r="AP18" s="1" t="e">
        <f t="shared" si="15"/>
        <v>#N/A</v>
      </c>
      <c r="AQ18" s="1" t="e">
        <f t="shared" si="16"/>
        <v>#N/A</v>
      </c>
      <c r="AR18" s="1" t="e">
        <f t="shared" si="17"/>
        <v>#N/A</v>
      </c>
      <c r="AS18" s="1"/>
      <c r="AT18" s="1"/>
      <c r="AU18" s="16">
        <f t="shared" si="18"/>
        <v>33358</v>
      </c>
      <c r="AV18">
        <f t="shared" si="19"/>
        <v>1</v>
      </c>
      <c r="AW18">
        <f t="shared" si="20"/>
        <v>1</v>
      </c>
      <c r="AX18" s="1"/>
      <c r="AY18" s="1"/>
      <c r="AZ18" s="7">
        <f t="shared" si="10"/>
        <v>33358</v>
      </c>
      <c r="BA18" s="1">
        <f>_xll.BDH($BA$4,"PX_LAST",$A17,$A17,"Days=A","Fill=P")</f>
        <v>375.22</v>
      </c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6" t="e">
        <f t="shared" si="2"/>
        <v>#REF!</v>
      </c>
      <c r="BS18">
        <f t="shared" si="11"/>
        <v>1</v>
      </c>
      <c r="BT18">
        <f t="shared" si="12"/>
        <v>1</v>
      </c>
    </row>
    <row r="19" spans="1:72" x14ac:dyDescent="0.25">
      <c r="A19" s="7">
        <v>33389</v>
      </c>
      <c r="B19" s="8">
        <v>-0.161999</v>
      </c>
      <c r="C19" s="8">
        <f t="shared" si="3"/>
        <v>-0.15704811117625994</v>
      </c>
      <c r="D19" s="9"/>
      <c r="E19" s="8">
        <v>-8</v>
      </c>
      <c r="F19" s="8">
        <f t="shared" si="4"/>
        <v>-8.1642215720583167</v>
      </c>
      <c r="G19" s="9"/>
      <c r="H19" s="8">
        <v>0.4546</v>
      </c>
      <c r="I19" s="8">
        <f t="shared" si="5"/>
        <v>0.34081845850317127</v>
      </c>
      <c r="J19" s="9"/>
      <c r="K19" s="8">
        <v>1.0569999999999999</v>
      </c>
      <c r="L19" s="8">
        <f t="shared" si="6"/>
        <v>1.0083176306939987</v>
      </c>
      <c r="M19" s="9"/>
      <c r="N19" s="17" t="s">
        <v>19</v>
      </c>
      <c r="P19" s="79"/>
      <c r="Q19" t="str">
        <f>_xll.BDH($Q$2,"PX_LAST",A19,A19,"Days=A","Fill=P")</f>
        <v>#N/A Invalid Security</v>
      </c>
      <c r="U19" s="40"/>
      <c r="V19" s="14"/>
      <c r="X19" s="17"/>
      <c r="Z19">
        <v>0</v>
      </c>
      <c r="AB19" s="16">
        <f t="shared" si="7"/>
        <v>33389</v>
      </c>
      <c r="AC19" s="1" t="e">
        <f t="shared" si="8"/>
        <v>#N/A</v>
      </c>
      <c r="AD19" s="1" t="e">
        <f t="shared" si="8"/>
        <v>#N/A</v>
      </c>
      <c r="AE19" s="1" t="e">
        <f t="shared" si="8"/>
        <v>#N/A</v>
      </c>
      <c r="AF19" s="1" t="e">
        <f t="shared" si="8"/>
        <v>#N/A</v>
      </c>
      <c r="AG19">
        <v>0</v>
      </c>
      <c r="AH19" s="1" t="s">
        <v>19</v>
      </c>
      <c r="AJ19" s="16">
        <f t="shared" si="9"/>
        <v>33389</v>
      </c>
      <c r="AK19" s="1" t="e">
        <f t="shared" si="13"/>
        <v>#N/A</v>
      </c>
      <c r="AL19" s="1" t="e">
        <f t="shared" si="13"/>
        <v>#N/A</v>
      </c>
      <c r="AM19" s="1" t="e">
        <f t="shared" si="13"/>
        <v>#N/A</v>
      </c>
      <c r="AN19" s="1" t="e">
        <f t="shared" si="13"/>
        <v>#N/A</v>
      </c>
      <c r="AO19" s="1" t="e">
        <f t="shared" si="14"/>
        <v>#N/A</v>
      </c>
      <c r="AP19" s="1" t="e">
        <f t="shared" si="15"/>
        <v>#N/A</v>
      </c>
      <c r="AQ19" s="1" t="e">
        <f t="shared" si="16"/>
        <v>#N/A</v>
      </c>
      <c r="AR19" s="1" t="e">
        <f t="shared" si="17"/>
        <v>#N/A</v>
      </c>
      <c r="AS19" s="1"/>
      <c r="AT19" s="1"/>
      <c r="AU19" s="16">
        <f t="shared" si="18"/>
        <v>33389</v>
      </c>
      <c r="AV19">
        <f t="shared" si="19"/>
        <v>1</v>
      </c>
      <c r="AW19">
        <f t="shared" si="20"/>
        <v>1</v>
      </c>
      <c r="AX19" s="1"/>
      <c r="AY19" s="1"/>
      <c r="AZ19" s="7">
        <f t="shared" si="10"/>
        <v>33389</v>
      </c>
      <c r="BA19" s="1">
        <f>_xll.BDH($BA$4,"PX_LAST",$A18,$A18,"Days=A","Fill=P")</f>
        <v>375.35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6" t="e">
        <f t="shared" si="2"/>
        <v>#REF!</v>
      </c>
      <c r="BS19">
        <f t="shared" si="11"/>
        <v>1</v>
      </c>
      <c r="BT19">
        <f t="shared" si="12"/>
        <v>1</v>
      </c>
    </row>
    <row r="20" spans="1:72" x14ac:dyDescent="0.25">
      <c r="A20" s="7">
        <v>33419</v>
      </c>
      <c r="B20" s="8">
        <v>1.4559000000000001E-2</v>
      </c>
      <c r="C20" s="8">
        <f t="shared" si="3"/>
        <v>-1.9762422235251986E-2</v>
      </c>
      <c r="D20" s="9"/>
      <c r="E20" s="8">
        <v>-8.1999999999999993</v>
      </c>
      <c r="F20" s="8">
        <f t="shared" si="4"/>
        <v>-8.1928443144116621</v>
      </c>
      <c r="G20" s="9"/>
      <c r="H20" s="8">
        <v>0.24179999999999999</v>
      </c>
      <c r="I20" s="8">
        <f t="shared" si="5"/>
        <v>0.26160369170063424</v>
      </c>
      <c r="J20" s="9"/>
      <c r="K20" s="8">
        <v>0.64400000000000002</v>
      </c>
      <c r="L20" s="8">
        <f t="shared" si="6"/>
        <v>0.71686352613879978</v>
      </c>
      <c r="M20" s="9"/>
      <c r="N20" s="17" t="s">
        <v>19</v>
      </c>
      <c r="P20" s="79"/>
      <c r="Q20" t="str">
        <f>_xll.BDH($Q$2,"PX_LAST",A20,A20,"Days=A","Fill=P")</f>
        <v>#N/A Invalid Security</v>
      </c>
      <c r="U20" s="40"/>
      <c r="V20" s="14"/>
      <c r="X20" s="17"/>
      <c r="Z20">
        <v>0</v>
      </c>
      <c r="AB20" s="16">
        <f t="shared" si="7"/>
        <v>33419</v>
      </c>
      <c r="AC20" s="1" t="e">
        <f t="shared" si="8"/>
        <v>#N/A</v>
      </c>
      <c r="AD20" s="1" t="e">
        <f t="shared" si="8"/>
        <v>#N/A</v>
      </c>
      <c r="AE20" s="1" t="e">
        <f t="shared" si="8"/>
        <v>#N/A</v>
      </c>
      <c r="AF20" s="1" t="e">
        <f t="shared" si="8"/>
        <v>#N/A</v>
      </c>
      <c r="AG20">
        <v>0</v>
      </c>
      <c r="AH20" s="1" t="s">
        <v>19</v>
      </c>
      <c r="AJ20" s="16">
        <f t="shared" si="9"/>
        <v>33419</v>
      </c>
      <c r="AK20" s="1" t="e">
        <f t="shared" si="13"/>
        <v>#N/A</v>
      </c>
      <c r="AL20" s="1" t="e">
        <f t="shared" si="13"/>
        <v>#N/A</v>
      </c>
      <c r="AM20" s="1" t="e">
        <f t="shared" si="13"/>
        <v>#N/A</v>
      </c>
      <c r="AN20" s="1" t="e">
        <f t="shared" si="13"/>
        <v>#N/A</v>
      </c>
      <c r="AO20" s="1" t="e">
        <f t="shared" si="14"/>
        <v>#N/A</v>
      </c>
      <c r="AP20" s="1" t="e">
        <f t="shared" si="15"/>
        <v>#N/A</v>
      </c>
      <c r="AQ20" s="1" t="e">
        <f t="shared" si="16"/>
        <v>#N/A</v>
      </c>
      <c r="AR20" s="1" t="e">
        <f t="shared" si="17"/>
        <v>#N/A</v>
      </c>
      <c r="AS20" s="1"/>
      <c r="AT20" s="1"/>
      <c r="AU20" s="16">
        <f t="shared" si="18"/>
        <v>33419</v>
      </c>
      <c r="AV20">
        <f t="shared" si="19"/>
        <v>1</v>
      </c>
      <c r="AW20">
        <f t="shared" si="20"/>
        <v>1</v>
      </c>
      <c r="AX20" s="1"/>
      <c r="AY20" s="1"/>
      <c r="AZ20" s="7">
        <f t="shared" si="10"/>
        <v>33419</v>
      </c>
      <c r="BA20" s="1">
        <f>_xll.BDH($BA$4,"PX_LAST",$A19,$A19,"Days=A","Fill=P")</f>
        <v>389.83</v>
      </c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6" t="e">
        <f t="shared" si="2"/>
        <v>#REF!</v>
      </c>
      <c r="BS20">
        <f t="shared" si="11"/>
        <v>1</v>
      </c>
      <c r="BT20">
        <f t="shared" si="12"/>
        <v>1</v>
      </c>
    </row>
    <row r="21" spans="1:72" x14ac:dyDescent="0.25">
      <c r="A21" s="7">
        <v>33450</v>
      </c>
      <c r="B21" s="8">
        <v>1.1694E-2</v>
      </c>
      <c r="C21" s="8">
        <f t="shared" si="3"/>
        <v>5.4027155529496017E-3</v>
      </c>
      <c r="D21" s="9"/>
      <c r="E21" s="8">
        <v>-6.7</v>
      </c>
      <c r="F21" s="8">
        <f t="shared" si="4"/>
        <v>-6.9985688628823333</v>
      </c>
      <c r="G21" s="9"/>
      <c r="H21" s="8">
        <v>-0.16</v>
      </c>
      <c r="I21" s="8">
        <f t="shared" si="5"/>
        <v>-7.5679261659873154E-2</v>
      </c>
      <c r="J21" s="9"/>
      <c r="K21" s="8">
        <v>1.3340000000000001</v>
      </c>
      <c r="L21" s="8">
        <f t="shared" si="6"/>
        <v>1.2105727052277602</v>
      </c>
      <c r="M21" s="9"/>
      <c r="N21" s="17" t="s">
        <v>19</v>
      </c>
      <c r="P21" s="79"/>
      <c r="Q21" t="str">
        <f>_xll.BDH($Q$2,"PX_LAST",A21,A21,"Days=A","Fill=P")</f>
        <v>#N/A Invalid Security</v>
      </c>
      <c r="U21" s="40"/>
      <c r="V21" s="14"/>
      <c r="X21" s="17"/>
      <c r="Z21">
        <v>0</v>
      </c>
      <c r="AB21" s="16">
        <f t="shared" si="7"/>
        <v>33450</v>
      </c>
      <c r="AC21" s="1" t="e">
        <f t="shared" si="8"/>
        <v>#N/A</v>
      </c>
      <c r="AD21" s="1" t="e">
        <f t="shared" si="8"/>
        <v>#N/A</v>
      </c>
      <c r="AE21" s="1" t="e">
        <f t="shared" si="8"/>
        <v>#N/A</v>
      </c>
      <c r="AF21" s="1" t="e">
        <f t="shared" si="8"/>
        <v>#N/A</v>
      </c>
      <c r="AG21">
        <v>0</v>
      </c>
      <c r="AH21" s="1" t="s">
        <v>19</v>
      </c>
      <c r="AJ21" s="16">
        <f t="shared" si="9"/>
        <v>33450</v>
      </c>
      <c r="AK21" s="1">
        <f t="shared" si="13"/>
        <v>0</v>
      </c>
      <c r="AL21" s="1" t="e">
        <f t="shared" si="13"/>
        <v>#N/A</v>
      </c>
      <c r="AM21" s="1" t="e">
        <f t="shared" si="13"/>
        <v>#N/A</v>
      </c>
      <c r="AN21" s="1" t="e">
        <f t="shared" si="13"/>
        <v>#N/A</v>
      </c>
      <c r="AO21" s="1">
        <f t="shared" si="14"/>
        <v>371.16</v>
      </c>
      <c r="AP21" s="1" t="e">
        <f t="shared" si="15"/>
        <v>#N/A</v>
      </c>
      <c r="AQ21" s="1" t="e">
        <f t="shared" si="16"/>
        <v>#N/A</v>
      </c>
      <c r="AR21" s="1" t="e">
        <f t="shared" si="17"/>
        <v>#N/A</v>
      </c>
      <c r="AS21" s="1"/>
      <c r="AT21" s="1"/>
      <c r="AU21" s="16">
        <f t="shared" si="18"/>
        <v>33450</v>
      </c>
      <c r="AV21">
        <f t="shared" si="19"/>
        <v>1</v>
      </c>
      <c r="AW21">
        <f t="shared" si="20"/>
        <v>1</v>
      </c>
      <c r="AX21" s="1"/>
      <c r="AY21" s="1"/>
      <c r="AZ21" s="7">
        <f t="shared" si="10"/>
        <v>33450</v>
      </c>
      <c r="BA21" s="1">
        <f>_xll.BDH($BA$4,"PX_LAST",$A20,$A20,"Days=A","Fill=P")</f>
        <v>371.16</v>
      </c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6" t="e">
        <f t="shared" si="2"/>
        <v>#REF!</v>
      </c>
      <c r="BS21">
        <f t="shared" si="11"/>
        <v>1</v>
      </c>
      <c r="BT21">
        <f t="shared" si="12"/>
        <v>1</v>
      </c>
    </row>
    <row r="22" spans="1:72" x14ac:dyDescent="0.25">
      <c r="A22" s="7">
        <v>33481</v>
      </c>
      <c r="B22" s="8">
        <v>-5.0622E-2</v>
      </c>
      <c r="C22" s="8">
        <f t="shared" si="3"/>
        <v>-3.9417056889410079E-2</v>
      </c>
      <c r="D22" s="9"/>
      <c r="E22" s="8">
        <v>-5.0999999999999996</v>
      </c>
      <c r="F22" s="8">
        <f t="shared" si="4"/>
        <v>-5.4797137725764671</v>
      </c>
      <c r="G22" s="9"/>
      <c r="H22" s="8">
        <v>-0.20180000000000001</v>
      </c>
      <c r="I22" s="8">
        <f t="shared" si="5"/>
        <v>-0.17657585233197465</v>
      </c>
      <c r="J22" s="9"/>
      <c r="K22" s="8">
        <v>1.47</v>
      </c>
      <c r="L22" s="8">
        <f t="shared" si="6"/>
        <v>1.418114541045552</v>
      </c>
      <c r="M22" s="9"/>
      <c r="N22" s="17" t="s">
        <v>19</v>
      </c>
      <c r="P22" s="79"/>
      <c r="Q22" t="str">
        <f>_xll.BDH($Q$2,"PX_LAST",A22,A22,"Days=A","Fill=P")</f>
        <v>#N/A Invalid Security</v>
      </c>
      <c r="U22" s="40"/>
      <c r="V22" s="14"/>
      <c r="W22" t="s">
        <v>26</v>
      </c>
      <c r="X22" s="17"/>
      <c r="Y22" s="34" t="s">
        <v>26</v>
      </c>
      <c r="Z22">
        <v>0</v>
      </c>
      <c r="AB22" s="16">
        <f t="shared" si="7"/>
        <v>33481</v>
      </c>
      <c r="AC22" s="1">
        <f t="shared" si="8"/>
        <v>0</v>
      </c>
      <c r="AD22" s="1" t="e">
        <f t="shared" si="8"/>
        <v>#N/A</v>
      </c>
      <c r="AE22" s="1" t="e">
        <f t="shared" si="8"/>
        <v>#N/A</v>
      </c>
      <c r="AF22" s="1" t="e">
        <f t="shared" si="8"/>
        <v>#N/A</v>
      </c>
      <c r="AG22">
        <v>0</v>
      </c>
      <c r="AH22" s="1" t="s">
        <v>19</v>
      </c>
      <c r="AJ22" s="16">
        <f t="shared" si="9"/>
        <v>33481</v>
      </c>
      <c r="AK22" s="1">
        <f t="shared" si="13"/>
        <v>0</v>
      </c>
      <c r="AL22" s="1" t="e">
        <f t="shared" si="13"/>
        <v>#N/A</v>
      </c>
      <c r="AM22" s="1" t="e">
        <f t="shared" si="13"/>
        <v>#N/A</v>
      </c>
      <c r="AN22" s="1" t="e">
        <f t="shared" si="13"/>
        <v>#N/A</v>
      </c>
      <c r="AO22" s="1">
        <f t="shared" si="14"/>
        <v>387.81</v>
      </c>
      <c r="AP22" s="1" t="e">
        <f t="shared" si="15"/>
        <v>#N/A</v>
      </c>
      <c r="AQ22" s="1" t="e">
        <f t="shared" si="16"/>
        <v>#N/A</v>
      </c>
      <c r="AR22" s="1" t="e">
        <f t="shared" si="17"/>
        <v>#N/A</v>
      </c>
      <c r="AS22" s="1"/>
      <c r="AT22" s="1"/>
      <c r="AU22" s="16">
        <f t="shared" si="18"/>
        <v>33481</v>
      </c>
      <c r="AV22">
        <f t="shared" si="19"/>
        <v>1</v>
      </c>
      <c r="AW22">
        <f t="shared" si="20"/>
        <v>4</v>
      </c>
      <c r="AX22" s="1"/>
      <c r="AY22" s="1"/>
      <c r="AZ22" s="7">
        <f t="shared" si="10"/>
        <v>33481</v>
      </c>
      <c r="BA22" s="1">
        <f>_xll.BDH($BA$4,"PX_LAST",$A21,$A21,"Days=A","Fill=P")</f>
        <v>387.81</v>
      </c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6" t="e">
        <f t="shared" si="2"/>
        <v>#REF!</v>
      </c>
      <c r="BS22">
        <f t="shared" si="11"/>
        <v>4</v>
      </c>
      <c r="BT22">
        <f t="shared" si="12"/>
        <v>1</v>
      </c>
    </row>
    <row r="23" spans="1:72" x14ac:dyDescent="0.25">
      <c r="A23" s="7">
        <v>33511</v>
      </c>
      <c r="B23" s="8">
        <v>8.2399999999999997E-4</v>
      </c>
      <c r="C23" s="8">
        <f t="shared" si="3"/>
        <v>-7.2242113778820151E-3</v>
      </c>
      <c r="D23" s="9">
        <f>(C23-AVERAGE(C4:C23))/AVEDEV(C4:C23)</f>
        <v>0.968222144144814</v>
      </c>
      <c r="E23" s="8">
        <v>-3</v>
      </c>
      <c r="F23" s="8">
        <f t="shared" si="4"/>
        <v>-3.4959427545152941</v>
      </c>
      <c r="G23" s="9">
        <f>(F23-AVERAGE(F4:F23))/AVEDEV(F4:F23)</f>
        <v>0.55996844501989684</v>
      </c>
      <c r="H23" s="8">
        <v>3.2000000000000002E-3</v>
      </c>
      <c r="I23" s="8">
        <f t="shared" si="5"/>
        <v>-3.275517046639493E-2</v>
      </c>
      <c r="J23" s="9">
        <f>(I23-AVERAGE(I4:I23))/AVEDEV(I4:I23)</f>
        <v>0.79731550190394962</v>
      </c>
      <c r="K23" s="8">
        <v>0.82899999999999996</v>
      </c>
      <c r="L23" s="8">
        <f t="shared" si="6"/>
        <v>0.94682290820911041</v>
      </c>
      <c r="M23" s="9">
        <f>(L23-AVERAGE(L4:L23))/AVEDEV(L4:L23)</f>
        <v>0.87452889259150646</v>
      </c>
      <c r="N23" s="17" t="s">
        <v>19</v>
      </c>
      <c r="P23" s="79"/>
      <c r="Q23" t="str">
        <f>_xll.BDH($Q$2,"PX_LAST",A23,A23,"Days=A","Fill=P")</f>
        <v>#N/A Invalid Security</v>
      </c>
      <c r="U23" s="40">
        <f>AVERAGE(D23,G23,J23,M23,S23)</f>
        <v>0.80000874591504179</v>
      </c>
      <c r="V23" s="14" t="str">
        <f t="shared" ref="V23:V86" si="21">IF(U23-U22&gt;0,IF(OR(U23&lt;0,V22="C"),"R","E"),IF(OR(U23&gt;=0,V22="E"),"SD","C"))</f>
        <v>E</v>
      </c>
      <c r="W23" t="str">
        <f t="shared" ref="W23:W71" si="22">IF(OR(ABS($U23-$U22)&gt;$AB$2,U23*U22&lt;0),V23,W22)</f>
        <v>E</v>
      </c>
      <c r="X23" s="17">
        <f t="shared" ref="X23:X69" si="23">IF(W23&lt;&gt;V22,U23,X22)</f>
        <v>0.80000874591504179</v>
      </c>
      <c r="Y23" s="34" t="str">
        <f t="shared" ref="Y23:Y83" si="24">IF(OR(ABS($X23-$X22)&gt;$AB$2,X23*X22&lt;0,ABS(U23-MAX(U12:U22))&gt;$AP$2),V23,Y22)</f>
        <v>E</v>
      </c>
      <c r="Z23">
        <v>0</v>
      </c>
      <c r="AB23" s="16">
        <f t="shared" si="7"/>
        <v>33511</v>
      </c>
      <c r="AC23" s="1">
        <f t="shared" si="8"/>
        <v>0.80000874591504179</v>
      </c>
      <c r="AD23" s="1">
        <f t="shared" si="8"/>
        <v>0.80000874591504179</v>
      </c>
      <c r="AE23" s="1" t="e">
        <f t="shared" si="8"/>
        <v>#N/A</v>
      </c>
      <c r="AF23" s="1" t="e">
        <f t="shared" si="8"/>
        <v>#N/A</v>
      </c>
      <c r="AG23">
        <v>0</v>
      </c>
      <c r="AH23" s="1" t="s">
        <v>19</v>
      </c>
      <c r="AJ23" s="16">
        <f t="shared" si="9"/>
        <v>33511</v>
      </c>
      <c r="AK23" s="1">
        <f t="shared" si="13"/>
        <v>0.80000874591504179</v>
      </c>
      <c r="AL23" s="1">
        <f t="shared" si="13"/>
        <v>0.80000874591504179</v>
      </c>
      <c r="AM23" s="1" t="e">
        <f t="shared" si="13"/>
        <v>#N/A</v>
      </c>
      <c r="AN23" s="1" t="e">
        <f t="shared" si="13"/>
        <v>#N/A</v>
      </c>
      <c r="AO23" s="1">
        <f t="shared" si="14"/>
        <v>395.43</v>
      </c>
      <c r="AP23" s="1">
        <f t="shared" si="15"/>
        <v>395.43</v>
      </c>
      <c r="AQ23" s="1" t="e">
        <f t="shared" si="16"/>
        <v>#N/A</v>
      </c>
      <c r="AR23" s="1" t="e">
        <f t="shared" si="17"/>
        <v>#N/A</v>
      </c>
      <c r="AS23" s="1"/>
      <c r="AT23" s="1"/>
      <c r="AU23" s="16">
        <f t="shared" si="18"/>
        <v>33511</v>
      </c>
      <c r="AV23">
        <f t="shared" si="19"/>
        <v>4</v>
      </c>
      <c r="AW23">
        <f t="shared" si="20"/>
        <v>4</v>
      </c>
      <c r="AX23" s="1"/>
      <c r="AY23" s="1"/>
      <c r="AZ23" s="7">
        <f t="shared" si="10"/>
        <v>33511</v>
      </c>
      <c r="BA23" s="1">
        <f>_xll.BDH($BA$4,"PX_LAST",$A22,$A22,"Days=A","Fill=P")</f>
        <v>395.43</v>
      </c>
      <c r="BB23" s="1" t="str">
        <f t="shared" ref="BB23:BB69" si="25">Y23</f>
        <v>E</v>
      </c>
      <c r="BC23" s="1">
        <f t="shared" ref="BC23:BC69" si="26">_xlfn.XLOOKUP(BB23,$BJ$5:$BJ$8,$BK$5:$BK$8)</f>
        <v>1</v>
      </c>
      <c r="BD23" s="1">
        <f t="shared" ref="BD23:BD70" si="27">BA23/BA22-1</f>
        <v>1.9648797091359249E-2</v>
      </c>
      <c r="BE23" s="1">
        <f t="shared" ref="BE23:BE69" si="28">BC22*BD23</f>
        <v>0</v>
      </c>
      <c r="BF23" s="1">
        <v>100</v>
      </c>
      <c r="BG23" s="1">
        <v>100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6" t="e">
        <f t="shared" si="2"/>
        <v>#REF!</v>
      </c>
      <c r="BS23">
        <f t="shared" si="11"/>
        <v>4</v>
      </c>
      <c r="BT23">
        <f t="shared" si="12"/>
        <v>1</v>
      </c>
    </row>
    <row r="24" spans="1:72" x14ac:dyDescent="0.25">
      <c r="A24" s="7">
        <v>33542</v>
      </c>
      <c r="B24" s="8">
        <v>-5.5404000000000002E-2</v>
      </c>
      <c r="C24" s="8">
        <f t="shared" si="3"/>
        <v>-4.5768042275576411E-2</v>
      </c>
      <c r="D24" s="9">
        <f t="shared" ref="D24:D87" si="29">(C24-AVERAGE(C5:C24))/AVEDEV(C5:C24)</f>
        <v>0.67100679108416827</v>
      </c>
      <c r="E24" s="8">
        <v>-1.7</v>
      </c>
      <c r="F24" s="8">
        <f t="shared" si="4"/>
        <v>-2.059188550903059</v>
      </c>
      <c r="G24" s="9">
        <f t="shared" ref="G24:G87" si="30">(F24-AVERAGE(F5:F24))/AVEDEV(F5:F24)</f>
        <v>1.0721620264103648</v>
      </c>
      <c r="H24" s="8">
        <v>-0.46360000000000001</v>
      </c>
      <c r="I24" s="8">
        <f t="shared" si="5"/>
        <v>-0.37743103409327905</v>
      </c>
      <c r="J24" s="9">
        <f t="shared" ref="J24:J68" si="31">MAX(IF(I24&lt;-1,-1*SQRT(-I24),IF(I24&gt;1,SQRT(I24),I24)),-2)+0.2</f>
        <v>-0.17743103409327904</v>
      </c>
      <c r="K24" s="8">
        <v>1.0049999999999999</v>
      </c>
      <c r="L24" s="8">
        <f t="shared" si="6"/>
        <v>0.99336458164182206</v>
      </c>
      <c r="M24" s="9">
        <f t="shared" ref="M24:M87" si="32">(L24-AVERAGE(L5:L24))/AVEDEV(L5:L24)</f>
        <v>0.89756007960520201</v>
      </c>
      <c r="N24" s="17" t="s">
        <v>19</v>
      </c>
      <c r="P24" s="79"/>
      <c r="Q24" t="str">
        <f>_xll.BDH($Q$2,"PX_LAST",A24,A24,"Days=A","Fill=P")</f>
        <v>#N/A Invalid Security</v>
      </c>
      <c r="U24" s="40">
        <f t="shared" ref="U24:U87" si="33">AVERAGE(D24,G24,J24,M24,S24)</f>
        <v>0.61582446575161409</v>
      </c>
      <c r="V24" s="14" t="str">
        <f t="shared" si="21"/>
        <v>SD</v>
      </c>
      <c r="W24" t="str">
        <f>IF(OR(ABS($U24-$U23)&gt;$AB$2,U24*U23&lt;0),V24,W23)</f>
        <v>SD</v>
      </c>
      <c r="X24" s="17">
        <f t="shared" si="23"/>
        <v>0.61582446575161409</v>
      </c>
      <c r="Y24" s="34" t="str">
        <f t="shared" si="24"/>
        <v>SD</v>
      </c>
      <c r="Z24">
        <v>0</v>
      </c>
      <c r="AB24" s="16">
        <f t="shared" si="7"/>
        <v>33542</v>
      </c>
      <c r="AC24" s="1" t="e">
        <f t="shared" si="8"/>
        <v>#N/A</v>
      </c>
      <c r="AD24" s="1">
        <f t="shared" si="8"/>
        <v>0.61582446575161409</v>
      </c>
      <c r="AE24" s="1" t="e">
        <f t="shared" si="8"/>
        <v>#N/A</v>
      </c>
      <c r="AF24" s="1" t="e">
        <f t="shared" si="8"/>
        <v>#N/A</v>
      </c>
      <c r="AG24">
        <v>0</v>
      </c>
      <c r="AH24" s="1" t="s">
        <v>19</v>
      </c>
      <c r="AJ24" s="16">
        <f t="shared" si="9"/>
        <v>33542</v>
      </c>
      <c r="AK24" s="1" t="e">
        <f t="shared" si="13"/>
        <v>#N/A</v>
      </c>
      <c r="AL24" s="1">
        <f t="shared" si="13"/>
        <v>0.61582446575161409</v>
      </c>
      <c r="AM24" s="1" t="e">
        <f t="shared" si="13"/>
        <v>#N/A</v>
      </c>
      <c r="AN24" s="1" t="e">
        <f t="shared" si="13"/>
        <v>#N/A</v>
      </c>
      <c r="AO24" s="1" t="e">
        <f t="shared" si="14"/>
        <v>#N/A</v>
      </c>
      <c r="AP24" s="1">
        <f t="shared" si="15"/>
        <v>387.86</v>
      </c>
      <c r="AQ24" s="1" t="e">
        <f t="shared" si="16"/>
        <v>#N/A</v>
      </c>
      <c r="AR24" s="1" t="e">
        <f t="shared" si="17"/>
        <v>#N/A</v>
      </c>
      <c r="AS24" s="1"/>
      <c r="AT24" s="1"/>
      <c r="AU24" s="16">
        <f t="shared" si="18"/>
        <v>33542</v>
      </c>
      <c r="AV24">
        <f t="shared" si="19"/>
        <v>3</v>
      </c>
      <c r="AW24">
        <f t="shared" si="20"/>
        <v>3</v>
      </c>
      <c r="AX24" s="1"/>
      <c r="AY24" s="1"/>
      <c r="AZ24" s="7">
        <f t="shared" si="10"/>
        <v>33542</v>
      </c>
      <c r="BA24" s="1">
        <f>_xll.BDH($BA$4,"PX_LAST",$A23,$A23,"Days=A","Fill=P")</f>
        <v>387.86</v>
      </c>
      <c r="BB24" s="1" t="str">
        <f t="shared" si="25"/>
        <v>SD</v>
      </c>
      <c r="BC24" s="1">
        <f t="shared" si="26"/>
        <v>0</v>
      </c>
      <c r="BD24" s="1">
        <f t="shared" si="27"/>
        <v>-1.9143716966340429E-2</v>
      </c>
      <c r="BE24" s="1">
        <f t="shared" si="28"/>
        <v>-1.9143716966340429E-2</v>
      </c>
      <c r="BF24" s="1">
        <f t="shared" ref="BF24:BF71" si="34">BF23*(1+BE24)</f>
        <v>98.085628303365951</v>
      </c>
      <c r="BG24" s="1">
        <f t="shared" ref="BG24:BG71" si="35">BG23*(1+BD24)</f>
        <v>98.085628303365951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6" t="e">
        <f t="shared" si="2"/>
        <v>#REF!</v>
      </c>
      <c r="BS24">
        <f t="shared" si="11"/>
        <v>3</v>
      </c>
      <c r="BT24">
        <f t="shared" si="12"/>
        <v>1</v>
      </c>
    </row>
    <row r="25" spans="1:72" x14ac:dyDescent="0.25">
      <c r="A25" s="7">
        <v>33572</v>
      </c>
      <c r="B25" s="8">
        <v>-8.4919999999999995E-2</v>
      </c>
      <c r="C25" s="8">
        <f t="shared" si="3"/>
        <v>-7.7089608455115283E-2</v>
      </c>
      <c r="D25" s="9">
        <f t="shared" si="29"/>
        <v>0.43641512976414948</v>
      </c>
      <c r="E25" s="8">
        <v>0.2</v>
      </c>
      <c r="F25" s="8">
        <f t="shared" si="4"/>
        <v>-0.2518377101806118</v>
      </c>
      <c r="G25" s="9">
        <f t="shared" si="30"/>
        <v>1.6621114240801771</v>
      </c>
      <c r="H25" s="8">
        <v>-0.76470000000000005</v>
      </c>
      <c r="I25" s="8">
        <f t="shared" si="5"/>
        <v>-0.68724620681865589</v>
      </c>
      <c r="J25" s="9">
        <f t="shared" si="31"/>
        <v>-0.48724620681865588</v>
      </c>
      <c r="K25" s="8">
        <v>0.372</v>
      </c>
      <c r="L25" s="8">
        <f t="shared" si="6"/>
        <v>0.49627291632836446</v>
      </c>
      <c r="M25" s="9">
        <f t="shared" si="32"/>
        <v>0.15501030073519254</v>
      </c>
      <c r="N25" s="17" t="s">
        <v>19</v>
      </c>
      <c r="P25" s="79"/>
      <c r="Q25" t="str">
        <f>_xll.BDH($Q$2,"PX_LAST",A25,A25,"Days=A","Fill=P")</f>
        <v>#N/A Invalid Security</v>
      </c>
      <c r="U25" s="40">
        <f t="shared" si="33"/>
        <v>0.44157266194021583</v>
      </c>
      <c r="V25" s="14" t="str">
        <f t="shared" si="21"/>
        <v>SD</v>
      </c>
      <c r="W25" t="str">
        <f t="shared" si="22"/>
        <v>SD</v>
      </c>
      <c r="X25" s="17">
        <f t="shared" si="23"/>
        <v>0.61582446575161409</v>
      </c>
      <c r="Y25" s="34" t="str">
        <f t="shared" si="24"/>
        <v>SD</v>
      </c>
      <c r="Z25">
        <v>0</v>
      </c>
      <c r="AB25" s="16">
        <f t="shared" si="7"/>
        <v>33572</v>
      </c>
      <c r="AC25" s="1" t="e">
        <f t="shared" si="8"/>
        <v>#N/A</v>
      </c>
      <c r="AD25" s="1">
        <f t="shared" si="8"/>
        <v>0.44157266194021583</v>
      </c>
      <c r="AE25" s="1" t="e">
        <f t="shared" si="8"/>
        <v>#N/A</v>
      </c>
      <c r="AF25" s="1" t="e">
        <f t="shared" si="8"/>
        <v>#N/A</v>
      </c>
      <c r="AG25">
        <v>0</v>
      </c>
      <c r="AH25" s="1" t="s">
        <v>19</v>
      </c>
      <c r="AJ25" s="16">
        <f t="shared" si="9"/>
        <v>33572</v>
      </c>
      <c r="AK25" s="1" t="e">
        <f t="shared" si="13"/>
        <v>#N/A</v>
      </c>
      <c r="AL25" s="1">
        <f t="shared" si="13"/>
        <v>0.44157266194021583</v>
      </c>
      <c r="AM25" s="1" t="e">
        <f t="shared" si="13"/>
        <v>#N/A</v>
      </c>
      <c r="AN25" s="1" t="e">
        <f t="shared" si="13"/>
        <v>#N/A</v>
      </c>
      <c r="AO25" s="1" t="e">
        <f t="shared" si="14"/>
        <v>#N/A</v>
      </c>
      <c r="AP25" s="1">
        <f t="shared" si="15"/>
        <v>392.46</v>
      </c>
      <c r="AQ25" s="1" t="e">
        <f t="shared" si="16"/>
        <v>#N/A</v>
      </c>
      <c r="AR25" s="1" t="e">
        <f t="shared" si="17"/>
        <v>#N/A</v>
      </c>
      <c r="AS25" s="1"/>
      <c r="AT25" s="1"/>
      <c r="AU25" s="16">
        <f t="shared" si="18"/>
        <v>33572</v>
      </c>
      <c r="AV25">
        <f t="shared" si="19"/>
        <v>3</v>
      </c>
      <c r="AW25">
        <f t="shared" si="20"/>
        <v>3</v>
      </c>
      <c r="AX25" s="1"/>
      <c r="AY25" s="1"/>
      <c r="AZ25" s="7">
        <f t="shared" si="10"/>
        <v>33572</v>
      </c>
      <c r="BA25" s="1">
        <f>_xll.BDH($BA$4,"PX_LAST",$A24,$A24,"Days=A","Fill=P")</f>
        <v>392.46</v>
      </c>
      <c r="BB25" s="1" t="str">
        <f t="shared" si="25"/>
        <v>SD</v>
      </c>
      <c r="BC25" s="1">
        <f t="shared" si="26"/>
        <v>0</v>
      </c>
      <c r="BD25" s="1">
        <f t="shared" si="27"/>
        <v>1.1859949466302089E-2</v>
      </c>
      <c r="BE25" s="1">
        <f t="shared" si="28"/>
        <v>0</v>
      </c>
      <c r="BF25" s="1">
        <f t="shared" si="34"/>
        <v>98.085628303365951</v>
      </c>
      <c r="BG25" s="1">
        <f t="shared" si="35"/>
        <v>99.24891889841436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6" t="e">
        <f t="shared" si="2"/>
        <v>#REF!</v>
      </c>
      <c r="BS25">
        <f t="shared" si="11"/>
        <v>3</v>
      </c>
      <c r="BT25">
        <f t="shared" si="12"/>
        <v>1</v>
      </c>
    </row>
    <row r="26" spans="1:72" x14ac:dyDescent="0.25">
      <c r="A26" s="7">
        <v>33603</v>
      </c>
      <c r="B26" s="8">
        <v>-0.127523</v>
      </c>
      <c r="C26" s="8">
        <f t="shared" si="3"/>
        <v>-0.11743632169102307</v>
      </c>
      <c r="D26" s="9">
        <f t="shared" si="29"/>
        <v>0.1373720126655136</v>
      </c>
      <c r="E26" s="8">
        <v>1.1000000000000001</v>
      </c>
      <c r="F26" s="8">
        <f t="shared" si="4"/>
        <v>0.82963245796387775</v>
      </c>
      <c r="G26" s="9">
        <f t="shared" si="30"/>
        <v>1.9198786181417062</v>
      </c>
      <c r="H26" s="8">
        <v>-0.70730000000000004</v>
      </c>
      <c r="I26" s="8">
        <f t="shared" si="5"/>
        <v>-0.70328924136373117</v>
      </c>
      <c r="J26" s="9">
        <f t="shared" si="31"/>
        <v>-0.5032892413637311</v>
      </c>
      <c r="K26" s="8">
        <v>0.107</v>
      </c>
      <c r="L26" s="8">
        <f t="shared" si="6"/>
        <v>0.18485458326567289</v>
      </c>
      <c r="M26" s="9">
        <f t="shared" si="32"/>
        <v>-0.29364960396770057</v>
      </c>
      <c r="N26" s="17" t="s">
        <v>19</v>
      </c>
      <c r="P26" s="79"/>
      <c r="Q26" t="str">
        <f>_xll.BDH($Q$2,"PX_LAST",A26,A26,"Days=A","Fill=P")</f>
        <v>#N/A Invalid Security</v>
      </c>
      <c r="U26" s="40">
        <f t="shared" si="33"/>
        <v>0.31507794636894709</v>
      </c>
      <c r="V26" s="14" t="str">
        <f t="shared" si="21"/>
        <v>SD</v>
      </c>
      <c r="W26" t="str">
        <f t="shared" si="22"/>
        <v>SD</v>
      </c>
      <c r="X26" s="17">
        <f t="shared" si="23"/>
        <v>0.61582446575161409</v>
      </c>
      <c r="Y26" s="34" t="str">
        <f t="shared" si="24"/>
        <v>SD</v>
      </c>
      <c r="Z26">
        <v>0</v>
      </c>
      <c r="AB26" s="16">
        <f t="shared" si="7"/>
        <v>33603</v>
      </c>
      <c r="AC26" s="1">
        <f t="shared" si="8"/>
        <v>0.31507794636894709</v>
      </c>
      <c r="AD26" s="1">
        <f t="shared" si="8"/>
        <v>0.31507794636894709</v>
      </c>
      <c r="AE26" s="1" t="e">
        <f t="shared" si="8"/>
        <v>#N/A</v>
      </c>
      <c r="AF26" s="1" t="e">
        <f t="shared" si="8"/>
        <v>#N/A</v>
      </c>
      <c r="AG26">
        <v>0</v>
      </c>
      <c r="AH26" s="1" t="s">
        <v>19</v>
      </c>
      <c r="AJ26" s="16">
        <f t="shared" si="9"/>
        <v>33603</v>
      </c>
      <c r="AK26" s="1">
        <f t="shared" si="13"/>
        <v>0.31507794636894709</v>
      </c>
      <c r="AL26" s="1">
        <f t="shared" si="13"/>
        <v>0.31507794636894709</v>
      </c>
      <c r="AM26" s="1" t="e">
        <f t="shared" si="13"/>
        <v>#N/A</v>
      </c>
      <c r="AN26" s="1" t="e">
        <f t="shared" si="13"/>
        <v>#N/A</v>
      </c>
      <c r="AO26" s="1">
        <f t="shared" si="14"/>
        <v>375.22</v>
      </c>
      <c r="AP26" s="1">
        <f t="shared" si="15"/>
        <v>375.22</v>
      </c>
      <c r="AQ26" s="1" t="e">
        <f t="shared" si="16"/>
        <v>#N/A</v>
      </c>
      <c r="AR26" s="1" t="e">
        <f t="shared" si="17"/>
        <v>#N/A</v>
      </c>
      <c r="AS26" s="1"/>
      <c r="AT26" s="1"/>
      <c r="AU26" s="16">
        <f t="shared" si="18"/>
        <v>33603</v>
      </c>
      <c r="AV26">
        <f t="shared" si="19"/>
        <v>3</v>
      </c>
      <c r="AW26">
        <f t="shared" si="20"/>
        <v>3</v>
      </c>
      <c r="AX26" s="1"/>
      <c r="AY26" s="1"/>
      <c r="AZ26" s="7">
        <f t="shared" si="10"/>
        <v>33603</v>
      </c>
      <c r="BA26" s="1">
        <f>_xll.BDH($BA$4,"PX_LAST",$A25,$A25,"Days=A","Fill=P")</f>
        <v>375.22</v>
      </c>
      <c r="BB26" s="1" t="str">
        <f t="shared" si="25"/>
        <v>SD</v>
      </c>
      <c r="BC26" s="1">
        <f t="shared" si="26"/>
        <v>0</v>
      </c>
      <c r="BD26" s="1">
        <f t="shared" si="27"/>
        <v>-4.3928043622279866E-2</v>
      </c>
      <c r="BE26" s="1">
        <f t="shared" si="28"/>
        <v>0</v>
      </c>
      <c r="BF26" s="1">
        <f t="shared" si="34"/>
        <v>98.085628303365951</v>
      </c>
      <c r="BG26" s="1">
        <f t="shared" si="35"/>
        <v>94.889108059580693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6" t="e">
        <f t="shared" si="2"/>
        <v>#REF!</v>
      </c>
      <c r="BS26">
        <f t="shared" si="11"/>
        <v>3</v>
      </c>
      <c r="BT26">
        <f t="shared" si="12"/>
        <v>1</v>
      </c>
    </row>
    <row r="27" spans="1:72" x14ac:dyDescent="0.25">
      <c r="A27" s="7">
        <v>33634</v>
      </c>
      <c r="B27" s="8">
        <v>-3.8646E-2</v>
      </c>
      <c r="C27" s="8">
        <f t="shared" si="3"/>
        <v>-5.4404064338204619E-2</v>
      </c>
      <c r="D27" s="9">
        <f t="shared" si="29"/>
        <v>0.79342901730189541</v>
      </c>
      <c r="E27" s="8">
        <v>3.2</v>
      </c>
      <c r="F27" s="8">
        <f t="shared" si="4"/>
        <v>2.7259264915927761</v>
      </c>
      <c r="G27" s="9">
        <f t="shared" si="30"/>
        <v>2.3123899142617028</v>
      </c>
      <c r="H27" s="8">
        <v>-0.1196</v>
      </c>
      <c r="I27" s="8">
        <f t="shared" si="5"/>
        <v>-0.23633784827274623</v>
      </c>
      <c r="J27" s="9">
        <f t="shared" si="31"/>
        <v>-3.633784827274622E-2</v>
      </c>
      <c r="K27" s="8">
        <v>0.97499999999999998</v>
      </c>
      <c r="L27" s="8">
        <f t="shared" si="6"/>
        <v>0.81697091665313459</v>
      </c>
      <c r="M27" s="9">
        <f t="shared" si="32"/>
        <v>0.68996638936809984</v>
      </c>
      <c r="N27" s="17" t="s">
        <v>19</v>
      </c>
      <c r="P27" s="79"/>
      <c r="Q27" t="str">
        <f>_xll.BDH($Q$2,"PX_LAST",A27,A27,"Days=A","Fill=P")</f>
        <v>#N/A Invalid Security</v>
      </c>
      <c r="U27" s="40">
        <f t="shared" si="33"/>
        <v>0.93986186816473793</v>
      </c>
      <c r="V27" s="14" t="str">
        <f t="shared" si="21"/>
        <v>E</v>
      </c>
      <c r="W27" t="str">
        <f t="shared" si="22"/>
        <v>E</v>
      </c>
      <c r="X27" s="17">
        <f t="shared" si="23"/>
        <v>0.93986186816473793</v>
      </c>
      <c r="Y27" s="34" t="str">
        <f t="shared" si="24"/>
        <v>E</v>
      </c>
      <c r="Z27">
        <v>0</v>
      </c>
      <c r="AB27" s="16">
        <f t="shared" si="7"/>
        <v>33634</v>
      </c>
      <c r="AC27" s="1">
        <f t="shared" si="8"/>
        <v>0.93986186816473793</v>
      </c>
      <c r="AD27" s="1" t="e">
        <f t="shared" si="8"/>
        <v>#N/A</v>
      </c>
      <c r="AE27" s="1" t="e">
        <f t="shared" si="8"/>
        <v>#N/A</v>
      </c>
      <c r="AF27" s="1" t="e">
        <f t="shared" si="8"/>
        <v>#N/A</v>
      </c>
      <c r="AG27">
        <v>0</v>
      </c>
      <c r="AH27" s="1" t="s">
        <v>19</v>
      </c>
      <c r="AJ27" s="16">
        <f t="shared" si="9"/>
        <v>33634</v>
      </c>
      <c r="AK27" s="1">
        <f t="shared" si="13"/>
        <v>0.93986186816473793</v>
      </c>
      <c r="AL27" s="1" t="e">
        <f t="shared" si="13"/>
        <v>#N/A</v>
      </c>
      <c r="AM27" s="1" t="e">
        <f t="shared" si="13"/>
        <v>#N/A</v>
      </c>
      <c r="AN27" s="1" t="e">
        <f t="shared" si="13"/>
        <v>#N/A</v>
      </c>
      <c r="AO27" s="1">
        <f t="shared" si="14"/>
        <v>417.09</v>
      </c>
      <c r="AP27" s="1" t="e">
        <f t="shared" si="15"/>
        <v>#N/A</v>
      </c>
      <c r="AQ27" s="1" t="e">
        <f t="shared" si="16"/>
        <v>#N/A</v>
      </c>
      <c r="AR27" s="1" t="e">
        <f t="shared" si="17"/>
        <v>#N/A</v>
      </c>
      <c r="AS27" s="1"/>
      <c r="AT27" s="1"/>
      <c r="AU27" s="16">
        <f t="shared" si="18"/>
        <v>33634</v>
      </c>
      <c r="AV27">
        <f t="shared" si="19"/>
        <v>4</v>
      </c>
      <c r="AW27">
        <f t="shared" si="20"/>
        <v>4</v>
      </c>
      <c r="AX27" s="1"/>
      <c r="AY27" s="1"/>
      <c r="AZ27" s="7">
        <f t="shared" si="10"/>
        <v>33634</v>
      </c>
      <c r="BA27" s="1">
        <f>_xll.BDH($BA$4,"PX_LAST",$A26,$A26,"Days=A","Fill=P")</f>
        <v>417.09</v>
      </c>
      <c r="BB27" s="1" t="str">
        <f t="shared" si="25"/>
        <v>E</v>
      </c>
      <c r="BC27" s="1">
        <f t="shared" si="26"/>
        <v>1</v>
      </c>
      <c r="BD27" s="1">
        <f t="shared" si="27"/>
        <v>0.11158786845050894</v>
      </c>
      <c r="BE27" s="1">
        <f t="shared" si="28"/>
        <v>0</v>
      </c>
      <c r="BF27" s="1">
        <f t="shared" si="34"/>
        <v>98.085628303365951</v>
      </c>
      <c r="BG27" s="1">
        <f t="shared" si="35"/>
        <v>105.47758136711931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6" t="e">
        <f t="shared" si="2"/>
        <v>#REF!</v>
      </c>
      <c r="BS27">
        <f t="shared" si="11"/>
        <v>4</v>
      </c>
      <c r="BT27">
        <f t="shared" si="12"/>
        <v>1</v>
      </c>
    </row>
    <row r="28" spans="1:72" x14ac:dyDescent="0.25">
      <c r="A28" s="7">
        <v>33663</v>
      </c>
      <c r="B28" s="8">
        <v>0.12857199999999999</v>
      </c>
      <c r="C28" s="8">
        <f t="shared" si="3"/>
        <v>9.1976787132359072E-2</v>
      </c>
      <c r="D28" s="9">
        <f t="shared" si="29"/>
        <v>2.2163920027168085</v>
      </c>
      <c r="E28" s="8">
        <v>3.8</v>
      </c>
      <c r="F28" s="8">
        <f t="shared" si="4"/>
        <v>3.5851852983185553</v>
      </c>
      <c r="G28" s="9">
        <f t="shared" si="30"/>
        <v>2.323295002481319</v>
      </c>
      <c r="H28" s="8">
        <v>0.3049</v>
      </c>
      <c r="I28" s="8">
        <f t="shared" si="5"/>
        <v>0.19665243034545077</v>
      </c>
      <c r="J28" s="9">
        <f t="shared" si="31"/>
        <v>0.39665243034545078</v>
      </c>
      <c r="K28" s="8">
        <v>0.998</v>
      </c>
      <c r="L28" s="8">
        <f t="shared" si="6"/>
        <v>0.96179418333062694</v>
      </c>
      <c r="M28" s="9">
        <f t="shared" si="32"/>
        <v>0.91850451528711197</v>
      </c>
      <c r="N28" s="17" t="s">
        <v>19</v>
      </c>
      <c r="P28" s="79"/>
      <c r="Q28" t="str">
        <f>_xll.BDH($Q$2,"PX_LAST",A28,A28,"Days=A","Fill=P")</f>
        <v>#N/A Invalid Security</v>
      </c>
      <c r="U28" s="40">
        <f t="shared" si="33"/>
        <v>1.4637109877076724</v>
      </c>
      <c r="V28" s="14" t="str">
        <f t="shared" si="21"/>
        <v>E</v>
      </c>
      <c r="W28" t="str">
        <f t="shared" si="22"/>
        <v>E</v>
      </c>
      <c r="X28" s="17">
        <f t="shared" si="23"/>
        <v>0.93986186816473793</v>
      </c>
      <c r="Y28" s="34" t="str">
        <f t="shared" si="24"/>
        <v>E</v>
      </c>
      <c r="Z28">
        <v>0</v>
      </c>
      <c r="AB28" s="16">
        <f t="shared" si="7"/>
        <v>33663</v>
      </c>
      <c r="AC28" s="1">
        <f t="shared" si="8"/>
        <v>1.4637109877076724</v>
      </c>
      <c r="AD28" s="1" t="e">
        <f t="shared" si="8"/>
        <v>#N/A</v>
      </c>
      <c r="AE28" s="1" t="e">
        <f t="shared" si="8"/>
        <v>#N/A</v>
      </c>
      <c r="AF28" s="1" t="e">
        <f t="shared" si="8"/>
        <v>#N/A</v>
      </c>
      <c r="AG28">
        <v>0</v>
      </c>
      <c r="AH28" s="1" t="s">
        <v>19</v>
      </c>
      <c r="AJ28" s="16">
        <f t="shared" si="9"/>
        <v>33663</v>
      </c>
      <c r="AK28" s="1">
        <f t="shared" si="13"/>
        <v>1.4637109877076724</v>
      </c>
      <c r="AL28" s="1" t="e">
        <f t="shared" si="13"/>
        <v>#N/A</v>
      </c>
      <c r="AM28" s="1" t="e">
        <f t="shared" si="13"/>
        <v>#N/A</v>
      </c>
      <c r="AN28" s="1" t="e">
        <f t="shared" si="13"/>
        <v>#N/A</v>
      </c>
      <c r="AO28" s="1">
        <f t="shared" si="14"/>
        <v>408.79</v>
      </c>
      <c r="AP28" s="1" t="e">
        <f t="shared" si="15"/>
        <v>#N/A</v>
      </c>
      <c r="AQ28" s="1" t="e">
        <f t="shared" si="16"/>
        <v>#N/A</v>
      </c>
      <c r="AR28" s="1" t="e">
        <f t="shared" si="17"/>
        <v>#N/A</v>
      </c>
      <c r="AS28" s="1"/>
      <c r="AT28" s="1"/>
      <c r="AU28" s="16">
        <f t="shared" si="18"/>
        <v>33663</v>
      </c>
      <c r="AV28">
        <f t="shared" si="19"/>
        <v>4</v>
      </c>
      <c r="AW28">
        <f t="shared" si="20"/>
        <v>4</v>
      </c>
      <c r="AX28" s="1"/>
      <c r="AY28" s="1"/>
      <c r="AZ28" s="7">
        <f t="shared" si="10"/>
        <v>33663</v>
      </c>
      <c r="BA28" s="1">
        <f>_xll.BDH($BA$4,"PX_LAST",$A27,$A27,"Days=A","Fill=P")</f>
        <v>408.79</v>
      </c>
      <c r="BB28" s="1" t="str">
        <f t="shared" si="25"/>
        <v>E</v>
      </c>
      <c r="BC28" s="1">
        <f t="shared" si="26"/>
        <v>1</v>
      </c>
      <c r="BD28" s="1">
        <f t="shared" si="27"/>
        <v>-1.9899781821669071E-2</v>
      </c>
      <c r="BE28" s="1">
        <f t="shared" si="28"/>
        <v>-1.9899781821669071E-2</v>
      </c>
      <c r="BF28" s="1">
        <f t="shared" si="34"/>
        <v>96.133745700287633</v>
      </c>
      <c r="BG28" s="1">
        <f t="shared" si="35"/>
        <v>103.37860051083629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6" t="e">
        <f t="shared" si="2"/>
        <v>#REF!</v>
      </c>
      <c r="BS28">
        <f t="shared" si="11"/>
        <v>4</v>
      </c>
      <c r="BT28">
        <f t="shared" si="12"/>
        <v>1</v>
      </c>
    </row>
    <row r="29" spans="1:72" x14ac:dyDescent="0.25">
      <c r="A29" s="7">
        <v>33694</v>
      </c>
      <c r="B29" s="8">
        <v>9.8413E-2</v>
      </c>
      <c r="C29" s="8">
        <f t="shared" si="3"/>
        <v>9.7125757426471823E-2</v>
      </c>
      <c r="D29" s="9">
        <f t="shared" si="29"/>
        <v>2.0757011473681506</v>
      </c>
      <c r="E29" s="8">
        <v>5.2</v>
      </c>
      <c r="F29" s="8">
        <f t="shared" si="4"/>
        <v>4.8770370596637109</v>
      </c>
      <c r="G29" s="9">
        <f t="shared" si="30"/>
        <v>2.3834472039189256</v>
      </c>
      <c r="H29" s="8">
        <v>0.4783</v>
      </c>
      <c r="I29" s="8">
        <f t="shared" si="5"/>
        <v>0.42197048606909021</v>
      </c>
      <c r="J29" s="9">
        <f t="shared" si="31"/>
        <v>0.62197048606909022</v>
      </c>
      <c r="K29" s="8">
        <v>1.2669999999999999</v>
      </c>
      <c r="L29" s="8">
        <f t="shared" si="6"/>
        <v>1.2059588366661256</v>
      </c>
      <c r="M29" s="9">
        <f t="shared" si="32"/>
        <v>1.2510833489035635</v>
      </c>
      <c r="N29" s="17" t="s">
        <v>19</v>
      </c>
      <c r="P29" s="79"/>
      <c r="Q29" t="str">
        <f>_xll.BDH($Q$2,"PX_LAST",A29,A29,"Days=A","Fill=P")</f>
        <v>#N/A Invalid Security</v>
      </c>
      <c r="U29" s="40">
        <f t="shared" si="33"/>
        <v>1.5830505465649325</v>
      </c>
      <c r="V29" s="14" t="str">
        <f t="shared" si="21"/>
        <v>E</v>
      </c>
      <c r="W29" t="str">
        <f t="shared" si="22"/>
        <v>E</v>
      </c>
      <c r="X29" s="17">
        <f t="shared" si="23"/>
        <v>0.93986186816473793</v>
      </c>
      <c r="Y29" s="34" t="str">
        <f t="shared" si="24"/>
        <v>E</v>
      </c>
      <c r="Z29">
        <v>0</v>
      </c>
      <c r="AB29" s="16">
        <f t="shared" si="7"/>
        <v>33694</v>
      </c>
      <c r="AC29" s="1">
        <f t="shared" si="8"/>
        <v>1.5830505465649325</v>
      </c>
      <c r="AD29" s="1">
        <f t="shared" si="8"/>
        <v>1.5830505465649325</v>
      </c>
      <c r="AE29" s="1" t="e">
        <f t="shared" si="8"/>
        <v>#N/A</v>
      </c>
      <c r="AF29" s="1" t="e">
        <f t="shared" si="8"/>
        <v>#N/A</v>
      </c>
      <c r="AG29">
        <v>0</v>
      </c>
      <c r="AH29" s="1" t="s">
        <v>19</v>
      </c>
      <c r="AJ29" s="16">
        <f t="shared" si="9"/>
        <v>33694</v>
      </c>
      <c r="AK29" s="1">
        <f t="shared" si="13"/>
        <v>1.5830505465649325</v>
      </c>
      <c r="AL29" s="1">
        <f t="shared" si="13"/>
        <v>1.5830505465649325</v>
      </c>
      <c r="AM29" s="1" t="e">
        <f t="shared" si="13"/>
        <v>#N/A</v>
      </c>
      <c r="AN29" s="1" t="e">
        <f t="shared" si="13"/>
        <v>#N/A</v>
      </c>
      <c r="AO29" s="1">
        <f t="shared" si="14"/>
        <v>412.7</v>
      </c>
      <c r="AP29" s="1">
        <f t="shared" si="15"/>
        <v>412.7</v>
      </c>
      <c r="AQ29" s="1" t="e">
        <f t="shared" si="16"/>
        <v>#N/A</v>
      </c>
      <c r="AR29" s="1" t="e">
        <f t="shared" si="17"/>
        <v>#N/A</v>
      </c>
      <c r="AS29" s="1"/>
      <c r="AT29" s="1"/>
      <c r="AU29" s="16">
        <f t="shared" si="18"/>
        <v>33694</v>
      </c>
      <c r="AV29">
        <f t="shared" si="19"/>
        <v>4</v>
      </c>
      <c r="AW29">
        <f t="shared" si="20"/>
        <v>4</v>
      </c>
      <c r="AX29" s="1"/>
      <c r="AY29" s="1"/>
      <c r="AZ29" s="7">
        <f t="shared" si="10"/>
        <v>33694</v>
      </c>
      <c r="BA29" s="1">
        <f>_xll.BDH($BA$4,"PX_LAST",$A28,$A28,"Days=A","Fill=P")</f>
        <v>412.7</v>
      </c>
      <c r="BB29" s="1" t="str">
        <f t="shared" si="25"/>
        <v>E</v>
      </c>
      <c r="BC29" s="1">
        <f t="shared" si="26"/>
        <v>1</v>
      </c>
      <c r="BD29" s="1">
        <f t="shared" si="27"/>
        <v>9.564813229286262E-3</v>
      </c>
      <c r="BE29" s="1">
        <f t="shared" si="28"/>
        <v>9.564813229286262E-3</v>
      </c>
      <c r="BF29" s="1">
        <f t="shared" si="34"/>
        <v>97.053247022942585</v>
      </c>
      <c r="BG29" s="1">
        <f t="shared" si="35"/>
        <v>104.36739751662743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6" t="e">
        <f t="shared" si="2"/>
        <v>#REF!</v>
      </c>
      <c r="BS29">
        <f t="shared" si="11"/>
        <v>4</v>
      </c>
      <c r="BT29">
        <f t="shared" si="12"/>
        <v>1</v>
      </c>
    </row>
    <row r="30" spans="1:72" x14ac:dyDescent="0.25">
      <c r="A30" s="7">
        <v>33724</v>
      </c>
      <c r="B30" s="8">
        <v>2.6377000000000001E-2</v>
      </c>
      <c r="C30" s="8">
        <f t="shared" si="3"/>
        <v>4.0526751485294367E-2</v>
      </c>
      <c r="D30" s="9">
        <f t="shared" si="29"/>
        <v>1.3798036239172764</v>
      </c>
      <c r="E30" s="8">
        <v>5</v>
      </c>
      <c r="F30" s="8">
        <f t="shared" si="4"/>
        <v>4.9754074119327427</v>
      </c>
      <c r="G30" s="9">
        <f t="shared" si="30"/>
        <v>2.0899045376268375</v>
      </c>
      <c r="H30" s="8">
        <v>0.38200000000000001</v>
      </c>
      <c r="I30" s="8">
        <f t="shared" si="5"/>
        <v>0.38999409721381806</v>
      </c>
      <c r="J30" s="9">
        <f t="shared" si="31"/>
        <v>0.58999409721381801</v>
      </c>
      <c r="K30" s="8">
        <v>1.2270000000000001</v>
      </c>
      <c r="L30" s="8">
        <f t="shared" si="6"/>
        <v>1.2227917673332254</v>
      </c>
      <c r="M30" s="9">
        <f t="shared" si="32"/>
        <v>1.1721623520330318</v>
      </c>
      <c r="N30" s="17" t="s">
        <v>19</v>
      </c>
      <c r="P30" s="79"/>
      <c r="Q30" t="str">
        <f>_xll.BDH($Q$2,"PX_LAST",A30,A30,"Days=A","Fill=P")</f>
        <v>#N/A Invalid Security</v>
      </c>
      <c r="U30" s="40">
        <f t="shared" si="33"/>
        <v>1.3079661526977411</v>
      </c>
      <c r="V30" s="14" t="str">
        <f t="shared" si="21"/>
        <v>SD</v>
      </c>
      <c r="W30" t="str">
        <f t="shared" si="22"/>
        <v>SD</v>
      </c>
      <c r="X30" s="17">
        <f t="shared" si="23"/>
        <v>1.3079661526977411</v>
      </c>
      <c r="Y30" s="34" t="str">
        <f t="shared" si="24"/>
        <v>SD</v>
      </c>
      <c r="Z30">
        <v>0</v>
      </c>
      <c r="AB30" s="16">
        <f t="shared" si="7"/>
        <v>33724</v>
      </c>
      <c r="AC30" s="1" t="e">
        <f t="shared" si="8"/>
        <v>#N/A</v>
      </c>
      <c r="AD30" s="1">
        <f t="shared" si="8"/>
        <v>1.3079661526977411</v>
      </c>
      <c r="AE30" s="1" t="e">
        <f t="shared" si="8"/>
        <v>#N/A</v>
      </c>
      <c r="AF30" s="1" t="e">
        <f t="shared" si="8"/>
        <v>#N/A</v>
      </c>
      <c r="AG30">
        <v>0</v>
      </c>
      <c r="AH30" s="1" t="s">
        <v>19</v>
      </c>
      <c r="AJ30" s="16">
        <f t="shared" si="9"/>
        <v>33724</v>
      </c>
      <c r="AK30" s="1" t="e">
        <f t="shared" si="13"/>
        <v>#N/A</v>
      </c>
      <c r="AL30" s="1">
        <f t="shared" si="13"/>
        <v>1.3079661526977411</v>
      </c>
      <c r="AM30" s="1" t="e">
        <f t="shared" si="13"/>
        <v>#N/A</v>
      </c>
      <c r="AN30" s="1" t="e">
        <f t="shared" si="13"/>
        <v>#N/A</v>
      </c>
      <c r="AO30" s="1" t="e">
        <f t="shared" si="14"/>
        <v>#N/A</v>
      </c>
      <c r="AP30" s="1">
        <f t="shared" si="15"/>
        <v>403.69</v>
      </c>
      <c r="AQ30" s="1" t="e">
        <f t="shared" si="16"/>
        <v>#N/A</v>
      </c>
      <c r="AR30" s="1" t="e">
        <f t="shared" si="17"/>
        <v>#N/A</v>
      </c>
      <c r="AS30" s="1"/>
      <c r="AT30" s="1"/>
      <c r="AU30" s="16">
        <f t="shared" si="18"/>
        <v>33724</v>
      </c>
      <c r="AV30">
        <f t="shared" si="19"/>
        <v>3</v>
      </c>
      <c r="AW30">
        <f t="shared" si="20"/>
        <v>3</v>
      </c>
      <c r="AX30" s="1"/>
      <c r="AY30" s="1"/>
      <c r="AZ30" s="7">
        <f t="shared" si="10"/>
        <v>33724</v>
      </c>
      <c r="BA30" s="1">
        <f>_xll.BDH($BA$4,"PX_LAST",$A29,$A29,"Days=A","Fill=P")</f>
        <v>403.69</v>
      </c>
      <c r="BB30" s="1" t="str">
        <f t="shared" si="25"/>
        <v>SD</v>
      </c>
      <c r="BC30" s="1">
        <f t="shared" si="26"/>
        <v>0</v>
      </c>
      <c r="BD30" s="1">
        <f t="shared" si="27"/>
        <v>-2.1831839108311102E-2</v>
      </c>
      <c r="BE30" s="1">
        <f t="shared" si="28"/>
        <v>-2.1831839108311102E-2</v>
      </c>
      <c r="BF30" s="1">
        <f t="shared" si="34"/>
        <v>94.93439614899853</v>
      </c>
      <c r="BG30" s="1">
        <f t="shared" si="35"/>
        <v>102.08886528589127</v>
      </c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6" t="e">
        <f t="shared" si="2"/>
        <v>#REF!</v>
      </c>
      <c r="BS30">
        <f t="shared" si="11"/>
        <v>3</v>
      </c>
      <c r="BT30">
        <f t="shared" si="12"/>
        <v>1</v>
      </c>
    </row>
    <row r="31" spans="1:72" x14ac:dyDescent="0.25">
      <c r="A31" s="7">
        <v>33755</v>
      </c>
      <c r="B31" s="8">
        <v>-5.9547999999999997E-2</v>
      </c>
      <c r="C31" s="8">
        <f t="shared" si="3"/>
        <v>-3.9533049702941123E-2</v>
      </c>
      <c r="D31" s="9">
        <f t="shared" si="29"/>
        <v>0.57251206163004731</v>
      </c>
      <c r="E31" s="8">
        <v>5.3</v>
      </c>
      <c r="F31" s="8">
        <f t="shared" si="4"/>
        <v>5.2350814823865486</v>
      </c>
      <c r="G31" s="9">
        <f t="shared" si="30"/>
        <v>1.8274263136748807</v>
      </c>
      <c r="H31" s="8">
        <v>-5.8700000000000002E-2</v>
      </c>
      <c r="I31" s="8">
        <f t="shared" si="5"/>
        <v>3.1038819442763613E-2</v>
      </c>
      <c r="J31" s="9">
        <f t="shared" si="31"/>
        <v>0.23103881944276361</v>
      </c>
      <c r="K31" s="8">
        <v>1.2490000000000001</v>
      </c>
      <c r="L31" s="8">
        <f t="shared" si="6"/>
        <v>1.2437583534666452</v>
      </c>
      <c r="M31" s="9">
        <f t="shared" si="32"/>
        <v>1.1513699801562174</v>
      </c>
      <c r="N31" s="17" t="s">
        <v>19</v>
      </c>
      <c r="P31" s="79"/>
      <c r="Q31" t="str">
        <f>_xll.BDH($Q$2,"PX_LAST",A31,A31,"Days=A","Fill=P")</f>
        <v>#N/A Invalid Security</v>
      </c>
      <c r="U31" s="40">
        <f t="shared" si="33"/>
        <v>0.94558679372597731</v>
      </c>
      <c r="V31" s="14" t="str">
        <f t="shared" si="21"/>
        <v>SD</v>
      </c>
      <c r="W31" t="str">
        <f t="shared" si="22"/>
        <v>SD</v>
      </c>
      <c r="X31" s="17">
        <f t="shared" si="23"/>
        <v>1.3079661526977411</v>
      </c>
      <c r="Y31" s="34" t="str">
        <f t="shared" si="24"/>
        <v>SD</v>
      </c>
      <c r="Z31">
        <v>0</v>
      </c>
      <c r="AB31" s="16">
        <f t="shared" si="7"/>
        <v>33755</v>
      </c>
      <c r="AC31" s="1">
        <f t="shared" si="8"/>
        <v>0.94558679372597731</v>
      </c>
      <c r="AD31" s="1">
        <f t="shared" si="8"/>
        <v>0.94558679372597731</v>
      </c>
      <c r="AE31" s="1" t="e">
        <f t="shared" si="8"/>
        <v>#N/A</v>
      </c>
      <c r="AF31" s="1" t="e">
        <f t="shared" si="8"/>
        <v>#N/A</v>
      </c>
      <c r="AG31">
        <v>0</v>
      </c>
      <c r="AH31" s="1" t="s">
        <v>19</v>
      </c>
      <c r="AJ31" s="16">
        <f t="shared" si="9"/>
        <v>33755</v>
      </c>
      <c r="AK31" s="1">
        <f t="shared" si="13"/>
        <v>0.94558679372597731</v>
      </c>
      <c r="AL31" s="1">
        <f t="shared" si="13"/>
        <v>0.94558679372597731</v>
      </c>
      <c r="AM31" s="1" t="e">
        <f t="shared" si="13"/>
        <v>#N/A</v>
      </c>
      <c r="AN31" s="1" t="e">
        <f t="shared" si="13"/>
        <v>#N/A</v>
      </c>
      <c r="AO31" s="1">
        <f t="shared" si="14"/>
        <v>414.95</v>
      </c>
      <c r="AP31" s="1">
        <f t="shared" si="15"/>
        <v>414.95</v>
      </c>
      <c r="AQ31" s="1" t="e">
        <f t="shared" si="16"/>
        <v>#N/A</v>
      </c>
      <c r="AR31" s="1" t="e">
        <f t="shared" si="17"/>
        <v>#N/A</v>
      </c>
      <c r="AS31" s="1"/>
      <c r="AT31" s="1"/>
      <c r="AU31" s="16">
        <f t="shared" si="18"/>
        <v>33755</v>
      </c>
      <c r="AV31">
        <f t="shared" si="19"/>
        <v>3</v>
      </c>
      <c r="AW31">
        <f t="shared" si="20"/>
        <v>3</v>
      </c>
      <c r="AX31" s="1"/>
      <c r="AY31" s="1"/>
      <c r="AZ31" s="7">
        <f t="shared" si="10"/>
        <v>33755</v>
      </c>
      <c r="BA31" s="1">
        <f>_xll.BDH($BA$4,"PX_LAST",$A30,$A30,"Days=A","Fill=P")</f>
        <v>414.95</v>
      </c>
      <c r="BB31" s="1" t="str">
        <f t="shared" si="25"/>
        <v>SD</v>
      </c>
      <c r="BC31" s="1">
        <f t="shared" si="26"/>
        <v>0</v>
      </c>
      <c r="BD31" s="1">
        <f t="shared" si="27"/>
        <v>2.7892689935346437E-2</v>
      </c>
      <c r="BE31" s="1">
        <f t="shared" si="28"/>
        <v>0</v>
      </c>
      <c r="BF31" s="1">
        <f t="shared" si="34"/>
        <v>94.93439614899853</v>
      </c>
      <c r="BG31" s="1">
        <f t="shared" si="35"/>
        <v>104.936398351162</v>
      </c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6" t="e">
        <f t="shared" si="2"/>
        <v>#REF!</v>
      </c>
      <c r="BS31">
        <f t="shared" si="11"/>
        <v>3</v>
      </c>
      <c r="BT31">
        <f t="shared" si="12"/>
        <v>1</v>
      </c>
    </row>
    <row r="32" spans="1:72" x14ac:dyDescent="0.25">
      <c r="A32" s="7">
        <v>33785</v>
      </c>
      <c r="B32" s="8">
        <v>2.8479999999999998E-2</v>
      </c>
      <c r="C32" s="8">
        <f t="shared" si="3"/>
        <v>1.4877390059411773E-2</v>
      </c>
      <c r="D32" s="9">
        <f t="shared" si="29"/>
        <v>1.0062984183958585</v>
      </c>
      <c r="E32" s="8">
        <v>6.1</v>
      </c>
      <c r="F32" s="8">
        <f t="shared" si="4"/>
        <v>5.9270162964773094</v>
      </c>
      <c r="G32" s="9">
        <f t="shared" si="30"/>
        <v>1.6986409351608478</v>
      </c>
      <c r="H32" s="8">
        <v>0.18029999999999999</v>
      </c>
      <c r="I32" s="8">
        <f t="shared" si="5"/>
        <v>0.15044776388855274</v>
      </c>
      <c r="J32" s="9">
        <f t="shared" si="31"/>
        <v>0.35044776388855275</v>
      </c>
      <c r="K32" s="8">
        <v>1.1599999999999999</v>
      </c>
      <c r="L32" s="8">
        <f t="shared" si="6"/>
        <v>1.176751670693329</v>
      </c>
      <c r="M32" s="9">
        <f t="shared" si="32"/>
        <v>0.99398240777206104</v>
      </c>
      <c r="N32" s="17" t="s">
        <v>19</v>
      </c>
      <c r="P32" s="79"/>
      <c r="Q32" t="str">
        <f>_xll.BDH($Q$2,"PX_LAST",A32,A32,"Days=A","Fill=P")</f>
        <v>#N/A Invalid Security</v>
      </c>
      <c r="U32" s="40">
        <f t="shared" si="33"/>
        <v>1.01234238130433</v>
      </c>
      <c r="V32" s="14" t="str">
        <f t="shared" si="21"/>
        <v>E</v>
      </c>
      <c r="W32" t="str">
        <f t="shared" si="22"/>
        <v>E</v>
      </c>
      <c r="X32" s="17">
        <f t="shared" si="23"/>
        <v>1.01234238130433</v>
      </c>
      <c r="Y32" s="34" t="str">
        <f t="shared" si="24"/>
        <v>E</v>
      </c>
      <c r="Z32">
        <v>0</v>
      </c>
      <c r="AB32" s="16">
        <f t="shared" si="7"/>
        <v>33785</v>
      </c>
      <c r="AC32" s="1">
        <f t="shared" si="8"/>
        <v>1.01234238130433</v>
      </c>
      <c r="AD32" s="1">
        <f t="shared" si="8"/>
        <v>1.01234238130433</v>
      </c>
      <c r="AE32" s="1" t="e">
        <f t="shared" si="8"/>
        <v>#N/A</v>
      </c>
      <c r="AF32" s="1" t="e">
        <f t="shared" si="8"/>
        <v>#N/A</v>
      </c>
      <c r="AG32">
        <v>0</v>
      </c>
      <c r="AH32" s="1" t="s">
        <v>19</v>
      </c>
      <c r="AJ32" s="16">
        <f t="shared" si="9"/>
        <v>33785</v>
      </c>
      <c r="AK32" s="1">
        <f t="shared" si="13"/>
        <v>1.01234238130433</v>
      </c>
      <c r="AL32" s="1">
        <f t="shared" si="13"/>
        <v>1.01234238130433</v>
      </c>
      <c r="AM32" s="1" t="e">
        <f t="shared" si="13"/>
        <v>#N/A</v>
      </c>
      <c r="AN32" s="1" t="e">
        <f t="shared" si="13"/>
        <v>#N/A</v>
      </c>
      <c r="AO32" s="1">
        <f t="shared" si="14"/>
        <v>415.35</v>
      </c>
      <c r="AP32" s="1">
        <f t="shared" si="15"/>
        <v>415.35</v>
      </c>
      <c r="AQ32" s="1" t="e">
        <f t="shared" si="16"/>
        <v>#N/A</v>
      </c>
      <c r="AR32" s="1" t="e">
        <f t="shared" si="17"/>
        <v>#N/A</v>
      </c>
      <c r="AS32" s="1"/>
      <c r="AT32" s="1"/>
      <c r="AU32" s="16">
        <f t="shared" si="18"/>
        <v>33785</v>
      </c>
      <c r="AV32">
        <f t="shared" si="19"/>
        <v>4</v>
      </c>
      <c r="AW32">
        <f t="shared" si="20"/>
        <v>4</v>
      </c>
      <c r="AX32" s="1"/>
      <c r="AY32" s="1"/>
      <c r="AZ32" s="7">
        <f t="shared" si="10"/>
        <v>33785</v>
      </c>
      <c r="BA32" s="1">
        <f>_xll.BDH($BA$4,"PX_LAST",$A31,$A31,"Days=A","Fill=P")</f>
        <v>415.35</v>
      </c>
      <c r="BB32" s="1" t="str">
        <f t="shared" si="25"/>
        <v>E</v>
      </c>
      <c r="BC32" s="1">
        <f t="shared" si="26"/>
        <v>1</v>
      </c>
      <c r="BD32" s="1">
        <f t="shared" si="27"/>
        <v>9.6397156283889451E-4</v>
      </c>
      <c r="BE32" s="1">
        <f t="shared" si="28"/>
        <v>0</v>
      </c>
      <c r="BF32" s="1">
        <f t="shared" si="34"/>
        <v>94.93439614899853</v>
      </c>
      <c r="BG32" s="1">
        <f t="shared" si="35"/>
        <v>105.03755405507926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6" t="e">
        <f t="shared" si="2"/>
        <v>#REF!</v>
      </c>
      <c r="BS32">
        <f t="shared" si="11"/>
        <v>4</v>
      </c>
      <c r="BT32">
        <f t="shared" si="12"/>
        <v>1</v>
      </c>
    </row>
    <row r="33" spans="1:72" x14ac:dyDescent="0.25">
      <c r="A33" s="7">
        <v>33816</v>
      </c>
      <c r="B33" s="8">
        <v>-3.6608000000000002E-2</v>
      </c>
      <c r="C33" s="8">
        <f t="shared" si="3"/>
        <v>-2.6310921988117651E-2</v>
      </c>
      <c r="D33" s="9">
        <f t="shared" si="29"/>
        <v>0.53847622300742615</v>
      </c>
      <c r="E33" s="8">
        <v>5.4</v>
      </c>
      <c r="F33" s="8">
        <f t="shared" si="4"/>
        <v>5.5054032592954627</v>
      </c>
      <c r="G33" s="9">
        <f t="shared" si="30"/>
        <v>1.436680485833115</v>
      </c>
      <c r="H33" s="8">
        <v>0.2056</v>
      </c>
      <c r="I33" s="8">
        <f t="shared" si="5"/>
        <v>0.19456955277771057</v>
      </c>
      <c r="J33" s="9">
        <f t="shared" si="31"/>
        <v>0.39456955277771055</v>
      </c>
      <c r="K33" s="8">
        <v>1.421</v>
      </c>
      <c r="L33" s="8">
        <f t="shared" si="6"/>
        <v>1.3721503341386658</v>
      </c>
      <c r="M33" s="9">
        <f t="shared" si="32"/>
        <v>1.3597278602222078</v>
      </c>
      <c r="N33" s="17" t="s">
        <v>19</v>
      </c>
      <c r="P33" s="79"/>
      <c r="Q33" t="str">
        <f>_xll.BDH($Q$2,"PX_LAST",A33,A33,"Days=A","Fill=P")</f>
        <v>#N/A Invalid Security</v>
      </c>
      <c r="U33" s="40">
        <f t="shared" si="33"/>
        <v>0.93236353046011478</v>
      </c>
      <c r="V33" s="14" t="str">
        <f t="shared" si="21"/>
        <v>SD</v>
      </c>
      <c r="W33" t="str">
        <f t="shared" si="22"/>
        <v>SD</v>
      </c>
      <c r="X33" s="17">
        <f t="shared" si="23"/>
        <v>0.93236353046011478</v>
      </c>
      <c r="Y33" s="34" t="str">
        <f t="shared" si="24"/>
        <v>SD</v>
      </c>
      <c r="Z33">
        <v>0</v>
      </c>
      <c r="AB33" s="16">
        <f t="shared" si="7"/>
        <v>33816</v>
      </c>
      <c r="AC33" s="1" t="e">
        <f t="shared" si="8"/>
        <v>#N/A</v>
      </c>
      <c r="AD33" s="1">
        <f t="shared" si="8"/>
        <v>0.93236353046011478</v>
      </c>
      <c r="AE33" s="1" t="e">
        <f t="shared" si="8"/>
        <v>#N/A</v>
      </c>
      <c r="AF33" s="1" t="e">
        <f t="shared" si="8"/>
        <v>#N/A</v>
      </c>
      <c r="AG33">
        <v>0</v>
      </c>
      <c r="AH33" s="1" t="s">
        <v>19</v>
      </c>
      <c r="AJ33" s="16">
        <f t="shared" si="9"/>
        <v>33816</v>
      </c>
      <c r="AK33" s="1" t="e">
        <f t="shared" si="13"/>
        <v>#N/A</v>
      </c>
      <c r="AL33" s="1">
        <f t="shared" si="13"/>
        <v>0.93236353046011478</v>
      </c>
      <c r="AM33" s="1" t="e">
        <f t="shared" si="13"/>
        <v>#N/A</v>
      </c>
      <c r="AN33" s="1" t="e">
        <f t="shared" si="13"/>
        <v>#N/A</v>
      </c>
      <c r="AO33" s="1" t="e">
        <f t="shared" si="14"/>
        <v>#N/A</v>
      </c>
      <c r="AP33" s="1">
        <f t="shared" si="15"/>
        <v>408.14</v>
      </c>
      <c r="AQ33" s="1" t="e">
        <f t="shared" si="16"/>
        <v>#N/A</v>
      </c>
      <c r="AR33" s="1" t="e">
        <f t="shared" si="17"/>
        <v>#N/A</v>
      </c>
      <c r="AS33" s="1"/>
      <c r="AT33" s="1"/>
      <c r="AU33" s="16">
        <f t="shared" si="18"/>
        <v>33816</v>
      </c>
      <c r="AV33">
        <f t="shared" si="19"/>
        <v>3</v>
      </c>
      <c r="AW33">
        <f t="shared" si="20"/>
        <v>3</v>
      </c>
      <c r="AX33" s="1"/>
      <c r="AY33" s="1"/>
      <c r="AZ33" s="7">
        <f t="shared" si="10"/>
        <v>33816</v>
      </c>
      <c r="BA33" s="1">
        <f>_xll.BDH($BA$4,"PX_LAST",$A32,$A32,"Days=A","Fill=P")</f>
        <v>408.14</v>
      </c>
      <c r="BB33" s="1" t="str">
        <f t="shared" si="25"/>
        <v>SD</v>
      </c>
      <c r="BC33" s="1">
        <f t="shared" si="26"/>
        <v>0</v>
      </c>
      <c r="BD33" s="1">
        <f t="shared" si="27"/>
        <v>-1.7358853978572397E-2</v>
      </c>
      <c r="BE33" s="1">
        <f t="shared" si="28"/>
        <v>-1.7358853978572397E-2</v>
      </c>
      <c r="BF33" s="1">
        <f t="shared" si="34"/>
        <v>93.286443828704122</v>
      </c>
      <c r="BG33" s="1">
        <f t="shared" si="35"/>
        <v>103.21422249197073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6" t="e">
        <f t="shared" si="2"/>
        <v>#REF!</v>
      </c>
      <c r="BS33">
        <f t="shared" si="11"/>
        <v>3</v>
      </c>
      <c r="BT33">
        <f t="shared" si="12"/>
        <v>1</v>
      </c>
    </row>
    <row r="34" spans="1:72" x14ac:dyDescent="0.25">
      <c r="A34" s="7">
        <v>33847</v>
      </c>
      <c r="B34" s="8">
        <v>6.8640999999999994E-2</v>
      </c>
      <c r="C34" s="8">
        <f t="shared" si="3"/>
        <v>4.9650615602376463E-2</v>
      </c>
      <c r="D34" s="9">
        <f t="shared" si="29"/>
        <v>1.2784426490676319</v>
      </c>
      <c r="E34" s="8">
        <v>5.5</v>
      </c>
      <c r="F34" s="8">
        <f t="shared" si="4"/>
        <v>5.5010806518590929</v>
      </c>
      <c r="G34" s="9">
        <f t="shared" si="30"/>
        <v>1.2922297956668518</v>
      </c>
      <c r="H34" s="8">
        <v>-0.57010000000000005</v>
      </c>
      <c r="I34" s="8">
        <f t="shared" si="5"/>
        <v>-0.41716608944445793</v>
      </c>
      <c r="J34" s="9">
        <f t="shared" si="31"/>
        <v>-0.21716608944445792</v>
      </c>
      <c r="K34" s="8">
        <v>0.86199999999999999</v>
      </c>
      <c r="L34" s="8">
        <f t="shared" si="6"/>
        <v>0.96403006682773318</v>
      </c>
      <c r="M34" s="9">
        <f t="shared" si="32"/>
        <v>0.29308639431180422</v>
      </c>
      <c r="N34" s="17" t="s">
        <v>19</v>
      </c>
      <c r="P34" s="79"/>
      <c r="Q34" t="str">
        <f>_xll.BDH($Q$2,"PX_LAST",A34,A34,"Days=A","Fill=P")</f>
        <v>#N/A Invalid Security</v>
      </c>
      <c r="U34" s="40">
        <f t="shared" si="33"/>
        <v>0.66164818740045761</v>
      </c>
      <c r="V34" s="14" t="str">
        <f t="shared" si="21"/>
        <v>SD</v>
      </c>
      <c r="W34" t="str">
        <f t="shared" si="22"/>
        <v>SD</v>
      </c>
      <c r="X34" s="17">
        <f t="shared" si="23"/>
        <v>0.93236353046011478</v>
      </c>
      <c r="Y34" s="34" t="str">
        <f t="shared" si="24"/>
        <v>SD</v>
      </c>
      <c r="Z34">
        <v>0</v>
      </c>
      <c r="AB34" s="16">
        <f t="shared" si="7"/>
        <v>33847</v>
      </c>
      <c r="AC34" s="1" t="e">
        <f t="shared" si="8"/>
        <v>#N/A</v>
      </c>
      <c r="AD34" s="1">
        <f t="shared" si="8"/>
        <v>0.66164818740045761</v>
      </c>
      <c r="AE34" s="1" t="e">
        <f t="shared" si="8"/>
        <v>#N/A</v>
      </c>
      <c r="AF34" s="1" t="e">
        <f t="shared" si="8"/>
        <v>#N/A</v>
      </c>
      <c r="AG34">
        <v>0</v>
      </c>
      <c r="AH34" s="1" t="s">
        <v>19</v>
      </c>
      <c r="AJ34" s="16">
        <f t="shared" si="9"/>
        <v>33847</v>
      </c>
      <c r="AK34" s="1" t="e">
        <f t="shared" si="13"/>
        <v>#N/A</v>
      </c>
      <c r="AL34" s="1">
        <f t="shared" si="13"/>
        <v>0.66164818740045761</v>
      </c>
      <c r="AM34" s="1" t="e">
        <f t="shared" si="13"/>
        <v>#N/A</v>
      </c>
      <c r="AN34" s="1" t="e">
        <f t="shared" si="13"/>
        <v>#N/A</v>
      </c>
      <c r="AO34" s="1" t="e">
        <f t="shared" si="14"/>
        <v>#N/A</v>
      </c>
      <c r="AP34" s="1">
        <f t="shared" si="15"/>
        <v>424.21</v>
      </c>
      <c r="AQ34" s="1" t="e">
        <f t="shared" si="16"/>
        <v>#N/A</v>
      </c>
      <c r="AR34" s="1" t="e">
        <f t="shared" si="17"/>
        <v>#N/A</v>
      </c>
      <c r="AS34" s="1"/>
      <c r="AT34" s="1"/>
      <c r="AU34" s="16">
        <f t="shared" si="18"/>
        <v>33847</v>
      </c>
      <c r="AV34">
        <f t="shared" si="19"/>
        <v>3</v>
      </c>
      <c r="AW34">
        <f t="shared" si="20"/>
        <v>3</v>
      </c>
      <c r="AX34" s="1"/>
      <c r="AY34" s="1"/>
      <c r="AZ34" s="7">
        <f t="shared" si="10"/>
        <v>33847</v>
      </c>
      <c r="BA34" s="1">
        <f>_xll.BDH($BA$4,"PX_LAST",$A33,$A33,"Days=A","Fill=P")</f>
        <v>424.21</v>
      </c>
      <c r="BB34" s="1" t="str">
        <f t="shared" si="25"/>
        <v>SD</v>
      </c>
      <c r="BC34" s="1">
        <f t="shared" si="26"/>
        <v>0</v>
      </c>
      <c r="BD34" s="1">
        <f t="shared" si="27"/>
        <v>3.9373744303425218E-2</v>
      </c>
      <c r="BE34" s="1">
        <f t="shared" si="28"/>
        <v>0</v>
      </c>
      <c r="BF34" s="1">
        <f t="shared" si="34"/>
        <v>93.286443828704122</v>
      </c>
      <c r="BG34" s="1">
        <f t="shared" si="35"/>
        <v>107.27815289684642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6" t="e">
        <f t="shared" si="2"/>
        <v>#REF!</v>
      </c>
      <c r="BS34">
        <f t="shared" si="11"/>
        <v>3</v>
      </c>
      <c r="BT34">
        <f t="shared" si="12"/>
        <v>1</v>
      </c>
    </row>
    <row r="35" spans="1:72" x14ac:dyDescent="0.25">
      <c r="A35" s="7">
        <v>33877</v>
      </c>
      <c r="B35" s="8">
        <v>-9.0376999999999999E-2</v>
      </c>
      <c r="C35" s="8">
        <f t="shared" si="3"/>
        <v>-6.2371476879524712E-2</v>
      </c>
      <c r="D35" s="9">
        <f t="shared" si="29"/>
        <v>-0.18483679285612506</v>
      </c>
      <c r="E35" s="8">
        <v>5.2</v>
      </c>
      <c r="F35" s="8">
        <f t="shared" si="4"/>
        <v>5.2602161303718189</v>
      </c>
      <c r="G35" s="9">
        <f t="shared" si="30"/>
        <v>1.1391260214631902</v>
      </c>
      <c r="H35" s="8">
        <v>1.43E-2</v>
      </c>
      <c r="I35" s="8">
        <f t="shared" si="5"/>
        <v>-7.1993217888891584E-2</v>
      </c>
      <c r="J35" s="9">
        <f t="shared" si="31"/>
        <v>0.12800678211110844</v>
      </c>
      <c r="K35" s="8">
        <v>0.63200000000000001</v>
      </c>
      <c r="L35" s="8">
        <f t="shared" si="6"/>
        <v>0.69840601336554675</v>
      </c>
      <c r="M35" s="9">
        <f t="shared" si="32"/>
        <v>-0.73009138085810354</v>
      </c>
      <c r="N35" s="17" t="s">
        <v>19</v>
      </c>
      <c r="P35" s="79"/>
      <c r="Q35" t="str">
        <f>_xll.BDH($Q$2,"PX_LAST",A35,A35,"Days=A","Fill=P")</f>
        <v>#N/A Invalid Security</v>
      </c>
      <c r="U35" s="40">
        <f t="shared" si="33"/>
        <v>8.8051157465017516E-2</v>
      </c>
      <c r="V35" s="14" t="str">
        <f t="shared" si="21"/>
        <v>SD</v>
      </c>
      <c r="W35" t="str">
        <f t="shared" si="22"/>
        <v>SD</v>
      </c>
      <c r="X35" s="17">
        <f t="shared" si="23"/>
        <v>0.93236353046011478</v>
      </c>
      <c r="Y35" s="34" t="str">
        <f t="shared" si="24"/>
        <v>SD</v>
      </c>
      <c r="Z35">
        <v>0</v>
      </c>
      <c r="AB35" s="16">
        <f t="shared" si="7"/>
        <v>33877</v>
      </c>
      <c r="AC35" s="1" t="e">
        <f t="shared" si="8"/>
        <v>#N/A</v>
      </c>
      <c r="AD35" s="1">
        <f t="shared" si="8"/>
        <v>8.8051157465017516E-2</v>
      </c>
      <c r="AE35" s="1">
        <f t="shared" si="8"/>
        <v>8.8051157465017516E-2</v>
      </c>
      <c r="AF35" s="1" t="e">
        <f t="shared" si="8"/>
        <v>#N/A</v>
      </c>
      <c r="AG35">
        <v>0</v>
      </c>
      <c r="AH35" s="1" t="s">
        <v>19</v>
      </c>
      <c r="AJ35" s="16">
        <f t="shared" si="9"/>
        <v>33877</v>
      </c>
      <c r="AK35" s="1" t="e">
        <f t="shared" si="13"/>
        <v>#N/A</v>
      </c>
      <c r="AL35" s="1">
        <f t="shared" si="13"/>
        <v>8.8051157465017516E-2</v>
      </c>
      <c r="AM35" s="1">
        <f t="shared" si="13"/>
        <v>8.8051157465017516E-2</v>
      </c>
      <c r="AN35" s="1" t="e">
        <f t="shared" si="13"/>
        <v>#N/A</v>
      </c>
      <c r="AO35" s="1" t="e">
        <f t="shared" si="14"/>
        <v>#N/A</v>
      </c>
      <c r="AP35" s="1">
        <f t="shared" si="15"/>
        <v>414.03</v>
      </c>
      <c r="AQ35" s="1">
        <f t="shared" si="16"/>
        <v>414.03</v>
      </c>
      <c r="AR35" s="1" t="e">
        <f t="shared" si="17"/>
        <v>#N/A</v>
      </c>
      <c r="AS35" s="1"/>
      <c r="AT35" s="1"/>
      <c r="AU35" s="16">
        <f t="shared" si="18"/>
        <v>33877</v>
      </c>
      <c r="AV35">
        <f t="shared" si="19"/>
        <v>3</v>
      </c>
      <c r="AW35">
        <f t="shared" si="20"/>
        <v>3</v>
      </c>
      <c r="AX35" s="1"/>
      <c r="AY35" s="1"/>
      <c r="AZ35" s="7">
        <f t="shared" si="10"/>
        <v>33877</v>
      </c>
      <c r="BA35" s="1">
        <f>_xll.BDH($BA$4,"PX_LAST",$A34,$A34,"Days=A","Fill=P")</f>
        <v>414.03</v>
      </c>
      <c r="BB35" s="1" t="str">
        <f t="shared" si="25"/>
        <v>SD</v>
      </c>
      <c r="BC35" s="1">
        <f t="shared" si="26"/>
        <v>0</v>
      </c>
      <c r="BD35" s="1">
        <f t="shared" si="27"/>
        <v>-2.3997548384055101E-2</v>
      </c>
      <c r="BE35" s="1">
        <f t="shared" si="28"/>
        <v>0</v>
      </c>
      <c r="BF35" s="1">
        <f t="shared" si="34"/>
        <v>93.286443828704122</v>
      </c>
      <c r="BG35" s="1">
        <f t="shared" si="35"/>
        <v>104.70374023215228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6" t="e">
        <f t="shared" si="2"/>
        <v>#REF!</v>
      </c>
      <c r="BS35">
        <f t="shared" si="11"/>
        <v>3</v>
      </c>
      <c r="BT35">
        <f t="shared" si="12"/>
        <v>1</v>
      </c>
    </row>
    <row r="36" spans="1:72" x14ac:dyDescent="0.25">
      <c r="A36" s="7">
        <v>33908</v>
      </c>
      <c r="B36" s="8">
        <v>-6.4647999999999997E-2</v>
      </c>
      <c r="C36" s="8">
        <f t="shared" si="3"/>
        <v>-6.419269537590494E-2</v>
      </c>
      <c r="D36" s="9">
        <f t="shared" si="29"/>
        <v>-0.43674274095652971</v>
      </c>
      <c r="E36" s="8">
        <v>5.3</v>
      </c>
      <c r="F36" s="8">
        <f t="shared" si="4"/>
        <v>5.2920432260743642</v>
      </c>
      <c r="G36" s="9">
        <f t="shared" si="30"/>
        <v>1.0587755533018857</v>
      </c>
      <c r="H36" s="8">
        <v>0.28039999999999998</v>
      </c>
      <c r="I36" s="8">
        <f t="shared" si="5"/>
        <v>0.20992135642222168</v>
      </c>
      <c r="J36" s="9">
        <f t="shared" si="31"/>
        <v>0.40992135642222172</v>
      </c>
      <c r="K36" s="8">
        <v>0.29399999999999998</v>
      </c>
      <c r="L36" s="8">
        <f t="shared" si="6"/>
        <v>0.37488120267310931</v>
      </c>
      <c r="M36" s="9">
        <f t="shared" si="32"/>
        <v>-2.0372184887705247</v>
      </c>
      <c r="N36" s="17" t="s">
        <v>19</v>
      </c>
      <c r="P36" s="79"/>
      <c r="Q36" t="str">
        <f>_xll.BDH($Q$2,"PX_LAST",A36,A36,"Days=A","Fill=P")</f>
        <v>#N/A Invalid Security</v>
      </c>
      <c r="U36" s="40">
        <f t="shared" si="33"/>
        <v>-0.25131608000073674</v>
      </c>
      <c r="V36" s="14" t="str">
        <f t="shared" si="21"/>
        <v>C</v>
      </c>
      <c r="W36" t="str">
        <f t="shared" si="22"/>
        <v>C</v>
      </c>
      <c r="X36" s="17">
        <f t="shared" si="23"/>
        <v>-0.25131608000073674</v>
      </c>
      <c r="Y36" s="34" t="str">
        <f t="shared" si="24"/>
        <v>C</v>
      </c>
      <c r="Z36">
        <v>0</v>
      </c>
      <c r="AB36" s="16">
        <f t="shared" si="7"/>
        <v>33908</v>
      </c>
      <c r="AC36" s="1" t="e">
        <f t="shared" si="8"/>
        <v>#N/A</v>
      </c>
      <c r="AD36" s="1" t="e">
        <f t="shared" si="8"/>
        <v>#N/A</v>
      </c>
      <c r="AE36" s="1">
        <f t="shared" si="8"/>
        <v>-0.25131608000073674</v>
      </c>
      <c r="AF36" s="1">
        <f t="shared" si="8"/>
        <v>-0.25131608000073674</v>
      </c>
      <c r="AG36">
        <v>0</v>
      </c>
      <c r="AH36" s="1" t="s">
        <v>19</v>
      </c>
      <c r="AJ36" s="16">
        <f t="shared" si="9"/>
        <v>33908</v>
      </c>
      <c r="AK36" s="1" t="e">
        <f t="shared" si="13"/>
        <v>#N/A</v>
      </c>
      <c r="AL36" s="1" t="e">
        <f t="shared" si="13"/>
        <v>#N/A</v>
      </c>
      <c r="AM36" s="1">
        <f t="shared" si="13"/>
        <v>-0.25131608000073674</v>
      </c>
      <c r="AN36" s="1">
        <f t="shared" si="13"/>
        <v>-0.25131608000073674</v>
      </c>
      <c r="AO36" s="1" t="e">
        <f t="shared" si="14"/>
        <v>#N/A</v>
      </c>
      <c r="AP36" s="1" t="e">
        <f t="shared" si="15"/>
        <v>#N/A</v>
      </c>
      <c r="AQ36" s="1">
        <f t="shared" si="16"/>
        <v>417.8</v>
      </c>
      <c r="AR36" s="1">
        <f t="shared" si="17"/>
        <v>417.8</v>
      </c>
      <c r="AS36" s="1"/>
      <c r="AT36" s="1"/>
      <c r="AU36" s="16">
        <f t="shared" si="18"/>
        <v>33908</v>
      </c>
      <c r="AV36">
        <f t="shared" si="19"/>
        <v>1</v>
      </c>
      <c r="AW36">
        <f t="shared" si="20"/>
        <v>1</v>
      </c>
      <c r="AX36" s="1"/>
      <c r="AY36" s="1"/>
      <c r="AZ36" s="7">
        <f t="shared" si="10"/>
        <v>33908</v>
      </c>
      <c r="BA36" s="1">
        <f>_xll.BDH($BA$4,"PX_LAST",$A35,$A35,"Days=A","Fill=P")</f>
        <v>417.8</v>
      </c>
      <c r="BB36" s="1" t="str">
        <f t="shared" si="25"/>
        <v>C</v>
      </c>
      <c r="BC36" s="1">
        <f t="shared" si="26"/>
        <v>0</v>
      </c>
      <c r="BD36" s="1">
        <f t="shared" si="27"/>
        <v>9.1056203656740831E-3</v>
      </c>
      <c r="BE36" s="1">
        <f t="shared" si="28"/>
        <v>0</v>
      </c>
      <c r="BF36" s="1">
        <f t="shared" si="34"/>
        <v>93.286443828704122</v>
      </c>
      <c r="BG36" s="1">
        <f t="shared" si="35"/>
        <v>105.65713274157243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6" t="e">
        <f t="shared" si="2"/>
        <v>#REF!</v>
      </c>
      <c r="BS36">
        <f t="shared" si="11"/>
        <v>1</v>
      </c>
      <c r="BT36">
        <f t="shared" si="12"/>
        <v>1</v>
      </c>
    </row>
    <row r="37" spans="1:72" x14ac:dyDescent="0.25">
      <c r="A37" s="7">
        <v>33938</v>
      </c>
      <c r="B37" s="8">
        <v>7.2317000000000006E-2</v>
      </c>
      <c r="C37" s="8">
        <f t="shared" si="3"/>
        <v>4.5015060924819016E-2</v>
      </c>
      <c r="D37" s="9">
        <f t="shared" si="29"/>
        <v>1.2899112294806896</v>
      </c>
      <c r="E37" s="8">
        <v>6.1</v>
      </c>
      <c r="F37" s="8">
        <f t="shared" si="4"/>
        <v>5.9384086452148725</v>
      </c>
      <c r="G37" s="9">
        <f t="shared" si="30"/>
        <v>1.1024130869105178</v>
      </c>
      <c r="H37" s="8">
        <v>0.45660000000000001</v>
      </c>
      <c r="I37" s="8">
        <f t="shared" si="5"/>
        <v>0.40726427128444437</v>
      </c>
      <c r="J37" s="9">
        <f t="shared" si="31"/>
        <v>0.60726427128444438</v>
      </c>
      <c r="K37" s="8">
        <v>0.57499999999999996</v>
      </c>
      <c r="L37" s="8">
        <f t="shared" si="6"/>
        <v>0.53497624053462189</v>
      </c>
      <c r="M37" s="9">
        <f t="shared" si="32"/>
        <v>-1.4148104861720532</v>
      </c>
      <c r="N37" s="17" t="s">
        <v>19</v>
      </c>
      <c r="P37" s="79"/>
      <c r="Q37" t="str">
        <f>_xll.BDH($Q$2,"PX_LAST",A37,A37,"Days=A","Fill=P")</f>
        <v>#N/A Invalid Security</v>
      </c>
      <c r="U37" s="40">
        <f t="shared" si="33"/>
        <v>0.39619452537589966</v>
      </c>
      <c r="V37" s="14" t="str">
        <f t="shared" si="21"/>
        <v>R</v>
      </c>
      <c r="W37" t="str">
        <f t="shared" si="22"/>
        <v>R</v>
      </c>
      <c r="X37" s="17">
        <f t="shared" si="23"/>
        <v>0.39619452537589966</v>
      </c>
      <c r="Y37" s="34" t="str">
        <f t="shared" si="24"/>
        <v>R</v>
      </c>
      <c r="Z37">
        <v>0</v>
      </c>
      <c r="AB37" s="16">
        <f t="shared" si="7"/>
        <v>33938</v>
      </c>
      <c r="AC37" s="1">
        <f t="shared" si="8"/>
        <v>0.39619452537589966</v>
      </c>
      <c r="AD37" s="1" t="e">
        <f t="shared" si="8"/>
        <v>#N/A</v>
      </c>
      <c r="AE37" s="1" t="e">
        <f t="shared" si="8"/>
        <v>#N/A</v>
      </c>
      <c r="AF37" s="1">
        <f t="shared" si="8"/>
        <v>0.39619452537589966</v>
      </c>
      <c r="AG37">
        <v>0</v>
      </c>
      <c r="AH37" s="1" t="s">
        <v>19</v>
      </c>
      <c r="AJ37" s="16">
        <f t="shared" si="9"/>
        <v>33938</v>
      </c>
      <c r="AK37" s="1">
        <f t="shared" si="13"/>
        <v>0.39619452537589966</v>
      </c>
      <c r="AL37" s="1" t="e">
        <f t="shared" si="13"/>
        <v>#N/A</v>
      </c>
      <c r="AM37" s="1" t="e">
        <f t="shared" si="13"/>
        <v>#N/A</v>
      </c>
      <c r="AN37" s="1">
        <f t="shared" si="13"/>
        <v>0.39619452537589966</v>
      </c>
      <c r="AO37" s="1">
        <f t="shared" si="14"/>
        <v>418.68</v>
      </c>
      <c r="AP37" s="1" t="e">
        <f t="shared" si="15"/>
        <v>#N/A</v>
      </c>
      <c r="AQ37" s="1" t="e">
        <f t="shared" si="16"/>
        <v>#N/A</v>
      </c>
      <c r="AR37" s="1">
        <f t="shared" si="17"/>
        <v>418.68</v>
      </c>
      <c r="AS37" s="1"/>
      <c r="AT37" s="1"/>
      <c r="AU37" s="16">
        <f t="shared" si="18"/>
        <v>33938</v>
      </c>
      <c r="AV37">
        <f t="shared" si="19"/>
        <v>2</v>
      </c>
      <c r="AW37">
        <f t="shared" si="20"/>
        <v>2</v>
      </c>
      <c r="AX37" s="1"/>
      <c r="AY37" s="1"/>
      <c r="AZ37" s="7">
        <f t="shared" si="10"/>
        <v>33938</v>
      </c>
      <c r="BA37" s="1">
        <f>_xll.BDH($BA$4,"PX_LAST",$A36,$A36,"Days=A","Fill=P")</f>
        <v>418.68</v>
      </c>
      <c r="BB37" s="1" t="str">
        <f t="shared" si="25"/>
        <v>R</v>
      </c>
      <c r="BC37" s="1">
        <f t="shared" si="26"/>
        <v>1</v>
      </c>
      <c r="BD37" s="1">
        <f t="shared" si="27"/>
        <v>2.1062709430348381E-3</v>
      </c>
      <c r="BE37" s="1">
        <f t="shared" si="28"/>
        <v>0</v>
      </c>
      <c r="BF37" s="1">
        <f t="shared" si="34"/>
        <v>93.286443828704122</v>
      </c>
      <c r="BG37" s="1">
        <f t="shared" si="35"/>
        <v>105.87967529019038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6" t="e">
        <f t="shared" si="2"/>
        <v>#REF!</v>
      </c>
      <c r="BS37">
        <f t="shared" si="11"/>
        <v>2</v>
      </c>
      <c r="BT37">
        <f t="shared" si="12"/>
        <v>1</v>
      </c>
    </row>
    <row r="38" spans="1:72" x14ac:dyDescent="0.25">
      <c r="A38" s="7">
        <v>33969</v>
      </c>
      <c r="B38" s="8">
        <v>0.245083</v>
      </c>
      <c r="C38" s="8">
        <f t="shared" si="3"/>
        <v>0.2050694121849638</v>
      </c>
      <c r="D38" s="9">
        <f t="shared" si="29"/>
        <v>3.4662364996150594</v>
      </c>
      <c r="E38" s="8">
        <v>7.8</v>
      </c>
      <c r="F38" s="8">
        <f t="shared" si="4"/>
        <v>7.4276817290429751</v>
      </c>
      <c r="G38" s="9">
        <f t="shared" si="30"/>
        <v>1.3290735077682214</v>
      </c>
      <c r="H38" s="8">
        <v>0.72770000000000001</v>
      </c>
      <c r="I38" s="8">
        <f t="shared" si="5"/>
        <v>0.66361285425688887</v>
      </c>
      <c r="J38" s="9">
        <f t="shared" si="31"/>
        <v>0.86361285425688883</v>
      </c>
      <c r="K38" s="8">
        <v>1.115</v>
      </c>
      <c r="L38" s="8">
        <f t="shared" si="6"/>
        <v>0.99899524810692442</v>
      </c>
      <c r="M38" s="9">
        <f t="shared" si="32"/>
        <v>0.26859112114019718</v>
      </c>
      <c r="N38" s="17" t="s">
        <v>19</v>
      </c>
      <c r="P38" s="79"/>
      <c r="Q38" t="str">
        <f>_xll.BDH($Q$2,"PX_LAST",A38,A38,"Days=A","Fill=P")</f>
        <v>#N/A Invalid Security</v>
      </c>
      <c r="U38" s="40">
        <f t="shared" si="33"/>
        <v>1.4818784956950917</v>
      </c>
      <c r="V38" s="14" t="str">
        <f t="shared" si="21"/>
        <v>E</v>
      </c>
      <c r="W38" t="str">
        <f t="shared" si="22"/>
        <v>E</v>
      </c>
      <c r="X38" s="17">
        <f t="shared" si="23"/>
        <v>1.4818784956950917</v>
      </c>
      <c r="Y38" s="34" t="str">
        <f t="shared" si="24"/>
        <v>E</v>
      </c>
      <c r="Z38">
        <v>0</v>
      </c>
      <c r="AB38" s="16">
        <f t="shared" si="7"/>
        <v>33969</v>
      </c>
      <c r="AC38" s="1">
        <f t="shared" si="8"/>
        <v>1.4818784956950917</v>
      </c>
      <c r="AD38" s="1">
        <f t="shared" si="8"/>
        <v>1.4818784956950917</v>
      </c>
      <c r="AE38" s="1" t="e">
        <f t="shared" si="8"/>
        <v>#N/A</v>
      </c>
      <c r="AF38" s="1" t="e">
        <f t="shared" si="8"/>
        <v>#N/A</v>
      </c>
      <c r="AG38">
        <v>0</v>
      </c>
      <c r="AH38" s="1" t="s">
        <v>19</v>
      </c>
      <c r="AJ38" s="16">
        <f t="shared" si="9"/>
        <v>33969</v>
      </c>
      <c r="AK38" s="1">
        <f t="shared" si="13"/>
        <v>1.4818784956950917</v>
      </c>
      <c r="AL38" s="1">
        <f t="shared" si="13"/>
        <v>1.4818784956950917</v>
      </c>
      <c r="AM38" s="1" t="e">
        <f t="shared" si="13"/>
        <v>#N/A</v>
      </c>
      <c r="AN38" s="1" t="e">
        <f t="shared" si="13"/>
        <v>#N/A</v>
      </c>
      <c r="AO38" s="1">
        <f t="shared" si="14"/>
        <v>431.35</v>
      </c>
      <c r="AP38" s="1">
        <f t="shared" si="15"/>
        <v>431.35</v>
      </c>
      <c r="AQ38" s="1" t="e">
        <f t="shared" si="16"/>
        <v>#N/A</v>
      </c>
      <c r="AR38" s="1" t="e">
        <f t="shared" si="17"/>
        <v>#N/A</v>
      </c>
      <c r="AS38" s="1"/>
      <c r="AT38" s="1"/>
      <c r="AU38" s="16">
        <f t="shared" si="18"/>
        <v>33969</v>
      </c>
      <c r="AV38">
        <f t="shared" si="19"/>
        <v>4</v>
      </c>
      <c r="AW38">
        <f t="shared" si="20"/>
        <v>4</v>
      </c>
      <c r="AX38" s="1"/>
      <c r="AY38" s="1"/>
      <c r="AZ38" s="7">
        <f t="shared" si="10"/>
        <v>33969</v>
      </c>
      <c r="BA38" s="1">
        <f>_xll.BDH($BA$4,"PX_LAST",$A37,$A37,"Days=A","Fill=P")</f>
        <v>431.35</v>
      </c>
      <c r="BB38" s="1" t="str">
        <f t="shared" si="25"/>
        <v>E</v>
      </c>
      <c r="BC38" s="1">
        <f t="shared" si="26"/>
        <v>1</v>
      </c>
      <c r="BD38" s="1">
        <f t="shared" si="27"/>
        <v>3.026177510270367E-2</v>
      </c>
      <c r="BE38" s="1">
        <f t="shared" si="28"/>
        <v>3.026177510270367E-2</v>
      </c>
      <c r="BF38" s="1">
        <f t="shared" si="34"/>
        <v>96.109457211979361</v>
      </c>
      <c r="BG38" s="1">
        <f t="shared" si="35"/>
        <v>109.0837822117694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6" t="e">
        <f t="shared" si="2"/>
        <v>#REF!</v>
      </c>
      <c r="BS38">
        <f t="shared" si="11"/>
        <v>4</v>
      </c>
      <c r="BT38">
        <f t="shared" si="12"/>
        <v>1</v>
      </c>
    </row>
    <row r="39" spans="1:72" x14ac:dyDescent="0.25">
      <c r="A39" s="7">
        <v>34000</v>
      </c>
      <c r="B39" s="8">
        <v>0.211894</v>
      </c>
      <c r="C39" s="8">
        <f t="shared" si="3"/>
        <v>0.21052908243699275</v>
      </c>
      <c r="D39" s="9">
        <f t="shared" si="29"/>
        <v>2.9786385338221986</v>
      </c>
      <c r="E39" s="8">
        <v>7.7</v>
      </c>
      <c r="F39" s="8">
        <f t="shared" si="4"/>
        <v>7.645536345808595</v>
      </c>
      <c r="G39" s="9">
        <f t="shared" si="30"/>
        <v>1.320808030115304</v>
      </c>
      <c r="H39" s="8">
        <v>-0.14410000000000001</v>
      </c>
      <c r="I39" s="8">
        <f t="shared" si="5"/>
        <v>1.7442570851377778E-2</v>
      </c>
      <c r="J39" s="9">
        <f t="shared" si="31"/>
        <v>0.2174425708513778</v>
      </c>
      <c r="K39" s="8">
        <v>0.86899999999999999</v>
      </c>
      <c r="L39" s="8">
        <f t="shared" si="6"/>
        <v>0.89499904962138488</v>
      </c>
      <c r="M39" s="9">
        <f t="shared" si="32"/>
        <v>-0.10043824421693576</v>
      </c>
      <c r="N39" s="17" t="s">
        <v>19</v>
      </c>
      <c r="P39" s="79"/>
      <c r="Q39" t="str">
        <f>_xll.BDH($Q$2,"PX_LAST",A39,A39,"Days=A","Fill=P")</f>
        <v>#N/A Invalid Security</v>
      </c>
      <c r="U39" s="40">
        <f t="shared" si="33"/>
        <v>1.1041127226429861</v>
      </c>
      <c r="V39" s="14" t="str">
        <f t="shared" si="21"/>
        <v>SD</v>
      </c>
      <c r="W39" t="str">
        <f t="shared" si="22"/>
        <v>SD</v>
      </c>
      <c r="X39" s="17">
        <f t="shared" si="23"/>
        <v>1.1041127226429861</v>
      </c>
      <c r="Y39" s="34" t="str">
        <f t="shared" si="24"/>
        <v>SD</v>
      </c>
      <c r="Z39">
        <v>0</v>
      </c>
      <c r="AB39" s="16">
        <f t="shared" si="7"/>
        <v>34000</v>
      </c>
      <c r="AC39" s="1">
        <f t="shared" si="8"/>
        <v>1.1041127226429861</v>
      </c>
      <c r="AD39" s="1">
        <f t="shared" si="8"/>
        <v>1.1041127226429861</v>
      </c>
      <c r="AE39" s="1" t="e">
        <f t="shared" si="8"/>
        <v>#N/A</v>
      </c>
      <c r="AF39" s="1" t="e">
        <f t="shared" si="8"/>
        <v>#N/A</v>
      </c>
      <c r="AG39">
        <v>0</v>
      </c>
      <c r="AH39" s="1" t="s">
        <v>19</v>
      </c>
      <c r="AJ39" s="16">
        <f t="shared" si="9"/>
        <v>34000</v>
      </c>
      <c r="AK39" s="1">
        <f t="shared" si="13"/>
        <v>1.1041127226429861</v>
      </c>
      <c r="AL39" s="1">
        <f t="shared" si="13"/>
        <v>1.1041127226429861</v>
      </c>
      <c r="AM39" s="1" t="e">
        <f t="shared" si="13"/>
        <v>#N/A</v>
      </c>
      <c r="AN39" s="1" t="e">
        <f t="shared" si="13"/>
        <v>#N/A</v>
      </c>
      <c r="AO39" s="1">
        <f t="shared" si="14"/>
        <v>435.71</v>
      </c>
      <c r="AP39" s="1">
        <f t="shared" si="15"/>
        <v>435.71</v>
      </c>
      <c r="AQ39" s="1" t="e">
        <f t="shared" si="16"/>
        <v>#N/A</v>
      </c>
      <c r="AR39" s="1" t="e">
        <f t="shared" si="17"/>
        <v>#N/A</v>
      </c>
      <c r="AS39" s="1"/>
      <c r="AT39" s="1"/>
      <c r="AU39" s="16">
        <f t="shared" si="18"/>
        <v>34000</v>
      </c>
      <c r="AV39">
        <f t="shared" si="19"/>
        <v>3</v>
      </c>
      <c r="AW39">
        <f t="shared" si="20"/>
        <v>3</v>
      </c>
      <c r="AX39" s="1"/>
      <c r="AY39" s="1"/>
      <c r="AZ39" s="7">
        <f t="shared" si="10"/>
        <v>34000</v>
      </c>
      <c r="BA39" s="1">
        <f>_xll.BDH($BA$4,"PX_LAST",$A38,$A38,"Days=A","Fill=P")</f>
        <v>435.71</v>
      </c>
      <c r="BB39" s="1" t="str">
        <f t="shared" si="25"/>
        <v>SD</v>
      </c>
      <c r="BC39" s="1">
        <f t="shared" si="26"/>
        <v>0</v>
      </c>
      <c r="BD39" s="1">
        <f t="shared" si="27"/>
        <v>1.0107801089602297E-2</v>
      </c>
      <c r="BE39" s="1">
        <f t="shared" si="28"/>
        <v>1.0107801089602297E-2</v>
      </c>
      <c r="BF39" s="1">
        <f t="shared" si="34"/>
        <v>97.080912488307689</v>
      </c>
      <c r="BG39" s="1">
        <f t="shared" si="35"/>
        <v>110.18637938446747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6" t="e">
        <f t="shared" si="2"/>
        <v>#REF!</v>
      </c>
      <c r="BS39">
        <f t="shared" si="11"/>
        <v>3</v>
      </c>
      <c r="BT39">
        <f t="shared" si="12"/>
        <v>1</v>
      </c>
    </row>
    <row r="40" spans="1:72" x14ac:dyDescent="0.25">
      <c r="A40" s="7">
        <v>34028</v>
      </c>
      <c r="B40" s="8">
        <v>0.23599899999999999</v>
      </c>
      <c r="C40" s="8">
        <f t="shared" si="3"/>
        <v>0.23090501648739856</v>
      </c>
      <c r="D40" s="9">
        <f t="shared" si="29"/>
        <v>2.6405309049507464</v>
      </c>
      <c r="E40" s="8">
        <v>8.1999999999999993</v>
      </c>
      <c r="F40" s="8">
        <f t="shared" si="4"/>
        <v>8.089107269161719</v>
      </c>
      <c r="G40" s="9">
        <f t="shared" si="30"/>
        <v>1.409613969526365</v>
      </c>
      <c r="H40" s="8">
        <v>-0.2762</v>
      </c>
      <c r="I40" s="8">
        <f t="shared" si="5"/>
        <v>-0.21747148582972448</v>
      </c>
      <c r="J40" s="9">
        <f t="shared" si="31"/>
        <v>-1.7471485829724465E-2</v>
      </c>
      <c r="K40" s="8">
        <v>1.1160000000000001</v>
      </c>
      <c r="L40" s="8">
        <f t="shared" si="6"/>
        <v>1.0717998099242771</v>
      </c>
      <c r="M40" s="9">
        <f t="shared" si="32"/>
        <v>0.51421580939034706</v>
      </c>
      <c r="N40" s="17" t="s">
        <v>19</v>
      </c>
      <c r="P40" s="79"/>
      <c r="Q40" t="str">
        <f>_xll.BDH($Q$2,"PX_LAST",A40,A40,"Days=A","Fill=P")</f>
        <v>#N/A Invalid Security</v>
      </c>
      <c r="U40" s="40">
        <f t="shared" si="33"/>
        <v>1.1367222995094335</v>
      </c>
      <c r="V40" s="14" t="str">
        <f t="shared" si="21"/>
        <v>E</v>
      </c>
      <c r="W40" t="str">
        <f t="shared" si="22"/>
        <v>E</v>
      </c>
      <c r="X40" s="17">
        <f t="shared" si="23"/>
        <v>1.1367222995094335</v>
      </c>
      <c r="Y40" s="34" t="str">
        <f t="shared" si="24"/>
        <v>E</v>
      </c>
      <c r="Z40">
        <v>0</v>
      </c>
      <c r="AB40" s="16">
        <f t="shared" si="7"/>
        <v>34028</v>
      </c>
      <c r="AC40" s="1">
        <f t="shared" si="8"/>
        <v>1.1367222995094335</v>
      </c>
      <c r="AD40" s="1">
        <f t="shared" si="8"/>
        <v>1.1367222995094335</v>
      </c>
      <c r="AE40" s="1" t="e">
        <f t="shared" si="8"/>
        <v>#N/A</v>
      </c>
      <c r="AF40" s="1" t="e">
        <f t="shared" si="8"/>
        <v>#N/A</v>
      </c>
      <c r="AG40">
        <v>0</v>
      </c>
      <c r="AH40" s="1" t="s">
        <v>19</v>
      </c>
      <c r="AJ40" s="16">
        <f t="shared" si="9"/>
        <v>34028</v>
      </c>
      <c r="AK40" s="1">
        <f t="shared" si="13"/>
        <v>1.1367222995094335</v>
      </c>
      <c r="AL40" s="1">
        <f t="shared" si="13"/>
        <v>1.1367222995094335</v>
      </c>
      <c r="AM40" s="1" t="e">
        <f t="shared" si="13"/>
        <v>#N/A</v>
      </c>
      <c r="AN40" s="1" t="e">
        <f t="shared" si="13"/>
        <v>#N/A</v>
      </c>
      <c r="AO40" s="1">
        <f t="shared" si="14"/>
        <v>438.78</v>
      </c>
      <c r="AP40" s="1">
        <f t="shared" si="15"/>
        <v>438.78</v>
      </c>
      <c r="AQ40" s="1" t="e">
        <f t="shared" si="16"/>
        <v>#N/A</v>
      </c>
      <c r="AR40" s="1" t="e">
        <f t="shared" si="17"/>
        <v>#N/A</v>
      </c>
      <c r="AS40" s="1"/>
      <c r="AT40" s="1"/>
      <c r="AU40" s="16">
        <f t="shared" si="18"/>
        <v>34028</v>
      </c>
      <c r="AV40">
        <f t="shared" si="19"/>
        <v>4</v>
      </c>
      <c r="AW40">
        <f t="shared" si="20"/>
        <v>4</v>
      </c>
      <c r="AX40" s="1"/>
      <c r="AY40" s="1"/>
      <c r="AZ40" s="7">
        <f t="shared" si="10"/>
        <v>34028</v>
      </c>
      <c r="BA40" s="1">
        <f>_xll.BDH($BA$4,"PX_LAST",$A39,$A39,"Days=A","Fill=P")</f>
        <v>438.78</v>
      </c>
      <c r="BB40" s="1" t="str">
        <f t="shared" si="25"/>
        <v>E</v>
      </c>
      <c r="BC40" s="1">
        <f t="shared" si="26"/>
        <v>1</v>
      </c>
      <c r="BD40" s="1">
        <f t="shared" si="27"/>
        <v>7.0459709439765206E-3</v>
      </c>
      <c r="BE40" s="1">
        <f t="shared" si="28"/>
        <v>0</v>
      </c>
      <c r="BF40" s="1">
        <f t="shared" si="34"/>
        <v>97.080912488307689</v>
      </c>
      <c r="BG40" s="1">
        <f t="shared" si="35"/>
        <v>110.96274941203241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6" t="e">
        <f t="shared" si="2"/>
        <v>#REF!</v>
      </c>
      <c r="BS40">
        <f t="shared" si="11"/>
        <v>4</v>
      </c>
      <c r="BT40">
        <f t="shared" si="12"/>
        <v>1</v>
      </c>
    </row>
    <row r="41" spans="1:72" x14ac:dyDescent="0.25">
      <c r="A41" s="7">
        <v>34059</v>
      </c>
      <c r="B41" s="8">
        <v>0.23744000000000001</v>
      </c>
      <c r="C41" s="8">
        <f t="shared" si="3"/>
        <v>0.23613300329747972</v>
      </c>
      <c r="D41" s="9">
        <f t="shared" si="29"/>
        <v>2.2481786204822232</v>
      </c>
      <c r="E41" s="8">
        <v>7.1</v>
      </c>
      <c r="F41" s="8">
        <f t="shared" si="4"/>
        <v>7.2978214538323432</v>
      </c>
      <c r="G41" s="9">
        <f t="shared" si="30"/>
        <v>1.1724166205317959</v>
      </c>
      <c r="H41" s="8">
        <v>-0.55530000000000002</v>
      </c>
      <c r="I41" s="8">
        <f t="shared" si="5"/>
        <v>-0.48773429716594491</v>
      </c>
      <c r="J41" s="9">
        <f t="shared" si="31"/>
        <v>-0.2877342971659449</v>
      </c>
      <c r="K41" s="8">
        <v>0.90300000000000002</v>
      </c>
      <c r="L41" s="8">
        <f t="shared" si="6"/>
        <v>0.93675996198485545</v>
      </c>
      <c r="M41" s="9">
        <f t="shared" si="32"/>
        <v>4.4528635853038068E-2</v>
      </c>
      <c r="N41" s="17" t="s">
        <v>19</v>
      </c>
      <c r="P41" s="79"/>
      <c r="Q41" t="str">
        <f>_xll.BDH($Q$2,"PX_LAST",A41,A41,"Days=A","Fill=P")</f>
        <v>#N/A Invalid Security</v>
      </c>
      <c r="U41" s="40">
        <f t="shared" si="33"/>
        <v>0.79434739492527806</v>
      </c>
      <c r="V41" s="14" t="str">
        <f t="shared" si="21"/>
        <v>SD</v>
      </c>
      <c r="W41" t="str">
        <f t="shared" si="22"/>
        <v>SD</v>
      </c>
      <c r="X41" s="17">
        <f t="shared" si="23"/>
        <v>0.79434739492527806</v>
      </c>
      <c r="Y41" s="34" t="str">
        <f t="shared" si="24"/>
        <v>SD</v>
      </c>
      <c r="Z41">
        <v>0</v>
      </c>
      <c r="AB41" s="16">
        <f t="shared" si="7"/>
        <v>34059</v>
      </c>
      <c r="AC41" s="1">
        <f t="shared" si="8"/>
        <v>0.79434739492527806</v>
      </c>
      <c r="AD41" s="1">
        <f t="shared" si="8"/>
        <v>0.79434739492527806</v>
      </c>
      <c r="AE41" s="1" t="e">
        <f t="shared" si="8"/>
        <v>#N/A</v>
      </c>
      <c r="AF41" s="1" t="e">
        <f t="shared" si="8"/>
        <v>#N/A</v>
      </c>
      <c r="AG41">
        <v>0</v>
      </c>
      <c r="AH41" s="1" t="s">
        <v>19</v>
      </c>
      <c r="AJ41" s="16">
        <f t="shared" si="9"/>
        <v>34059</v>
      </c>
      <c r="AK41" s="1">
        <f t="shared" si="13"/>
        <v>0.79434739492527806</v>
      </c>
      <c r="AL41" s="1">
        <f t="shared" si="13"/>
        <v>0.79434739492527806</v>
      </c>
      <c r="AM41" s="1" t="e">
        <f t="shared" si="13"/>
        <v>#N/A</v>
      </c>
      <c r="AN41" s="1" t="e">
        <f t="shared" si="13"/>
        <v>#N/A</v>
      </c>
      <c r="AO41" s="1">
        <f t="shared" si="14"/>
        <v>443.38</v>
      </c>
      <c r="AP41" s="1">
        <f t="shared" si="15"/>
        <v>443.38</v>
      </c>
      <c r="AQ41" s="1" t="e">
        <f t="shared" si="16"/>
        <v>#N/A</v>
      </c>
      <c r="AR41" s="1" t="e">
        <f t="shared" si="17"/>
        <v>#N/A</v>
      </c>
      <c r="AS41" s="1"/>
      <c r="AT41" s="1"/>
      <c r="AU41" s="16">
        <f t="shared" si="18"/>
        <v>34059</v>
      </c>
      <c r="AV41">
        <f t="shared" si="19"/>
        <v>3</v>
      </c>
      <c r="AW41">
        <f t="shared" si="20"/>
        <v>3</v>
      </c>
      <c r="AX41" s="1"/>
      <c r="AY41" s="1"/>
      <c r="AZ41" s="7">
        <f t="shared" si="10"/>
        <v>34059</v>
      </c>
      <c r="BA41" s="1">
        <f>_xll.BDH($BA$4,"PX_LAST",$A40,$A40,"Days=A","Fill=P")</f>
        <v>443.38</v>
      </c>
      <c r="BB41" s="1" t="str">
        <f t="shared" si="25"/>
        <v>SD</v>
      </c>
      <c r="BC41" s="1">
        <f t="shared" si="26"/>
        <v>0</v>
      </c>
      <c r="BD41" s="1">
        <f t="shared" si="27"/>
        <v>1.0483613656046442E-2</v>
      </c>
      <c r="BE41" s="1">
        <f t="shared" si="28"/>
        <v>1.0483613656046442E-2</v>
      </c>
      <c r="BF41" s="1">
        <f t="shared" si="34"/>
        <v>98.098671268211561</v>
      </c>
      <c r="BG41" s="1">
        <f t="shared" si="35"/>
        <v>112.12604000708085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6" t="e">
        <f t="shared" si="2"/>
        <v>#REF!</v>
      </c>
      <c r="BS41">
        <f t="shared" si="11"/>
        <v>3</v>
      </c>
      <c r="BT41">
        <f t="shared" si="12"/>
        <v>1</v>
      </c>
    </row>
    <row r="42" spans="1:72" x14ac:dyDescent="0.25">
      <c r="A42" s="7">
        <v>34089</v>
      </c>
      <c r="B42" s="8">
        <v>0.14691399999999999</v>
      </c>
      <c r="C42" s="8">
        <f t="shared" si="3"/>
        <v>0.16475780065949594</v>
      </c>
      <c r="D42" s="9">
        <f t="shared" si="29"/>
        <v>1.2923700760906789</v>
      </c>
      <c r="E42" s="8">
        <v>7.1</v>
      </c>
      <c r="F42" s="8">
        <f t="shared" si="4"/>
        <v>7.1395642907664687</v>
      </c>
      <c r="G42" s="9">
        <f t="shared" si="30"/>
        <v>1.1113774448480995</v>
      </c>
      <c r="H42" s="8">
        <v>0.14169999999999999</v>
      </c>
      <c r="I42" s="8">
        <f t="shared" si="5"/>
        <v>1.5813140566811018E-2</v>
      </c>
      <c r="J42" s="9">
        <f t="shared" si="31"/>
        <v>0.21581314056681103</v>
      </c>
      <c r="K42" s="8">
        <v>1.1919999999999999</v>
      </c>
      <c r="L42" s="8">
        <f t="shared" si="6"/>
        <v>1.1409519923969711</v>
      </c>
      <c r="M42" s="9">
        <f t="shared" si="32"/>
        <v>0.96186902382343731</v>
      </c>
      <c r="N42" s="17" t="s">
        <v>19</v>
      </c>
      <c r="P42" s="79"/>
      <c r="Q42" t="str">
        <f>_xll.BDH($Q$2,"PX_LAST",A42,A42,"Days=A","Fill=P")</f>
        <v>#N/A Invalid Security</v>
      </c>
      <c r="U42" s="40">
        <f t="shared" si="33"/>
        <v>0.8953574213322566</v>
      </c>
      <c r="V42" s="14" t="str">
        <f t="shared" si="21"/>
        <v>E</v>
      </c>
      <c r="W42" t="str">
        <f t="shared" si="22"/>
        <v>E</v>
      </c>
      <c r="X42" s="17">
        <f t="shared" si="23"/>
        <v>0.8953574213322566</v>
      </c>
      <c r="Y42" s="34" t="str">
        <f t="shared" si="24"/>
        <v>E</v>
      </c>
      <c r="Z42">
        <v>0</v>
      </c>
      <c r="AB42" s="16">
        <f t="shared" si="7"/>
        <v>34089</v>
      </c>
      <c r="AC42" s="1">
        <f t="shared" si="8"/>
        <v>0.8953574213322566</v>
      </c>
      <c r="AD42" s="1">
        <f t="shared" si="8"/>
        <v>0.8953574213322566</v>
      </c>
      <c r="AE42" s="1" t="e">
        <f t="shared" si="8"/>
        <v>#N/A</v>
      </c>
      <c r="AF42" s="1" t="e">
        <f t="shared" si="8"/>
        <v>#N/A</v>
      </c>
      <c r="AG42">
        <v>0</v>
      </c>
      <c r="AH42" s="1" t="s">
        <v>19</v>
      </c>
      <c r="AJ42" s="16">
        <f t="shared" si="9"/>
        <v>34089</v>
      </c>
      <c r="AK42" s="1">
        <f t="shared" si="13"/>
        <v>0.8953574213322566</v>
      </c>
      <c r="AL42" s="1">
        <f t="shared" si="13"/>
        <v>0.8953574213322566</v>
      </c>
      <c r="AM42" s="1" t="e">
        <f t="shared" si="13"/>
        <v>#N/A</v>
      </c>
      <c r="AN42" s="1" t="e">
        <f t="shared" si="13"/>
        <v>#N/A</v>
      </c>
      <c r="AO42" s="1">
        <f t="shared" si="14"/>
        <v>451.67</v>
      </c>
      <c r="AP42" s="1">
        <f t="shared" si="15"/>
        <v>451.67</v>
      </c>
      <c r="AQ42" s="1" t="e">
        <f t="shared" si="16"/>
        <v>#N/A</v>
      </c>
      <c r="AR42" s="1" t="e">
        <f t="shared" si="17"/>
        <v>#N/A</v>
      </c>
      <c r="AS42" s="1"/>
      <c r="AT42" s="1"/>
      <c r="AU42" s="16">
        <f t="shared" si="18"/>
        <v>34089</v>
      </c>
      <c r="AV42">
        <f t="shared" si="19"/>
        <v>4</v>
      </c>
      <c r="AW42">
        <f t="shared" si="20"/>
        <v>4</v>
      </c>
      <c r="AX42" s="1"/>
      <c r="AY42" s="1"/>
      <c r="AZ42" s="7">
        <f t="shared" si="10"/>
        <v>34089</v>
      </c>
      <c r="BA42" s="1">
        <f>_xll.BDH($BA$4,"PX_LAST",$A41,$A41,"Days=A","Fill=P")</f>
        <v>451.67</v>
      </c>
      <c r="BB42" s="1" t="str">
        <f t="shared" si="25"/>
        <v>E</v>
      </c>
      <c r="BC42" s="1">
        <f t="shared" si="26"/>
        <v>1</v>
      </c>
      <c r="BD42" s="1">
        <f t="shared" si="27"/>
        <v>1.8697279985565585E-2</v>
      </c>
      <c r="BE42" s="1">
        <f t="shared" si="28"/>
        <v>0</v>
      </c>
      <c r="BF42" s="1">
        <f t="shared" si="34"/>
        <v>98.098671268211561</v>
      </c>
      <c r="BG42" s="1">
        <f t="shared" si="35"/>
        <v>114.22249197076596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6" t="e">
        <f t="shared" si="2"/>
        <v>#REF!</v>
      </c>
      <c r="BS42">
        <f t="shared" si="11"/>
        <v>4</v>
      </c>
      <c r="BT42">
        <f t="shared" si="12"/>
        <v>1</v>
      </c>
    </row>
    <row r="43" spans="1:72" x14ac:dyDescent="0.25">
      <c r="A43" s="7">
        <v>34120</v>
      </c>
      <c r="B43" s="8">
        <v>4.2769000000000001E-2</v>
      </c>
      <c r="C43" s="8">
        <f t="shared" si="3"/>
        <v>6.7166760131899192E-2</v>
      </c>
      <c r="D43" s="9">
        <f t="shared" si="29"/>
        <v>0.20510444913359785</v>
      </c>
      <c r="E43" s="8">
        <v>6.6</v>
      </c>
      <c r="F43" s="8">
        <f t="shared" si="4"/>
        <v>6.7079128581532945</v>
      </c>
      <c r="G43" s="9">
        <f t="shared" si="30"/>
        <v>0.93193035229011167</v>
      </c>
      <c r="H43" s="8">
        <v>-0.19450000000000001</v>
      </c>
      <c r="I43" s="8">
        <f t="shared" si="5"/>
        <v>-0.15243737188663781</v>
      </c>
      <c r="J43" s="9">
        <f t="shared" si="31"/>
        <v>4.7562628113362204E-2</v>
      </c>
      <c r="K43" s="8">
        <v>0.85099999999999998</v>
      </c>
      <c r="L43" s="8">
        <f t="shared" si="6"/>
        <v>0.90899039847939433</v>
      </c>
      <c r="M43" s="9">
        <f t="shared" si="32"/>
        <v>-4.1465968267154884E-3</v>
      </c>
      <c r="N43" s="17" t="s">
        <v>19</v>
      </c>
      <c r="P43" s="79"/>
      <c r="Q43" t="str">
        <f>_xll.BDH($Q$2,"PX_LAST",A43,A43,"Days=A","Fill=P")</f>
        <v>#N/A Invalid Security</v>
      </c>
      <c r="U43" s="40">
        <f t="shared" si="33"/>
        <v>0.29511270817758906</v>
      </c>
      <c r="V43" s="14" t="str">
        <f t="shared" si="21"/>
        <v>SD</v>
      </c>
      <c r="W43" t="str">
        <f t="shared" si="22"/>
        <v>SD</v>
      </c>
      <c r="X43" s="17">
        <f t="shared" si="23"/>
        <v>0.29511270817758906</v>
      </c>
      <c r="Y43" s="34" t="str">
        <f t="shared" si="24"/>
        <v>SD</v>
      </c>
      <c r="Z43">
        <v>0</v>
      </c>
      <c r="AB43" s="16">
        <f t="shared" si="7"/>
        <v>34120</v>
      </c>
      <c r="AC43" s="1">
        <f t="shared" si="8"/>
        <v>0.29511270817758906</v>
      </c>
      <c r="AD43" s="1">
        <f t="shared" si="8"/>
        <v>0.29511270817758906</v>
      </c>
      <c r="AE43" s="1" t="e">
        <f t="shared" si="8"/>
        <v>#N/A</v>
      </c>
      <c r="AF43" s="1" t="e">
        <f t="shared" si="8"/>
        <v>#N/A</v>
      </c>
      <c r="AG43">
        <v>0</v>
      </c>
      <c r="AH43" s="1" t="s">
        <v>19</v>
      </c>
      <c r="AJ43" s="16">
        <f t="shared" si="9"/>
        <v>34120</v>
      </c>
      <c r="AK43" s="1">
        <f t="shared" si="13"/>
        <v>0.29511270817758906</v>
      </c>
      <c r="AL43" s="1">
        <f t="shared" si="13"/>
        <v>0.29511270817758906</v>
      </c>
      <c r="AM43" s="1" t="e">
        <f t="shared" si="13"/>
        <v>#N/A</v>
      </c>
      <c r="AN43" s="1" t="e">
        <f t="shared" si="13"/>
        <v>#N/A</v>
      </c>
      <c r="AO43" s="1">
        <f t="shared" si="14"/>
        <v>440.19</v>
      </c>
      <c r="AP43" s="1">
        <f t="shared" si="15"/>
        <v>440.19</v>
      </c>
      <c r="AQ43" s="1" t="e">
        <f t="shared" si="16"/>
        <v>#N/A</v>
      </c>
      <c r="AR43" s="1" t="e">
        <f t="shared" si="17"/>
        <v>#N/A</v>
      </c>
      <c r="AS43" s="1"/>
      <c r="AT43" s="1"/>
      <c r="AU43" s="16">
        <f t="shared" si="18"/>
        <v>34120</v>
      </c>
      <c r="AV43">
        <f t="shared" si="19"/>
        <v>3</v>
      </c>
      <c r="AW43">
        <f t="shared" si="20"/>
        <v>3</v>
      </c>
      <c r="AX43" s="1"/>
      <c r="AY43" s="1"/>
      <c r="AZ43" s="7">
        <f t="shared" si="10"/>
        <v>34120</v>
      </c>
      <c r="BA43" s="1">
        <f>_xll.BDH($BA$4,"PX_LAST",$A42,$A42,"Days=A","Fill=P")</f>
        <v>440.19</v>
      </c>
      <c r="BB43" s="1" t="str">
        <f t="shared" si="25"/>
        <v>SD</v>
      </c>
      <c r="BC43" s="1">
        <f t="shared" si="26"/>
        <v>0</v>
      </c>
      <c r="BD43" s="1">
        <f t="shared" si="27"/>
        <v>-2.5416786591980878E-2</v>
      </c>
      <c r="BE43" s="1">
        <f t="shared" si="28"/>
        <v>-2.5416786591980878E-2</v>
      </c>
      <c r="BF43" s="1">
        <f t="shared" si="34"/>
        <v>95.605318275630538</v>
      </c>
      <c r="BG43" s="1">
        <f t="shared" si="35"/>
        <v>111.31932326834075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6" t="e">
        <f t="shared" si="2"/>
        <v>#REF!</v>
      </c>
      <c r="BS43">
        <f t="shared" si="11"/>
        <v>3</v>
      </c>
      <c r="BT43">
        <f t="shared" si="12"/>
        <v>1</v>
      </c>
    </row>
    <row r="44" spans="1:72" x14ac:dyDescent="0.25">
      <c r="A44" s="7">
        <v>34150</v>
      </c>
      <c r="B44" s="8">
        <v>8.7793999999999997E-2</v>
      </c>
      <c r="C44" s="8">
        <f t="shared" si="3"/>
        <v>8.3668552026379836E-2</v>
      </c>
      <c r="D44" s="9">
        <f t="shared" si="29"/>
        <v>0.32284138733414214</v>
      </c>
      <c r="E44" s="8">
        <v>6.2</v>
      </c>
      <c r="F44" s="8">
        <f t="shared" si="4"/>
        <v>6.3015825716306599</v>
      </c>
      <c r="G44" s="9">
        <f t="shared" si="30"/>
        <v>0.65966696688523407</v>
      </c>
      <c r="H44" s="8">
        <v>1.03E-2</v>
      </c>
      <c r="I44" s="8">
        <f t="shared" si="5"/>
        <v>-2.2247474377327561E-2</v>
      </c>
      <c r="J44" s="9">
        <f t="shared" si="31"/>
        <v>0.17775252562267246</v>
      </c>
      <c r="K44" s="8">
        <v>1.0009999999999999</v>
      </c>
      <c r="L44" s="8">
        <f t="shared" si="6"/>
        <v>0.98259807969587887</v>
      </c>
      <c r="M44" s="9">
        <f t="shared" si="32"/>
        <v>0.30934300823725303</v>
      </c>
      <c r="N44" s="17" t="s">
        <v>19</v>
      </c>
      <c r="P44" s="79"/>
      <c r="Q44" t="str">
        <f>_xll.BDH($Q$2,"PX_LAST",A44,A44,"Days=A","Fill=P")</f>
        <v>#N/A Invalid Security</v>
      </c>
      <c r="U44" s="40">
        <f t="shared" si="33"/>
        <v>0.36740097201982541</v>
      </c>
      <c r="V44" s="14" t="str">
        <f t="shared" si="21"/>
        <v>E</v>
      </c>
      <c r="W44" t="str">
        <f t="shared" si="22"/>
        <v>E</v>
      </c>
      <c r="X44" s="17">
        <f t="shared" si="23"/>
        <v>0.36740097201982541</v>
      </c>
      <c r="Y44" s="34" t="str">
        <f t="shared" si="24"/>
        <v>E</v>
      </c>
      <c r="Z44">
        <v>0</v>
      </c>
      <c r="AB44" s="16">
        <f t="shared" si="7"/>
        <v>34150</v>
      </c>
      <c r="AC44" s="1">
        <f t="shared" si="8"/>
        <v>0.36740097201982541</v>
      </c>
      <c r="AD44" s="1">
        <f t="shared" si="8"/>
        <v>0.36740097201982541</v>
      </c>
      <c r="AE44" s="1" t="e">
        <f t="shared" si="8"/>
        <v>#N/A</v>
      </c>
      <c r="AF44" s="1" t="e">
        <f t="shared" si="8"/>
        <v>#N/A</v>
      </c>
      <c r="AG44">
        <v>0</v>
      </c>
      <c r="AH44" s="1" t="s">
        <v>19</v>
      </c>
      <c r="AJ44" s="16">
        <f t="shared" si="9"/>
        <v>34150</v>
      </c>
      <c r="AK44" s="1">
        <f t="shared" si="13"/>
        <v>0.36740097201982541</v>
      </c>
      <c r="AL44" s="1">
        <f t="shared" si="13"/>
        <v>0.36740097201982541</v>
      </c>
      <c r="AM44" s="1" t="e">
        <f t="shared" si="13"/>
        <v>#N/A</v>
      </c>
      <c r="AN44" s="1" t="e">
        <f t="shared" si="13"/>
        <v>#N/A</v>
      </c>
      <c r="AO44" s="1">
        <f t="shared" si="14"/>
        <v>450.19</v>
      </c>
      <c r="AP44" s="1">
        <f t="shared" si="15"/>
        <v>450.19</v>
      </c>
      <c r="AQ44" s="1" t="e">
        <f t="shared" si="16"/>
        <v>#N/A</v>
      </c>
      <c r="AR44" s="1" t="e">
        <f t="shared" si="17"/>
        <v>#N/A</v>
      </c>
      <c r="AS44" s="1"/>
      <c r="AT44" s="1"/>
      <c r="AU44" s="16">
        <f t="shared" si="18"/>
        <v>34150</v>
      </c>
      <c r="AV44">
        <f t="shared" si="19"/>
        <v>4</v>
      </c>
      <c r="AW44">
        <f t="shared" si="20"/>
        <v>4</v>
      </c>
      <c r="AX44" s="1"/>
      <c r="AY44" s="1"/>
      <c r="AZ44" s="7">
        <f t="shared" si="10"/>
        <v>34150</v>
      </c>
      <c r="BA44" s="1">
        <f>_xll.BDH($BA$4,"PX_LAST",$A43,$A43,"Days=A","Fill=P")</f>
        <v>450.19</v>
      </c>
      <c r="BB44" s="1" t="str">
        <f t="shared" si="25"/>
        <v>E</v>
      </c>
      <c r="BC44" s="1">
        <f t="shared" si="26"/>
        <v>1</v>
      </c>
      <c r="BD44" s="1">
        <f t="shared" si="27"/>
        <v>2.2717462913741882E-2</v>
      </c>
      <c r="BE44" s="1">
        <f t="shared" si="28"/>
        <v>0</v>
      </c>
      <c r="BF44" s="1">
        <f t="shared" si="34"/>
        <v>95.605318275630538</v>
      </c>
      <c r="BG44" s="1">
        <f t="shared" si="35"/>
        <v>113.84821586627213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6" t="e">
        <f t="shared" si="2"/>
        <v>#REF!</v>
      </c>
      <c r="BS44">
        <f t="shared" si="11"/>
        <v>4</v>
      </c>
      <c r="BT44">
        <f t="shared" si="12"/>
        <v>1</v>
      </c>
    </row>
    <row r="45" spans="1:72" x14ac:dyDescent="0.25">
      <c r="A45" s="7">
        <v>34181</v>
      </c>
      <c r="B45" s="8">
        <v>9.8198999999999995E-2</v>
      </c>
      <c r="C45" s="8">
        <f t="shared" si="3"/>
        <v>9.529291040527596E-2</v>
      </c>
      <c r="D45" s="9">
        <f t="shared" si="29"/>
        <v>0.3756544156960186</v>
      </c>
      <c r="E45" s="8">
        <v>5.9</v>
      </c>
      <c r="F45" s="8">
        <f t="shared" si="4"/>
        <v>5.980316514326133</v>
      </c>
      <c r="G45" s="9">
        <f t="shared" si="30"/>
        <v>0.29854014900071801</v>
      </c>
      <c r="H45" s="8">
        <v>-0.1084</v>
      </c>
      <c r="I45" s="8">
        <f t="shared" si="5"/>
        <v>-9.1169494875465523E-2</v>
      </c>
      <c r="J45" s="9">
        <f t="shared" si="31"/>
        <v>0.10883050512453449</v>
      </c>
      <c r="K45" s="8">
        <v>1.1000000000000001</v>
      </c>
      <c r="L45" s="8">
        <f t="shared" si="6"/>
        <v>1.0765196159391759</v>
      </c>
      <c r="M45" s="9">
        <f t="shared" si="32"/>
        <v>0.64019257806351815</v>
      </c>
      <c r="N45" s="17" t="s">
        <v>19</v>
      </c>
      <c r="P45" s="79"/>
      <c r="Q45" t="str">
        <f>_xll.BDH($Q$2,"PX_LAST",A45,A45,"Days=A","Fill=P")</f>
        <v>#N/A Invalid Security</v>
      </c>
      <c r="U45" s="40">
        <f t="shared" si="33"/>
        <v>0.35580441197119733</v>
      </c>
      <c r="V45" s="14" t="str">
        <f t="shared" si="21"/>
        <v>SD</v>
      </c>
      <c r="W45" t="str">
        <f t="shared" si="22"/>
        <v>SD</v>
      </c>
      <c r="X45" s="17">
        <f t="shared" si="23"/>
        <v>0.35580441197119733</v>
      </c>
      <c r="Y45" s="34" t="str">
        <f t="shared" si="24"/>
        <v>SD</v>
      </c>
      <c r="Z45">
        <v>0</v>
      </c>
      <c r="AB45" s="16">
        <f t="shared" si="7"/>
        <v>34181</v>
      </c>
      <c r="AC45" s="1">
        <f t="shared" si="8"/>
        <v>0.35580441197119733</v>
      </c>
      <c r="AD45" s="1">
        <f t="shared" si="8"/>
        <v>0.35580441197119733</v>
      </c>
      <c r="AE45" s="1" t="e">
        <f t="shared" si="8"/>
        <v>#N/A</v>
      </c>
      <c r="AF45" s="1" t="e">
        <f t="shared" si="8"/>
        <v>#N/A</v>
      </c>
      <c r="AG45">
        <v>0</v>
      </c>
      <c r="AH45" s="1" t="s">
        <v>19</v>
      </c>
      <c r="AJ45" s="16">
        <f t="shared" si="9"/>
        <v>34181</v>
      </c>
      <c r="AK45" s="1">
        <f t="shared" si="13"/>
        <v>0.35580441197119733</v>
      </c>
      <c r="AL45" s="1">
        <f t="shared" si="13"/>
        <v>0.35580441197119733</v>
      </c>
      <c r="AM45" s="1" t="e">
        <f t="shared" si="13"/>
        <v>#N/A</v>
      </c>
      <c r="AN45" s="1" t="e">
        <f t="shared" si="13"/>
        <v>#N/A</v>
      </c>
      <c r="AO45" s="1">
        <f t="shared" si="14"/>
        <v>450.53</v>
      </c>
      <c r="AP45" s="1">
        <f t="shared" si="15"/>
        <v>450.53</v>
      </c>
      <c r="AQ45" s="1" t="e">
        <f t="shared" si="16"/>
        <v>#N/A</v>
      </c>
      <c r="AR45" s="1" t="e">
        <f t="shared" si="17"/>
        <v>#N/A</v>
      </c>
      <c r="AS45" s="1"/>
      <c r="AT45" s="1"/>
      <c r="AU45" s="16">
        <f t="shared" si="18"/>
        <v>34181</v>
      </c>
      <c r="AV45">
        <f t="shared" si="19"/>
        <v>3</v>
      </c>
      <c r="AW45">
        <f t="shared" si="20"/>
        <v>3</v>
      </c>
      <c r="AX45" s="1"/>
      <c r="AY45" s="1"/>
      <c r="AZ45" s="7">
        <f t="shared" si="10"/>
        <v>34181</v>
      </c>
      <c r="BA45" s="1">
        <f>_xll.BDH($BA$4,"PX_LAST",$A44,$A44,"Days=A","Fill=P")</f>
        <v>450.53</v>
      </c>
      <c r="BB45" s="1" t="str">
        <f t="shared" si="25"/>
        <v>SD</v>
      </c>
      <c r="BC45" s="1">
        <f t="shared" si="26"/>
        <v>0</v>
      </c>
      <c r="BD45" s="1">
        <f t="shared" si="27"/>
        <v>7.5523667784715975E-4</v>
      </c>
      <c r="BE45" s="1">
        <f t="shared" si="28"/>
        <v>7.5523667784715975E-4</v>
      </c>
      <c r="BF45" s="1">
        <f t="shared" si="34"/>
        <v>95.677522918589545</v>
      </c>
      <c r="BG45" s="1">
        <f t="shared" si="35"/>
        <v>113.93419821460179</v>
      </c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6" t="e">
        <f t="shared" si="2"/>
        <v>#REF!</v>
      </c>
      <c r="BS45">
        <f t="shared" si="11"/>
        <v>3</v>
      </c>
      <c r="BT45">
        <f t="shared" si="12"/>
        <v>1</v>
      </c>
    </row>
    <row r="46" spans="1:72" x14ac:dyDescent="0.25">
      <c r="A46" s="7">
        <v>34212</v>
      </c>
      <c r="B46" s="8">
        <v>0.14010700000000001</v>
      </c>
      <c r="C46" s="8">
        <f t="shared" si="3"/>
        <v>0.13114418208105522</v>
      </c>
      <c r="D46" s="9">
        <f t="shared" si="29"/>
        <v>0.70160646411469429</v>
      </c>
      <c r="E46" s="8">
        <v>6.3</v>
      </c>
      <c r="F46" s="8">
        <f t="shared" si="4"/>
        <v>6.2360633028652268</v>
      </c>
      <c r="G46" s="9">
        <f t="shared" si="30"/>
        <v>0.35419639353516813</v>
      </c>
      <c r="H46" s="8">
        <v>-0.10639999999999999</v>
      </c>
      <c r="I46" s="8">
        <f t="shared" si="5"/>
        <v>-0.1033538989750931</v>
      </c>
      <c r="J46" s="9">
        <f t="shared" si="31"/>
        <v>9.6646101024906908E-2</v>
      </c>
      <c r="K46" s="8">
        <v>1.038</v>
      </c>
      <c r="L46" s="8">
        <f t="shared" si="6"/>
        <v>1.0457039231878351</v>
      </c>
      <c r="M46" s="9">
        <f t="shared" si="32"/>
        <v>0.36871079519186167</v>
      </c>
      <c r="N46" s="17" t="s">
        <v>19</v>
      </c>
      <c r="P46" s="79"/>
      <c r="Q46" t="str">
        <f>_xll.BDH($Q$2,"PX_LAST",A46,A46,"Days=A","Fill=P")</f>
        <v>#N/A Invalid Security</v>
      </c>
      <c r="U46" s="40">
        <f t="shared" si="33"/>
        <v>0.38028993846665771</v>
      </c>
      <c r="V46" s="14" t="str">
        <f t="shared" si="21"/>
        <v>E</v>
      </c>
      <c r="W46" t="str">
        <f t="shared" si="22"/>
        <v>E</v>
      </c>
      <c r="X46" s="17">
        <f t="shared" si="23"/>
        <v>0.38028993846665771</v>
      </c>
      <c r="Y46" s="34" t="str">
        <f t="shared" si="24"/>
        <v>E</v>
      </c>
      <c r="Z46">
        <v>0</v>
      </c>
      <c r="AB46" s="16">
        <f t="shared" si="7"/>
        <v>34212</v>
      </c>
      <c r="AC46" s="1">
        <f t="shared" si="8"/>
        <v>0.38028993846665771</v>
      </c>
      <c r="AD46" s="1">
        <f t="shared" si="8"/>
        <v>0.38028993846665771</v>
      </c>
      <c r="AE46" s="1" t="e">
        <f t="shared" si="8"/>
        <v>#N/A</v>
      </c>
      <c r="AF46" s="1" t="e">
        <f t="shared" si="8"/>
        <v>#N/A</v>
      </c>
      <c r="AG46">
        <v>0</v>
      </c>
      <c r="AH46" s="1" t="s">
        <v>19</v>
      </c>
      <c r="AJ46" s="16">
        <f t="shared" si="9"/>
        <v>34212</v>
      </c>
      <c r="AK46" s="1">
        <f t="shared" si="13"/>
        <v>0.38028993846665771</v>
      </c>
      <c r="AL46" s="1">
        <f t="shared" si="13"/>
        <v>0.38028993846665771</v>
      </c>
      <c r="AM46" s="1" t="e">
        <f t="shared" si="13"/>
        <v>#N/A</v>
      </c>
      <c r="AN46" s="1" t="e">
        <f t="shared" si="13"/>
        <v>#N/A</v>
      </c>
      <c r="AO46" s="1">
        <f t="shared" si="14"/>
        <v>448.13</v>
      </c>
      <c r="AP46" s="1">
        <f t="shared" si="15"/>
        <v>448.13</v>
      </c>
      <c r="AQ46" s="1" t="e">
        <f t="shared" si="16"/>
        <v>#N/A</v>
      </c>
      <c r="AR46" s="1" t="e">
        <f t="shared" si="17"/>
        <v>#N/A</v>
      </c>
      <c r="AS46" s="1"/>
      <c r="AT46" s="1"/>
      <c r="AU46" s="16">
        <f t="shared" si="18"/>
        <v>34212</v>
      </c>
      <c r="AV46">
        <f t="shared" si="19"/>
        <v>4</v>
      </c>
      <c r="AW46">
        <f t="shared" si="20"/>
        <v>4</v>
      </c>
      <c r="AX46" s="1"/>
      <c r="AY46" s="1"/>
      <c r="AZ46" s="7">
        <f t="shared" si="10"/>
        <v>34212</v>
      </c>
      <c r="BA46" s="1">
        <f>_xll.BDH($BA$4,"PX_LAST",$A45,$A45,"Days=A","Fill=P")</f>
        <v>448.13</v>
      </c>
      <c r="BB46" s="1" t="str">
        <f t="shared" si="25"/>
        <v>E</v>
      </c>
      <c r="BC46" s="1">
        <f t="shared" si="26"/>
        <v>1</v>
      </c>
      <c r="BD46" s="1">
        <f t="shared" si="27"/>
        <v>-5.327059241337917E-3</v>
      </c>
      <c r="BE46" s="1">
        <f t="shared" si="28"/>
        <v>0</v>
      </c>
      <c r="BF46" s="1">
        <f t="shared" si="34"/>
        <v>95.677522918589545</v>
      </c>
      <c r="BG46" s="1">
        <f t="shared" si="35"/>
        <v>113.32726399109828</v>
      </c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6" t="e">
        <f t="shared" si="2"/>
        <v>#REF!</v>
      </c>
      <c r="BS46">
        <f t="shared" si="11"/>
        <v>4</v>
      </c>
      <c r="BT46">
        <f t="shared" si="12"/>
        <v>1</v>
      </c>
    </row>
    <row r="47" spans="1:72" x14ac:dyDescent="0.25">
      <c r="A47" s="7">
        <v>34242</v>
      </c>
      <c r="B47" s="8">
        <v>0.24001700000000001</v>
      </c>
      <c r="C47" s="8">
        <f t="shared" si="3"/>
        <v>0.21824243641621105</v>
      </c>
      <c r="D47" s="9">
        <f t="shared" si="29"/>
        <v>1.6374445737881351</v>
      </c>
      <c r="E47" s="8">
        <v>6.4</v>
      </c>
      <c r="F47" s="8">
        <f t="shared" si="4"/>
        <v>6.3672126605730464</v>
      </c>
      <c r="G47" s="9">
        <f t="shared" si="30"/>
        <v>0.35070004359114337</v>
      </c>
      <c r="H47" s="8">
        <v>0.32919999999999999</v>
      </c>
      <c r="I47" s="8">
        <f t="shared" si="5"/>
        <v>0.24268922020498135</v>
      </c>
      <c r="J47" s="9">
        <f t="shared" si="31"/>
        <v>0.44268922020498136</v>
      </c>
      <c r="K47" s="8">
        <v>0.56100000000000005</v>
      </c>
      <c r="L47" s="8">
        <f t="shared" si="6"/>
        <v>0.65794078463756711</v>
      </c>
      <c r="M47" s="9">
        <f t="shared" si="32"/>
        <v>-1.7254577563194444</v>
      </c>
      <c r="N47" s="17" t="s">
        <v>19</v>
      </c>
      <c r="P47" s="79"/>
      <c r="Q47" t="str">
        <f>_xll.BDH($Q$2,"PX_LAST",A47,A47,"Days=A","Fill=P")</f>
        <v>#N/A Invalid Security</v>
      </c>
      <c r="U47" s="40">
        <f t="shared" si="33"/>
        <v>0.17634402031620389</v>
      </c>
      <c r="V47" s="14" t="str">
        <f t="shared" si="21"/>
        <v>SD</v>
      </c>
      <c r="W47" t="str">
        <f t="shared" si="22"/>
        <v>SD</v>
      </c>
      <c r="X47" s="17">
        <f t="shared" si="23"/>
        <v>0.17634402031620389</v>
      </c>
      <c r="Y47" s="34" t="str">
        <f t="shared" si="24"/>
        <v>SD</v>
      </c>
      <c r="Z47">
        <v>0</v>
      </c>
      <c r="AB47" s="16">
        <f t="shared" si="7"/>
        <v>34242</v>
      </c>
      <c r="AC47" s="1">
        <f t="shared" si="8"/>
        <v>0.17634402031620389</v>
      </c>
      <c r="AD47" s="1">
        <f t="shared" si="8"/>
        <v>0.17634402031620389</v>
      </c>
      <c r="AE47" s="1" t="e">
        <f t="shared" si="8"/>
        <v>#N/A</v>
      </c>
      <c r="AF47" s="1" t="e">
        <f t="shared" si="8"/>
        <v>#N/A</v>
      </c>
      <c r="AG47">
        <v>0</v>
      </c>
      <c r="AH47" s="1" t="s">
        <v>19</v>
      </c>
      <c r="AJ47" s="16">
        <f t="shared" si="9"/>
        <v>34242</v>
      </c>
      <c r="AK47" s="1">
        <f t="shared" si="13"/>
        <v>0.17634402031620389</v>
      </c>
      <c r="AL47" s="1">
        <f t="shared" si="13"/>
        <v>0.17634402031620389</v>
      </c>
      <c r="AM47" s="1" t="e">
        <f t="shared" si="13"/>
        <v>#N/A</v>
      </c>
      <c r="AN47" s="1" t="e">
        <f t="shared" si="13"/>
        <v>#N/A</v>
      </c>
      <c r="AO47" s="1">
        <f t="shared" si="14"/>
        <v>463.56</v>
      </c>
      <c r="AP47" s="1">
        <f t="shared" si="15"/>
        <v>463.56</v>
      </c>
      <c r="AQ47" s="1" t="e">
        <f t="shared" si="16"/>
        <v>#N/A</v>
      </c>
      <c r="AR47" s="1" t="e">
        <f t="shared" si="17"/>
        <v>#N/A</v>
      </c>
      <c r="AS47" s="1"/>
      <c r="AT47" s="1"/>
      <c r="AU47" s="16">
        <f t="shared" si="18"/>
        <v>34242</v>
      </c>
      <c r="AV47">
        <f t="shared" si="19"/>
        <v>3</v>
      </c>
      <c r="AW47">
        <f t="shared" si="20"/>
        <v>3</v>
      </c>
      <c r="AX47" s="1"/>
      <c r="AY47" s="1"/>
      <c r="AZ47" s="7">
        <f t="shared" si="10"/>
        <v>34242</v>
      </c>
      <c r="BA47" s="1">
        <f>_xll.BDH($BA$4,"PX_LAST",$A46,$A46,"Days=A","Fill=P")</f>
        <v>463.56</v>
      </c>
      <c r="BB47" s="1" t="str">
        <f t="shared" si="25"/>
        <v>SD</v>
      </c>
      <c r="BC47" s="1">
        <f t="shared" si="26"/>
        <v>0</v>
      </c>
      <c r="BD47" s="1">
        <f t="shared" si="27"/>
        <v>3.4431972865016869E-2</v>
      </c>
      <c r="BE47" s="1">
        <f t="shared" si="28"/>
        <v>3.4431972865016869E-2</v>
      </c>
      <c r="BF47" s="1">
        <f t="shared" si="34"/>
        <v>98.971888791514445</v>
      </c>
      <c r="BG47" s="1">
        <f t="shared" si="35"/>
        <v>117.22934526970637</v>
      </c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6" t="e">
        <f t="shared" si="2"/>
        <v>#REF!</v>
      </c>
      <c r="BS47">
        <f t="shared" si="11"/>
        <v>3</v>
      </c>
      <c r="BT47">
        <f t="shared" si="12"/>
        <v>1</v>
      </c>
    </row>
    <row r="48" spans="1:72" x14ac:dyDescent="0.25">
      <c r="A48" s="7">
        <v>34273</v>
      </c>
      <c r="B48" s="8">
        <v>0.27443099999999998</v>
      </c>
      <c r="C48" s="8">
        <f t="shared" si="3"/>
        <v>0.26319328728324221</v>
      </c>
      <c r="D48" s="9">
        <f t="shared" si="29"/>
        <v>1.8860820865759416</v>
      </c>
      <c r="E48" s="8">
        <v>7.1</v>
      </c>
      <c r="F48" s="8">
        <f t="shared" si="4"/>
        <v>6.9534425321146092</v>
      </c>
      <c r="G48" s="9">
        <f t="shared" si="30"/>
        <v>0.91942029549843363</v>
      </c>
      <c r="H48" s="8">
        <v>0.4521</v>
      </c>
      <c r="I48" s="8">
        <f t="shared" si="5"/>
        <v>0.41021784404099626</v>
      </c>
      <c r="J48" s="9">
        <f t="shared" si="31"/>
        <v>0.61021784404099622</v>
      </c>
      <c r="K48" s="8">
        <v>0.92400000000000004</v>
      </c>
      <c r="L48" s="8">
        <f t="shared" si="6"/>
        <v>0.87078815692751355</v>
      </c>
      <c r="M48" s="9">
        <f t="shared" si="32"/>
        <v>-0.52258297291127265</v>
      </c>
      <c r="N48" s="17" t="s">
        <v>19</v>
      </c>
      <c r="P48" s="79"/>
      <c r="Q48" t="str">
        <f>_xll.BDH($Q$2,"PX_LAST",A48,A48,"Days=A","Fill=P")</f>
        <v>#N/A Invalid Security</v>
      </c>
      <c r="U48" s="40">
        <f t="shared" si="33"/>
        <v>0.72328431330102472</v>
      </c>
      <c r="V48" s="14" t="str">
        <f t="shared" si="21"/>
        <v>E</v>
      </c>
      <c r="W48" t="str">
        <f t="shared" si="22"/>
        <v>E</v>
      </c>
      <c r="X48" s="17">
        <f t="shared" si="23"/>
        <v>0.72328431330102472</v>
      </c>
      <c r="Y48" s="34" t="str">
        <f t="shared" si="24"/>
        <v>E</v>
      </c>
      <c r="Z48">
        <v>0</v>
      </c>
      <c r="AB48" s="16">
        <f t="shared" si="7"/>
        <v>34273</v>
      </c>
      <c r="AC48" s="1">
        <f t="shared" si="8"/>
        <v>0.72328431330102472</v>
      </c>
      <c r="AD48" s="1" t="e">
        <f t="shared" si="8"/>
        <v>#N/A</v>
      </c>
      <c r="AE48" s="1" t="e">
        <f t="shared" si="8"/>
        <v>#N/A</v>
      </c>
      <c r="AF48" s="1" t="e">
        <f t="shared" si="8"/>
        <v>#N/A</v>
      </c>
      <c r="AG48">
        <v>0</v>
      </c>
      <c r="AH48" s="1" t="s">
        <v>19</v>
      </c>
      <c r="AJ48" s="16">
        <f t="shared" si="9"/>
        <v>34273</v>
      </c>
      <c r="AK48" s="1">
        <f t="shared" si="13"/>
        <v>0.72328431330102472</v>
      </c>
      <c r="AL48" s="1" t="e">
        <f t="shared" si="13"/>
        <v>#N/A</v>
      </c>
      <c r="AM48" s="1" t="e">
        <f t="shared" si="13"/>
        <v>#N/A</v>
      </c>
      <c r="AN48" s="1" t="e">
        <f t="shared" si="13"/>
        <v>#N/A</v>
      </c>
      <c r="AO48" s="1">
        <f t="shared" si="14"/>
        <v>458.93</v>
      </c>
      <c r="AP48" s="1" t="e">
        <f t="shared" si="15"/>
        <v>#N/A</v>
      </c>
      <c r="AQ48" s="1" t="e">
        <f t="shared" si="16"/>
        <v>#N/A</v>
      </c>
      <c r="AR48" s="1" t="e">
        <f t="shared" si="17"/>
        <v>#N/A</v>
      </c>
      <c r="AS48" s="1"/>
      <c r="AT48" s="1"/>
      <c r="AU48" s="16">
        <f t="shared" si="18"/>
        <v>34273</v>
      </c>
      <c r="AV48">
        <f t="shared" si="19"/>
        <v>4</v>
      </c>
      <c r="AW48">
        <f t="shared" si="20"/>
        <v>4</v>
      </c>
      <c r="AX48" s="1"/>
      <c r="AY48" s="1"/>
      <c r="AZ48" s="7">
        <f t="shared" si="10"/>
        <v>34273</v>
      </c>
      <c r="BA48" s="1">
        <f>_xll.BDH($BA$4,"PX_LAST",$A47,$A47,"Days=A","Fill=P")</f>
        <v>458.93</v>
      </c>
      <c r="BB48" s="1" t="str">
        <f t="shared" si="25"/>
        <v>E</v>
      </c>
      <c r="BC48" s="1">
        <f t="shared" si="26"/>
        <v>1</v>
      </c>
      <c r="BD48" s="1">
        <f t="shared" si="27"/>
        <v>-9.9879195789109865E-3</v>
      </c>
      <c r="BE48" s="1">
        <f t="shared" si="28"/>
        <v>0</v>
      </c>
      <c r="BF48" s="1">
        <f t="shared" si="34"/>
        <v>98.971888791514445</v>
      </c>
      <c r="BG48" s="1">
        <f t="shared" si="35"/>
        <v>116.05846799686415</v>
      </c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6" t="e">
        <f t="shared" si="2"/>
        <v>#REF!</v>
      </c>
      <c r="BS48">
        <f t="shared" si="11"/>
        <v>4</v>
      </c>
      <c r="BT48">
        <f t="shared" si="12"/>
        <v>1</v>
      </c>
    </row>
    <row r="49" spans="1:72" x14ac:dyDescent="0.25">
      <c r="A49" s="7">
        <v>34303</v>
      </c>
      <c r="B49" s="8">
        <v>0.34643400000000002</v>
      </c>
      <c r="C49" s="8">
        <f t="shared" si="3"/>
        <v>0.32978585745664846</v>
      </c>
      <c r="D49" s="9">
        <f t="shared" si="29"/>
        <v>2.195238567784807</v>
      </c>
      <c r="E49" s="8">
        <v>6.8</v>
      </c>
      <c r="F49" s="8">
        <f t="shared" si="4"/>
        <v>6.8306885064229226</v>
      </c>
      <c r="G49" s="9">
        <f t="shared" si="30"/>
        <v>0.66825978961256083</v>
      </c>
      <c r="H49" s="8">
        <v>0.63519999999999999</v>
      </c>
      <c r="I49" s="8">
        <f t="shared" si="5"/>
        <v>0.59020356880819935</v>
      </c>
      <c r="J49" s="9">
        <f t="shared" si="31"/>
        <v>0.79020356880819942</v>
      </c>
      <c r="K49" s="8">
        <v>1.002</v>
      </c>
      <c r="L49" s="8">
        <f t="shared" si="6"/>
        <v>0.97575763138550275</v>
      </c>
      <c r="M49" s="9">
        <f t="shared" si="32"/>
        <v>0.10257751409285891</v>
      </c>
      <c r="N49" s="17" t="s">
        <v>19</v>
      </c>
      <c r="P49" s="79"/>
      <c r="Q49" t="str">
        <f>_xll.BDH($Q$2,"PX_LAST",A49,A49,"Days=A","Fill=P")</f>
        <v>#N/A Invalid Security</v>
      </c>
      <c r="U49" s="40">
        <f t="shared" si="33"/>
        <v>0.93906986007460658</v>
      </c>
      <c r="V49" s="14" t="str">
        <f t="shared" si="21"/>
        <v>E</v>
      </c>
      <c r="W49" t="str">
        <f t="shared" si="22"/>
        <v>E</v>
      </c>
      <c r="X49" s="17">
        <f t="shared" si="23"/>
        <v>0.72328431330102472</v>
      </c>
      <c r="Y49" s="34" t="str">
        <f t="shared" si="24"/>
        <v>E</v>
      </c>
      <c r="Z49">
        <v>0</v>
      </c>
      <c r="AB49" s="16">
        <f t="shared" si="7"/>
        <v>34303</v>
      </c>
      <c r="AC49" s="1">
        <f t="shared" si="8"/>
        <v>0.93906986007460658</v>
      </c>
      <c r="AD49" s="1">
        <f t="shared" si="8"/>
        <v>0.93906986007460658</v>
      </c>
      <c r="AE49" s="1" t="e">
        <f t="shared" si="8"/>
        <v>#N/A</v>
      </c>
      <c r="AF49" s="1" t="e">
        <f t="shared" si="8"/>
        <v>#N/A</v>
      </c>
      <c r="AG49">
        <v>0</v>
      </c>
      <c r="AH49" s="1" t="s">
        <v>19</v>
      </c>
      <c r="AJ49" s="16">
        <f t="shared" si="9"/>
        <v>34303</v>
      </c>
      <c r="AK49" s="1">
        <f t="shared" si="13"/>
        <v>0.93906986007460658</v>
      </c>
      <c r="AL49" s="1">
        <f t="shared" si="13"/>
        <v>0.93906986007460658</v>
      </c>
      <c r="AM49" s="1" t="e">
        <f t="shared" si="13"/>
        <v>#N/A</v>
      </c>
      <c r="AN49" s="1" t="e">
        <f t="shared" si="13"/>
        <v>#N/A</v>
      </c>
      <c r="AO49" s="1">
        <f t="shared" si="14"/>
        <v>467.83</v>
      </c>
      <c r="AP49" s="1">
        <f t="shared" si="15"/>
        <v>467.83</v>
      </c>
      <c r="AQ49" s="1" t="e">
        <f t="shared" si="16"/>
        <v>#N/A</v>
      </c>
      <c r="AR49" s="1" t="e">
        <f t="shared" si="17"/>
        <v>#N/A</v>
      </c>
      <c r="AS49" s="1"/>
      <c r="AT49" s="1"/>
      <c r="AU49" s="16">
        <f t="shared" si="18"/>
        <v>34303</v>
      </c>
      <c r="AV49">
        <f t="shared" si="19"/>
        <v>4</v>
      </c>
      <c r="AW49">
        <f t="shared" si="20"/>
        <v>4</v>
      </c>
      <c r="AX49" s="1"/>
      <c r="AY49" s="1"/>
      <c r="AZ49" s="7">
        <f t="shared" si="10"/>
        <v>34303</v>
      </c>
      <c r="BA49" s="1">
        <f>_xll.BDH($BA$4,"PX_LAST",$A48,$A48,"Days=A","Fill=P")</f>
        <v>467.83</v>
      </c>
      <c r="BB49" s="1" t="str">
        <f t="shared" si="25"/>
        <v>E</v>
      </c>
      <c r="BC49" s="1">
        <f t="shared" si="26"/>
        <v>1</v>
      </c>
      <c r="BD49" s="1">
        <f t="shared" si="27"/>
        <v>1.9392935741834316E-2</v>
      </c>
      <c r="BE49" s="1">
        <f t="shared" si="28"/>
        <v>1.9392935741834316E-2</v>
      </c>
      <c r="BF49" s="1">
        <f t="shared" si="34"/>
        <v>100.89124427109626</v>
      </c>
      <c r="BG49" s="1">
        <f t="shared" si="35"/>
        <v>118.30918240902308</v>
      </c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6" t="e">
        <f t="shared" si="2"/>
        <v>#REF!</v>
      </c>
      <c r="BS49">
        <f t="shared" si="11"/>
        <v>4</v>
      </c>
      <c r="BT49">
        <f t="shared" si="12"/>
        <v>1</v>
      </c>
    </row>
    <row r="50" spans="1:72" x14ac:dyDescent="0.25">
      <c r="A50" s="7">
        <v>34334</v>
      </c>
      <c r="B50" s="8">
        <v>0.34997699999999998</v>
      </c>
      <c r="C50" s="8">
        <f t="shared" si="3"/>
        <v>0.34593877149132968</v>
      </c>
      <c r="D50" s="9">
        <f t="shared" si="29"/>
        <v>2.0344967749735634</v>
      </c>
      <c r="E50" s="8">
        <v>6.9</v>
      </c>
      <c r="F50" s="8">
        <f t="shared" si="4"/>
        <v>6.8861377012845848</v>
      </c>
      <c r="G50" s="9">
        <f t="shared" si="30"/>
        <v>0.64403121994635193</v>
      </c>
      <c r="H50" s="8">
        <v>0.75190000000000001</v>
      </c>
      <c r="I50" s="8">
        <f t="shared" si="5"/>
        <v>0.71956071376163999</v>
      </c>
      <c r="J50" s="9">
        <f t="shared" si="31"/>
        <v>0.91956071376163995</v>
      </c>
      <c r="K50" s="8">
        <v>0.72399999999999998</v>
      </c>
      <c r="L50" s="8">
        <f t="shared" si="6"/>
        <v>0.77435152627710058</v>
      </c>
      <c r="M50" s="9">
        <f t="shared" si="32"/>
        <v>-0.91044703963118057</v>
      </c>
      <c r="N50" s="17" t="s">
        <v>19</v>
      </c>
      <c r="P50" s="79"/>
      <c r="Q50" t="str">
        <f>_xll.BDH($Q$2,"PX_LAST",A50,A50,"Days=A","Fill=P")</f>
        <v>#N/A Invalid Security</v>
      </c>
      <c r="U50" s="40">
        <f t="shared" si="33"/>
        <v>0.6719104172625936</v>
      </c>
      <c r="V50" s="14" t="str">
        <f t="shared" si="21"/>
        <v>SD</v>
      </c>
      <c r="W50" t="str">
        <f t="shared" si="22"/>
        <v>SD</v>
      </c>
      <c r="X50" s="17">
        <f t="shared" si="23"/>
        <v>0.6719104172625936</v>
      </c>
      <c r="Y50" s="34" t="str">
        <f t="shared" si="24"/>
        <v>SD</v>
      </c>
      <c r="Z50">
        <v>0</v>
      </c>
      <c r="AB50" s="16">
        <f t="shared" si="7"/>
        <v>34334</v>
      </c>
      <c r="AC50" s="1" t="e">
        <f t="shared" si="8"/>
        <v>#N/A</v>
      </c>
      <c r="AD50" s="1">
        <f t="shared" si="8"/>
        <v>0.6719104172625936</v>
      </c>
      <c r="AE50" s="1" t="e">
        <f t="shared" si="8"/>
        <v>#N/A</v>
      </c>
      <c r="AF50" s="1" t="e">
        <f t="shared" si="8"/>
        <v>#N/A</v>
      </c>
      <c r="AG50">
        <v>0</v>
      </c>
      <c r="AH50" s="1" t="s">
        <v>19</v>
      </c>
      <c r="AJ50" s="16">
        <f t="shared" si="9"/>
        <v>34334</v>
      </c>
      <c r="AK50" s="1" t="e">
        <f t="shared" si="13"/>
        <v>#N/A</v>
      </c>
      <c r="AL50" s="1">
        <f t="shared" si="13"/>
        <v>0.6719104172625936</v>
      </c>
      <c r="AM50" s="1" t="e">
        <f t="shared" si="13"/>
        <v>#N/A</v>
      </c>
      <c r="AN50" s="1" t="e">
        <f t="shared" si="13"/>
        <v>#N/A</v>
      </c>
      <c r="AO50" s="1" t="e">
        <f t="shared" si="14"/>
        <v>#N/A</v>
      </c>
      <c r="AP50" s="1">
        <f t="shared" si="15"/>
        <v>461.79</v>
      </c>
      <c r="AQ50" s="1" t="e">
        <f t="shared" si="16"/>
        <v>#N/A</v>
      </c>
      <c r="AR50" s="1" t="e">
        <f t="shared" si="17"/>
        <v>#N/A</v>
      </c>
      <c r="AS50" s="1"/>
      <c r="AT50" s="1"/>
      <c r="AU50" s="16">
        <f t="shared" si="18"/>
        <v>34334</v>
      </c>
      <c r="AV50">
        <f t="shared" si="19"/>
        <v>3</v>
      </c>
      <c r="AW50">
        <f t="shared" si="20"/>
        <v>3</v>
      </c>
      <c r="AX50" s="1"/>
      <c r="AY50" s="1"/>
      <c r="AZ50" s="7">
        <f t="shared" si="10"/>
        <v>34334</v>
      </c>
      <c r="BA50" s="1">
        <f>_xll.BDH($BA$4,"PX_LAST",$A49,$A49,"Days=A","Fill=P")</f>
        <v>461.79</v>
      </c>
      <c r="BB50" s="1" t="str">
        <f t="shared" si="25"/>
        <v>SD</v>
      </c>
      <c r="BC50" s="1">
        <f t="shared" si="26"/>
        <v>0</v>
      </c>
      <c r="BD50" s="1">
        <f t="shared" si="27"/>
        <v>-1.2910672680247037E-2</v>
      </c>
      <c r="BE50" s="1">
        <f t="shared" si="28"/>
        <v>-1.2910672680247037E-2</v>
      </c>
      <c r="BF50" s="1">
        <f t="shared" si="34"/>
        <v>99.588670440009281</v>
      </c>
      <c r="BG50" s="1">
        <f t="shared" si="35"/>
        <v>116.78173127987255</v>
      </c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6" t="e">
        <f t="shared" si="2"/>
        <v>#REF!</v>
      </c>
      <c r="BS50">
        <f t="shared" si="11"/>
        <v>3</v>
      </c>
      <c r="BT50">
        <f t="shared" si="12"/>
        <v>1</v>
      </c>
    </row>
    <row r="51" spans="1:72" x14ac:dyDescent="0.25">
      <c r="A51" s="7">
        <v>34365</v>
      </c>
      <c r="B51" s="8">
        <v>0.34496300000000002</v>
      </c>
      <c r="C51" s="8">
        <f t="shared" si="3"/>
        <v>0.34515815429826596</v>
      </c>
      <c r="D51" s="9">
        <f t="shared" si="29"/>
        <v>1.8140445315093876</v>
      </c>
      <c r="E51" s="8">
        <v>6.3</v>
      </c>
      <c r="F51" s="8">
        <f t="shared" si="4"/>
        <v>6.417227540256917</v>
      </c>
      <c r="G51" s="9">
        <f t="shared" si="30"/>
        <v>-0.10285407035582364</v>
      </c>
      <c r="H51" s="8">
        <v>-0.21129999999999999</v>
      </c>
      <c r="I51" s="8">
        <f t="shared" si="5"/>
        <v>-2.5127857247671997E-2</v>
      </c>
      <c r="J51" s="9">
        <f t="shared" si="31"/>
        <v>0.17487214275232801</v>
      </c>
      <c r="K51" s="8">
        <v>1.0049999999999999</v>
      </c>
      <c r="L51" s="8">
        <f t="shared" si="6"/>
        <v>0.95887030525542005</v>
      </c>
      <c r="M51" s="9">
        <f t="shared" si="32"/>
        <v>0.23050043568370715</v>
      </c>
      <c r="N51" s="17" t="s">
        <v>19</v>
      </c>
      <c r="P51" s="79"/>
      <c r="Q51" t="str">
        <f>_xll.BDH($Q$2,"PX_LAST",A51,A51,"Days=A","Fill=P")</f>
        <v>#N/A Invalid Security</v>
      </c>
      <c r="U51" s="40">
        <f t="shared" si="33"/>
        <v>0.52914075989739984</v>
      </c>
      <c r="V51" s="14" t="str">
        <f t="shared" si="21"/>
        <v>SD</v>
      </c>
      <c r="W51" t="str">
        <f t="shared" si="22"/>
        <v>SD</v>
      </c>
      <c r="X51" s="17">
        <f t="shared" si="23"/>
        <v>0.6719104172625936</v>
      </c>
      <c r="Y51" s="34" t="str">
        <f t="shared" si="24"/>
        <v>SD</v>
      </c>
      <c r="Z51">
        <v>0</v>
      </c>
      <c r="AB51" s="16">
        <f t="shared" si="7"/>
        <v>34365</v>
      </c>
      <c r="AC51" s="1" t="e">
        <f t="shared" si="8"/>
        <v>#N/A</v>
      </c>
      <c r="AD51" s="1">
        <f t="shared" si="8"/>
        <v>0.52914075989739984</v>
      </c>
      <c r="AE51" s="1" t="e">
        <f t="shared" si="8"/>
        <v>#N/A</v>
      </c>
      <c r="AF51" s="1" t="e">
        <f t="shared" si="8"/>
        <v>#N/A</v>
      </c>
      <c r="AG51">
        <v>0</v>
      </c>
      <c r="AH51" s="1" t="s">
        <v>19</v>
      </c>
      <c r="AJ51" s="16">
        <f t="shared" si="9"/>
        <v>34365</v>
      </c>
      <c r="AK51" s="1" t="e">
        <f t="shared" si="13"/>
        <v>#N/A</v>
      </c>
      <c r="AL51" s="1">
        <f t="shared" si="13"/>
        <v>0.52914075989739984</v>
      </c>
      <c r="AM51" s="1" t="e">
        <f t="shared" si="13"/>
        <v>#N/A</v>
      </c>
      <c r="AN51" s="1" t="e">
        <f t="shared" si="13"/>
        <v>#N/A</v>
      </c>
      <c r="AO51" s="1" t="e">
        <f t="shared" si="14"/>
        <v>#N/A</v>
      </c>
      <c r="AP51" s="1">
        <f t="shared" si="15"/>
        <v>466.45</v>
      </c>
      <c r="AQ51" s="1" t="e">
        <f t="shared" si="16"/>
        <v>#N/A</v>
      </c>
      <c r="AR51" s="1" t="e">
        <f t="shared" si="17"/>
        <v>#N/A</v>
      </c>
      <c r="AS51" s="1"/>
      <c r="AT51" s="1"/>
      <c r="AU51" s="16">
        <f t="shared" si="18"/>
        <v>34365</v>
      </c>
      <c r="AV51">
        <f t="shared" si="19"/>
        <v>3</v>
      </c>
      <c r="AW51">
        <f t="shared" si="20"/>
        <v>3</v>
      </c>
      <c r="AX51" s="1"/>
      <c r="AY51" s="1"/>
      <c r="AZ51" s="7">
        <f t="shared" si="10"/>
        <v>34365</v>
      </c>
      <c r="BA51" s="1">
        <f>_xll.BDH($BA$4,"PX_LAST",$A50,$A50,"Days=A","Fill=P")</f>
        <v>466.45</v>
      </c>
      <c r="BB51" s="1" t="str">
        <f t="shared" si="25"/>
        <v>SD</v>
      </c>
      <c r="BC51" s="1">
        <f t="shared" si="26"/>
        <v>0</v>
      </c>
      <c r="BD51" s="1">
        <f t="shared" si="27"/>
        <v>1.0091166980662036E-2</v>
      </c>
      <c r="BE51" s="1">
        <f t="shared" si="28"/>
        <v>0</v>
      </c>
      <c r="BF51" s="1">
        <f t="shared" si="34"/>
        <v>99.588670440009281</v>
      </c>
      <c r="BG51" s="1">
        <f t="shared" si="35"/>
        <v>117.96019523050855</v>
      </c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6" t="e">
        <f t="shared" si="2"/>
        <v>#REF!</v>
      </c>
      <c r="BS51">
        <f t="shared" si="11"/>
        <v>3</v>
      </c>
      <c r="BT51">
        <f t="shared" si="12"/>
        <v>1</v>
      </c>
    </row>
    <row r="52" spans="1:72" x14ac:dyDescent="0.25">
      <c r="A52" s="7">
        <v>34393</v>
      </c>
      <c r="B52" s="8">
        <v>0.16838800000000001</v>
      </c>
      <c r="C52" s="8">
        <f t="shared" si="3"/>
        <v>0.2037420308596532</v>
      </c>
      <c r="D52" s="9">
        <f t="shared" si="29"/>
        <v>0.47120675591235306</v>
      </c>
      <c r="E52" s="8">
        <v>5.9</v>
      </c>
      <c r="F52" s="8">
        <f t="shared" si="4"/>
        <v>6.0034455080513842</v>
      </c>
      <c r="G52" s="9">
        <f t="shared" si="30"/>
        <v>-0.73838636562527837</v>
      </c>
      <c r="H52" s="8">
        <v>0.35070000000000001</v>
      </c>
      <c r="I52" s="8">
        <f t="shared" si="5"/>
        <v>0.27553442855046562</v>
      </c>
      <c r="J52" s="9">
        <f t="shared" si="31"/>
        <v>0.47553442855046563</v>
      </c>
      <c r="K52" s="8">
        <v>0.89900000000000002</v>
      </c>
      <c r="L52" s="8">
        <f t="shared" si="6"/>
        <v>0.91097406105108414</v>
      </c>
      <c r="M52" s="9">
        <f t="shared" si="32"/>
        <v>2.2323047776063847E-2</v>
      </c>
      <c r="N52" s="17" t="s">
        <v>19</v>
      </c>
      <c r="P52" s="79"/>
      <c r="Q52" t="str">
        <f>_xll.BDH($Q$2,"PX_LAST",A52,A52,"Days=A","Fill=P")</f>
        <v>#N/A Invalid Security</v>
      </c>
      <c r="U52" s="40">
        <f t="shared" si="33"/>
        <v>5.7669466653401037E-2</v>
      </c>
      <c r="V52" s="14" t="str">
        <f t="shared" si="21"/>
        <v>SD</v>
      </c>
      <c r="W52" t="str">
        <f t="shared" si="22"/>
        <v>SD</v>
      </c>
      <c r="X52" s="17">
        <f t="shared" si="23"/>
        <v>0.6719104172625936</v>
      </c>
      <c r="Y52" s="34" t="str">
        <f t="shared" si="24"/>
        <v>SD</v>
      </c>
      <c r="Z52">
        <v>0</v>
      </c>
      <c r="AB52" s="16">
        <f t="shared" si="7"/>
        <v>34393</v>
      </c>
      <c r="AC52" s="1">
        <f t="shared" si="8"/>
        <v>5.7669466653401037E-2</v>
      </c>
      <c r="AD52" s="1">
        <f t="shared" si="8"/>
        <v>5.7669466653401037E-2</v>
      </c>
      <c r="AE52" s="1" t="e">
        <f t="shared" si="8"/>
        <v>#N/A</v>
      </c>
      <c r="AF52" s="1" t="e">
        <f t="shared" si="8"/>
        <v>#N/A</v>
      </c>
      <c r="AG52">
        <v>0</v>
      </c>
      <c r="AH52" s="1" t="s">
        <v>19</v>
      </c>
      <c r="AJ52" s="16">
        <f t="shared" si="9"/>
        <v>34393</v>
      </c>
      <c r="AK52" s="1">
        <f t="shared" si="13"/>
        <v>5.7669466653401037E-2</v>
      </c>
      <c r="AL52" s="1">
        <f t="shared" si="13"/>
        <v>5.7669466653401037E-2</v>
      </c>
      <c r="AM52" s="1" t="e">
        <f t="shared" si="13"/>
        <v>#N/A</v>
      </c>
      <c r="AN52" s="1" t="e">
        <f t="shared" si="13"/>
        <v>#N/A</v>
      </c>
      <c r="AO52" s="1">
        <f t="shared" si="14"/>
        <v>481.61</v>
      </c>
      <c r="AP52" s="1">
        <f t="shared" si="15"/>
        <v>481.61</v>
      </c>
      <c r="AQ52" s="1" t="e">
        <f t="shared" si="16"/>
        <v>#N/A</v>
      </c>
      <c r="AR52" s="1" t="e">
        <f t="shared" si="17"/>
        <v>#N/A</v>
      </c>
      <c r="AS52" s="1"/>
      <c r="AT52" s="1"/>
      <c r="AU52" s="16">
        <f t="shared" si="18"/>
        <v>34393</v>
      </c>
      <c r="AV52">
        <f t="shared" si="19"/>
        <v>3</v>
      </c>
      <c r="AW52">
        <f t="shared" si="20"/>
        <v>3</v>
      </c>
      <c r="AX52" s="1"/>
      <c r="AY52" s="1"/>
      <c r="AZ52" s="7">
        <f t="shared" si="10"/>
        <v>34393</v>
      </c>
      <c r="BA52" s="1">
        <f>_xll.BDH($BA$4,"PX_LAST",$A51,$A51,"Days=A","Fill=P")</f>
        <v>481.61</v>
      </c>
      <c r="BB52" s="1" t="str">
        <f t="shared" si="25"/>
        <v>SD</v>
      </c>
      <c r="BC52" s="1">
        <f t="shared" si="26"/>
        <v>0</v>
      </c>
      <c r="BD52" s="1">
        <f t="shared" si="27"/>
        <v>3.2500803944688572E-2</v>
      </c>
      <c r="BE52" s="1">
        <f t="shared" si="28"/>
        <v>0</v>
      </c>
      <c r="BF52" s="1">
        <f t="shared" si="34"/>
        <v>99.588670440009281</v>
      </c>
      <c r="BG52" s="1">
        <f t="shared" si="35"/>
        <v>121.79399640897249</v>
      </c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6" t="e">
        <f t="shared" si="2"/>
        <v>#REF!</v>
      </c>
      <c r="BS52">
        <f t="shared" si="11"/>
        <v>3</v>
      </c>
      <c r="BT52">
        <f t="shared" si="12"/>
        <v>1</v>
      </c>
    </row>
    <row r="53" spans="1:72" x14ac:dyDescent="0.25">
      <c r="A53" s="7">
        <v>34424</v>
      </c>
      <c r="B53" s="8">
        <v>0.17095199999999999</v>
      </c>
      <c r="C53" s="8">
        <f t="shared" si="3"/>
        <v>0.17751000617193066</v>
      </c>
      <c r="D53" s="9">
        <f t="shared" si="29"/>
        <v>0.14187331736477202</v>
      </c>
      <c r="E53" s="8">
        <v>7.4</v>
      </c>
      <c r="F53" s="8">
        <f t="shared" si="4"/>
        <v>7.120689101610278</v>
      </c>
      <c r="G53" s="9">
        <f t="shared" si="30"/>
        <v>0.86068403806121863</v>
      </c>
      <c r="H53" s="8">
        <v>1.0362</v>
      </c>
      <c r="I53" s="8">
        <f t="shared" si="5"/>
        <v>0.88406688571009318</v>
      </c>
      <c r="J53" s="9">
        <f t="shared" si="31"/>
        <v>1.0840668857100932</v>
      </c>
      <c r="K53" s="8">
        <v>0.75600000000000001</v>
      </c>
      <c r="L53" s="8">
        <f t="shared" si="6"/>
        <v>0.78699481221021683</v>
      </c>
      <c r="M53" s="9">
        <f t="shared" si="32"/>
        <v>-0.62965748761929463</v>
      </c>
      <c r="N53" s="17" t="s">
        <v>19</v>
      </c>
      <c r="P53" s="79"/>
      <c r="Q53" t="str">
        <f>_xll.BDH($Q$2,"PX_LAST",A53,A53,"Days=A","Fill=P")</f>
        <v>#N/A Invalid Security</v>
      </c>
      <c r="U53" s="40">
        <f t="shared" si="33"/>
        <v>0.36424168837919735</v>
      </c>
      <c r="V53" s="14" t="str">
        <f t="shared" si="21"/>
        <v>E</v>
      </c>
      <c r="W53" t="str">
        <f t="shared" si="22"/>
        <v>E</v>
      </c>
      <c r="X53" s="17">
        <f t="shared" si="23"/>
        <v>0.36424168837919735</v>
      </c>
      <c r="Y53" s="34" t="str">
        <f t="shared" si="24"/>
        <v>E</v>
      </c>
      <c r="Z53">
        <v>0</v>
      </c>
      <c r="AB53" s="16">
        <f t="shared" si="7"/>
        <v>34424</v>
      </c>
      <c r="AC53" s="1">
        <f t="shared" si="8"/>
        <v>0.36424168837919735</v>
      </c>
      <c r="AD53" s="1" t="e">
        <f t="shared" si="8"/>
        <v>#N/A</v>
      </c>
      <c r="AE53" s="1" t="e">
        <f t="shared" si="8"/>
        <v>#N/A</v>
      </c>
      <c r="AF53" s="1" t="e">
        <f t="shared" si="8"/>
        <v>#N/A</v>
      </c>
      <c r="AG53">
        <v>0</v>
      </c>
      <c r="AH53" s="1" t="s">
        <v>19</v>
      </c>
      <c r="AJ53" s="16">
        <f t="shared" si="9"/>
        <v>34424</v>
      </c>
      <c r="AK53" s="1">
        <f t="shared" si="13"/>
        <v>0.36424168837919735</v>
      </c>
      <c r="AL53" s="1" t="e">
        <f t="shared" si="13"/>
        <v>#N/A</v>
      </c>
      <c r="AM53" s="1" t="e">
        <f t="shared" si="13"/>
        <v>#N/A</v>
      </c>
      <c r="AN53" s="1" t="e">
        <f t="shared" si="13"/>
        <v>#N/A</v>
      </c>
      <c r="AO53" s="1">
        <f t="shared" si="14"/>
        <v>467.14</v>
      </c>
      <c r="AP53" s="1" t="e">
        <f t="shared" si="15"/>
        <v>#N/A</v>
      </c>
      <c r="AQ53" s="1" t="e">
        <f t="shared" si="16"/>
        <v>#N/A</v>
      </c>
      <c r="AR53" s="1" t="e">
        <f t="shared" si="17"/>
        <v>#N/A</v>
      </c>
      <c r="AS53" s="1"/>
      <c r="AT53" s="1"/>
      <c r="AU53" s="16">
        <f t="shared" si="18"/>
        <v>34424</v>
      </c>
      <c r="AV53">
        <f t="shared" si="19"/>
        <v>4</v>
      </c>
      <c r="AW53">
        <f t="shared" si="20"/>
        <v>4</v>
      </c>
      <c r="AX53" s="1"/>
      <c r="AY53" s="1"/>
      <c r="AZ53" s="7">
        <f t="shared" si="10"/>
        <v>34424</v>
      </c>
      <c r="BA53" s="1">
        <f>_xll.BDH($BA$4,"PX_LAST",$A52,$A52,"Days=A","Fill=P")</f>
        <v>467.14</v>
      </c>
      <c r="BB53" s="1" t="str">
        <f t="shared" si="25"/>
        <v>E</v>
      </c>
      <c r="BC53" s="1">
        <f t="shared" si="26"/>
        <v>1</v>
      </c>
      <c r="BD53" s="1">
        <f t="shared" si="27"/>
        <v>-3.0045057203961778E-2</v>
      </c>
      <c r="BE53" s="1">
        <f t="shared" si="28"/>
        <v>0</v>
      </c>
      <c r="BF53" s="1">
        <f t="shared" si="34"/>
        <v>99.588670440009281</v>
      </c>
      <c r="BG53" s="1">
        <f t="shared" si="35"/>
        <v>118.1346888197658</v>
      </c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6" t="e">
        <f t="shared" si="2"/>
        <v>#REF!</v>
      </c>
      <c r="BS53">
        <f t="shared" si="11"/>
        <v>4</v>
      </c>
      <c r="BT53">
        <f t="shared" si="12"/>
        <v>1</v>
      </c>
    </row>
    <row r="54" spans="1:72" x14ac:dyDescent="0.25">
      <c r="A54" s="7">
        <v>34454</v>
      </c>
      <c r="B54" s="8">
        <v>0.19622700000000001</v>
      </c>
      <c r="C54" s="8">
        <f t="shared" si="3"/>
        <v>0.19248360123438615</v>
      </c>
      <c r="D54" s="9">
        <f t="shared" si="29"/>
        <v>0.23727190911453222</v>
      </c>
      <c r="E54" s="8">
        <v>7.5</v>
      </c>
      <c r="F54" s="8">
        <f t="shared" si="4"/>
        <v>7.4241378203220556</v>
      </c>
      <c r="G54" s="9">
        <f t="shared" si="30"/>
        <v>1.2234289344730338</v>
      </c>
      <c r="H54" s="8">
        <v>0.51070000000000004</v>
      </c>
      <c r="I54" s="8">
        <f t="shared" si="5"/>
        <v>0.58537337714201865</v>
      </c>
      <c r="J54" s="9">
        <f t="shared" si="31"/>
        <v>0.7853733771420186</v>
      </c>
      <c r="K54" s="8">
        <v>1.236</v>
      </c>
      <c r="L54" s="8">
        <f t="shared" si="6"/>
        <v>1.1461989624420434</v>
      </c>
      <c r="M54" s="9">
        <f t="shared" si="32"/>
        <v>1.7103743525296227</v>
      </c>
      <c r="N54" s="17" t="s">
        <v>19</v>
      </c>
      <c r="P54" s="79"/>
      <c r="Q54" t="str">
        <f>_xll.BDH($Q$2,"PX_LAST",A54,A54,"Days=A","Fill=P")</f>
        <v>#N/A Invalid Security</v>
      </c>
      <c r="U54" s="40">
        <f t="shared" si="33"/>
        <v>0.98911214331480191</v>
      </c>
      <c r="V54" s="14" t="str">
        <f t="shared" si="21"/>
        <v>E</v>
      </c>
      <c r="W54" t="str">
        <f t="shared" si="22"/>
        <v>E</v>
      </c>
      <c r="X54" s="17">
        <f t="shared" si="23"/>
        <v>0.36424168837919735</v>
      </c>
      <c r="Y54" s="34" t="str">
        <f t="shared" si="24"/>
        <v>E</v>
      </c>
      <c r="Z54">
        <v>0</v>
      </c>
      <c r="AB54" s="16">
        <f t="shared" si="7"/>
        <v>34454</v>
      </c>
      <c r="AC54" s="1">
        <f t="shared" si="8"/>
        <v>0.98911214331480191</v>
      </c>
      <c r="AD54" s="1">
        <f t="shared" si="8"/>
        <v>0.98911214331480191</v>
      </c>
      <c r="AE54" s="1" t="e">
        <f t="shared" si="8"/>
        <v>#N/A</v>
      </c>
      <c r="AF54" s="1" t="e">
        <f t="shared" si="8"/>
        <v>#N/A</v>
      </c>
      <c r="AG54">
        <v>0</v>
      </c>
      <c r="AH54" s="1" t="s">
        <v>19</v>
      </c>
      <c r="AJ54" s="16">
        <f t="shared" si="9"/>
        <v>34454</v>
      </c>
      <c r="AK54" s="1">
        <f t="shared" si="13"/>
        <v>0.98911214331480191</v>
      </c>
      <c r="AL54" s="1">
        <f t="shared" si="13"/>
        <v>0.98911214331480191</v>
      </c>
      <c r="AM54" s="1" t="e">
        <f t="shared" si="13"/>
        <v>#N/A</v>
      </c>
      <c r="AN54" s="1" t="e">
        <f t="shared" si="13"/>
        <v>#N/A</v>
      </c>
      <c r="AO54" s="1">
        <f t="shared" si="14"/>
        <v>445.77</v>
      </c>
      <c r="AP54" s="1">
        <f t="shared" si="15"/>
        <v>445.77</v>
      </c>
      <c r="AQ54" s="1" t="e">
        <f t="shared" si="16"/>
        <v>#N/A</v>
      </c>
      <c r="AR54" s="1" t="e">
        <f t="shared" si="17"/>
        <v>#N/A</v>
      </c>
      <c r="AS54" s="1"/>
      <c r="AT54" s="1"/>
      <c r="AU54" s="16">
        <f t="shared" si="18"/>
        <v>34454</v>
      </c>
      <c r="AV54">
        <f t="shared" si="19"/>
        <v>4</v>
      </c>
      <c r="AW54">
        <f t="shared" si="20"/>
        <v>4</v>
      </c>
      <c r="AX54" s="1"/>
      <c r="AY54" s="1"/>
      <c r="AZ54" s="7">
        <f t="shared" si="10"/>
        <v>34454</v>
      </c>
      <c r="BA54" s="1">
        <f>_xll.BDH($BA$4,"PX_LAST",$A53,$A53,"Days=A","Fill=P")</f>
        <v>445.77</v>
      </c>
      <c r="BB54" s="1" t="str">
        <f t="shared" si="25"/>
        <v>E</v>
      </c>
      <c r="BC54" s="1">
        <f t="shared" si="26"/>
        <v>1</v>
      </c>
      <c r="BD54" s="1">
        <f t="shared" si="27"/>
        <v>-4.5746457164875687E-2</v>
      </c>
      <c r="BE54" s="1">
        <f t="shared" si="28"/>
        <v>-4.5746457164875687E-2</v>
      </c>
      <c r="BF54" s="1">
        <f t="shared" si="34"/>
        <v>95.032841593618471</v>
      </c>
      <c r="BG54" s="1">
        <f t="shared" si="35"/>
        <v>112.73044533798647</v>
      </c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6" t="e">
        <f t="shared" si="2"/>
        <v>#REF!</v>
      </c>
      <c r="BS54">
        <f t="shared" si="11"/>
        <v>4</v>
      </c>
      <c r="BT54">
        <f t="shared" si="12"/>
        <v>1</v>
      </c>
    </row>
    <row r="55" spans="1:72" x14ac:dyDescent="0.25">
      <c r="A55" s="7">
        <v>34485</v>
      </c>
      <c r="B55" s="8">
        <v>0.11444699999999999</v>
      </c>
      <c r="C55" s="8">
        <f t="shared" si="3"/>
        <v>0.13005432024687724</v>
      </c>
      <c r="D55" s="9">
        <f t="shared" si="29"/>
        <v>-0.6356999259436561</v>
      </c>
      <c r="E55" s="8">
        <v>7.8</v>
      </c>
      <c r="F55" s="8">
        <f t="shared" si="4"/>
        <v>7.7248275640644115</v>
      </c>
      <c r="G55" s="9">
        <f t="shared" si="30"/>
        <v>1.5970509013531737</v>
      </c>
      <c r="H55" s="8">
        <v>0.43</v>
      </c>
      <c r="I55" s="8">
        <f t="shared" si="5"/>
        <v>0.46107467542840375</v>
      </c>
      <c r="J55" s="9">
        <f t="shared" si="31"/>
        <v>0.66107467542840381</v>
      </c>
      <c r="K55" s="8">
        <v>1.101</v>
      </c>
      <c r="L55" s="8">
        <f t="shared" si="6"/>
        <v>1.1100397924884087</v>
      </c>
      <c r="M55" s="9">
        <f t="shared" si="32"/>
        <v>1.3834343807960106</v>
      </c>
      <c r="N55" s="17" t="s">
        <v>19</v>
      </c>
      <c r="P55" s="79"/>
      <c r="Q55" t="str">
        <f>_xll.BDH($Q$2,"PX_LAST",A55,A55,"Days=A","Fill=P")</f>
        <v>#N/A Invalid Security</v>
      </c>
      <c r="U55" s="40">
        <f t="shared" si="33"/>
        <v>0.75146500790848303</v>
      </c>
      <c r="V55" s="14" t="str">
        <f t="shared" si="21"/>
        <v>SD</v>
      </c>
      <c r="W55" t="str">
        <f t="shared" si="22"/>
        <v>SD</v>
      </c>
      <c r="X55" s="17">
        <f t="shared" si="23"/>
        <v>0.75146500790848303</v>
      </c>
      <c r="Y55" s="34" t="str">
        <f t="shared" si="24"/>
        <v>SD</v>
      </c>
      <c r="Z55">
        <v>0</v>
      </c>
      <c r="AB55" s="16">
        <f t="shared" si="7"/>
        <v>34485</v>
      </c>
      <c r="AC55" s="1" t="e">
        <f t="shared" si="8"/>
        <v>#N/A</v>
      </c>
      <c r="AD55" s="1">
        <f t="shared" si="8"/>
        <v>0.75146500790848303</v>
      </c>
      <c r="AE55" s="1" t="e">
        <f t="shared" si="8"/>
        <v>#N/A</v>
      </c>
      <c r="AF55" s="1" t="e">
        <f t="shared" si="8"/>
        <v>#N/A</v>
      </c>
      <c r="AG55">
        <v>0</v>
      </c>
      <c r="AH55" s="1" t="s">
        <v>19</v>
      </c>
      <c r="AJ55" s="16">
        <f t="shared" si="9"/>
        <v>34485</v>
      </c>
      <c r="AK55" s="1" t="e">
        <f t="shared" si="13"/>
        <v>#N/A</v>
      </c>
      <c r="AL55" s="1">
        <f t="shared" si="13"/>
        <v>0.75146500790848303</v>
      </c>
      <c r="AM55" s="1" t="e">
        <f t="shared" si="13"/>
        <v>#N/A</v>
      </c>
      <c r="AN55" s="1" t="e">
        <f t="shared" si="13"/>
        <v>#N/A</v>
      </c>
      <c r="AO55" s="1" t="e">
        <f t="shared" si="14"/>
        <v>#N/A</v>
      </c>
      <c r="AP55" s="1">
        <f t="shared" si="15"/>
        <v>450.91</v>
      </c>
      <c r="AQ55" s="1" t="e">
        <f t="shared" si="16"/>
        <v>#N/A</v>
      </c>
      <c r="AR55" s="1" t="e">
        <f t="shared" si="17"/>
        <v>#N/A</v>
      </c>
      <c r="AS55" s="1"/>
      <c r="AT55" s="1"/>
      <c r="AU55" s="16">
        <f t="shared" si="18"/>
        <v>34485</v>
      </c>
      <c r="AV55">
        <f t="shared" si="19"/>
        <v>3</v>
      </c>
      <c r="AW55">
        <f t="shared" si="20"/>
        <v>3</v>
      </c>
      <c r="AX55" s="1"/>
      <c r="AY55" s="1"/>
      <c r="AZ55" s="7">
        <f t="shared" si="10"/>
        <v>34485</v>
      </c>
      <c r="BA55" s="1">
        <f>_xll.BDH($BA$4,"PX_LAST",$A54,$A54,"Days=A","Fill=P")</f>
        <v>450.91</v>
      </c>
      <c r="BB55" s="1" t="str">
        <f t="shared" si="25"/>
        <v>SD</v>
      </c>
      <c r="BC55" s="1">
        <f t="shared" si="26"/>
        <v>0</v>
      </c>
      <c r="BD55" s="1">
        <f t="shared" si="27"/>
        <v>1.1530609955807014E-2</v>
      </c>
      <c r="BE55" s="1">
        <f t="shared" si="28"/>
        <v>1.1530609955807014E-2</v>
      </c>
      <c r="BF55" s="1">
        <f t="shared" si="34"/>
        <v>96.128628223026482</v>
      </c>
      <c r="BG55" s="1">
        <f t="shared" si="35"/>
        <v>114.03029613332322</v>
      </c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6" t="e">
        <f t="shared" si="2"/>
        <v>#REF!</v>
      </c>
      <c r="BS55">
        <f t="shared" si="11"/>
        <v>3</v>
      </c>
      <c r="BT55">
        <f t="shared" si="12"/>
        <v>1</v>
      </c>
    </row>
    <row r="56" spans="1:72" x14ac:dyDescent="0.25">
      <c r="A56" s="7">
        <v>34515</v>
      </c>
      <c r="B56" s="8">
        <v>0.14454900000000001</v>
      </c>
      <c r="C56" s="8">
        <f t="shared" si="3"/>
        <v>0.14165006404937547</v>
      </c>
      <c r="D56" s="9">
        <f t="shared" si="29"/>
        <v>-0.72216524626009249</v>
      </c>
      <c r="E56" s="8">
        <v>8.3000000000000007</v>
      </c>
      <c r="F56" s="8">
        <f t="shared" si="4"/>
        <v>8.1849655128128838</v>
      </c>
      <c r="G56" s="9">
        <f t="shared" si="30"/>
        <v>2.2068111083544637</v>
      </c>
      <c r="H56" s="8">
        <v>0.4088</v>
      </c>
      <c r="I56" s="8">
        <f t="shared" si="5"/>
        <v>0.41925493508568074</v>
      </c>
      <c r="J56" s="9">
        <f t="shared" si="31"/>
        <v>0.61925493508568075</v>
      </c>
      <c r="K56" s="8">
        <v>0.54900000000000004</v>
      </c>
      <c r="L56" s="8">
        <f t="shared" si="6"/>
        <v>0.66120795849768177</v>
      </c>
      <c r="M56" s="9">
        <f t="shared" si="32"/>
        <v>-2.0093895657878833</v>
      </c>
      <c r="N56" s="17" t="s">
        <v>19</v>
      </c>
      <c r="P56" s="79"/>
      <c r="Q56" t="str">
        <f>_xll.BDH($Q$2,"PX_LAST",A56,A56,"Days=A","Fill=P")</f>
        <v>#N/A Invalid Security</v>
      </c>
      <c r="U56" s="40">
        <f t="shared" si="33"/>
        <v>2.3627807848042193E-2</v>
      </c>
      <c r="V56" s="14" t="str">
        <f t="shared" si="21"/>
        <v>SD</v>
      </c>
      <c r="W56" t="str">
        <f t="shared" si="22"/>
        <v>SD</v>
      </c>
      <c r="X56" s="17">
        <f t="shared" si="23"/>
        <v>0.75146500790848303</v>
      </c>
      <c r="Y56" s="34" t="str">
        <f t="shared" si="24"/>
        <v>SD</v>
      </c>
      <c r="Z56">
        <v>0</v>
      </c>
      <c r="AB56" s="16">
        <f t="shared" si="7"/>
        <v>34515</v>
      </c>
      <c r="AC56" s="1">
        <f t="shared" si="8"/>
        <v>2.3627807848042193E-2</v>
      </c>
      <c r="AD56" s="1">
        <f t="shared" si="8"/>
        <v>2.3627807848042193E-2</v>
      </c>
      <c r="AE56" s="1" t="e">
        <f t="shared" si="8"/>
        <v>#N/A</v>
      </c>
      <c r="AF56" s="1" t="e">
        <f t="shared" si="8"/>
        <v>#N/A</v>
      </c>
      <c r="AG56">
        <v>0</v>
      </c>
      <c r="AH56" s="1" t="s">
        <v>19</v>
      </c>
      <c r="AJ56" s="16">
        <f t="shared" si="9"/>
        <v>34515</v>
      </c>
      <c r="AK56" s="1">
        <f t="shared" si="13"/>
        <v>2.3627807848042193E-2</v>
      </c>
      <c r="AL56" s="1">
        <f t="shared" si="13"/>
        <v>2.3627807848042193E-2</v>
      </c>
      <c r="AM56" s="1" t="e">
        <f t="shared" si="13"/>
        <v>#N/A</v>
      </c>
      <c r="AN56" s="1" t="e">
        <f t="shared" si="13"/>
        <v>#N/A</v>
      </c>
      <c r="AO56" s="1">
        <f t="shared" si="14"/>
        <v>456.5</v>
      </c>
      <c r="AP56" s="1">
        <f t="shared" si="15"/>
        <v>456.5</v>
      </c>
      <c r="AQ56" s="1" t="e">
        <f t="shared" si="16"/>
        <v>#N/A</v>
      </c>
      <c r="AR56" s="1" t="e">
        <f t="shared" si="17"/>
        <v>#N/A</v>
      </c>
      <c r="AS56" s="1"/>
      <c r="AT56" s="1"/>
      <c r="AU56" s="16">
        <f t="shared" si="18"/>
        <v>34515</v>
      </c>
      <c r="AV56">
        <f t="shared" si="19"/>
        <v>3</v>
      </c>
      <c r="AW56">
        <f t="shared" si="20"/>
        <v>3</v>
      </c>
      <c r="AX56" s="1"/>
      <c r="AY56" s="1"/>
      <c r="AZ56" s="7">
        <f t="shared" si="10"/>
        <v>34515</v>
      </c>
      <c r="BA56" s="1">
        <f>_xll.BDH($BA$4,"PX_LAST",$A55,$A55,"Days=A","Fill=P")</f>
        <v>456.5</v>
      </c>
      <c r="BB56" s="1" t="str">
        <f t="shared" si="25"/>
        <v>SD</v>
      </c>
      <c r="BC56" s="1">
        <f t="shared" si="26"/>
        <v>0</v>
      </c>
      <c r="BD56" s="1">
        <f t="shared" si="27"/>
        <v>1.239715242509587E-2</v>
      </c>
      <c r="BE56" s="1">
        <f t="shared" si="28"/>
        <v>0</v>
      </c>
      <c r="BF56" s="1">
        <f t="shared" si="34"/>
        <v>96.128628223026482</v>
      </c>
      <c r="BG56" s="1">
        <f t="shared" si="35"/>
        <v>115.44394709556684</v>
      </c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6" t="e">
        <f t="shared" si="2"/>
        <v>#REF!</v>
      </c>
      <c r="BS56">
        <f t="shared" si="11"/>
        <v>3</v>
      </c>
      <c r="BT56">
        <f t="shared" si="12"/>
        <v>1</v>
      </c>
    </row>
    <row r="57" spans="1:72" x14ac:dyDescent="0.25">
      <c r="A57" s="7">
        <v>34546</v>
      </c>
      <c r="B57" s="8">
        <v>0.15223400000000001</v>
      </c>
      <c r="C57" s="8">
        <f t="shared" si="3"/>
        <v>0.15011721280987511</v>
      </c>
      <c r="D57" s="9">
        <f t="shared" si="29"/>
        <v>-0.73331234923874</v>
      </c>
      <c r="E57" s="8">
        <v>8.6</v>
      </c>
      <c r="F57" s="8">
        <f t="shared" si="4"/>
        <v>8.5169931025625765</v>
      </c>
      <c r="G57" s="9">
        <f t="shared" si="30"/>
        <v>2.4466886203181923</v>
      </c>
      <c r="H57" s="8">
        <v>0.23780000000000001</v>
      </c>
      <c r="I57" s="8">
        <f t="shared" si="5"/>
        <v>0.27409098701713619</v>
      </c>
      <c r="J57" s="9">
        <f t="shared" si="31"/>
        <v>0.4740909870171362</v>
      </c>
      <c r="K57" s="8">
        <v>0.82199999999999995</v>
      </c>
      <c r="L57" s="8">
        <f t="shared" si="6"/>
        <v>0.78984159169953627</v>
      </c>
      <c r="M57" s="9">
        <f t="shared" si="32"/>
        <v>-1.252525176106402</v>
      </c>
      <c r="N57" s="17" t="s">
        <v>19</v>
      </c>
      <c r="P57" s="79"/>
      <c r="Q57" t="str">
        <f>_xll.BDH($Q$2,"PX_LAST",A57,A57,"Days=A","Fill=P")</f>
        <v>#N/A Invalid Security</v>
      </c>
      <c r="U57" s="40">
        <f t="shared" si="33"/>
        <v>0.2337355204975467</v>
      </c>
      <c r="V57" s="14" t="str">
        <f t="shared" si="21"/>
        <v>E</v>
      </c>
      <c r="W57" t="str">
        <f t="shared" si="22"/>
        <v>E</v>
      </c>
      <c r="X57" s="17">
        <f t="shared" si="23"/>
        <v>0.2337355204975467</v>
      </c>
      <c r="Y57" s="34" t="str">
        <f t="shared" si="24"/>
        <v>E</v>
      </c>
      <c r="Z57">
        <v>0</v>
      </c>
      <c r="AB57" s="16">
        <f t="shared" si="7"/>
        <v>34546</v>
      </c>
      <c r="AC57" s="1">
        <f t="shared" si="8"/>
        <v>0.2337355204975467</v>
      </c>
      <c r="AD57" s="1" t="e">
        <f t="shared" si="8"/>
        <v>#N/A</v>
      </c>
      <c r="AE57" s="1" t="e">
        <f t="shared" si="8"/>
        <v>#N/A</v>
      </c>
      <c r="AF57" s="1" t="e">
        <f t="shared" si="8"/>
        <v>#N/A</v>
      </c>
      <c r="AG57">
        <v>0</v>
      </c>
      <c r="AH57" s="1" t="s">
        <v>19</v>
      </c>
      <c r="AJ57" s="16">
        <f t="shared" si="9"/>
        <v>34546</v>
      </c>
      <c r="AK57" s="1">
        <f t="shared" si="13"/>
        <v>0.2337355204975467</v>
      </c>
      <c r="AL57" s="1" t="e">
        <f t="shared" si="13"/>
        <v>#N/A</v>
      </c>
      <c r="AM57" s="1" t="e">
        <f t="shared" si="13"/>
        <v>#N/A</v>
      </c>
      <c r="AN57" s="1" t="e">
        <f t="shared" si="13"/>
        <v>#N/A</v>
      </c>
      <c r="AO57" s="1">
        <f t="shared" si="14"/>
        <v>444.27</v>
      </c>
      <c r="AP57" s="1" t="e">
        <f t="shared" si="15"/>
        <v>#N/A</v>
      </c>
      <c r="AQ57" s="1" t="e">
        <f t="shared" si="16"/>
        <v>#N/A</v>
      </c>
      <c r="AR57" s="1" t="e">
        <f t="shared" si="17"/>
        <v>#N/A</v>
      </c>
      <c r="AS57" s="1"/>
      <c r="AT57" s="1"/>
      <c r="AU57" s="16">
        <f t="shared" si="18"/>
        <v>34546</v>
      </c>
      <c r="AV57">
        <f t="shared" si="19"/>
        <v>4</v>
      </c>
      <c r="AW57">
        <f t="shared" si="20"/>
        <v>4</v>
      </c>
      <c r="AX57" s="1"/>
      <c r="AY57" s="1"/>
      <c r="AZ57" s="7">
        <f t="shared" si="10"/>
        <v>34546</v>
      </c>
      <c r="BA57" s="1">
        <f>_xll.BDH($BA$4,"PX_LAST",$A56,$A56,"Days=A","Fill=P")</f>
        <v>444.27</v>
      </c>
      <c r="BB57" s="1" t="str">
        <f t="shared" si="25"/>
        <v>E</v>
      </c>
      <c r="BC57" s="1">
        <f t="shared" si="26"/>
        <v>1</v>
      </c>
      <c r="BD57" s="1">
        <f t="shared" si="27"/>
        <v>-2.6790799561883905E-2</v>
      </c>
      <c r="BE57" s="1">
        <f t="shared" si="28"/>
        <v>0</v>
      </c>
      <c r="BF57" s="1">
        <f t="shared" si="34"/>
        <v>96.128628223026482</v>
      </c>
      <c r="BG57" s="1">
        <f t="shared" si="35"/>
        <v>112.35111144829678</v>
      </c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6" t="e">
        <f t="shared" si="2"/>
        <v>#REF!</v>
      </c>
      <c r="BS57">
        <f t="shared" si="11"/>
        <v>4</v>
      </c>
      <c r="BT57">
        <f t="shared" si="12"/>
        <v>1</v>
      </c>
    </row>
    <row r="58" spans="1:72" x14ac:dyDescent="0.25">
      <c r="A58" s="7">
        <v>34577</v>
      </c>
      <c r="B58" s="8">
        <v>0.27648</v>
      </c>
      <c r="C58" s="8">
        <f t="shared" si="3"/>
        <v>0.25120744256197503</v>
      </c>
      <c r="D58" s="9">
        <f t="shared" si="29"/>
        <v>0.81128111999871388</v>
      </c>
      <c r="E58" s="8">
        <v>8.8000000000000007</v>
      </c>
      <c r="F58" s="8">
        <f t="shared" si="4"/>
        <v>8.7433986205125169</v>
      </c>
      <c r="G58" s="9">
        <f t="shared" si="30"/>
        <v>2.4432662263736362</v>
      </c>
      <c r="H58" s="8">
        <v>0.61560000000000004</v>
      </c>
      <c r="I58" s="8">
        <f t="shared" si="5"/>
        <v>0.54729819740342722</v>
      </c>
      <c r="J58" s="9">
        <f t="shared" si="31"/>
        <v>0.74729819740342718</v>
      </c>
      <c r="K58" s="8">
        <v>1.1919999999999999</v>
      </c>
      <c r="L58" s="8">
        <f t="shared" si="6"/>
        <v>1.1115683183399072</v>
      </c>
      <c r="M58" s="9">
        <f t="shared" si="32"/>
        <v>1.4084400911869235</v>
      </c>
      <c r="N58" s="17" t="s">
        <v>19</v>
      </c>
      <c r="P58" s="79"/>
      <c r="Q58" t="str">
        <f>_xll.BDH($Q$2,"PX_LAST",A58,A58,"Days=A","Fill=P")</f>
        <v>#N/A Invalid Security</v>
      </c>
      <c r="U58" s="40">
        <f t="shared" si="33"/>
        <v>1.3525714087406753</v>
      </c>
      <c r="V58" s="14" t="str">
        <f t="shared" si="21"/>
        <v>E</v>
      </c>
      <c r="W58" t="str">
        <f t="shared" si="22"/>
        <v>E</v>
      </c>
      <c r="X58" s="17">
        <f t="shared" si="23"/>
        <v>0.2337355204975467</v>
      </c>
      <c r="Y58" s="34" t="str">
        <f t="shared" si="24"/>
        <v>E</v>
      </c>
      <c r="Z58">
        <v>0</v>
      </c>
      <c r="AB58" s="16">
        <f t="shared" si="7"/>
        <v>34577</v>
      </c>
      <c r="AC58" s="1">
        <f t="shared" si="8"/>
        <v>1.3525714087406753</v>
      </c>
      <c r="AD58" s="1">
        <f t="shared" si="8"/>
        <v>1.3525714087406753</v>
      </c>
      <c r="AE58" s="1" t="e">
        <f t="shared" si="8"/>
        <v>#N/A</v>
      </c>
      <c r="AF58" s="1" t="e">
        <f t="shared" si="8"/>
        <v>#N/A</v>
      </c>
      <c r="AG58">
        <v>0</v>
      </c>
      <c r="AH58" s="1" t="s">
        <v>19</v>
      </c>
      <c r="AJ58" s="16">
        <f t="shared" si="9"/>
        <v>34577</v>
      </c>
      <c r="AK58" s="1">
        <f t="shared" si="13"/>
        <v>1.3525714087406753</v>
      </c>
      <c r="AL58" s="1">
        <f t="shared" si="13"/>
        <v>1.3525714087406753</v>
      </c>
      <c r="AM58" s="1" t="e">
        <f t="shared" si="13"/>
        <v>#N/A</v>
      </c>
      <c r="AN58" s="1" t="e">
        <f t="shared" si="13"/>
        <v>#N/A</v>
      </c>
      <c r="AO58" s="1">
        <f t="shared" si="14"/>
        <v>458.26</v>
      </c>
      <c r="AP58" s="1">
        <f t="shared" si="15"/>
        <v>458.26</v>
      </c>
      <c r="AQ58" s="1" t="e">
        <f t="shared" si="16"/>
        <v>#N/A</v>
      </c>
      <c r="AR58" s="1" t="e">
        <f t="shared" si="17"/>
        <v>#N/A</v>
      </c>
      <c r="AS58" s="1"/>
      <c r="AT58" s="1"/>
      <c r="AU58" s="16">
        <f t="shared" si="18"/>
        <v>34577</v>
      </c>
      <c r="AV58">
        <f t="shared" si="19"/>
        <v>4</v>
      </c>
      <c r="AW58">
        <f t="shared" si="20"/>
        <v>4</v>
      </c>
      <c r="AX58" s="1"/>
      <c r="AY58" s="1"/>
      <c r="AZ58" s="7">
        <f t="shared" si="10"/>
        <v>34577</v>
      </c>
      <c r="BA58" s="1">
        <f>_xll.BDH($BA$4,"PX_LAST",$A57,$A57,"Days=A","Fill=P")</f>
        <v>458.26</v>
      </c>
      <c r="BB58" s="1" t="str">
        <f t="shared" si="25"/>
        <v>E</v>
      </c>
      <c r="BC58" s="1">
        <f t="shared" si="26"/>
        <v>1</v>
      </c>
      <c r="BD58" s="1">
        <f t="shared" si="27"/>
        <v>3.1489859769959772E-2</v>
      </c>
      <c r="BE58" s="1">
        <f t="shared" si="28"/>
        <v>3.1489859769959772E-2</v>
      </c>
      <c r="BF58" s="1">
        <f t="shared" si="34"/>
        <v>99.155705245648178</v>
      </c>
      <c r="BG58" s="1">
        <f t="shared" si="35"/>
        <v>115.88903219280276</v>
      </c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6" t="e">
        <f t="shared" si="2"/>
        <v>#REF!</v>
      </c>
      <c r="BS58">
        <f t="shared" si="11"/>
        <v>4</v>
      </c>
      <c r="BT58">
        <f t="shared" si="12"/>
        <v>1</v>
      </c>
    </row>
    <row r="59" spans="1:72" x14ac:dyDescent="0.25">
      <c r="A59" s="7">
        <v>34607</v>
      </c>
      <c r="B59" s="8">
        <v>0.20199900000000001</v>
      </c>
      <c r="C59" s="8">
        <f t="shared" si="3"/>
        <v>0.21184068851239504</v>
      </c>
      <c r="D59" s="9">
        <f t="shared" si="29"/>
        <v>0.20488474986584435</v>
      </c>
      <c r="E59" s="8">
        <v>8.8000000000000007</v>
      </c>
      <c r="F59" s="8">
        <f t="shared" si="4"/>
        <v>8.7886797241025043</v>
      </c>
      <c r="G59" s="9">
        <f t="shared" si="30"/>
        <v>2.2005972165445997</v>
      </c>
      <c r="H59" s="8">
        <v>0.35930000000000001</v>
      </c>
      <c r="I59" s="8">
        <f t="shared" si="5"/>
        <v>0.39689963948068546</v>
      </c>
      <c r="J59" s="9">
        <f t="shared" si="31"/>
        <v>0.59689963948068547</v>
      </c>
      <c r="K59" s="8">
        <v>0.57799999999999996</v>
      </c>
      <c r="L59" s="8">
        <f t="shared" si="6"/>
        <v>0.68471366366798136</v>
      </c>
      <c r="M59" s="9">
        <f t="shared" si="32"/>
        <v>-1.8516930225687689</v>
      </c>
      <c r="N59" s="17" t="s">
        <v>19</v>
      </c>
      <c r="P59" s="79"/>
      <c r="Q59" t="str">
        <f>_xll.BDH($Q$2,"PX_LAST",A59,A59,"Days=A","Fill=P")</f>
        <v>#N/A Invalid Security</v>
      </c>
      <c r="U59" s="40">
        <f t="shared" si="33"/>
        <v>0.28767214583059014</v>
      </c>
      <c r="V59" s="14" t="str">
        <f t="shared" si="21"/>
        <v>SD</v>
      </c>
      <c r="W59" t="str">
        <f t="shared" si="22"/>
        <v>SD</v>
      </c>
      <c r="X59" s="17">
        <f t="shared" si="23"/>
        <v>0.28767214583059014</v>
      </c>
      <c r="Y59" s="34" t="str">
        <f t="shared" si="24"/>
        <v>SD</v>
      </c>
      <c r="Z59">
        <v>0</v>
      </c>
      <c r="AB59" s="16">
        <f t="shared" si="7"/>
        <v>34607</v>
      </c>
      <c r="AC59" s="1">
        <f t="shared" si="8"/>
        <v>0.28767214583059014</v>
      </c>
      <c r="AD59" s="1">
        <f t="shared" si="8"/>
        <v>0.28767214583059014</v>
      </c>
      <c r="AE59" s="1" t="e">
        <f t="shared" si="8"/>
        <v>#N/A</v>
      </c>
      <c r="AF59" s="1" t="e">
        <f t="shared" si="8"/>
        <v>#N/A</v>
      </c>
      <c r="AG59">
        <v>0</v>
      </c>
      <c r="AH59" s="1" t="s">
        <v>19</v>
      </c>
      <c r="AJ59" s="16">
        <f t="shared" si="9"/>
        <v>34607</v>
      </c>
      <c r="AK59" s="1">
        <f t="shared" si="13"/>
        <v>0.28767214583059014</v>
      </c>
      <c r="AL59" s="1">
        <f t="shared" si="13"/>
        <v>0.28767214583059014</v>
      </c>
      <c r="AM59" s="1" t="e">
        <f t="shared" si="13"/>
        <v>#N/A</v>
      </c>
      <c r="AN59" s="1" t="e">
        <f t="shared" si="13"/>
        <v>#N/A</v>
      </c>
      <c r="AO59" s="1">
        <f t="shared" si="14"/>
        <v>475.49</v>
      </c>
      <c r="AP59" s="1">
        <f t="shared" si="15"/>
        <v>475.49</v>
      </c>
      <c r="AQ59" s="1" t="e">
        <f t="shared" si="16"/>
        <v>#N/A</v>
      </c>
      <c r="AR59" s="1" t="e">
        <f t="shared" si="17"/>
        <v>#N/A</v>
      </c>
      <c r="AS59" s="1"/>
      <c r="AT59" s="1"/>
      <c r="AU59" s="16">
        <f t="shared" si="18"/>
        <v>34607</v>
      </c>
      <c r="AV59">
        <f t="shared" si="19"/>
        <v>3</v>
      </c>
      <c r="AW59">
        <f t="shared" si="20"/>
        <v>3</v>
      </c>
      <c r="AX59" s="1"/>
      <c r="AY59" s="1"/>
      <c r="AZ59" s="7">
        <f t="shared" si="10"/>
        <v>34607</v>
      </c>
      <c r="BA59" s="1">
        <f>_xll.BDH($BA$4,"PX_LAST",$A58,$A58,"Days=A","Fill=P")</f>
        <v>475.49</v>
      </c>
      <c r="BB59" s="1" t="str">
        <f t="shared" si="25"/>
        <v>SD</v>
      </c>
      <c r="BC59" s="1">
        <f t="shared" si="26"/>
        <v>0</v>
      </c>
      <c r="BD59" s="1">
        <f t="shared" si="27"/>
        <v>3.7598743071618701E-2</v>
      </c>
      <c r="BE59" s="1">
        <f t="shared" si="28"/>
        <v>3.7598743071618701E-2</v>
      </c>
      <c r="BF59" s="1">
        <f t="shared" si="34"/>
        <v>102.88383513126446</v>
      </c>
      <c r="BG59" s="1">
        <f t="shared" si="35"/>
        <v>120.2463141390385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6" t="e">
        <f t="shared" si="2"/>
        <v>#REF!</v>
      </c>
      <c r="BS59">
        <f t="shared" si="11"/>
        <v>3</v>
      </c>
      <c r="BT59">
        <f t="shared" si="12"/>
        <v>1</v>
      </c>
    </row>
    <row r="60" spans="1:72" x14ac:dyDescent="0.25">
      <c r="A60" s="7">
        <v>34638</v>
      </c>
      <c r="B60" s="8">
        <v>0.16192599999999999</v>
      </c>
      <c r="C60" s="8">
        <f t="shared" si="3"/>
        <v>0.171908937702479</v>
      </c>
      <c r="D60" s="9">
        <f t="shared" si="29"/>
        <v>-0.3663583257286559</v>
      </c>
      <c r="E60" s="8">
        <v>9</v>
      </c>
      <c r="F60" s="8">
        <f t="shared" si="4"/>
        <v>8.9577359448205005</v>
      </c>
      <c r="G60" s="9">
        <f t="shared" si="30"/>
        <v>2.2146062929631891</v>
      </c>
      <c r="H60" s="8">
        <v>0.60289999999999999</v>
      </c>
      <c r="I60" s="8">
        <f t="shared" si="5"/>
        <v>0.5616999278961371</v>
      </c>
      <c r="J60" s="9">
        <f t="shared" si="31"/>
        <v>0.76169992789613716</v>
      </c>
      <c r="K60" s="8">
        <v>1.0509999999999999</v>
      </c>
      <c r="L60" s="8">
        <f t="shared" si="6"/>
        <v>0.97774273273359624</v>
      </c>
      <c r="M60" s="9">
        <f t="shared" si="32"/>
        <v>0.40776195216490446</v>
      </c>
      <c r="N60" s="17" t="s">
        <v>19</v>
      </c>
      <c r="P60" s="79"/>
      <c r="Q60" t="str">
        <f>_xll.BDH($Q$2,"PX_LAST",A60,A60,"Days=A","Fill=P")</f>
        <v>#N/A Invalid Security</v>
      </c>
      <c r="U60" s="40">
        <f t="shared" si="33"/>
        <v>0.75442746182389364</v>
      </c>
      <c r="V60" s="14" t="str">
        <f t="shared" si="21"/>
        <v>E</v>
      </c>
      <c r="W60" t="str">
        <f t="shared" si="22"/>
        <v>E</v>
      </c>
      <c r="X60" s="17">
        <f t="shared" si="23"/>
        <v>0.75442746182389364</v>
      </c>
      <c r="Y60" s="34" t="str">
        <f t="shared" si="24"/>
        <v>E</v>
      </c>
      <c r="Z60">
        <v>0</v>
      </c>
      <c r="AB60" s="16">
        <f t="shared" si="7"/>
        <v>34638</v>
      </c>
      <c r="AC60" s="1">
        <f t="shared" si="8"/>
        <v>0.75442746182389364</v>
      </c>
      <c r="AD60" s="1">
        <f t="shared" si="8"/>
        <v>0.75442746182389364</v>
      </c>
      <c r="AE60" s="1" t="e">
        <f t="shared" si="8"/>
        <v>#N/A</v>
      </c>
      <c r="AF60" s="1" t="e">
        <f t="shared" si="8"/>
        <v>#N/A</v>
      </c>
      <c r="AG60">
        <v>0</v>
      </c>
      <c r="AH60" s="1" t="s">
        <v>19</v>
      </c>
      <c r="AJ60" s="16">
        <f t="shared" si="9"/>
        <v>34638</v>
      </c>
      <c r="AK60" s="1">
        <f t="shared" si="13"/>
        <v>0.75442746182389364</v>
      </c>
      <c r="AL60" s="1">
        <f t="shared" si="13"/>
        <v>0.75442746182389364</v>
      </c>
      <c r="AM60" s="1" t="e">
        <f t="shared" si="13"/>
        <v>#N/A</v>
      </c>
      <c r="AN60" s="1" t="e">
        <f t="shared" si="13"/>
        <v>#N/A</v>
      </c>
      <c r="AO60" s="1">
        <f t="shared" si="14"/>
        <v>462.69</v>
      </c>
      <c r="AP60" s="1">
        <f t="shared" si="15"/>
        <v>462.69</v>
      </c>
      <c r="AQ60" s="1" t="e">
        <f t="shared" si="16"/>
        <v>#N/A</v>
      </c>
      <c r="AR60" s="1" t="e">
        <f t="shared" si="17"/>
        <v>#N/A</v>
      </c>
      <c r="AS60" s="1"/>
      <c r="AT60" s="1"/>
      <c r="AU60" s="16">
        <f t="shared" si="18"/>
        <v>34638</v>
      </c>
      <c r="AV60">
        <f t="shared" si="19"/>
        <v>4</v>
      </c>
      <c r="AW60">
        <f t="shared" si="20"/>
        <v>4</v>
      </c>
      <c r="AX60" s="1"/>
      <c r="AY60" s="1"/>
      <c r="AZ60" s="7">
        <f t="shared" si="10"/>
        <v>34638</v>
      </c>
      <c r="BA60" s="1">
        <f>_xll.BDH($BA$4,"PX_LAST",$A59,$A59,"Days=A","Fill=P")</f>
        <v>462.69</v>
      </c>
      <c r="BB60" s="1" t="str">
        <f t="shared" si="25"/>
        <v>E</v>
      </c>
      <c r="BC60" s="1">
        <f t="shared" si="26"/>
        <v>1</v>
      </c>
      <c r="BD60" s="1">
        <f t="shared" si="27"/>
        <v>-2.6919598729731486E-2</v>
      </c>
      <c r="BE60" s="1">
        <f t="shared" si="28"/>
        <v>0</v>
      </c>
      <c r="BF60" s="1">
        <f t="shared" si="34"/>
        <v>102.88383513126446</v>
      </c>
      <c r="BG60" s="1">
        <f t="shared" si="35"/>
        <v>117.00933161368634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6" t="e">
        <f t="shared" si="2"/>
        <v>#REF!</v>
      </c>
      <c r="BS60">
        <f t="shared" si="11"/>
        <v>4</v>
      </c>
      <c r="BT60">
        <f t="shared" si="12"/>
        <v>1</v>
      </c>
    </row>
    <row r="61" spans="1:72" x14ac:dyDescent="0.25">
      <c r="A61" s="7">
        <v>34668</v>
      </c>
      <c r="B61" s="8">
        <v>0.19040399999999999</v>
      </c>
      <c r="C61" s="8">
        <f t="shared" si="3"/>
        <v>0.1867049875404958</v>
      </c>
      <c r="D61" s="9">
        <f t="shared" si="29"/>
        <v>-0.10205927621809886</v>
      </c>
      <c r="E61" s="8">
        <v>8.6999999999999993</v>
      </c>
      <c r="F61" s="8">
        <f t="shared" si="4"/>
        <v>8.7515471889640999</v>
      </c>
      <c r="G61" s="9">
        <f t="shared" si="30"/>
        <v>1.6706336571691245</v>
      </c>
      <c r="H61" s="8">
        <v>0.7923</v>
      </c>
      <c r="I61" s="8">
        <f t="shared" si="5"/>
        <v>0.74617998557922749</v>
      </c>
      <c r="J61" s="9">
        <f t="shared" si="31"/>
        <v>0.94617998557922744</v>
      </c>
      <c r="K61" s="8">
        <v>0.86099999999999999</v>
      </c>
      <c r="L61" s="8">
        <f t="shared" si="6"/>
        <v>0.88434854654671935</v>
      </c>
      <c r="M61" s="9">
        <f t="shared" si="32"/>
        <v>-0.29629862324650597</v>
      </c>
      <c r="N61" s="17" t="s">
        <v>19</v>
      </c>
      <c r="P61" s="79"/>
      <c r="Q61" t="str">
        <f>_xll.BDH($Q$2,"PX_LAST",A61,A61,"Days=A","Fill=P")</f>
        <v>#N/A Invalid Security</v>
      </c>
      <c r="U61" s="40">
        <f t="shared" si="33"/>
        <v>0.55461393582093677</v>
      </c>
      <c r="V61" s="14" t="str">
        <f t="shared" si="21"/>
        <v>SD</v>
      </c>
      <c r="W61" t="str">
        <f t="shared" si="22"/>
        <v>SD</v>
      </c>
      <c r="X61" s="17">
        <f t="shared" si="23"/>
        <v>0.55461393582093677</v>
      </c>
      <c r="Y61" s="34" t="str">
        <f t="shared" si="24"/>
        <v>SD</v>
      </c>
      <c r="Z61">
        <v>0</v>
      </c>
      <c r="AB61" s="16">
        <f t="shared" si="7"/>
        <v>34668</v>
      </c>
      <c r="AC61" s="1" t="e">
        <f t="shared" si="8"/>
        <v>#N/A</v>
      </c>
      <c r="AD61" s="1">
        <f t="shared" si="8"/>
        <v>0.55461393582093677</v>
      </c>
      <c r="AE61" s="1">
        <f t="shared" si="8"/>
        <v>0.55461393582093677</v>
      </c>
      <c r="AF61" s="1" t="e">
        <f t="shared" si="8"/>
        <v>#N/A</v>
      </c>
      <c r="AG61">
        <v>0</v>
      </c>
      <c r="AH61" s="1" t="s">
        <v>19</v>
      </c>
      <c r="AJ61" s="16">
        <f t="shared" si="9"/>
        <v>34668</v>
      </c>
      <c r="AK61" s="1" t="e">
        <f t="shared" si="13"/>
        <v>#N/A</v>
      </c>
      <c r="AL61" s="1">
        <f t="shared" si="13"/>
        <v>0.55461393582093677</v>
      </c>
      <c r="AM61" s="1">
        <f t="shared" si="13"/>
        <v>0.55461393582093677</v>
      </c>
      <c r="AN61" s="1" t="e">
        <f t="shared" si="13"/>
        <v>#N/A</v>
      </c>
      <c r="AO61" s="1" t="e">
        <f t="shared" si="14"/>
        <v>#N/A</v>
      </c>
      <c r="AP61" s="1">
        <f t="shared" si="15"/>
        <v>472.35</v>
      </c>
      <c r="AQ61" s="1">
        <f t="shared" si="16"/>
        <v>472.35</v>
      </c>
      <c r="AR61" s="1" t="e">
        <f t="shared" si="17"/>
        <v>#N/A</v>
      </c>
      <c r="AS61" s="1"/>
      <c r="AT61" s="1"/>
      <c r="AU61" s="16">
        <f t="shared" si="18"/>
        <v>34668</v>
      </c>
      <c r="AV61">
        <f t="shared" si="19"/>
        <v>3</v>
      </c>
      <c r="AW61">
        <f t="shared" si="20"/>
        <v>3</v>
      </c>
      <c r="AX61" s="1"/>
      <c r="AY61" s="1"/>
      <c r="AZ61" s="7">
        <f t="shared" si="10"/>
        <v>34668</v>
      </c>
      <c r="BA61" s="1">
        <f>_xll.BDH($BA$4,"PX_LAST",$A60,$A60,"Days=A","Fill=P")</f>
        <v>472.35</v>
      </c>
      <c r="BB61" s="1" t="str">
        <f t="shared" si="25"/>
        <v>SD</v>
      </c>
      <c r="BC61" s="1">
        <f t="shared" si="26"/>
        <v>0</v>
      </c>
      <c r="BD61" s="1">
        <f t="shared" si="27"/>
        <v>2.0877909615509394E-2</v>
      </c>
      <c r="BE61" s="1">
        <f t="shared" si="28"/>
        <v>2.0877909615509394E-2</v>
      </c>
      <c r="BF61" s="1">
        <f t="shared" si="34"/>
        <v>105.03183454203197</v>
      </c>
      <c r="BG61" s="1">
        <f t="shared" si="35"/>
        <v>119.45224186328805</v>
      </c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6" t="e">
        <f t="shared" si="2"/>
        <v>#REF!</v>
      </c>
      <c r="BS61">
        <f t="shared" si="11"/>
        <v>3</v>
      </c>
      <c r="BT61">
        <f t="shared" si="12"/>
        <v>1</v>
      </c>
    </row>
    <row r="62" spans="1:72" x14ac:dyDescent="0.25">
      <c r="A62" s="7">
        <v>34699</v>
      </c>
      <c r="B62" s="8">
        <v>0.28335700000000003</v>
      </c>
      <c r="C62" s="8">
        <f t="shared" si="3"/>
        <v>0.2640265975080992</v>
      </c>
      <c r="D62" s="9">
        <f t="shared" si="29"/>
        <v>1.0139665725091578</v>
      </c>
      <c r="E62" s="8">
        <v>7.9</v>
      </c>
      <c r="F62" s="8">
        <f t="shared" si="4"/>
        <v>8.0703094377928206</v>
      </c>
      <c r="G62" s="9">
        <f t="shared" si="30"/>
        <v>0.79973353342733067</v>
      </c>
      <c r="H62" s="8">
        <v>0.66859999999999997</v>
      </c>
      <c r="I62" s="8">
        <f t="shared" si="5"/>
        <v>0.68411599711584548</v>
      </c>
      <c r="J62" s="9">
        <f t="shared" si="31"/>
        <v>0.88411599711584543</v>
      </c>
      <c r="K62" s="8">
        <v>0.28100000000000003</v>
      </c>
      <c r="L62" s="8">
        <f t="shared" si="6"/>
        <v>0.40166970930934387</v>
      </c>
      <c r="M62" s="9">
        <f t="shared" si="32"/>
        <v>-3.3146243143985314</v>
      </c>
      <c r="N62" s="17" t="s">
        <v>19</v>
      </c>
      <c r="P62" s="79"/>
      <c r="Q62" t="str">
        <f>_xll.BDH($Q$2,"PX_LAST",A62,A62,"Days=A","Fill=P")</f>
        <v>#N/A Invalid Security</v>
      </c>
      <c r="U62" s="40">
        <f t="shared" si="33"/>
        <v>-0.15420205283654942</v>
      </c>
      <c r="V62" s="14" t="str">
        <f t="shared" si="21"/>
        <v>C</v>
      </c>
      <c r="W62" t="str">
        <f t="shared" si="22"/>
        <v>C</v>
      </c>
      <c r="X62" s="17">
        <f t="shared" si="23"/>
        <v>-0.15420205283654942</v>
      </c>
      <c r="Y62" s="34" t="str">
        <f t="shared" si="24"/>
        <v>C</v>
      </c>
      <c r="Z62">
        <v>0</v>
      </c>
      <c r="AB62" s="16">
        <f t="shared" si="7"/>
        <v>34699</v>
      </c>
      <c r="AC62" s="1" t="e">
        <f t="shared" si="8"/>
        <v>#N/A</v>
      </c>
      <c r="AD62" s="1" t="e">
        <f t="shared" si="8"/>
        <v>#N/A</v>
      </c>
      <c r="AE62" s="1">
        <f t="shared" si="8"/>
        <v>-0.15420205283654942</v>
      </c>
      <c r="AF62" s="1">
        <f t="shared" si="8"/>
        <v>-0.15420205283654942</v>
      </c>
      <c r="AG62">
        <v>0</v>
      </c>
      <c r="AH62" s="1" t="s">
        <v>19</v>
      </c>
      <c r="AJ62" s="16">
        <f t="shared" si="9"/>
        <v>34699</v>
      </c>
      <c r="AK62" s="1" t="e">
        <f t="shared" si="13"/>
        <v>#N/A</v>
      </c>
      <c r="AL62" s="1" t="e">
        <f t="shared" si="13"/>
        <v>#N/A</v>
      </c>
      <c r="AM62" s="1">
        <f t="shared" si="13"/>
        <v>-0.15420205283654942</v>
      </c>
      <c r="AN62" s="1">
        <f t="shared" si="13"/>
        <v>-0.15420205283654942</v>
      </c>
      <c r="AO62" s="1" t="e">
        <f t="shared" si="14"/>
        <v>#N/A</v>
      </c>
      <c r="AP62" s="1" t="e">
        <f t="shared" si="15"/>
        <v>#N/A</v>
      </c>
      <c r="AQ62" s="1">
        <f t="shared" si="16"/>
        <v>453.69</v>
      </c>
      <c r="AR62" s="1">
        <f t="shared" si="17"/>
        <v>453.69</v>
      </c>
      <c r="AS62" s="1"/>
      <c r="AT62" s="1"/>
      <c r="AU62" s="16">
        <f t="shared" si="18"/>
        <v>34699</v>
      </c>
      <c r="AV62">
        <f t="shared" si="19"/>
        <v>1</v>
      </c>
      <c r="AW62">
        <f t="shared" si="20"/>
        <v>1</v>
      </c>
      <c r="AX62" s="1"/>
      <c r="AY62" s="1"/>
      <c r="AZ62" s="7">
        <f t="shared" si="10"/>
        <v>34699</v>
      </c>
      <c r="BA62" s="1">
        <f>_xll.BDH($BA$4,"PX_LAST",$A61,$A61,"Days=A","Fill=P")</f>
        <v>453.69</v>
      </c>
      <c r="BB62" s="1" t="str">
        <f t="shared" si="25"/>
        <v>C</v>
      </c>
      <c r="BC62" s="1">
        <f t="shared" si="26"/>
        <v>0</v>
      </c>
      <c r="BD62" s="1">
        <f t="shared" si="27"/>
        <v>-3.9504604636392604E-2</v>
      </c>
      <c r="BE62" s="1">
        <f t="shared" si="28"/>
        <v>0</v>
      </c>
      <c r="BF62" s="1">
        <f t="shared" si="34"/>
        <v>105.03183454203197</v>
      </c>
      <c r="BG62" s="1">
        <f t="shared" si="35"/>
        <v>114.73332827554812</v>
      </c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6" t="e">
        <f t="shared" si="2"/>
        <v>#REF!</v>
      </c>
      <c r="BS62">
        <f t="shared" si="11"/>
        <v>1</v>
      </c>
      <c r="BT62">
        <f t="shared" si="12"/>
        <v>1</v>
      </c>
    </row>
    <row r="63" spans="1:72" x14ac:dyDescent="0.25">
      <c r="A63" s="7">
        <v>34730</v>
      </c>
      <c r="B63" s="8">
        <v>0.159973</v>
      </c>
      <c r="C63" s="8">
        <f t="shared" si="3"/>
        <v>0.18078371950161987</v>
      </c>
      <c r="D63" s="9">
        <f t="shared" si="29"/>
        <v>-0.38255136347612073</v>
      </c>
      <c r="E63" s="8">
        <v>8.1</v>
      </c>
      <c r="F63" s="8">
        <f t="shared" si="4"/>
        <v>8.0940618875585653</v>
      </c>
      <c r="G63" s="9">
        <f t="shared" si="30"/>
        <v>0.74492764888609497</v>
      </c>
      <c r="H63" s="8">
        <v>8.9800000000000005E-2</v>
      </c>
      <c r="I63" s="8">
        <f t="shared" si="5"/>
        <v>0.20866319942316908</v>
      </c>
      <c r="J63" s="9">
        <f t="shared" si="31"/>
        <v>0.40866319942316909</v>
      </c>
      <c r="K63" s="8">
        <v>1.0209999999999999</v>
      </c>
      <c r="L63" s="8">
        <f t="shared" si="6"/>
        <v>0.89713394186186879</v>
      </c>
      <c r="M63" s="9">
        <f t="shared" si="32"/>
        <v>8.1667741928307253E-2</v>
      </c>
      <c r="N63" s="17" t="s">
        <v>19</v>
      </c>
      <c r="P63" s="79"/>
      <c r="Q63" t="str">
        <f>_xll.BDH($Q$2,"PX_LAST",A63,A63,"Days=A","Fill=P")</f>
        <v>#N/A Invalid Security</v>
      </c>
      <c r="U63" s="40">
        <f t="shared" si="33"/>
        <v>0.21317680669036265</v>
      </c>
      <c r="V63" s="14" t="str">
        <f t="shared" si="21"/>
        <v>R</v>
      </c>
      <c r="W63" t="str">
        <f t="shared" si="22"/>
        <v>R</v>
      </c>
      <c r="X63" s="17">
        <f t="shared" si="23"/>
        <v>0.21317680669036265</v>
      </c>
      <c r="Y63" s="34" t="str">
        <f t="shared" si="24"/>
        <v>R</v>
      </c>
      <c r="Z63">
        <v>0</v>
      </c>
      <c r="AB63" s="16">
        <f t="shared" si="7"/>
        <v>34730</v>
      </c>
      <c r="AC63" s="1" t="e">
        <f t="shared" si="8"/>
        <v>#N/A</v>
      </c>
      <c r="AD63" s="1" t="e">
        <f t="shared" si="8"/>
        <v>#N/A</v>
      </c>
      <c r="AE63" s="1">
        <f t="shared" si="8"/>
        <v>0.21317680669036265</v>
      </c>
      <c r="AF63" s="1">
        <f t="shared" si="8"/>
        <v>0.21317680669036265</v>
      </c>
      <c r="AG63">
        <v>0</v>
      </c>
      <c r="AH63" s="1" t="s">
        <v>19</v>
      </c>
      <c r="AJ63" s="16">
        <f t="shared" si="9"/>
        <v>34730</v>
      </c>
      <c r="AK63" s="1" t="e">
        <f t="shared" si="13"/>
        <v>#N/A</v>
      </c>
      <c r="AL63" s="1" t="e">
        <f t="shared" si="13"/>
        <v>#N/A</v>
      </c>
      <c r="AM63" s="1">
        <f t="shared" si="13"/>
        <v>0.21317680669036265</v>
      </c>
      <c r="AN63" s="1">
        <f t="shared" si="13"/>
        <v>0.21317680669036265</v>
      </c>
      <c r="AO63" s="1" t="e">
        <f t="shared" si="14"/>
        <v>#N/A</v>
      </c>
      <c r="AP63" s="1" t="e">
        <f t="shared" si="15"/>
        <v>#N/A</v>
      </c>
      <c r="AQ63" s="1">
        <f t="shared" si="16"/>
        <v>459.27</v>
      </c>
      <c r="AR63" s="1">
        <f t="shared" si="17"/>
        <v>459.27</v>
      </c>
      <c r="AS63" s="1"/>
      <c r="AT63" s="1"/>
      <c r="AU63" s="16">
        <f t="shared" si="18"/>
        <v>34730</v>
      </c>
      <c r="AV63">
        <f t="shared" si="19"/>
        <v>2</v>
      </c>
      <c r="AW63">
        <f t="shared" si="20"/>
        <v>2</v>
      </c>
      <c r="AX63" s="1"/>
      <c r="AY63" s="1"/>
      <c r="AZ63" s="7">
        <f t="shared" si="10"/>
        <v>34730</v>
      </c>
      <c r="BA63" s="1">
        <f>_xll.BDH($BA$4,"PX_LAST",$A62,$A62,"Days=A","Fill=P")</f>
        <v>459.27</v>
      </c>
      <c r="BB63" s="1" t="str">
        <f t="shared" si="25"/>
        <v>R</v>
      </c>
      <c r="BC63" s="1">
        <f t="shared" si="26"/>
        <v>1</v>
      </c>
      <c r="BD63" s="1">
        <f t="shared" si="27"/>
        <v>1.229914699464385E-2</v>
      </c>
      <c r="BE63" s="1">
        <f t="shared" si="28"/>
        <v>0</v>
      </c>
      <c r="BF63" s="1">
        <f t="shared" si="34"/>
        <v>105.03183454203197</v>
      </c>
      <c r="BG63" s="1">
        <f t="shared" si="35"/>
        <v>116.14445034519382</v>
      </c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6" t="e">
        <f t="shared" si="2"/>
        <v>#REF!</v>
      </c>
      <c r="BS63">
        <f t="shared" si="11"/>
        <v>2</v>
      </c>
      <c r="BT63">
        <f t="shared" si="12"/>
        <v>1</v>
      </c>
    </row>
    <row r="64" spans="1:72" x14ac:dyDescent="0.25">
      <c r="A64" s="7">
        <v>34758</v>
      </c>
      <c r="B64" s="8">
        <v>3.8469000000000003E-2</v>
      </c>
      <c r="C64" s="8">
        <f t="shared" si="3"/>
        <v>6.6931943900323976E-2</v>
      </c>
      <c r="D64" s="9">
        <f t="shared" si="29"/>
        <v>-2.2391683109405918</v>
      </c>
      <c r="E64" s="8">
        <v>7.7</v>
      </c>
      <c r="F64" s="8">
        <f t="shared" si="4"/>
        <v>7.7788123775117128</v>
      </c>
      <c r="G64" s="9">
        <f t="shared" si="30"/>
        <v>0.3303567649089747</v>
      </c>
      <c r="H64" s="8">
        <v>-0.38719999999999999</v>
      </c>
      <c r="I64" s="8">
        <f t="shared" si="5"/>
        <v>-0.26802736011536621</v>
      </c>
      <c r="J64" s="9">
        <f t="shared" si="31"/>
        <v>-6.8027360115366198E-2</v>
      </c>
      <c r="K64" s="8">
        <v>1.0129999999999999</v>
      </c>
      <c r="L64" s="8">
        <f t="shared" si="6"/>
        <v>0.98982678837237381</v>
      </c>
      <c r="M64" s="9">
        <f t="shared" si="32"/>
        <v>0.71448650971196281</v>
      </c>
      <c r="N64" s="17" t="s">
        <v>19</v>
      </c>
      <c r="P64" s="79"/>
      <c r="Q64" t="str">
        <f>_xll.BDH($Q$2,"PX_LAST",A64,A64,"Days=A","Fill=P")</f>
        <v>#N/A Invalid Security</v>
      </c>
      <c r="U64" s="40">
        <f t="shared" si="33"/>
        <v>-0.31558809910875513</v>
      </c>
      <c r="V64" s="14" t="str">
        <f t="shared" si="21"/>
        <v>C</v>
      </c>
      <c r="W64" t="str">
        <f t="shared" si="22"/>
        <v>C</v>
      </c>
      <c r="X64" s="17">
        <f t="shared" si="23"/>
        <v>-0.31558809910875513</v>
      </c>
      <c r="Y64" s="34" t="str">
        <f t="shared" si="24"/>
        <v>C</v>
      </c>
      <c r="Z64">
        <v>0</v>
      </c>
      <c r="AB64" s="16">
        <f t="shared" si="7"/>
        <v>34758</v>
      </c>
      <c r="AC64" s="1" t="e">
        <f t="shared" si="8"/>
        <v>#N/A</v>
      </c>
      <c r="AD64" s="1" t="e">
        <f t="shared" si="8"/>
        <v>#N/A</v>
      </c>
      <c r="AE64" s="1">
        <f t="shared" si="8"/>
        <v>-0.31558809910875513</v>
      </c>
      <c r="AF64" s="1" t="e">
        <f t="shared" si="8"/>
        <v>#N/A</v>
      </c>
      <c r="AG64">
        <v>0</v>
      </c>
      <c r="AH64" s="1" t="s">
        <v>19</v>
      </c>
      <c r="AJ64" s="16">
        <f t="shared" si="9"/>
        <v>34758</v>
      </c>
      <c r="AK64" s="1" t="e">
        <f t="shared" si="13"/>
        <v>#N/A</v>
      </c>
      <c r="AL64" s="1" t="e">
        <f t="shared" si="13"/>
        <v>#N/A</v>
      </c>
      <c r="AM64" s="1">
        <f t="shared" si="13"/>
        <v>-0.31558809910875513</v>
      </c>
      <c r="AN64" s="1" t="e">
        <f t="shared" si="13"/>
        <v>#N/A</v>
      </c>
      <c r="AO64" s="1" t="e">
        <f t="shared" si="14"/>
        <v>#N/A</v>
      </c>
      <c r="AP64" s="1" t="e">
        <f t="shared" si="15"/>
        <v>#N/A</v>
      </c>
      <c r="AQ64" s="1">
        <f t="shared" si="16"/>
        <v>470.42</v>
      </c>
      <c r="AR64" s="1" t="e">
        <f t="shared" si="17"/>
        <v>#N/A</v>
      </c>
      <c r="AS64" s="1"/>
      <c r="AT64" s="1"/>
      <c r="AU64" s="16">
        <f t="shared" si="18"/>
        <v>34758</v>
      </c>
      <c r="AV64">
        <f t="shared" si="19"/>
        <v>1</v>
      </c>
      <c r="AW64">
        <f t="shared" si="20"/>
        <v>1</v>
      </c>
      <c r="AX64" s="1"/>
      <c r="AY64" s="1"/>
      <c r="AZ64" s="7">
        <f t="shared" si="10"/>
        <v>34758</v>
      </c>
      <c r="BA64" s="1">
        <f>_xll.BDH($BA$4,"PX_LAST",$A63,$A63,"Days=A","Fill=P")</f>
        <v>470.42</v>
      </c>
      <c r="BB64" s="1" t="str">
        <f t="shared" si="25"/>
        <v>C</v>
      </c>
      <c r="BC64" s="1">
        <f t="shared" si="26"/>
        <v>0</v>
      </c>
      <c r="BD64" s="1">
        <f t="shared" si="27"/>
        <v>2.4277658022514137E-2</v>
      </c>
      <c r="BE64" s="1">
        <f t="shared" si="28"/>
        <v>2.4277658022514137E-2</v>
      </c>
      <c r="BF64" s="1">
        <f t="shared" si="34"/>
        <v>107.58176150252071</v>
      </c>
      <c r="BG64" s="1">
        <f t="shared" si="35"/>
        <v>118.96416559188731</v>
      </c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6" t="e">
        <f t="shared" si="2"/>
        <v>#REF!</v>
      </c>
      <c r="BS64">
        <f t="shared" si="11"/>
        <v>1</v>
      </c>
      <c r="BT64">
        <f t="shared" si="12"/>
        <v>1</v>
      </c>
    </row>
    <row r="65" spans="1:72" x14ac:dyDescent="0.25">
      <c r="A65" s="7">
        <v>34789</v>
      </c>
      <c r="B65" s="8">
        <v>-3.4521000000000003E-2</v>
      </c>
      <c r="C65" s="8">
        <f t="shared" si="3"/>
        <v>-1.4230411219935207E-2</v>
      </c>
      <c r="D65" s="9">
        <f t="shared" si="29"/>
        <v>-3.2240190993358517</v>
      </c>
      <c r="E65" s="8">
        <v>6.2</v>
      </c>
      <c r="F65" s="8">
        <f t="shared" si="4"/>
        <v>6.5157624755023438</v>
      </c>
      <c r="G65" s="9">
        <f t="shared" si="30"/>
        <v>-1.1895031708697588</v>
      </c>
      <c r="H65" s="8">
        <v>-0.3503</v>
      </c>
      <c r="I65" s="8">
        <f t="shared" si="5"/>
        <v>-0.33384547202307324</v>
      </c>
      <c r="J65" s="9">
        <f t="shared" si="31"/>
        <v>-0.13384547202307323</v>
      </c>
      <c r="K65" s="8">
        <v>0.88600000000000001</v>
      </c>
      <c r="L65" s="8">
        <f t="shared" si="6"/>
        <v>0.90676535767447486</v>
      </c>
      <c r="M65" s="9">
        <f t="shared" si="32"/>
        <v>0.2133438555729793</v>
      </c>
      <c r="N65" s="17" t="s">
        <v>19</v>
      </c>
      <c r="P65" s="79"/>
      <c r="Q65" t="str">
        <f>_xll.BDH($Q$2,"PX_LAST",A65,A65,"Days=A","Fill=P")</f>
        <v>#N/A Invalid Security</v>
      </c>
      <c r="U65" s="40">
        <f t="shared" si="33"/>
        <v>-1.0835059716639259</v>
      </c>
      <c r="V65" s="14" t="str">
        <f t="shared" si="21"/>
        <v>C</v>
      </c>
      <c r="W65" t="str">
        <f t="shared" si="22"/>
        <v>C</v>
      </c>
      <c r="X65" s="17">
        <f t="shared" si="23"/>
        <v>-0.31558809910875513</v>
      </c>
      <c r="Y65" s="34" t="str">
        <f t="shared" si="24"/>
        <v>C</v>
      </c>
      <c r="Z65">
        <v>0</v>
      </c>
      <c r="AB65" s="16">
        <f t="shared" si="7"/>
        <v>34789</v>
      </c>
      <c r="AC65" s="1" t="e">
        <f t="shared" si="8"/>
        <v>#N/A</v>
      </c>
      <c r="AD65" s="1" t="e">
        <f t="shared" si="8"/>
        <v>#N/A</v>
      </c>
      <c r="AE65" s="1">
        <f t="shared" si="8"/>
        <v>-1.0835059716639259</v>
      </c>
      <c r="AF65" s="1">
        <f t="shared" si="8"/>
        <v>-1.0835059716639259</v>
      </c>
      <c r="AG65">
        <v>0</v>
      </c>
      <c r="AH65" s="1" t="s">
        <v>19</v>
      </c>
      <c r="AJ65" s="16">
        <f t="shared" si="9"/>
        <v>34789</v>
      </c>
      <c r="AK65" s="1" t="e">
        <f t="shared" si="13"/>
        <v>#N/A</v>
      </c>
      <c r="AL65" s="1" t="e">
        <f t="shared" si="13"/>
        <v>#N/A</v>
      </c>
      <c r="AM65" s="1">
        <f t="shared" si="13"/>
        <v>-1.0835059716639259</v>
      </c>
      <c r="AN65" s="1">
        <f t="shared" si="13"/>
        <v>-1.0835059716639259</v>
      </c>
      <c r="AO65" s="1" t="e">
        <f t="shared" si="14"/>
        <v>#N/A</v>
      </c>
      <c r="AP65" s="1" t="e">
        <f t="shared" si="15"/>
        <v>#N/A</v>
      </c>
      <c r="AQ65" s="1">
        <f t="shared" si="16"/>
        <v>487.39</v>
      </c>
      <c r="AR65" s="1">
        <f t="shared" si="17"/>
        <v>487.39</v>
      </c>
      <c r="AS65" s="1"/>
      <c r="AT65" s="1"/>
      <c r="AU65" s="16">
        <f t="shared" si="18"/>
        <v>34789</v>
      </c>
      <c r="AV65">
        <f t="shared" si="19"/>
        <v>1</v>
      </c>
      <c r="AW65">
        <f t="shared" si="20"/>
        <v>1</v>
      </c>
      <c r="AX65" s="1"/>
      <c r="AY65" s="1"/>
      <c r="AZ65" s="7">
        <f t="shared" si="10"/>
        <v>34789</v>
      </c>
      <c r="BA65" s="1">
        <f>_xll.BDH($BA$4,"PX_LAST",$A64,$A64,"Days=A","Fill=P")</f>
        <v>487.39</v>
      </c>
      <c r="BB65" s="1" t="str">
        <f t="shared" si="25"/>
        <v>C</v>
      </c>
      <c r="BC65" s="1">
        <f t="shared" si="26"/>
        <v>0</v>
      </c>
      <c r="BD65" s="1">
        <f t="shared" si="27"/>
        <v>3.6074146507376392E-2</v>
      </c>
      <c r="BE65" s="1">
        <f t="shared" si="28"/>
        <v>0</v>
      </c>
      <c r="BF65" s="1">
        <f t="shared" si="34"/>
        <v>107.58176150252071</v>
      </c>
      <c r="BG65" s="1">
        <f t="shared" si="35"/>
        <v>123.25569633057684</v>
      </c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6" t="e">
        <f t="shared" si="2"/>
        <v>#REF!</v>
      </c>
      <c r="BS65">
        <f t="shared" si="11"/>
        <v>1</v>
      </c>
      <c r="BT65">
        <f t="shared" si="12"/>
        <v>1</v>
      </c>
    </row>
    <row r="66" spans="1:72" x14ac:dyDescent="0.25">
      <c r="A66" s="7">
        <v>34819</v>
      </c>
      <c r="B66" s="8">
        <v>5.2863E-2</v>
      </c>
      <c r="C66" s="8">
        <f t="shared" si="3"/>
        <v>3.9444317756012967E-2</v>
      </c>
      <c r="D66" s="9">
        <f t="shared" si="29"/>
        <v>-2.1983306113217247</v>
      </c>
      <c r="E66" s="8">
        <v>5.6</v>
      </c>
      <c r="F66" s="8">
        <f t="shared" si="4"/>
        <v>5.7831524951004685</v>
      </c>
      <c r="G66" s="9">
        <f t="shared" si="30"/>
        <v>-1.9786999264515841</v>
      </c>
      <c r="H66" s="8">
        <v>-0.52939999999999998</v>
      </c>
      <c r="I66" s="8">
        <f t="shared" si="5"/>
        <v>-0.49028909440461466</v>
      </c>
      <c r="J66" s="9">
        <f t="shared" si="31"/>
        <v>-0.29028909440461464</v>
      </c>
      <c r="K66" s="8">
        <v>1.0189999999999999</v>
      </c>
      <c r="L66" s="8">
        <f t="shared" si="6"/>
        <v>0.99655307153489492</v>
      </c>
      <c r="M66" s="9">
        <f t="shared" si="32"/>
        <v>0.8898238685788602</v>
      </c>
      <c r="N66" s="17" t="s">
        <v>19</v>
      </c>
      <c r="P66" s="79"/>
      <c r="Q66" t="str">
        <f>_xll.BDH($Q$2,"PX_LAST",A66,A66,"Days=A","Fill=P")</f>
        <v>#N/A Invalid Security</v>
      </c>
      <c r="U66" s="40">
        <f t="shared" si="33"/>
        <v>-0.89437394089976574</v>
      </c>
      <c r="V66" s="14" t="str">
        <f t="shared" si="21"/>
        <v>R</v>
      </c>
      <c r="W66" t="str">
        <f t="shared" si="22"/>
        <v>R</v>
      </c>
      <c r="X66" s="17">
        <f t="shared" si="23"/>
        <v>-0.89437394089976574</v>
      </c>
      <c r="Y66" s="34" t="str">
        <f t="shared" si="24"/>
        <v>R</v>
      </c>
      <c r="Z66">
        <v>0</v>
      </c>
      <c r="AB66" s="16">
        <f t="shared" si="7"/>
        <v>34819</v>
      </c>
      <c r="AC66" s="1" t="e">
        <f t="shared" si="8"/>
        <v>#N/A</v>
      </c>
      <c r="AD66" s="1" t="e">
        <f t="shared" si="8"/>
        <v>#N/A</v>
      </c>
      <c r="AE66" s="1">
        <f t="shared" si="8"/>
        <v>-0.89437394089976574</v>
      </c>
      <c r="AF66" s="1">
        <f t="shared" si="8"/>
        <v>-0.89437394089976574</v>
      </c>
      <c r="AG66">
        <v>0</v>
      </c>
      <c r="AH66" s="1" t="s">
        <v>19</v>
      </c>
      <c r="AJ66" s="16">
        <f t="shared" si="9"/>
        <v>34819</v>
      </c>
      <c r="AK66" s="1" t="e">
        <f t="shared" si="13"/>
        <v>#N/A</v>
      </c>
      <c r="AL66" s="1" t="e">
        <f t="shared" si="13"/>
        <v>#N/A</v>
      </c>
      <c r="AM66" s="1">
        <f t="shared" si="13"/>
        <v>-0.89437394089976574</v>
      </c>
      <c r="AN66" s="1">
        <f t="shared" si="13"/>
        <v>-0.89437394089976574</v>
      </c>
      <c r="AO66" s="1" t="e">
        <f t="shared" si="14"/>
        <v>#N/A</v>
      </c>
      <c r="AP66" s="1" t="e">
        <f t="shared" si="15"/>
        <v>#N/A</v>
      </c>
      <c r="AQ66" s="1">
        <f t="shared" si="16"/>
        <v>500.71</v>
      </c>
      <c r="AR66" s="1">
        <f t="shared" si="17"/>
        <v>500.71</v>
      </c>
      <c r="AS66" s="1"/>
      <c r="AT66" s="1"/>
      <c r="AU66" s="16">
        <f t="shared" si="18"/>
        <v>34819</v>
      </c>
      <c r="AV66">
        <f t="shared" si="19"/>
        <v>2</v>
      </c>
      <c r="AW66">
        <f t="shared" si="20"/>
        <v>2</v>
      </c>
      <c r="AX66" s="1"/>
      <c r="AY66" s="1"/>
      <c r="AZ66" s="7">
        <f t="shared" si="10"/>
        <v>34819</v>
      </c>
      <c r="BA66" s="1">
        <f>_xll.BDH($BA$4,"PX_LAST",$A65,$A65,"Days=A","Fill=P")</f>
        <v>500.71</v>
      </c>
      <c r="BB66" s="1" t="str">
        <f t="shared" si="25"/>
        <v>R</v>
      </c>
      <c r="BC66" s="1">
        <f t="shared" si="26"/>
        <v>1</v>
      </c>
      <c r="BD66" s="1">
        <f t="shared" si="27"/>
        <v>2.7329243521615032E-2</v>
      </c>
      <c r="BE66" s="1">
        <f t="shared" si="28"/>
        <v>0</v>
      </c>
      <c r="BF66" s="1">
        <f t="shared" si="34"/>
        <v>107.58176150252071</v>
      </c>
      <c r="BG66" s="1">
        <f t="shared" si="35"/>
        <v>126.6241812710214</v>
      </c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6" t="e">
        <f t="shared" si="2"/>
        <v>#REF!</v>
      </c>
      <c r="BS66">
        <f t="shared" si="11"/>
        <v>2</v>
      </c>
      <c r="BT66">
        <f t="shared" si="12"/>
        <v>1</v>
      </c>
    </row>
    <row r="67" spans="1:72" x14ac:dyDescent="0.25">
      <c r="A67" s="7">
        <v>34850</v>
      </c>
      <c r="B67" s="8">
        <v>2.5732999999999999E-2</v>
      </c>
      <c r="C67" s="8">
        <f t="shared" si="3"/>
        <v>2.8475263551202595E-2</v>
      </c>
      <c r="D67" s="9">
        <f t="shared" si="29"/>
        <v>-2.0357224569795043</v>
      </c>
      <c r="E67" s="8">
        <v>5</v>
      </c>
      <c r="F67" s="8">
        <f t="shared" si="4"/>
        <v>5.1566304990200935</v>
      </c>
      <c r="G67" s="9">
        <f t="shared" si="30"/>
        <v>-2.4605827907490152</v>
      </c>
      <c r="H67" s="8">
        <v>9.7000000000000003E-3</v>
      </c>
      <c r="I67" s="8">
        <f t="shared" si="5"/>
        <v>-9.0297818880922934E-2</v>
      </c>
      <c r="J67" s="9">
        <f t="shared" si="31"/>
        <v>0.10970218111907708</v>
      </c>
      <c r="K67" s="8">
        <v>0.90900000000000003</v>
      </c>
      <c r="L67" s="8">
        <f t="shared" si="6"/>
        <v>0.92651061430697901</v>
      </c>
      <c r="M67" s="9">
        <f t="shared" si="32"/>
        <v>0.30713868171929559</v>
      </c>
      <c r="N67" s="17" t="s">
        <v>19</v>
      </c>
      <c r="P67" s="79"/>
      <c r="Q67" t="str">
        <f>_xll.BDH($Q$2,"PX_LAST",A67,A67,"Days=A","Fill=P")</f>
        <v>#N/A Invalid Security</v>
      </c>
      <c r="U67" s="40">
        <f t="shared" si="33"/>
        <v>-1.0198660962225368</v>
      </c>
      <c r="V67" s="14" t="str">
        <f t="shared" si="21"/>
        <v>C</v>
      </c>
      <c r="W67" t="str">
        <f t="shared" si="22"/>
        <v>C</v>
      </c>
      <c r="X67" s="17">
        <f t="shared" si="23"/>
        <v>-1.0198660962225368</v>
      </c>
      <c r="Y67" s="34" t="str">
        <f t="shared" si="24"/>
        <v>C</v>
      </c>
      <c r="Z67">
        <v>0</v>
      </c>
      <c r="AB67" s="16">
        <f t="shared" si="7"/>
        <v>34850</v>
      </c>
      <c r="AC67" s="1" t="e">
        <f t="shared" si="8"/>
        <v>#N/A</v>
      </c>
      <c r="AD67" s="1" t="e">
        <f t="shared" si="8"/>
        <v>#N/A</v>
      </c>
      <c r="AE67" s="1">
        <f t="shared" si="8"/>
        <v>-1.0198660962225368</v>
      </c>
      <c r="AF67" s="1" t="e">
        <f t="shared" si="8"/>
        <v>#N/A</v>
      </c>
      <c r="AG67">
        <v>0</v>
      </c>
      <c r="AH67" s="1" t="s">
        <v>19</v>
      </c>
      <c r="AJ67" s="16">
        <f t="shared" si="9"/>
        <v>34850</v>
      </c>
      <c r="AK67" s="1" t="e">
        <f t="shared" si="13"/>
        <v>#N/A</v>
      </c>
      <c r="AL67" s="1" t="e">
        <f t="shared" si="13"/>
        <v>#N/A</v>
      </c>
      <c r="AM67" s="1">
        <f t="shared" si="13"/>
        <v>-1.0198660962225368</v>
      </c>
      <c r="AN67" s="1" t="e">
        <f t="shared" si="13"/>
        <v>#N/A</v>
      </c>
      <c r="AO67" s="1" t="e">
        <f t="shared" si="14"/>
        <v>#N/A</v>
      </c>
      <c r="AP67" s="1" t="e">
        <f t="shared" si="15"/>
        <v>#N/A</v>
      </c>
      <c r="AQ67" s="1">
        <f t="shared" si="16"/>
        <v>514.71</v>
      </c>
      <c r="AR67" s="1" t="e">
        <f t="shared" si="17"/>
        <v>#N/A</v>
      </c>
      <c r="AS67" s="1"/>
      <c r="AT67" s="1"/>
      <c r="AU67" s="16">
        <f t="shared" si="18"/>
        <v>34850</v>
      </c>
      <c r="AV67">
        <f t="shared" si="19"/>
        <v>1</v>
      </c>
      <c r="AW67">
        <f t="shared" si="20"/>
        <v>1</v>
      </c>
      <c r="AX67" s="1"/>
      <c r="AY67" s="1"/>
      <c r="AZ67" s="7">
        <f t="shared" si="10"/>
        <v>34850</v>
      </c>
      <c r="BA67" s="1">
        <f>_xll.BDH($BA$4,"PX_LAST",$A66,$A66,"Days=A","Fill=P")</f>
        <v>514.71</v>
      </c>
      <c r="BB67" s="1" t="str">
        <f t="shared" si="25"/>
        <v>C</v>
      </c>
      <c r="BC67" s="1">
        <f t="shared" si="26"/>
        <v>0</v>
      </c>
      <c r="BD67" s="1">
        <f t="shared" si="27"/>
        <v>2.7960296379141658E-2</v>
      </c>
      <c r="BE67" s="1">
        <f t="shared" si="28"/>
        <v>2.7960296379141658E-2</v>
      </c>
      <c r="BF67" s="1">
        <f t="shared" si="34"/>
        <v>110.58977943912132</v>
      </c>
      <c r="BG67" s="1">
        <f t="shared" si="35"/>
        <v>130.1646309081253</v>
      </c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6" t="e">
        <f t="shared" si="2"/>
        <v>#REF!</v>
      </c>
      <c r="BS67">
        <f t="shared" si="11"/>
        <v>1</v>
      </c>
      <c r="BT67">
        <f t="shared" si="12"/>
        <v>1</v>
      </c>
    </row>
    <row r="68" spans="1:72" x14ac:dyDescent="0.25">
      <c r="A68" s="7">
        <v>34880</v>
      </c>
      <c r="B68" s="8">
        <v>-6.0240000000000002E-2</v>
      </c>
      <c r="C68" s="8">
        <f t="shared" si="3"/>
        <v>-4.2496947289759487E-2</v>
      </c>
      <c r="D68" s="9">
        <f t="shared" si="29"/>
        <v>-2.4932686719597541</v>
      </c>
      <c r="E68" s="8">
        <v>4.2</v>
      </c>
      <c r="F68" s="8">
        <f t="shared" si="4"/>
        <v>4.3913260998040187</v>
      </c>
      <c r="G68" s="9">
        <f t="shared" si="30"/>
        <v>-2.735646100732338</v>
      </c>
      <c r="H68" s="8">
        <v>0.10050000000000001</v>
      </c>
      <c r="I68" s="8">
        <f t="shared" si="5"/>
        <v>6.2340436223815424E-2</v>
      </c>
      <c r="J68" s="9">
        <f t="shared" si="31"/>
        <v>0.26234043622381542</v>
      </c>
      <c r="K68" s="8">
        <v>0.624</v>
      </c>
      <c r="L68" s="8">
        <f t="shared" si="6"/>
        <v>0.68450212286139589</v>
      </c>
      <c r="M68" s="9">
        <f t="shared" si="32"/>
        <v>-1.4199744563175376</v>
      </c>
      <c r="N68" s="17" t="s">
        <v>19</v>
      </c>
      <c r="P68" s="79"/>
      <c r="Q68" t="str">
        <f>_xll.BDH($Q$2,"PX_LAST",A68,A68,"Days=A","Fill=P")</f>
        <v>#N/A Invalid Security</v>
      </c>
      <c r="U68" s="40">
        <f t="shared" si="33"/>
        <v>-1.5966371981964536</v>
      </c>
      <c r="V68" s="14" t="str">
        <f t="shared" si="21"/>
        <v>C</v>
      </c>
      <c r="W68" t="str">
        <f t="shared" si="22"/>
        <v>C</v>
      </c>
      <c r="X68" s="17">
        <f t="shared" si="23"/>
        <v>-1.0198660962225368</v>
      </c>
      <c r="Y68" s="34" t="str">
        <f t="shared" si="24"/>
        <v>C</v>
      </c>
      <c r="Z68">
        <v>0</v>
      </c>
      <c r="AB68" s="16">
        <f t="shared" si="7"/>
        <v>34880</v>
      </c>
      <c r="AC68" s="1" t="e">
        <f t="shared" si="8"/>
        <v>#N/A</v>
      </c>
      <c r="AD68" s="1" t="e">
        <f t="shared" si="8"/>
        <v>#N/A</v>
      </c>
      <c r="AE68" s="1">
        <f t="shared" si="8"/>
        <v>-1.5966371981964536</v>
      </c>
      <c r="AF68" s="1">
        <f t="shared" ref="AF68:AF131" si="36">IF(OR($V68=AF$4,$V69=AF$4),$U68,NA())</f>
        <v>-1.5966371981964536</v>
      </c>
      <c r="AG68">
        <v>0</v>
      </c>
      <c r="AH68" s="1" t="s">
        <v>19</v>
      </c>
      <c r="AJ68" s="16">
        <f t="shared" si="9"/>
        <v>34880</v>
      </c>
      <c r="AK68" s="1" t="e">
        <f t="shared" si="13"/>
        <v>#N/A</v>
      </c>
      <c r="AL68" s="1" t="e">
        <f t="shared" si="13"/>
        <v>#N/A</v>
      </c>
      <c r="AM68" s="1">
        <f t="shared" si="13"/>
        <v>-1.5966371981964536</v>
      </c>
      <c r="AN68" s="1">
        <f t="shared" si="13"/>
        <v>-1.5966371981964536</v>
      </c>
      <c r="AO68" s="1" t="e">
        <f t="shared" si="14"/>
        <v>#N/A</v>
      </c>
      <c r="AP68" s="1" t="e">
        <f t="shared" si="15"/>
        <v>#N/A</v>
      </c>
      <c r="AQ68" s="1">
        <f t="shared" si="16"/>
        <v>533.4</v>
      </c>
      <c r="AR68" s="1">
        <f t="shared" si="17"/>
        <v>533.4</v>
      </c>
      <c r="AS68" s="1"/>
      <c r="AT68" s="1"/>
      <c r="AU68" s="16">
        <f t="shared" si="18"/>
        <v>34880</v>
      </c>
      <c r="AV68">
        <f t="shared" si="19"/>
        <v>1</v>
      </c>
      <c r="AW68">
        <f t="shared" si="20"/>
        <v>1</v>
      </c>
      <c r="AX68" s="1"/>
      <c r="AY68" s="1"/>
      <c r="AZ68" s="7">
        <f t="shared" si="10"/>
        <v>34880</v>
      </c>
      <c r="BA68" s="1">
        <f>_xll.BDH($BA$4,"PX_LAST",$A67,$A67,"Days=A","Fill=P")</f>
        <v>533.4</v>
      </c>
      <c r="BB68" s="1" t="str">
        <f t="shared" si="25"/>
        <v>C</v>
      </c>
      <c r="BC68" s="1">
        <f t="shared" si="26"/>
        <v>0</v>
      </c>
      <c r="BD68" s="1">
        <f t="shared" si="27"/>
        <v>3.6311709506323897E-2</v>
      </c>
      <c r="BE68" s="1">
        <f t="shared" si="28"/>
        <v>0</v>
      </c>
      <c r="BF68" s="1">
        <f t="shared" si="34"/>
        <v>110.58977943912132</v>
      </c>
      <c r="BG68" s="1">
        <f t="shared" si="35"/>
        <v>134.89113117365901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6" t="e">
        <f t="shared" ref="BR68:BR131" si="37">#REF!</f>
        <v>#REF!</v>
      </c>
      <c r="BS68">
        <f t="shared" si="11"/>
        <v>1</v>
      </c>
      <c r="BT68">
        <f t="shared" si="12"/>
        <v>1</v>
      </c>
    </row>
    <row r="69" spans="1:72" x14ac:dyDescent="0.25">
      <c r="A69" s="7">
        <v>34911</v>
      </c>
      <c r="B69" s="8">
        <v>3.0748000000000001E-2</v>
      </c>
      <c r="C69" s="8">
        <f t="shared" ref="C69:C132" si="38">C68*$AB$1+(1-$AB$1)*B69</f>
        <v>1.6099010542048105E-2</v>
      </c>
      <c r="D69" s="9">
        <f t="shared" si="29"/>
        <v>-1.5932939858770492</v>
      </c>
      <c r="E69" s="8">
        <v>3.8</v>
      </c>
      <c r="F69" s="8">
        <f t="shared" ref="F69:F132" si="39">F68*$AB$1+(1-$AB$1)*E69</f>
        <v>3.9182652199608037</v>
      </c>
      <c r="G69" s="9">
        <f t="shared" si="30"/>
        <v>-2.6452994835315398</v>
      </c>
      <c r="H69" s="8">
        <v>-0.21060000000000001</v>
      </c>
      <c r="I69" s="8">
        <f t="shared" ref="I69:I132" si="40">I68*$AB$1+(1-$AB$1)*H69</f>
        <v>-0.15601191275523693</v>
      </c>
      <c r="J69" s="9">
        <f t="shared" ref="J69:J132" si="41">MAX(IF(I69&lt;-1,-1*SQRT(-I69),IF(I69&gt;1,SQRT(I69),I69)),-2)+0.2</f>
        <v>4.398808724476308E-2</v>
      </c>
      <c r="K69" s="8">
        <v>0.99399999999999999</v>
      </c>
      <c r="L69" s="8">
        <f t="shared" ref="L69:L132" si="42">L68*$AB$1+(1-$AB$1)*K69</f>
        <v>0.93210042457227926</v>
      </c>
      <c r="M69" s="9">
        <f t="shared" si="32"/>
        <v>0.41026813754332753</v>
      </c>
      <c r="N69" s="17" t="s">
        <v>19</v>
      </c>
      <c r="P69" s="79"/>
      <c r="Q69" t="str">
        <f>_xll.BDH($Q$2,"PX_LAST",A69,A69,"Days=A","Fill=P")</f>
        <v>#N/A Invalid Security</v>
      </c>
      <c r="U69" s="40">
        <f t="shared" si="33"/>
        <v>-0.94608431115512459</v>
      </c>
      <c r="V69" s="14" t="str">
        <f t="shared" si="21"/>
        <v>R</v>
      </c>
      <c r="W69" t="str">
        <f t="shared" si="22"/>
        <v>R</v>
      </c>
      <c r="X69" s="17">
        <f t="shared" si="23"/>
        <v>-0.94608431115512459</v>
      </c>
      <c r="Y69" s="34" t="str">
        <f t="shared" si="24"/>
        <v>R</v>
      </c>
      <c r="Z69">
        <v>0</v>
      </c>
      <c r="AB69" s="16">
        <f t="shared" ref="AB69:AB132" si="43">A69</f>
        <v>34911</v>
      </c>
      <c r="AC69" s="1" t="e">
        <f t="shared" ref="AC69:AF132" si="44">IF(OR($V69=AC$4,$V70=AC$4),$U69,NA())</f>
        <v>#N/A</v>
      </c>
      <c r="AD69" s="1" t="e">
        <f t="shared" si="44"/>
        <v>#N/A</v>
      </c>
      <c r="AE69" s="1" t="e">
        <f t="shared" si="44"/>
        <v>#N/A</v>
      </c>
      <c r="AF69" s="1">
        <f t="shared" si="36"/>
        <v>-0.94608431115512459</v>
      </c>
      <c r="AG69">
        <v>0</v>
      </c>
      <c r="AH69" s="1" t="s">
        <v>19</v>
      </c>
      <c r="AJ69" s="16">
        <f t="shared" ref="AJ69:AJ132" si="45">A69</f>
        <v>34911</v>
      </c>
      <c r="AK69" s="1" t="e">
        <f t="shared" si="13"/>
        <v>#N/A</v>
      </c>
      <c r="AL69" s="1" t="e">
        <f t="shared" si="13"/>
        <v>#N/A</v>
      </c>
      <c r="AM69" s="1" t="e">
        <f t="shared" si="13"/>
        <v>#N/A</v>
      </c>
      <c r="AN69" s="1">
        <f t="shared" ref="AN69:AN132" si="46">IF(OR($Y69=AN$4,$Y70=AN$4),$U69,NA())</f>
        <v>-0.94608431115512459</v>
      </c>
      <c r="AO69" s="1" t="e">
        <f t="shared" si="14"/>
        <v>#N/A</v>
      </c>
      <c r="AP69" s="1" t="e">
        <f t="shared" si="15"/>
        <v>#N/A</v>
      </c>
      <c r="AQ69" s="1" t="e">
        <f t="shared" si="16"/>
        <v>#N/A</v>
      </c>
      <c r="AR69" s="1">
        <f t="shared" si="17"/>
        <v>544.75</v>
      </c>
      <c r="AS69" s="1"/>
      <c r="AT69" s="1"/>
      <c r="AU69" s="16">
        <f t="shared" si="18"/>
        <v>34911</v>
      </c>
      <c r="AV69">
        <f t="shared" si="19"/>
        <v>2</v>
      </c>
      <c r="AW69">
        <f t="shared" si="20"/>
        <v>2</v>
      </c>
      <c r="AX69" s="1"/>
      <c r="AY69" s="1"/>
      <c r="AZ69" s="7">
        <f t="shared" ref="AZ69:AZ132" si="47">A69</f>
        <v>34911</v>
      </c>
      <c r="BA69" s="1">
        <f>_xll.BDH($BA$4,"PX_LAST",$A68,$A68,"Days=A","Fill=P")</f>
        <v>544.75</v>
      </c>
      <c r="BB69" s="1" t="str">
        <f t="shared" si="25"/>
        <v>R</v>
      </c>
      <c r="BC69" s="1">
        <f t="shared" si="26"/>
        <v>1</v>
      </c>
      <c r="BD69" s="1">
        <f t="shared" si="27"/>
        <v>2.1278590176228018E-2</v>
      </c>
      <c r="BE69" s="1">
        <f t="shared" si="28"/>
        <v>0</v>
      </c>
      <c r="BF69" s="1">
        <f t="shared" si="34"/>
        <v>110.58977943912132</v>
      </c>
      <c r="BG69" s="1">
        <f t="shared" si="35"/>
        <v>137.7614242723111</v>
      </c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6" t="e">
        <f t="shared" si="37"/>
        <v>#REF!</v>
      </c>
      <c r="BS69">
        <f t="shared" ref="BS69:BS132" si="48">IF($W69="E",4,IF($W69="R",2,IF($W69="SD",3,1)))</f>
        <v>2</v>
      </c>
      <c r="BT69">
        <f t="shared" ref="BT69:BT132" si="49">IF($AA69="E",4,IF($AA69="R",2,IF($AA69="SD",3,1)))</f>
        <v>1</v>
      </c>
    </row>
    <row r="70" spans="1:72" x14ac:dyDescent="0.25">
      <c r="A70" s="7">
        <v>34942</v>
      </c>
      <c r="B70" s="8">
        <v>0.143562</v>
      </c>
      <c r="C70" s="8">
        <f t="shared" si="38"/>
        <v>0.11806940210840962</v>
      </c>
      <c r="D70" s="9">
        <f t="shared" si="29"/>
        <v>-0.29161313761803698</v>
      </c>
      <c r="E70" s="8">
        <v>3.3</v>
      </c>
      <c r="F70" s="8">
        <f t="shared" si="39"/>
        <v>3.4236530439921609</v>
      </c>
      <c r="G70" s="9">
        <f t="shared" si="30"/>
        <v>-2.4933073195159676</v>
      </c>
      <c r="H70" s="8">
        <v>0.79949999999999999</v>
      </c>
      <c r="I70" s="8">
        <f t="shared" si="40"/>
        <v>0.60839761744895271</v>
      </c>
      <c r="J70" s="9">
        <f t="shared" si="41"/>
        <v>0.80839761744895267</v>
      </c>
      <c r="K70" s="8">
        <v>0.68899999999999995</v>
      </c>
      <c r="L70" s="8">
        <f t="shared" si="42"/>
        <v>0.73762008491445585</v>
      </c>
      <c r="M70" s="9">
        <f t="shared" si="32"/>
        <v>-0.99609702410388778</v>
      </c>
      <c r="N70" s="17" t="s">
        <v>19</v>
      </c>
      <c r="P70" s="79"/>
      <c r="Q70" t="str">
        <f>_xll.BDH($Q$2,"PX_LAST",A70,A70,"Days=A","Fill=P")</f>
        <v>#N/A Invalid Security</v>
      </c>
      <c r="U70" s="40">
        <f t="shared" si="33"/>
        <v>-0.74315496594723496</v>
      </c>
      <c r="V70" s="14" t="str">
        <f t="shared" si="21"/>
        <v>R</v>
      </c>
      <c r="W70" t="str">
        <f t="shared" si="22"/>
        <v>R</v>
      </c>
      <c r="X70" s="17">
        <f t="shared" ref="X70:X133" si="50">IF(W70&lt;&gt;V69,U70,X69)</f>
        <v>-0.94608431115512459</v>
      </c>
      <c r="Y70" s="34" t="str">
        <f t="shared" si="24"/>
        <v>R</v>
      </c>
      <c r="Z70">
        <v>0</v>
      </c>
      <c r="AB70" s="16">
        <f t="shared" si="43"/>
        <v>34942</v>
      </c>
      <c r="AC70" s="1" t="e">
        <f t="shared" si="44"/>
        <v>#N/A</v>
      </c>
      <c r="AD70" s="1" t="e">
        <f t="shared" si="44"/>
        <v>#N/A</v>
      </c>
      <c r="AE70" s="1" t="e">
        <f t="shared" si="44"/>
        <v>#N/A</v>
      </c>
      <c r="AF70" s="1">
        <f t="shared" si="36"/>
        <v>-0.74315496594723496</v>
      </c>
      <c r="AG70">
        <v>0</v>
      </c>
      <c r="AH70" s="1" t="s">
        <v>19</v>
      </c>
      <c r="AJ70" s="16">
        <f t="shared" si="45"/>
        <v>34942</v>
      </c>
      <c r="AK70" s="1" t="e">
        <f t="shared" ref="AK70:AN133" si="51">IF(OR($Y70=AK$4,$Y71=AK$4),$U70,NA())</f>
        <v>#N/A</v>
      </c>
      <c r="AL70" s="1" t="e">
        <f t="shared" si="51"/>
        <v>#N/A</v>
      </c>
      <c r="AM70" s="1" t="e">
        <f t="shared" si="51"/>
        <v>#N/A</v>
      </c>
      <c r="AN70" s="1">
        <f t="shared" si="46"/>
        <v>-0.74315496594723496</v>
      </c>
      <c r="AO70" s="1" t="e">
        <f t="shared" ref="AO70:AO133" si="52">IF(OR($Y70=AO$4,$Y71=AO$4),$BA70,NA())</f>
        <v>#N/A</v>
      </c>
      <c r="AP70" s="1" t="e">
        <f t="shared" ref="AP70:AP133" si="53">IF(OR($Y70=AP$4,$Y71=AP$4),$BA70,NA())</f>
        <v>#N/A</v>
      </c>
      <c r="AQ70" s="1" t="e">
        <f t="shared" ref="AQ70:AQ133" si="54">IF(OR($Y70=AQ$4,$Y71=AQ$4),$BA70,NA())</f>
        <v>#N/A</v>
      </c>
      <c r="AR70" s="1">
        <f t="shared" ref="AR70:AR133" si="55">IF(OR($Y70=AR$4,$Y71=AR$4),$BA70,NA())</f>
        <v>562.05999999999995</v>
      </c>
      <c r="AS70" s="1"/>
      <c r="AT70" s="1"/>
      <c r="AU70" s="16">
        <f t="shared" si="18"/>
        <v>34942</v>
      </c>
      <c r="AV70">
        <f t="shared" si="19"/>
        <v>2</v>
      </c>
      <c r="AW70">
        <f t="shared" si="20"/>
        <v>2</v>
      </c>
      <c r="AX70" s="1"/>
      <c r="AY70" s="1"/>
      <c r="AZ70" s="7">
        <f t="shared" si="47"/>
        <v>34942</v>
      </c>
      <c r="BA70" s="1">
        <f>_xll.BDH($BA$4,"PX_LAST",$A69,$A69,"Days=A","Fill=P")</f>
        <v>562.05999999999995</v>
      </c>
      <c r="BB70" s="1" t="str">
        <f t="shared" ref="BB70:BB133" si="56">Y70</f>
        <v>R</v>
      </c>
      <c r="BC70" s="1">
        <f t="shared" ref="BC70:BC133" si="57">_xlfn.XLOOKUP(BB70,$BJ$5:$BJ$8,$BK$5:$BK$8)</f>
        <v>1</v>
      </c>
      <c r="BD70" s="1">
        <f t="shared" si="27"/>
        <v>3.1776044056906816E-2</v>
      </c>
      <c r="BE70" s="1">
        <f t="shared" ref="BE70:BE133" si="58">BC69*BD70</f>
        <v>3.1776044056906816E-2</v>
      </c>
      <c r="BF70" s="1">
        <f t="shared" si="34"/>
        <v>114.10388514282243</v>
      </c>
      <c r="BG70" s="1">
        <f t="shared" si="35"/>
        <v>142.1389373593303</v>
      </c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6" t="e">
        <f t="shared" si="37"/>
        <v>#REF!</v>
      </c>
      <c r="BS70">
        <f t="shared" si="48"/>
        <v>2</v>
      </c>
      <c r="BT70">
        <f t="shared" si="49"/>
        <v>1</v>
      </c>
    </row>
    <row r="71" spans="1:72" x14ac:dyDescent="0.25">
      <c r="A71" s="7">
        <v>34972</v>
      </c>
      <c r="B71" s="8">
        <v>0.19382099999999999</v>
      </c>
      <c r="C71" s="8">
        <f t="shared" si="38"/>
        <v>0.17867068042168191</v>
      </c>
      <c r="D71" s="9">
        <f t="shared" si="29"/>
        <v>0.64020339618092725</v>
      </c>
      <c r="E71" s="8">
        <v>3.2</v>
      </c>
      <c r="F71" s="8">
        <f t="shared" si="39"/>
        <v>3.2447306087984327</v>
      </c>
      <c r="G71" s="9">
        <f t="shared" si="30"/>
        <v>-2.2128782802414606</v>
      </c>
      <c r="H71" s="8">
        <v>0.22009999999999999</v>
      </c>
      <c r="I71" s="8">
        <f t="shared" si="40"/>
        <v>0.29775952348979057</v>
      </c>
      <c r="J71" s="9">
        <f t="shared" si="41"/>
        <v>0.49775952348979058</v>
      </c>
      <c r="K71" s="8">
        <v>0.56699999999999995</v>
      </c>
      <c r="L71" s="8">
        <f t="shared" si="42"/>
        <v>0.6011240169828912</v>
      </c>
      <c r="M71" s="9">
        <f t="shared" si="32"/>
        <v>-1.6967272484782159</v>
      </c>
      <c r="N71" s="17" t="s">
        <v>19</v>
      </c>
      <c r="P71" s="79"/>
      <c r="Q71" t="str">
        <f>_xll.BDH($Q$2,"PX_LAST",A71,A71,"Days=A","Fill=P")</f>
        <v>#N/A Invalid Security</v>
      </c>
      <c r="U71" s="40">
        <f t="shared" si="33"/>
        <v>-0.69291065226223969</v>
      </c>
      <c r="V71" s="14" t="str">
        <f t="shared" si="21"/>
        <v>R</v>
      </c>
      <c r="W71" t="str">
        <f t="shared" si="22"/>
        <v>R</v>
      </c>
      <c r="X71" s="17">
        <f t="shared" si="50"/>
        <v>-0.94608431115512459</v>
      </c>
      <c r="Y71" s="34" t="str">
        <f t="shared" si="24"/>
        <v>R</v>
      </c>
      <c r="Z71">
        <v>0</v>
      </c>
      <c r="AB71" s="16">
        <f t="shared" si="43"/>
        <v>34972</v>
      </c>
      <c r="AC71" s="1" t="e">
        <f t="shared" si="44"/>
        <v>#N/A</v>
      </c>
      <c r="AD71" s="1" t="e">
        <f t="shared" si="44"/>
        <v>#N/A</v>
      </c>
      <c r="AE71" s="1" t="e">
        <f t="shared" si="44"/>
        <v>#N/A</v>
      </c>
      <c r="AF71" s="1">
        <f t="shared" si="36"/>
        <v>-0.69291065226223969</v>
      </c>
      <c r="AG71">
        <v>0</v>
      </c>
      <c r="AH71" s="1" t="s">
        <v>19</v>
      </c>
      <c r="AJ71" s="16">
        <f t="shared" si="45"/>
        <v>34972</v>
      </c>
      <c r="AK71" s="1" t="e">
        <f t="shared" si="51"/>
        <v>#N/A</v>
      </c>
      <c r="AL71" s="1" t="e">
        <f t="shared" si="51"/>
        <v>#N/A</v>
      </c>
      <c r="AM71" s="1" t="e">
        <f t="shared" si="51"/>
        <v>#N/A</v>
      </c>
      <c r="AN71" s="1">
        <f t="shared" si="46"/>
        <v>-0.69291065226223969</v>
      </c>
      <c r="AO71" s="1" t="e">
        <f t="shared" si="52"/>
        <v>#N/A</v>
      </c>
      <c r="AP71" s="1" t="e">
        <f t="shared" si="53"/>
        <v>#N/A</v>
      </c>
      <c r="AQ71" s="1" t="e">
        <f t="shared" si="54"/>
        <v>#N/A</v>
      </c>
      <c r="AR71" s="1">
        <f t="shared" si="55"/>
        <v>561.88</v>
      </c>
      <c r="AS71" s="1"/>
      <c r="AT71" s="1"/>
      <c r="AU71" s="16">
        <f t="shared" ref="AU71:AU134" si="59">A71</f>
        <v>34972</v>
      </c>
      <c r="AV71">
        <f t="shared" si="19"/>
        <v>2</v>
      </c>
      <c r="AW71">
        <f t="shared" si="20"/>
        <v>2</v>
      </c>
      <c r="AX71" s="1"/>
      <c r="AY71" s="1"/>
      <c r="AZ71" s="7">
        <f t="shared" si="47"/>
        <v>34972</v>
      </c>
      <c r="BA71" s="1">
        <f>_xll.BDH($BA$4,"PX_LAST",$A70,$A70,"Days=A","Fill=P")</f>
        <v>561.88</v>
      </c>
      <c r="BB71" s="1" t="str">
        <f t="shared" si="56"/>
        <v>R</v>
      </c>
      <c r="BC71" s="1">
        <f t="shared" si="57"/>
        <v>1</v>
      </c>
      <c r="BD71" s="1">
        <f t="shared" ref="BD71:BD134" si="60">BA71/BA70-1</f>
        <v>-3.2025050706319114E-4</v>
      </c>
      <c r="BE71" s="1">
        <f t="shared" si="58"/>
        <v>-3.2025050706319114E-4</v>
      </c>
      <c r="BF71" s="1">
        <f t="shared" si="34"/>
        <v>114.06734331574756</v>
      </c>
      <c r="BG71" s="1">
        <f t="shared" si="35"/>
        <v>142.09341729256755</v>
      </c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6" t="e">
        <f t="shared" si="37"/>
        <v>#REF!</v>
      </c>
      <c r="BS71">
        <f t="shared" si="48"/>
        <v>2</v>
      </c>
      <c r="BT71">
        <f t="shared" si="49"/>
        <v>1</v>
      </c>
    </row>
    <row r="72" spans="1:72" x14ac:dyDescent="0.25">
      <c r="A72" s="7">
        <v>35003</v>
      </c>
      <c r="B72" s="8">
        <v>0.214367</v>
      </c>
      <c r="C72" s="8">
        <f t="shared" si="38"/>
        <v>0.20722773608433642</v>
      </c>
      <c r="D72" s="9">
        <f t="shared" si="29"/>
        <v>1.0330353694154182</v>
      </c>
      <c r="E72" s="8">
        <v>2.2000000000000002</v>
      </c>
      <c r="F72" s="8">
        <f t="shared" si="39"/>
        <v>2.408946121759687</v>
      </c>
      <c r="G72" s="9">
        <f t="shared" si="30"/>
        <v>-2.3102843392101233</v>
      </c>
      <c r="H72" s="8">
        <v>-0.20699999999999999</v>
      </c>
      <c r="I72" s="8">
        <f t="shared" si="40"/>
        <v>-0.10604809530204187</v>
      </c>
      <c r="J72" s="9">
        <f t="shared" si="41"/>
        <v>9.3951904697958138E-2</v>
      </c>
      <c r="K72" s="8">
        <v>0.58599999999999997</v>
      </c>
      <c r="L72" s="8">
        <f t="shared" si="42"/>
        <v>0.58902480339657826</v>
      </c>
      <c r="M72" s="9">
        <f t="shared" si="32"/>
        <v>-1.5442195513481933</v>
      </c>
      <c r="N72" s="17" t="s">
        <v>19</v>
      </c>
      <c r="P72" s="79"/>
      <c r="Q72" t="str">
        <f>_xll.BDH($Q$2,"PX_LAST",A72,A72,"Days=A","Fill=P")</f>
        <v>#N/A Invalid Security</v>
      </c>
      <c r="U72" s="40">
        <f t="shared" si="33"/>
        <v>-0.68187915411123501</v>
      </c>
      <c r="V72" s="14" t="str">
        <f t="shared" si="21"/>
        <v>R</v>
      </c>
      <c r="W72" t="str">
        <f t="shared" ref="W72:W135" si="61">IF(OR(ABS($U72-$U71)&gt;$AB$2,U72*U71&lt;0),V72,W71)</f>
        <v>R</v>
      </c>
      <c r="X72" s="17">
        <f t="shared" si="50"/>
        <v>-0.94608431115512459</v>
      </c>
      <c r="Y72" s="34" t="str">
        <f t="shared" si="24"/>
        <v>R</v>
      </c>
      <c r="Z72">
        <v>0</v>
      </c>
      <c r="AB72" s="16">
        <f t="shared" si="43"/>
        <v>35003</v>
      </c>
      <c r="AC72" s="1" t="e">
        <f t="shared" si="44"/>
        <v>#N/A</v>
      </c>
      <c r="AD72" s="1" t="e">
        <f t="shared" si="44"/>
        <v>#N/A</v>
      </c>
      <c r="AE72" s="1">
        <f t="shared" si="44"/>
        <v>-0.68187915411123501</v>
      </c>
      <c r="AF72" s="1">
        <f t="shared" si="36"/>
        <v>-0.68187915411123501</v>
      </c>
      <c r="AG72">
        <v>0</v>
      </c>
      <c r="AH72" s="1" t="s">
        <v>19</v>
      </c>
      <c r="AJ72" s="16">
        <f t="shared" si="45"/>
        <v>35003</v>
      </c>
      <c r="AK72" s="1" t="e">
        <f t="shared" si="51"/>
        <v>#N/A</v>
      </c>
      <c r="AL72" s="1" t="e">
        <f t="shared" si="51"/>
        <v>#N/A</v>
      </c>
      <c r="AM72" s="1">
        <f t="shared" si="51"/>
        <v>-0.68187915411123501</v>
      </c>
      <c r="AN72" s="1">
        <f t="shared" si="46"/>
        <v>-0.68187915411123501</v>
      </c>
      <c r="AO72" s="1" t="e">
        <f t="shared" si="52"/>
        <v>#N/A</v>
      </c>
      <c r="AP72" s="1" t="e">
        <f t="shared" si="53"/>
        <v>#N/A</v>
      </c>
      <c r="AQ72" s="1">
        <f t="shared" si="54"/>
        <v>584.41</v>
      </c>
      <c r="AR72" s="1">
        <f t="shared" si="55"/>
        <v>584.41</v>
      </c>
      <c r="AS72" s="1"/>
      <c r="AT72" s="1"/>
      <c r="AU72" s="16">
        <f t="shared" si="59"/>
        <v>35003</v>
      </c>
      <c r="AV72">
        <f t="shared" ref="AV72:AV135" si="62">IF($V72="E",4,IF($V72="R",2,IF($V72="SD",3,1)))</f>
        <v>2</v>
      </c>
      <c r="AW72">
        <f t="shared" ref="AW72:AW135" si="63">IF($W72="E",4,IF($W72="R",2,IF($W72="SD",3,1)))</f>
        <v>2</v>
      </c>
      <c r="AX72" s="1"/>
      <c r="AY72" s="1"/>
      <c r="AZ72" s="7">
        <f t="shared" si="47"/>
        <v>35003</v>
      </c>
      <c r="BA72" s="1">
        <f>_xll.BDH($BA$4,"PX_LAST",$A71,$A71,"Days=A","Fill=P")</f>
        <v>584.41</v>
      </c>
      <c r="BB72" s="1" t="str">
        <f t="shared" si="56"/>
        <v>R</v>
      </c>
      <c r="BC72" s="1">
        <f t="shared" si="57"/>
        <v>1</v>
      </c>
      <c r="BD72" s="1">
        <f t="shared" si="60"/>
        <v>4.0097529721648595E-2</v>
      </c>
      <c r="BE72" s="1">
        <f t="shared" si="58"/>
        <v>4.0097529721648595E-2</v>
      </c>
      <c r="BF72" s="1">
        <f t="shared" ref="BF72:BF135" si="64">BF71*(1+BE72)</f>
        <v>118.64116200462024</v>
      </c>
      <c r="BG72" s="1">
        <f t="shared" ref="BG72:BG135" si="65">BG71*(1+BD72)</f>
        <v>147.79101231570689</v>
      </c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6" t="e">
        <f t="shared" si="37"/>
        <v>#REF!</v>
      </c>
      <c r="BS72">
        <f t="shared" si="48"/>
        <v>2</v>
      </c>
      <c r="BT72">
        <f t="shared" si="49"/>
        <v>1</v>
      </c>
    </row>
    <row r="73" spans="1:72" x14ac:dyDescent="0.25">
      <c r="A73" s="7">
        <v>35033</v>
      </c>
      <c r="B73" s="8">
        <v>0.108128</v>
      </c>
      <c r="C73" s="8">
        <f t="shared" si="38"/>
        <v>0.12794794721686731</v>
      </c>
      <c r="D73" s="9">
        <f t="shared" si="29"/>
        <v>-3.4118078031353964E-2</v>
      </c>
      <c r="E73" s="8">
        <v>2</v>
      </c>
      <c r="F73" s="8">
        <f t="shared" si="39"/>
        <v>2.0817892243519376</v>
      </c>
      <c r="G73" s="9">
        <f t="shared" si="30"/>
        <v>-2.0775521602052027</v>
      </c>
      <c r="H73" s="8">
        <v>0.13600000000000001</v>
      </c>
      <c r="I73" s="8">
        <f t="shared" si="40"/>
        <v>8.7590380939591636E-2</v>
      </c>
      <c r="J73" s="9">
        <f t="shared" si="41"/>
        <v>0.28759038093959166</v>
      </c>
      <c r="K73" s="8">
        <v>0.68200000000000005</v>
      </c>
      <c r="L73" s="8">
        <f t="shared" si="42"/>
        <v>0.66340496067931576</v>
      </c>
      <c r="M73" s="9">
        <f t="shared" si="32"/>
        <v>-1.0080401701709782</v>
      </c>
      <c r="N73" s="17" t="s">
        <v>19</v>
      </c>
      <c r="P73" s="79"/>
      <c r="Q73" t="str">
        <f>_xll.BDH($Q$2,"PX_LAST",A73,A73,"Days=A","Fill=P")</f>
        <v>#N/A Invalid Security</v>
      </c>
      <c r="U73" s="40">
        <f t="shared" si="33"/>
        <v>-0.70803000686698581</v>
      </c>
      <c r="V73" s="14" t="str">
        <f t="shared" si="21"/>
        <v>C</v>
      </c>
      <c r="W73" t="str">
        <f t="shared" si="61"/>
        <v>C</v>
      </c>
      <c r="X73" s="17">
        <f t="shared" si="50"/>
        <v>-0.70803000686698581</v>
      </c>
      <c r="Y73" s="34" t="str">
        <f t="shared" si="24"/>
        <v>C</v>
      </c>
      <c r="Z73">
        <v>0</v>
      </c>
      <c r="AB73" s="16">
        <f t="shared" si="43"/>
        <v>35033</v>
      </c>
      <c r="AC73" s="1" t="e">
        <f t="shared" si="44"/>
        <v>#N/A</v>
      </c>
      <c r="AD73" s="1" t="e">
        <f t="shared" si="44"/>
        <v>#N/A</v>
      </c>
      <c r="AE73" s="1">
        <f t="shared" si="44"/>
        <v>-0.70803000686698581</v>
      </c>
      <c r="AF73" s="1" t="e">
        <f t="shared" si="36"/>
        <v>#N/A</v>
      </c>
      <c r="AG73">
        <v>0</v>
      </c>
      <c r="AH73" s="1" t="s">
        <v>19</v>
      </c>
      <c r="AJ73" s="16">
        <f t="shared" si="45"/>
        <v>35033</v>
      </c>
      <c r="AK73" s="1" t="e">
        <f t="shared" si="51"/>
        <v>#N/A</v>
      </c>
      <c r="AL73" s="1" t="e">
        <f t="shared" si="51"/>
        <v>#N/A</v>
      </c>
      <c r="AM73" s="1">
        <f t="shared" si="51"/>
        <v>-0.70803000686698581</v>
      </c>
      <c r="AN73" s="1" t="e">
        <f t="shared" si="46"/>
        <v>#N/A</v>
      </c>
      <c r="AO73" s="1" t="e">
        <f t="shared" si="52"/>
        <v>#N/A</v>
      </c>
      <c r="AP73" s="1" t="e">
        <f t="shared" si="53"/>
        <v>#N/A</v>
      </c>
      <c r="AQ73" s="1">
        <f t="shared" si="54"/>
        <v>581.5</v>
      </c>
      <c r="AR73" s="1" t="e">
        <f t="shared" si="55"/>
        <v>#N/A</v>
      </c>
      <c r="AS73" s="1"/>
      <c r="AT73" s="1"/>
      <c r="AU73" s="16">
        <f t="shared" si="59"/>
        <v>35033</v>
      </c>
      <c r="AV73">
        <f t="shared" si="62"/>
        <v>1</v>
      </c>
      <c r="AW73">
        <f t="shared" si="63"/>
        <v>1</v>
      </c>
      <c r="AX73" s="1"/>
      <c r="AY73" s="1"/>
      <c r="AZ73" s="7">
        <f t="shared" si="47"/>
        <v>35033</v>
      </c>
      <c r="BA73" s="1">
        <f>_xll.BDH($BA$4,"PX_LAST",$A72,$A72,"Days=A","Fill=P")</f>
        <v>581.5</v>
      </c>
      <c r="BB73" s="1" t="str">
        <f t="shared" si="56"/>
        <v>C</v>
      </c>
      <c r="BC73" s="1">
        <f t="shared" si="57"/>
        <v>0</v>
      </c>
      <c r="BD73" s="1">
        <f t="shared" si="60"/>
        <v>-4.9793809140842304E-3</v>
      </c>
      <c r="BE73" s="1">
        <f t="shared" si="58"/>
        <v>-4.9793809140842304E-3</v>
      </c>
      <c r="BF73" s="1">
        <f t="shared" si="64"/>
        <v>118.05040246690966</v>
      </c>
      <c r="BG73" s="1">
        <f t="shared" si="65"/>
        <v>147.05510456970887</v>
      </c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6" t="e">
        <f t="shared" si="37"/>
        <v>#REF!</v>
      </c>
      <c r="BS73">
        <f t="shared" si="48"/>
        <v>1</v>
      </c>
      <c r="BT73">
        <f t="shared" si="49"/>
        <v>1</v>
      </c>
    </row>
    <row r="74" spans="1:72" x14ac:dyDescent="0.25">
      <c r="A74" s="7">
        <v>35064</v>
      </c>
      <c r="B74" s="8">
        <v>5.0259999999999999E-2</v>
      </c>
      <c r="C74" s="8">
        <f t="shared" si="38"/>
        <v>6.5797589443373466E-2</v>
      </c>
      <c r="D74" s="9">
        <f t="shared" si="29"/>
        <v>-0.81531890755776892</v>
      </c>
      <c r="E74" s="8">
        <v>1.4</v>
      </c>
      <c r="F74" s="8">
        <f t="shared" si="39"/>
        <v>1.5363578448703874</v>
      </c>
      <c r="G74" s="9">
        <f t="shared" si="30"/>
        <v>-1.986833983087797</v>
      </c>
      <c r="H74" s="8">
        <v>-0.1517</v>
      </c>
      <c r="I74" s="8">
        <f t="shared" si="40"/>
        <v>-0.10384192381208168</v>
      </c>
      <c r="J74" s="9">
        <f t="shared" si="41"/>
        <v>9.6158076187918329E-2</v>
      </c>
      <c r="K74" s="8">
        <v>0.36</v>
      </c>
      <c r="L74" s="8">
        <f t="shared" si="42"/>
        <v>0.42068099213586313</v>
      </c>
      <c r="M74" s="9">
        <f t="shared" si="32"/>
        <v>-2.1586716392423546</v>
      </c>
      <c r="N74" s="17" t="s">
        <v>19</v>
      </c>
      <c r="P74" s="79"/>
      <c r="Q74" t="str">
        <f>_xll.BDH($Q$2,"PX_LAST",A74,A74,"Days=A","Fill=P")</f>
        <v>#N/A Invalid Security</v>
      </c>
      <c r="U74" s="40">
        <f t="shared" si="33"/>
        <v>-1.2161666134250004</v>
      </c>
      <c r="V74" s="14" t="str">
        <f t="shared" si="21"/>
        <v>C</v>
      </c>
      <c r="W74" t="str">
        <f t="shared" si="61"/>
        <v>C</v>
      </c>
      <c r="X74" s="17">
        <f t="shared" si="50"/>
        <v>-0.70803000686698581</v>
      </c>
      <c r="Y74" s="34" t="str">
        <f t="shared" si="24"/>
        <v>C</v>
      </c>
      <c r="Z74">
        <v>0</v>
      </c>
      <c r="AB74" s="16">
        <f t="shared" si="43"/>
        <v>35064</v>
      </c>
      <c r="AC74" s="1" t="e">
        <f t="shared" si="44"/>
        <v>#N/A</v>
      </c>
      <c r="AD74" s="1" t="e">
        <f t="shared" si="44"/>
        <v>#N/A</v>
      </c>
      <c r="AE74" s="1">
        <f t="shared" si="44"/>
        <v>-1.2161666134250004</v>
      </c>
      <c r="AF74" s="1">
        <f t="shared" si="36"/>
        <v>-1.2161666134250004</v>
      </c>
      <c r="AG74">
        <v>0</v>
      </c>
      <c r="AH74" s="1" t="s">
        <v>19</v>
      </c>
      <c r="AJ74" s="16">
        <f t="shared" si="45"/>
        <v>35064</v>
      </c>
      <c r="AK74" s="1" t="e">
        <f t="shared" si="51"/>
        <v>#N/A</v>
      </c>
      <c r="AL74" s="1" t="e">
        <f t="shared" si="51"/>
        <v>#N/A</v>
      </c>
      <c r="AM74" s="1">
        <f t="shared" si="51"/>
        <v>-1.2161666134250004</v>
      </c>
      <c r="AN74" s="1">
        <f t="shared" si="46"/>
        <v>-1.2161666134250004</v>
      </c>
      <c r="AO74" s="1" t="e">
        <f t="shared" si="52"/>
        <v>#N/A</v>
      </c>
      <c r="AP74" s="1" t="e">
        <f t="shared" si="53"/>
        <v>#N/A</v>
      </c>
      <c r="AQ74" s="1">
        <f t="shared" si="54"/>
        <v>605.37</v>
      </c>
      <c r="AR74" s="1">
        <f t="shared" si="55"/>
        <v>605.37</v>
      </c>
      <c r="AS74" s="1"/>
      <c r="AT74" s="1"/>
      <c r="AU74" s="16">
        <f t="shared" si="59"/>
        <v>35064</v>
      </c>
      <c r="AV74">
        <f t="shared" si="62"/>
        <v>1</v>
      </c>
      <c r="AW74">
        <f t="shared" si="63"/>
        <v>1</v>
      </c>
      <c r="AX74" s="1"/>
      <c r="AY74" s="1"/>
      <c r="AZ74" s="7">
        <f t="shared" si="47"/>
        <v>35064</v>
      </c>
      <c r="BA74" s="1">
        <f>_xll.BDH($BA$4,"PX_LAST",$A73,$A73,"Days=A","Fill=P")</f>
        <v>605.37</v>
      </c>
      <c r="BB74" s="1" t="str">
        <f t="shared" si="56"/>
        <v>C</v>
      </c>
      <c r="BC74" s="1">
        <f t="shared" si="57"/>
        <v>0</v>
      </c>
      <c r="BD74" s="1">
        <f t="shared" si="60"/>
        <v>4.1049011177987982E-2</v>
      </c>
      <c r="BE74" s="1">
        <f t="shared" si="58"/>
        <v>0</v>
      </c>
      <c r="BF74" s="1">
        <f t="shared" si="64"/>
        <v>118.05040246690966</v>
      </c>
      <c r="BG74" s="1">
        <f t="shared" si="65"/>
        <v>153.09157120097103</v>
      </c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6" t="e">
        <f t="shared" si="37"/>
        <v>#REF!</v>
      </c>
      <c r="BS74">
        <f t="shared" si="48"/>
        <v>1</v>
      </c>
      <c r="BT74">
        <f t="shared" si="49"/>
        <v>1</v>
      </c>
    </row>
    <row r="75" spans="1:72" x14ac:dyDescent="0.25">
      <c r="A75" s="7">
        <v>35095</v>
      </c>
      <c r="B75" s="8">
        <v>3.3266999999999998E-2</v>
      </c>
      <c r="C75" s="8">
        <f t="shared" si="38"/>
        <v>3.9773117888674693E-2</v>
      </c>
      <c r="D75" s="9">
        <f t="shared" si="29"/>
        <v>-1.0523084026007188</v>
      </c>
      <c r="E75" s="8">
        <v>-0.6</v>
      </c>
      <c r="F75" s="8">
        <f t="shared" si="39"/>
        <v>-0.1727284310259225</v>
      </c>
      <c r="G75" s="9">
        <f t="shared" si="30"/>
        <v>-2.3164878256366448</v>
      </c>
      <c r="H75" s="8">
        <v>-0.38919999999999999</v>
      </c>
      <c r="I75" s="8">
        <f t="shared" si="40"/>
        <v>-0.33212838476241635</v>
      </c>
      <c r="J75" s="9">
        <f t="shared" si="41"/>
        <v>-0.13212838476241634</v>
      </c>
      <c r="K75" s="8">
        <v>0.751</v>
      </c>
      <c r="L75" s="8">
        <f t="shared" si="42"/>
        <v>0.68493619842717268</v>
      </c>
      <c r="M75" s="9">
        <f t="shared" si="32"/>
        <v>-0.56115366866062744</v>
      </c>
      <c r="N75" s="17" t="s">
        <v>19</v>
      </c>
      <c r="P75" s="79"/>
      <c r="Q75" t="str">
        <f>_xll.BDH($Q$2,"PX_LAST",A75,A75,"Days=A","Fill=P")</f>
        <v>#N/A Invalid Security</v>
      </c>
      <c r="U75" s="40">
        <f t="shared" si="33"/>
        <v>-1.0155195704151019</v>
      </c>
      <c r="V75" s="14" t="str">
        <f t="shared" si="21"/>
        <v>R</v>
      </c>
      <c r="W75" t="str">
        <f t="shared" si="61"/>
        <v>R</v>
      </c>
      <c r="X75" s="17">
        <f t="shared" si="50"/>
        <v>-1.0155195704151019</v>
      </c>
      <c r="Y75" s="34" t="str">
        <f t="shared" si="24"/>
        <v>R</v>
      </c>
      <c r="Z75">
        <v>0</v>
      </c>
      <c r="AB75" s="16">
        <f t="shared" si="43"/>
        <v>35095</v>
      </c>
      <c r="AC75" s="1" t="e">
        <f t="shared" si="44"/>
        <v>#N/A</v>
      </c>
      <c r="AD75" s="1" t="e">
        <f t="shared" si="44"/>
        <v>#N/A</v>
      </c>
      <c r="AE75" s="1" t="e">
        <f t="shared" si="44"/>
        <v>#N/A</v>
      </c>
      <c r="AF75" s="1">
        <f t="shared" si="36"/>
        <v>-1.0155195704151019</v>
      </c>
      <c r="AG75">
        <v>0</v>
      </c>
      <c r="AH75" s="1" t="s">
        <v>19</v>
      </c>
      <c r="AJ75" s="16">
        <f t="shared" si="45"/>
        <v>35095</v>
      </c>
      <c r="AK75" s="1" t="e">
        <f t="shared" si="51"/>
        <v>#N/A</v>
      </c>
      <c r="AL75" s="1" t="e">
        <f t="shared" si="51"/>
        <v>#N/A</v>
      </c>
      <c r="AM75" s="1" t="e">
        <f t="shared" si="51"/>
        <v>#N/A</v>
      </c>
      <c r="AN75" s="1">
        <f t="shared" si="46"/>
        <v>-1.0155195704151019</v>
      </c>
      <c r="AO75" s="1" t="e">
        <f t="shared" si="52"/>
        <v>#N/A</v>
      </c>
      <c r="AP75" s="1" t="e">
        <f t="shared" si="53"/>
        <v>#N/A</v>
      </c>
      <c r="AQ75" s="1" t="e">
        <f t="shared" si="54"/>
        <v>#N/A</v>
      </c>
      <c r="AR75" s="1">
        <f t="shared" si="55"/>
        <v>615.92999999999995</v>
      </c>
      <c r="AS75" s="1"/>
      <c r="AT75" s="1"/>
      <c r="AU75" s="16">
        <f t="shared" si="59"/>
        <v>35095</v>
      </c>
      <c r="AV75">
        <f t="shared" si="62"/>
        <v>2</v>
      </c>
      <c r="AW75">
        <f t="shared" si="63"/>
        <v>2</v>
      </c>
      <c r="AX75" s="1"/>
      <c r="AY75" s="1"/>
      <c r="AZ75" s="7">
        <f t="shared" si="47"/>
        <v>35095</v>
      </c>
      <c r="BA75" s="1">
        <f>_xll.BDH($BA$4,"PX_LAST",$A74,$A74,"Days=A","Fill=P")</f>
        <v>615.92999999999995</v>
      </c>
      <c r="BB75" s="1" t="str">
        <f t="shared" si="56"/>
        <v>R</v>
      </c>
      <c r="BC75" s="1">
        <f t="shared" si="57"/>
        <v>1</v>
      </c>
      <c r="BD75" s="1">
        <f t="shared" si="60"/>
        <v>1.7443877298181087E-2</v>
      </c>
      <c r="BE75" s="1">
        <f t="shared" si="58"/>
        <v>0</v>
      </c>
      <c r="BF75" s="1">
        <f t="shared" si="64"/>
        <v>118.05040246690966</v>
      </c>
      <c r="BG75" s="1">
        <f t="shared" si="65"/>
        <v>155.76208178438654</v>
      </c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6" t="e">
        <f t="shared" si="37"/>
        <v>#REF!</v>
      </c>
      <c r="BS75">
        <f t="shared" si="48"/>
        <v>2</v>
      </c>
      <c r="BT75">
        <f t="shared" si="49"/>
        <v>1</v>
      </c>
    </row>
    <row r="76" spans="1:72" x14ac:dyDescent="0.25">
      <c r="A76" s="7">
        <v>35124</v>
      </c>
      <c r="B76" s="8">
        <v>8.5192000000000004E-2</v>
      </c>
      <c r="C76" s="8">
        <f t="shared" si="38"/>
        <v>7.6108223577734946E-2</v>
      </c>
      <c r="D76" s="9">
        <f t="shared" si="29"/>
        <v>-0.52088204309975605</v>
      </c>
      <c r="E76" s="8">
        <v>0.5</v>
      </c>
      <c r="F76" s="8">
        <f t="shared" si="39"/>
        <v>0.36545431379481552</v>
      </c>
      <c r="G76" s="9">
        <f t="shared" si="30"/>
        <v>-1.8462837586904897</v>
      </c>
      <c r="H76" s="8">
        <v>0.76649999999999996</v>
      </c>
      <c r="I76" s="8">
        <f t="shared" si="40"/>
        <v>0.54677432304751672</v>
      </c>
      <c r="J76" s="9">
        <f t="shared" si="41"/>
        <v>0.74677432304751679</v>
      </c>
      <c r="K76" s="8">
        <v>0.88</v>
      </c>
      <c r="L76" s="8">
        <f t="shared" si="42"/>
        <v>0.84098723968543465</v>
      </c>
      <c r="M76" s="9">
        <f t="shared" si="32"/>
        <v>0.34188784887085893</v>
      </c>
      <c r="N76" s="17" t="s">
        <v>19</v>
      </c>
      <c r="P76" s="79"/>
      <c r="Q76" t="str">
        <f>_xll.BDH($Q$2,"PX_LAST",A76,A76,"Days=A","Fill=P")</f>
        <v>#N/A Invalid Security</v>
      </c>
      <c r="U76" s="40">
        <f t="shared" si="33"/>
        <v>-0.31962590746796748</v>
      </c>
      <c r="V76" s="14" t="str">
        <f t="shared" si="21"/>
        <v>R</v>
      </c>
      <c r="W76" t="str">
        <f t="shared" si="61"/>
        <v>R</v>
      </c>
      <c r="X76" s="17">
        <f t="shared" si="50"/>
        <v>-1.0155195704151019</v>
      </c>
      <c r="Y76" s="34" t="str">
        <f t="shared" si="24"/>
        <v>R</v>
      </c>
      <c r="Z76">
        <v>0</v>
      </c>
      <c r="AB76" s="16">
        <f t="shared" si="43"/>
        <v>35124</v>
      </c>
      <c r="AC76" s="1" t="e">
        <f t="shared" si="44"/>
        <v>#N/A</v>
      </c>
      <c r="AD76" s="1" t="e">
        <f t="shared" si="44"/>
        <v>#N/A</v>
      </c>
      <c r="AE76" s="1">
        <f t="shared" si="44"/>
        <v>-0.31962590746796748</v>
      </c>
      <c r="AF76" s="1">
        <f t="shared" si="36"/>
        <v>-0.31962590746796748</v>
      </c>
      <c r="AG76">
        <v>0</v>
      </c>
      <c r="AH76" s="1" t="s">
        <v>19</v>
      </c>
      <c r="AJ76" s="16">
        <f t="shared" si="45"/>
        <v>35124</v>
      </c>
      <c r="AK76" s="1" t="e">
        <f t="shared" si="51"/>
        <v>#N/A</v>
      </c>
      <c r="AL76" s="1" t="e">
        <f t="shared" si="51"/>
        <v>#N/A</v>
      </c>
      <c r="AM76" s="1">
        <f t="shared" si="51"/>
        <v>-0.31962590746796748</v>
      </c>
      <c r="AN76" s="1">
        <f t="shared" si="46"/>
        <v>-0.31962590746796748</v>
      </c>
      <c r="AO76" s="1" t="e">
        <f t="shared" si="52"/>
        <v>#N/A</v>
      </c>
      <c r="AP76" s="1" t="e">
        <f t="shared" si="53"/>
        <v>#N/A</v>
      </c>
      <c r="AQ76" s="1">
        <f t="shared" si="54"/>
        <v>636.02</v>
      </c>
      <c r="AR76" s="1">
        <f t="shared" si="55"/>
        <v>636.02</v>
      </c>
      <c r="AS76" s="1"/>
      <c r="AT76" s="1"/>
      <c r="AU76" s="16">
        <f t="shared" si="59"/>
        <v>35124</v>
      </c>
      <c r="AV76">
        <f t="shared" si="62"/>
        <v>2</v>
      </c>
      <c r="AW76">
        <f t="shared" si="63"/>
        <v>2</v>
      </c>
      <c r="AX76" s="1"/>
      <c r="AY76" s="1"/>
      <c r="AZ76" s="7">
        <f t="shared" si="47"/>
        <v>35124</v>
      </c>
      <c r="BA76" s="1">
        <f>_xll.BDH($BA$4,"PX_LAST",$A75,$A75,"Days=A","Fill=P")</f>
        <v>636.02</v>
      </c>
      <c r="BB76" s="1" t="str">
        <f t="shared" si="56"/>
        <v>R</v>
      </c>
      <c r="BC76" s="1">
        <f t="shared" si="57"/>
        <v>1</v>
      </c>
      <c r="BD76" s="1">
        <f t="shared" si="60"/>
        <v>3.2617342879872835E-2</v>
      </c>
      <c r="BE76" s="1">
        <f t="shared" si="58"/>
        <v>3.2617342879872835E-2</v>
      </c>
      <c r="BF76" s="1">
        <f t="shared" si="64"/>
        <v>121.90089292127983</v>
      </c>
      <c r="BG76" s="1">
        <f t="shared" si="65"/>
        <v>160.84262701363068</v>
      </c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6" t="e">
        <f t="shared" si="37"/>
        <v>#REF!</v>
      </c>
      <c r="BS76">
        <f t="shared" si="48"/>
        <v>2</v>
      </c>
      <c r="BT76">
        <f t="shared" si="49"/>
        <v>1</v>
      </c>
    </row>
    <row r="77" spans="1:72" x14ac:dyDescent="0.25">
      <c r="A77" s="7">
        <v>35155</v>
      </c>
      <c r="B77" s="8">
        <v>0.105855</v>
      </c>
      <c r="C77" s="8">
        <f t="shared" si="38"/>
        <v>9.9905644715546998E-2</v>
      </c>
      <c r="D77" s="9">
        <f t="shared" si="29"/>
        <v>-0.18132572847913311</v>
      </c>
      <c r="E77" s="8">
        <v>0.8</v>
      </c>
      <c r="F77" s="8">
        <f t="shared" si="39"/>
        <v>0.71309086275896327</v>
      </c>
      <c r="G77" s="9">
        <f t="shared" si="30"/>
        <v>-1.5401129463196941</v>
      </c>
      <c r="H77" s="8">
        <v>0.17510000000000001</v>
      </c>
      <c r="I77" s="8">
        <f t="shared" si="40"/>
        <v>0.24943486460950337</v>
      </c>
      <c r="J77" s="9">
        <f t="shared" si="41"/>
        <v>0.44943486460950338</v>
      </c>
      <c r="K77" s="8">
        <v>0.75600000000000001</v>
      </c>
      <c r="L77" s="8">
        <f t="shared" si="42"/>
        <v>0.77299744793708691</v>
      </c>
      <c r="M77" s="9">
        <f t="shared" si="32"/>
        <v>-7.5790399567783689E-2</v>
      </c>
      <c r="N77" s="17" t="s">
        <v>19</v>
      </c>
      <c r="P77" s="79"/>
      <c r="Q77" t="str">
        <f>_xll.BDH($Q$2,"PX_LAST",A77,A77,"Days=A","Fill=P")</f>
        <v>#N/A Invalid Security</v>
      </c>
      <c r="U77" s="40">
        <f t="shared" si="33"/>
        <v>-0.3369485524392769</v>
      </c>
      <c r="V77" s="14" t="str">
        <f t="shared" si="21"/>
        <v>C</v>
      </c>
      <c r="W77" t="str">
        <f t="shared" si="61"/>
        <v>C</v>
      </c>
      <c r="X77" s="17">
        <f t="shared" si="50"/>
        <v>-0.3369485524392769</v>
      </c>
      <c r="Y77" s="34" t="str">
        <f t="shared" si="24"/>
        <v>C</v>
      </c>
      <c r="Z77">
        <v>0</v>
      </c>
      <c r="AB77" s="16">
        <f t="shared" si="43"/>
        <v>35155</v>
      </c>
      <c r="AC77" s="1" t="e">
        <f t="shared" si="44"/>
        <v>#N/A</v>
      </c>
      <c r="AD77" s="1" t="e">
        <f t="shared" si="44"/>
        <v>#N/A</v>
      </c>
      <c r="AE77" s="1">
        <f t="shared" si="44"/>
        <v>-0.3369485524392769</v>
      </c>
      <c r="AF77" s="1">
        <f t="shared" si="36"/>
        <v>-0.3369485524392769</v>
      </c>
      <c r="AG77">
        <v>0</v>
      </c>
      <c r="AH77" s="1" t="s">
        <v>19</v>
      </c>
      <c r="AJ77" s="16">
        <f t="shared" si="45"/>
        <v>35155</v>
      </c>
      <c r="AK77" s="1" t="e">
        <f t="shared" si="51"/>
        <v>#N/A</v>
      </c>
      <c r="AL77" s="1" t="e">
        <f t="shared" si="51"/>
        <v>#N/A</v>
      </c>
      <c r="AM77" s="1">
        <f t="shared" si="51"/>
        <v>-0.3369485524392769</v>
      </c>
      <c r="AN77" s="1">
        <f t="shared" si="46"/>
        <v>-0.3369485524392769</v>
      </c>
      <c r="AO77" s="1" t="e">
        <f t="shared" si="52"/>
        <v>#N/A</v>
      </c>
      <c r="AP77" s="1" t="e">
        <f t="shared" si="53"/>
        <v>#N/A</v>
      </c>
      <c r="AQ77" s="1">
        <f t="shared" si="54"/>
        <v>640.42999999999995</v>
      </c>
      <c r="AR77" s="1">
        <f t="shared" si="55"/>
        <v>640.42999999999995</v>
      </c>
      <c r="AS77" s="1"/>
      <c r="AT77" s="1"/>
      <c r="AU77" s="16">
        <f t="shared" si="59"/>
        <v>35155</v>
      </c>
      <c r="AV77">
        <f t="shared" si="62"/>
        <v>1</v>
      </c>
      <c r="AW77">
        <f t="shared" si="63"/>
        <v>1</v>
      </c>
      <c r="AX77" s="1"/>
      <c r="AY77" s="1"/>
      <c r="AZ77" s="7">
        <f t="shared" si="47"/>
        <v>35155</v>
      </c>
      <c r="BA77" s="1">
        <f>_xll.BDH($BA$4,"PX_LAST",$A76,$A76,"Days=A","Fill=P")</f>
        <v>640.42999999999995</v>
      </c>
      <c r="BB77" s="1" t="str">
        <f t="shared" si="56"/>
        <v>C</v>
      </c>
      <c r="BC77" s="1">
        <f t="shared" si="57"/>
        <v>0</v>
      </c>
      <c r="BD77" s="1">
        <f t="shared" si="60"/>
        <v>6.9337442218797563E-3</v>
      </c>
      <c r="BE77" s="1">
        <f t="shared" si="58"/>
        <v>6.9337442218797563E-3</v>
      </c>
      <c r="BF77" s="1">
        <f t="shared" si="64"/>
        <v>122.74612253321474</v>
      </c>
      <c r="BG77" s="1">
        <f t="shared" si="65"/>
        <v>161.95786864931839</v>
      </c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6" t="e">
        <f t="shared" si="37"/>
        <v>#REF!</v>
      </c>
      <c r="BS77">
        <f t="shared" si="48"/>
        <v>1</v>
      </c>
      <c r="BT77">
        <f t="shared" si="49"/>
        <v>1</v>
      </c>
    </row>
    <row r="78" spans="1:72" x14ac:dyDescent="0.25">
      <c r="A78" s="7">
        <v>35185</v>
      </c>
      <c r="B78" s="8">
        <v>0.124516</v>
      </c>
      <c r="C78" s="8">
        <f t="shared" si="38"/>
        <v>0.1195939289431094</v>
      </c>
      <c r="D78" s="9">
        <f t="shared" si="29"/>
        <v>0.17922511697074003</v>
      </c>
      <c r="E78" s="8">
        <v>1</v>
      </c>
      <c r="F78" s="8">
        <f t="shared" si="39"/>
        <v>0.9426181725517927</v>
      </c>
      <c r="G78" s="9">
        <f t="shared" si="30"/>
        <v>-1.3285331075612998</v>
      </c>
      <c r="H78" s="8">
        <v>0.72550000000000003</v>
      </c>
      <c r="I78" s="8">
        <f t="shared" si="40"/>
        <v>0.63028697292190072</v>
      </c>
      <c r="J78" s="9">
        <f t="shared" si="41"/>
        <v>0.83028697292190068</v>
      </c>
      <c r="K78" s="8">
        <v>1.0389999999999999</v>
      </c>
      <c r="L78" s="8">
        <f t="shared" si="42"/>
        <v>0.98579948958741737</v>
      </c>
      <c r="M78" s="9">
        <f t="shared" si="32"/>
        <v>1.3359450209138444</v>
      </c>
      <c r="N78" s="17" t="s">
        <v>19</v>
      </c>
      <c r="P78" s="79"/>
      <c r="Q78" t="str">
        <f>_xll.BDH($Q$2,"PX_LAST",A78,A78,"Days=A","Fill=P")</f>
        <v>#N/A Invalid Security</v>
      </c>
      <c r="U78" s="40">
        <f t="shared" si="33"/>
        <v>0.25423100081129629</v>
      </c>
      <c r="V78" s="14" t="str">
        <f t="shared" si="21"/>
        <v>R</v>
      </c>
      <c r="W78" t="str">
        <f t="shared" si="61"/>
        <v>R</v>
      </c>
      <c r="X78" s="17">
        <f t="shared" si="50"/>
        <v>0.25423100081129629</v>
      </c>
      <c r="Y78" s="34" t="str">
        <f t="shared" si="24"/>
        <v>R</v>
      </c>
      <c r="Z78">
        <v>0</v>
      </c>
      <c r="AB78" s="16">
        <f t="shared" si="43"/>
        <v>35185</v>
      </c>
      <c r="AC78" s="1">
        <f t="shared" si="44"/>
        <v>0.25423100081129629</v>
      </c>
      <c r="AD78" s="1" t="e">
        <f t="shared" si="44"/>
        <v>#N/A</v>
      </c>
      <c r="AE78" s="1" t="e">
        <f t="shared" si="44"/>
        <v>#N/A</v>
      </c>
      <c r="AF78" s="1">
        <f t="shared" si="36"/>
        <v>0.25423100081129629</v>
      </c>
      <c r="AG78">
        <v>0</v>
      </c>
      <c r="AH78" s="1" t="s">
        <v>19</v>
      </c>
      <c r="AJ78" s="16">
        <f t="shared" si="45"/>
        <v>35185</v>
      </c>
      <c r="AK78" s="1">
        <f t="shared" si="51"/>
        <v>0.25423100081129629</v>
      </c>
      <c r="AL78" s="1" t="e">
        <f t="shared" si="51"/>
        <v>#N/A</v>
      </c>
      <c r="AM78" s="1" t="e">
        <f t="shared" si="51"/>
        <v>#N/A</v>
      </c>
      <c r="AN78" s="1">
        <f t="shared" si="46"/>
        <v>0.25423100081129629</v>
      </c>
      <c r="AO78" s="1">
        <f t="shared" si="52"/>
        <v>645.5</v>
      </c>
      <c r="AP78" s="1" t="e">
        <f t="shared" si="53"/>
        <v>#N/A</v>
      </c>
      <c r="AQ78" s="1" t="e">
        <f t="shared" si="54"/>
        <v>#N/A</v>
      </c>
      <c r="AR78" s="1">
        <f t="shared" si="55"/>
        <v>645.5</v>
      </c>
      <c r="AS78" s="1"/>
      <c r="AT78" s="1"/>
      <c r="AU78" s="16">
        <f t="shared" si="59"/>
        <v>35185</v>
      </c>
      <c r="AV78">
        <f t="shared" si="62"/>
        <v>2</v>
      </c>
      <c r="AW78">
        <f t="shared" si="63"/>
        <v>2</v>
      </c>
      <c r="AX78" s="1"/>
      <c r="AY78" s="1"/>
      <c r="AZ78" s="7">
        <f t="shared" si="47"/>
        <v>35185</v>
      </c>
      <c r="BA78" s="1">
        <f>_xll.BDH($BA$4,"PX_LAST",$A77,$A77,"Days=A","Fill=P")</f>
        <v>645.5</v>
      </c>
      <c r="BB78" s="1" t="str">
        <f t="shared" si="56"/>
        <v>R</v>
      </c>
      <c r="BC78" s="1">
        <f t="shared" si="57"/>
        <v>1</v>
      </c>
      <c r="BD78" s="1">
        <f t="shared" si="60"/>
        <v>7.9165560638947419E-3</v>
      </c>
      <c r="BE78" s="1">
        <f t="shared" si="58"/>
        <v>0</v>
      </c>
      <c r="BF78" s="1">
        <f t="shared" si="64"/>
        <v>122.74612253321474</v>
      </c>
      <c r="BG78" s="1">
        <f t="shared" si="65"/>
        <v>163.24001719646961</v>
      </c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6" t="e">
        <f t="shared" si="37"/>
        <v>#REF!</v>
      </c>
      <c r="BS78">
        <f t="shared" si="48"/>
        <v>2</v>
      </c>
      <c r="BT78">
        <f t="shared" si="49"/>
        <v>1</v>
      </c>
    </row>
    <row r="79" spans="1:72" x14ac:dyDescent="0.25">
      <c r="A79" s="7">
        <v>35216</v>
      </c>
      <c r="B79" s="8">
        <v>0.11643100000000001</v>
      </c>
      <c r="C79" s="8">
        <f t="shared" si="38"/>
        <v>0.11706358578862189</v>
      </c>
      <c r="D79" s="9">
        <f t="shared" si="29"/>
        <v>0.22640700219590679</v>
      </c>
      <c r="E79" s="8">
        <v>1.8</v>
      </c>
      <c r="F79" s="8">
        <f t="shared" si="39"/>
        <v>1.6285236345103586</v>
      </c>
      <c r="G79" s="9">
        <f t="shared" si="30"/>
        <v>-0.98554936374635194</v>
      </c>
      <c r="H79" s="8">
        <v>0.77810000000000001</v>
      </c>
      <c r="I79" s="8">
        <f t="shared" si="40"/>
        <v>0.74853739458438018</v>
      </c>
      <c r="J79" s="9">
        <f t="shared" si="41"/>
        <v>0.94853739458438024</v>
      </c>
      <c r="K79" s="8">
        <v>1.149</v>
      </c>
      <c r="L79" s="8">
        <f t="shared" si="42"/>
        <v>1.1163598979174836</v>
      </c>
      <c r="M79" s="9">
        <f t="shared" si="32"/>
        <v>1.9159250926362716</v>
      </c>
      <c r="N79" s="17" t="s">
        <v>19</v>
      </c>
      <c r="P79" s="79"/>
      <c r="Q79" t="str">
        <f>_xll.BDH($Q$2,"PX_LAST",A79,A79,"Days=A","Fill=P")</f>
        <v>#N/A Invalid Security</v>
      </c>
      <c r="U79" s="40">
        <f t="shared" si="33"/>
        <v>0.52633003141755164</v>
      </c>
      <c r="V79" s="14" t="str">
        <f t="shared" si="21"/>
        <v>E</v>
      </c>
      <c r="W79" t="str">
        <f t="shared" si="61"/>
        <v>E</v>
      </c>
      <c r="X79" s="17">
        <f t="shared" si="50"/>
        <v>0.52633003141755164</v>
      </c>
      <c r="Y79" s="34" t="str">
        <f t="shared" si="24"/>
        <v>E</v>
      </c>
      <c r="Z79">
        <v>0</v>
      </c>
      <c r="AB79" s="16">
        <f t="shared" si="43"/>
        <v>35216</v>
      </c>
      <c r="AC79" s="1">
        <f t="shared" si="44"/>
        <v>0.52633003141755164</v>
      </c>
      <c r="AD79" s="1">
        <f t="shared" si="44"/>
        <v>0.52633003141755164</v>
      </c>
      <c r="AE79" s="1" t="e">
        <f t="shared" si="44"/>
        <v>#N/A</v>
      </c>
      <c r="AF79" s="1" t="e">
        <f t="shared" si="36"/>
        <v>#N/A</v>
      </c>
      <c r="AG79">
        <v>0</v>
      </c>
      <c r="AH79" s="1" t="s">
        <v>19</v>
      </c>
      <c r="AJ79" s="16">
        <f t="shared" si="45"/>
        <v>35216</v>
      </c>
      <c r="AK79" s="1">
        <f t="shared" si="51"/>
        <v>0.52633003141755164</v>
      </c>
      <c r="AL79" s="1">
        <f t="shared" si="51"/>
        <v>0.52633003141755164</v>
      </c>
      <c r="AM79" s="1" t="e">
        <f t="shared" si="51"/>
        <v>#N/A</v>
      </c>
      <c r="AN79" s="1" t="e">
        <f t="shared" si="46"/>
        <v>#N/A</v>
      </c>
      <c r="AO79" s="1">
        <f t="shared" si="52"/>
        <v>654.16999999999996</v>
      </c>
      <c r="AP79" s="1">
        <f t="shared" si="53"/>
        <v>654.16999999999996</v>
      </c>
      <c r="AQ79" s="1" t="e">
        <f t="shared" si="54"/>
        <v>#N/A</v>
      </c>
      <c r="AR79" s="1" t="e">
        <f t="shared" si="55"/>
        <v>#N/A</v>
      </c>
      <c r="AS79" s="1"/>
      <c r="AT79" s="1"/>
      <c r="AU79" s="16">
        <f t="shared" si="59"/>
        <v>35216</v>
      </c>
      <c r="AV79">
        <f t="shared" si="62"/>
        <v>4</v>
      </c>
      <c r="AW79">
        <f t="shared" si="63"/>
        <v>4</v>
      </c>
      <c r="AX79" s="1"/>
      <c r="AY79" s="1"/>
      <c r="AZ79" s="7">
        <f t="shared" si="47"/>
        <v>35216</v>
      </c>
      <c r="BA79" s="1">
        <f>_xll.BDH($BA$4,"PX_LAST",$A78,$A78,"Days=A","Fill=P")</f>
        <v>654.16999999999996</v>
      </c>
      <c r="BB79" s="1" t="str">
        <f t="shared" si="56"/>
        <v>E</v>
      </c>
      <c r="BC79" s="1">
        <f t="shared" si="57"/>
        <v>1</v>
      </c>
      <c r="BD79" s="1">
        <f t="shared" si="60"/>
        <v>1.343144848954303E-2</v>
      </c>
      <c r="BE79" s="1">
        <f t="shared" si="58"/>
        <v>1.343144848954303E-2</v>
      </c>
      <c r="BF79" s="1">
        <f t="shared" si="64"/>
        <v>124.39478075531076</v>
      </c>
      <c r="BG79" s="1">
        <f t="shared" si="65"/>
        <v>165.4325670788761</v>
      </c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6" t="e">
        <f t="shared" si="37"/>
        <v>#REF!</v>
      </c>
      <c r="BS79">
        <f t="shared" si="48"/>
        <v>4</v>
      </c>
      <c r="BT79">
        <f t="shared" si="49"/>
        <v>1</v>
      </c>
    </row>
    <row r="80" spans="1:72" x14ac:dyDescent="0.25">
      <c r="A80" s="7">
        <v>35246</v>
      </c>
      <c r="B80" s="8">
        <v>-1.8359E-2</v>
      </c>
      <c r="C80" s="8">
        <f t="shared" si="38"/>
        <v>8.7255171577243773E-3</v>
      </c>
      <c r="D80" s="9">
        <f t="shared" si="29"/>
        <v>-1.3001025768051533</v>
      </c>
      <c r="E80" s="8">
        <v>2.5</v>
      </c>
      <c r="F80" s="8">
        <f t="shared" si="39"/>
        <v>2.3257047269020719</v>
      </c>
      <c r="G80" s="9">
        <f t="shared" si="30"/>
        <v>-0.63880596262289047</v>
      </c>
      <c r="H80" s="8">
        <v>0.3715</v>
      </c>
      <c r="I80" s="8">
        <f t="shared" si="40"/>
        <v>0.4469074789168761</v>
      </c>
      <c r="J80" s="9">
        <f t="shared" si="41"/>
        <v>0.64690747891687606</v>
      </c>
      <c r="K80" s="8">
        <v>0.94599999999999995</v>
      </c>
      <c r="L80" s="8">
        <f t="shared" si="42"/>
        <v>0.98007197958349679</v>
      </c>
      <c r="M80" s="9">
        <f t="shared" si="32"/>
        <v>1.087827899204882</v>
      </c>
      <c r="N80" s="17" t="s">
        <v>19</v>
      </c>
      <c r="P80" s="79"/>
      <c r="Q80" t="str">
        <f>_xll.BDH($Q$2,"PX_LAST",A80,A80,"Days=A","Fill=P")</f>
        <v>#N/A Invalid Security</v>
      </c>
      <c r="U80" s="40">
        <f t="shared" si="33"/>
        <v>-5.10432903265714E-2</v>
      </c>
      <c r="V80" s="14" t="str">
        <f t="shared" si="21"/>
        <v>SD</v>
      </c>
      <c r="W80" t="str">
        <f t="shared" si="61"/>
        <v>SD</v>
      </c>
      <c r="X80" s="17">
        <f t="shared" si="50"/>
        <v>-5.10432903265714E-2</v>
      </c>
      <c r="Y80" s="34" t="str">
        <f t="shared" si="24"/>
        <v>SD</v>
      </c>
      <c r="Z80">
        <v>0</v>
      </c>
      <c r="AB80" s="16">
        <f t="shared" si="43"/>
        <v>35246</v>
      </c>
      <c r="AC80" s="1">
        <f t="shared" si="44"/>
        <v>-5.10432903265714E-2</v>
      </c>
      <c r="AD80" s="1">
        <f t="shared" si="44"/>
        <v>-5.10432903265714E-2</v>
      </c>
      <c r="AE80" s="1" t="e">
        <f t="shared" si="44"/>
        <v>#N/A</v>
      </c>
      <c r="AF80" s="1" t="e">
        <f t="shared" si="36"/>
        <v>#N/A</v>
      </c>
      <c r="AG80">
        <v>0</v>
      </c>
      <c r="AH80" s="1" t="s">
        <v>19</v>
      </c>
      <c r="AJ80" s="16">
        <f t="shared" si="45"/>
        <v>35246</v>
      </c>
      <c r="AK80" s="1">
        <f t="shared" si="51"/>
        <v>-5.10432903265714E-2</v>
      </c>
      <c r="AL80" s="1">
        <f t="shared" si="51"/>
        <v>-5.10432903265714E-2</v>
      </c>
      <c r="AM80" s="1" t="e">
        <f t="shared" si="51"/>
        <v>#N/A</v>
      </c>
      <c r="AN80" s="1" t="e">
        <f t="shared" si="46"/>
        <v>#N/A</v>
      </c>
      <c r="AO80" s="1">
        <f t="shared" si="52"/>
        <v>669.12</v>
      </c>
      <c r="AP80" s="1">
        <f t="shared" si="53"/>
        <v>669.12</v>
      </c>
      <c r="AQ80" s="1" t="e">
        <f t="shared" si="54"/>
        <v>#N/A</v>
      </c>
      <c r="AR80" s="1" t="e">
        <f t="shared" si="55"/>
        <v>#N/A</v>
      </c>
      <c r="AS80" s="1"/>
      <c r="AT80" s="1"/>
      <c r="AU80" s="16">
        <f t="shared" si="59"/>
        <v>35246</v>
      </c>
      <c r="AV80">
        <f t="shared" si="62"/>
        <v>3</v>
      </c>
      <c r="AW80">
        <f t="shared" si="63"/>
        <v>3</v>
      </c>
      <c r="AX80" s="1"/>
      <c r="AY80" s="1"/>
      <c r="AZ80" s="7">
        <f t="shared" si="47"/>
        <v>35246</v>
      </c>
      <c r="BA80" s="1">
        <f>_xll.BDH($BA$4,"PX_LAST",$A79,$A79,"Days=A","Fill=P")</f>
        <v>669.12</v>
      </c>
      <c r="BB80" s="1" t="str">
        <f t="shared" si="56"/>
        <v>SD</v>
      </c>
      <c r="BC80" s="1">
        <f t="shared" si="57"/>
        <v>0</v>
      </c>
      <c r="BD80" s="1">
        <f t="shared" si="60"/>
        <v>2.2853386734335235E-2</v>
      </c>
      <c r="BE80" s="1">
        <f t="shared" si="58"/>
        <v>2.2853386734335235E-2</v>
      </c>
      <c r="BF80" s="1">
        <f t="shared" si="64"/>
        <v>127.23762278764472</v>
      </c>
      <c r="BG80" s="1">
        <f t="shared" si="65"/>
        <v>169.2132615127835</v>
      </c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6" t="e">
        <f t="shared" si="37"/>
        <v>#REF!</v>
      </c>
      <c r="BS80">
        <f t="shared" si="48"/>
        <v>3</v>
      </c>
      <c r="BT80">
        <f t="shared" si="49"/>
        <v>1</v>
      </c>
    </row>
    <row r="81" spans="1:72" x14ac:dyDescent="0.25">
      <c r="A81" s="7">
        <v>35277</v>
      </c>
      <c r="B81" s="8">
        <v>0.116267</v>
      </c>
      <c r="C81" s="8">
        <f t="shared" si="38"/>
        <v>9.4758703431544883E-2</v>
      </c>
      <c r="D81" s="9">
        <f t="shared" si="29"/>
        <v>8.3780280491912454E-2</v>
      </c>
      <c r="E81" s="8">
        <v>2.2999999999999998</v>
      </c>
      <c r="F81" s="8">
        <f t="shared" si="39"/>
        <v>2.3051409453804141</v>
      </c>
      <c r="G81" s="9">
        <f t="shared" si="30"/>
        <v>-0.56754896843802172</v>
      </c>
      <c r="H81" s="8">
        <v>9.6699999999999994E-2</v>
      </c>
      <c r="I81" s="8">
        <f t="shared" si="40"/>
        <v>0.16674149578337522</v>
      </c>
      <c r="J81" s="9">
        <f t="shared" si="41"/>
        <v>0.36674149578337523</v>
      </c>
      <c r="K81" s="8">
        <v>0.79200000000000004</v>
      </c>
      <c r="L81" s="8">
        <f t="shared" si="42"/>
        <v>0.82961439591669939</v>
      </c>
      <c r="M81" s="9">
        <f t="shared" si="32"/>
        <v>0.19526321617036566</v>
      </c>
      <c r="N81" s="17" t="s">
        <v>19</v>
      </c>
      <c r="P81" s="79"/>
      <c r="Q81" t="str">
        <f>_xll.BDH($Q$2,"PX_LAST",A81,A81,"Days=A","Fill=P")</f>
        <v>#N/A Invalid Security</v>
      </c>
      <c r="U81" s="40">
        <f t="shared" si="33"/>
        <v>1.9559006001907901E-2</v>
      </c>
      <c r="V81" s="14" t="str">
        <f t="shared" si="21"/>
        <v>E</v>
      </c>
      <c r="W81" t="str">
        <f t="shared" si="61"/>
        <v>E</v>
      </c>
      <c r="X81" s="17">
        <f t="shared" si="50"/>
        <v>1.9559006001907901E-2</v>
      </c>
      <c r="Y81" s="34" t="str">
        <f t="shared" si="24"/>
        <v>E</v>
      </c>
      <c r="Z81">
        <v>0</v>
      </c>
      <c r="AB81" s="16">
        <f t="shared" si="43"/>
        <v>35277</v>
      </c>
      <c r="AC81" s="1">
        <f t="shared" si="44"/>
        <v>1.9559006001907901E-2</v>
      </c>
      <c r="AD81" s="1" t="e">
        <f t="shared" si="44"/>
        <v>#N/A</v>
      </c>
      <c r="AE81" s="1" t="e">
        <f t="shared" si="44"/>
        <v>#N/A</v>
      </c>
      <c r="AF81" s="1" t="e">
        <f t="shared" si="36"/>
        <v>#N/A</v>
      </c>
      <c r="AG81">
        <v>0</v>
      </c>
      <c r="AH81" s="1" t="s">
        <v>19</v>
      </c>
      <c r="AJ81" s="16">
        <f t="shared" si="45"/>
        <v>35277</v>
      </c>
      <c r="AK81" s="1">
        <f t="shared" si="51"/>
        <v>1.9559006001907901E-2</v>
      </c>
      <c r="AL81" s="1" t="e">
        <f t="shared" si="51"/>
        <v>#N/A</v>
      </c>
      <c r="AM81" s="1" t="e">
        <f t="shared" si="51"/>
        <v>#N/A</v>
      </c>
      <c r="AN81" s="1" t="e">
        <f t="shared" si="46"/>
        <v>#N/A</v>
      </c>
      <c r="AO81" s="1">
        <f t="shared" si="52"/>
        <v>670.63</v>
      </c>
      <c r="AP81" s="1" t="e">
        <f t="shared" si="53"/>
        <v>#N/A</v>
      </c>
      <c r="AQ81" s="1" t="e">
        <f t="shared" si="54"/>
        <v>#N/A</v>
      </c>
      <c r="AR81" s="1" t="e">
        <f t="shared" si="55"/>
        <v>#N/A</v>
      </c>
      <c r="AS81" s="1"/>
      <c r="AT81" s="1"/>
      <c r="AU81" s="16">
        <f t="shared" si="59"/>
        <v>35277</v>
      </c>
      <c r="AV81">
        <f t="shared" si="62"/>
        <v>4</v>
      </c>
      <c r="AW81">
        <f t="shared" si="63"/>
        <v>4</v>
      </c>
      <c r="AX81" s="1"/>
      <c r="AY81" s="1"/>
      <c r="AZ81" s="7">
        <f t="shared" si="47"/>
        <v>35277</v>
      </c>
      <c r="BA81" s="1">
        <f>_xll.BDH($BA$4,"PX_LAST",$A80,$A80,"Days=A","Fill=P")</f>
        <v>670.63</v>
      </c>
      <c r="BB81" s="1" t="str">
        <f t="shared" si="56"/>
        <v>E</v>
      </c>
      <c r="BC81" s="1">
        <f t="shared" si="57"/>
        <v>1</v>
      </c>
      <c r="BD81" s="1">
        <f t="shared" si="60"/>
        <v>2.2566953610712037E-3</v>
      </c>
      <c r="BE81" s="1">
        <f t="shared" si="58"/>
        <v>0</v>
      </c>
      <c r="BF81" s="1">
        <f t="shared" si="64"/>
        <v>127.23762278764472</v>
      </c>
      <c r="BG81" s="1">
        <f t="shared" si="65"/>
        <v>169.59512429507114</v>
      </c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6" t="e">
        <f t="shared" si="37"/>
        <v>#REF!</v>
      </c>
      <c r="BS81">
        <f t="shared" si="48"/>
        <v>4</v>
      </c>
      <c r="BT81">
        <f t="shared" si="49"/>
        <v>1</v>
      </c>
    </row>
    <row r="82" spans="1:72" x14ac:dyDescent="0.25">
      <c r="A82" s="7">
        <v>35308</v>
      </c>
      <c r="B82" s="8">
        <v>0.16117200000000001</v>
      </c>
      <c r="C82" s="8">
        <f t="shared" si="38"/>
        <v>0.14788934068630899</v>
      </c>
      <c r="D82" s="9">
        <f t="shared" si="29"/>
        <v>1.1571101750314488</v>
      </c>
      <c r="E82" s="8">
        <v>2.1</v>
      </c>
      <c r="F82" s="8">
        <f t="shared" si="39"/>
        <v>2.1410281890760832</v>
      </c>
      <c r="G82" s="9">
        <f t="shared" si="30"/>
        <v>-0.56540636315981285</v>
      </c>
      <c r="H82" s="8">
        <v>0.27589999999999998</v>
      </c>
      <c r="I82" s="8">
        <f t="shared" si="40"/>
        <v>0.25406829915667506</v>
      </c>
      <c r="J82" s="9">
        <f t="shared" si="41"/>
        <v>0.45406829915667507</v>
      </c>
      <c r="K82" s="8">
        <v>1.151</v>
      </c>
      <c r="L82" s="8">
        <f t="shared" si="42"/>
        <v>1.0867228791833399</v>
      </c>
      <c r="M82" s="9">
        <f t="shared" si="32"/>
        <v>1.6912347230258091</v>
      </c>
      <c r="N82" s="17" t="s">
        <v>19</v>
      </c>
      <c r="P82" s="79"/>
      <c r="Q82" t="str">
        <f>_xll.BDH($Q$2,"PX_LAST",A82,A82,"Days=A","Fill=P")</f>
        <v>#N/A Invalid Security</v>
      </c>
      <c r="U82" s="40">
        <f t="shared" si="33"/>
        <v>0.68425170851353001</v>
      </c>
      <c r="V82" s="14" t="str">
        <f t="shared" si="21"/>
        <v>E</v>
      </c>
      <c r="W82" t="str">
        <f t="shared" si="61"/>
        <v>E</v>
      </c>
      <c r="X82" s="17">
        <f t="shared" si="50"/>
        <v>1.9559006001907901E-2</v>
      </c>
      <c r="Y82" s="34" t="str">
        <f t="shared" si="24"/>
        <v>E</v>
      </c>
      <c r="Z82">
        <v>0</v>
      </c>
      <c r="AB82" s="16">
        <f t="shared" si="43"/>
        <v>35308</v>
      </c>
      <c r="AC82" s="1">
        <f t="shared" si="44"/>
        <v>0.68425170851353001</v>
      </c>
      <c r="AD82" s="1">
        <f t="shared" si="44"/>
        <v>0.68425170851353001</v>
      </c>
      <c r="AE82" s="1" t="e">
        <f t="shared" si="44"/>
        <v>#N/A</v>
      </c>
      <c r="AF82" s="1" t="e">
        <f t="shared" si="36"/>
        <v>#N/A</v>
      </c>
      <c r="AG82">
        <v>0</v>
      </c>
      <c r="AH82" s="1" t="s">
        <v>19</v>
      </c>
      <c r="AJ82" s="16">
        <f t="shared" si="45"/>
        <v>35308</v>
      </c>
      <c r="AK82" s="1">
        <f t="shared" si="51"/>
        <v>0.68425170851353001</v>
      </c>
      <c r="AL82" s="1">
        <f t="shared" si="51"/>
        <v>0.68425170851353001</v>
      </c>
      <c r="AM82" s="1" t="e">
        <f t="shared" si="51"/>
        <v>#N/A</v>
      </c>
      <c r="AN82" s="1" t="e">
        <f t="shared" si="46"/>
        <v>#N/A</v>
      </c>
      <c r="AO82" s="1">
        <f t="shared" si="52"/>
        <v>639.95000000000005</v>
      </c>
      <c r="AP82" s="1">
        <f t="shared" si="53"/>
        <v>639.95000000000005</v>
      </c>
      <c r="AQ82" s="1" t="e">
        <f t="shared" si="54"/>
        <v>#N/A</v>
      </c>
      <c r="AR82" s="1" t="e">
        <f t="shared" si="55"/>
        <v>#N/A</v>
      </c>
      <c r="AS82" s="1"/>
      <c r="AT82" s="1"/>
      <c r="AU82" s="16">
        <f t="shared" si="59"/>
        <v>35308</v>
      </c>
      <c r="AV82">
        <f t="shared" si="62"/>
        <v>4</v>
      </c>
      <c r="AW82">
        <f t="shared" si="63"/>
        <v>4</v>
      </c>
      <c r="AX82" s="1"/>
      <c r="AY82" s="1"/>
      <c r="AZ82" s="7">
        <f t="shared" si="47"/>
        <v>35308</v>
      </c>
      <c r="BA82" s="1">
        <f>_xll.BDH($BA$4,"PX_LAST",$A81,$A81,"Days=A","Fill=P")</f>
        <v>639.95000000000005</v>
      </c>
      <c r="BB82" s="1" t="str">
        <f t="shared" si="56"/>
        <v>E</v>
      </c>
      <c r="BC82" s="1">
        <f t="shared" si="57"/>
        <v>1</v>
      </c>
      <c r="BD82" s="1">
        <f t="shared" si="60"/>
        <v>-4.5748027973696259E-2</v>
      </c>
      <c r="BE82" s="1">
        <f t="shared" si="58"/>
        <v>-4.5748027973696259E-2</v>
      </c>
      <c r="BF82" s="1">
        <f t="shared" si="64"/>
        <v>121.41675246104894</v>
      </c>
      <c r="BG82" s="1">
        <f t="shared" si="65"/>
        <v>161.83648180461773</v>
      </c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6" t="e">
        <f t="shared" si="37"/>
        <v>#REF!</v>
      </c>
      <c r="BS82">
        <f t="shared" si="48"/>
        <v>4</v>
      </c>
      <c r="BT82">
        <f t="shared" si="49"/>
        <v>1</v>
      </c>
    </row>
    <row r="83" spans="1:72" x14ac:dyDescent="0.25">
      <c r="A83" s="7">
        <v>35338</v>
      </c>
      <c r="B83" s="8">
        <v>0.23122999999999999</v>
      </c>
      <c r="C83" s="8">
        <f t="shared" si="38"/>
        <v>0.2145618681372618</v>
      </c>
      <c r="D83" s="9">
        <f t="shared" si="29"/>
        <v>2.2618601633724742</v>
      </c>
      <c r="E83" s="8">
        <v>2.1</v>
      </c>
      <c r="F83" s="8">
        <f t="shared" si="39"/>
        <v>2.108205637815217</v>
      </c>
      <c r="G83" s="9">
        <f t="shared" si="30"/>
        <v>-0.48982350560607685</v>
      </c>
      <c r="H83" s="8">
        <v>0.29139999999999999</v>
      </c>
      <c r="I83" s="8">
        <f t="shared" si="40"/>
        <v>0.28393365983133501</v>
      </c>
      <c r="J83" s="9">
        <f t="shared" si="41"/>
        <v>0.48393365983133502</v>
      </c>
      <c r="K83" s="8">
        <v>0.57099999999999995</v>
      </c>
      <c r="L83" s="8">
        <f t="shared" si="42"/>
        <v>0.67414457583666798</v>
      </c>
      <c r="M83" s="9">
        <f t="shared" si="32"/>
        <v>-0.94102782965126375</v>
      </c>
      <c r="N83" s="17" t="s">
        <v>19</v>
      </c>
      <c r="P83" s="79"/>
      <c r="Q83" t="str">
        <f>_xll.BDH($Q$2,"PX_LAST",A83,A83,"Days=A","Fill=P")</f>
        <v>#N/A Invalid Security</v>
      </c>
      <c r="U83" s="40">
        <f t="shared" si="33"/>
        <v>0.3287356219866171</v>
      </c>
      <c r="V83" s="14" t="str">
        <f t="shared" si="21"/>
        <v>SD</v>
      </c>
      <c r="W83" t="str">
        <f t="shared" si="61"/>
        <v>SD</v>
      </c>
      <c r="X83" s="17">
        <f t="shared" si="50"/>
        <v>0.3287356219866171</v>
      </c>
      <c r="Y83" s="34" t="str">
        <f t="shared" si="24"/>
        <v>SD</v>
      </c>
      <c r="Z83">
        <v>0</v>
      </c>
      <c r="AB83" s="16">
        <f t="shared" si="43"/>
        <v>35338</v>
      </c>
      <c r="AC83" s="1">
        <f t="shared" si="44"/>
        <v>0.3287356219866171</v>
      </c>
      <c r="AD83" s="1">
        <f t="shared" si="44"/>
        <v>0.3287356219866171</v>
      </c>
      <c r="AE83" s="1" t="e">
        <f t="shared" si="44"/>
        <v>#N/A</v>
      </c>
      <c r="AF83" s="1" t="e">
        <f t="shared" si="36"/>
        <v>#N/A</v>
      </c>
      <c r="AG83">
        <v>0</v>
      </c>
      <c r="AH83" s="1" t="s">
        <v>19</v>
      </c>
      <c r="AJ83" s="16">
        <f t="shared" si="45"/>
        <v>35338</v>
      </c>
      <c r="AK83" s="1">
        <f t="shared" si="51"/>
        <v>0.3287356219866171</v>
      </c>
      <c r="AL83" s="1">
        <f t="shared" si="51"/>
        <v>0.3287356219866171</v>
      </c>
      <c r="AM83" s="1" t="e">
        <f t="shared" si="51"/>
        <v>#N/A</v>
      </c>
      <c r="AN83" s="1" t="e">
        <f t="shared" si="46"/>
        <v>#N/A</v>
      </c>
      <c r="AO83" s="1">
        <f t="shared" si="52"/>
        <v>651.99</v>
      </c>
      <c r="AP83" s="1">
        <f t="shared" si="53"/>
        <v>651.99</v>
      </c>
      <c r="AQ83" s="1" t="e">
        <f t="shared" si="54"/>
        <v>#N/A</v>
      </c>
      <c r="AR83" s="1" t="e">
        <f t="shared" si="55"/>
        <v>#N/A</v>
      </c>
      <c r="AS83" s="1"/>
      <c r="AT83" s="1"/>
      <c r="AU83" s="16">
        <f t="shared" si="59"/>
        <v>35338</v>
      </c>
      <c r="AV83">
        <f t="shared" si="62"/>
        <v>3</v>
      </c>
      <c r="AW83">
        <f t="shared" si="63"/>
        <v>3</v>
      </c>
      <c r="AX83" s="1"/>
      <c r="AY83" s="1"/>
      <c r="AZ83" s="7">
        <f t="shared" si="47"/>
        <v>35338</v>
      </c>
      <c r="BA83" s="1">
        <f>_xll.BDH($BA$4,"PX_LAST",$A82,$A82,"Days=A","Fill=P")</f>
        <v>651.99</v>
      </c>
      <c r="BB83" s="1" t="str">
        <f t="shared" si="56"/>
        <v>SD</v>
      </c>
      <c r="BC83" s="1">
        <f t="shared" si="57"/>
        <v>0</v>
      </c>
      <c r="BD83" s="1">
        <f t="shared" si="60"/>
        <v>1.8813969841393829E-2</v>
      </c>
      <c r="BE83" s="1">
        <f t="shared" si="58"/>
        <v>1.8813969841393829E-2</v>
      </c>
      <c r="BF83" s="1">
        <f t="shared" si="64"/>
        <v>123.70108358009109</v>
      </c>
      <c r="BG83" s="1">
        <f t="shared" si="65"/>
        <v>164.88126849252708</v>
      </c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6" t="e">
        <f t="shared" si="37"/>
        <v>#REF!</v>
      </c>
      <c r="BS83">
        <f t="shared" si="48"/>
        <v>3</v>
      </c>
      <c r="BT83">
        <f t="shared" si="49"/>
        <v>1</v>
      </c>
    </row>
    <row r="84" spans="1:72" x14ac:dyDescent="0.25">
      <c r="A84" s="7">
        <v>35369</v>
      </c>
      <c r="B84" s="8">
        <v>0.21048500000000001</v>
      </c>
      <c r="C84" s="8">
        <f t="shared" si="38"/>
        <v>0.21130037362745238</v>
      </c>
      <c r="D84" s="9">
        <f t="shared" si="29"/>
        <v>1.9219277467615372</v>
      </c>
      <c r="E84" s="8">
        <v>2.6</v>
      </c>
      <c r="F84" s="8">
        <f t="shared" si="39"/>
        <v>2.5016411275630435</v>
      </c>
      <c r="G84" s="9">
        <f t="shared" si="30"/>
        <v>-0.11931911252407662</v>
      </c>
      <c r="H84" s="8">
        <v>0.2843</v>
      </c>
      <c r="I84" s="8">
        <f t="shared" si="40"/>
        <v>0.28422673196626702</v>
      </c>
      <c r="J84" s="9">
        <f t="shared" si="41"/>
        <v>0.48422673196626703</v>
      </c>
      <c r="K84" s="8">
        <v>0.81200000000000006</v>
      </c>
      <c r="L84" s="8">
        <f t="shared" si="42"/>
        <v>0.78442891516733371</v>
      </c>
      <c r="M84" s="9">
        <f t="shared" si="32"/>
        <v>-0.17592432235681055</v>
      </c>
      <c r="N84" s="17" t="s">
        <v>19</v>
      </c>
      <c r="P84" s="79"/>
      <c r="Q84" t="str">
        <f>_xll.BDH($Q$2,"PX_LAST",A84,A84,"Days=A","Fill=P")</f>
        <v>#N/A Invalid Security</v>
      </c>
      <c r="U84" s="40">
        <f t="shared" si="33"/>
        <v>0.52772776096172924</v>
      </c>
      <c r="V84" s="14" t="str">
        <f t="shared" si="21"/>
        <v>E</v>
      </c>
      <c r="W84" t="str">
        <f t="shared" si="61"/>
        <v>E</v>
      </c>
      <c r="X84" s="17">
        <f t="shared" si="50"/>
        <v>0.52772776096172924</v>
      </c>
      <c r="Y84" s="34" t="str">
        <f t="shared" ref="Y84:Y147" si="66">IF(OR(ABS($X84-$X83)&gt;$AB$2,X84*X83&lt;0,ABS(U84-MAX(U73:U83))&gt;$AP$2),V84,Y83)</f>
        <v>E</v>
      </c>
      <c r="Z84">
        <v>0</v>
      </c>
      <c r="AB84" s="16">
        <f t="shared" si="43"/>
        <v>35369</v>
      </c>
      <c r="AC84" s="1">
        <f t="shared" si="44"/>
        <v>0.52772776096172924</v>
      </c>
      <c r="AD84" s="1" t="e">
        <f t="shared" si="44"/>
        <v>#N/A</v>
      </c>
      <c r="AE84" s="1" t="e">
        <f t="shared" si="44"/>
        <v>#N/A</v>
      </c>
      <c r="AF84" s="1" t="e">
        <f t="shared" si="36"/>
        <v>#N/A</v>
      </c>
      <c r="AG84">
        <v>0</v>
      </c>
      <c r="AH84" s="1" t="s">
        <v>19</v>
      </c>
      <c r="AJ84" s="16">
        <f t="shared" si="45"/>
        <v>35369</v>
      </c>
      <c r="AK84" s="1">
        <f t="shared" si="51"/>
        <v>0.52772776096172924</v>
      </c>
      <c r="AL84" s="1" t="e">
        <f t="shared" si="51"/>
        <v>#N/A</v>
      </c>
      <c r="AM84" s="1" t="e">
        <f t="shared" si="51"/>
        <v>#N/A</v>
      </c>
      <c r="AN84" s="1" t="e">
        <f t="shared" si="46"/>
        <v>#N/A</v>
      </c>
      <c r="AO84" s="1">
        <f t="shared" si="52"/>
        <v>687.31</v>
      </c>
      <c r="AP84" s="1" t="e">
        <f t="shared" si="53"/>
        <v>#N/A</v>
      </c>
      <c r="AQ84" s="1" t="e">
        <f t="shared" si="54"/>
        <v>#N/A</v>
      </c>
      <c r="AR84" s="1" t="e">
        <f t="shared" si="55"/>
        <v>#N/A</v>
      </c>
      <c r="AS84" s="1"/>
      <c r="AT84" s="1"/>
      <c r="AU84" s="16">
        <f t="shared" si="59"/>
        <v>35369</v>
      </c>
      <c r="AV84">
        <f t="shared" si="62"/>
        <v>4</v>
      </c>
      <c r="AW84">
        <f t="shared" si="63"/>
        <v>4</v>
      </c>
      <c r="AX84" s="1"/>
      <c r="AY84" s="1"/>
      <c r="AZ84" s="7">
        <f t="shared" si="47"/>
        <v>35369</v>
      </c>
      <c r="BA84" s="1">
        <f>_xll.BDH($BA$4,"PX_LAST",$A83,$A83,"Days=A","Fill=P")</f>
        <v>687.31</v>
      </c>
      <c r="BB84" s="1" t="str">
        <f t="shared" si="56"/>
        <v>E</v>
      </c>
      <c r="BC84" s="1">
        <f t="shared" si="57"/>
        <v>1</v>
      </c>
      <c r="BD84" s="1">
        <f t="shared" si="60"/>
        <v>5.4172610009355804E-2</v>
      </c>
      <c r="BE84" s="1">
        <f t="shared" si="58"/>
        <v>0</v>
      </c>
      <c r="BF84" s="1">
        <f t="shared" si="64"/>
        <v>123.70108358009109</v>
      </c>
      <c r="BG84" s="1">
        <f t="shared" si="65"/>
        <v>173.81331714842065</v>
      </c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6" t="e">
        <f t="shared" si="37"/>
        <v>#REF!</v>
      </c>
      <c r="BS84">
        <f t="shared" si="48"/>
        <v>4</v>
      </c>
      <c r="BT84">
        <f t="shared" si="49"/>
        <v>1</v>
      </c>
    </row>
    <row r="85" spans="1:72" x14ac:dyDescent="0.25">
      <c r="A85" s="7">
        <v>35399</v>
      </c>
      <c r="B85" s="8">
        <v>0.20022899999999999</v>
      </c>
      <c r="C85" s="8">
        <f t="shared" si="38"/>
        <v>0.20244327472549048</v>
      </c>
      <c r="D85" s="9">
        <f t="shared" si="29"/>
        <v>1.6233320647080225</v>
      </c>
      <c r="E85" s="8">
        <v>3.3</v>
      </c>
      <c r="F85" s="8">
        <f t="shared" si="39"/>
        <v>3.1403282255126088</v>
      </c>
      <c r="G85" s="9">
        <f t="shared" si="30"/>
        <v>0.55527981875603927</v>
      </c>
      <c r="H85" s="8">
        <v>0.51749999999999996</v>
      </c>
      <c r="I85" s="8">
        <f t="shared" si="40"/>
        <v>0.47084534639325337</v>
      </c>
      <c r="J85" s="9">
        <f t="shared" si="41"/>
        <v>0.67084534639325333</v>
      </c>
      <c r="K85" s="8">
        <v>0.70599999999999996</v>
      </c>
      <c r="L85" s="8">
        <f t="shared" si="42"/>
        <v>0.72168578303346675</v>
      </c>
      <c r="M85" s="9">
        <f t="shared" si="32"/>
        <v>-0.5384751797734425</v>
      </c>
      <c r="N85" s="17" t="s">
        <v>19</v>
      </c>
      <c r="P85" s="79"/>
      <c r="Q85" t="str">
        <f>_xll.BDH($Q$2,"PX_LAST",A85,A85,"Days=A","Fill=P")</f>
        <v>#N/A Invalid Security</v>
      </c>
      <c r="U85" s="40">
        <f t="shared" si="33"/>
        <v>0.57774551252096829</v>
      </c>
      <c r="V85" s="14" t="str">
        <f t="shared" si="21"/>
        <v>E</v>
      </c>
      <c r="W85" t="str">
        <f t="shared" si="61"/>
        <v>E</v>
      </c>
      <c r="X85" s="17">
        <f t="shared" si="50"/>
        <v>0.52772776096172924</v>
      </c>
      <c r="Y85" s="34" t="str">
        <f t="shared" si="66"/>
        <v>E</v>
      </c>
      <c r="Z85">
        <v>0</v>
      </c>
      <c r="AB85" s="16">
        <f t="shared" si="43"/>
        <v>35399</v>
      </c>
      <c r="AC85" s="1">
        <f t="shared" si="44"/>
        <v>0.57774551252096829</v>
      </c>
      <c r="AD85" s="1" t="e">
        <f t="shared" si="44"/>
        <v>#N/A</v>
      </c>
      <c r="AE85" s="1" t="e">
        <f t="shared" si="44"/>
        <v>#N/A</v>
      </c>
      <c r="AF85" s="1" t="e">
        <f t="shared" si="36"/>
        <v>#N/A</v>
      </c>
      <c r="AG85">
        <v>0</v>
      </c>
      <c r="AH85" s="1" t="s">
        <v>19</v>
      </c>
      <c r="AJ85" s="16">
        <f t="shared" si="45"/>
        <v>35399</v>
      </c>
      <c r="AK85" s="1">
        <f t="shared" si="51"/>
        <v>0.57774551252096829</v>
      </c>
      <c r="AL85" s="1" t="e">
        <f t="shared" si="51"/>
        <v>#N/A</v>
      </c>
      <c r="AM85" s="1" t="e">
        <f t="shared" si="51"/>
        <v>#N/A</v>
      </c>
      <c r="AN85" s="1" t="e">
        <f t="shared" si="46"/>
        <v>#N/A</v>
      </c>
      <c r="AO85" s="1">
        <f t="shared" si="52"/>
        <v>705.27</v>
      </c>
      <c r="AP85" s="1" t="e">
        <f t="shared" si="53"/>
        <v>#N/A</v>
      </c>
      <c r="AQ85" s="1" t="e">
        <f t="shared" si="54"/>
        <v>#N/A</v>
      </c>
      <c r="AR85" s="1" t="e">
        <f t="shared" si="55"/>
        <v>#N/A</v>
      </c>
      <c r="AS85" s="1"/>
      <c r="AT85" s="1"/>
      <c r="AU85" s="16">
        <f t="shared" si="59"/>
        <v>35399</v>
      </c>
      <c r="AV85">
        <f t="shared" si="62"/>
        <v>4</v>
      </c>
      <c r="AW85">
        <f t="shared" si="63"/>
        <v>4</v>
      </c>
      <c r="AX85" s="1"/>
      <c r="AY85" s="1"/>
      <c r="AZ85" s="7">
        <f t="shared" si="47"/>
        <v>35399</v>
      </c>
      <c r="BA85" s="1">
        <f>_xll.BDH($BA$4,"PX_LAST",$A84,$A84,"Days=A","Fill=P")</f>
        <v>705.27</v>
      </c>
      <c r="BB85" s="1" t="str">
        <f t="shared" si="56"/>
        <v>E</v>
      </c>
      <c r="BC85" s="1">
        <f t="shared" si="57"/>
        <v>1</v>
      </c>
      <c r="BD85" s="1">
        <f t="shared" si="60"/>
        <v>2.6130857982569866E-2</v>
      </c>
      <c r="BE85" s="1">
        <f t="shared" si="58"/>
        <v>2.6130857982569866E-2</v>
      </c>
      <c r="BF85" s="1">
        <f t="shared" si="64"/>
        <v>126.93349902741247</v>
      </c>
      <c r="BG85" s="1">
        <f t="shared" si="65"/>
        <v>178.35520825430541</v>
      </c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6" t="e">
        <f t="shared" si="37"/>
        <v>#REF!</v>
      </c>
      <c r="BS85">
        <f t="shared" si="48"/>
        <v>4</v>
      </c>
      <c r="BT85">
        <f t="shared" si="49"/>
        <v>1</v>
      </c>
    </row>
    <row r="86" spans="1:72" x14ac:dyDescent="0.25">
      <c r="A86" s="7">
        <v>35430</v>
      </c>
      <c r="B86" s="8">
        <v>0.287381</v>
      </c>
      <c r="C86" s="8">
        <f t="shared" si="38"/>
        <v>0.27039345494509814</v>
      </c>
      <c r="D86" s="9">
        <f t="shared" si="29"/>
        <v>2.3929711821651103</v>
      </c>
      <c r="E86" s="8">
        <v>3.3</v>
      </c>
      <c r="F86" s="8">
        <f t="shared" si="39"/>
        <v>3.2680656451025221</v>
      </c>
      <c r="G86" s="9">
        <f t="shared" si="30"/>
        <v>0.88681539418097355</v>
      </c>
      <c r="H86" s="8">
        <v>0.16189999999999999</v>
      </c>
      <c r="I86" s="8">
        <f t="shared" si="40"/>
        <v>0.22368906927865068</v>
      </c>
      <c r="J86" s="9">
        <f t="shared" si="41"/>
        <v>0.42368906927865069</v>
      </c>
      <c r="K86" s="8">
        <v>0.76100000000000001</v>
      </c>
      <c r="L86" s="8">
        <f t="shared" si="42"/>
        <v>0.75313715660669334</v>
      </c>
      <c r="M86" s="9">
        <f t="shared" si="32"/>
        <v>-0.26127244216027784</v>
      </c>
      <c r="N86" s="17" t="s">
        <v>19</v>
      </c>
      <c r="P86" s="79"/>
      <c r="Q86" t="str">
        <f>_xll.BDH($Q$2,"PX_LAST",A86,A86,"Days=A","Fill=P")</f>
        <v>#N/A Invalid Security</v>
      </c>
      <c r="U86" s="40">
        <f t="shared" si="33"/>
        <v>0.86055080086611424</v>
      </c>
      <c r="V86" s="14" t="str">
        <f t="shared" si="21"/>
        <v>E</v>
      </c>
      <c r="W86" t="str">
        <f t="shared" si="61"/>
        <v>E</v>
      </c>
      <c r="X86" s="17">
        <f t="shared" si="50"/>
        <v>0.52772776096172924</v>
      </c>
      <c r="Y86" s="34" t="str">
        <f t="shared" si="66"/>
        <v>E</v>
      </c>
      <c r="Z86">
        <v>0</v>
      </c>
      <c r="AB86" s="16">
        <f t="shared" si="43"/>
        <v>35430</v>
      </c>
      <c r="AC86" s="1">
        <f t="shared" si="44"/>
        <v>0.86055080086611424</v>
      </c>
      <c r="AD86" s="1" t="e">
        <f t="shared" si="44"/>
        <v>#N/A</v>
      </c>
      <c r="AE86" s="1" t="e">
        <f t="shared" si="44"/>
        <v>#N/A</v>
      </c>
      <c r="AF86" s="1" t="e">
        <f t="shared" si="36"/>
        <v>#N/A</v>
      </c>
      <c r="AG86">
        <v>0</v>
      </c>
      <c r="AH86" s="1" t="s">
        <v>19</v>
      </c>
      <c r="AJ86" s="16">
        <f t="shared" si="45"/>
        <v>35430</v>
      </c>
      <c r="AK86" s="1">
        <f t="shared" si="51"/>
        <v>0.86055080086611424</v>
      </c>
      <c r="AL86" s="1" t="e">
        <f t="shared" si="51"/>
        <v>#N/A</v>
      </c>
      <c r="AM86" s="1" t="e">
        <f t="shared" si="51"/>
        <v>#N/A</v>
      </c>
      <c r="AN86" s="1" t="e">
        <f t="shared" si="46"/>
        <v>#N/A</v>
      </c>
      <c r="AO86" s="1">
        <f t="shared" si="52"/>
        <v>757.02</v>
      </c>
      <c r="AP86" s="1" t="e">
        <f t="shared" si="53"/>
        <v>#N/A</v>
      </c>
      <c r="AQ86" s="1" t="e">
        <f t="shared" si="54"/>
        <v>#N/A</v>
      </c>
      <c r="AR86" s="1" t="e">
        <f t="shared" si="55"/>
        <v>#N/A</v>
      </c>
      <c r="AS86" s="1"/>
      <c r="AT86" s="1"/>
      <c r="AU86" s="16">
        <f t="shared" si="59"/>
        <v>35430</v>
      </c>
      <c r="AV86">
        <f t="shared" si="62"/>
        <v>4</v>
      </c>
      <c r="AW86">
        <f t="shared" si="63"/>
        <v>4</v>
      </c>
      <c r="AX86" s="1"/>
      <c r="AY86" s="1"/>
      <c r="AZ86" s="7">
        <f t="shared" si="47"/>
        <v>35430</v>
      </c>
      <c r="BA86" s="1">
        <f>_xll.BDH($BA$4,"PX_LAST",$A85,$A85,"Days=A","Fill=P")</f>
        <v>757.02</v>
      </c>
      <c r="BB86" s="1" t="str">
        <f t="shared" si="56"/>
        <v>E</v>
      </c>
      <c r="BC86" s="1">
        <f t="shared" si="57"/>
        <v>1</v>
      </c>
      <c r="BD86" s="1">
        <f t="shared" si="60"/>
        <v>7.3376153813433209E-2</v>
      </c>
      <c r="BE86" s="1">
        <f t="shared" si="58"/>
        <v>7.3376153813433209E-2</v>
      </c>
      <c r="BF86" s="1">
        <f t="shared" si="64"/>
        <v>136.24739097612516</v>
      </c>
      <c r="BG86" s="1">
        <f t="shared" si="65"/>
        <v>191.44222744860025</v>
      </c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6" t="e">
        <f t="shared" si="37"/>
        <v>#REF!</v>
      </c>
      <c r="BS86">
        <f t="shared" si="48"/>
        <v>4</v>
      </c>
      <c r="BT86">
        <f t="shared" si="49"/>
        <v>1</v>
      </c>
    </row>
    <row r="87" spans="1:72" x14ac:dyDescent="0.25">
      <c r="A87" s="7">
        <v>35461</v>
      </c>
      <c r="B87" s="8">
        <v>0.35327199999999997</v>
      </c>
      <c r="C87" s="8">
        <f t="shared" si="38"/>
        <v>0.3366962909890196</v>
      </c>
      <c r="D87" s="9">
        <f t="shared" si="29"/>
        <v>2.8438338261994742</v>
      </c>
      <c r="E87" s="8">
        <v>5.9</v>
      </c>
      <c r="F87" s="8">
        <f t="shared" si="39"/>
        <v>5.3736131290205051</v>
      </c>
      <c r="G87" s="9">
        <f t="shared" si="30"/>
        <v>2.9240775445434122</v>
      </c>
      <c r="H87" s="8">
        <v>0.53069999999999995</v>
      </c>
      <c r="I87" s="8">
        <f t="shared" si="40"/>
        <v>0.46929781385573011</v>
      </c>
      <c r="J87" s="9">
        <f t="shared" si="41"/>
        <v>0.66929781385573017</v>
      </c>
      <c r="K87" s="8">
        <v>0.89500000000000002</v>
      </c>
      <c r="L87" s="8">
        <f t="shared" si="42"/>
        <v>0.86662743132133879</v>
      </c>
      <c r="M87" s="9">
        <f t="shared" si="32"/>
        <v>0.59595789386737463</v>
      </c>
      <c r="N87" s="17" t="s">
        <v>19</v>
      </c>
      <c r="P87" s="79"/>
      <c r="Q87" t="str">
        <f>_xll.BDH($Q$2,"PX_LAST",A87,A87,"Days=A","Fill=P")</f>
        <v>#N/A Invalid Security</v>
      </c>
      <c r="U87" s="40">
        <f t="shared" si="33"/>
        <v>1.7582917696164979</v>
      </c>
      <c r="V87" s="14" t="str">
        <f t="shared" ref="V87:V150" si="67">IF(U87-U86&gt;0,IF(OR(U87&lt;0,V86="C"),"R","E"),IF(OR(U87&gt;=0,V86="E"),"SD","C"))</f>
        <v>E</v>
      </c>
      <c r="W87" t="str">
        <f t="shared" si="61"/>
        <v>E</v>
      </c>
      <c r="X87" s="17">
        <f t="shared" si="50"/>
        <v>0.52772776096172924</v>
      </c>
      <c r="Y87" s="34" t="str">
        <f t="shared" si="66"/>
        <v>E</v>
      </c>
      <c r="Z87">
        <v>0</v>
      </c>
      <c r="AB87" s="16">
        <f t="shared" si="43"/>
        <v>35461</v>
      </c>
      <c r="AC87" s="1">
        <f t="shared" si="44"/>
        <v>1.7582917696164979</v>
      </c>
      <c r="AD87" s="1" t="e">
        <f t="shared" si="44"/>
        <v>#N/A</v>
      </c>
      <c r="AE87" s="1" t="e">
        <f t="shared" si="44"/>
        <v>#N/A</v>
      </c>
      <c r="AF87" s="1" t="e">
        <f t="shared" si="36"/>
        <v>#N/A</v>
      </c>
      <c r="AG87">
        <v>0</v>
      </c>
      <c r="AH87" s="1" t="s">
        <v>19</v>
      </c>
      <c r="AJ87" s="16">
        <f t="shared" si="45"/>
        <v>35461</v>
      </c>
      <c r="AK87" s="1">
        <f t="shared" si="51"/>
        <v>1.7582917696164979</v>
      </c>
      <c r="AL87" s="1" t="e">
        <f t="shared" si="51"/>
        <v>#N/A</v>
      </c>
      <c r="AM87" s="1" t="e">
        <f t="shared" si="51"/>
        <v>#N/A</v>
      </c>
      <c r="AN87" s="1" t="e">
        <f t="shared" si="46"/>
        <v>#N/A</v>
      </c>
      <c r="AO87" s="1">
        <f t="shared" si="52"/>
        <v>740.74</v>
      </c>
      <c r="AP87" s="1" t="e">
        <f t="shared" si="53"/>
        <v>#N/A</v>
      </c>
      <c r="AQ87" s="1" t="e">
        <f t="shared" si="54"/>
        <v>#N/A</v>
      </c>
      <c r="AR87" s="1" t="e">
        <f t="shared" si="55"/>
        <v>#N/A</v>
      </c>
      <c r="AS87" s="1"/>
      <c r="AT87" s="1"/>
      <c r="AU87" s="16">
        <f t="shared" si="59"/>
        <v>35461</v>
      </c>
      <c r="AV87">
        <f t="shared" si="62"/>
        <v>4</v>
      </c>
      <c r="AW87">
        <f t="shared" si="63"/>
        <v>4</v>
      </c>
      <c r="AX87" s="1"/>
      <c r="AY87" s="1"/>
      <c r="AZ87" s="7">
        <f t="shared" si="47"/>
        <v>35461</v>
      </c>
      <c r="BA87" s="1">
        <f>_xll.BDH($BA$4,"PX_LAST",$A86,$A86,"Days=A","Fill=P")</f>
        <v>740.74</v>
      </c>
      <c r="BB87" s="1" t="str">
        <f t="shared" si="56"/>
        <v>E</v>
      </c>
      <c r="BC87" s="1">
        <f t="shared" si="57"/>
        <v>1</v>
      </c>
      <c r="BD87" s="1">
        <f t="shared" si="60"/>
        <v>-2.1505376344086002E-2</v>
      </c>
      <c r="BE87" s="1">
        <f t="shared" si="58"/>
        <v>-2.1505376344086002E-2</v>
      </c>
      <c r="BF87" s="1">
        <f t="shared" si="64"/>
        <v>133.31733955728376</v>
      </c>
      <c r="BG87" s="1">
        <f t="shared" si="65"/>
        <v>187.32519029916799</v>
      </c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6" t="e">
        <f t="shared" si="37"/>
        <v>#REF!</v>
      </c>
      <c r="BS87">
        <f t="shared" si="48"/>
        <v>4</v>
      </c>
      <c r="BT87">
        <f t="shared" si="49"/>
        <v>1</v>
      </c>
    </row>
    <row r="88" spans="1:72" x14ac:dyDescent="0.25">
      <c r="A88" s="7">
        <v>35489</v>
      </c>
      <c r="B88" s="8">
        <v>0.26270300000000002</v>
      </c>
      <c r="C88" s="8">
        <f t="shared" si="38"/>
        <v>0.27750165819780392</v>
      </c>
      <c r="D88" s="9">
        <f t="shared" ref="D88:D151" si="68">(C88-AVERAGE(C69:C88))/AVEDEV(C69:C88)</f>
        <v>1.799241208863003</v>
      </c>
      <c r="E88" s="8">
        <v>6.1</v>
      </c>
      <c r="F88" s="8">
        <f t="shared" si="39"/>
        <v>5.9547226258041013</v>
      </c>
      <c r="G88" s="9">
        <f t="shared" ref="G88:G151" si="69">(F88-AVERAGE(F69:F88))/AVEDEV(F69:F88)</f>
        <v>3.136300513320561</v>
      </c>
      <c r="H88" s="8">
        <v>1.0792999999999999</v>
      </c>
      <c r="I88" s="8">
        <f t="shared" si="40"/>
        <v>0.95729956277114603</v>
      </c>
      <c r="J88" s="9">
        <f t="shared" si="41"/>
        <v>1.157299562771146</v>
      </c>
      <c r="K88" s="8">
        <v>1.117</v>
      </c>
      <c r="L88" s="8">
        <f t="shared" si="42"/>
        <v>1.0669254862642679</v>
      </c>
      <c r="M88" s="9">
        <f t="shared" ref="M88:M151" si="70">(L88-AVERAGE(L69:L88))/AVEDEV(L69:L88)</f>
        <v>1.7955236139147888</v>
      </c>
      <c r="N88" s="17" t="s">
        <v>19</v>
      </c>
      <c r="P88" s="79"/>
      <c r="Q88" t="str">
        <f>_xll.BDH($Q$2,"PX_LAST",A88,A88,"Days=A","Fill=P")</f>
        <v>#N/A Invalid Security</v>
      </c>
      <c r="U88" s="40">
        <f t="shared" ref="U88:U151" si="71">AVERAGE(D88,G88,J88,M88,S88)</f>
        <v>1.9720912247173747</v>
      </c>
      <c r="V88" s="14" t="str">
        <f t="shared" si="67"/>
        <v>E</v>
      </c>
      <c r="W88" t="str">
        <f t="shared" si="61"/>
        <v>E</v>
      </c>
      <c r="X88" s="17">
        <f t="shared" si="50"/>
        <v>0.52772776096172924</v>
      </c>
      <c r="Y88" s="34" t="str">
        <f t="shared" si="66"/>
        <v>E</v>
      </c>
      <c r="Z88">
        <v>0</v>
      </c>
      <c r="AB88" s="16">
        <f t="shared" si="43"/>
        <v>35489</v>
      </c>
      <c r="AC88" s="1">
        <f t="shared" si="44"/>
        <v>1.9720912247173747</v>
      </c>
      <c r="AD88" s="1">
        <f t="shared" si="44"/>
        <v>1.9720912247173747</v>
      </c>
      <c r="AE88" s="1" t="e">
        <f t="shared" si="44"/>
        <v>#N/A</v>
      </c>
      <c r="AF88" s="1" t="e">
        <f t="shared" si="36"/>
        <v>#N/A</v>
      </c>
      <c r="AG88">
        <v>0</v>
      </c>
      <c r="AH88" s="1" t="s">
        <v>19</v>
      </c>
      <c r="AJ88" s="16">
        <f t="shared" si="45"/>
        <v>35489</v>
      </c>
      <c r="AK88" s="1">
        <f t="shared" si="51"/>
        <v>1.9720912247173747</v>
      </c>
      <c r="AL88" s="1">
        <f t="shared" si="51"/>
        <v>1.9720912247173747</v>
      </c>
      <c r="AM88" s="1" t="e">
        <f t="shared" si="51"/>
        <v>#N/A</v>
      </c>
      <c r="AN88" s="1" t="e">
        <f t="shared" si="46"/>
        <v>#N/A</v>
      </c>
      <c r="AO88" s="1">
        <f t="shared" si="52"/>
        <v>786.16</v>
      </c>
      <c r="AP88" s="1">
        <f t="shared" si="53"/>
        <v>786.16</v>
      </c>
      <c r="AQ88" s="1" t="e">
        <f t="shared" si="54"/>
        <v>#N/A</v>
      </c>
      <c r="AR88" s="1" t="e">
        <f t="shared" si="55"/>
        <v>#N/A</v>
      </c>
      <c r="AS88" s="1"/>
      <c r="AT88" s="1"/>
      <c r="AU88" s="16">
        <f t="shared" si="59"/>
        <v>35489</v>
      </c>
      <c r="AV88">
        <f t="shared" si="62"/>
        <v>4</v>
      </c>
      <c r="AW88">
        <f t="shared" si="63"/>
        <v>4</v>
      </c>
      <c r="AX88" s="1"/>
      <c r="AY88" s="1"/>
      <c r="AZ88" s="7">
        <f t="shared" si="47"/>
        <v>35489</v>
      </c>
      <c r="BA88" s="1">
        <f>_xll.BDH($BA$4,"PX_LAST",$A87,$A87,"Days=A","Fill=P")</f>
        <v>786.16</v>
      </c>
      <c r="BB88" s="1" t="str">
        <f t="shared" si="56"/>
        <v>E</v>
      </c>
      <c r="BC88" s="1">
        <f t="shared" si="57"/>
        <v>1</v>
      </c>
      <c r="BD88" s="1">
        <f t="shared" si="60"/>
        <v>6.1317061317061272E-2</v>
      </c>
      <c r="BE88" s="1">
        <f t="shared" si="58"/>
        <v>6.1317061317061272E-2</v>
      </c>
      <c r="BF88" s="1">
        <f t="shared" si="64"/>
        <v>141.49196704154519</v>
      </c>
      <c r="BG88" s="1">
        <f t="shared" si="65"/>
        <v>198.81142047897225</v>
      </c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6" t="e">
        <f t="shared" si="37"/>
        <v>#REF!</v>
      </c>
      <c r="BS88">
        <f t="shared" si="48"/>
        <v>4</v>
      </c>
      <c r="BT88">
        <f t="shared" si="49"/>
        <v>1</v>
      </c>
    </row>
    <row r="89" spans="1:72" x14ac:dyDescent="0.25">
      <c r="A89" s="7">
        <v>35520</v>
      </c>
      <c r="B89" s="8">
        <v>0.21680099999999999</v>
      </c>
      <c r="C89" s="8">
        <f t="shared" si="38"/>
        <v>0.22894113163956079</v>
      </c>
      <c r="D89" s="9">
        <f t="shared" si="68"/>
        <v>1.0063183489403715</v>
      </c>
      <c r="E89" s="8">
        <v>6.2</v>
      </c>
      <c r="F89" s="8">
        <f t="shared" si="39"/>
        <v>6.1509445251608215</v>
      </c>
      <c r="G89" s="9">
        <f t="shared" si="69"/>
        <v>2.8513537135313696</v>
      </c>
      <c r="H89" s="8">
        <v>0.44009999999999999</v>
      </c>
      <c r="I89" s="8">
        <f t="shared" si="40"/>
        <v>0.54353991255422929</v>
      </c>
      <c r="J89" s="9">
        <f t="shared" si="41"/>
        <v>0.74353991255422924</v>
      </c>
      <c r="K89" s="8">
        <v>0.79600000000000004</v>
      </c>
      <c r="L89" s="8">
        <f t="shared" si="42"/>
        <v>0.85018509725285363</v>
      </c>
      <c r="M89" s="9">
        <f t="shared" si="70"/>
        <v>0.34619457748729482</v>
      </c>
      <c r="N89" s="17" t="s">
        <v>19</v>
      </c>
      <c r="P89" s="79"/>
      <c r="Q89" t="str">
        <f>_xll.BDH($Q$2,"PX_LAST",A89,A89,"Days=A","Fill=P")</f>
        <v>#N/A Invalid Security</v>
      </c>
      <c r="U89" s="40">
        <f t="shared" si="71"/>
        <v>1.2368516381283163</v>
      </c>
      <c r="V89" s="14" t="str">
        <f t="shared" si="67"/>
        <v>SD</v>
      </c>
      <c r="W89" t="str">
        <f t="shared" si="61"/>
        <v>SD</v>
      </c>
      <c r="X89" s="17">
        <f t="shared" si="50"/>
        <v>1.2368516381283163</v>
      </c>
      <c r="Y89" s="34" t="str">
        <f t="shared" si="66"/>
        <v>SD</v>
      </c>
      <c r="Z89">
        <v>0</v>
      </c>
      <c r="AB89" s="16">
        <f t="shared" si="43"/>
        <v>35520</v>
      </c>
      <c r="AC89" s="1" t="e">
        <f t="shared" si="44"/>
        <v>#N/A</v>
      </c>
      <c r="AD89" s="1">
        <f t="shared" si="44"/>
        <v>1.2368516381283163</v>
      </c>
      <c r="AE89" s="1" t="e">
        <f t="shared" si="44"/>
        <v>#N/A</v>
      </c>
      <c r="AF89" s="1" t="e">
        <f t="shared" si="36"/>
        <v>#N/A</v>
      </c>
      <c r="AG89">
        <v>0</v>
      </c>
      <c r="AH89" s="1" t="s">
        <v>19</v>
      </c>
      <c r="AJ89" s="16">
        <f t="shared" si="45"/>
        <v>35520</v>
      </c>
      <c r="AK89" s="1" t="e">
        <f t="shared" si="51"/>
        <v>#N/A</v>
      </c>
      <c r="AL89" s="1">
        <f t="shared" si="51"/>
        <v>1.2368516381283163</v>
      </c>
      <c r="AM89" s="1" t="e">
        <f t="shared" si="51"/>
        <v>#N/A</v>
      </c>
      <c r="AN89" s="1" t="e">
        <f t="shared" si="46"/>
        <v>#N/A</v>
      </c>
      <c r="AO89" s="1" t="e">
        <f t="shared" si="52"/>
        <v>#N/A</v>
      </c>
      <c r="AP89" s="1">
        <f t="shared" si="53"/>
        <v>790.82</v>
      </c>
      <c r="AQ89" s="1" t="e">
        <f t="shared" si="54"/>
        <v>#N/A</v>
      </c>
      <c r="AR89" s="1" t="e">
        <f t="shared" si="55"/>
        <v>#N/A</v>
      </c>
      <c r="AS89" s="1"/>
      <c r="AT89" s="1"/>
      <c r="AU89" s="16">
        <f t="shared" si="59"/>
        <v>35520</v>
      </c>
      <c r="AV89">
        <f t="shared" si="62"/>
        <v>3</v>
      </c>
      <c r="AW89">
        <f t="shared" si="63"/>
        <v>3</v>
      </c>
      <c r="AX89" s="1"/>
      <c r="AY89" s="1"/>
      <c r="AZ89" s="7">
        <f t="shared" si="47"/>
        <v>35520</v>
      </c>
      <c r="BA89" s="1">
        <f>_xll.BDH($BA$4,"PX_LAST",$A88,$A88,"Days=A","Fill=P")</f>
        <v>790.82</v>
      </c>
      <c r="BB89" s="1" t="str">
        <f t="shared" si="56"/>
        <v>SD</v>
      </c>
      <c r="BC89" s="1">
        <f t="shared" si="57"/>
        <v>0</v>
      </c>
      <c r="BD89" s="1">
        <f t="shared" si="60"/>
        <v>5.9275465554087248E-3</v>
      </c>
      <c r="BE89" s="1">
        <f t="shared" si="58"/>
        <v>5.9275465554087248E-3</v>
      </c>
      <c r="BF89" s="1">
        <f t="shared" si="64"/>
        <v>142.3306672634003</v>
      </c>
      <c r="BG89" s="1">
        <f t="shared" si="65"/>
        <v>199.98988442960831</v>
      </c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6" t="e">
        <f t="shared" si="37"/>
        <v>#REF!</v>
      </c>
      <c r="BS89">
        <f t="shared" si="48"/>
        <v>3</v>
      </c>
      <c r="BT89">
        <f t="shared" si="49"/>
        <v>1</v>
      </c>
    </row>
    <row r="90" spans="1:72" x14ac:dyDescent="0.25">
      <c r="A90" s="7">
        <v>35550</v>
      </c>
      <c r="B90" s="8">
        <v>0.20410300000000001</v>
      </c>
      <c r="C90" s="8">
        <f t="shared" si="38"/>
        <v>0.20907062632791218</v>
      </c>
      <c r="D90" s="9">
        <f t="shared" si="68"/>
        <v>0.65801362666097107</v>
      </c>
      <c r="E90" s="8">
        <v>6</v>
      </c>
      <c r="F90" s="8">
        <f t="shared" si="39"/>
        <v>6.0301889050321655</v>
      </c>
      <c r="G90" s="9">
        <f t="shared" si="69"/>
        <v>2.3359881580010788</v>
      </c>
      <c r="H90" s="8">
        <v>0.20039999999999999</v>
      </c>
      <c r="I90" s="8">
        <f t="shared" si="40"/>
        <v>0.26902798251084586</v>
      </c>
      <c r="J90" s="9">
        <f t="shared" si="41"/>
        <v>0.46902798251084588</v>
      </c>
      <c r="K90" s="8">
        <v>0.59299999999999997</v>
      </c>
      <c r="L90" s="8">
        <f t="shared" si="42"/>
        <v>0.64443701945057075</v>
      </c>
      <c r="M90" s="9">
        <f t="shared" si="70"/>
        <v>-1.047455015638743</v>
      </c>
      <c r="N90" s="17" t="s">
        <v>19</v>
      </c>
      <c r="P90" s="79"/>
      <c r="Q90" t="str">
        <f>_xll.BDH($Q$2,"PX_LAST",A90,A90,"Days=A","Fill=P")</f>
        <v>#N/A Invalid Security</v>
      </c>
      <c r="U90" s="40">
        <f t="shared" si="71"/>
        <v>0.60389368788353814</v>
      </c>
      <c r="V90" s="14" t="str">
        <f t="shared" si="67"/>
        <v>SD</v>
      </c>
      <c r="W90" t="str">
        <f t="shared" si="61"/>
        <v>SD</v>
      </c>
      <c r="X90" s="17">
        <f t="shared" si="50"/>
        <v>1.2368516381283163</v>
      </c>
      <c r="Y90" s="34" t="str">
        <f t="shared" si="66"/>
        <v>SD</v>
      </c>
      <c r="Z90">
        <v>0</v>
      </c>
      <c r="AB90" s="16">
        <f t="shared" si="43"/>
        <v>35550</v>
      </c>
      <c r="AC90" s="1" t="e">
        <f t="shared" si="44"/>
        <v>#N/A</v>
      </c>
      <c r="AD90" s="1">
        <f t="shared" si="44"/>
        <v>0.60389368788353814</v>
      </c>
      <c r="AE90" s="1" t="e">
        <f t="shared" si="44"/>
        <v>#N/A</v>
      </c>
      <c r="AF90" s="1" t="e">
        <f t="shared" si="36"/>
        <v>#N/A</v>
      </c>
      <c r="AG90">
        <v>0</v>
      </c>
      <c r="AH90" s="1" t="s">
        <v>19</v>
      </c>
      <c r="AJ90" s="16">
        <f t="shared" si="45"/>
        <v>35550</v>
      </c>
      <c r="AK90" s="1" t="e">
        <f t="shared" si="51"/>
        <v>#N/A</v>
      </c>
      <c r="AL90" s="1">
        <f t="shared" si="51"/>
        <v>0.60389368788353814</v>
      </c>
      <c r="AM90" s="1" t="e">
        <f t="shared" si="51"/>
        <v>#N/A</v>
      </c>
      <c r="AN90" s="1" t="e">
        <f t="shared" si="46"/>
        <v>#N/A</v>
      </c>
      <c r="AO90" s="1" t="e">
        <f t="shared" si="52"/>
        <v>#N/A</v>
      </c>
      <c r="AP90" s="1">
        <f t="shared" si="53"/>
        <v>757.12</v>
      </c>
      <c r="AQ90" s="1" t="e">
        <f t="shared" si="54"/>
        <v>#N/A</v>
      </c>
      <c r="AR90" s="1" t="e">
        <f t="shared" si="55"/>
        <v>#N/A</v>
      </c>
      <c r="AS90" s="1"/>
      <c r="AT90" s="1"/>
      <c r="AU90" s="16">
        <f t="shared" si="59"/>
        <v>35550</v>
      </c>
      <c r="AV90">
        <f t="shared" si="62"/>
        <v>3</v>
      </c>
      <c r="AW90">
        <f t="shared" si="63"/>
        <v>3</v>
      </c>
      <c r="AX90" s="1"/>
      <c r="AY90" s="1"/>
      <c r="AZ90" s="7">
        <f t="shared" si="47"/>
        <v>35550</v>
      </c>
      <c r="BA90" s="1">
        <f>_xll.BDH($BA$4,"PX_LAST",$A89,$A89,"Days=A","Fill=P")</f>
        <v>757.12</v>
      </c>
      <c r="BB90" s="1" t="str">
        <f t="shared" si="56"/>
        <v>SD</v>
      </c>
      <c r="BC90" s="1">
        <f t="shared" si="57"/>
        <v>0</v>
      </c>
      <c r="BD90" s="1">
        <f t="shared" si="60"/>
        <v>-4.2613995599504406E-2</v>
      </c>
      <c r="BE90" s="1">
        <f t="shared" si="58"/>
        <v>0</v>
      </c>
      <c r="BF90" s="1">
        <f t="shared" si="64"/>
        <v>142.3306672634003</v>
      </c>
      <c r="BG90" s="1">
        <f t="shared" si="65"/>
        <v>191.46751637457959</v>
      </c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6" t="e">
        <f t="shared" si="37"/>
        <v>#REF!</v>
      </c>
      <c r="BS90">
        <f t="shared" si="48"/>
        <v>3</v>
      </c>
      <c r="BT90">
        <f t="shared" si="49"/>
        <v>1</v>
      </c>
    </row>
    <row r="91" spans="1:72" x14ac:dyDescent="0.25">
      <c r="A91" s="7">
        <v>35581</v>
      </c>
      <c r="B91" s="8">
        <v>0.20465800000000001</v>
      </c>
      <c r="C91" s="8">
        <f t="shared" si="38"/>
        <v>0.20554052526558247</v>
      </c>
      <c r="D91" s="9">
        <f t="shared" si="68"/>
        <v>0.57947086539093517</v>
      </c>
      <c r="E91" s="8">
        <v>5.9</v>
      </c>
      <c r="F91" s="8">
        <f t="shared" si="39"/>
        <v>5.9260377810064337</v>
      </c>
      <c r="G91" s="9">
        <f t="shared" si="69"/>
        <v>1.932358370534409</v>
      </c>
      <c r="H91" s="8">
        <v>0.42970000000000003</v>
      </c>
      <c r="I91" s="8">
        <f t="shared" si="40"/>
        <v>0.39756559650216927</v>
      </c>
      <c r="J91" s="9">
        <f t="shared" si="41"/>
        <v>0.59756559650216934</v>
      </c>
      <c r="K91" s="8">
        <v>0.34399999999999997</v>
      </c>
      <c r="L91" s="8">
        <f t="shared" si="42"/>
        <v>0.40408740389011416</v>
      </c>
      <c r="M91" s="9">
        <f t="shared" si="70"/>
        <v>-2.4820440566714317</v>
      </c>
      <c r="N91" s="17" t="s">
        <v>19</v>
      </c>
      <c r="P91" s="79"/>
      <c r="Q91" t="str">
        <f>_xll.BDH($Q$2,"PX_LAST",A91,A91,"Days=A","Fill=P")</f>
        <v>#N/A Invalid Security</v>
      </c>
      <c r="U91" s="40">
        <f t="shared" si="71"/>
        <v>0.15683769393902047</v>
      </c>
      <c r="V91" s="14" t="str">
        <f t="shared" si="67"/>
        <v>SD</v>
      </c>
      <c r="W91" t="str">
        <f t="shared" si="61"/>
        <v>SD</v>
      </c>
      <c r="X91" s="17">
        <f t="shared" si="50"/>
        <v>1.2368516381283163</v>
      </c>
      <c r="Y91" s="34" t="str">
        <f t="shared" si="66"/>
        <v>SD</v>
      </c>
      <c r="Z91">
        <v>0</v>
      </c>
      <c r="AB91" s="16">
        <f t="shared" si="43"/>
        <v>35581</v>
      </c>
      <c r="AC91" s="1">
        <f t="shared" si="44"/>
        <v>0.15683769393902047</v>
      </c>
      <c r="AD91" s="1">
        <f t="shared" si="44"/>
        <v>0.15683769393902047</v>
      </c>
      <c r="AE91" s="1" t="e">
        <f t="shared" si="44"/>
        <v>#N/A</v>
      </c>
      <c r="AF91" s="1" t="e">
        <f t="shared" si="36"/>
        <v>#N/A</v>
      </c>
      <c r="AG91">
        <v>0</v>
      </c>
      <c r="AH91" s="1" t="s">
        <v>19</v>
      </c>
      <c r="AJ91" s="16">
        <f t="shared" si="45"/>
        <v>35581</v>
      </c>
      <c r="AK91" s="1">
        <f t="shared" si="51"/>
        <v>0.15683769393902047</v>
      </c>
      <c r="AL91" s="1">
        <f t="shared" si="51"/>
        <v>0.15683769393902047</v>
      </c>
      <c r="AM91" s="1" t="e">
        <f t="shared" si="51"/>
        <v>#N/A</v>
      </c>
      <c r="AN91" s="1" t="e">
        <f t="shared" si="46"/>
        <v>#N/A</v>
      </c>
      <c r="AO91" s="1">
        <f t="shared" si="52"/>
        <v>801.34</v>
      </c>
      <c r="AP91" s="1">
        <f t="shared" si="53"/>
        <v>801.34</v>
      </c>
      <c r="AQ91" s="1" t="e">
        <f t="shared" si="54"/>
        <v>#N/A</v>
      </c>
      <c r="AR91" s="1" t="e">
        <f t="shared" si="55"/>
        <v>#N/A</v>
      </c>
      <c r="AS91" s="1"/>
      <c r="AT91" s="1"/>
      <c r="AU91" s="16">
        <f t="shared" si="59"/>
        <v>35581</v>
      </c>
      <c r="AV91">
        <f t="shared" si="62"/>
        <v>3</v>
      </c>
      <c r="AW91">
        <f t="shared" si="63"/>
        <v>3</v>
      </c>
      <c r="AX91" s="1"/>
      <c r="AY91" s="1"/>
      <c r="AZ91" s="7">
        <f t="shared" si="47"/>
        <v>35581</v>
      </c>
      <c r="BA91" s="1">
        <f>_xll.BDH($BA$4,"PX_LAST",$A90,$A90,"Days=A","Fill=P")</f>
        <v>801.34</v>
      </c>
      <c r="BB91" s="1" t="str">
        <f t="shared" si="56"/>
        <v>SD</v>
      </c>
      <c r="BC91" s="1">
        <f t="shared" si="57"/>
        <v>0</v>
      </c>
      <c r="BD91" s="1">
        <f t="shared" si="60"/>
        <v>5.8405536770921529E-2</v>
      </c>
      <c r="BE91" s="1">
        <f t="shared" si="58"/>
        <v>0</v>
      </c>
      <c r="BF91" s="1">
        <f t="shared" si="64"/>
        <v>142.3306672634003</v>
      </c>
      <c r="BG91" s="1">
        <f t="shared" si="65"/>
        <v>202.65027944263213</v>
      </c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6" t="e">
        <f t="shared" si="37"/>
        <v>#REF!</v>
      </c>
      <c r="BS91">
        <f t="shared" si="48"/>
        <v>3</v>
      </c>
      <c r="BT91">
        <f t="shared" si="49"/>
        <v>1</v>
      </c>
    </row>
    <row r="92" spans="1:72" x14ac:dyDescent="0.25">
      <c r="A92" s="7">
        <v>35611</v>
      </c>
      <c r="B92" s="8">
        <v>0.324905</v>
      </c>
      <c r="C92" s="8">
        <f t="shared" si="38"/>
        <v>0.30103210505311651</v>
      </c>
      <c r="D92" s="9">
        <f t="shared" si="68"/>
        <v>1.7088062890215283</v>
      </c>
      <c r="E92" s="8">
        <v>5.9</v>
      </c>
      <c r="F92" s="8">
        <f t="shared" si="39"/>
        <v>5.9052075562012876</v>
      </c>
      <c r="G92" s="9">
        <f t="shared" si="69"/>
        <v>1.6387985323554706</v>
      </c>
      <c r="H92" s="8">
        <v>0.72360000000000002</v>
      </c>
      <c r="I92" s="8">
        <f t="shared" si="40"/>
        <v>0.65839311930043398</v>
      </c>
      <c r="J92" s="9">
        <f t="shared" si="41"/>
        <v>0.85839311930043394</v>
      </c>
      <c r="K92" s="8">
        <v>0.71499999999999997</v>
      </c>
      <c r="L92" s="8">
        <f t="shared" si="42"/>
        <v>0.65281748077802282</v>
      </c>
      <c r="M92" s="9">
        <f t="shared" si="70"/>
        <v>-0.90654713842880053</v>
      </c>
      <c r="N92" s="17" t="s">
        <v>19</v>
      </c>
      <c r="P92" s="79"/>
      <c r="Q92" t="str">
        <f>_xll.BDH($Q$2,"PX_LAST",A92,A92,"Days=A","Fill=P")</f>
        <v>#N/A Invalid Security</v>
      </c>
      <c r="U92" s="40">
        <f t="shared" si="71"/>
        <v>0.82486270056215805</v>
      </c>
      <c r="V92" s="14" t="str">
        <f t="shared" si="67"/>
        <v>E</v>
      </c>
      <c r="W92" t="str">
        <f t="shared" si="61"/>
        <v>E</v>
      </c>
      <c r="X92" s="17">
        <f t="shared" si="50"/>
        <v>0.82486270056215805</v>
      </c>
      <c r="Y92" s="34" t="str">
        <f t="shared" si="66"/>
        <v>E</v>
      </c>
      <c r="Z92">
        <v>0</v>
      </c>
      <c r="AB92" s="16">
        <f t="shared" si="43"/>
        <v>35611</v>
      </c>
      <c r="AC92" s="1">
        <f t="shared" si="44"/>
        <v>0.82486270056215805</v>
      </c>
      <c r="AD92" s="1" t="e">
        <f t="shared" si="44"/>
        <v>#N/A</v>
      </c>
      <c r="AE92" s="1" t="e">
        <f t="shared" si="44"/>
        <v>#N/A</v>
      </c>
      <c r="AF92" s="1" t="e">
        <f t="shared" si="36"/>
        <v>#N/A</v>
      </c>
      <c r="AG92">
        <v>0</v>
      </c>
      <c r="AH92" s="1" t="s">
        <v>19</v>
      </c>
      <c r="AJ92" s="16">
        <f t="shared" si="45"/>
        <v>35611</v>
      </c>
      <c r="AK92" s="1">
        <f t="shared" si="51"/>
        <v>0.82486270056215805</v>
      </c>
      <c r="AL92" s="1" t="e">
        <f t="shared" si="51"/>
        <v>#N/A</v>
      </c>
      <c r="AM92" s="1" t="e">
        <f t="shared" si="51"/>
        <v>#N/A</v>
      </c>
      <c r="AN92" s="1" t="e">
        <f t="shared" si="46"/>
        <v>#N/A</v>
      </c>
      <c r="AO92" s="1">
        <f t="shared" si="52"/>
        <v>848.28</v>
      </c>
      <c r="AP92" s="1" t="e">
        <f t="shared" si="53"/>
        <v>#N/A</v>
      </c>
      <c r="AQ92" s="1" t="e">
        <f t="shared" si="54"/>
        <v>#N/A</v>
      </c>
      <c r="AR92" s="1" t="e">
        <f t="shared" si="55"/>
        <v>#N/A</v>
      </c>
      <c r="AS92" s="1"/>
      <c r="AT92" s="1"/>
      <c r="AU92" s="16">
        <f t="shared" si="59"/>
        <v>35611</v>
      </c>
      <c r="AV92">
        <f t="shared" si="62"/>
        <v>4</v>
      </c>
      <c r="AW92">
        <f t="shared" si="63"/>
        <v>4</v>
      </c>
      <c r="AX92" s="1"/>
      <c r="AY92" s="1"/>
      <c r="AZ92" s="7">
        <f t="shared" si="47"/>
        <v>35611</v>
      </c>
      <c r="BA92" s="1">
        <f>_xll.BDH($BA$4,"PX_LAST",$A91,$A91,"Days=A","Fill=P")</f>
        <v>848.28</v>
      </c>
      <c r="BB92" s="1" t="str">
        <f t="shared" si="56"/>
        <v>E</v>
      </c>
      <c r="BC92" s="1">
        <f t="shared" si="57"/>
        <v>1</v>
      </c>
      <c r="BD92" s="1">
        <f t="shared" si="60"/>
        <v>5.8576883719769324E-2</v>
      </c>
      <c r="BE92" s="1">
        <f t="shared" si="58"/>
        <v>0</v>
      </c>
      <c r="BF92" s="1">
        <f t="shared" si="64"/>
        <v>142.3306672634003</v>
      </c>
      <c r="BG92" s="1">
        <f t="shared" si="65"/>
        <v>214.52090129732196</v>
      </c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6" t="e">
        <f t="shared" si="37"/>
        <v>#REF!</v>
      </c>
      <c r="BS92">
        <f t="shared" si="48"/>
        <v>4</v>
      </c>
      <c r="BT92">
        <f t="shared" si="49"/>
        <v>1</v>
      </c>
    </row>
    <row r="93" spans="1:72" x14ac:dyDescent="0.25">
      <c r="A93" s="7">
        <v>35642</v>
      </c>
      <c r="B93" s="8">
        <v>0.37515999999999999</v>
      </c>
      <c r="C93" s="8">
        <f t="shared" si="38"/>
        <v>0.3603344210106233</v>
      </c>
      <c r="D93" s="9">
        <f t="shared" si="68"/>
        <v>2.1422606002494495</v>
      </c>
      <c r="E93" s="8">
        <v>7.2</v>
      </c>
      <c r="F93" s="8">
        <f t="shared" si="39"/>
        <v>6.9410415112402584</v>
      </c>
      <c r="G93" s="9">
        <f t="shared" si="69"/>
        <v>1.889131982673659</v>
      </c>
      <c r="H93" s="8">
        <v>0.70040000000000002</v>
      </c>
      <c r="I93" s="8">
        <f t="shared" si="40"/>
        <v>0.69199862386008681</v>
      </c>
      <c r="J93" s="9">
        <f t="shared" si="41"/>
        <v>0.89199862386008677</v>
      </c>
      <c r="K93" s="8">
        <v>0.89300000000000002</v>
      </c>
      <c r="L93" s="8">
        <f t="shared" si="42"/>
        <v>0.84496349615560462</v>
      </c>
      <c r="M93" s="9">
        <f t="shared" si="70"/>
        <v>0.31055473432330161</v>
      </c>
      <c r="N93" s="17" t="s">
        <v>19</v>
      </c>
      <c r="P93" s="79"/>
      <c r="Q93" t="str">
        <f>_xll.BDH($Q$2,"PX_LAST",A93,A93,"Days=A","Fill=P")</f>
        <v>#N/A Invalid Security</v>
      </c>
      <c r="U93" s="40">
        <f t="shared" si="71"/>
        <v>1.3084864852766243</v>
      </c>
      <c r="V93" s="14" t="str">
        <f t="shared" si="67"/>
        <v>E</v>
      </c>
      <c r="W93" t="str">
        <f t="shared" si="61"/>
        <v>E</v>
      </c>
      <c r="X93" s="17">
        <f t="shared" si="50"/>
        <v>0.82486270056215805</v>
      </c>
      <c r="Y93" s="34" t="str">
        <f t="shared" si="66"/>
        <v>E</v>
      </c>
      <c r="Z93">
        <v>0</v>
      </c>
      <c r="AB93" s="16">
        <f t="shared" si="43"/>
        <v>35642</v>
      </c>
      <c r="AC93" s="1">
        <f t="shared" si="44"/>
        <v>1.3084864852766243</v>
      </c>
      <c r="AD93" s="1">
        <f t="shared" si="44"/>
        <v>1.3084864852766243</v>
      </c>
      <c r="AE93" s="1" t="e">
        <f t="shared" si="44"/>
        <v>#N/A</v>
      </c>
      <c r="AF93" s="1" t="e">
        <f t="shared" si="36"/>
        <v>#N/A</v>
      </c>
      <c r="AG93">
        <v>0</v>
      </c>
      <c r="AH93" s="1" t="s">
        <v>19</v>
      </c>
      <c r="AJ93" s="16">
        <f t="shared" si="45"/>
        <v>35642</v>
      </c>
      <c r="AK93" s="1">
        <f t="shared" si="51"/>
        <v>1.3084864852766243</v>
      </c>
      <c r="AL93" s="1">
        <f t="shared" si="51"/>
        <v>1.3084864852766243</v>
      </c>
      <c r="AM93" s="1" t="e">
        <f t="shared" si="51"/>
        <v>#N/A</v>
      </c>
      <c r="AN93" s="1" t="e">
        <f t="shared" si="46"/>
        <v>#N/A</v>
      </c>
      <c r="AO93" s="1">
        <f t="shared" si="52"/>
        <v>885.14</v>
      </c>
      <c r="AP93" s="1">
        <f t="shared" si="53"/>
        <v>885.14</v>
      </c>
      <c r="AQ93" s="1" t="e">
        <f t="shared" si="54"/>
        <v>#N/A</v>
      </c>
      <c r="AR93" s="1" t="e">
        <f t="shared" si="55"/>
        <v>#N/A</v>
      </c>
      <c r="AS93" s="1"/>
      <c r="AT93" s="1"/>
      <c r="AU93" s="16">
        <f t="shared" si="59"/>
        <v>35642</v>
      </c>
      <c r="AV93">
        <f t="shared" si="62"/>
        <v>4</v>
      </c>
      <c r="AW93">
        <f t="shared" si="63"/>
        <v>4</v>
      </c>
      <c r="AX93" s="1"/>
      <c r="AY93" s="1"/>
      <c r="AZ93" s="7">
        <f t="shared" si="47"/>
        <v>35642</v>
      </c>
      <c r="BA93" s="1">
        <f>_xll.BDH($BA$4,"PX_LAST",$A92,$A92,"Days=A","Fill=P")</f>
        <v>885.14</v>
      </c>
      <c r="BB93" s="1" t="str">
        <f t="shared" si="56"/>
        <v>E</v>
      </c>
      <c r="BC93" s="1">
        <f t="shared" si="57"/>
        <v>1</v>
      </c>
      <c r="BD93" s="1">
        <f t="shared" si="60"/>
        <v>4.345263356438922E-2</v>
      </c>
      <c r="BE93" s="1">
        <f t="shared" si="58"/>
        <v>4.345263356438922E-2</v>
      </c>
      <c r="BF93" s="1">
        <f t="shared" si="64"/>
        <v>148.51530959297185</v>
      </c>
      <c r="BG93" s="1">
        <f t="shared" si="65"/>
        <v>223.84239941329699</v>
      </c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6" t="e">
        <f t="shared" si="37"/>
        <v>#REF!</v>
      </c>
      <c r="BS93">
        <f t="shared" si="48"/>
        <v>4</v>
      </c>
      <c r="BT93">
        <f t="shared" si="49"/>
        <v>1</v>
      </c>
    </row>
    <row r="94" spans="1:72" x14ac:dyDescent="0.25">
      <c r="A94" s="7">
        <v>35673</v>
      </c>
      <c r="B94" s="8">
        <v>0.37337100000000001</v>
      </c>
      <c r="C94" s="8">
        <f t="shared" si="38"/>
        <v>0.37076368420212469</v>
      </c>
      <c r="D94" s="9">
        <f t="shared" si="68"/>
        <v>2.0646508042979788</v>
      </c>
      <c r="E94" s="8">
        <v>7.4</v>
      </c>
      <c r="F94" s="8">
        <f t="shared" si="39"/>
        <v>7.3082083022480528</v>
      </c>
      <c r="G94" s="9">
        <f t="shared" si="69"/>
        <v>1.7721701699204897</v>
      </c>
      <c r="H94" s="8">
        <v>0.52739999999999998</v>
      </c>
      <c r="I94" s="8">
        <f t="shared" si="40"/>
        <v>0.56031972477201741</v>
      </c>
      <c r="J94" s="9">
        <f t="shared" si="41"/>
        <v>0.76031972477201748</v>
      </c>
      <c r="K94" s="8">
        <v>0.70499999999999996</v>
      </c>
      <c r="L94" s="8">
        <f t="shared" si="42"/>
        <v>0.73299269923112087</v>
      </c>
      <c r="M94" s="9">
        <f t="shared" si="70"/>
        <v>-0.61835790315636152</v>
      </c>
      <c r="N94" s="17" t="s">
        <v>19</v>
      </c>
      <c r="P94" s="79"/>
      <c r="Q94" t="str">
        <f>_xll.BDH($Q$2,"PX_LAST",A94,A94,"Days=A","Fill=P")</f>
        <v>#N/A Invalid Security</v>
      </c>
      <c r="U94" s="40">
        <f t="shared" si="71"/>
        <v>0.99469569895853116</v>
      </c>
      <c r="V94" s="14" t="str">
        <f t="shared" si="67"/>
        <v>SD</v>
      </c>
      <c r="W94" t="str">
        <f t="shared" si="61"/>
        <v>SD</v>
      </c>
      <c r="X94" s="17">
        <f t="shared" si="50"/>
        <v>0.99469569895853116</v>
      </c>
      <c r="Y94" s="34" t="str">
        <f t="shared" si="66"/>
        <v>SD</v>
      </c>
      <c r="Z94">
        <v>0</v>
      </c>
      <c r="AB94" s="16">
        <f t="shared" si="43"/>
        <v>35673</v>
      </c>
      <c r="AC94" s="1" t="e">
        <f t="shared" si="44"/>
        <v>#N/A</v>
      </c>
      <c r="AD94" s="1">
        <f t="shared" si="44"/>
        <v>0.99469569895853116</v>
      </c>
      <c r="AE94" s="1" t="e">
        <f t="shared" si="44"/>
        <v>#N/A</v>
      </c>
      <c r="AF94" s="1" t="e">
        <f t="shared" si="36"/>
        <v>#N/A</v>
      </c>
      <c r="AG94">
        <v>0</v>
      </c>
      <c r="AH94" s="1" t="s">
        <v>19</v>
      </c>
      <c r="AJ94" s="16">
        <f t="shared" si="45"/>
        <v>35673</v>
      </c>
      <c r="AK94" s="1" t="e">
        <f t="shared" si="51"/>
        <v>#N/A</v>
      </c>
      <c r="AL94" s="1">
        <f t="shared" si="51"/>
        <v>0.99469569895853116</v>
      </c>
      <c r="AM94" s="1" t="e">
        <f t="shared" si="51"/>
        <v>#N/A</v>
      </c>
      <c r="AN94" s="1" t="e">
        <f t="shared" si="46"/>
        <v>#N/A</v>
      </c>
      <c r="AO94" s="1" t="e">
        <f t="shared" si="52"/>
        <v>#N/A</v>
      </c>
      <c r="AP94" s="1">
        <f t="shared" si="53"/>
        <v>954.29</v>
      </c>
      <c r="AQ94" s="1" t="e">
        <f t="shared" si="54"/>
        <v>#N/A</v>
      </c>
      <c r="AR94" s="1" t="e">
        <f t="shared" si="55"/>
        <v>#N/A</v>
      </c>
      <c r="AS94" s="1"/>
      <c r="AT94" s="1"/>
      <c r="AU94" s="16">
        <f t="shared" si="59"/>
        <v>35673</v>
      </c>
      <c r="AV94">
        <f t="shared" si="62"/>
        <v>3</v>
      </c>
      <c r="AW94">
        <f t="shared" si="63"/>
        <v>3</v>
      </c>
      <c r="AX94" s="1"/>
      <c r="AY94" s="1"/>
      <c r="AZ94" s="7">
        <f t="shared" si="47"/>
        <v>35673</v>
      </c>
      <c r="BA94" s="1">
        <f>_xll.BDH($BA$4,"PX_LAST",$A93,$A93,"Days=A","Fill=P")</f>
        <v>954.29</v>
      </c>
      <c r="BB94" s="1" t="str">
        <f t="shared" si="56"/>
        <v>SD</v>
      </c>
      <c r="BC94" s="1">
        <f t="shared" si="57"/>
        <v>0</v>
      </c>
      <c r="BD94" s="1">
        <f t="shared" si="60"/>
        <v>7.8123234742526471E-2</v>
      </c>
      <c r="BE94" s="1">
        <f t="shared" si="58"/>
        <v>7.8123234742526471E-2</v>
      </c>
      <c r="BF94" s="1">
        <f t="shared" si="64"/>
        <v>160.11780598716257</v>
      </c>
      <c r="BG94" s="1">
        <f t="shared" si="65"/>
        <v>241.32969172799235</v>
      </c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6" t="e">
        <f t="shared" si="37"/>
        <v>#REF!</v>
      </c>
      <c r="BS94">
        <f t="shared" si="48"/>
        <v>3</v>
      </c>
      <c r="BT94">
        <f t="shared" si="49"/>
        <v>1</v>
      </c>
    </row>
    <row r="95" spans="1:72" x14ac:dyDescent="0.25">
      <c r="A95" s="7">
        <v>35703</v>
      </c>
      <c r="B95" s="8">
        <v>0.24901499999999999</v>
      </c>
      <c r="C95" s="8">
        <f t="shared" si="38"/>
        <v>0.27336473684042495</v>
      </c>
      <c r="D95" s="9">
        <f t="shared" si="68"/>
        <v>0.85469807898616057</v>
      </c>
      <c r="E95" s="8">
        <v>7.8</v>
      </c>
      <c r="F95" s="8">
        <f t="shared" si="39"/>
        <v>7.701641660449611</v>
      </c>
      <c r="G95" s="9">
        <f t="shared" si="69"/>
        <v>1.7221616923495324</v>
      </c>
      <c r="H95" s="8">
        <v>0.86460000000000004</v>
      </c>
      <c r="I95" s="8">
        <f t="shared" si="40"/>
        <v>0.8037439449544036</v>
      </c>
      <c r="J95" s="9">
        <f t="shared" si="41"/>
        <v>1.0037439449544037</v>
      </c>
      <c r="K95" s="8">
        <v>0.53900000000000003</v>
      </c>
      <c r="L95" s="8">
        <f t="shared" si="42"/>
        <v>0.5777985398462242</v>
      </c>
      <c r="M95" s="9">
        <f t="shared" si="70"/>
        <v>-1.6840973451095211</v>
      </c>
      <c r="N95" s="17" t="s">
        <v>19</v>
      </c>
      <c r="P95" s="79"/>
      <c r="Q95" t="str">
        <f>_xll.BDH($Q$2,"PX_LAST",A95,A95,"Days=A","Fill=P")</f>
        <v>#N/A Invalid Security</v>
      </c>
      <c r="U95" s="40">
        <f t="shared" si="71"/>
        <v>0.47412659279514385</v>
      </c>
      <c r="V95" s="14" t="str">
        <f t="shared" si="67"/>
        <v>SD</v>
      </c>
      <c r="W95" t="str">
        <f t="shared" si="61"/>
        <v>SD</v>
      </c>
      <c r="X95" s="17">
        <f t="shared" si="50"/>
        <v>0.99469569895853116</v>
      </c>
      <c r="Y95" s="34" t="str">
        <f t="shared" si="66"/>
        <v>SD</v>
      </c>
      <c r="Z95">
        <v>0</v>
      </c>
      <c r="AB95" s="16">
        <f t="shared" si="43"/>
        <v>35703</v>
      </c>
      <c r="AC95" s="1" t="e">
        <f t="shared" si="44"/>
        <v>#N/A</v>
      </c>
      <c r="AD95" s="1">
        <f t="shared" si="44"/>
        <v>0.47412659279514385</v>
      </c>
      <c r="AE95" s="1">
        <f t="shared" si="44"/>
        <v>0.47412659279514385</v>
      </c>
      <c r="AF95" s="1" t="e">
        <f t="shared" si="36"/>
        <v>#N/A</v>
      </c>
      <c r="AG95">
        <v>0</v>
      </c>
      <c r="AH95" s="1" t="s">
        <v>19</v>
      </c>
      <c r="AJ95" s="16">
        <f t="shared" si="45"/>
        <v>35703</v>
      </c>
      <c r="AK95" s="1" t="e">
        <f t="shared" si="51"/>
        <v>#N/A</v>
      </c>
      <c r="AL95" s="1">
        <f t="shared" si="51"/>
        <v>0.47412659279514385</v>
      </c>
      <c r="AM95" s="1">
        <f t="shared" si="51"/>
        <v>0.47412659279514385</v>
      </c>
      <c r="AN95" s="1" t="e">
        <f t="shared" si="46"/>
        <v>#N/A</v>
      </c>
      <c r="AO95" s="1" t="e">
        <f t="shared" si="52"/>
        <v>#N/A</v>
      </c>
      <c r="AP95" s="1">
        <f t="shared" si="53"/>
        <v>899.47</v>
      </c>
      <c r="AQ95" s="1">
        <f t="shared" si="54"/>
        <v>899.47</v>
      </c>
      <c r="AR95" s="1" t="e">
        <f t="shared" si="55"/>
        <v>#N/A</v>
      </c>
      <c r="AS95" s="1"/>
      <c r="AT95" s="1"/>
      <c r="AU95" s="16">
        <f t="shared" si="59"/>
        <v>35703</v>
      </c>
      <c r="AV95">
        <f t="shared" si="62"/>
        <v>3</v>
      </c>
      <c r="AW95">
        <f t="shared" si="63"/>
        <v>3</v>
      </c>
      <c r="AX95" s="1"/>
      <c r="AY95" s="1"/>
      <c r="AZ95" s="7">
        <f t="shared" si="47"/>
        <v>35703</v>
      </c>
      <c r="BA95" s="1">
        <f>_xll.BDH($BA$4,"PX_LAST",$A94,$A94,"Days=A","Fill=P")</f>
        <v>899.47</v>
      </c>
      <c r="BB95" s="1" t="str">
        <f t="shared" si="56"/>
        <v>SD</v>
      </c>
      <c r="BC95" s="1">
        <f t="shared" si="57"/>
        <v>0</v>
      </c>
      <c r="BD95" s="1">
        <f t="shared" si="60"/>
        <v>-5.7445849794087733E-2</v>
      </c>
      <c r="BE95" s="1">
        <f t="shared" si="58"/>
        <v>0</v>
      </c>
      <c r="BF95" s="1">
        <f t="shared" si="64"/>
        <v>160.11780598716257</v>
      </c>
      <c r="BG95" s="1">
        <f t="shared" si="65"/>
        <v>227.46630250613262</v>
      </c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6" t="e">
        <f t="shared" si="37"/>
        <v>#REF!</v>
      </c>
      <c r="BS95">
        <f t="shared" si="48"/>
        <v>3</v>
      </c>
      <c r="BT95">
        <f t="shared" si="49"/>
        <v>1</v>
      </c>
    </row>
    <row r="96" spans="1:72" x14ac:dyDescent="0.25">
      <c r="A96" s="7">
        <v>35734</v>
      </c>
      <c r="B96" s="8">
        <v>0.21277599999999999</v>
      </c>
      <c r="C96" s="8">
        <f t="shared" si="38"/>
        <v>0.22489374736808498</v>
      </c>
      <c r="D96" s="9">
        <f t="shared" si="68"/>
        <v>0.15469534821645992</v>
      </c>
      <c r="E96" s="8">
        <v>7.6</v>
      </c>
      <c r="F96" s="8">
        <f t="shared" si="39"/>
        <v>7.6203283320899224</v>
      </c>
      <c r="G96" s="9">
        <f t="shared" si="69"/>
        <v>1.5151446383742013</v>
      </c>
      <c r="H96" s="8">
        <v>0.59199999999999997</v>
      </c>
      <c r="I96" s="8">
        <f t="shared" si="40"/>
        <v>0.63434878899088076</v>
      </c>
      <c r="J96" s="9">
        <f t="shared" si="41"/>
        <v>0.83434878899088072</v>
      </c>
      <c r="K96" s="8">
        <v>-0.1</v>
      </c>
      <c r="L96" s="8">
        <f t="shared" si="42"/>
        <v>3.5559707969244833E-2</v>
      </c>
      <c r="M96" s="9">
        <f t="shared" si="70"/>
        <v>-4.2523437669837723</v>
      </c>
      <c r="N96" s="17" t="s">
        <v>19</v>
      </c>
      <c r="P96" s="79"/>
      <c r="Q96" t="str">
        <f>_xll.BDH($Q$2,"PX_LAST",A96,A96,"Days=A","Fill=P")</f>
        <v>#N/A Invalid Security</v>
      </c>
      <c r="U96" s="40">
        <f t="shared" si="71"/>
        <v>-0.43703874785055752</v>
      </c>
      <c r="V96" s="14" t="str">
        <f t="shared" si="67"/>
        <v>C</v>
      </c>
      <c r="W96" t="str">
        <f t="shared" si="61"/>
        <v>C</v>
      </c>
      <c r="X96" s="17">
        <f t="shared" si="50"/>
        <v>-0.43703874785055752</v>
      </c>
      <c r="Y96" s="34" t="str">
        <f t="shared" si="66"/>
        <v>C</v>
      </c>
      <c r="Z96">
        <v>0</v>
      </c>
      <c r="AB96" s="16">
        <f t="shared" si="43"/>
        <v>35734</v>
      </c>
      <c r="AC96" s="1" t="e">
        <f t="shared" si="44"/>
        <v>#N/A</v>
      </c>
      <c r="AD96" s="1" t="e">
        <f t="shared" si="44"/>
        <v>#N/A</v>
      </c>
      <c r="AE96" s="1">
        <f t="shared" si="44"/>
        <v>-0.43703874785055752</v>
      </c>
      <c r="AF96" s="1" t="e">
        <f t="shared" si="36"/>
        <v>#N/A</v>
      </c>
      <c r="AG96">
        <v>0</v>
      </c>
      <c r="AH96" s="1" t="s">
        <v>19</v>
      </c>
      <c r="AJ96" s="16">
        <f t="shared" si="45"/>
        <v>35734</v>
      </c>
      <c r="AK96" s="1" t="e">
        <f t="shared" si="51"/>
        <v>#N/A</v>
      </c>
      <c r="AL96" s="1" t="e">
        <f t="shared" si="51"/>
        <v>#N/A</v>
      </c>
      <c r="AM96" s="1">
        <f t="shared" si="51"/>
        <v>-0.43703874785055752</v>
      </c>
      <c r="AN96" s="1" t="e">
        <f t="shared" si="46"/>
        <v>#N/A</v>
      </c>
      <c r="AO96" s="1" t="e">
        <f t="shared" si="52"/>
        <v>#N/A</v>
      </c>
      <c r="AP96" s="1" t="e">
        <f t="shared" si="53"/>
        <v>#N/A</v>
      </c>
      <c r="AQ96" s="1">
        <f t="shared" si="54"/>
        <v>947.28</v>
      </c>
      <c r="AR96" s="1" t="e">
        <f t="shared" si="55"/>
        <v>#N/A</v>
      </c>
      <c r="AS96" s="1"/>
      <c r="AT96" s="1"/>
      <c r="AU96" s="16">
        <f t="shared" si="59"/>
        <v>35734</v>
      </c>
      <c r="AV96">
        <f t="shared" si="62"/>
        <v>1</v>
      </c>
      <c r="AW96">
        <f t="shared" si="63"/>
        <v>1</v>
      </c>
      <c r="AX96" s="1"/>
      <c r="AY96" s="1"/>
      <c r="AZ96" s="7">
        <f t="shared" si="47"/>
        <v>35734</v>
      </c>
      <c r="BA96" s="1">
        <f>_xll.BDH($BA$4,"PX_LAST",$A95,$A95,"Days=A","Fill=P")</f>
        <v>947.28</v>
      </c>
      <c r="BB96" s="1" t="str">
        <f t="shared" si="56"/>
        <v>C</v>
      </c>
      <c r="BC96" s="1">
        <f t="shared" si="57"/>
        <v>0</v>
      </c>
      <c r="BD96" s="1">
        <f t="shared" si="60"/>
        <v>5.3153523741759079E-2</v>
      </c>
      <c r="BE96" s="1">
        <f t="shared" si="58"/>
        <v>0</v>
      </c>
      <c r="BF96" s="1">
        <f t="shared" si="64"/>
        <v>160.11780598716257</v>
      </c>
      <c r="BG96" s="1">
        <f t="shared" si="65"/>
        <v>239.55693801684248</v>
      </c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6" t="e">
        <f t="shared" si="37"/>
        <v>#REF!</v>
      </c>
      <c r="BS96">
        <f t="shared" si="48"/>
        <v>1</v>
      </c>
      <c r="BT96">
        <f t="shared" si="49"/>
        <v>1</v>
      </c>
    </row>
    <row r="97" spans="1:72" x14ac:dyDescent="0.25">
      <c r="A97" s="7">
        <v>35764</v>
      </c>
      <c r="B97" s="8">
        <v>0.15195500000000001</v>
      </c>
      <c r="C97" s="8">
        <f t="shared" si="38"/>
        <v>0.166542749473617</v>
      </c>
      <c r="D97" s="9">
        <f t="shared" si="68"/>
        <v>-0.73198413476668478</v>
      </c>
      <c r="E97" s="8">
        <v>7.1</v>
      </c>
      <c r="F97" s="8">
        <f t="shared" si="39"/>
        <v>7.2040656664179838</v>
      </c>
      <c r="G97" s="9">
        <f t="shared" si="69"/>
        <v>1.2140126356549066</v>
      </c>
      <c r="H97" s="8">
        <v>0.63090000000000002</v>
      </c>
      <c r="I97" s="8">
        <f t="shared" si="40"/>
        <v>0.63158975779817617</v>
      </c>
      <c r="J97" s="9">
        <f t="shared" si="41"/>
        <v>0.83158975779817612</v>
      </c>
      <c r="K97" s="8">
        <v>6.4000000000000001E-2</v>
      </c>
      <c r="L97" s="8">
        <f t="shared" si="42"/>
        <v>5.8311941593848969E-2</v>
      </c>
      <c r="M97" s="9">
        <f t="shared" si="70"/>
        <v>-3.2171969036962733</v>
      </c>
      <c r="N97" s="17" t="s">
        <v>19</v>
      </c>
      <c r="P97" s="79"/>
      <c r="Q97" t="str">
        <f>_xll.BDH($Q$2,"PX_LAST",A97,A97,"Days=A","Fill=P")</f>
        <v>#N/A Invalid Security</v>
      </c>
      <c r="U97" s="40">
        <f t="shared" si="71"/>
        <v>-0.47589466125246882</v>
      </c>
      <c r="V97" s="14" t="str">
        <f t="shared" si="67"/>
        <v>C</v>
      </c>
      <c r="W97" t="str">
        <f t="shared" si="61"/>
        <v>C</v>
      </c>
      <c r="X97" s="17">
        <f t="shared" si="50"/>
        <v>-0.43703874785055752</v>
      </c>
      <c r="Y97" s="34" t="str">
        <f t="shared" si="66"/>
        <v>C</v>
      </c>
      <c r="Z97">
        <v>0</v>
      </c>
      <c r="AB97" s="16">
        <f t="shared" si="43"/>
        <v>35764</v>
      </c>
      <c r="AC97" s="1" t="e">
        <f t="shared" si="44"/>
        <v>#N/A</v>
      </c>
      <c r="AD97" s="1" t="e">
        <f t="shared" si="44"/>
        <v>#N/A</v>
      </c>
      <c r="AE97" s="1">
        <f t="shared" si="44"/>
        <v>-0.47589466125246882</v>
      </c>
      <c r="AF97" s="1">
        <f t="shared" si="36"/>
        <v>-0.47589466125246882</v>
      </c>
      <c r="AG97">
        <v>0</v>
      </c>
      <c r="AH97" s="1" t="s">
        <v>19</v>
      </c>
      <c r="AJ97" s="16">
        <f t="shared" si="45"/>
        <v>35764</v>
      </c>
      <c r="AK97" s="1" t="e">
        <f t="shared" si="51"/>
        <v>#N/A</v>
      </c>
      <c r="AL97" s="1" t="e">
        <f t="shared" si="51"/>
        <v>#N/A</v>
      </c>
      <c r="AM97" s="1">
        <f t="shared" si="51"/>
        <v>-0.47589466125246882</v>
      </c>
      <c r="AN97" s="1">
        <f t="shared" si="46"/>
        <v>-0.47589466125246882</v>
      </c>
      <c r="AO97" s="1" t="e">
        <f t="shared" si="52"/>
        <v>#N/A</v>
      </c>
      <c r="AP97" s="1" t="e">
        <f t="shared" si="53"/>
        <v>#N/A</v>
      </c>
      <c r="AQ97" s="1">
        <f t="shared" si="54"/>
        <v>914.62</v>
      </c>
      <c r="AR97" s="1">
        <f t="shared" si="55"/>
        <v>914.62</v>
      </c>
      <c r="AS97" s="1"/>
      <c r="AT97" s="1"/>
      <c r="AU97" s="16">
        <f t="shared" si="59"/>
        <v>35764</v>
      </c>
      <c r="AV97">
        <f t="shared" si="62"/>
        <v>1</v>
      </c>
      <c r="AW97">
        <f t="shared" si="63"/>
        <v>1</v>
      </c>
      <c r="AX97" s="1"/>
      <c r="AY97" s="1"/>
      <c r="AZ97" s="7">
        <f t="shared" si="47"/>
        <v>35764</v>
      </c>
      <c r="BA97" s="1">
        <f>_xll.BDH($BA$4,"PX_LAST",$A96,$A96,"Days=A","Fill=P")</f>
        <v>914.62</v>
      </c>
      <c r="BB97" s="1" t="str">
        <f t="shared" si="56"/>
        <v>C</v>
      </c>
      <c r="BC97" s="1">
        <f t="shared" si="57"/>
        <v>0</v>
      </c>
      <c r="BD97" s="1">
        <f t="shared" si="60"/>
        <v>-3.4477662359597927E-2</v>
      </c>
      <c r="BE97" s="1">
        <f t="shared" si="58"/>
        <v>0</v>
      </c>
      <c r="BF97" s="1">
        <f t="shared" si="64"/>
        <v>160.11780598716257</v>
      </c>
      <c r="BG97" s="1">
        <f t="shared" si="65"/>
        <v>231.29757479199867</v>
      </c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6" t="e">
        <f t="shared" si="37"/>
        <v>#REF!</v>
      </c>
      <c r="BS97">
        <f t="shared" si="48"/>
        <v>1</v>
      </c>
      <c r="BT97">
        <f t="shared" si="49"/>
        <v>1</v>
      </c>
    </row>
    <row r="98" spans="1:72" x14ac:dyDescent="0.25">
      <c r="A98" s="7">
        <v>35795</v>
      </c>
      <c r="B98" s="8">
        <v>0.27335599999999999</v>
      </c>
      <c r="C98" s="8">
        <f t="shared" si="38"/>
        <v>0.25199334989472344</v>
      </c>
      <c r="D98" s="9">
        <f t="shared" si="68"/>
        <v>0.42947505001245889</v>
      </c>
      <c r="E98" s="8">
        <v>7.3</v>
      </c>
      <c r="F98" s="8">
        <f t="shared" si="39"/>
        <v>7.2808131332835968</v>
      </c>
      <c r="G98" s="9">
        <f t="shared" si="69"/>
        <v>1.1637625956435986</v>
      </c>
      <c r="H98" s="8">
        <v>0.3014</v>
      </c>
      <c r="I98" s="8">
        <f t="shared" si="40"/>
        <v>0.36743795155963521</v>
      </c>
      <c r="J98" s="9">
        <f t="shared" si="41"/>
        <v>0.56743795155963528</v>
      </c>
      <c r="K98" s="8">
        <v>0.64200000000000002</v>
      </c>
      <c r="L98" s="8">
        <f t="shared" si="42"/>
        <v>0.52526238831876981</v>
      </c>
      <c r="M98" s="9">
        <f t="shared" si="70"/>
        <v>-0.87697292190348064</v>
      </c>
      <c r="N98" s="17" t="s">
        <v>19</v>
      </c>
      <c r="P98" s="79"/>
      <c r="Q98" t="str">
        <f>_xll.BDH($Q$2,"PX_LAST",A98,A98,"Days=A","Fill=P")</f>
        <v>#N/A Invalid Security</v>
      </c>
      <c r="U98" s="40">
        <f t="shared" si="71"/>
        <v>0.32092566882805307</v>
      </c>
      <c r="V98" s="14" t="str">
        <f t="shared" si="67"/>
        <v>R</v>
      </c>
      <c r="W98" t="str">
        <f t="shared" si="61"/>
        <v>R</v>
      </c>
      <c r="X98" s="17">
        <f t="shared" si="50"/>
        <v>0.32092566882805307</v>
      </c>
      <c r="Y98" s="34" t="str">
        <f t="shared" si="66"/>
        <v>R</v>
      </c>
      <c r="Z98">
        <v>0</v>
      </c>
      <c r="AB98" s="16">
        <f t="shared" si="43"/>
        <v>35795</v>
      </c>
      <c r="AC98" s="1" t="e">
        <f t="shared" si="44"/>
        <v>#N/A</v>
      </c>
      <c r="AD98" s="1" t="e">
        <f t="shared" si="44"/>
        <v>#N/A</v>
      </c>
      <c r="AE98" s="1">
        <f t="shared" si="44"/>
        <v>0.32092566882805307</v>
      </c>
      <c r="AF98" s="1">
        <f t="shared" si="36"/>
        <v>0.32092566882805307</v>
      </c>
      <c r="AG98">
        <v>0</v>
      </c>
      <c r="AH98" s="1" t="s">
        <v>19</v>
      </c>
      <c r="AJ98" s="16">
        <f t="shared" si="45"/>
        <v>35795</v>
      </c>
      <c r="AK98" s="1" t="e">
        <f t="shared" si="51"/>
        <v>#N/A</v>
      </c>
      <c r="AL98" s="1" t="e">
        <f t="shared" si="51"/>
        <v>#N/A</v>
      </c>
      <c r="AM98" s="1">
        <f t="shared" si="51"/>
        <v>0.32092566882805307</v>
      </c>
      <c r="AN98" s="1">
        <f t="shared" si="46"/>
        <v>0.32092566882805307</v>
      </c>
      <c r="AO98" s="1" t="e">
        <f t="shared" si="52"/>
        <v>#N/A</v>
      </c>
      <c r="AP98" s="1" t="e">
        <f t="shared" si="53"/>
        <v>#N/A</v>
      </c>
      <c r="AQ98" s="1">
        <f t="shared" si="54"/>
        <v>955.4</v>
      </c>
      <c r="AR98" s="1">
        <f t="shared" si="55"/>
        <v>955.4</v>
      </c>
      <c r="AS98" s="1"/>
      <c r="AT98" s="1"/>
      <c r="AU98" s="16">
        <f t="shared" si="59"/>
        <v>35795</v>
      </c>
      <c r="AV98">
        <f t="shared" si="62"/>
        <v>2</v>
      </c>
      <c r="AW98">
        <f t="shared" si="63"/>
        <v>2</v>
      </c>
      <c r="AX98" s="1"/>
      <c r="AY98" s="1"/>
      <c r="AZ98" s="7">
        <f t="shared" si="47"/>
        <v>35795</v>
      </c>
      <c r="BA98" s="1">
        <f>_xll.BDH($BA$4,"PX_LAST",$A97,$A97,"Days=A","Fill=P")</f>
        <v>955.4</v>
      </c>
      <c r="BB98" s="1" t="str">
        <f t="shared" si="56"/>
        <v>R</v>
      </c>
      <c r="BC98" s="1">
        <f t="shared" si="57"/>
        <v>1</v>
      </c>
      <c r="BD98" s="1">
        <f t="shared" si="60"/>
        <v>4.4586822942861426E-2</v>
      </c>
      <c r="BE98" s="1">
        <f t="shared" si="58"/>
        <v>0</v>
      </c>
      <c r="BF98" s="1">
        <f t="shared" si="64"/>
        <v>160.11780598716257</v>
      </c>
      <c r="BG98" s="1">
        <f t="shared" si="65"/>
        <v>241.61039880636275</v>
      </c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6" t="e">
        <f t="shared" si="37"/>
        <v>#REF!</v>
      </c>
      <c r="BS98">
        <f t="shared" si="48"/>
        <v>2</v>
      </c>
      <c r="BT98">
        <f t="shared" si="49"/>
        <v>1</v>
      </c>
    </row>
    <row r="99" spans="1:72" x14ac:dyDescent="0.25">
      <c r="A99" s="7">
        <v>35826</v>
      </c>
      <c r="B99" s="8">
        <v>8.6643999999999999E-2</v>
      </c>
      <c r="C99" s="8">
        <f t="shared" si="38"/>
        <v>0.1197138699789447</v>
      </c>
      <c r="D99" s="9">
        <f t="shared" si="68"/>
        <v>-1.5829672416170435</v>
      </c>
      <c r="E99" s="8">
        <v>6.8</v>
      </c>
      <c r="F99" s="8">
        <f t="shared" si="39"/>
        <v>6.8961626266567198</v>
      </c>
      <c r="G99" s="9">
        <f t="shared" si="69"/>
        <v>0.90777997826419632</v>
      </c>
      <c r="H99" s="8">
        <v>0.38009999999999999</v>
      </c>
      <c r="I99" s="8">
        <f t="shared" si="40"/>
        <v>0.37756759031192705</v>
      </c>
      <c r="J99" s="9">
        <f t="shared" si="41"/>
        <v>0.57756759031192706</v>
      </c>
      <c r="K99" s="8">
        <v>0.67200000000000004</v>
      </c>
      <c r="L99" s="8">
        <f t="shared" si="42"/>
        <v>0.64265247766375411</v>
      </c>
      <c r="M99" s="9">
        <f t="shared" si="70"/>
        <v>-0.22381473740320768</v>
      </c>
      <c r="N99" s="17" t="s">
        <v>19</v>
      </c>
      <c r="P99" s="79"/>
      <c r="Q99" t="str">
        <f>_xll.BDH($Q$2,"PX_LAST",A99,A99,"Days=A","Fill=P")</f>
        <v>#N/A Invalid Security</v>
      </c>
      <c r="U99" s="40">
        <f t="shared" si="71"/>
        <v>-8.0358602611031948E-2</v>
      </c>
      <c r="V99" s="14" t="str">
        <f t="shared" si="67"/>
        <v>C</v>
      </c>
      <c r="W99" t="str">
        <f t="shared" si="61"/>
        <v>C</v>
      </c>
      <c r="X99" s="17">
        <f t="shared" si="50"/>
        <v>-8.0358602611031948E-2</v>
      </c>
      <c r="Y99" s="34" t="str">
        <f t="shared" si="66"/>
        <v>C</v>
      </c>
      <c r="Z99">
        <v>0</v>
      </c>
      <c r="AB99" s="16">
        <f t="shared" si="43"/>
        <v>35826</v>
      </c>
      <c r="AC99" s="1" t="e">
        <f t="shared" si="44"/>
        <v>#N/A</v>
      </c>
      <c r="AD99" s="1" t="e">
        <f t="shared" si="44"/>
        <v>#N/A</v>
      </c>
      <c r="AE99" s="1">
        <f t="shared" si="44"/>
        <v>-8.0358602611031948E-2</v>
      </c>
      <c r="AF99" s="1">
        <f t="shared" si="36"/>
        <v>-8.0358602611031948E-2</v>
      </c>
      <c r="AG99">
        <v>0</v>
      </c>
      <c r="AH99" s="1" t="s">
        <v>19</v>
      </c>
      <c r="AJ99" s="16">
        <f t="shared" si="45"/>
        <v>35826</v>
      </c>
      <c r="AK99" s="1" t="e">
        <f t="shared" si="51"/>
        <v>#N/A</v>
      </c>
      <c r="AL99" s="1" t="e">
        <f t="shared" si="51"/>
        <v>#N/A</v>
      </c>
      <c r="AM99" s="1">
        <f t="shared" si="51"/>
        <v>-8.0358602611031948E-2</v>
      </c>
      <c r="AN99" s="1">
        <f t="shared" si="46"/>
        <v>-8.0358602611031948E-2</v>
      </c>
      <c r="AO99" s="1" t="e">
        <f t="shared" si="52"/>
        <v>#N/A</v>
      </c>
      <c r="AP99" s="1" t="e">
        <f t="shared" si="53"/>
        <v>#N/A</v>
      </c>
      <c r="AQ99" s="1">
        <f t="shared" si="54"/>
        <v>970.43</v>
      </c>
      <c r="AR99" s="1">
        <f t="shared" si="55"/>
        <v>970.43</v>
      </c>
      <c r="AS99" s="1"/>
      <c r="AT99" s="1"/>
      <c r="AU99" s="16">
        <f t="shared" si="59"/>
        <v>35826</v>
      </c>
      <c r="AV99">
        <f t="shared" si="62"/>
        <v>1</v>
      </c>
      <c r="AW99">
        <f t="shared" si="63"/>
        <v>1</v>
      </c>
      <c r="AX99" s="1"/>
      <c r="AY99" s="1"/>
      <c r="AZ99" s="7">
        <f t="shared" si="47"/>
        <v>35826</v>
      </c>
      <c r="BA99" s="1">
        <f>_xll.BDH($BA$4,"PX_LAST",$A98,$A98,"Days=A","Fill=P")</f>
        <v>970.43</v>
      </c>
      <c r="BB99" s="1" t="str">
        <f t="shared" si="56"/>
        <v>C</v>
      </c>
      <c r="BC99" s="1">
        <f t="shared" si="57"/>
        <v>0</v>
      </c>
      <c r="BD99" s="1">
        <f t="shared" si="60"/>
        <v>1.5731630730583923E-2</v>
      </c>
      <c r="BE99" s="1">
        <f t="shared" si="58"/>
        <v>1.5731630730583923E-2</v>
      </c>
      <c r="BF99" s="1">
        <f t="shared" si="64"/>
        <v>162.63672018434389</v>
      </c>
      <c r="BG99" s="1">
        <f t="shared" si="65"/>
        <v>245.41132438105356</v>
      </c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6" t="e">
        <f t="shared" si="37"/>
        <v>#REF!</v>
      </c>
      <c r="BS99">
        <f t="shared" si="48"/>
        <v>1</v>
      </c>
      <c r="BT99">
        <f t="shared" si="49"/>
        <v>1</v>
      </c>
    </row>
    <row r="100" spans="1:72" x14ac:dyDescent="0.25">
      <c r="A100" s="7">
        <v>35854</v>
      </c>
      <c r="B100" s="8">
        <v>0.21087900000000001</v>
      </c>
      <c r="C100" s="8">
        <f t="shared" si="38"/>
        <v>0.19264597399578898</v>
      </c>
      <c r="D100" s="9">
        <f t="shared" si="68"/>
        <v>-0.69858518479044818</v>
      </c>
      <c r="E100" s="8">
        <v>6.5</v>
      </c>
      <c r="F100" s="8">
        <f t="shared" si="39"/>
        <v>6.579232525331344</v>
      </c>
      <c r="G100" s="9">
        <f t="shared" si="69"/>
        <v>0.6805712424924949</v>
      </c>
      <c r="H100" s="8">
        <v>0.38080000000000003</v>
      </c>
      <c r="I100" s="8">
        <f t="shared" si="40"/>
        <v>0.38015351806238545</v>
      </c>
      <c r="J100" s="9">
        <f t="shared" si="41"/>
        <v>0.58015351806238546</v>
      </c>
      <c r="K100" s="8">
        <v>1.0860000000000001</v>
      </c>
      <c r="L100" s="8">
        <f t="shared" si="42"/>
        <v>0.99733049553275099</v>
      </c>
      <c r="M100" s="9">
        <f t="shared" si="70"/>
        <v>1.5709997864480167</v>
      </c>
      <c r="N100" s="17" t="s">
        <v>19</v>
      </c>
      <c r="P100" s="79"/>
      <c r="Q100" t="str">
        <f>_xll.BDH($Q$2,"PX_LAST",A100,A100,"Days=A","Fill=P")</f>
        <v>#N/A Invalid Security</v>
      </c>
      <c r="U100" s="40">
        <f t="shared" si="71"/>
        <v>0.5332848405531122</v>
      </c>
      <c r="V100" s="14" t="str">
        <f t="shared" si="67"/>
        <v>R</v>
      </c>
      <c r="W100" t="str">
        <f t="shared" si="61"/>
        <v>R</v>
      </c>
      <c r="X100" s="17">
        <f t="shared" si="50"/>
        <v>0.5332848405531122</v>
      </c>
      <c r="Y100" s="34" t="str">
        <f t="shared" si="66"/>
        <v>R</v>
      </c>
      <c r="Z100">
        <v>0</v>
      </c>
      <c r="AB100" s="16">
        <f t="shared" si="43"/>
        <v>35854</v>
      </c>
      <c r="AC100" s="1" t="e">
        <f t="shared" si="44"/>
        <v>#N/A</v>
      </c>
      <c r="AD100" s="1" t="e">
        <f t="shared" si="44"/>
        <v>#N/A</v>
      </c>
      <c r="AE100" s="1">
        <f t="shared" si="44"/>
        <v>0.5332848405531122</v>
      </c>
      <c r="AF100" s="1">
        <f t="shared" si="36"/>
        <v>0.5332848405531122</v>
      </c>
      <c r="AG100">
        <v>0</v>
      </c>
      <c r="AH100" s="1" t="s">
        <v>19</v>
      </c>
      <c r="AJ100" s="16">
        <f t="shared" si="45"/>
        <v>35854</v>
      </c>
      <c r="AK100" s="1" t="e">
        <f t="shared" si="51"/>
        <v>#N/A</v>
      </c>
      <c r="AL100" s="1" t="e">
        <f t="shared" si="51"/>
        <v>#N/A</v>
      </c>
      <c r="AM100" s="1">
        <f t="shared" si="51"/>
        <v>0.5332848405531122</v>
      </c>
      <c r="AN100" s="1">
        <f t="shared" si="46"/>
        <v>0.5332848405531122</v>
      </c>
      <c r="AO100" s="1" t="e">
        <f t="shared" si="52"/>
        <v>#N/A</v>
      </c>
      <c r="AP100" s="1" t="e">
        <f t="shared" si="53"/>
        <v>#N/A</v>
      </c>
      <c r="AQ100" s="1">
        <f t="shared" si="54"/>
        <v>980.28</v>
      </c>
      <c r="AR100" s="1">
        <f t="shared" si="55"/>
        <v>980.28</v>
      </c>
      <c r="AS100" s="1"/>
      <c r="AT100" s="1"/>
      <c r="AU100" s="16">
        <f t="shared" si="59"/>
        <v>35854</v>
      </c>
      <c r="AV100">
        <f t="shared" si="62"/>
        <v>2</v>
      </c>
      <c r="AW100">
        <f t="shared" si="63"/>
        <v>2</v>
      </c>
      <c r="AX100" s="1"/>
      <c r="AY100" s="1"/>
      <c r="AZ100" s="7">
        <f t="shared" si="47"/>
        <v>35854</v>
      </c>
      <c r="BA100" s="1">
        <f>_xll.BDH($BA$4,"PX_LAST",$A99,$A99,"Days=A","Fill=P")</f>
        <v>980.28</v>
      </c>
      <c r="BB100" s="1" t="str">
        <f t="shared" si="56"/>
        <v>R</v>
      </c>
      <c r="BC100" s="1">
        <f t="shared" si="57"/>
        <v>1</v>
      </c>
      <c r="BD100" s="1">
        <f t="shared" si="60"/>
        <v>1.0150139628824384E-2</v>
      </c>
      <c r="BE100" s="1">
        <f t="shared" si="58"/>
        <v>0</v>
      </c>
      <c r="BF100" s="1">
        <f t="shared" si="64"/>
        <v>162.63672018434389</v>
      </c>
      <c r="BG100" s="1">
        <f t="shared" si="65"/>
        <v>247.90228359001597</v>
      </c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6" t="e">
        <f t="shared" si="37"/>
        <v>#REF!</v>
      </c>
      <c r="BS100">
        <f t="shared" si="48"/>
        <v>2</v>
      </c>
      <c r="BT100">
        <f t="shared" si="49"/>
        <v>1</v>
      </c>
    </row>
    <row r="101" spans="1:72" x14ac:dyDescent="0.25">
      <c r="A101" s="7">
        <v>35885</v>
      </c>
      <c r="B101" s="8">
        <v>0.18773400000000001</v>
      </c>
      <c r="C101" s="8">
        <f t="shared" si="38"/>
        <v>0.18871639479915781</v>
      </c>
      <c r="D101" s="9">
        <f t="shared" si="68"/>
        <v>-0.90684075002627484</v>
      </c>
      <c r="E101" s="8">
        <v>6.3</v>
      </c>
      <c r="F101" s="8">
        <f t="shared" si="39"/>
        <v>6.3558465050662694</v>
      </c>
      <c r="G101" s="9">
        <f t="shared" si="69"/>
        <v>0.48505897316119834</v>
      </c>
      <c r="H101" s="8">
        <v>0.185</v>
      </c>
      <c r="I101" s="8">
        <f t="shared" si="40"/>
        <v>0.22403070361247709</v>
      </c>
      <c r="J101" s="9">
        <f t="shared" si="41"/>
        <v>0.42403070361247708</v>
      </c>
      <c r="K101" s="8">
        <v>0.51300000000000001</v>
      </c>
      <c r="L101" s="8">
        <f t="shared" si="42"/>
        <v>0.60986609910655032</v>
      </c>
      <c r="M101" s="9">
        <f t="shared" si="70"/>
        <v>-0.3434520270406401</v>
      </c>
      <c r="N101" s="17" t="s">
        <v>19</v>
      </c>
      <c r="P101" s="79"/>
      <c r="Q101" t="str">
        <f>_xll.BDH($Q$2,"PX_LAST",A101,A101,"Days=A","Fill=P")</f>
        <v>#N/A Invalid Security</v>
      </c>
      <c r="U101" s="40">
        <f t="shared" si="71"/>
        <v>-8.5300775073309881E-2</v>
      </c>
      <c r="V101" s="14" t="str">
        <f t="shared" si="67"/>
        <v>C</v>
      </c>
      <c r="W101" t="str">
        <f t="shared" si="61"/>
        <v>C</v>
      </c>
      <c r="X101" s="17">
        <f t="shared" si="50"/>
        <v>-8.5300775073309881E-2</v>
      </c>
      <c r="Y101" s="34" t="str">
        <f t="shared" si="66"/>
        <v>C</v>
      </c>
      <c r="Z101">
        <v>0</v>
      </c>
      <c r="AB101" s="16">
        <f t="shared" si="43"/>
        <v>35885</v>
      </c>
      <c r="AC101" s="1" t="e">
        <f t="shared" si="44"/>
        <v>#N/A</v>
      </c>
      <c r="AD101" s="1" t="e">
        <f t="shared" si="44"/>
        <v>#N/A</v>
      </c>
      <c r="AE101" s="1">
        <f t="shared" si="44"/>
        <v>-8.5300775073309881E-2</v>
      </c>
      <c r="AF101" s="1" t="e">
        <f t="shared" si="36"/>
        <v>#N/A</v>
      </c>
      <c r="AG101">
        <v>0</v>
      </c>
      <c r="AH101" s="1" t="s">
        <v>19</v>
      </c>
      <c r="AJ101" s="16">
        <f t="shared" si="45"/>
        <v>35885</v>
      </c>
      <c r="AK101" s="1" t="e">
        <f t="shared" si="51"/>
        <v>#N/A</v>
      </c>
      <c r="AL101" s="1" t="e">
        <f t="shared" si="51"/>
        <v>#N/A</v>
      </c>
      <c r="AM101" s="1">
        <f t="shared" si="51"/>
        <v>-8.5300775073309881E-2</v>
      </c>
      <c r="AN101" s="1" t="e">
        <f t="shared" si="46"/>
        <v>#N/A</v>
      </c>
      <c r="AO101" s="1" t="e">
        <f t="shared" si="52"/>
        <v>#N/A</v>
      </c>
      <c r="AP101" s="1" t="e">
        <f t="shared" si="53"/>
        <v>#N/A</v>
      </c>
      <c r="AQ101" s="1">
        <f t="shared" si="54"/>
        <v>1049.3399999999999</v>
      </c>
      <c r="AR101" s="1" t="e">
        <f t="shared" si="55"/>
        <v>#N/A</v>
      </c>
      <c r="AS101" s="1"/>
      <c r="AT101" s="1"/>
      <c r="AU101" s="16">
        <f t="shared" si="59"/>
        <v>35885</v>
      </c>
      <c r="AV101">
        <f t="shared" si="62"/>
        <v>1</v>
      </c>
      <c r="AW101">
        <f t="shared" si="63"/>
        <v>1</v>
      </c>
      <c r="AX101" s="1"/>
      <c r="AY101" s="1"/>
      <c r="AZ101" s="7">
        <f t="shared" si="47"/>
        <v>35885</v>
      </c>
      <c r="BA101" s="1">
        <f>_xll.BDH($BA$4,"PX_LAST",$A100,$A100,"Days=A","Fill=P")</f>
        <v>1049.3399999999999</v>
      </c>
      <c r="BB101" s="1" t="str">
        <f t="shared" si="56"/>
        <v>C</v>
      </c>
      <c r="BC101" s="1">
        <f t="shared" si="57"/>
        <v>0</v>
      </c>
      <c r="BD101" s="1">
        <f t="shared" si="60"/>
        <v>7.0449259395274799E-2</v>
      </c>
      <c r="BE101" s="1">
        <f t="shared" si="58"/>
        <v>7.0449259395274799E-2</v>
      </c>
      <c r="BF101" s="1">
        <f t="shared" si="64"/>
        <v>174.09435667180745</v>
      </c>
      <c r="BG101" s="1">
        <f t="shared" si="65"/>
        <v>265.36681587133</v>
      </c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6" t="e">
        <f t="shared" si="37"/>
        <v>#REF!</v>
      </c>
      <c r="BS101">
        <f t="shared" si="48"/>
        <v>1</v>
      </c>
      <c r="BT101">
        <f t="shared" si="49"/>
        <v>1</v>
      </c>
    </row>
    <row r="102" spans="1:72" x14ac:dyDescent="0.25">
      <c r="A102" s="7">
        <v>35915</v>
      </c>
      <c r="B102" s="8">
        <v>0.225965</v>
      </c>
      <c r="C102" s="8">
        <f t="shared" si="38"/>
        <v>0.21851527895983158</v>
      </c>
      <c r="D102" s="9">
        <f t="shared" si="68"/>
        <v>-0.44392278041946931</v>
      </c>
      <c r="E102" s="8">
        <v>5.8</v>
      </c>
      <c r="F102" s="8">
        <f t="shared" si="39"/>
        <v>5.9111693010132536</v>
      </c>
      <c r="G102" s="9">
        <f t="shared" si="69"/>
        <v>8.1673029066138089E-2</v>
      </c>
      <c r="H102" s="8">
        <v>0.34499999999999997</v>
      </c>
      <c r="I102" s="8">
        <f t="shared" si="40"/>
        <v>0.32080614072249536</v>
      </c>
      <c r="J102" s="9">
        <f t="shared" si="41"/>
        <v>0.52080614072249531</v>
      </c>
      <c r="K102" s="8">
        <v>0.34499999999999997</v>
      </c>
      <c r="L102" s="8">
        <f t="shared" si="42"/>
        <v>0.39797321982131006</v>
      </c>
      <c r="M102" s="9">
        <f t="shared" si="70"/>
        <v>-1.294504712553634</v>
      </c>
      <c r="N102" s="17" t="s">
        <v>19</v>
      </c>
      <c r="P102" s="79"/>
      <c r="Q102" t="str">
        <f>_xll.BDH($Q$2,"PX_LAST",A102,A102,"Days=A","Fill=P")</f>
        <v>#N/A Invalid Security</v>
      </c>
      <c r="U102" s="40">
        <f t="shared" si="71"/>
        <v>-0.28398708079611745</v>
      </c>
      <c r="V102" s="14" t="str">
        <f t="shared" si="67"/>
        <v>C</v>
      </c>
      <c r="W102" t="str">
        <f t="shared" si="61"/>
        <v>C</v>
      </c>
      <c r="X102" s="17">
        <f t="shared" si="50"/>
        <v>-8.5300775073309881E-2</v>
      </c>
      <c r="Y102" s="34" t="str">
        <f t="shared" si="66"/>
        <v>C</v>
      </c>
      <c r="Z102">
        <v>0</v>
      </c>
      <c r="AB102" s="16">
        <f t="shared" si="43"/>
        <v>35915</v>
      </c>
      <c r="AC102" s="1" t="e">
        <f t="shared" si="44"/>
        <v>#N/A</v>
      </c>
      <c r="AD102" s="1" t="e">
        <f t="shared" si="44"/>
        <v>#N/A</v>
      </c>
      <c r="AE102" s="1">
        <f t="shared" si="44"/>
        <v>-0.28398708079611745</v>
      </c>
      <c r="AF102" s="1" t="e">
        <f t="shared" si="36"/>
        <v>#N/A</v>
      </c>
      <c r="AG102">
        <v>0</v>
      </c>
      <c r="AH102" s="1" t="s">
        <v>19</v>
      </c>
      <c r="AJ102" s="16">
        <f t="shared" si="45"/>
        <v>35915</v>
      </c>
      <c r="AK102" s="1" t="e">
        <f t="shared" si="51"/>
        <v>#N/A</v>
      </c>
      <c r="AL102" s="1" t="e">
        <f t="shared" si="51"/>
        <v>#N/A</v>
      </c>
      <c r="AM102" s="1">
        <f t="shared" si="51"/>
        <v>-0.28398708079611745</v>
      </c>
      <c r="AN102" s="1" t="e">
        <f t="shared" si="46"/>
        <v>#N/A</v>
      </c>
      <c r="AO102" s="1" t="e">
        <f t="shared" si="52"/>
        <v>#N/A</v>
      </c>
      <c r="AP102" s="1" t="e">
        <f t="shared" si="53"/>
        <v>#N/A</v>
      </c>
      <c r="AQ102" s="1">
        <f t="shared" si="54"/>
        <v>1101.75</v>
      </c>
      <c r="AR102" s="1" t="e">
        <f t="shared" si="55"/>
        <v>#N/A</v>
      </c>
      <c r="AS102" s="1"/>
      <c r="AT102" s="1"/>
      <c r="AU102" s="16">
        <f t="shared" si="59"/>
        <v>35915</v>
      </c>
      <c r="AV102">
        <f t="shared" si="62"/>
        <v>1</v>
      </c>
      <c r="AW102">
        <f t="shared" si="63"/>
        <v>1</v>
      </c>
      <c r="AX102" s="1"/>
      <c r="AY102" s="1"/>
      <c r="AZ102" s="7">
        <f t="shared" si="47"/>
        <v>35915</v>
      </c>
      <c r="BA102" s="1">
        <f>_xll.BDH($BA$4,"PX_LAST",$A101,$A101,"Days=A","Fill=P")</f>
        <v>1101.75</v>
      </c>
      <c r="BB102" s="1" t="str">
        <f t="shared" si="56"/>
        <v>C</v>
      </c>
      <c r="BC102" s="1">
        <f t="shared" si="57"/>
        <v>0</v>
      </c>
      <c r="BD102" s="1">
        <f t="shared" si="60"/>
        <v>4.994568014180345E-2</v>
      </c>
      <c r="BE102" s="1">
        <f t="shared" si="58"/>
        <v>0</v>
      </c>
      <c r="BF102" s="1">
        <f t="shared" si="64"/>
        <v>174.09435667180745</v>
      </c>
      <c r="BG102" s="1">
        <f t="shared" si="65"/>
        <v>278.6207419770883</v>
      </c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6" t="e">
        <f t="shared" si="37"/>
        <v>#REF!</v>
      </c>
      <c r="BS102">
        <f t="shared" si="48"/>
        <v>1</v>
      </c>
      <c r="BT102">
        <f t="shared" si="49"/>
        <v>1</v>
      </c>
    </row>
    <row r="103" spans="1:72" x14ac:dyDescent="0.25">
      <c r="A103" s="7">
        <v>35946</v>
      </c>
      <c r="B103" s="8">
        <v>0.13223599999999999</v>
      </c>
      <c r="C103" s="8">
        <f t="shared" si="38"/>
        <v>0.14949185579196633</v>
      </c>
      <c r="D103" s="9">
        <f t="shared" si="68"/>
        <v>-1.6446642510856537</v>
      </c>
      <c r="E103" s="8">
        <v>5.6</v>
      </c>
      <c r="F103" s="8">
        <f t="shared" si="39"/>
        <v>5.6622338602026501</v>
      </c>
      <c r="G103" s="9">
        <f t="shared" si="69"/>
        <v>-0.3161591505475253</v>
      </c>
      <c r="H103" s="8">
        <v>0.25929999999999997</v>
      </c>
      <c r="I103" s="8">
        <f t="shared" si="40"/>
        <v>0.27160122814449905</v>
      </c>
      <c r="J103" s="9">
        <f t="shared" si="41"/>
        <v>0.47160122814449906</v>
      </c>
      <c r="K103" s="8">
        <v>0.34799999999999998</v>
      </c>
      <c r="L103" s="8">
        <f t="shared" si="42"/>
        <v>0.357994643964262</v>
      </c>
      <c r="M103" s="9">
        <f t="shared" si="70"/>
        <v>-1.3129519592097634</v>
      </c>
      <c r="N103" s="17" t="s">
        <v>19</v>
      </c>
      <c r="P103" s="79"/>
      <c r="Q103" t="str">
        <f>_xll.BDH($Q$2,"PX_LAST",A103,A103,"Days=A","Fill=P")</f>
        <v>#N/A Invalid Security</v>
      </c>
      <c r="U103" s="40">
        <f t="shared" si="71"/>
        <v>-0.70054353317461082</v>
      </c>
      <c r="V103" s="14" t="str">
        <f t="shared" si="67"/>
        <v>C</v>
      </c>
      <c r="W103" t="str">
        <f t="shared" si="61"/>
        <v>C</v>
      </c>
      <c r="X103" s="17">
        <f t="shared" si="50"/>
        <v>-8.5300775073309881E-2</v>
      </c>
      <c r="Y103" s="34" t="str">
        <f t="shared" si="66"/>
        <v>C</v>
      </c>
      <c r="Z103">
        <v>0</v>
      </c>
      <c r="AB103" s="16">
        <f t="shared" si="43"/>
        <v>35946</v>
      </c>
      <c r="AC103" s="1" t="e">
        <f t="shared" si="44"/>
        <v>#N/A</v>
      </c>
      <c r="AD103" s="1" t="e">
        <f t="shared" si="44"/>
        <v>#N/A</v>
      </c>
      <c r="AE103" s="1">
        <f t="shared" si="44"/>
        <v>-0.70054353317461082</v>
      </c>
      <c r="AF103" s="1" t="e">
        <f t="shared" si="36"/>
        <v>#N/A</v>
      </c>
      <c r="AG103">
        <v>0</v>
      </c>
      <c r="AH103" s="1" t="s">
        <v>19</v>
      </c>
      <c r="AJ103" s="16">
        <f t="shared" si="45"/>
        <v>35946</v>
      </c>
      <c r="AK103" s="1" t="e">
        <f t="shared" si="51"/>
        <v>#N/A</v>
      </c>
      <c r="AL103" s="1" t="e">
        <f t="shared" si="51"/>
        <v>#N/A</v>
      </c>
      <c r="AM103" s="1">
        <f t="shared" si="51"/>
        <v>-0.70054353317461082</v>
      </c>
      <c r="AN103" s="1" t="e">
        <f t="shared" si="46"/>
        <v>#N/A</v>
      </c>
      <c r="AO103" s="1" t="e">
        <f t="shared" si="52"/>
        <v>#N/A</v>
      </c>
      <c r="AP103" s="1" t="e">
        <f t="shared" si="53"/>
        <v>#N/A</v>
      </c>
      <c r="AQ103" s="1">
        <f t="shared" si="54"/>
        <v>1111.75</v>
      </c>
      <c r="AR103" s="1" t="e">
        <f t="shared" si="55"/>
        <v>#N/A</v>
      </c>
      <c r="AS103" s="1"/>
      <c r="AT103" s="1"/>
      <c r="AU103" s="16">
        <f t="shared" si="59"/>
        <v>35946</v>
      </c>
      <c r="AV103">
        <f t="shared" si="62"/>
        <v>1</v>
      </c>
      <c r="AW103">
        <f t="shared" si="63"/>
        <v>1</v>
      </c>
      <c r="AX103" s="1"/>
      <c r="AY103" s="1"/>
      <c r="AZ103" s="7">
        <f t="shared" si="47"/>
        <v>35946</v>
      </c>
      <c r="BA103" s="1">
        <f>_xll.BDH($BA$4,"PX_LAST",$A102,$A102,"Days=A","Fill=P")</f>
        <v>1111.75</v>
      </c>
      <c r="BB103" s="1" t="str">
        <f t="shared" si="56"/>
        <v>C</v>
      </c>
      <c r="BC103" s="1">
        <f t="shared" si="57"/>
        <v>0</v>
      </c>
      <c r="BD103" s="1">
        <f t="shared" si="60"/>
        <v>9.0764692534603952E-3</v>
      </c>
      <c r="BE103" s="1">
        <f t="shared" si="58"/>
        <v>0</v>
      </c>
      <c r="BF103" s="1">
        <f t="shared" si="64"/>
        <v>174.09435667180745</v>
      </c>
      <c r="BG103" s="1">
        <f t="shared" si="65"/>
        <v>281.14963457501966</v>
      </c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6" t="e">
        <f t="shared" si="37"/>
        <v>#REF!</v>
      </c>
      <c r="BS103">
        <f t="shared" si="48"/>
        <v>1</v>
      </c>
      <c r="BT103">
        <f t="shared" si="49"/>
        <v>1</v>
      </c>
    </row>
    <row r="104" spans="1:72" x14ac:dyDescent="0.25">
      <c r="A104" s="7">
        <v>35976</v>
      </c>
      <c r="B104" s="8">
        <v>-4.1151E-2</v>
      </c>
      <c r="C104" s="8">
        <f t="shared" si="38"/>
        <v>-3.0224288416067328E-3</v>
      </c>
      <c r="D104" s="9">
        <f t="shared" si="68"/>
        <v>-3.6817943130411135</v>
      </c>
      <c r="E104" s="8">
        <v>4.4000000000000004</v>
      </c>
      <c r="F104" s="8">
        <f t="shared" si="39"/>
        <v>4.6524467720405305</v>
      </c>
      <c r="G104" s="9">
        <f t="shared" si="69"/>
        <v>-1.5819114126841205</v>
      </c>
      <c r="H104" s="8">
        <v>-0.5988</v>
      </c>
      <c r="I104" s="8">
        <f t="shared" si="40"/>
        <v>-0.42471975437110021</v>
      </c>
      <c r="J104" s="9">
        <f t="shared" si="41"/>
        <v>-0.2247197543711002</v>
      </c>
      <c r="K104" s="8">
        <v>0.48</v>
      </c>
      <c r="L104" s="8">
        <f t="shared" si="42"/>
        <v>0.45559892879285241</v>
      </c>
      <c r="M104" s="9">
        <f t="shared" si="70"/>
        <v>-0.74646269358747341</v>
      </c>
      <c r="N104" s="17" t="s">
        <v>19</v>
      </c>
      <c r="P104" s="79"/>
      <c r="Q104" t="str">
        <f>_xll.BDH($Q$2,"PX_LAST",A104,A104,"Days=A","Fill=P")</f>
        <v>#N/A Invalid Security</v>
      </c>
      <c r="U104" s="40">
        <f t="shared" si="71"/>
        <v>-1.5587220434209521</v>
      </c>
      <c r="V104" s="14" t="str">
        <f t="shared" si="67"/>
        <v>C</v>
      </c>
      <c r="W104" t="str">
        <f t="shared" si="61"/>
        <v>C</v>
      </c>
      <c r="X104" s="17">
        <f t="shared" si="50"/>
        <v>-8.5300775073309881E-2</v>
      </c>
      <c r="Y104" s="34" t="str">
        <f t="shared" si="66"/>
        <v>C</v>
      </c>
      <c r="Z104">
        <v>0</v>
      </c>
      <c r="AB104" s="16">
        <f t="shared" si="43"/>
        <v>35976</v>
      </c>
      <c r="AC104" s="1" t="e">
        <f t="shared" si="44"/>
        <v>#N/A</v>
      </c>
      <c r="AD104" s="1" t="e">
        <f t="shared" si="44"/>
        <v>#N/A</v>
      </c>
      <c r="AE104" s="1">
        <f t="shared" si="44"/>
        <v>-1.5587220434209521</v>
      </c>
      <c r="AF104" s="1" t="e">
        <f t="shared" si="36"/>
        <v>#N/A</v>
      </c>
      <c r="AG104">
        <v>0</v>
      </c>
      <c r="AH104" s="1" t="s">
        <v>19</v>
      </c>
      <c r="AJ104" s="16">
        <f t="shared" si="45"/>
        <v>35976</v>
      </c>
      <c r="AK104" s="1" t="e">
        <f t="shared" si="51"/>
        <v>#N/A</v>
      </c>
      <c r="AL104" s="1" t="e">
        <f t="shared" si="51"/>
        <v>#N/A</v>
      </c>
      <c r="AM104" s="1">
        <f t="shared" si="51"/>
        <v>-1.5587220434209521</v>
      </c>
      <c r="AN104" s="1" t="e">
        <f t="shared" si="46"/>
        <v>#N/A</v>
      </c>
      <c r="AO104" s="1" t="e">
        <f t="shared" si="52"/>
        <v>#N/A</v>
      </c>
      <c r="AP104" s="1" t="e">
        <f t="shared" si="53"/>
        <v>#N/A</v>
      </c>
      <c r="AQ104" s="1">
        <f t="shared" si="54"/>
        <v>1090.82</v>
      </c>
      <c r="AR104" s="1" t="e">
        <f t="shared" si="55"/>
        <v>#N/A</v>
      </c>
      <c r="AS104" s="1"/>
      <c r="AT104" s="1"/>
      <c r="AU104" s="16">
        <f t="shared" si="59"/>
        <v>35976</v>
      </c>
      <c r="AV104">
        <f t="shared" si="62"/>
        <v>1</v>
      </c>
      <c r="AW104">
        <f t="shared" si="63"/>
        <v>1</v>
      </c>
      <c r="AX104" s="1"/>
      <c r="AY104" s="1"/>
      <c r="AZ104" s="7">
        <f t="shared" si="47"/>
        <v>35976</v>
      </c>
      <c r="BA104" s="1">
        <f>_xll.BDH($BA$4,"PX_LAST",$A103,$A103,"Days=A","Fill=P")</f>
        <v>1090.82</v>
      </c>
      <c r="BB104" s="1" t="str">
        <f t="shared" si="56"/>
        <v>C</v>
      </c>
      <c r="BC104" s="1">
        <f t="shared" si="57"/>
        <v>0</v>
      </c>
      <c r="BD104" s="1">
        <f t="shared" si="60"/>
        <v>-1.8826174949404195E-2</v>
      </c>
      <c r="BE104" s="1">
        <f t="shared" si="58"/>
        <v>0</v>
      </c>
      <c r="BF104" s="1">
        <f t="shared" si="64"/>
        <v>174.09435667180745</v>
      </c>
      <c r="BG104" s="1">
        <f t="shared" si="65"/>
        <v>275.85666236754929</v>
      </c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6" t="e">
        <f t="shared" si="37"/>
        <v>#REF!</v>
      </c>
      <c r="BS104">
        <f t="shared" si="48"/>
        <v>1</v>
      </c>
      <c r="BT104">
        <f t="shared" si="49"/>
        <v>1</v>
      </c>
    </row>
    <row r="105" spans="1:72" x14ac:dyDescent="0.25">
      <c r="A105" s="7">
        <v>36007</v>
      </c>
      <c r="B105" s="8">
        <v>1.6670999999999998E-2</v>
      </c>
      <c r="C105" s="8">
        <f t="shared" si="38"/>
        <v>1.2732314231678653E-2</v>
      </c>
      <c r="D105" s="9">
        <f t="shared" si="68"/>
        <v>-2.853194501319368</v>
      </c>
      <c r="E105" s="8">
        <v>3.5</v>
      </c>
      <c r="F105" s="8">
        <f t="shared" si="39"/>
        <v>3.7304893544081064</v>
      </c>
      <c r="G105" s="9">
        <f t="shared" si="69"/>
        <v>-2.7146149799781401</v>
      </c>
      <c r="H105" s="8">
        <v>-0.14169999999999999</v>
      </c>
      <c r="I105" s="8">
        <f t="shared" si="40"/>
        <v>-0.19830395087422004</v>
      </c>
      <c r="J105" s="9">
        <f t="shared" si="41"/>
        <v>1.6960491257799748E-3</v>
      </c>
      <c r="K105" s="8">
        <v>0.23400000000000001</v>
      </c>
      <c r="L105" s="8">
        <f t="shared" si="42"/>
        <v>0.27831978575857053</v>
      </c>
      <c r="M105" s="9">
        <f t="shared" si="70"/>
        <v>-1.4073716442969955</v>
      </c>
      <c r="N105" s="17" t="s">
        <v>19</v>
      </c>
      <c r="P105" s="79"/>
      <c r="Q105" t="str">
        <f>_xll.BDH($Q$2,"PX_LAST",A105,A105,"Days=A","Fill=P")</f>
        <v>#N/A Invalid Security</v>
      </c>
      <c r="U105" s="40">
        <f t="shared" si="71"/>
        <v>-1.743371269117181</v>
      </c>
      <c r="V105" s="14" t="str">
        <f t="shared" si="67"/>
        <v>C</v>
      </c>
      <c r="W105" t="str">
        <f t="shared" si="61"/>
        <v>C</v>
      </c>
      <c r="X105" s="17">
        <f t="shared" si="50"/>
        <v>-8.5300775073309881E-2</v>
      </c>
      <c r="Y105" s="34" t="str">
        <f t="shared" si="66"/>
        <v>C</v>
      </c>
      <c r="Z105">
        <v>0</v>
      </c>
      <c r="AB105" s="16">
        <f t="shared" si="43"/>
        <v>36007</v>
      </c>
      <c r="AC105" s="1" t="e">
        <f t="shared" si="44"/>
        <v>#N/A</v>
      </c>
      <c r="AD105" s="1" t="e">
        <f t="shared" si="44"/>
        <v>#N/A</v>
      </c>
      <c r="AE105" s="1">
        <f t="shared" si="44"/>
        <v>-1.743371269117181</v>
      </c>
      <c r="AF105" s="1" t="e">
        <f t="shared" si="36"/>
        <v>#N/A</v>
      </c>
      <c r="AG105">
        <v>0</v>
      </c>
      <c r="AH105" s="1" t="s">
        <v>19</v>
      </c>
      <c r="AJ105" s="16">
        <f t="shared" si="45"/>
        <v>36007</v>
      </c>
      <c r="AK105" s="1" t="e">
        <f t="shared" si="51"/>
        <v>#N/A</v>
      </c>
      <c r="AL105" s="1" t="e">
        <f t="shared" si="51"/>
        <v>#N/A</v>
      </c>
      <c r="AM105" s="1">
        <f t="shared" si="51"/>
        <v>-1.743371269117181</v>
      </c>
      <c r="AN105" s="1" t="e">
        <f t="shared" si="46"/>
        <v>#N/A</v>
      </c>
      <c r="AO105" s="1" t="e">
        <f t="shared" si="52"/>
        <v>#N/A</v>
      </c>
      <c r="AP105" s="1" t="e">
        <f t="shared" si="53"/>
        <v>#N/A</v>
      </c>
      <c r="AQ105" s="1">
        <f t="shared" si="54"/>
        <v>1133.8399999999999</v>
      </c>
      <c r="AR105" s="1" t="e">
        <f t="shared" si="55"/>
        <v>#N/A</v>
      </c>
      <c r="AS105" s="1"/>
      <c r="AT105" s="1"/>
      <c r="AU105" s="16">
        <f t="shared" si="59"/>
        <v>36007</v>
      </c>
      <c r="AV105">
        <f t="shared" si="62"/>
        <v>1</v>
      </c>
      <c r="AW105">
        <f t="shared" si="63"/>
        <v>1</v>
      </c>
      <c r="AX105" s="1"/>
      <c r="AY105" s="1"/>
      <c r="AZ105" s="7">
        <f t="shared" si="47"/>
        <v>36007</v>
      </c>
      <c r="BA105" s="1">
        <f>_xll.BDH($BA$4,"PX_LAST",$A104,$A104,"Days=A","Fill=P")</f>
        <v>1133.8399999999999</v>
      </c>
      <c r="BB105" s="1" t="str">
        <f t="shared" si="56"/>
        <v>C</v>
      </c>
      <c r="BC105" s="1">
        <f t="shared" si="57"/>
        <v>0</v>
      </c>
      <c r="BD105" s="1">
        <f t="shared" si="60"/>
        <v>3.9438220788031053E-2</v>
      </c>
      <c r="BE105" s="1">
        <f t="shared" si="58"/>
        <v>0</v>
      </c>
      <c r="BF105" s="1">
        <f t="shared" si="64"/>
        <v>174.09435667180745</v>
      </c>
      <c r="BG105" s="1">
        <f t="shared" si="65"/>
        <v>286.73595832385001</v>
      </c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6" t="e">
        <f t="shared" si="37"/>
        <v>#REF!</v>
      </c>
      <c r="BS105">
        <f t="shared" si="48"/>
        <v>1</v>
      </c>
      <c r="BT105">
        <f t="shared" si="49"/>
        <v>1</v>
      </c>
    </row>
    <row r="106" spans="1:72" x14ac:dyDescent="0.25">
      <c r="A106" s="7">
        <v>36038</v>
      </c>
      <c r="B106" s="8">
        <v>2.9342E-2</v>
      </c>
      <c r="C106" s="8">
        <f t="shared" si="38"/>
        <v>2.6020062846335731E-2</v>
      </c>
      <c r="D106" s="9">
        <f t="shared" si="68"/>
        <v>-2.2677061913896579</v>
      </c>
      <c r="E106" s="8">
        <v>3.1</v>
      </c>
      <c r="F106" s="8">
        <f t="shared" si="39"/>
        <v>3.2260978708816217</v>
      </c>
      <c r="G106" s="9">
        <f t="shared" si="69"/>
        <v>-3.2768187557361581</v>
      </c>
      <c r="H106" s="8">
        <v>1.0750999999999999</v>
      </c>
      <c r="I106" s="8">
        <f t="shared" si="40"/>
        <v>0.82041920982515593</v>
      </c>
      <c r="J106" s="9">
        <f t="shared" si="41"/>
        <v>1.0204192098251559</v>
      </c>
      <c r="K106" s="8">
        <v>-1.595</v>
      </c>
      <c r="L106" s="8">
        <f t="shared" si="42"/>
        <v>-1.2203360428482859</v>
      </c>
      <c r="M106" s="9">
        <f t="shared" si="70"/>
        <v>-5.4363079514852561</v>
      </c>
      <c r="N106" s="17" t="s">
        <v>19</v>
      </c>
      <c r="P106" s="79"/>
      <c r="Q106" t="str">
        <f>_xll.BDH($Q$2,"PX_LAST",A106,A106,"Days=A","Fill=P")</f>
        <v>#N/A Invalid Security</v>
      </c>
      <c r="U106" s="40">
        <f t="shared" si="71"/>
        <v>-2.4901034221964791</v>
      </c>
      <c r="V106" s="14" t="str">
        <f t="shared" si="67"/>
        <v>C</v>
      </c>
      <c r="W106" t="str">
        <f t="shared" si="61"/>
        <v>C</v>
      </c>
      <c r="X106" s="17">
        <f t="shared" si="50"/>
        <v>-8.5300775073309881E-2</v>
      </c>
      <c r="Y106" s="34" t="str">
        <f t="shared" si="66"/>
        <v>C</v>
      </c>
      <c r="Z106">
        <v>0</v>
      </c>
      <c r="AB106" s="16">
        <f t="shared" si="43"/>
        <v>36038</v>
      </c>
      <c r="AC106" s="1" t="e">
        <f t="shared" si="44"/>
        <v>#N/A</v>
      </c>
      <c r="AD106" s="1" t="e">
        <f t="shared" si="44"/>
        <v>#N/A</v>
      </c>
      <c r="AE106" s="1">
        <f t="shared" si="44"/>
        <v>-2.4901034221964791</v>
      </c>
      <c r="AF106" s="1" t="e">
        <f t="shared" si="36"/>
        <v>#N/A</v>
      </c>
      <c r="AG106">
        <v>0</v>
      </c>
      <c r="AH106" s="1" t="s">
        <v>19</v>
      </c>
      <c r="AJ106" s="16">
        <f t="shared" si="45"/>
        <v>36038</v>
      </c>
      <c r="AK106" s="1" t="e">
        <f t="shared" si="51"/>
        <v>#N/A</v>
      </c>
      <c r="AL106" s="1" t="e">
        <f t="shared" si="51"/>
        <v>#N/A</v>
      </c>
      <c r="AM106" s="1">
        <f t="shared" si="51"/>
        <v>-2.4901034221964791</v>
      </c>
      <c r="AN106" s="1" t="e">
        <f t="shared" si="46"/>
        <v>#N/A</v>
      </c>
      <c r="AO106" s="1" t="e">
        <f t="shared" si="52"/>
        <v>#N/A</v>
      </c>
      <c r="AP106" s="1" t="e">
        <f t="shared" si="53"/>
        <v>#N/A</v>
      </c>
      <c r="AQ106" s="1">
        <f t="shared" si="54"/>
        <v>1120.67</v>
      </c>
      <c r="AR106" s="1" t="e">
        <f t="shared" si="55"/>
        <v>#N/A</v>
      </c>
      <c r="AS106" s="1"/>
      <c r="AT106" s="1"/>
      <c r="AU106" s="16">
        <f t="shared" si="59"/>
        <v>36038</v>
      </c>
      <c r="AV106">
        <f t="shared" si="62"/>
        <v>1</v>
      </c>
      <c r="AW106">
        <f t="shared" si="63"/>
        <v>1</v>
      </c>
      <c r="AX106" s="1"/>
      <c r="AY106" s="1"/>
      <c r="AZ106" s="7">
        <f t="shared" si="47"/>
        <v>36038</v>
      </c>
      <c r="BA106" s="1">
        <f>_xll.BDH($BA$4,"PX_LAST",$A105,$A105,"Days=A","Fill=P")</f>
        <v>1120.67</v>
      </c>
      <c r="BB106" s="1" t="str">
        <f t="shared" si="56"/>
        <v>C</v>
      </c>
      <c r="BC106" s="1">
        <f t="shared" si="57"/>
        <v>0</v>
      </c>
      <c r="BD106" s="1">
        <f t="shared" si="60"/>
        <v>-1.1615395470260248E-2</v>
      </c>
      <c r="BE106" s="1">
        <f t="shared" si="58"/>
        <v>0</v>
      </c>
      <c r="BF106" s="1">
        <f t="shared" si="64"/>
        <v>174.09435667180745</v>
      </c>
      <c r="BG106" s="1">
        <f t="shared" si="65"/>
        <v>283.40540677237442</v>
      </c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6" t="e">
        <f t="shared" si="37"/>
        <v>#REF!</v>
      </c>
      <c r="BS106">
        <f t="shared" si="48"/>
        <v>1</v>
      </c>
      <c r="BT106">
        <f t="shared" si="49"/>
        <v>1</v>
      </c>
    </row>
    <row r="107" spans="1:72" x14ac:dyDescent="0.25">
      <c r="A107" s="7">
        <v>36068</v>
      </c>
      <c r="B107" s="8">
        <v>-0.10437399999999999</v>
      </c>
      <c r="C107" s="8">
        <f t="shared" si="38"/>
        <v>-7.8295187430732854E-2</v>
      </c>
      <c r="D107" s="9">
        <f t="shared" si="68"/>
        <v>-2.9216384331884204</v>
      </c>
      <c r="E107" s="8">
        <v>1.6</v>
      </c>
      <c r="F107" s="8">
        <f t="shared" si="39"/>
        <v>1.9252195741763245</v>
      </c>
      <c r="G107" s="9">
        <f t="shared" si="69"/>
        <v>-3.778798650935133</v>
      </c>
      <c r="H107" s="8">
        <v>0.44019999999999998</v>
      </c>
      <c r="I107" s="8">
        <f t="shared" si="40"/>
        <v>0.51624384196503126</v>
      </c>
      <c r="J107" s="9">
        <f t="shared" si="41"/>
        <v>0.71624384196503121</v>
      </c>
      <c r="K107" s="8">
        <v>-1.99</v>
      </c>
      <c r="L107" s="8">
        <f t="shared" si="42"/>
        <v>-1.8360672085696572</v>
      </c>
      <c r="M107" s="9">
        <f t="shared" si="70"/>
        <v>-4.9173903370756227</v>
      </c>
      <c r="N107" s="17" t="s">
        <v>19</v>
      </c>
      <c r="P107" s="79"/>
      <c r="Q107" t="str">
        <f>_xll.BDH($Q$2,"PX_LAST",A107,A107,"Days=A","Fill=P")</f>
        <v>#N/A Invalid Security</v>
      </c>
      <c r="U107" s="40">
        <f t="shared" si="71"/>
        <v>-2.7253958948085364</v>
      </c>
      <c r="V107" s="14" t="str">
        <f t="shared" si="67"/>
        <v>C</v>
      </c>
      <c r="W107" t="str">
        <f t="shared" si="61"/>
        <v>C</v>
      </c>
      <c r="X107" s="17">
        <f t="shared" si="50"/>
        <v>-8.5300775073309881E-2</v>
      </c>
      <c r="Y107" s="34" t="str">
        <f t="shared" si="66"/>
        <v>C</v>
      </c>
      <c r="Z107">
        <v>0</v>
      </c>
      <c r="AB107" s="16">
        <f t="shared" si="43"/>
        <v>36068</v>
      </c>
      <c r="AC107" s="1" t="e">
        <f t="shared" si="44"/>
        <v>#N/A</v>
      </c>
      <c r="AD107" s="1" t="e">
        <f t="shared" si="44"/>
        <v>#N/A</v>
      </c>
      <c r="AE107" s="1">
        <f t="shared" si="44"/>
        <v>-2.7253958948085364</v>
      </c>
      <c r="AF107" s="1">
        <f t="shared" si="36"/>
        <v>-2.7253958948085364</v>
      </c>
      <c r="AG107">
        <v>0</v>
      </c>
      <c r="AH107" s="1" t="s">
        <v>19</v>
      </c>
      <c r="AJ107" s="16">
        <f t="shared" si="45"/>
        <v>36068</v>
      </c>
      <c r="AK107" s="1" t="e">
        <f t="shared" si="51"/>
        <v>#N/A</v>
      </c>
      <c r="AL107" s="1" t="e">
        <f t="shared" si="51"/>
        <v>#N/A</v>
      </c>
      <c r="AM107" s="1">
        <f t="shared" si="51"/>
        <v>-2.7253958948085364</v>
      </c>
      <c r="AN107" s="1">
        <f t="shared" si="46"/>
        <v>-2.7253958948085364</v>
      </c>
      <c r="AO107" s="1" t="e">
        <f t="shared" si="52"/>
        <v>#N/A</v>
      </c>
      <c r="AP107" s="1" t="e">
        <f t="shared" si="53"/>
        <v>#N/A</v>
      </c>
      <c r="AQ107" s="1">
        <f t="shared" si="54"/>
        <v>957.28</v>
      </c>
      <c r="AR107" s="1">
        <f t="shared" si="55"/>
        <v>957.28</v>
      </c>
      <c r="AS107" s="1"/>
      <c r="AT107" s="1"/>
      <c r="AU107" s="16">
        <f t="shared" si="59"/>
        <v>36068</v>
      </c>
      <c r="AV107">
        <f t="shared" si="62"/>
        <v>1</v>
      </c>
      <c r="AW107">
        <f t="shared" si="63"/>
        <v>1</v>
      </c>
      <c r="AX107" s="1"/>
      <c r="AY107" s="1"/>
      <c r="AZ107" s="7">
        <f t="shared" si="47"/>
        <v>36068</v>
      </c>
      <c r="BA107" s="1">
        <f>_xll.BDH($BA$4,"PX_LAST",$A106,$A106,"Days=A","Fill=P")</f>
        <v>957.28</v>
      </c>
      <c r="BB107" s="1" t="str">
        <f t="shared" si="56"/>
        <v>C</v>
      </c>
      <c r="BC107" s="1">
        <f t="shared" si="57"/>
        <v>0</v>
      </c>
      <c r="BD107" s="1">
        <f t="shared" si="60"/>
        <v>-0.14579671089616042</v>
      </c>
      <c r="BE107" s="1">
        <f t="shared" si="58"/>
        <v>0</v>
      </c>
      <c r="BF107" s="1">
        <f t="shared" si="64"/>
        <v>174.09435667180745</v>
      </c>
      <c r="BG107" s="1">
        <f t="shared" si="65"/>
        <v>242.08583061477381</v>
      </c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6" t="e">
        <f t="shared" si="37"/>
        <v>#REF!</v>
      </c>
      <c r="BS107">
        <f t="shared" si="48"/>
        <v>1</v>
      </c>
      <c r="BT107">
        <f t="shared" si="49"/>
        <v>1</v>
      </c>
    </row>
    <row r="108" spans="1:72" x14ac:dyDescent="0.25">
      <c r="A108" s="7">
        <v>36099</v>
      </c>
      <c r="B108" s="8">
        <v>-7.9605999999999996E-2</v>
      </c>
      <c r="C108" s="8">
        <f t="shared" si="38"/>
        <v>-7.9343837486146568E-2</v>
      </c>
      <c r="D108" s="9">
        <f t="shared" si="68"/>
        <v>-2.410188927500486</v>
      </c>
      <c r="E108" s="8">
        <v>0.8</v>
      </c>
      <c r="F108" s="8">
        <f t="shared" si="39"/>
        <v>1.025043914835265</v>
      </c>
      <c r="G108" s="9">
        <f t="shared" si="69"/>
        <v>-3.3432313584641604</v>
      </c>
      <c r="H108" s="8">
        <v>0.48249999999999998</v>
      </c>
      <c r="I108" s="8">
        <f t="shared" si="40"/>
        <v>0.48924876839300624</v>
      </c>
      <c r="J108" s="9">
        <f t="shared" si="41"/>
        <v>0.68924876839300619</v>
      </c>
      <c r="K108" s="8">
        <v>-1.2729999999999999</v>
      </c>
      <c r="L108" s="8">
        <f t="shared" si="42"/>
        <v>-1.3856134417139314</v>
      </c>
      <c r="M108" s="9">
        <f t="shared" si="70"/>
        <v>-2.9374412762246171</v>
      </c>
      <c r="N108" s="17" t="s">
        <v>19</v>
      </c>
      <c r="P108" s="79"/>
      <c r="Q108" t="str">
        <f>_xll.BDH($Q$2,"PX_LAST",A108,A108,"Days=A","Fill=P")</f>
        <v>#N/A Invalid Security</v>
      </c>
      <c r="U108" s="40">
        <f t="shared" si="71"/>
        <v>-2.0004031984490642</v>
      </c>
      <c r="V108" s="14" t="str">
        <f t="shared" si="67"/>
        <v>R</v>
      </c>
      <c r="W108" t="str">
        <f t="shared" si="61"/>
        <v>R</v>
      </c>
      <c r="X108" s="17">
        <f t="shared" si="50"/>
        <v>-2.0004031984490642</v>
      </c>
      <c r="Y108" s="34" t="str">
        <f t="shared" si="66"/>
        <v>R</v>
      </c>
      <c r="Z108">
        <v>0</v>
      </c>
      <c r="AB108" s="16">
        <f t="shared" si="43"/>
        <v>36099</v>
      </c>
      <c r="AC108" s="1" t="e">
        <f t="shared" si="44"/>
        <v>#N/A</v>
      </c>
      <c r="AD108" s="1" t="e">
        <f t="shared" si="44"/>
        <v>#N/A</v>
      </c>
      <c r="AE108" s="1" t="e">
        <f t="shared" si="44"/>
        <v>#N/A</v>
      </c>
      <c r="AF108" s="1">
        <f t="shared" si="36"/>
        <v>-2.0004031984490642</v>
      </c>
      <c r="AG108">
        <v>0</v>
      </c>
      <c r="AH108" s="1" t="s">
        <v>19</v>
      </c>
      <c r="AJ108" s="16">
        <f t="shared" si="45"/>
        <v>36099</v>
      </c>
      <c r="AK108" s="1" t="e">
        <f t="shared" si="51"/>
        <v>#N/A</v>
      </c>
      <c r="AL108" s="1" t="e">
        <f t="shared" si="51"/>
        <v>#N/A</v>
      </c>
      <c r="AM108" s="1" t="e">
        <f t="shared" si="51"/>
        <v>#N/A</v>
      </c>
      <c r="AN108" s="1">
        <f t="shared" si="46"/>
        <v>-2.0004031984490642</v>
      </c>
      <c r="AO108" s="1" t="e">
        <f t="shared" si="52"/>
        <v>#N/A</v>
      </c>
      <c r="AP108" s="1" t="e">
        <f t="shared" si="53"/>
        <v>#N/A</v>
      </c>
      <c r="AQ108" s="1" t="e">
        <f t="shared" si="54"/>
        <v>#N/A</v>
      </c>
      <c r="AR108" s="1">
        <f t="shared" si="55"/>
        <v>1017.01</v>
      </c>
      <c r="AS108" s="1"/>
      <c r="AT108" s="1"/>
      <c r="AU108" s="16">
        <f t="shared" si="59"/>
        <v>36099</v>
      </c>
      <c r="AV108">
        <f t="shared" si="62"/>
        <v>2</v>
      </c>
      <c r="AW108">
        <f t="shared" si="63"/>
        <v>2</v>
      </c>
      <c r="AX108" s="1"/>
      <c r="AY108" s="1"/>
      <c r="AZ108" s="7">
        <f t="shared" si="47"/>
        <v>36099</v>
      </c>
      <c r="BA108" s="1">
        <f>_xll.BDH($BA$4,"PX_LAST",$A107,$A107,"Days=A","Fill=P")</f>
        <v>1017.01</v>
      </c>
      <c r="BB108" s="1" t="str">
        <f t="shared" si="56"/>
        <v>R</v>
      </c>
      <c r="BC108" s="1">
        <f t="shared" si="57"/>
        <v>1</v>
      </c>
      <c r="BD108" s="1">
        <f t="shared" si="60"/>
        <v>6.2395537355841579E-2</v>
      </c>
      <c r="BE108" s="1">
        <f t="shared" si="58"/>
        <v>0</v>
      </c>
      <c r="BF108" s="1">
        <f t="shared" si="64"/>
        <v>174.09435667180745</v>
      </c>
      <c r="BG108" s="1">
        <f t="shared" si="65"/>
        <v>257.19090610221787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6" t="e">
        <f t="shared" si="37"/>
        <v>#REF!</v>
      </c>
      <c r="BS108">
        <f t="shared" si="48"/>
        <v>2</v>
      </c>
      <c r="BT108">
        <f t="shared" si="49"/>
        <v>1</v>
      </c>
    </row>
    <row r="109" spans="1:72" x14ac:dyDescent="0.25">
      <c r="A109" s="7">
        <v>36129</v>
      </c>
      <c r="B109" s="8">
        <v>-2.5522E-2</v>
      </c>
      <c r="C109" s="8">
        <f t="shared" si="38"/>
        <v>-3.6286367497229313E-2</v>
      </c>
      <c r="D109" s="9">
        <f t="shared" si="68"/>
        <v>-1.6983775385538213</v>
      </c>
      <c r="E109" s="8">
        <v>0.9</v>
      </c>
      <c r="F109" s="8">
        <f t="shared" si="39"/>
        <v>0.92500878296705313</v>
      </c>
      <c r="G109" s="9">
        <f t="shared" si="69"/>
        <v>-2.6316647862439559</v>
      </c>
      <c r="H109" s="8">
        <v>0.31530000000000002</v>
      </c>
      <c r="I109" s="8">
        <f t="shared" si="40"/>
        <v>0.35008975367860129</v>
      </c>
      <c r="J109" s="9">
        <f t="shared" si="41"/>
        <v>0.55008975367860136</v>
      </c>
      <c r="K109" s="8">
        <v>-0.78</v>
      </c>
      <c r="L109" s="8">
        <f t="shared" si="42"/>
        <v>-0.90112268834278642</v>
      </c>
      <c r="M109" s="9">
        <f t="shared" si="70"/>
        <v>-1.7096125603710588</v>
      </c>
      <c r="N109" s="17" t="s">
        <v>19</v>
      </c>
      <c r="P109" s="79"/>
      <c r="Q109" t="str">
        <f>_xll.BDH($Q$2,"PX_LAST",A109,A109,"Days=A","Fill=P")</f>
        <v>#N/A Invalid Security</v>
      </c>
      <c r="U109" s="40">
        <f t="shared" si="71"/>
        <v>-1.3723912828725586</v>
      </c>
      <c r="V109" s="14" t="str">
        <f t="shared" si="67"/>
        <v>R</v>
      </c>
      <c r="W109" t="str">
        <f t="shared" si="61"/>
        <v>R</v>
      </c>
      <c r="X109" s="17">
        <f t="shared" si="50"/>
        <v>-2.0004031984490642</v>
      </c>
      <c r="Y109" s="34" t="str">
        <f t="shared" si="66"/>
        <v>R</v>
      </c>
      <c r="Z109">
        <v>0</v>
      </c>
      <c r="AB109" s="16">
        <f t="shared" si="43"/>
        <v>36129</v>
      </c>
      <c r="AC109" s="1" t="e">
        <f t="shared" si="44"/>
        <v>#N/A</v>
      </c>
      <c r="AD109" s="1" t="e">
        <f t="shared" si="44"/>
        <v>#N/A</v>
      </c>
      <c r="AE109" s="1" t="e">
        <f t="shared" si="44"/>
        <v>#N/A</v>
      </c>
      <c r="AF109" s="1">
        <f t="shared" si="36"/>
        <v>-1.3723912828725586</v>
      </c>
      <c r="AG109">
        <v>0</v>
      </c>
      <c r="AH109" s="1" t="s">
        <v>19</v>
      </c>
      <c r="AJ109" s="16">
        <f t="shared" si="45"/>
        <v>36129</v>
      </c>
      <c r="AK109" s="1" t="e">
        <f t="shared" si="51"/>
        <v>#N/A</v>
      </c>
      <c r="AL109" s="1" t="e">
        <f t="shared" si="51"/>
        <v>#N/A</v>
      </c>
      <c r="AM109" s="1" t="e">
        <f t="shared" si="51"/>
        <v>#N/A</v>
      </c>
      <c r="AN109" s="1">
        <f t="shared" si="46"/>
        <v>-1.3723912828725586</v>
      </c>
      <c r="AO109" s="1" t="e">
        <f t="shared" si="52"/>
        <v>#N/A</v>
      </c>
      <c r="AP109" s="1" t="e">
        <f t="shared" si="53"/>
        <v>#N/A</v>
      </c>
      <c r="AQ109" s="1" t="e">
        <f t="shared" si="54"/>
        <v>#N/A</v>
      </c>
      <c r="AR109" s="1">
        <f t="shared" si="55"/>
        <v>1098.67</v>
      </c>
      <c r="AS109" s="1"/>
      <c r="AT109" s="1"/>
      <c r="AU109" s="16">
        <f t="shared" si="59"/>
        <v>36129</v>
      </c>
      <c r="AV109">
        <f t="shared" si="62"/>
        <v>2</v>
      </c>
      <c r="AW109">
        <f t="shared" si="63"/>
        <v>2</v>
      </c>
      <c r="AX109" s="1"/>
      <c r="AY109" s="1"/>
      <c r="AZ109" s="7">
        <f t="shared" si="47"/>
        <v>36129</v>
      </c>
      <c r="BA109" s="1">
        <f>_xll.BDH($BA$4,"PX_LAST",$A108,$A108,"Days=A","Fill=P")</f>
        <v>1098.67</v>
      </c>
      <c r="BB109" s="1" t="str">
        <f t="shared" si="56"/>
        <v>R</v>
      </c>
      <c r="BC109" s="1">
        <f t="shared" si="57"/>
        <v>1</v>
      </c>
      <c r="BD109" s="1">
        <f t="shared" si="60"/>
        <v>8.0294195730622242E-2</v>
      </c>
      <c r="BE109" s="1">
        <f t="shared" si="58"/>
        <v>8.0294195730622242E-2</v>
      </c>
      <c r="BF109" s="1">
        <f t="shared" si="64"/>
        <v>188.07312302201032</v>
      </c>
      <c r="BG109" s="1">
        <f t="shared" si="65"/>
        <v>277.84184305692543</v>
      </c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6" t="e">
        <f t="shared" si="37"/>
        <v>#REF!</v>
      </c>
      <c r="BS109">
        <f t="shared" si="48"/>
        <v>2</v>
      </c>
      <c r="BT109">
        <f t="shared" si="49"/>
        <v>1</v>
      </c>
    </row>
    <row r="110" spans="1:72" x14ac:dyDescent="0.25">
      <c r="A110" s="7">
        <v>36160</v>
      </c>
      <c r="B110" s="8">
        <v>1.3362000000000001E-2</v>
      </c>
      <c r="C110" s="8">
        <f t="shared" si="38"/>
        <v>3.4323265005541375E-3</v>
      </c>
      <c r="D110" s="9">
        <f t="shared" si="68"/>
        <v>-1.183927585196932</v>
      </c>
      <c r="E110" s="8">
        <v>0.9</v>
      </c>
      <c r="F110" s="8">
        <f t="shared" si="39"/>
        <v>0.90500175659341076</v>
      </c>
      <c r="G110" s="9">
        <f t="shared" si="69"/>
        <v>-2.1503752548509918</v>
      </c>
      <c r="H110" s="8">
        <v>0.29799999999999999</v>
      </c>
      <c r="I110" s="8">
        <f t="shared" si="40"/>
        <v>0.30841795073572026</v>
      </c>
      <c r="J110" s="9">
        <f t="shared" si="41"/>
        <v>0.50841795073572027</v>
      </c>
      <c r="K110" s="8">
        <v>-0.38300000000000001</v>
      </c>
      <c r="L110" s="8">
        <f t="shared" si="42"/>
        <v>-0.48662453766855729</v>
      </c>
      <c r="M110" s="9">
        <f t="shared" si="70"/>
        <v>-0.90412400743794974</v>
      </c>
      <c r="N110" s="17" t="s">
        <v>19</v>
      </c>
      <c r="P110" s="79"/>
      <c r="Q110" t="str">
        <f>_xll.BDH($Q$2,"PX_LAST",A110,A110,"Days=A","Fill=P")</f>
        <v>#N/A Invalid Security</v>
      </c>
      <c r="U110" s="40">
        <f t="shared" si="71"/>
        <v>-0.93250222418753836</v>
      </c>
      <c r="V110" s="14" t="str">
        <f t="shared" si="67"/>
        <v>R</v>
      </c>
      <c r="W110" t="str">
        <f t="shared" si="61"/>
        <v>R</v>
      </c>
      <c r="X110" s="17">
        <f t="shared" si="50"/>
        <v>-2.0004031984490642</v>
      </c>
      <c r="Y110" s="34" t="str">
        <f t="shared" si="66"/>
        <v>R</v>
      </c>
      <c r="Z110">
        <v>0</v>
      </c>
      <c r="AB110" s="16">
        <f t="shared" si="43"/>
        <v>36160</v>
      </c>
      <c r="AC110" s="1" t="e">
        <f t="shared" si="44"/>
        <v>#N/A</v>
      </c>
      <c r="AD110" s="1" t="e">
        <f t="shared" si="44"/>
        <v>#N/A</v>
      </c>
      <c r="AE110" s="1" t="e">
        <f t="shared" si="44"/>
        <v>#N/A</v>
      </c>
      <c r="AF110" s="1">
        <f t="shared" si="36"/>
        <v>-0.93250222418753836</v>
      </c>
      <c r="AG110">
        <v>0</v>
      </c>
      <c r="AH110" s="1" t="s">
        <v>19</v>
      </c>
      <c r="AJ110" s="16">
        <f t="shared" si="45"/>
        <v>36160</v>
      </c>
      <c r="AK110" s="1" t="e">
        <f t="shared" si="51"/>
        <v>#N/A</v>
      </c>
      <c r="AL110" s="1" t="e">
        <f t="shared" si="51"/>
        <v>#N/A</v>
      </c>
      <c r="AM110" s="1" t="e">
        <f t="shared" si="51"/>
        <v>#N/A</v>
      </c>
      <c r="AN110" s="1">
        <f t="shared" si="46"/>
        <v>-0.93250222418753836</v>
      </c>
      <c r="AO110" s="1" t="e">
        <f t="shared" si="52"/>
        <v>#N/A</v>
      </c>
      <c r="AP110" s="1" t="e">
        <f t="shared" si="53"/>
        <v>#N/A</v>
      </c>
      <c r="AQ110" s="1" t="e">
        <f t="shared" si="54"/>
        <v>#N/A</v>
      </c>
      <c r="AR110" s="1">
        <f t="shared" si="55"/>
        <v>1163.6300000000001</v>
      </c>
      <c r="AS110" s="1"/>
      <c r="AT110" s="1"/>
      <c r="AU110" s="16">
        <f t="shared" si="59"/>
        <v>36160</v>
      </c>
      <c r="AV110">
        <f t="shared" si="62"/>
        <v>2</v>
      </c>
      <c r="AW110">
        <f t="shared" si="63"/>
        <v>2</v>
      </c>
      <c r="AX110" s="1"/>
      <c r="AY110" s="1"/>
      <c r="AZ110" s="7">
        <f t="shared" si="47"/>
        <v>36160</v>
      </c>
      <c r="BA110" s="1">
        <f>_xll.BDH($BA$4,"PX_LAST",$A109,$A109,"Days=A","Fill=P")</f>
        <v>1163.6300000000001</v>
      </c>
      <c r="BB110" s="1" t="str">
        <f t="shared" si="56"/>
        <v>R</v>
      </c>
      <c r="BC110" s="1">
        <f t="shared" si="57"/>
        <v>1</v>
      </c>
      <c r="BD110" s="1">
        <f t="shared" si="60"/>
        <v>5.9126034204993294E-2</v>
      </c>
      <c r="BE110" s="1">
        <f t="shared" si="58"/>
        <v>5.9126034204993294E-2</v>
      </c>
      <c r="BF110" s="1">
        <f t="shared" si="64"/>
        <v>199.19314092684962</v>
      </c>
      <c r="BG110" s="1">
        <f t="shared" si="65"/>
        <v>294.26952937308755</v>
      </c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6" t="e">
        <f t="shared" si="37"/>
        <v>#REF!</v>
      </c>
      <c r="BS110">
        <f t="shared" si="48"/>
        <v>2</v>
      </c>
      <c r="BT110">
        <f t="shared" si="49"/>
        <v>1</v>
      </c>
    </row>
    <row r="111" spans="1:72" x14ac:dyDescent="0.25">
      <c r="A111" s="7">
        <v>36191</v>
      </c>
      <c r="B111" s="8">
        <v>0.23099500000000001</v>
      </c>
      <c r="C111" s="8">
        <f t="shared" si="38"/>
        <v>0.18548246530011084</v>
      </c>
      <c r="D111" s="9">
        <f t="shared" si="68"/>
        <v>0.366493097321547</v>
      </c>
      <c r="E111" s="8">
        <v>0.7</v>
      </c>
      <c r="F111" s="8">
        <f t="shared" si="39"/>
        <v>0.74100035131868214</v>
      </c>
      <c r="G111" s="9">
        <f t="shared" si="69"/>
        <v>-1.8788287725317061</v>
      </c>
      <c r="H111" s="8">
        <v>0.29680000000000001</v>
      </c>
      <c r="I111" s="8">
        <f t="shared" si="40"/>
        <v>0.29912359014714407</v>
      </c>
      <c r="J111" s="9">
        <f t="shared" si="41"/>
        <v>0.49912359014714408</v>
      </c>
      <c r="K111" s="8">
        <v>-0.19600000000000001</v>
      </c>
      <c r="L111" s="8">
        <f t="shared" si="42"/>
        <v>-0.25412490753371147</v>
      </c>
      <c r="M111" s="9">
        <f t="shared" si="70"/>
        <v>-0.47965628085454631</v>
      </c>
      <c r="N111" s="17" t="s">
        <v>19</v>
      </c>
      <c r="P111" s="79"/>
      <c r="Q111" t="str">
        <f>_xll.BDH($Q$2,"PX_LAST",A111,A111,"Days=A","Fill=P")</f>
        <v>#N/A Invalid Security</v>
      </c>
      <c r="U111" s="40">
        <f t="shared" si="71"/>
        <v>-0.37321709147939036</v>
      </c>
      <c r="V111" s="14" t="str">
        <f t="shared" si="67"/>
        <v>R</v>
      </c>
      <c r="W111" t="str">
        <f t="shared" si="61"/>
        <v>R</v>
      </c>
      <c r="X111" s="17">
        <f t="shared" si="50"/>
        <v>-2.0004031984490642</v>
      </c>
      <c r="Y111" s="34" t="str">
        <f t="shared" si="66"/>
        <v>R</v>
      </c>
      <c r="Z111">
        <v>0</v>
      </c>
      <c r="AB111" s="16">
        <f t="shared" si="43"/>
        <v>36191</v>
      </c>
      <c r="AC111" s="1">
        <f t="shared" si="44"/>
        <v>-0.37321709147939036</v>
      </c>
      <c r="AD111" s="1" t="e">
        <f t="shared" si="44"/>
        <v>#N/A</v>
      </c>
      <c r="AE111" s="1" t="e">
        <f t="shared" si="44"/>
        <v>#N/A</v>
      </c>
      <c r="AF111" s="1">
        <f t="shared" si="36"/>
        <v>-0.37321709147939036</v>
      </c>
      <c r="AG111">
        <v>0</v>
      </c>
      <c r="AH111" s="1" t="s">
        <v>19</v>
      </c>
      <c r="AJ111" s="16">
        <f t="shared" si="45"/>
        <v>36191</v>
      </c>
      <c r="AK111" s="1">
        <f t="shared" si="51"/>
        <v>-0.37321709147939036</v>
      </c>
      <c r="AL111" s="1" t="e">
        <f t="shared" si="51"/>
        <v>#N/A</v>
      </c>
      <c r="AM111" s="1" t="e">
        <f t="shared" si="51"/>
        <v>#N/A</v>
      </c>
      <c r="AN111" s="1">
        <f t="shared" si="46"/>
        <v>-0.37321709147939036</v>
      </c>
      <c r="AO111" s="1">
        <f t="shared" si="52"/>
        <v>1229.23</v>
      </c>
      <c r="AP111" s="1" t="e">
        <f t="shared" si="53"/>
        <v>#N/A</v>
      </c>
      <c r="AQ111" s="1" t="e">
        <f t="shared" si="54"/>
        <v>#N/A</v>
      </c>
      <c r="AR111" s="1">
        <f t="shared" si="55"/>
        <v>1229.23</v>
      </c>
      <c r="AS111" s="1"/>
      <c r="AT111" s="1"/>
      <c r="AU111" s="16">
        <f t="shared" si="59"/>
        <v>36191</v>
      </c>
      <c r="AV111">
        <f t="shared" si="62"/>
        <v>2</v>
      </c>
      <c r="AW111">
        <f t="shared" si="63"/>
        <v>2</v>
      </c>
      <c r="AX111" s="1"/>
      <c r="AY111" s="1"/>
      <c r="AZ111" s="7">
        <f t="shared" si="47"/>
        <v>36191</v>
      </c>
      <c r="BA111" s="1">
        <f>_xll.BDH($BA$4,"PX_LAST",$A110,$A110,"Days=A","Fill=P")</f>
        <v>1229.23</v>
      </c>
      <c r="BB111" s="1" t="str">
        <f t="shared" si="56"/>
        <v>R</v>
      </c>
      <c r="BC111" s="1">
        <f t="shared" si="57"/>
        <v>1</v>
      </c>
      <c r="BD111" s="1">
        <f t="shared" si="60"/>
        <v>5.6375308302467175E-2</v>
      </c>
      <c r="BE111" s="1">
        <f t="shared" si="58"/>
        <v>5.6375308302467175E-2</v>
      </c>
      <c r="BF111" s="1">
        <f t="shared" si="64"/>
        <v>210.42271565833755</v>
      </c>
      <c r="BG111" s="1">
        <f t="shared" si="65"/>
        <v>310.85906481551729</v>
      </c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6" t="e">
        <f t="shared" si="37"/>
        <v>#REF!</v>
      </c>
      <c r="BS111">
        <f t="shared" si="48"/>
        <v>2</v>
      </c>
      <c r="BT111">
        <f t="shared" si="49"/>
        <v>1</v>
      </c>
    </row>
    <row r="112" spans="1:72" x14ac:dyDescent="0.25">
      <c r="A112" s="7">
        <v>36219</v>
      </c>
      <c r="B112" s="8">
        <v>0.25339200000000001</v>
      </c>
      <c r="C112" s="8">
        <f t="shared" si="38"/>
        <v>0.23981009306002218</v>
      </c>
      <c r="D112" s="9">
        <f t="shared" si="68"/>
        <v>0.87330717253032075</v>
      </c>
      <c r="E112" s="8">
        <v>0.1</v>
      </c>
      <c r="F112" s="8">
        <f t="shared" si="39"/>
        <v>0.22820007026373645</v>
      </c>
      <c r="G112" s="9">
        <f t="shared" si="69"/>
        <v>-1.8069067805371455</v>
      </c>
      <c r="H112" s="8">
        <v>0.60260000000000002</v>
      </c>
      <c r="I112" s="8">
        <f t="shared" si="40"/>
        <v>0.54190471802942886</v>
      </c>
      <c r="J112" s="9">
        <f t="shared" si="41"/>
        <v>0.74190471802942892</v>
      </c>
      <c r="K112" s="8">
        <v>0.25600000000000001</v>
      </c>
      <c r="L112" s="8">
        <f t="shared" si="42"/>
        <v>0.1539750184932577</v>
      </c>
      <c r="M112" s="9">
        <f t="shared" si="70"/>
        <v>0.19928657778222233</v>
      </c>
      <c r="N112" s="17" t="s">
        <v>19</v>
      </c>
      <c r="P112" s="79"/>
      <c r="Q112" t="str">
        <f>_xll.BDH($Q$2,"PX_LAST",A112,A112,"Days=A","Fill=P")</f>
        <v>#N/A Invalid Security</v>
      </c>
      <c r="U112" s="40">
        <f t="shared" si="71"/>
        <v>1.8979219512066312E-3</v>
      </c>
      <c r="V112" s="14" t="str">
        <f t="shared" si="67"/>
        <v>E</v>
      </c>
      <c r="W112" t="str">
        <f t="shared" si="61"/>
        <v>E</v>
      </c>
      <c r="X112" s="17">
        <f t="shared" si="50"/>
        <v>1.8979219512066312E-3</v>
      </c>
      <c r="Y112" s="34" t="str">
        <f t="shared" si="66"/>
        <v>E</v>
      </c>
      <c r="Z112">
        <v>0</v>
      </c>
      <c r="AB112" s="16">
        <f t="shared" si="43"/>
        <v>36219</v>
      </c>
      <c r="AC112" s="1">
        <f t="shared" si="44"/>
        <v>1.8979219512066312E-3</v>
      </c>
      <c r="AD112" s="1">
        <f t="shared" si="44"/>
        <v>1.8979219512066312E-3</v>
      </c>
      <c r="AE112" s="1" t="e">
        <f t="shared" si="44"/>
        <v>#N/A</v>
      </c>
      <c r="AF112" s="1" t="e">
        <f t="shared" si="36"/>
        <v>#N/A</v>
      </c>
      <c r="AG112">
        <v>0</v>
      </c>
      <c r="AH112" s="1" t="s">
        <v>19</v>
      </c>
      <c r="AJ112" s="16">
        <f t="shared" si="45"/>
        <v>36219</v>
      </c>
      <c r="AK112" s="1">
        <f t="shared" si="51"/>
        <v>1.8979219512066312E-3</v>
      </c>
      <c r="AL112" s="1">
        <f t="shared" si="51"/>
        <v>1.8979219512066312E-3</v>
      </c>
      <c r="AM112" s="1" t="e">
        <f t="shared" si="51"/>
        <v>#N/A</v>
      </c>
      <c r="AN112" s="1" t="e">
        <f t="shared" si="46"/>
        <v>#N/A</v>
      </c>
      <c r="AO112" s="1">
        <f t="shared" si="52"/>
        <v>1279.6400000000001</v>
      </c>
      <c r="AP112" s="1">
        <f t="shared" si="53"/>
        <v>1279.6400000000001</v>
      </c>
      <c r="AQ112" s="1" t="e">
        <f t="shared" si="54"/>
        <v>#N/A</v>
      </c>
      <c r="AR112" s="1" t="e">
        <f t="shared" si="55"/>
        <v>#N/A</v>
      </c>
      <c r="AS112" s="1"/>
      <c r="AT112" s="1"/>
      <c r="AU112" s="16">
        <f t="shared" si="59"/>
        <v>36219</v>
      </c>
      <c r="AV112">
        <f t="shared" si="62"/>
        <v>4</v>
      </c>
      <c r="AW112">
        <f t="shared" si="63"/>
        <v>4</v>
      </c>
      <c r="AX112" s="1"/>
      <c r="AY112" s="1"/>
      <c r="AZ112" s="7">
        <f t="shared" si="47"/>
        <v>36219</v>
      </c>
      <c r="BA112" s="1">
        <f>_xll.BDH($BA$4,"PX_LAST",$A111,$A111,"Days=A","Fill=P")</f>
        <v>1279.6400000000001</v>
      </c>
      <c r="BB112" s="1" t="str">
        <f t="shared" si="56"/>
        <v>E</v>
      </c>
      <c r="BC112" s="1">
        <f t="shared" si="57"/>
        <v>1</v>
      </c>
      <c r="BD112" s="1">
        <f t="shared" si="60"/>
        <v>4.1009412396378231E-2</v>
      </c>
      <c r="BE112" s="1">
        <f t="shared" si="58"/>
        <v>4.1009412396378231E-2</v>
      </c>
      <c r="BF112" s="1">
        <f t="shared" si="64"/>
        <v>219.05202758233614</v>
      </c>
      <c r="BG112" s="1">
        <f t="shared" si="65"/>
        <v>323.60721240168931</v>
      </c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6" t="e">
        <f t="shared" si="37"/>
        <v>#REF!</v>
      </c>
      <c r="BS112">
        <f t="shared" si="48"/>
        <v>4</v>
      </c>
      <c r="BT112">
        <f t="shared" si="49"/>
        <v>1</v>
      </c>
    </row>
    <row r="113" spans="1:72" x14ac:dyDescent="0.25">
      <c r="A113" s="7">
        <v>36250</v>
      </c>
      <c r="B113" s="8">
        <v>0.179087</v>
      </c>
      <c r="C113" s="8">
        <f t="shared" si="38"/>
        <v>0.19123161861200444</v>
      </c>
      <c r="D113" s="9">
        <f t="shared" si="68"/>
        <v>0.55719612078085001</v>
      </c>
      <c r="E113" s="8">
        <v>-0.1</v>
      </c>
      <c r="F113" s="8">
        <f t="shared" si="39"/>
        <v>-3.4359985947252723E-2</v>
      </c>
      <c r="G113" s="9">
        <f t="shared" si="69"/>
        <v>-1.6667491105827048</v>
      </c>
      <c r="H113" s="8">
        <v>-6.0600000000000001E-2</v>
      </c>
      <c r="I113" s="8">
        <f t="shared" si="40"/>
        <v>5.9900943605885777E-2</v>
      </c>
      <c r="J113" s="9">
        <f t="shared" si="41"/>
        <v>0.25990094360588578</v>
      </c>
      <c r="K113" s="8">
        <v>7.8E-2</v>
      </c>
      <c r="L113" s="8">
        <f t="shared" si="42"/>
        <v>9.3195003698651552E-2</v>
      </c>
      <c r="M113" s="9">
        <f t="shared" si="70"/>
        <v>0.16829921079271934</v>
      </c>
      <c r="N113" s="17" t="s">
        <v>19</v>
      </c>
      <c r="P113" s="79"/>
      <c r="Q113" t="str">
        <f>_xll.BDH($Q$2,"PX_LAST",A113,A113,"Days=A","Fill=P")</f>
        <v>#N/A Invalid Security</v>
      </c>
      <c r="U113" s="40">
        <f t="shared" si="71"/>
        <v>-0.17033820885081241</v>
      </c>
      <c r="V113" s="14" t="str">
        <f t="shared" si="67"/>
        <v>SD</v>
      </c>
      <c r="W113" t="str">
        <f t="shared" si="61"/>
        <v>SD</v>
      </c>
      <c r="X113" s="17">
        <f t="shared" si="50"/>
        <v>-0.17033820885081241</v>
      </c>
      <c r="Y113" s="34" t="str">
        <f t="shared" si="66"/>
        <v>SD</v>
      </c>
      <c r="Z113">
        <v>0</v>
      </c>
      <c r="AB113" s="16">
        <f t="shared" si="43"/>
        <v>36250</v>
      </c>
      <c r="AC113" s="1" t="e">
        <f t="shared" si="44"/>
        <v>#N/A</v>
      </c>
      <c r="AD113" s="1">
        <f t="shared" si="44"/>
        <v>-0.17033820885081241</v>
      </c>
      <c r="AE113" s="1" t="e">
        <f t="shared" si="44"/>
        <v>#N/A</v>
      </c>
      <c r="AF113" s="1">
        <f t="shared" si="36"/>
        <v>-0.17033820885081241</v>
      </c>
      <c r="AG113">
        <v>0</v>
      </c>
      <c r="AH113" s="1" t="s">
        <v>19</v>
      </c>
      <c r="AJ113" s="16">
        <f t="shared" si="45"/>
        <v>36250</v>
      </c>
      <c r="AK113" s="1" t="e">
        <f t="shared" si="51"/>
        <v>#N/A</v>
      </c>
      <c r="AL113" s="1">
        <f t="shared" si="51"/>
        <v>-0.17033820885081241</v>
      </c>
      <c r="AM113" s="1" t="e">
        <f t="shared" si="51"/>
        <v>#N/A</v>
      </c>
      <c r="AN113" s="1">
        <f t="shared" si="46"/>
        <v>-0.17033820885081241</v>
      </c>
      <c r="AO113" s="1" t="e">
        <f t="shared" si="52"/>
        <v>#N/A</v>
      </c>
      <c r="AP113" s="1">
        <f t="shared" si="53"/>
        <v>1238.33</v>
      </c>
      <c r="AQ113" s="1" t="e">
        <f t="shared" si="54"/>
        <v>#N/A</v>
      </c>
      <c r="AR113" s="1">
        <f t="shared" si="55"/>
        <v>1238.33</v>
      </c>
      <c r="AS113" s="1"/>
      <c r="AT113" s="1"/>
      <c r="AU113" s="16">
        <f t="shared" si="59"/>
        <v>36250</v>
      </c>
      <c r="AV113">
        <f t="shared" si="62"/>
        <v>3</v>
      </c>
      <c r="AW113">
        <f t="shared" si="63"/>
        <v>3</v>
      </c>
      <c r="AX113" s="1"/>
      <c r="AY113" s="1"/>
      <c r="AZ113" s="7">
        <f t="shared" si="47"/>
        <v>36250</v>
      </c>
      <c r="BA113" s="1">
        <f>_xll.BDH($BA$4,"PX_LAST",$A112,$A112,"Days=A","Fill=P")</f>
        <v>1238.33</v>
      </c>
      <c r="BB113" s="1" t="str">
        <f t="shared" si="56"/>
        <v>SD</v>
      </c>
      <c r="BC113" s="1">
        <f t="shared" si="57"/>
        <v>0</v>
      </c>
      <c r="BD113" s="1">
        <f t="shared" si="60"/>
        <v>-3.2282516957894525E-2</v>
      </c>
      <c r="BE113" s="1">
        <f t="shared" si="58"/>
        <v>-3.2282516957894525E-2</v>
      </c>
      <c r="BF113" s="1">
        <f t="shared" si="64"/>
        <v>211.98047678724819</v>
      </c>
      <c r="BG113" s="1">
        <f t="shared" si="65"/>
        <v>313.16035707963482</v>
      </c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6" t="e">
        <f t="shared" si="37"/>
        <v>#REF!</v>
      </c>
      <c r="BS113">
        <f t="shared" si="48"/>
        <v>3</v>
      </c>
      <c r="BT113">
        <f t="shared" si="49"/>
        <v>1</v>
      </c>
    </row>
    <row r="114" spans="1:72" x14ac:dyDescent="0.25">
      <c r="A114" s="7">
        <v>36280</v>
      </c>
      <c r="B114" s="8">
        <v>0.125748</v>
      </c>
      <c r="C114" s="8">
        <f t="shared" si="38"/>
        <v>0.13884472372240089</v>
      </c>
      <c r="D114" s="9">
        <f t="shared" si="68"/>
        <v>0.19717068036946661</v>
      </c>
      <c r="E114" s="8">
        <v>0.2</v>
      </c>
      <c r="F114" s="8">
        <f t="shared" si="39"/>
        <v>0.15312800281054947</v>
      </c>
      <c r="G114" s="9">
        <f t="shared" si="69"/>
        <v>-1.4258574292528345</v>
      </c>
      <c r="H114" s="8">
        <v>0.129</v>
      </c>
      <c r="I114" s="8">
        <f t="shared" si="40"/>
        <v>0.11518018872117716</v>
      </c>
      <c r="J114" s="9">
        <f t="shared" si="41"/>
        <v>0.31518018872117715</v>
      </c>
      <c r="K114" s="8">
        <v>0.26200000000000001</v>
      </c>
      <c r="L114" s="8">
        <f t="shared" si="42"/>
        <v>0.22823900073973033</v>
      </c>
      <c r="M114" s="9">
        <f t="shared" si="70"/>
        <v>0.44511085927266153</v>
      </c>
      <c r="N114" s="17" t="s">
        <v>19</v>
      </c>
      <c r="P114" s="79"/>
      <c r="Q114" t="str">
        <f>_xll.BDH($Q$2,"PX_LAST",A114,A114,"Days=A","Fill=P")</f>
        <v>#N/A Invalid Security</v>
      </c>
      <c r="U114" s="40">
        <f t="shared" si="71"/>
        <v>-0.11709892522238231</v>
      </c>
      <c r="V114" s="14" t="str">
        <f t="shared" si="67"/>
        <v>R</v>
      </c>
      <c r="W114" t="str">
        <f t="shared" si="61"/>
        <v>R</v>
      </c>
      <c r="X114" s="17">
        <f t="shared" si="50"/>
        <v>-0.11709892522238231</v>
      </c>
      <c r="Y114" s="34" t="str">
        <f t="shared" si="66"/>
        <v>R</v>
      </c>
      <c r="Z114">
        <v>0</v>
      </c>
      <c r="AB114" s="16">
        <f t="shared" si="43"/>
        <v>36280</v>
      </c>
      <c r="AC114" s="1">
        <f t="shared" si="44"/>
        <v>-0.11709892522238231</v>
      </c>
      <c r="AD114" s="1" t="e">
        <f t="shared" si="44"/>
        <v>#N/A</v>
      </c>
      <c r="AE114" s="1" t="e">
        <f t="shared" si="44"/>
        <v>#N/A</v>
      </c>
      <c r="AF114" s="1">
        <f t="shared" si="36"/>
        <v>-0.11709892522238231</v>
      </c>
      <c r="AG114">
        <v>0</v>
      </c>
      <c r="AH114" s="1" t="s">
        <v>19</v>
      </c>
      <c r="AJ114" s="16">
        <f t="shared" si="45"/>
        <v>36280</v>
      </c>
      <c r="AK114" s="1">
        <f t="shared" si="51"/>
        <v>-0.11709892522238231</v>
      </c>
      <c r="AL114" s="1" t="e">
        <f t="shared" si="51"/>
        <v>#N/A</v>
      </c>
      <c r="AM114" s="1" t="e">
        <f t="shared" si="51"/>
        <v>#N/A</v>
      </c>
      <c r="AN114" s="1">
        <f t="shared" si="46"/>
        <v>-0.11709892522238231</v>
      </c>
      <c r="AO114" s="1">
        <f t="shared" si="52"/>
        <v>1286.3699999999999</v>
      </c>
      <c r="AP114" s="1" t="e">
        <f t="shared" si="53"/>
        <v>#N/A</v>
      </c>
      <c r="AQ114" s="1" t="e">
        <f t="shared" si="54"/>
        <v>#N/A</v>
      </c>
      <c r="AR114" s="1">
        <f t="shared" si="55"/>
        <v>1286.3699999999999</v>
      </c>
      <c r="AS114" s="1"/>
      <c r="AT114" s="1"/>
      <c r="AU114" s="16">
        <f t="shared" si="59"/>
        <v>36280</v>
      </c>
      <c r="AV114">
        <f t="shared" si="62"/>
        <v>2</v>
      </c>
      <c r="AW114">
        <f t="shared" si="63"/>
        <v>2</v>
      </c>
      <c r="AX114" s="1"/>
      <c r="AY114" s="1"/>
      <c r="AZ114" s="7">
        <f t="shared" si="47"/>
        <v>36280</v>
      </c>
      <c r="BA114" s="1">
        <f>_xll.BDH($BA$4,"PX_LAST",$A113,$A113,"Days=A","Fill=P")</f>
        <v>1286.3699999999999</v>
      </c>
      <c r="BB114" s="1" t="str">
        <f t="shared" si="56"/>
        <v>R</v>
      </c>
      <c r="BC114" s="1">
        <f t="shared" si="57"/>
        <v>1</v>
      </c>
      <c r="BD114" s="1">
        <f t="shared" si="60"/>
        <v>3.8794182487705164E-2</v>
      </c>
      <c r="BE114" s="1">
        <f t="shared" si="58"/>
        <v>0</v>
      </c>
      <c r="BF114" s="1">
        <f t="shared" si="64"/>
        <v>211.98047678724819</v>
      </c>
      <c r="BG114" s="1">
        <f t="shared" si="65"/>
        <v>325.3091571200971</v>
      </c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6" t="e">
        <f t="shared" si="37"/>
        <v>#REF!</v>
      </c>
      <c r="BS114">
        <f t="shared" si="48"/>
        <v>2</v>
      </c>
      <c r="BT114">
        <f t="shared" si="49"/>
        <v>1</v>
      </c>
    </row>
    <row r="115" spans="1:72" x14ac:dyDescent="0.25">
      <c r="A115" s="7">
        <v>36311</v>
      </c>
      <c r="B115" s="8">
        <v>0.17333799999999999</v>
      </c>
      <c r="C115" s="8">
        <f t="shared" si="38"/>
        <v>0.16643934474448019</v>
      </c>
      <c r="D115" s="9">
        <f t="shared" si="68"/>
        <v>0.5507133850764423</v>
      </c>
      <c r="E115" s="8">
        <v>0.2</v>
      </c>
      <c r="F115" s="8">
        <f t="shared" si="39"/>
        <v>0.19062560056210992</v>
      </c>
      <c r="G115" s="9">
        <f t="shared" si="69"/>
        <v>-1.2805175973062644</v>
      </c>
      <c r="H115" s="8">
        <v>0.3775</v>
      </c>
      <c r="I115" s="8">
        <f t="shared" si="40"/>
        <v>0.32503603774423551</v>
      </c>
      <c r="J115" s="9">
        <f t="shared" si="41"/>
        <v>0.52503603774423557</v>
      </c>
      <c r="K115" s="8">
        <v>0.20499999999999999</v>
      </c>
      <c r="L115" s="8">
        <f t="shared" si="42"/>
        <v>0.20964780014794607</v>
      </c>
      <c r="M115" s="9">
        <f t="shared" si="70"/>
        <v>0.45330984582378936</v>
      </c>
      <c r="N115" s="17" t="s">
        <v>19</v>
      </c>
      <c r="P115" s="79"/>
      <c r="Q115" t="str">
        <f>_xll.BDH($Q$2,"PX_LAST",A115,A115,"Days=A","Fill=P")</f>
        <v>#N/A Invalid Security</v>
      </c>
      <c r="U115" s="40">
        <f t="shared" si="71"/>
        <v>6.2135417834550719E-2</v>
      </c>
      <c r="V115" s="14" t="str">
        <f t="shared" si="67"/>
        <v>E</v>
      </c>
      <c r="W115" t="str">
        <f t="shared" si="61"/>
        <v>E</v>
      </c>
      <c r="X115" s="17">
        <f t="shared" si="50"/>
        <v>6.2135417834550719E-2</v>
      </c>
      <c r="Y115" s="34" t="str">
        <f t="shared" si="66"/>
        <v>E</v>
      </c>
      <c r="Z115">
        <v>0</v>
      </c>
      <c r="AB115" s="16">
        <f t="shared" si="43"/>
        <v>36311</v>
      </c>
      <c r="AC115" s="1">
        <f t="shared" si="44"/>
        <v>6.2135417834550719E-2</v>
      </c>
      <c r="AD115" s="1" t="e">
        <f t="shared" si="44"/>
        <v>#N/A</v>
      </c>
      <c r="AE115" s="1" t="e">
        <f t="shared" si="44"/>
        <v>#N/A</v>
      </c>
      <c r="AF115" s="1" t="e">
        <f t="shared" si="36"/>
        <v>#N/A</v>
      </c>
      <c r="AG115">
        <v>0</v>
      </c>
      <c r="AH115" s="1" t="s">
        <v>19</v>
      </c>
      <c r="AJ115" s="16">
        <f t="shared" si="45"/>
        <v>36311</v>
      </c>
      <c r="AK115" s="1">
        <f t="shared" si="51"/>
        <v>6.2135417834550719E-2</v>
      </c>
      <c r="AL115" s="1" t="e">
        <f t="shared" si="51"/>
        <v>#N/A</v>
      </c>
      <c r="AM115" s="1" t="e">
        <f t="shared" si="51"/>
        <v>#N/A</v>
      </c>
      <c r="AN115" s="1" t="e">
        <f t="shared" si="46"/>
        <v>#N/A</v>
      </c>
      <c r="AO115" s="1">
        <f t="shared" si="52"/>
        <v>1335.18</v>
      </c>
      <c r="AP115" s="1" t="e">
        <f t="shared" si="53"/>
        <v>#N/A</v>
      </c>
      <c r="AQ115" s="1" t="e">
        <f t="shared" si="54"/>
        <v>#N/A</v>
      </c>
      <c r="AR115" s="1" t="e">
        <f t="shared" si="55"/>
        <v>#N/A</v>
      </c>
      <c r="AS115" s="1"/>
      <c r="AT115" s="1"/>
      <c r="AU115" s="16">
        <f t="shared" si="59"/>
        <v>36311</v>
      </c>
      <c r="AV115">
        <f t="shared" si="62"/>
        <v>4</v>
      </c>
      <c r="AW115">
        <f t="shared" si="63"/>
        <v>4</v>
      </c>
      <c r="AX115" s="1"/>
      <c r="AY115" s="1"/>
      <c r="AZ115" s="7">
        <f t="shared" si="47"/>
        <v>36311</v>
      </c>
      <c r="BA115" s="1">
        <f>_xll.BDH($BA$4,"PX_LAST",$A114,$A114,"Days=A","Fill=P")</f>
        <v>1335.18</v>
      </c>
      <c r="BB115" s="1" t="str">
        <f t="shared" si="56"/>
        <v>E</v>
      </c>
      <c r="BC115" s="1">
        <f t="shared" si="57"/>
        <v>1</v>
      </c>
      <c r="BD115" s="1">
        <f t="shared" si="60"/>
        <v>3.7943981902563095E-2</v>
      </c>
      <c r="BE115" s="1">
        <f t="shared" si="58"/>
        <v>3.7943981902563095E-2</v>
      </c>
      <c r="BF115" s="1">
        <f t="shared" si="64"/>
        <v>220.02386016216025</v>
      </c>
      <c r="BG115" s="1">
        <f t="shared" si="65"/>
        <v>337.65268189060009</v>
      </c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6" t="e">
        <f t="shared" si="37"/>
        <v>#REF!</v>
      </c>
      <c r="BS115">
        <f t="shared" si="48"/>
        <v>4</v>
      </c>
      <c r="BT115">
        <f t="shared" si="49"/>
        <v>1</v>
      </c>
    </row>
    <row r="116" spans="1:72" x14ac:dyDescent="0.25">
      <c r="A116" s="7">
        <v>36341</v>
      </c>
      <c r="B116" s="8">
        <v>0.185671</v>
      </c>
      <c r="C116" s="8">
        <f t="shared" si="38"/>
        <v>0.18182466894889604</v>
      </c>
      <c r="D116" s="9">
        <f t="shared" si="68"/>
        <v>0.74664149180014006</v>
      </c>
      <c r="E116" s="8">
        <v>1</v>
      </c>
      <c r="F116" s="8">
        <f t="shared" si="39"/>
        <v>0.83812512011242202</v>
      </c>
      <c r="G116" s="9">
        <f t="shared" si="69"/>
        <v>-0.94133548912088316</v>
      </c>
      <c r="H116" s="8">
        <v>0.16639999999999999</v>
      </c>
      <c r="I116" s="8">
        <f t="shared" si="40"/>
        <v>0.19812720754884711</v>
      </c>
      <c r="J116" s="9">
        <f t="shared" si="41"/>
        <v>0.39812720754884712</v>
      </c>
      <c r="K116" s="8">
        <v>0.14000000000000001</v>
      </c>
      <c r="L116" s="8">
        <f t="shared" si="42"/>
        <v>0.15392956002958924</v>
      </c>
      <c r="M116" s="9">
        <f t="shared" si="70"/>
        <v>0.34440334971544551</v>
      </c>
      <c r="N116" s="17" t="s">
        <v>19</v>
      </c>
      <c r="P116" s="79"/>
      <c r="Q116" t="str">
        <f>_xll.BDH($Q$2,"PX_LAST",A116,A116,"Days=A","Fill=P")</f>
        <v>#N/A Invalid Security</v>
      </c>
      <c r="U116" s="40">
        <f t="shared" si="71"/>
        <v>0.13695913998588738</v>
      </c>
      <c r="V116" s="14" t="str">
        <f t="shared" si="67"/>
        <v>E</v>
      </c>
      <c r="W116" t="str">
        <f t="shared" si="61"/>
        <v>E</v>
      </c>
      <c r="X116" s="17">
        <f t="shared" si="50"/>
        <v>6.2135417834550719E-2</v>
      </c>
      <c r="Y116" s="34" t="str">
        <f t="shared" si="66"/>
        <v>E</v>
      </c>
      <c r="Z116">
        <v>0</v>
      </c>
      <c r="AB116" s="16">
        <f t="shared" si="43"/>
        <v>36341</v>
      </c>
      <c r="AC116" s="1">
        <f t="shared" si="44"/>
        <v>0.13695913998588738</v>
      </c>
      <c r="AD116" s="1" t="e">
        <f t="shared" si="44"/>
        <v>#N/A</v>
      </c>
      <c r="AE116" s="1" t="e">
        <f t="shared" si="44"/>
        <v>#N/A</v>
      </c>
      <c r="AF116" s="1" t="e">
        <f t="shared" si="36"/>
        <v>#N/A</v>
      </c>
      <c r="AG116">
        <v>0</v>
      </c>
      <c r="AH116" s="1" t="s">
        <v>19</v>
      </c>
      <c r="AJ116" s="16">
        <f t="shared" si="45"/>
        <v>36341</v>
      </c>
      <c r="AK116" s="1">
        <f t="shared" si="51"/>
        <v>0.13695913998588738</v>
      </c>
      <c r="AL116" s="1" t="e">
        <f t="shared" si="51"/>
        <v>#N/A</v>
      </c>
      <c r="AM116" s="1" t="e">
        <f t="shared" si="51"/>
        <v>#N/A</v>
      </c>
      <c r="AN116" s="1" t="e">
        <f t="shared" si="46"/>
        <v>#N/A</v>
      </c>
      <c r="AO116" s="1">
        <f t="shared" si="52"/>
        <v>1301.8399999999999</v>
      </c>
      <c r="AP116" s="1" t="e">
        <f t="shared" si="53"/>
        <v>#N/A</v>
      </c>
      <c r="AQ116" s="1" t="e">
        <f t="shared" si="54"/>
        <v>#N/A</v>
      </c>
      <c r="AR116" s="1" t="e">
        <f t="shared" si="55"/>
        <v>#N/A</v>
      </c>
      <c r="AS116" s="1"/>
      <c r="AT116" s="1"/>
      <c r="AU116" s="16">
        <f t="shared" si="59"/>
        <v>36341</v>
      </c>
      <c r="AV116">
        <f t="shared" si="62"/>
        <v>4</v>
      </c>
      <c r="AW116">
        <f t="shared" si="63"/>
        <v>4</v>
      </c>
      <c r="AX116" s="1"/>
      <c r="AY116" s="1"/>
      <c r="AZ116" s="7">
        <f t="shared" si="47"/>
        <v>36341</v>
      </c>
      <c r="BA116" s="1">
        <f>_xll.BDH($BA$4,"PX_LAST",$A115,$A115,"Days=A","Fill=P")</f>
        <v>1301.8399999999999</v>
      </c>
      <c r="BB116" s="1" t="str">
        <f t="shared" si="56"/>
        <v>E</v>
      </c>
      <c r="BC116" s="1">
        <f t="shared" si="57"/>
        <v>1</v>
      </c>
      <c r="BD116" s="1">
        <f t="shared" si="60"/>
        <v>-2.4970415973876281E-2</v>
      </c>
      <c r="BE116" s="1">
        <f t="shared" si="58"/>
        <v>-2.4970415973876281E-2</v>
      </c>
      <c r="BF116" s="1">
        <f t="shared" si="64"/>
        <v>214.52977284973312</v>
      </c>
      <c r="BG116" s="1">
        <f t="shared" si="65"/>
        <v>329.22135396909687</v>
      </c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6" t="e">
        <f t="shared" si="37"/>
        <v>#REF!</v>
      </c>
      <c r="BS116">
        <f t="shared" si="48"/>
        <v>4</v>
      </c>
      <c r="BT116">
        <f t="shared" si="49"/>
        <v>1</v>
      </c>
    </row>
    <row r="117" spans="1:72" x14ac:dyDescent="0.25">
      <c r="A117" s="7">
        <v>36372</v>
      </c>
      <c r="B117" s="8">
        <v>0.17806900000000001</v>
      </c>
      <c r="C117" s="8">
        <f t="shared" si="38"/>
        <v>0.17882013378977921</v>
      </c>
      <c r="D117" s="9">
        <f t="shared" si="68"/>
        <v>0.70481614663567727</v>
      </c>
      <c r="E117" s="8">
        <v>1.4</v>
      </c>
      <c r="F117" s="8">
        <f t="shared" si="39"/>
        <v>1.2876250240224842</v>
      </c>
      <c r="G117" s="9">
        <f t="shared" si="69"/>
        <v>-0.68240453241422006</v>
      </c>
      <c r="H117" s="8">
        <v>0.36359999999999998</v>
      </c>
      <c r="I117" s="8">
        <f t="shared" si="40"/>
        <v>0.3305054415097694</v>
      </c>
      <c r="J117" s="9">
        <f t="shared" si="41"/>
        <v>0.53050544150976942</v>
      </c>
      <c r="K117" s="8">
        <v>-5.0999999999999997E-2</v>
      </c>
      <c r="L117" s="8">
        <f t="shared" si="42"/>
        <v>-1.0014087994082155E-2</v>
      </c>
      <c r="M117" s="9">
        <f t="shared" si="70"/>
        <v>6.8226072749444519E-2</v>
      </c>
      <c r="N117" s="17" t="s">
        <v>19</v>
      </c>
      <c r="P117" s="79"/>
      <c r="Q117" t="str">
        <f>_xll.BDH($Q$2,"PX_LAST",A117,A117,"Days=A","Fill=P")</f>
        <v>#N/A Invalid Security</v>
      </c>
      <c r="U117" s="40">
        <f t="shared" si="71"/>
        <v>0.15528578212016778</v>
      </c>
      <c r="V117" s="14" t="str">
        <f t="shared" si="67"/>
        <v>E</v>
      </c>
      <c r="W117" t="str">
        <f t="shared" si="61"/>
        <v>E</v>
      </c>
      <c r="X117" s="17">
        <f t="shared" si="50"/>
        <v>6.2135417834550719E-2</v>
      </c>
      <c r="Y117" s="34" t="str">
        <f t="shared" si="66"/>
        <v>E</v>
      </c>
      <c r="Z117">
        <v>0</v>
      </c>
      <c r="AB117" s="16">
        <f t="shared" si="43"/>
        <v>36372</v>
      </c>
      <c r="AC117" s="1">
        <f t="shared" si="44"/>
        <v>0.15528578212016778</v>
      </c>
      <c r="AD117" s="1">
        <f t="shared" si="44"/>
        <v>0.15528578212016778</v>
      </c>
      <c r="AE117" s="1" t="e">
        <f t="shared" si="44"/>
        <v>#N/A</v>
      </c>
      <c r="AF117" s="1" t="e">
        <f t="shared" si="36"/>
        <v>#N/A</v>
      </c>
      <c r="AG117">
        <v>0</v>
      </c>
      <c r="AH117" s="1" t="s">
        <v>19</v>
      </c>
      <c r="AJ117" s="16">
        <f t="shared" si="45"/>
        <v>36372</v>
      </c>
      <c r="AK117" s="1">
        <f t="shared" si="51"/>
        <v>0.15528578212016778</v>
      </c>
      <c r="AL117" s="1">
        <f t="shared" si="51"/>
        <v>0.15528578212016778</v>
      </c>
      <c r="AM117" s="1" t="e">
        <f t="shared" si="51"/>
        <v>#N/A</v>
      </c>
      <c r="AN117" s="1" t="e">
        <f t="shared" si="46"/>
        <v>#N/A</v>
      </c>
      <c r="AO117" s="1">
        <f t="shared" si="52"/>
        <v>1372.71</v>
      </c>
      <c r="AP117" s="1">
        <f t="shared" si="53"/>
        <v>1372.71</v>
      </c>
      <c r="AQ117" s="1" t="e">
        <f t="shared" si="54"/>
        <v>#N/A</v>
      </c>
      <c r="AR117" s="1" t="e">
        <f t="shared" si="55"/>
        <v>#N/A</v>
      </c>
      <c r="AS117" s="1"/>
      <c r="AT117" s="1"/>
      <c r="AU117" s="16">
        <f t="shared" si="59"/>
        <v>36372</v>
      </c>
      <c r="AV117">
        <f t="shared" si="62"/>
        <v>4</v>
      </c>
      <c r="AW117">
        <f t="shared" si="63"/>
        <v>4</v>
      </c>
      <c r="AX117" s="1"/>
      <c r="AY117" s="1"/>
      <c r="AZ117" s="7">
        <f t="shared" si="47"/>
        <v>36372</v>
      </c>
      <c r="BA117" s="1">
        <f>_xll.BDH($BA$4,"PX_LAST",$A116,$A116,"Days=A","Fill=P")</f>
        <v>1372.71</v>
      </c>
      <c r="BB117" s="1" t="str">
        <f t="shared" si="56"/>
        <v>E</v>
      </c>
      <c r="BC117" s="1">
        <f t="shared" si="57"/>
        <v>1</v>
      </c>
      <c r="BD117" s="1">
        <f t="shared" si="60"/>
        <v>5.4438333435752551E-2</v>
      </c>
      <c r="BE117" s="1">
        <f t="shared" si="58"/>
        <v>5.4438333435752551E-2</v>
      </c>
      <c r="BF117" s="1">
        <f t="shared" si="64"/>
        <v>226.20841615602313</v>
      </c>
      <c r="BG117" s="1">
        <f t="shared" si="65"/>
        <v>347.1436158106365</v>
      </c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6" t="e">
        <f t="shared" si="37"/>
        <v>#REF!</v>
      </c>
      <c r="BS117">
        <f t="shared" si="48"/>
        <v>4</v>
      </c>
      <c r="BT117">
        <f t="shared" si="49"/>
        <v>1</v>
      </c>
    </row>
    <row r="118" spans="1:72" x14ac:dyDescent="0.25">
      <c r="A118" s="7">
        <v>36403</v>
      </c>
      <c r="B118" s="8">
        <v>0.17759900000000001</v>
      </c>
      <c r="C118" s="8">
        <f t="shared" si="38"/>
        <v>0.17784322675795586</v>
      </c>
      <c r="D118" s="9">
        <f t="shared" si="68"/>
        <v>0.75460194528214131</v>
      </c>
      <c r="E118" s="8">
        <v>1.5</v>
      </c>
      <c r="F118" s="8">
        <f t="shared" si="39"/>
        <v>1.457525004804497</v>
      </c>
      <c r="G118" s="9">
        <f t="shared" si="69"/>
        <v>-0.5353958169561871</v>
      </c>
      <c r="H118" s="8">
        <v>0.1588</v>
      </c>
      <c r="I118" s="8">
        <f t="shared" si="40"/>
        <v>0.19314108830195389</v>
      </c>
      <c r="J118" s="9">
        <f t="shared" si="41"/>
        <v>0.39314108830195393</v>
      </c>
      <c r="K118" s="8">
        <v>-0.127</v>
      </c>
      <c r="L118" s="8">
        <f t="shared" si="42"/>
        <v>-0.10360281759881644</v>
      </c>
      <c r="M118" s="9">
        <f t="shared" si="70"/>
        <v>-4.0320167087350534E-2</v>
      </c>
      <c r="N118" s="17" t="s">
        <v>19</v>
      </c>
      <c r="P118" s="79"/>
      <c r="Q118" t="str">
        <f>_xll.BDH($Q$2,"PX_LAST",A118,A118,"Days=A","Fill=P")</f>
        <v>#N/A Invalid Security</v>
      </c>
      <c r="U118" s="40">
        <f t="shared" si="71"/>
        <v>0.1430067623851394</v>
      </c>
      <c r="V118" s="14" t="str">
        <f t="shared" si="67"/>
        <v>SD</v>
      </c>
      <c r="W118" t="str">
        <f t="shared" si="61"/>
        <v>SD</v>
      </c>
      <c r="X118" s="17">
        <f t="shared" si="50"/>
        <v>0.1430067623851394</v>
      </c>
      <c r="Y118" s="34" t="str">
        <f t="shared" si="66"/>
        <v>SD</v>
      </c>
      <c r="Z118">
        <v>0</v>
      </c>
      <c r="AB118" s="16">
        <f t="shared" si="43"/>
        <v>36403</v>
      </c>
      <c r="AC118" s="1" t="e">
        <f t="shared" si="44"/>
        <v>#N/A</v>
      </c>
      <c r="AD118" s="1">
        <f t="shared" si="44"/>
        <v>0.1430067623851394</v>
      </c>
      <c r="AE118" s="1">
        <f t="shared" si="44"/>
        <v>0.1430067623851394</v>
      </c>
      <c r="AF118" s="1" t="e">
        <f t="shared" si="36"/>
        <v>#N/A</v>
      </c>
      <c r="AG118">
        <v>0</v>
      </c>
      <c r="AH118" s="1" t="s">
        <v>19</v>
      </c>
      <c r="AJ118" s="16">
        <f t="shared" si="45"/>
        <v>36403</v>
      </c>
      <c r="AK118" s="1" t="e">
        <f t="shared" si="51"/>
        <v>#N/A</v>
      </c>
      <c r="AL118" s="1">
        <f t="shared" si="51"/>
        <v>0.1430067623851394</v>
      </c>
      <c r="AM118" s="1">
        <f t="shared" si="51"/>
        <v>0.1430067623851394</v>
      </c>
      <c r="AN118" s="1" t="e">
        <f t="shared" si="46"/>
        <v>#N/A</v>
      </c>
      <c r="AO118" s="1" t="e">
        <f t="shared" si="52"/>
        <v>#N/A</v>
      </c>
      <c r="AP118" s="1">
        <f t="shared" si="53"/>
        <v>1328.72</v>
      </c>
      <c r="AQ118" s="1">
        <f t="shared" si="54"/>
        <v>1328.72</v>
      </c>
      <c r="AR118" s="1" t="e">
        <f t="shared" si="55"/>
        <v>#N/A</v>
      </c>
      <c r="AS118" s="1"/>
      <c r="AT118" s="1"/>
      <c r="AU118" s="16">
        <f t="shared" si="59"/>
        <v>36403</v>
      </c>
      <c r="AV118">
        <f t="shared" si="62"/>
        <v>3</v>
      </c>
      <c r="AW118">
        <f t="shared" si="63"/>
        <v>3</v>
      </c>
      <c r="AX118" s="1"/>
      <c r="AY118" s="1"/>
      <c r="AZ118" s="7">
        <f t="shared" si="47"/>
        <v>36403</v>
      </c>
      <c r="BA118" s="1">
        <f>_xll.BDH($BA$4,"PX_LAST",$A117,$A117,"Days=A","Fill=P")</f>
        <v>1328.72</v>
      </c>
      <c r="BB118" s="1" t="str">
        <f t="shared" si="56"/>
        <v>SD</v>
      </c>
      <c r="BC118" s="1">
        <f t="shared" si="57"/>
        <v>0</v>
      </c>
      <c r="BD118" s="1">
        <f t="shared" si="60"/>
        <v>-3.2046098593293548E-2</v>
      </c>
      <c r="BE118" s="1">
        <f t="shared" si="58"/>
        <v>-3.2046098593293548E-2</v>
      </c>
      <c r="BF118" s="1">
        <f t="shared" si="64"/>
        <v>218.95931894925445</v>
      </c>
      <c r="BG118" s="1">
        <f t="shared" si="65"/>
        <v>336.01901727233644</v>
      </c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6" t="e">
        <f t="shared" si="37"/>
        <v>#REF!</v>
      </c>
      <c r="BS118">
        <f t="shared" si="48"/>
        <v>3</v>
      </c>
      <c r="BT118">
        <f t="shared" si="49"/>
        <v>1</v>
      </c>
    </row>
    <row r="119" spans="1:72" x14ac:dyDescent="0.25">
      <c r="A119" s="7">
        <v>36433</v>
      </c>
      <c r="B119" s="8">
        <v>0.12237099999999999</v>
      </c>
      <c r="C119" s="8">
        <f t="shared" si="38"/>
        <v>0.13346544535159119</v>
      </c>
      <c r="D119" s="9">
        <f t="shared" si="68"/>
        <v>0.26118442675146541</v>
      </c>
      <c r="E119" s="8">
        <v>2.2999999999999998</v>
      </c>
      <c r="F119" s="8">
        <f t="shared" si="39"/>
        <v>2.1315050009608991</v>
      </c>
      <c r="G119" s="9">
        <f t="shared" si="69"/>
        <v>-0.13590542367429506</v>
      </c>
      <c r="H119" s="8">
        <v>1.0500000000000001E-2</v>
      </c>
      <c r="I119" s="8">
        <f t="shared" si="40"/>
        <v>4.7028217660390781E-2</v>
      </c>
      <c r="J119" s="9">
        <f t="shared" si="41"/>
        <v>0.24702821766039079</v>
      </c>
      <c r="K119" s="8">
        <v>-0.95</v>
      </c>
      <c r="L119" s="8">
        <f t="shared" si="42"/>
        <v>-0.78072056351976327</v>
      </c>
      <c r="M119" s="9">
        <f t="shared" si="70"/>
        <v>-1.0838422293905887</v>
      </c>
      <c r="N119" s="17" t="s">
        <v>19</v>
      </c>
      <c r="P119" s="79"/>
      <c r="Q119" t="str">
        <f>_xll.BDH($Q$2,"PX_LAST",A119,A119,"Days=A","Fill=P")</f>
        <v>#N/A Invalid Security</v>
      </c>
      <c r="U119" s="40">
        <f t="shared" si="71"/>
        <v>-0.17788375216325689</v>
      </c>
      <c r="V119" s="14" t="str">
        <f t="shared" si="67"/>
        <v>C</v>
      </c>
      <c r="W119" t="str">
        <f t="shared" si="61"/>
        <v>C</v>
      </c>
      <c r="X119" s="17">
        <f t="shared" si="50"/>
        <v>-0.17788375216325689</v>
      </c>
      <c r="Y119" s="34" t="str">
        <f t="shared" si="66"/>
        <v>C</v>
      </c>
      <c r="Z119">
        <v>0</v>
      </c>
      <c r="AB119" s="16">
        <f t="shared" si="43"/>
        <v>36433</v>
      </c>
      <c r="AC119" s="1" t="e">
        <f t="shared" si="44"/>
        <v>#N/A</v>
      </c>
      <c r="AD119" s="1" t="e">
        <f t="shared" si="44"/>
        <v>#N/A</v>
      </c>
      <c r="AE119" s="1">
        <f t="shared" si="44"/>
        <v>-0.17788375216325689</v>
      </c>
      <c r="AF119" s="1">
        <f t="shared" si="36"/>
        <v>-0.17788375216325689</v>
      </c>
      <c r="AG119">
        <v>0</v>
      </c>
      <c r="AH119" s="1" t="s">
        <v>19</v>
      </c>
      <c r="AJ119" s="16">
        <f t="shared" si="45"/>
        <v>36433</v>
      </c>
      <c r="AK119" s="1" t="e">
        <f t="shared" si="51"/>
        <v>#N/A</v>
      </c>
      <c r="AL119" s="1" t="e">
        <f t="shared" si="51"/>
        <v>#N/A</v>
      </c>
      <c r="AM119" s="1">
        <f t="shared" si="51"/>
        <v>-0.17788375216325689</v>
      </c>
      <c r="AN119" s="1">
        <f t="shared" si="46"/>
        <v>-0.17788375216325689</v>
      </c>
      <c r="AO119" s="1" t="e">
        <f t="shared" si="52"/>
        <v>#N/A</v>
      </c>
      <c r="AP119" s="1" t="e">
        <f t="shared" si="53"/>
        <v>#N/A</v>
      </c>
      <c r="AQ119" s="1">
        <f t="shared" si="54"/>
        <v>1320.41</v>
      </c>
      <c r="AR119" s="1">
        <f t="shared" si="55"/>
        <v>1320.41</v>
      </c>
      <c r="AS119" s="1"/>
      <c r="AT119" s="1"/>
      <c r="AU119" s="16">
        <f t="shared" si="59"/>
        <v>36433</v>
      </c>
      <c r="AV119">
        <f t="shared" si="62"/>
        <v>1</v>
      </c>
      <c r="AW119">
        <f t="shared" si="63"/>
        <v>1</v>
      </c>
      <c r="AX119" s="1"/>
      <c r="AY119" s="1"/>
      <c r="AZ119" s="7">
        <f t="shared" si="47"/>
        <v>36433</v>
      </c>
      <c r="BA119" s="1">
        <f>_xll.BDH($BA$4,"PX_LAST",$A118,$A118,"Days=A","Fill=P")</f>
        <v>1320.41</v>
      </c>
      <c r="BB119" s="1" t="str">
        <f t="shared" si="56"/>
        <v>C</v>
      </c>
      <c r="BC119" s="1">
        <f t="shared" si="57"/>
        <v>0</v>
      </c>
      <c r="BD119" s="1">
        <f t="shared" si="60"/>
        <v>-6.2541393220543195E-3</v>
      </c>
      <c r="BE119" s="1">
        <f t="shared" si="58"/>
        <v>0</v>
      </c>
      <c r="BF119" s="1">
        <f t="shared" si="64"/>
        <v>218.95931894925445</v>
      </c>
      <c r="BG119" s="1">
        <f t="shared" si="65"/>
        <v>333.91750752345547</v>
      </c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6" t="e">
        <f t="shared" si="37"/>
        <v>#REF!</v>
      </c>
      <c r="BS119">
        <f t="shared" si="48"/>
        <v>1</v>
      </c>
      <c r="BT119">
        <f t="shared" si="49"/>
        <v>1</v>
      </c>
    </row>
    <row r="120" spans="1:72" x14ac:dyDescent="0.25">
      <c r="A120" s="7">
        <v>36464</v>
      </c>
      <c r="B120" s="8">
        <v>0.103533</v>
      </c>
      <c r="C120" s="8">
        <f t="shared" si="38"/>
        <v>0.10951948907031825</v>
      </c>
      <c r="D120" s="9">
        <f t="shared" si="68"/>
        <v>4.7750325958210195E-2</v>
      </c>
      <c r="E120" s="8">
        <v>3.3</v>
      </c>
      <c r="F120" s="8">
        <f t="shared" si="39"/>
        <v>3.0663010001921798</v>
      </c>
      <c r="G120" s="9">
        <f t="shared" si="69"/>
        <v>0.49635618110726659</v>
      </c>
      <c r="H120" s="8">
        <v>0.91739999999999999</v>
      </c>
      <c r="I120" s="8">
        <f t="shared" si="40"/>
        <v>0.7433256435320782</v>
      </c>
      <c r="J120" s="9">
        <f t="shared" si="41"/>
        <v>0.94332564353207826</v>
      </c>
      <c r="K120" s="8">
        <v>-0.97799999999999998</v>
      </c>
      <c r="L120" s="8">
        <f t="shared" si="42"/>
        <v>-0.93854411270395266</v>
      </c>
      <c r="M120" s="9">
        <f t="shared" si="70"/>
        <v>-1.1865959231371574</v>
      </c>
      <c r="N120" s="17" t="s">
        <v>19</v>
      </c>
      <c r="P120" s="79"/>
      <c r="Q120" t="str">
        <f>_xll.BDH($Q$2,"PX_LAST",A120,A120,"Days=A","Fill=P")</f>
        <v>#N/A Invalid Security</v>
      </c>
      <c r="U120" s="40">
        <f t="shared" si="71"/>
        <v>7.5209056865099377E-2</v>
      </c>
      <c r="V120" s="14" t="str">
        <f t="shared" si="67"/>
        <v>R</v>
      </c>
      <c r="W120" t="str">
        <f t="shared" si="61"/>
        <v>R</v>
      </c>
      <c r="X120" s="17">
        <f t="shared" si="50"/>
        <v>7.5209056865099377E-2</v>
      </c>
      <c r="Y120" s="34" t="str">
        <f t="shared" si="66"/>
        <v>R</v>
      </c>
      <c r="Z120">
        <v>0</v>
      </c>
      <c r="AB120" s="16">
        <f t="shared" si="43"/>
        <v>36464</v>
      </c>
      <c r="AC120" s="1">
        <f t="shared" si="44"/>
        <v>7.5209056865099377E-2</v>
      </c>
      <c r="AD120" s="1" t="e">
        <f t="shared" si="44"/>
        <v>#N/A</v>
      </c>
      <c r="AE120" s="1" t="e">
        <f t="shared" si="44"/>
        <v>#N/A</v>
      </c>
      <c r="AF120" s="1">
        <f t="shared" si="36"/>
        <v>7.5209056865099377E-2</v>
      </c>
      <c r="AG120">
        <v>0</v>
      </c>
      <c r="AH120" s="1" t="s">
        <v>19</v>
      </c>
      <c r="AJ120" s="16">
        <f t="shared" si="45"/>
        <v>36464</v>
      </c>
      <c r="AK120" s="1">
        <f t="shared" si="51"/>
        <v>7.5209056865099377E-2</v>
      </c>
      <c r="AL120" s="1" t="e">
        <f t="shared" si="51"/>
        <v>#N/A</v>
      </c>
      <c r="AM120" s="1" t="e">
        <f t="shared" si="51"/>
        <v>#N/A</v>
      </c>
      <c r="AN120" s="1">
        <f t="shared" si="46"/>
        <v>7.5209056865099377E-2</v>
      </c>
      <c r="AO120" s="1">
        <f t="shared" si="52"/>
        <v>1282.71</v>
      </c>
      <c r="AP120" s="1" t="e">
        <f t="shared" si="53"/>
        <v>#N/A</v>
      </c>
      <c r="AQ120" s="1" t="e">
        <f t="shared" si="54"/>
        <v>#N/A</v>
      </c>
      <c r="AR120" s="1">
        <f t="shared" si="55"/>
        <v>1282.71</v>
      </c>
      <c r="AS120" s="1"/>
      <c r="AT120" s="1"/>
      <c r="AU120" s="16">
        <f t="shared" si="59"/>
        <v>36464</v>
      </c>
      <c r="AV120">
        <f t="shared" si="62"/>
        <v>2</v>
      </c>
      <c r="AW120">
        <f t="shared" si="63"/>
        <v>2</v>
      </c>
      <c r="AX120" s="1"/>
      <c r="AY120" s="1"/>
      <c r="AZ120" s="7">
        <f t="shared" si="47"/>
        <v>36464</v>
      </c>
      <c r="BA120" s="1">
        <f>_xll.BDH($BA$4,"PX_LAST",$A119,$A119,"Days=A","Fill=P")</f>
        <v>1282.71</v>
      </c>
      <c r="BB120" s="1" t="str">
        <f t="shared" si="56"/>
        <v>R</v>
      </c>
      <c r="BC120" s="1">
        <f t="shared" si="57"/>
        <v>1</v>
      </c>
      <c r="BD120" s="1">
        <f t="shared" si="60"/>
        <v>-2.855173771783015E-2</v>
      </c>
      <c r="BE120" s="1">
        <f t="shared" si="58"/>
        <v>0</v>
      </c>
      <c r="BF120" s="1">
        <f t="shared" si="64"/>
        <v>218.95931894925445</v>
      </c>
      <c r="BG120" s="1">
        <f t="shared" si="65"/>
        <v>324.3835824292542</v>
      </c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6" t="e">
        <f t="shared" si="37"/>
        <v>#REF!</v>
      </c>
      <c r="BS120">
        <f t="shared" si="48"/>
        <v>2</v>
      </c>
      <c r="BT120">
        <f t="shared" si="49"/>
        <v>1</v>
      </c>
    </row>
    <row r="121" spans="1:72" x14ac:dyDescent="0.25">
      <c r="A121" s="7">
        <v>36494</v>
      </c>
      <c r="B121" s="8">
        <v>0.214785</v>
      </c>
      <c r="C121" s="8">
        <f t="shared" si="38"/>
        <v>0.19373189781406366</v>
      </c>
      <c r="D121" s="9">
        <f t="shared" si="68"/>
        <v>0.98750472236973963</v>
      </c>
      <c r="E121" s="8">
        <v>3.7</v>
      </c>
      <c r="F121" s="8">
        <f t="shared" si="39"/>
        <v>3.5732602000384364</v>
      </c>
      <c r="G121" s="9">
        <f t="shared" si="69"/>
        <v>0.97515769263205077</v>
      </c>
      <c r="H121" s="8">
        <v>0.71</v>
      </c>
      <c r="I121" s="8">
        <f t="shared" si="40"/>
        <v>0.71666512870641563</v>
      </c>
      <c r="J121" s="9">
        <f t="shared" si="41"/>
        <v>0.91666512870641559</v>
      </c>
      <c r="K121" s="8">
        <v>-0.30599999999999999</v>
      </c>
      <c r="L121" s="8">
        <f t="shared" si="42"/>
        <v>-0.43250882254079059</v>
      </c>
      <c r="M121" s="9">
        <f t="shared" si="70"/>
        <v>-0.23592259839500526</v>
      </c>
      <c r="N121" s="17" t="s">
        <v>19</v>
      </c>
      <c r="P121" s="79"/>
      <c r="Q121" t="str">
        <f>_xll.BDH($Q$2,"PX_LAST",A121,A121,"Days=A","Fill=P")</f>
        <v>#N/A Invalid Security</v>
      </c>
      <c r="U121" s="40">
        <f t="shared" si="71"/>
        <v>0.66085123632830023</v>
      </c>
      <c r="V121" s="14" t="str">
        <f t="shared" si="67"/>
        <v>E</v>
      </c>
      <c r="W121" t="str">
        <f t="shared" si="61"/>
        <v>E</v>
      </c>
      <c r="X121" s="17">
        <f t="shared" si="50"/>
        <v>0.66085123632830023</v>
      </c>
      <c r="Y121" s="34" t="str">
        <f t="shared" si="66"/>
        <v>E</v>
      </c>
      <c r="Z121">
        <v>0</v>
      </c>
      <c r="AB121" s="16">
        <f t="shared" si="43"/>
        <v>36494</v>
      </c>
      <c r="AC121" s="1">
        <f t="shared" si="44"/>
        <v>0.66085123632830023</v>
      </c>
      <c r="AD121" s="1" t="e">
        <f t="shared" si="44"/>
        <v>#N/A</v>
      </c>
      <c r="AE121" s="1" t="e">
        <f t="shared" si="44"/>
        <v>#N/A</v>
      </c>
      <c r="AF121" s="1" t="e">
        <f t="shared" si="36"/>
        <v>#N/A</v>
      </c>
      <c r="AG121">
        <v>0</v>
      </c>
      <c r="AH121" s="1" t="s">
        <v>19</v>
      </c>
      <c r="AJ121" s="16">
        <f t="shared" si="45"/>
        <v>36494</v>
      </c>
      <c r="AK121" s="1">
        <f t="shared" si="51"/>
        <v>0.66085123632830023</v>
      </c>
      <c r="AL121" s="1" t="e">
        <f t="shared" si="51"/>
        <v>#N/A</v>
      </c>
      <c r="AM121" s="1" t="e">
        <f t="shared" si="51"/>
        <v>#N/A</v>
      </c>
      <c r="AN121" s="1" t="e">
        <f t="shared" si="46"/>
        <v>#N/A</v>
      </c>
      <c r="AO121" s="1">
        <f t="shared" si="52"/>
        <v>1362.93</v>
      </c>
      <c r="AP121" s="1" t="e">
        <f t="shared" si="53"/>
        <v>#N/A</v>
      </c>
      <c r="AQ121" s="1" t="e">
        <f t="shared" si="54"/>
        <v>#N/A</v>
      </c>
      <c r="AR121" s="1" t="e">
        <f t="shared" si="55"/>
        <v>#N/A</v>
      </c>
      <c r="AS121" s="1"/>
      <c r="AT121" s="1"/>
      <c r="AU121" s="16">
        <f t="shared" si="59"/>
        <v>36494</v>
      </c>
      <c r="AV121">
        <f t="shared" si="62"/>
        <v>4</v>
      </c>
      <c r="AW121">
        <f t="shared" si="63"/>
        <v>4</v>
      </c>
      <c r="AX121" s="1"/>
      <c r="AY121" s="1"/>
      <c r="AZ121" s="7">
        <f t="shared" si="47"/>
        <v>36494</v>
      </c>
      <c r="BA121" s="1">
        <f>_xll.BDH($BA$4,"PX_LAST",$A120,$A120,"Days=A","Fill=P")</f>
        <v>1362.93</v>
      </c>
      <c r="BB121" s="1" t="str">
        <f t="shared" si="56"/>
        <v>E</v>
      </c>
      <c r="BC121" s="1">
        <f t="shared" si="57"/>
        <v>1</v>
      </c>
      <c r="BD121" s="1">
        <f t="shared" si="60"/>
        <v>6.2539467221741418E-2</v>
      </c>
      <c r="BE121" s="1">
        <f t="shared" si="58"/>
        <v>6.2539467221741418E-2</v>
      </c>
      <c r="BF121" s="1">
        <f t="shared" si="64"/>
        <v>232.65291809957617</v>
      </c>
      <c r="BG121" s="1">
        <f t="shared" si="65"/>
        <v>344.67035884985961</v>
      </c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6" t="e">
        <f t="shared" si="37"/>
        <v>#REF!</v>
      </c>
      <c r="BS121">
        <f t="shared" si="48"/>
        <v>4</v>
      </c>
      <c r="BT121">
        <f t="shared" si="49"/>
        <v>1</v>
      </c>
    </row>
    <row r="122" spans="1:72" x14ac:dyDescent="0.25">
      <c r="A122" s="7">
        <v>36525</v>
      </c>
      <c r="B122" s="8">
        <v>0.253633</v>
      </c>
      <c r="C122" s="8">
        <f t="shared" si="38"/>
        <v>0.24165277956281275</v>
      </c>
      <c r="D122" s="9">
        <f t="shared" si="68"/>
        <v>1.4973971178213519</v>
      </c>
      <c r="E122" s="8">
        <v>4.4000000000000004</v>
      </c>
      <c r="F122" s="8">
        <f t="shared" si="39"/>
        <v>4.2346520400076875</v>
      </c>
      <c r="G122" s="9">
        <f t="shared" si="69"/>
        <v>1.5645001479082854</v>
      </c>
      <c r="H122" s="8">
        <v>0.58989999999999998</v>
      </c>
      <c r="I122" s="8">
        <f t="shared" si="40"/>
        <v>0.61525302574128315</v>
      </c>
      <c r="J122" s="9">
        <f t="shared" si="41"/>
        <v>0.81525302574128311</v>
      </c>
      <c r="K122" s="8">
        <v>0.183</v>
      </c>
      <c r="L122" s="8">
        <f t="shared" si="42"/>
        <v>5.9898235491841881E-2</v>
      </c>
      <c r="M122" s="9">
        <f t="shared" si="70"/>
        <v>0.6947632032615273</v>
      </c>
      <c r="N122" s="17" t="s">
        <v>19</v>
      </c>
      <c r="P122" s="79"/>
      <c r="Q122" t="str">
        <f>_xll.BDH($Q$2,"PX_LAST",A122,A122,"Days=A","Fill=P")</f>
        <v>#N/A Invalid Security</v>
      </c>
      <c r="U122" s="40">
        <f t="shared" si="71"/>
        <v>1.1429783736831121</v>
      </c>
      <c r="V122" s="14" t="str">
        <f t="shared" si="67"/>
        <v>E</v>
      </c>
      <c r="W122" t="str">
        <f t="shared" si="61"/>
        <v>E</v>
      </c>
      <c r="X122" s="17">
        <f t="shared" si="50"/>
        <v>0.66085123632830023</v>
      </c>
      <c r="Y122" s="34" t="str">
        <f t="shared" si="66"/>
        <v>E</v>
      </c>
      <c r="Z122">
        <v>0</v>
      </c>
      <c r="AB122" s="16">
        <f t="shared" si="43"/>
        <v>36525</v>
      </c>
      <c r="AC122" s="1">
        <f t="shared" si="44"/>
        <v>1.1429783736831121</v>
      </c>
      <c r="AD122" s="1" t="e">
        <f t="shared" si="44"/>
        <v>#N/A</v>
      </c>
      <c r="AE122" s="1" t="e">
        <f t="shared" si="44"/>
        <v>#N/A</v>
      </c>
      <c r="AF122" s="1" t="e">
        <f t="shared" si="36"/>
        <v>#N/A</v>
      </c>
      <c r="AG122">
        <v>0</v>
      </c>
      <c r="AH122" s="1" t="s">
        <v>19</v>
      </c>
      <c r="AJ122" s="16">
        <f t="shared" si="45"/>
        <v>36525</v>
      </c>
      <c r="AK122" s="1">
        <f t="shared" si="51"/>
        <v>1.1429783736831121</v>
      </c>
      <c r="AL122" s="1" t="e">
        <f t="shared" si="51"/>
        <v>#N/A</v>
      </c>
      <c r="AM122" s="1" t="e">
        <f t="shared" si="51"/>
        <v>#N/A</v>
      </c>
      <c r="AN122" s="1" t="e">
        <f t="shared" si="46"/>
        <v>#N/A</v>
      </c>
      <c r="AO122" s="1">
        <f t="shared" si="52"/>
        <v>1388.91</v>
      </c>
      <c r="AP122" s="1" t="e">
        <f t="shared" si="53"/>
        <v>#N/A</v>
      </c>
      <c r="AQ122" s="1" t="e">
        <f t="shared" si="54"/>
        <v>#N/A</v>
      </c>
      <c r="AR122" s="1" t="e">
        <f t="shared" si="55"/>
        <v>#N/A</v>
      </c>
      <c r="AS122" s="1"/>
      <c r="AT122" s="1"/>
      <c r="AU122" s="16">
        <f t="shared" si="59"/>
        <v>36525</v>
      </c>
      <c r="AV122">
        <f t="shared" si="62"/>
        <v>4</v>
      </c>
      <c r="AW122">
        <f t="shared" si="63"/>
        <v>4</v>
      </c>
      <c r="AX122" s="1"/>
      <c r="AY122" s="1"/>
      <c r="AZ122" s="7">
        <f t="shared" si="47"/>
        <v>36525</v>
      </c>
      <c r="BA122" s="1">
        <f>_xll.BDH($BA$4,"PX_LAST",$A121,$A121,"Days=A","Fill=P")</f>
        <v>1388.91</v>
      </c>
      <c r="BB122" s="1" t="str">
        <f t="shared" si="56"/>
        <v>E</v>
      </c>
      <c r="BC122" s="1">
        <f t="shared" si="57"/>
        <v>1</v>
      </c>
      <c r="BD122" s="1">
        <f t="shared" si="60"/>
        <v>1.906187405075821E-2</v>
      </c>
      <c r="BE122" s="1">
        <f t="shared" si="58"/>
        <v>1.906187405075821E-2</v>
      </c>
      <c r="BF122" s="1">
        <f t="shared" si="64"/>
        <v>237.08771872193165</v>
      </c>
      <c r="BG122" s="1">
        <f t="shared" si="65"/>
        <v>351.24042181928525</v>
      </c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6" t="e">
        <f t="shared" si="37"/>
        <v>#REF!</v>
      </c>
      <c r="BS122">
        <f t="shared" si="48"/>
        <v>4</v>
      </c>
      <c r="BT122">
        <f t="shared" si="49"/>
        <v>1</v>
      </c>
    </row>
    <row r="123" spans="1:72" x14ac:dyDescent="0.25">
      <c r="A123" s="7">
        <v>36556</v>
      </c>
      <c r="B123" s="8">
        <v>0.31434600000000001</v>
      </c>
      <c r="C123" s="8">
        <f t="shared" si="38"/>
        <v>0.29980735591256258</v>
      </c>
      <c r="D123" s="9">
        <f t="shared" si="68"/>
        <v>1.9361269504197534</v>
      </c>
      <c r="E123" s="8">
        <v>5.3</v>
      </c>
      <c r="F123" s="8">
        <f t="shared" si="39"/>
        <v>5.0869304080015381</v>
      </c>
      <c r="G123" s="9">
        <f t="shared" si="69"/>
        <v>2.2341056209736103</v>
      </c>
      <c r="H123" s="8">
        <v>-3.3700000000000001E-2</v>
      </c>
      <c r="I123" s="8">
        <f t="shared" si="40"/>
        <v>9.6090605148256639E-2</v>
      </c>
      <c r="J123" s="9">
        <f t="shared" si="41"/>
        <v>0.29609060514825664</v>
      </c>
      <c r="K123" s="8">
        <v>0.45300000000000001</v>
      </c>
      <c r="L123" s="8">
        <f t="shared" si="42"/>
        <v>0.37437964709836841</v>
      </c>
      <c r="M123" s="9">
        <f t="shared" si="70"/>
        <v>1.2700141368754878</v>
      </c>
      <c r="N123" s="17" t="s">
        <v>19</v>
      </c>
      <c r="P123" s="79"/>
      <c r="Q123" t="str">
        <f>_xll.BDH($Q$2,"PX_LAST",A123,A123,"Days=A","Fill=P")</f>
        <v>#N/A Invalid Security</v>
      </c>
      <c r="U123" s="40">
        <f t="shared" si="71"/>
        <v>1.4340843283542768</v>
      </c>
      <c r="V123" s="14" t="str">
        <f t="shared" si="67"/>
        <v>E</v>
      </c>
      <c r="W123" t="str">
        <f t="shared" si="61"/>
        <v>E</v>
      </c>
      <c r="X123" s="17">
        <f t="shared" si="50"/>
        <v>0.66085123632830023</v>
      </c>
      <c r="Y123" s="34" t="str">
        <f t="shared" si="66"/>
        <v>E</v>
      </c>
      <c r="Z123">
        <v>0</v>
      </c>
      <c r="AB123" s="16">
        <f t="shared" si="43"/>
        <v>36556</v>
      </c>
      <c r="AC123" s="1">
        <f t="shared" si="44"/>
        <v>1.4340843283542768</v>
      </c>
      <c r="AD123" s="1">
        <f t="shared" si="44"/>
        <v>1.4340843283542768</v>
      </c>
      <c r="AE123" s="1" t="e">
        <f t="shared" si="44"/>
        <v>#N/A</v>
      </c>
      <c r="AF123" s="1" t="e">
        <f t="shared" si="36"/>
        <v>#N/A</v>
      </c>
      <c r="AG123">
        <v>0</v>
      </c>
      <c r="AH123" s="1" t="s">
        <v>19</v>
      </c>
      <c r="AJ123" s="16">
        <f t="shared" si="45"/>
        <v>36556</v>
      </c>
      <c r="AK123" s="1">
        <f t="shared" si="51"/>
        <v>1.4340843283542768</v>
      </c>
      <c r="AL123" s="1">
        <f t="shared" si="51"/>
        <v>1.4340843283542768</v>
      </c>
      <c r="AM123" s="1" t="e">
        <f t="shared" si="51"/>
        <v>#N/A</v>
      </c>
      <c r="AN123" s="1" t="e">
        <f t="shared" si="46"/>
        <v>#N/A</v>
      </c>
      <c r="AO123" s="1">
        <f t="shared" si="52"/>
        <v>1469.25</v>
      </c>
      <c r="AP123" s="1">
        <f t="shared" si="53"/>
        <v>1469.25</v>
      </c>
      <c r="AQ123" s="1" t="e">
        <f t="shared" si="54"/>
        <v>#N/A</v>
      </c>
      <c r="AR123" s="1" t="e">
        <f t="shared" si="55"/>
        <v>#N/A</v>
      </c>
      <c r="AS123" s="1"/>
      <c r="AT123" s="1"/>
      <c r="AU123" s="16">
        <f t="shared" si="59"/>
        <v>36556</v>
      </c>
      <c r="AV123">
        <f t="shared" si="62"/>
        <v>4</v>
      </c>
      <c r="AW123">
        <f t="shared" si="63"/>
        <v>4</v>
      </c>
      <c r="AX123" s="1"/>
      <c r="AY123" s="1"/>
      <c r="AZ123" s="7">
        <f t="shared" si="47"/>
        <v>36556</v>
      </c>
      <c r="BA123" s="1">
        <f>_xll.BDH($BA$4,"PX_LAST",$A122,$A122,"Days=A","Fill=P")</f>
        <v>1469.25</v>
      </c>
      <c r="BB123" s="1" t="str">
        <f t="shared" si="56"/>
        <v>E</v>
      </c>
      <c r="BC123" s="1">
        <f t="shared" si="57"/>
        <v>1</v>
      </c>
      <c r="BD123" s="1">
        <f t="shared" si="60"/>
        <v>5.7843920772404189E-2</v>
      </c>
      <c r="BE123" s="1">
        <f t="shared" si="58"/>
        <v>5.7843920772404189E-2</v>
      </c>
      <c r="BF123" s="1">
        <f t="shared" si="64"/>
        <v>250.80180193979311</v>
      </c>
      <c r="BG123" s="1">
        <f t="shared" si="65"/>
        <v>371.55754495106584</v>
      </c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6" t="e">
        <f t="shared" si="37"/>
        <v>#REF!</v>
      </c>
      <c r="BS123">
        <f t="shared" si="48"/>
        <v>4</v>
      </c>
      <c r="BT123">
        <f t="shared" si="49"/>
        <v>1</v>
      </c>
    </row>
    <row r="124" spans="1:72" x14ac:dyDescent="0.25">
      <c r="A124" s="7">
        <v>36585</v>
      </c>
      <c r="B124" s="8">
        <v>0.24140600000000001</v>
      </c>
      <c r="C124" s="8">
        <f t="shared" si="38"/>
        <v>0.25308627118251253</v>
      </c>
      <c r="D124" s="9">
        <f t="shared" si="68"/>
        <v>1.3541779007633623</v>
      </c>
      <c r="E124" s="8">
        <v>4.2</v>
      </c>
      <c r="F124" s="8">
        <f t="shared" si="39"/>
        <v>4.3773860816003083</v>
      </c>
      <c r="G124" s="9">
        <f t="shared" si="69"/>
        <v>1.7565964680716737</v>
      </c>
      <c r="H124" s="8">
        <v>-0.2465</v>
      </c>
      <c r="I124" s="8">
        <f t="shared" si="40"/>
        <v>-0.17798187897034867</v>
      </c>
      <c r="J124" s="9">
        <f t="shared" si="41"/>
        <v>2.2018121029651339E-2</v>
      </c>
      <c r="K124" s="8">
        <v>0.376</v>
      </c>
      <c r="L124" s="8">
        <f t="shared" si="42"/>
        <v>0.3756759294196737</v>
      </c>
      <c r="M124" s="9">
        <f t="shared" si="70"/>
        <v>1.2872929709206229</v>
      </c>
      <c r="N124" s="17" t="s">
        <v>19</v>
      </c>
      <c r="P124" s="79"/>
      <c r="Q124" t="str">
        <f>_xll.BDH($Q$2,"PX_LAST",A124,A124,"Days=A","Fill=P")</f>
        <v>#N/A Invalid Security</v>
      </c>
      <c r="U124" s="40">
        <f t="shared" si="71"/>
        <v>1.1050213651963277</v>
      </c>
      <c r="V124" s="14" t="str">
        <f t="shared" si="67"/>
        <v>SD</v>
      </c>
      <c r="W124" t="str">
        <f t="shared" si="61"/>
        <v>SD</v>
      </c>
      <c r="X124" s="17">
        <f t="shared" si="50"/>
        <v>1.1050213651963277</v>
      </c>
      <c r="Y124" s="34" t="str">
        <f t="shared" si="66"/>
        <v>SD</v>
      </c>
      <c r="Z124">
        <v>0</v>
      </c>
      <c r="AB124" s="16">
        <f t="shared" si="43"/>
        <v>36585</v>
      </c>
      <c r="AC124" s="1">
        <f t="shared" si="44"/>
        <v>1.1050213651963277</v>
      </c>
      <c r="AD124" s="1">
        <f t="shared" si="44"/>
        <v>1.1050213651963277</v>
      </c>
      <c r="AE124" s="1" t="e">
        <f t="shared" si="44"/>
        <v>#N/A</v>
      </c>
      <c r="AF124" s="1" t="e">
        <f t="shared" si="36"/>
        <v>#N/A</v>
      </c>
      <c r="AG124">
        <v>0</v>
      </c>
      <c r="AH124" s="1" t="s">
        <v>19</v>
      </c>
      <c r="AJ124" s="16">
        <f t="shared" si="45"/>
        <v>36585</v>
      </c>
      <c r="AK124" s="1">
        <f t="shared" si="51"/>
        <v>1.1050213651963277</v>
      </c>
      <c r="AL124" s="1">
        <f t="shared" si="51"/>
        <v>1.1050213651963277</v>
      </c>
      <c r="AM124" s="1" t="e">
        <f t="shared" si="51"/>
        <v>#N/A</v>
      </c>
      <c r="AN124" s="1" t="e">
        <f t="shared" si="46"/>
        <v>#N/A</v>
      </c>
      <c r="AO124" s="1">
        <f t="shared" si="52"/>
        <v>1394.46</v>
      </c>
      <c r="AP124" s="1">
        <f t="shared" si="53"/>
        <v>1394.46</v>
      </c>
      <c r="AQ124" s="1" t="e">
        <f t="shared" si="54"/>
        <v>#N/A</v>
      </c>
      <c r="AR124" s="1" t="e">
        <f t="shared" si="55"/>
        <v>#N/A</v>
      </c>
      <c r="AS124" s="1"/>
      <c r="AT124" s="1"/>
      <c r="AU124" s="16">
        <f t="shared" si="59"/>
        <v>36585</v>
      </c>
      <c r="AV124">
        <f t="shared" si="62"/>
        <v>3</v>
      </c>
      <c r="AW124">
        <f t="shared" si="63"/>
        <v>3</v>
      </c>
      <c r="AX124" s="1"/>
      <c r="AY124" s="1"/>
      <c r="AZ124" s="7">
        <f t="shared" si="47"/>
        <v>36585</v>
      </c>
      <c r="BA124" s="1">
        <f>_xll.BDH($BA$4,"PX_LAST",$A123,$A123,"Days=A","Fill=P")</f>
        <v>1394.46</v>
      </c>
      <c r="BB124" s="1" t="str">
        <f t="shared" si="56"/>
        <v>SD</v>
      </c>
      <c r="BC124" s="1">
        <f t="shared" si="57"/>
        <v>0</v>
      </c>
      <c r="BD124" s="1">
        <f t="shared" si="60"/>
        <v>-5.0903522205206664E-2</v>
      </c>
      <c r="BE124" s="1">
        <f t="shared" si="58"/>
        <v>-5.0903522205206664E-2</v>
      </c>
      <c r="BF124" s="1">
        <f t="shared" si="64"/>
        <v>238.035106845645</v>
      </c>
      <c r="BG124" s="1">
        <f t="shared" si="65"/>
        <v>352.64395721113721</v>
      </c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6" t="e">
        <f t="shared" si="37"/>
        <v>#REF!</v>
      </c>
      <c r="BS124">
        <f t="shared" si="48"/>
        <v>3</v>
      </c>
      <c r="BT124">
        <f t="shared" si="49"/>
        <v>1</v>
      </c>
    </row>
    <row r="125" spans="1:72" x14ac:dyDescent="0.25">
      <c r="A125" s="7">
        <v>36616</v>
      </c>
      <c r="B125" s="8">
        <v>0.220833</v>
      </c>
      <c r="C125" s="8">
        <f t="shared" si="38"/>
        <v>0.22728365423650251</v>
      </c>
      <c r="D125" s="9">
        <f t="shared" si="68"/>
        <v>1.0114439658440195</v>
      </c>
      <c r="E125" s="8">
        <v>5.3</v>
      </c>
      <c r="F125" s="8">
        <f t="shared" si="39"/>
        <v>5.1154772163200617</v>
      </c>
      <c r="G125" s="9">
        <f t="shared" si="69"/>
        <v>2.1139894776361188</v>
      </c>
      <c r="H125" s="8">
        <v>0.52139999999999997</v>
      </c>
      <c r="I125" s="8">
        <f t="shared" si="40"/>
        <v>0.38152362420593028</v>
      </c>
      <c r="J125" s="9">
        <f t="shared" si="41"/>
        <v>0.58152362420593029</v>
      </c>
      <c r="K125" s="8">
        <v>3.1E-2</v>
      </c>
      <c r="L125" s="8">
        <f t="shared" si="42"/>
        <v>9.9935185883934755E-2</v>
      </c>
      <c r="M125" s="9">
        <f t="shared" si="70"/>
        <v>0.80495248455521373</v>
      </c>
      <c r="N125" s="17" t="s">
        <v>19</v>
      </c>
      <c r="P125" s="79"/>
      <c r="Q125" t="str">
        <f>_xll.BDH($Q$2,"PX_LAST",A125,A125,"Days=A","Fill=P")</f>
        <v>#N/A Invalid Security</v>
      </c>
      <c r="U125" s="40">
        <f t="shared" si="71"/>
        <v>1.1279773880603206</v>
      </c>
      <c r="V125" s="14" t="str">
        <f t="shared" si="67"/>
        <v>E</v>
      </c>
      <c r="W125" t="str">
        <f t="shared" si="61"/>
        <v>E</v>
      </c>
      <c r="X125" s="17">
        <f t="shared" si="50"/>
        <v>1.1279773880603206</v>
      </c>
      <c r="Y125" s="34" t="str">
        <f t="shared" si="66"/>
        <v>E</v>
      </c>
      <c r="Z125">
        <v>0</v>
      </c>
      <c r="AB125" s="16">
        <f t="shared" si="43"/>
        <v>36616</v>
      </c>
      <c r="AC125" s="1">
        <f t="shared" si="44"/>
        <v>1.1279773880603206</v>
      </c>
      <c r="AD125" s="1">
        <f t="shared" si="44"/>
        <v>1.1279773880603206</v>
      </c>
      <c r="AE125" s="1" t="e">
        <f t="shared" si="44"/>
        <v>#N/A</v>
      </c>
      <c r="AF125" s="1" t="e">
        <f t="shared" si="36"/>
        <v>#N/A</v>
      </c>
      <c r="AG125">
        <v>0</v>
      </c>
      <c r="AH125" s="1" t="s">
        <v>19</v>
      </c>
      <c r="AJ125" s="16">
        <f t="shared" si="45"/>
        <v>36616</v>
      </c>
      <c r="AK125" s="1">
        <f t="shared" si="51"/>
        <v>1.1279773880603206</v>
      </c>
      <c r="AL125" s="1">
        <f t="shared" si="51"/>
        <v>1.1279773880603206</v>
      </c>
      <c r="AM125" s="1" t="e">
        <f t="shared" si="51"/>
        <v>#N/A</v>
      </c>
      <c r="AN125" s="1" t="e">
        <f t="shared" si="46"/>
        <v>#N/A</v>
      </c>
      <c r="AO125" s="1">
        <f t="shared" si="52"/>
        <v>1366.42</v>
      </c>
      <c r="AP125" s="1">
        <f t="shared" si="53"/>
        <v>1366.42</v>
      </c>
      <c r="AQ125" s="1" t="e">
        <f t="shared" si="54"/>
        <v>#N/A</v>
      </c>
      <c r="AR125" s="1" t="e">
        <f t="shared" si="55"/>
        <v>#N/A</v>
      </c>
      <c r="AS125" s="1"/>
      <c r="AT125" s="1"/>
      <c r="AU125" s="16">
        <f t="shared" si="59"/>
        <v>36616</v>
      </c>
      <c r="AV125">
        <f t="shared" si="62"/>
        <v>4</v>
      </c>
      <c r="AW125">
        <f t="shared" si="63"/>
        <v>4</v>
      </c>
      <c r="AX125" s="1"/>
      <c r="AY125" s="1"/>
      <c r="AZ125" s="7">
        <f t="shared" si="47"/>
        <v>36616</v>
      </c>
      <c r="BA125" s="1">
        <f>_xll.BDH($BA$4,"PX_LAST",$A124,$A124,"Days=A","Fill=P")</f>
        <v>1366.42</v>
      </c>
      <c r="BB125" s="1" t="str">
        <f t="shared" si="56"/>
        <v>E</v>
      </c>
      <c r="BC125" s="1">
        <f t="shared" si="57"/>
        <v>1</v>
      </c>
      <c r="BD125" s="1">
        <f t="shared" si="60"/>
        <v>-2.0108142219927405E-2</v>
      </c>
      <c r="BE125" s="1">
        <f t="shared" si="58"/>
        <v>0</v>
      </c>
      <c r="BF125" s="1">
        <f t="shared" si="64"/>
        <v>238.035106845645</v>
      </c>
      <c r="BG125" s="1">
        <f t="shared" si="65"/>
        <v>345.55294236653765</v>
      </c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6" t="e">
        <f t="shared" si="37"/>
        <v>#REF!</v>
      </c>
      <c r="BS125">
        <f t="shared" si="48"/>
        <v>4</v>
      </c>
      <c r="BT125">
        <f t="shared" si="49"/>
        <v>1</v>
      </c>
    </row>
    <row r="126" spans="1:72" x14ac:dyDescent="0.25">
      <c r="A126" s="7">
        <v>36646</v>
      </c>
      <c r="B126" s="8">
        <v>0.145481</v>
      </c>
      <c r="C126" s="8">
        <f t="shared" si="38"/>
        <v>0.16184153084730052</v>
      </c>
      <c r="D126" s="9">
        <f t="shared" si="68"/>
        <v>0.21130584188604029</v>
      </c>
      <c r="E126" s="8">
        <v>5.4</v>
      </c>
      <c r="F126" s="8">
        <f t="shared" si="39"/>
        <v>5.343095443264013</v>
      </c>
      <c r="G126" s="9">
        <f t="shared" si="69"/>
        <v>2.0216954824041093</v>
      </c>
      <c r="H126" s="8">
        <v>0.53469999999999995</v>
      </c>
      <c r="I126" s="8">
        <f t="shared" si="40"/>
        <v>0.50406472484118603</v>
      </c>
      <c r="J126" s="9">
        <f t="shared" si="41"/>
        <v>0.70406472484118598</v>
      </c>
      <c r="K126" s="8">
        <v>-0.505</v>
      </c>
      <c r="L126" s="8">
        <f t="shared" si="42"/>
        <v>-0.38401296282321307</v>
      </c>
      <c r="M126" s="9">
        <f t="shared" si="70"/>
        <v>-0.19796941911794061</v>
      </c>
      <c r="N126" s="17" t="s">
        <v>19</v>
      </c>
      <c r="P126" s="79"/>
      <c r="Q126" t="str">
        <f>_xll.BDH($Q$2,"PX_LAST",A126,A126,"Days=A","Fill=P")</f>
        <v>#N/A Invalid Security</v>
      </c>
      <c r="U126" s="40">
        <f t="shared" si="71"/>
        <v>0.6847741575033488</v>
      </c>
      <c r="V126" s="14" t="str">
        <f t="shared" si="67"/>
        <v>SD</v>
      </c>
      <c r="W126" t="str">
        <f t="shared" si="61"/>
        <v>SD</v>
      </c>
      <c r="X126" s="17">
        <f t="shared" si="50"/>
        <v>0.6847741575033488</v>
      </c>
      <c r="Y126" s="34" t="str">
        <f t="shared" si="66"/>
        <v>SD</v>
      </c>
      <c r="Z126">
        <v>0</v>
      </c>
      <c r="AB126" s="16">
        <f t="shared" si="43"/>
        <v>36646</v>
      </c>
      <c r="AC126" s="1" t="e">
        <f t="shared" si="44"/>
        <v>#N/A</v>
      </c>
      <c r="AD126" s="1">
        <f t="shared" si="44"/>
        <v>0.6847741575033488</v>
      </c>
      <c r="AE126" s="1" t="e">
        <f t="shared" si="44"/>
        <v>#N/A</v>
      </c>
      <c r="AF126" s="1" t="e">
        <f t="shared" si="36"/>
        <v>#N/A</v>
      </c>
      <c r="AG126">
        <v>0</v>
      </c>
      <c r="AH126" s="1" t="s">
        <v>19</v>
      </c>
      <c r="AJ126" s="16">
        <f t="shared" si="45"/>
        <v>36646</v>
      </c>
      <c r="AK126" s="1" t="e">
        <f t="shared" si="51"/>
        <v>#N/A</v>
      </c>
      <c r="AL126" s="1">
        <f t="shared" si="51"/>
        <v>0.6847741575033488</v>
      </c>
      <c r="AM126" s="1" t="e">
        <f t="shared" si="51"/>
        <v>#N/A</v>
      </c>
      <c r="AN126" s="1" t="e">
        <f t="shared" si="46"/>
        <v>#N/A</v>
      </c>
      <c r="AO126" s="1" t="e">
        <f t="shared" si="52"/>
        <v>#N/A</v>
      </c>
      <c r="AP126" s="1">
        <f t="shared" si="53"/>
        <v>1498.58</v>
      </c>
      <c r="AQ126" s="1" t="e">
        <f t="shared" si="54"/>
        <v>#N/A</v>
      </c>
      <c r="AR126" s="1" t="e">
        <f t="shared" si="55"/>
        <v>#N/A</v>
      </c>
      <c r="AS126" s="1"/>
      <c r="AT126" s="1"/>
      <c r="AU126" s="16">
        <f t="shared" si="59"/>
        <v>36646</v>
      </c>
      <c r="AV126">
        <f t="shared" si="62"/>
        <v>3</v>
      </c>
      <c r="AW126">
        <f t="shared" si="63"/>
        <v>3</v>
      </c>
      <c r="AX126" s="1"/>
      <c r="AY126" s="1"/>
      <c r="AZ126" s="7">
        <f t="shared" si="47"/>
        <v>36646</v>
      </c>
      <c r="BA126" s="1">
        <f>_xll.BDH($BA$4,"PX_LAST",$A125,$A125,"Days=A","Fill=P")</f>
        <v>1498.58</v>
      </c>
      <c r="BB126" s="1" t="str">
        <f t="shared" si="56"/>
        <v>SD</v>
      </c>
      <c r="BC126" s="1">
        <f t="shared" si="57"/>
        <v>0</v>
      </c>
      <c r="BD126" s="1">
        <f t="shared" si="60"/>
        <v>9.6719895786068655E-2</v>
      </c>
      <c r="BE126" s="1">
        <f t="shared" si="58"/>
        <v>9.6719895786068655E-2</v>
      </c>
      <c r="BF126" s="1">
        <f t="shared" si="64"/>
        <v>261.05783757318153</v>
      </c>
      <c r="BG126" s="1">
        <f t="shared" si="65"/>
        <v>378.97478694079854</v>
      </c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6" t="e">
        <f t="shared" si="37"/>
        <v>#REF!</v>
      </c>
      <c r="BS126">
        <f t="shared" si="48"/>
        <v>3</v>
      </c>
      <c r="BT126">
        <f t="shared" si="49"/>
        <v>1</v>
      </c>
    </row>
    <row r="127" spans="1:72" x14ac:dyDescent="0.25">
      <c r="A127" s="7">
        <v>36677</v>
      </c>
      <c r="B127" s="8">
        <v>0.261382</v>
      </c>
      <c r="C127" s="8">
        <f t="shared" si="38"/>
        <v>0.2414739061694601</v>
      </c>
      <c r="D127" s="9">
        <f t="shared" si="68"/>
        <v>1.167882280517107</v>
      </c>
      <c r="E127" s="8">
        <v>3.7</v>
      </c>
      <c r="F127" s="8">
        <f t="shared" si="39"/>
        <v>4.0286190886528033</v>
      </c>
      <c r="G127" s="9">
        <f t="shared" si="69"/>
        <v>1.0585663363181597</v>
      </c>
      <c r="H127" s="8">
        <v>2.46E-2</v>
      </c>
      <c r="I127" s="8">
        <f t="shared" si="40"/>
        <v>0.12049294496823722</v>
      </c>
      <c r="J127" s="9">
        <f t="shared" si="41"/>
        <v>0.32049294496823721</v>
      </c>
      <c r="K127" s="8">
        <v>-1.583</v>
      </c>
      <c r="L127" s="8">
        <f t="shared" si="42"/>
        <v>-1.3432025925646425</v>
      </c>
      <c r="M127" s="9">
        <f t="shared" si="70"/>
        <v>-2.3760437386021409</v>
      </c>
      <c r="N127" s="17" t="s">
        <v>19</v>
      </c>
      <c r="P127" s="79"/>
      <c r="Q127" t="str">
        <f>_xll.BDH($Q$2,"PX_LAST",A127,A127,"Days=A","Fill=P")</f>
        <v>#N/A Invalid Security</v>
      </c>
      <c r="U127" s="40">
        <f t="shared" si="71"/>
        <v>4.2724455800340788E-2</v>
      </c>
      <c r="V127" s="14" t="str">
        <f t="shared" si="67"/>
        <v>SD</v>
      </c>
      <c r="W127" t="str">
        <f t="shared" si="61"/>
        <v>SD</v>
      </c>
      <c r="X127" s="17">
        <f t="shared" si="50"/>
        <v>0.6847741575033488</v>
      </c>
      <c r="Y127" s="34" t="str">
        <f t="shared" si="66"/>
        <v>SD</v>
      </c>
      <c r="Z127">
        <v>0</v>
      </c>
      <c r="AB127" s="16">
        <f t="shared" si="43"/>
        <v>36677</v>
      </c>
      <c r="AC127" s="1" t="e">
        <f t="shared" si="44"/>
        <v>#N/A</v>
      </c>
      <c r="AD127" s="1">
        <f t="shared" si="44"/>
        <v>4.2724455800340788E-2</v>
      </c>
      <c r="AE127" s="1" t="e">
        <f t="shared" si="44"/>
        <v>#N/A</v>
      </c>
      <c r="AF127" s="1" t="e">
        <f t="shared" si="36"/>
        <v>#N/A</v>
      </c>
      <c r="AG127">
        <v>0</v>
      </c>
      <c r="AH127" s="1" t="s">
        <v>19</v>
      </c>
      <c r="AJ127" s="16">
        <f t="shared" si="45"/>
        <v>36677</v>
      </c>
      <c r="AK127" s="1" t="e">
        <f t="shared" si="51"/>
        <v>#N/A</v>
      </c>
      <c r="AL127" s="1">
        <f t="shared" si="51"/>
        <v>4.2724455800340788E-2</v>
      </c>
      <c r="AM127" s="1" t="e">
        <f t="shared" si="51"/>
        <v>#N/A</v>
      </c>
      <c r="AN127" s="1" t="e">
        <f t="shared" si="46"/>
        <v>#N/A</v>
      </c>
      <c r="AO127" s="1" t="e">
        <f t="shared" si="52"/>
        <v>#N/A</v>
      </c>
      <c r="AP127" s="1">
        <f t="shared" si="53"/>
        <v>1452.43</v>
      </c>
      <c r="AQ127" s="1" t="e">
        <f t="shared" si="54"/>
        <v>#N/A</v>
      </c>
      <c r="AR127" s="1" t="e">
        <f t="shared" si="55"/>
        <v>#N/A</v>
      </c>
      <c r="AS127" s="1"/>
      <c r="AT127" s="1"/>
      <c r="AU127" s="16">
        <f t="shared" si="59"/>
        <v>36677</v>
      </c>
      <c r="AV127">
        <f t="shared" si="62"/>
        <v>3</v>
      </c>
      <c r="AW127">
        <f t="shared" si="63"/>
        <v>3</v>
      </c>
      <c r="AX127" s="1"/>
      <c r="AY127" s="1"/>
      <c r="AZ127" s="7">
        <f t="shared" si="47"/>
        <v>36677</v>
      </c>
      <c r="BA127" s="1">
        <f>_xll.BDH($BA$4,"PX_LAST",$A126,$A126,"Days=A","Fill=P")</f>
        <v>1452.43</v>
      </c>
      <c r="BB127" s="1" t="str">
        <f t="shared" si="56"/>
        <v>SD</v>
      </c>
      <c r="BC127" s="1">
        <f t="shared" si="57"/>
        <v>0</v>
      </c>
      <c r="BD127" s="1">
        <f t="shared" si="60"/>
        <v>-3.0795820042973876E-2</v>
      </c>
      <c r="BE127" s="1">
        <f t="shared" si="58"/>
        <v>0</v>
      </c>
      <c r="BF127" s="1">
        <f t="shared" si="64"/>
        <v>261.05783757318153</v>
      </c>
      <c r="BG127" s="1">
        <f t="shared" si="65"/>
        <v>367.30394760134533</v>
      </c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6" t="e">
        <f t="shared" si="37"/>
        <v>#REF!</v>
      </c>
      <c r="BS127">
        <f t="shared" si="48"/>
        <v>3</v>
      </c>
      <c r="BT127">
        <f t="shared" si="49"/>
        <v>1</v>
      </c>
    </row>
    <row r="128" spans="1:72" x14ac:dyDescent="0.25">
      <c r="A128" s="7">
        <v>36707</v>
      </c>
      <c r="B128" s="8">
        <v>0.20261699999999999</v>
      </c>
      <c r="C128" s="8">
        <f t="shared" si="38"/>
        <v>0.21038838123389203</v>
      </c>
      <c r="D128" s="9">
        <f t="shared" si="68"/>
        <v>0.64648291024207283</v>
      </c>
      <c r="E128" s="8">
        <v>3.8</v>
      </c>
      <c r="F128" s="8">
        <f t="shared" si="39"/>
        <v>3.8457238177305606</v>
      </c>
      <c r="G128" s="9">
        <f t="shared" si="69"/>
        <v>0.85033916558294786</v>
      </c>
      <c r="H128" s="8">
        <v>-0.1731</v>
      </c>
      <c r="I128" s="8">
        <f t="shared" si="40"/>
        <v>-0.11438141100635257</v>
      </c>
      <c r="J128" s="9">
        <f t="shared" si="41"/>
        <v>8.5618588993647438E-2</v>
      </c>
      <c r="K128" s="8">
        <v>-0.78600000000000003</v>
      </c>
      <c r="L128" s="8">
        <f t="shared" si="42"/>
        <v>-0.89744051851292861</v>
      </c>
      <c r="M128" s="9">
        <f t="shared" si="70"/>
        <v>-1.5431289529041272</v>
      </c>
      <c r="N128" s="17" t="s">
        <v>19</v>
      </c>
      <c r="P128" s="79"/>
      <c r="Q128" t="str">
        <f>_xll.BDH($Q$2,"PX_LAST",A128,A128,"Days=A","Fill=P")</f>
        <v>#N/A Invalid Security</v>
      </c>
      <c r="U128" s="40">
        <f t="shared" si="71"/>
        <v>9.8279279786352425E-3</v>
      </c>
      <c r="V128" s="14" t="str">
        <f t="shared" si="67"/>
        <v>SD</v>
      </c>
      <c r="W128" t="str">
        <f t="shared" si="61"/>
        <v>SD</v>
      </c>
      <c r="X128" s="17">
        <f t="shared" si="50"/>
        <v>0.6847741575033488</v>
      </c>
      <c r="Y128" s="34" t="str">
        <f t="shared" si="66"/>
        <v>SD</v>
      </c>
      <c r="Z128">
        <v>0</v>
      </c>
      <c r="AB128" s="16">
        <f t="shared" si="43"/>
        <v>36707</v>
      </c>
      <c r="AC128" s="1">
        <f t="shared" si="44"/>
        <v>9.8279279786352425E-3</v>
      </c>
      <c r="AD128" s="1">
        <f t="shared" si="44"/>
        <v>9.8279279786352425E-3</v>
      </c>
      <c r="AE128" s="1" t="e">
        <f t="shared" si="44"/>
        <v>#N/A</v>
      </c>
      <c r="AF128" s="1" t="e">
        <f t="shared" si="36"/>
        <v>#N/A</v>
      </c>
      <c r="AG128">
        <v>0</v>
      </c>
      <c r="AH128" s="1" t="s">
        <v>19</v>
      </c>
      <c r="AJ128" s="16">
        <f t="shared" si="45"/>
        <v>36707</v>
      </c>
      <c r="AK128" s="1">
        <f t="shared" si="51"/>
        <v>9.8279279786352425E-3</v>
      </c>
      <c r="AL128" s="1">
        <f t="shared" si="51"/>
        <v>9.8279279786352425E-3</v>
      </c>
      <c r="AM128" s="1" t="e">
        <f t="shared" si="51"/>
        <v>#N/A</v>
      </c>
      <c r="AN128" s="1" t="e">
        <f t="shared" si="46"/>
        <v>#N/A</v>
      </c>
      <c r="AO128" s="1">
        <f t="shared" si="52"/>
        <v>1420.6</v>
      </c>
      <c r="AP128" s="1">
        <f t="shared" si="53"/>
        <v>1420.6</v>
      </c>
      <c r="AQ128" s="1" t="e">
        <f t="shared" si="54"/>
        <v>#N/A</v>
      </c>
      <c r="AR128" s="1" t="e">
        <f t="shared" si="55"/>
        <v>#N/A</v>
      </c>
      <c r="AS128" s="1"/>
      <c r="AT128" s="1"/>
      <c r="AU128" s="16">
        <f t="shared" si="59"/>
        <v>36707</v>
      </c>
      <c r="AV128">
        <f t="shared" si="62"/>
        <v>3</v>
      </c>
      <c r="AW128">
        <f t="shared" si="63"/>
        <v>3</v>
      </c>
      <c r="AX128" s="1"/>
      <c r="AY128" s="1"/>
      <c r="AZ128" s="7">
        <f t="shared" si="47"/>
        <v>36707</v>
      </c>
      <c r="BA128" s="1">
        <f>_xll.BDH($BA$4,"PX_LAST",$A127,$A127,"Days=A","Fill=P")</f>
        <v>1420.6</v>
      </c>
      <c r="BB128" s="1" t="str">
        <f t="shared" si="56"/>
        <v>SD</v>
      </c>
      <c r="BC128" s="1">
        <f t="shared" si="57"/>
        <v>0</v>
      </c>
      <c r="BD128" s="1">
        <f t="shared" si="60"/>
        <v>-2.1914997624670529E-2</v>
      </c>
      <c r="BE128" s="1">
        <f t="shared" si="58"/>
        <v>0</v>
      </c>
      <c r="BF128" s="1">
        <f t="shared" si="64"/>
        <v>261.05783757318153</v>
      </c>
      <c r="BG128" s="1">
        <f t="shared" si="65"/>
        <v>359.25448246212972</v>
      </c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6" t="e">
        <f t="shared" si="37"/>
        <v>#REF!</v>
      </c>
      <c r="BS128">
        <f t="shared" si="48"/>
        <v>3</v>
      </c>
      <c r="BT128">
        <f t="shared" si="49"/>
        <v>1</v>
      </c>
    </row>
    <row r="129" spans="1:72" x14ac:dyDescent="0.25">
      <c r="A129" s="7">
        <v>36738</v>
      </c>
      <c r="B129" s="8">
        <v>0.233515</v>
      </c>
      <c r="C129" s="8">
        <f t="shared" si="38"/>
        <v>0.22888967624677842</v>
      </c>
      <c r="D129" s="9">
        <f t="shared" si="68"/>
        <v>0.91356025113536588</v>
      </c>
      <c r="E129" s="8">
        <v>2.8</v>
      </c>
      <c r="F129" s="8">
        <f t="shared" si="39"/>
        <v>3.0091447635461117</v>
      </c>
      <c r="G129" s="9">
        <f t="shared" si="69"/>
        <v>0.3138908903463179</v>
      </c>
      <c r="H129" s="8">
        <v>-0.4738</v>
      </c>
      <c r="I129" s="8">
        <f t="shared" si="40"/>
        <v>-0.40191628220127057</v>
      </c>
      <c r="J129" s="9">
        <f t="shared" si="41"/>
        <v>-0.20191628220127056</v>
      </c>
      <c r="K129" s="8">
        <v>-7.2999999999999995E-2</v>
      </c>
      <c r="L129" s="8">
        <f t="shared" si="42"/>
        <v>-0.23788810370258573</v>
      </c>
      <c r="M129" s="9">
        <f t="shared" si="70"/>
        <v>-8.1764723166378714E-2</v>
      </c>
      <c r="N129" s="17" t="s">
        <v>19</v>
      </c>
      <c r="P129" s="79"/>
      <c r="Q129" t="str">
        <f>_xll.BDH($Q$2,"PX_LAST",A129,A129,"Days=A","Fill=P")</f>
        <v>#N/A Invalid Security</v>
      </c>
      <c r="U129" s="40">
        <f t="shared" si="71"/>
        <v>0.23594253402850862</v>
      </c>
      <c r="V129" s="14" t="str">
        <f t="shared" si="67"/>
        <v>E</v>
      </c>
      <c r="W129" t="str">
        <f t="shared" si="61"/>
        <v>E</v>
      </c>
      <c r="X129" s="17">
        <f t="shared" si="50"/>
        <v>0.23594253402850862</v>
      </c>
      <c r="Y129" s="34" t="str">
        <f t="shared" si="66"/>
        <v>E</v>
      </c>
      <c r="Z129">
        <v>0</v>
      </c>
      <c r="AB129" s="16">
        <f t="shared" si="43"/>
        <v>36738</v>
      </c>
      <c r="AC129" s="1">
        <f t="shared" si="44"/>
        <v>0.23594253402850862</v>
      </c>
      <c r="AD129" s="1" t="e">
        <f t="shared" si="44"/>
        <v>#N/A</v>
      </c>
      <c r="AE129" s="1" t="e">
        <f t="shared" si="44"/>
        <v>#N/A</v>
      </c>
      <c r="AF129" s="1" t="e">
        <f t="shared" si="36"/>
        <v>#N/A</v>
      </c>
      <c r="AG129">
        <v>0</v>
      </c>
      <c r="AH129" s="1" t="s">
        <v>19</v>
      </c>
      <c r="AJ129" s="16">
        <f t="shared" si="45"/>
        <v>36738</v>
      </c>
      <c r="AK129" s="1">
        <f t="shared" si="51"/>
        <v>0.23594253402850862</v>
      </c>
      <c r="AL129" s="1" t="e">
        <f t="shared" si="51"/>
        <v>#N/A</v>
      </c>
      <c r="AM129" s="1" t="e">
        <f t="shared" si="51"/>
        <v>#N/A</v>
      </c>
      <c r="AN129" s="1" t="e">
        <f t="shared" si="46"/>
        <v>#N/A</v>
      </c>
      <c r="AO129" s="1">
        <f t="shared" si="52"/>
        <v>1454.6</v>
      </c>
      <c r="AP129" s="1" t="e">
        <f t="shared" si="53"/>
        <v>#N/A</v>
      </c>
      <c r="AQ129" s="1" t="e">
        <f t="shared" si="54"/>
        <v>#N/A</v>
      </c>
      <c r="AR129" s="1" t="e">
        <f t="shared" si="55"/>
        <v>#N/A</v>
      </c>
      <c r="AS129" s="1"/>
      <c r="AT129" s="1"/>
      <c r="AU129" s="16">
        <f t="shared" si="59"/>
        <v>36738</v>
      </c>
      <c r="AV129">
        <f t="shared" si="62"/>
        <v>4</v>
      </c>
      <c r="AW129">
        <f t="shared" si="63"/>
        <v>4</v>
      </c>
      <c r="AX129" s="1"/>
      <c r="AY129" s="1"/>
      <c r="AZ129" s="7">
        <f t="shared" si="47"/>
        <v>36738</v>
      </c>
      <c r="BA129" s="1">
        <f>_xll.BDH($BA$4,"PX_LAST",$A128,$A128,"Days=A","Fill=P")</f>
        <v>1454.6</v>
      </c>
      <c r="BB129" s="1" t="str">
        <f t="shared" si="56"/>
        <v>E</v>
      </c>
      <c r="BC129" s="1">
        <f t="shared" si="57"/>
        <v>1</v>
      </c>
      <c r="BD129" s="1">
        <f t="shared" si="60"/>
        <v>2.3933549204561366E-2</v>
      </c>
      <c r="BE129" s="1">
        <f t="shared" si="58"/>
        <v>0</v>
      </c>
      <c r="BF129" s="1">
        <f t="shared" si="64"/>
        <v>261.05783757318153</v>
      </c>
      <c r="BG129" s="1">
        <f t="shared" si="65"/>
        <v>367.85271729509634</v>
      </c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6" t="e">
        <f t="shared" si="37"/>
        <v>#REF!</v>
      </c>
      <c r="BS129">
        <f t="shared" si="48"/>
        <v>4</v>
      </c>
      <c r="BT129">
        <f t="shared" si="49"/>
        <v>1</v>
      </c>
    </row>
    <row r="130" spans="1:72" x14ac:dyDescent="0.25">
      <c r="A130" s="7">
        <v>36769</v>
      </c>
      <c r="B130" s="8">
        <v>0.31188500000000002</v>
      </c>
      <c r="C130" s="8">
        <f t="shared" si="38"/>
        <v>0.2952859352493557</v>
      </c>
      <c r="D130" s="9">
        <f t="shared" si="68"/>
        <v>2.2430949529646553</v>
      </c>
      <c r="E130" s="8">
        <v>2.1</v>
      </c>
      <c r="F130" s="8">
        <f t="shared" si="39"/>
        <v>2.2818289527092226</v>
      </c>
      <c r="G130" s="9">
        <f t="shared" si="69"/>
        <v>-0.16414598474907396</v>
      </c>
      <c r="H130" s="8">
        <v>-0.39700000000000002</v>
      </c>
      <c r="I130" s="8">
        <f t="shared" si="40"/>
        <v>-0.39798325644025417</v>
      </c>
      <c r="J130" s="9">
        <f t="shared" si="41"/>
        <v>-0.19798325644025416</v>
      </c>
      <c r="K130" s="8">
        <v>0.221</v>
      </c>
      <c r="L130" s="8">
        <f t="shared" si="42"/>
        <v>0.12922237925948288</v>
      </c>
      <c r="M130" s="9">
        <f t="shared" si="70"/>
        <v>0.78725537427804393</v>
      </c>
      <c r="N130" s="17" t="s">
        <v>19</v>
      </c>
      <c r="P130" s="79"/>
      <c r="Q130" t="str">
        <f>_xll.BDH($Q$2,"PX_LAST",A130,A130,"Days=A","Fill=P")</f>
        <v>#N/A Invalid Security</v>
      </c>
      <c r="U130" s="40">
        <f t="shared" si="71"/>
        <v>0.66705527151334287</v>
      </c>
      <c r="V130" s="14" t="str">
        <f t="shared" si="67"/>
        <v>E</v>
      </c>
      <c r="W130" t="str">
        <f t="shared" si="61"/>
        <v>E</v>
      </c>
      <c r="X130" s="17">
        <f t="shared" si="50"/>
        <v>0.23594253402850862</v>
      </c>
      <c r="Y130" s="34" t="str">
        <f t="shared" si="66"/>
        <v>E</v>
      </c>
      <c r="Z130">
        <v>0</v>
      </c>
      <c r="AB130" s="16">
        <f t="shared" si="43"/>
        <v>36769</v>
      </c>
      <c r="AC130" s="1">
        <f t="shared" si="44"/>
        <v>0.66705527151334287</v>
      </c>
      <c r="AD130" s="1">
        <f t="shared" si="44"/>
        <v>0.66705527151334287</v>
      </c>
      <c r="AE130" s="1" t="e">
        <f t="shared" si="44"/>
        <v>#N/A</v>
      </c>
      <c r="AF130" s="1" t="e">
        <f t="shared" si="36"/>
        <v>#N/A</v>
      </c>
      <c r="AG130">
        <v>0</v>
      </c>
      <c r="AH130" s="1" t="s">
        <v>19</v>
      </c>
      <c r="AJ130" s="16">
        <f t="shared" si="45"/>
        <v>36769</v>
      </c>
      <c r="AK130" s="1">
        <f t="shared" si="51"/>
        <v>0.66705527151334287</v>
      </c>
      <c r="AL130" s="1">
        <f t="shared" si="51"/>
        <v>0.66705527151334287</v>
      </c>
      <c r="AM130" s="1" t="e">
        <f t="shared" si="51"/>
        <v>#N/A</v>
      </c>
      <c r="AN130" s="1" t="e">
        <f t="shared" si="46"/>
        <v>#N/A</v>
      </c>
      <c r="AO130" s="1">
        <f t="shared" si="52"/>
        <v>1430.83</v>
      </c>
      <c r="AP130" s="1">
        <f t="shared" si="53"/>
        <v>1430.83</v>
      </c>
      <c r="AQ130" s="1" t="e">
        <f t="shared" si="54"/>
        <v>#N/A</v>
      </c>
      <c r="AR130" s="1" t="e">
        <f t="shared" si="55"/>
        <v>#N/A</v>
      </c>
      <c r="AS130" s="1"/>
      <c r="AT130" s="1"/>
      <c r="AU130" s="16">
        <f t="shared" si="59"/>
        <v>36769</v>
      </c>
      <c r="AV130">
        <f t="shared" si="62"/>
        <v>4</v>
      </c>
      <c r="AW130">
        <f t="shared" si="63"/>
        <v>4</v>
      </c>
      <c r="AX130" s="1"/>
      <c r="AY130" s="1"/>
      <c r="AZ130" s="7">
        <f t="shared" si="47"/>
        <v>36769</v>
      </c>
      <c r="BA130" s="1">
        <f>_xll.BDH($BA$4,"PX_LAST",$A129,$A129,"Days=A","Fill=P")</f>
        <v>1430.83</v>
      </c>
      <c r="BB130" s="1" t="str">
        <f t="shared" si="56"/>
        <v>E</v>
      </c>
      <c r="BC130" s="1">
        <f t="shared" si="57"/>
        <v>1</v>
      </c>
      <c r="BD130" s="1">
        <f t="shared" si="60"/>
        <v>-1.6341262202667406E-2</v>
      </c>
      <c r="BE130" s="1">
        <f t="shared" si="58"/>
        <v>-1.6341262202667406E-2</v>
      </c>
      <c r="BF130" s="1">
        <f t="shared" si="64"/>
        <v>256.79182299933683</v>
      </c>
      <c r="BG130" s="1">
        <f t="shared" si="65"/>
        <v>361.84153958981346</v>
      </c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6" t="e">
        <f t="shared" si="37"/>
        <v>#REF!</v>
      </c>
      <c r="BS130">
        <f t="shared" si="48"/>
        <v>4</v>
      </c>
      <c r="BT130">
        <f t="shared" si="49"/>
        <v>1</v>
      </c>
    </row>
    <row r="131" spans="1:72" x14ac:dyDescent="0.25">
      <c r="A131" s="7">
        <v>36799</v>
      </c>
      <c r="B131" s="8">
        <v>0.22758900000000001</v>
      </c>
      <c r="C131" s="8">
        <f t="shared" si="38"/>
        <v>0.24112838704987116</v>
      </c>
      <c r="D131" s="9">
        <f t="shared" si="68"/>
        <v>0.84022947071663845</v>
      </c>
      <c r="E131" s="8">
        <v>2.4</v>
      </c>
      <c r="F131" s="8">
        <f t="shared" si="39"/>
        <v>2.3763657905418443</v>
      </c>
      <c r="G131" s="9">
        <f t="shared" si="69"/>
        <v>-0.16457066280871563</v>
      </c>
      <c r="H131" s="8">
        <v>-5.1999999999999998E-2</v>
      </c>
      <c r="I131" s="8">
        <f t="shared" si="40"/>
        <v>-0.12119665128805084</v>
      </c>
      <c r="J131" s="9">
        <f t="shared" si="41"/>
        <v>7.8803348711949175E-2</v>
      </c>
      <c r="K131" s="8">
        <v>-0.38900000000000001</v>
      </c>
      <c r="L131" s="8">
        <f t="shared" si="42"/>
        <v>-0.28535552414810345</v>
      </c>
      <c r="M131" s="9">
        <f t="shared" si="70"/>
        <v>-0.27948324923219914</v>
      </c>
      <c r="N131" s="17" t="s">
        <v>19</v>
      </c>
      <c r="P131" s="79"/>
      <c r="Q131" t="str">
        <f>_xll.BDH($Q$2,"PX_LAST",A131,A131,"Days=A","Fill=P")</f>
        <v>#N/A Invalid Security</v>
      </c>
      <c r="U131" s="40">
        <f t="shared" si="71"/>
        <v>0.11874472684691822</v>
      </c>
      <c r="V131" s="14" t="str">
        <f t="shared" si="67"/>
        <v>SD</v>
      </c>
      <c r="W131" t="str">
        <f t="shared" si="61"/>
        <v>SD</v>
      </c>
      <c r="X131" s="17">
        <f t="shared" si="50"/>
        <v>0.11874472684691822</v>
      </c>
      <c r="Y131" s="34" t="str">
        <f t="shared" si="66"/>
        <v>SD</v>
      </c>
      <c r="Z131">
        <v>0</v>
      </c>
      <c r="AB131" s="16">
        <f t="shared" si="43"/>
        <v>36799</v>
      </c>
      <c r="AC131" s="1" t="e">
        <f t="shared" si="44"/>
        <v>#N/A</v>
      </c>
      <c r="AD131" s="1">
        <f t="shared" si="44"/>
        <v>0.11874472684691822</v>
      </c>
      <c r="AE131" s="1">
        <f t="shared" si="44"/>
        <v>0.11874472684691822</v>
      </c>
      <c r="AF131" s="1" t="e">
        <f t="shared" si="36"/>
        <v>#N/A</v>
      </c>
      <c r="AG131">
        <v>0</v>
      </c>
      <c r="AH131" s="1" t="s">
        <v>19</v>
      </c>
      <c r="AJ131" s="16">
        <f t="shared" si="45"/>
        <v>36799</v>
      </c>
      <c r="AK131" s="1" t="e">
        <f t="shared" si="51"/>
        <v>#N/A</v>
      </c>
      <c r="AL131" s="1">
        <f t="shared" si="51"/>
        <v>0.11874472684691822</v>
      </c>
      <c r="AM131" s="1">
        <f t="shared" si="51"/>
        <v>0.11874472684691822</v>
      </c>
      <c r="AN131" s="1" t="e">
        <f t="shared" si="46"/>
        <v>#N/A</v>
      </c>
      <c r="AO131" s="1" t="e">
        <f t="shared" si="52"/>
        <v>#N/A</v>
      </c>
      <c r="AP131" s="1">
        <f t="shared" si="53"/>
        <v>1517.68</v>
      </c>
      <c r="AQ131" s="1">
        <f t="shared" si="54"/>
        <v>1517.68</v>
      </c>
      <c r="AR131" s="1" t="e">
        <f t="shared" si="55"/>
        <v>#N/A</v>
      </c>
      <c r="AS131" s="1"/>
      <c r="AT131" s="1"/>
      <c r="AU131" s="16">
        <f t="shared" si="59"/>
        <v>36799</v>
      </c>
      <c r="AV131">
        <f t="shared" si="62"/>
        <v>3</v>
      </c>
      <c r="AW131">
        <f t="shared" si="63"/>
        <v>3</v>
      </c>
      <c r="AX131" s="1"/>
      <c r="AY131" s="1"/>
      <c r="AZ131" s="7">
        <f t="shared" si="47"/>
        <v>36799</v>
      </c>
      <c r="BA131" s="1">
        <f>_xll.BDH($BA$4,"PX_LAST",$A130,$A130,"Days=A","Fill=P")</f>
        <v>1517.68</v>
      </c>
      <c r="BB131" s="1" t="str">
        <f t="shared" si="56"/>
        <v>SD</v>
      </c>
      <c r="BC131" s="1">
        <f t="shared" si="57"/>
        <v>0</v>
      </c>
      <c r="BD131" s="1">
        <f t="shared" si="60"/>
        <v>6.069903482594019E-2</v>
      </c>
      <c r="BE131" s="1">
        <f t="shared" si="58"/>
        <v>6.069903482594019E-2</v>
      </c>
      <c r="BF131" s="1">
        <f t="shared" si="64"/>
        <v>272.37883880659024</v>
      </c>
      <c r="BG131" s="1">
        <f t="shared" si="65"/>
        <v>383.80497180284738</v>
      </c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6" t="e">
        <f t="shared" si="37"/>
        <v>#REF!</v>
      </c>
      <c r="BS131">
        <f t="shared" si="48"/>
        <v>3</v>
      </c>
      <c r="BT131">
        <f t="shared" si="49"/>
        <v>1</v>
      </c>
    </row>
    <row r="132" spans="1:72" x14ac:dyDescent="0.25">
      <c r="A132" s="7">
        <v>36830</v>
      </c>
      <c r="B132" s="8">
        <v>0.24265900000000001</v>
      </c>
      <c r="C132" s="8">
        <f t="shared" si="38"/>
        <v>0.24235287740997427</v>
      </c>
      <c r="D132" s="9">
        <f t="shared" si="68"/>
        <v>0.86359677538728163</v>
      </c>
      <c r="E132" s="8">
        <v>0.8</v>
      </c>
      <c r="F132" s="8">
        <f t="shared" si="39"/>
        <v>1.115273158108369</v>
      </c>
      <c r="G132" s="9">
        <f t="shared" si="69"/>
        <v>-1.0431624135055453</v>
      </c>
      <c r="H132" s="8">
        <v>-0.61529999999999996</v>
      </c>
      <c r="I132" s="8">
        <f t="shared" si="40"/>
        <v>-0.51647933025761017</v>
      </c>
      <c r="J132" s="9">
        <f t="shared" si="41"/>
        <v>-0.31647933025761016</v>
      </c>
      <c r="K132" s="8">
        <v>-0.29199999999999998</v>
      </c>
      <c r="L132" s="8">
        <f t="shared" si="42"/>
        <v>-0.29067110482962066</v>
      </c>
      <c r="M132" s="9">
        <f t="shared" si="70"/>
        <v>-0.24129802417223697</v>
      </c>
      <c r="N132" s="17" t="s">
        <v>19</v>
      </c>
      <c r="P132" s="79"/>
      <c r="Q132" t="str">
        <f>_xll.BDH($Q$2,"PX_LAST",A132,A132,"Days=A","Fill=P")</f>
        <v>#N/A Invalid Security</v>
      </c>
      <c r="U132" s="40">
        <f t="shared" si="71"/>
        <v>-0.18433574813702769</v>
      </c>
      <c r="V132" s="14" t="str">
        <f t="shared" si="67"/>
        <v>C</v>
      </c>
      <c r="W132" t="str">
        <f t="shared" si="61"/>
        <v>C</v>
      </c>
      <c r="X132" s="17">
        <f t="shared" si="50"/>
        <v>-0.18433574813702769</v>
      </c>
      <c r="Y132" s="34" t="str">
        <f t="shared" si="66"/>
        <v>C</v>
      </c>
      <c r="Z132">
        <v>0</v>
      </c>
      <c r="AB132" s="16">
        <f t="shared" si="43"/>
        <v>36830</v>
      </c>
      <c r="AC132" s="1" t="e">
        <f t="shared" si="44"/>
        <v>#N/A</v>
      </c>
      <c r="AD132" s="1" t="e">
        <f t="shared" si="44"/>
        <v>#N/A</v>
      </c>
      <c r="AE132" s="1">
        <f t="shared" si="44"/>
        <v>-0.18433574813702769</v>
      </c>
      <c r="AF132" s="1" t="e">
        <f t="shared" si="44"/>
        <v>#N/A</v>
      </c>
      <c r="AG132">
        <v>0</v>
      </c>
      <c r="AH132" s="1" t="s">
        <v>19</v>
      </c>
      <c r="AJ132" s="16">
        <f t="shared" si="45"/>
        <v>36830</v>
      </c>
      <c r="AK132" s="1" t="e">
        <f t="shared" si="51"/>
        <v>#N/A</v>
      </c>
      <c r="AL132" s="1" t="e">
        <f t="shared" si="51"/>
        <v>#N/A</v>
      </c>
      <c r="AM132" s="1">
        <f t="shared" si="51"/>
        <v>-0.18433574813702769</v>
      </c>
      <c r="AN132" s="1" t="e">
        <f t="shared" si="46"/>
        <v>#N/A</v>
      </c>
      <c r="AO132" s="1" t="e">
        <f t="shared" si="52"/>
        <v>#N/A</v>
      </c>
      <c r="AP132" s="1" t="e">
        <f t="shared" si="53"/>
        <v>#N/A</v>
      </c>
      <c r="AQ132" s="1">
        <f t="shared" si="54"/>
        <v>1436.51</v>
      </c>
      <c r="AR132" s="1" t="e">
        <f t="shared" si="55"/>
        <v>#N/A</v>
      </c>
      <c r="AS132" s="1"/>
      <c r="AT132" s="1"/>
      <c r="AU132" s="16">
        <f t="shared" si="59"/>
        <v>36830</v>
      </c>
      <c r="AV132">
        <f t="shared" si="62"/>
        <v>1</v>
      </c>
      <c r="AW132">
        <f t="shared" si="63"/>
        <v>1</v>
      </c>
      <c r="AX132" s="1"/>
      <c r="AY132" s="1"/>
      <c r="AZ132" s="7">
        <f t="shared" si="47"/>
        <v>36830</v>
      </c>
      <c r="BA132" s="1">
        <f>_xll.BDH($BA$4,"PX_LAST",$A131,$A131,"Days=A","Fill=P")</f>
        <v>1436.51</v>
      </c>
      <c r="BB132" s="1" t="str">
        <f t="shared" si="56"/>
        <v>C</v>
      </c>
      <c r="BC132" s="1">
        <f t="shared" si="57"/>
        <v>0</v>
      </c>
      <c r="BD132" s="1">
        <f t="shared" si="60"/>
        <v>-5.3482947656950164E-2</v>
      </c>
      <c r="BE132" s="1">
        <f t="shared" si="58"/>
        <v>0</v>
      </c>
      <c r="BF132" s="1">
        <f t="shared" si="64"/>
        <v>272.37883880659024</v>
      </c>
      <c r="BG132" s="1">
        <f t="shared" si="65"/>
        <v>363.27795058543848</v>
      </c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6" t="e">
        <f t="shared" ref="BR132:BR195" si="72">#REF!</f>
        <v>#REF!</v>
      </c>
      <c r="BS132">
        <f t="shared" si="48"/>
        <v>1</v>
      </c>
      <c r="BT132">
        <f t="shared" si="49"/>
        <v>1</v>
      </c>
    </row>
    <row r="133" spans="1:72" x14ac:dyDescent="0.25">
      <c r="A133" s="7">
        <v>36860</v>
      </c>
      <c r="B133" s="8">
        <v>0.14328099999999999</v>
      </c>
      <c r="C133" s="8">
        <f t="shared" ref="C133:C196" si="73">C132*$AB$1+(1-$AB$1)*B133</f>
        <v>0.16309537548199485</v>
      </c>
      <c r="D133" s="9">
        <f t="shared" si="68"/>
        <v>-0.94171198383577315</v>
      </c>
      <c r="E133" s="8">
        <v>-0.4</v>
      </c>
      <c r="F133" s="8">
        <f t="shared" ref="F133:F196" si="74">F132*$AB$1+(1-$AB$1)*E133</f>
        <v>-9.6945368378326235E-2</v>
      </c>
      <c r="G133" s="9">
        <f t="shared" si="69"/>
        <v>-1.8485078320059816</v>
      </c>
      <c r="H133" s="8">
        <v>-0.47660000000000002</v>
      </c>
      <c r="I133" s="8">
        <f t="shared" ref="I133:I196" si="75">I132*$AB$1+(1-$AB$1)*H133</f>
        <v>-0.48457586605152209</v>
      </c>
      <c r="J133" s="9">
        <f t="shared" ref="J133:J196" si="76">MAX(IF(I133&lt;-1,-1*SQRT(-I133),IF(I133&gt;1,SQRT(I133),I133)),-2)+0.2</f>
        <v>-0.28457586605152208</v>
      </c>
      <c r="K133" s="8">
        <v>-1.1439999999999999</v>
      </c>
      <c r="L133" s="8">
        <f t="shared" ref="L133:L196" si="77">L132*$AB$1+(1-$AB$1)*K133</f>
        <v>-0.97333422096592415</v>
      </c>
      <c r="M133" s="9">
        <f t="shared" si="70"/>
        <v>-1.7781237466007362</v>
      </c>
      <c r="N133" s="17" t="s">
        <v>19</v>
      </c>
      <c r="P133" s="79"/>
      <c r="Q133" t="str">
        <f>_xll.BDH($Q$2,"PX_LAST",A133,A133,"Days=A","Fill=P")</f>
        <v>#N/A Invalid Security</v>
      </c>
      <c r="U133" s="40">
        <f t="shared" si="71"/>
        <v>-1.2132298571235034</v>
      </c>
      <c r="V133" s="14" t="str">
        <f t="shared" si="67"/>
        <v>C</v>
      </c>
      <c r="W133" t="str">
        <f t="shared" si="61"/>
        <v>C</v>
      </c>
      <c r="X133" s="17">
        <f t="shared" si="50"/>
        <v>-0.18433574813702769</v>
      </c>
      <c r="Y133" s="34" t="str">
        <f t="shared" si="66"/>
        <v>C</v>
      </c>
      <c r="Z133">
        <v>0</v>
      </c>
      <c r="AB133" s="16">
        <f t="shared" ref="AB133:AB196" si="78">A133</f>
        <v>36860</v>
      </c>
      <c r="AC133" s="1" t="e">
        <f t="shared" ref="AC133:AF196" si="79">IF(OR($V133=AC$4,$V134=AC$4),$U133,NA())</f>
        <v>#N/A</v>
      </c>
      <c r="AD133" s="1" t="e">
        <f t="shared" si="79"/>
        <v>#N/A</v>
      </c>
      <c r="AE133" s="1">
        <f t="shared" si="79"/>
        <v>-1.2132298571235034</v>
      </c>
      <c r="AF133" s="1" t="e">
        <f t="shared" si="79"/>
        <v>#N/A</v>
      </c>
      <c r="AG133">
        <v>0</v>
      </c>
      <c r="AH133" s="1" t="s">
        <v>19</v>
      </c>
      <c r="AJ133" s="16">
        <f t="shared" ref="AJ133:AJ196" si="80">A133</f>
        <v>36860</v>
      </c>
      <c r="AK133" s="1" t="e">
        <f t="shared" si="51"/>
        <v>#N/A</v>
      </c>
      <c r="AL133" s="1" t="e">
        <f t="shared" si="51"/>
        <v>#N/A</v>
      </c>
      <c r="AM133" s="1">
        <f t="shared" si="51"/>
        <v>-1.2132298571235034</v>
      </c>
      <c r="AN133" s="1" t="e">
        <f t="shared" si="51"/>
        <v>#N/A</v>
      </c>
      <c r="AO133" s="1" t="e">
        <f t="shared" si="52"/>
        <v>#N/A</v>
      </c>
      <c r="AP133" s="1" t="e">
        <f t="shared" si="53"/>
        <v>#N/A</v>
      </c>
      <c r="AQ133" s="1">
        <f t="shared" si="54"/>
        <v>1429.4</v>
      </c>
      <c r="AR133" s="1" t="e">
        <f t="shared" si="55"/>
        <v>#N/A</v>
      </c>
      <c r="AS133" s="1"/>
      <c r="AT133" s="1"/>
      <c r="AU133" s="16">
        <f t="shared" si="59"/>
        <v>36860</v>
      </c>
      <c r="AV133">
        <f t="shared" si="62"/>
        <v>1</v>
      </c>
      <c r="AW133">
        <f t="shared" si="63"/>
        <v>1</v>
      </c>
      <c r="AX133" s="1"/>
      <c r="AY133" s="1"/>
      <c r="AZ133" s="7">
        <f t="shared" ref="AZ133:AZ196" si="81">A133</f>
        <v>36860</v>
      </c>
      <c r="BA133" s="1">
        <f>_xll.BDH($BA$4,"PX_LAST",$A132,$A132,"Days=A","Fill=P")</f>
        <v>1429.4</v>
      </c>
      <c r="BB133" s="1" t="str">
        <f t="shared" si="56"/>
        <v>C</v>
      </c>
      <c r="BC133" s="1">
        <f t="shared" si="57"/>
        <v>0</v>
      </c>
      <c r="BD133" s="1">
        <f t="shared" si="60"/>
        <v>-4.9494956526581202E-3</v>
      </c>
      <c r="BE133" s="1">
        <f t="shared" si="58"/>
        <v>0</v>
      </c>
      <c r="BF133" s="1">
        <f t="shared" si="64"/>
        <v>272.37883880659024</v>
      </c>
      <c r="BG133" s="1">
        <f t="shared" si="65"/>
        <v>361.47990794830929</v>
      </c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6" t="e">
        <f t="shared" si="72"/>
        <v>#REF!</v>
      </c>
      <c r="BS133">
        <f t="shared" ref="BS133:BS196" si="82">IF($W133="E",4,IF($W133="R",2,IF($W133="SD",3,1)))</f>
        <v>1</v>
      </c>
      <c r="BT133">
        <f t="shared" ref="BT133:BT196" si="83">IF($AA133="E",4,IF($AA133="R",2,IF($AA133="SD",3,1)))</f>
        <v>1</v>
      </c>
    </row>
    <row r="134" spans="1:72" x14ac:dyDescent="0.25">
      <c r="A134" s="7">
        <v>36891</v>
      </c>
      <c r="B134" s="8">
        <v>0.17605199999999999</v>
      </c>
      <c r="C134" s="8">
        <f t="shared" si="73"/>
        <v>0.17346067509639895</v>
      </c>
      <c r="D134" s="9">
        <f t="shared" si="68"/>
        <v>-0.77519522834274812</v>
      </c>
      <c r="E134" s="8">
        <v>-3</v>
      </c>
      <c r="F134" s="8">
        <f t="shared" si="74"/>
        <v>-2.4193890736756658</v>
      </c>
      <c r="G134" s="9">
        <f t="shared" si="69"/>
        <v>-3.0515639206554313</v>
      </c>
      <c r="H134" s="8">
        <v>-0.48849999999999999</v>
      </c>
      <c r="I134" s="8">
        <f t="shared" si="75"/>
        <v>-0.48771517321030444</v>
      </c>
      <c r="J134" s="9">
        <f t="shared" si="76"/>
        <v>-0.28771517321030443</v>
      </c>
      <c r="K134" s="8">
        <v>-1.155</v>
      </c>
      <c r="L134" s="8">
        <f t="shared" si="77"/>
        <v>-1.1186668441931849</v>
      </c>
      <c r="M134" s="9">
        <f t="shared" si="70"/>
        <v>-1.8533535153653049</v>
      </c>
      <c r="N134" s="17" t="s">
        <v>19</v>
      </c>
      <c r="P134" s="79"/>
      <c r="Q134" t="str">
        <f>_xll.BDH($Q$2,"PX_LAST",A134,A134,"Days=A","Fill=P")</f>
        <v>#N/A Invalid Security</v>
      </c>
      <c r="U134" s="40">
        <f t="shared" si="71"/>
        <v>-1.491956959393447</v>
      </c>
      <c r="V134" s="14" t="str">
        <f t="shared" si="67"/>
        <v>C</v>
      </c>
      <c r="W134" t="str">
        <f t="shared" si="61"/>
        <v>C</v>
      </c>
      <c r="X134" s="17">
        <f t="shared" ref="X134:X197" si="84">IF(W134&lt;&gt;V133,U134,X133)</f>
        <v>-0.18433574813702769</v>
      </c>
      <c r="Y134" s="34" t="str">
        <f t="shared" si="66"/>
        <v>C</v>
      </c>
      <c r="Z134">
        <v>0</v>
      </c>
      <c r="AB134" s="16">
        <f t="shared" si="78"/>
        <v>36891</v>
      </c>
      <c r="AC134" s="1" t="e">
        <f t="shared" si="79"/>
        <v>#N/A</v>
      </c>
      <c r="AD134" s="1" t="e">
        <f t="shared" si="79"/>
        <v>#N/A</v>
      </c>
      <c r="AE134" s="1">
        <f t="shared" si="79"/>
        <v>-1.491956959393447</v>
      </c>
      <c r="AF134" s="1" t="e">
        <f t="shared" si="79"/>
        <v>#N/A</v>
      </c>
      <c r="AG134">
        <v>0</v>
      </c>
      <c r="AH134" s="1" t="s">
        <v>19</v>
      </c>
      <c r="AJ134" s="16">
        <f t="shared" si="80"/>
        <v>36891</v>
      </c>
      <c r="AK134" s="1" t="e">
        <f t="shared" ref="AK134:AN197" si="85">IF(OR($Y134=AK$4,$Y135=AK$4),$U134,NA())</f>
        <v>#N/A</v>
      </c>
      <c r="AL134" s="1" t="e">
        <f t="shared" si="85"/>
        <v>#N/A</v>
      </c>
      <c r="AM134" s="1">
        <f t="shared" si="85"/>
        <v>-1.491956959393447</v>
      </c>
      <c r="AN134" s="1" t="e">
        <f t="shared" si="85"/>
        <v>#N/A</v>
      </c>
      <c r="AO134" s="1" t="e">
        <f t="shared" ref="AO134:AO197" si="86">IF(OR($Y134=AO$4,$Y135=AO$4),$BA134,NA())</f>
        <v>#N/A</v>
      </c>
      <c r="AP134" s="1" t="e">
        <f t="shared" ref="AP134:AP197" si="87">IF(OR($Y134=AP$4,$Y135=AP$4),$BA134,NA())</f>
        <v>#N/A</v>
      </c>
      <c r="AQ134" s="1">
        <f t="shared" ref="AQ134:AQ197" si="88">IF(OR($Y134=AQ$4,$Y135=AQ$4),$BA134,NA())</f>
        <v>1314.95</v>
      </c>
      <c r="AR134" s="1" t="e">
        <f t="shared" ref="AR134:AR197" si="89">IF(OR($Y134=AR$4,$Y135=AR$4),$BA134,NA())</f>
        <v>#N/A</v>
      </c>
      <c r="AS134" s="1"/>
      <c r="AT134" s="1"/>
      <c r="AU134" s="16">
        <f t="shared" si="59"/>
        <v>36891</v>
      </c>
      <c r="AV134">
        <f t="shared" si="62"/>
        <v>1</v>
      </c>
      <c r="AW134">
        <f t="shared" si="63"/>
        <v>1</v>
      </c>
      <c r="AX134" s="1"/>
      <c r="AY134" s="1"/>
      <c r="AZ134" s="7">
        <f t="shared" si="81"/>
        <v>36891</v>
      </c>
      <c r="BA134" s="1">
        <f>_xll.BDH($BA$4,"PX_LAST",$A133,$A133,"Days=A","Fill=P")</f>
        <v>1314.95</v>
      </c>
      <c r="BB134" s="1" t="str">
        <f t="shared" ref="BB134:BB197" si="90">Y134</f>
        <v>C</v>
      </c>
      <c r="BC134" s="1">
        <f t="shared" ref="BC134:BC197" si="91">_xlfn.XLOOKUP(BB134,$BJ$5:$BJ$8,$BK$5:$BK$8)</f>
        <v>0</v>
      </c>
      <c r="BD134" s="1">
        <f t="shared" si="60"/>
        <v>-8.0068560235063702E-2</v>
      </c>
      <c r="BE134" s="1">
        <f t="shared" ref="BE134:BE197" si="92">BC133*BD134</f>
        <v>0</v>
      </c>
      <c r="BF134" s="1">
        <f t="shared" si="64"/>
        <v>272.37883880659024</v>
      </c>
      <c r="BG134" s="1">
        <f t="shared" si="65"/>
        <v>332.53673216498481</v>
      </c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6" t="e">
        <f t="shared" si="72"/>
        <v>#REF!</v>
      </c>
      <c r="BS134">
        <f t="shared" si="82"/>
        <v>1</v>
      </c>
      <c r="BT134">
        <f t="shared" si="83"/>
        <v>1</v>
      </c>
    </row>
    <row r="135" spans="1:72" x14ac:dyDescent="0.25">
      <c r="A135" s="7">
        <v>36922</v>
      </c>
      <c r="B135" s="8">
        <v>0.133634</v>
      </c>
      <c r="C135" s="8">
        <f t="shared" si="73"/>
        <v>0.14159933501927979</v>
      </c>
      <c r="D135" s="9">
        <f t="shared" si="68"/>
        <v>-1.4599873356141435</v>
      </c>
      <c r="E135" s="8">
        <v>-4.5</v>
      </c>
      <c r="F135" s="8">
        <f t="shared" si="74"/>
        <v>-4.0838778147351329</v>
      </c>
      <c r="G135" s="9">
        <f t="shared" si="69"/>
        <v>-3.4765970137183753</v>
      </c>
      <c r="H135" s="8">
        <v>-0.95309999999999995</v>
      </c>
      <c r="I135" s="8">
        <f t="shared" si="75"/>
        <v>-0.86002303464206098</v>
      </c>
      <c r="J135" s="9">
        <f t="shared" si="76"/>
        <v>-0.66002303464206102</v>
      </c>
      <c r="K135" s="8">
        <v>-0.59299999999999997</v>
      </c>
      <c r="L135" s="8">
        <f t="shared" si="77"/>
        <v>-0.69813336883863697</v>
      </c>
      <c r="M135" s="9">
        <f t="shared" si="70"/>
        <v>-0.7780277477294979</v>
      </c>
      <c r="N135" s="17" t="s">
        <v>19</v>
      </c>
      <c r="P135" s="79"/>
      <c r="Q135" t="str">
        <f>_xll.BDH($Q$2,"PX_LAST",A135,A135,"Days=A","Fill=P")</f>
        <v>#N/A Invalid Security</v>
      </c>
      <c r="U135" s="40">
        <f t="shared" si="71"/>
        <v>-1.5936587829260191</v>
      </c>
      <c r="V135" s="14" t="str">
        <f t="shared" si="67"/>
        <v>C</v>
      </c>
      <c r="W135" t="str">
        <f t="shared" si="61"/>
        <v>C</v>
      </c>
      <c r="X135" s="17">
        <f t="shared" si="84"/>
        <v>-0.18433574813702769</v>
      </c>
      <c r="Y135" s="34" t="str">
        <f t="shared" si="66"/>
        <v>C</v>
      </c>
      <c r="Z135">
        <v>0</v>
      </c>
      <c r="AB135" s="16">
        <f t="shared" si="78"/>
        <v>36922</v>
      </c>
      <c r="AC135" s="1" t="e">
        <f t="shared" si="79"/>
        <v>#N/A</v>
      </c>
      <c r="AD135" s="1" t="e">
        <f t="shared" si="79"/>
        <v>#N/A</v>
      </c>
      <c r="AE135" s="1">
        <f t="shared" si="79"/>
        <v>-1.5936587829260191</v>
      </c>
      <c r="AF135" s="1">
        <f t="shared" si="79"/>
        <v>-1.5936587829260191</v>
      </c>
      <c r="AG135">
        <v>0</v>
      </c>
      <c r="AH135" s="1" t="s">
        <v>19</v>
      </c>
      <c r="AJ135" s="16">
        <f t="shared" si="80"/>
        <v>36922</v>
      </c>
      <c r="AK135" s="1" t="e">
        <f t="shared" si="85"/>
        <v>#N/A</v>
      </c>
      <c r="AL135" s="1" t="e">
        <f t="shared" si="85"/>
        <v>#N/A</v>
      </c>
      <c r="AM135" s="1">
        <f t="shared" si="85"/>
        <v>-1.5936587829260191</v>
      </c>
      <c r="AN135" s="1">
        <f t="shared" si="85"/>
        <v>-1.5936587829260191</v>
      </c>
      <c r="AO135" s="1" t="e">
        <f t="shared" si="86"/>
        <v>#N/A</v>
      </c>
      <c r="AP135" s="1" t="e">
        <f t="shared" si="87"/>
        <v>#N/A</v>
      </c>
      <c r="AQ135" s="1">
        <f t="shared" si="88"/>
        <v>1320.28</v>
      </c>
      <c r="AR135" s="1">
        <f t="shared" si="89"/>
        <v>1320.28</v>
      </c>
      <c r="AS135" s="1"/>
      <c r="AT135" s="1"/>
      <c r="AU135" s="16">
        <f t="shared" ref="AU135:AU198" si="93">A135</f>
        <v>36922</v>
      </c>
      <c r="AV135">
        <f t="shared" si="62"/>
        <v>1</v>
      </c>
      <c r="AW135">
        <f t="shared" si="63"/>
        <v>1</v>
      </c>
      <c r="AX135" s="1"/>
      <c r="AY135" s="1"/>
      <c r="AZ135" s="7">
        <f t="shared" si="81"/>
        <v>36922</v>
      </c>
      <c r="BA135" s="1">
        <f>_xll.BDH($BA$4,"PX_LAST",$A134,$A134,"Days=A","Fill=P")</f>
        <v>1320.28</v>
      </c>
      <c r="BB135" s="1" t="str">
        <f t="shared" si="90"/>
        <v>C</v>
      </c>
      <c r="BC135" s="1">
        <f t="shared" si="91"/>
        <v>0</v>
      </c>
      <c r="BD135" s="1">
        <f t="shared" ref="BD135:BD198" si="94">BA135/BA134-1</f>
        <v>4.0533860603064742E-3</v>
      </c>
      <c r="BE135" s="1">
        <f t="shared" si="92"/>
        <v>0</v>
      </c>
      <c r="BF135" s="1">
        <f t="shared" si="64"/>
        <v>272.37883880659024</v>
      </c>
      <c r="BG135" s="1">
        <f t="shared" si="65"/>
        <v>333.88463191968225</v>
      </c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6" t="e">
        <f t="shared" si="72"/>
        <v>#REF!</v>
      </c>
      <c r="BS135">
        <f t="shared" si="82"/>
        <v>1</v>
      </c>
      <c r="BT135">
        <f t="shared" si="83"/>
        <v>1</v>
      </c>
    </row>
    <row r="136" spans="1:72" x14ac:dyDescent="0.25">
      <c r="A136" s="7">
        <v>36950</v>
      </c>
      <c r="B136" s="8">
        <v>0.16056699999999999</v>
      </c>
      <c r="C136" s="8">
        <f t="shared" si="73"/>
        <v>0.15677346700385597</v>
      </c>
      <c r="D136" s="9">
        <f t="shared" si="68"/>
        <v>-1.0503050722613871</v>
      </c>
      <c r="E136" s="8">
        <v>-5.2</v>
      </c>
      <c r="F136" s="8">
        <f t="shared" si="74"/>
        <v>-4.9767755629470267</v>
      </c>
      <c r="G136" s="9">
        <f t="shared" si="69"/>
        <v>-3.1912394188537081</v>
      </c>
      <c r="H136" s="8">
        <v>-0.92500000000000004</v>
      </c>
      <c r="I136" s="8">
        <f t="shared" si="75"/>
        <v>-0.91200460692841234</v>
      </c>
      <c r="J136" s="9">
        <f t="shared" si="76"/>
        <v>-0.71200460692841228</v>
      </c>
      <c r="K136" s="8">
        <v>-0.74399999999999999</v>
      </c>
      <c r="L136" s="8">
        <f t="shared" si="77"/>
        <v>-0.73482667376772748</v>
      </c>
      <c r="M136" s="9">
        <f t="shared" si="70"/>
        <v>-0.76875942094384109</v>
      </c>
      <c r="N136" s="17" t="s">
        <v>19</v>
      </c>
      <c r="P136" s="79"/>
      <c r="Q136" t="str">
        <f>_xll.BDH($Q$2,"PX_LAST",A136,A136,"Days=A","Fill=P")</f>
        <v>#N/A Invalid Security</v>
      </c>
      <c r="U136" s="40">
        <f t="shared" si="71"/>
        <v>-1.4305771297468373</v>
      </c>
      <c r="V136" s="14" t="str">
        <f t="shared" si="67"/>
        <v>R</v>
      </c>
      <c r="W136" t="str">
        <f t="shared" ref="W136:W199" si="95">IF(OR(ABS($U136-$U135)&gt;$AB$2,U136*U135&lt;0),V136,W135)</f>
        <v>R</v>
      </c>
      <c r="X136" s="17">
        <f t="shared" si="84"/>
        <v>-1.4305771297468373</v>
      </c>
      <c r="Y136" s="34" t="str">
        <f t="shared" si="66"/>
        <v>R</v>
      </c>
      <c r="Z136">
        <v>0</v>
      </c>
      <c r="AB136" s="16">
        <f t="shared" si="78"/>
        <v>36950</v>
      </c>
      <c r="AC136" s="1" t="e">
        <f t="shared" si="79"/>
        <v>#N/A</v>
      </c>
      <c r="AD136" s="1" t="e">
        <f t="shared" si="79"/>
        <v>#N/A</v>
      </c>
      <c r="AE136" s="1">
        <f t="shared" si="79"/>
        <v>-1.4305771297468373</v>
      </c>
      <c r="AF136" s="1">
        <f t="shared" si="79"/>
        <v>-1.4305771297468373</v>
      </c>
      <c r="AG136">
        <v>0</v>
      </c>
      <c r="AH136" s="1" t="s">
        <v>19</v>
      </c>
      <c r="AJ136" s="16">
        <f t="shared" si="80"/>
        <v>36950</v>
      </c>
      <c r="AK136" s="1" t="e">
        <f t="shared" si="85"/>
        <v>#N/A</v>
      </c>
      <c r="AL136" s="1" t="e">
        <f t="shared" si="85"/>
        <v>#N/A</v>
      </c>
      <c r="AM136" s="1">
        <f t="shared" si="85"/>
        <v>-1.4305771297468373</v>
      </c>
      <c r="AN136" s="1">
        <f t="shared" si="85"/>
        <v>-1.4305771297468373</v>
      </c>
      <c r="AO136" s="1" t="e">
        <f t="shared" si="86"/>
        <v>#N/A</v>
      </c>
      <c r="AP136" s="1" t="e">
        <f t="shared" si="87"/>
        <v>#N/A</v>
      </c>
      <c r="AQ136" s="1">
        <f t="shared" si="88"/>
        <v>1366.01</v>
      </c>
      <c r="AR136" s="1">
        <f t="shared" si="89"/>
        <v>1366.01</v>
      </c>
      <c r="AS136" s="1"/>
      <c r="AT136" s="1"/>
      <c r="AU136" s="16">
        <f t="shared" si="93"/>
        <v>36950</v>
      </c>
      <c r="AV136">
        <f t="shared" ref="AV136:AV199" si="96">IF($V136="E",4,IF($V136="R",2,IF($V136="SD",3,1)))</f>
        <v>2</v>
      </c>
      <c r="AW136">
        <f t="shared" ref="AW136:AW199" si="97">IF($W136="E",4,IF($W136="R",2,IF($W136="SD",3,1)))</f>
        <v>2</v>
      </c>
      <c r="AX136" s="1"/>
      <c r="AY136" s="1"/>
      <c r="AZ136" s="7">
        <f t="shared" si="81"/>
        <v>36950</v>
      </c>
      <c r="BA136" s="1">
        <f>_xll.BDH($BA$4,"PX_LAST",$A135,$A135,"Days=A","Fill=P")</f>
        <v>1366.01</v>
      </c>
      <c r="BB136" s="1" t="str">
        <f t="shared" si="90"/>
        <v>R</v>
      </c>
      <c r="BC136" s="1">
        <f t="shared" si="91"/>
        <v>1</v>
      </c>
      <c r="BD136" s="1">
        <f t="shared" si="94"/>
        <v>3.4636592238010078E-2</v>
      </c>
      <c r="BE136" s="1">
        <f t="shared" si="92"/>
        <v>0</v>
      </c>
      <c r="BF136" s="1">
        <f t="shared" ref="BF136:BF199" si="98">BF135*(1+BE136)</f>
        <v>272.37883880659024</v>
      </c>
      <c r="BG136" s="1">
        <f t="shared" ref="BG136:BG199" si="99">BG135*(1+BD136)</f>
        <v>345.44925777002237</v>
      </c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6" t="e">
        <f t="shared" si="72"/>
        <v>#REF!</v>
      </c>
      <c r="BS136">
        <f t="shared" si="82"/>
        <v>2</v>
      </c>
      <c r="BT136">
        <f t="shared" si="83"/>
        <v>1</v>
      </c>
    </row>
    <row r="137" spans="1:72" x14ac:dyDescent="0.25">
      <c r="A137" s="7">
        <v>36981</v>
      </c>
      <c r="B137" s="8">
        <v>4.2599999999999999E-3</v>
      </c>
      <c r="C137" s="8">
        <f t="shared" si="73"/>
        <v>3.4762693400771198E-2</v>
      </c>
      <c r="D137" s="9">
        <f t="shared" si="68"/>
        <v>-3.1221149320120318</v>
      </c>
      <c r="E137" s="8">
        <v>-7.6</v>
      </c>
      <c r="F137" s="8">
        <f t="shared" si="74"/>
        <v>-7.0753551125894054</v>
      </c>
      <c r="G137" s="9">
        <f t="shared" si="69"/>
        <v>-3.1714310866391062</v>
      </c>
      <c r="H137" s="8">
        <v>-1.0803</v>
      </c>
      <c r="I137" s="8">
        <f t="shared" si="75"/>
        <v>-1.0466409213856827</v>
      </c>
      <c r="J137" s="9">
        <f t="shared" si="76"/>
        <v>-0.8230547010720799</v>
      </c>
      <c r="K137" s="8">
        <v>-1.5209999999999999</v>
      </c>
      <c r="L137" s="8">
        <f t="shared" si="77"/>
        <v>-1.3637653347535457</v>
      </c>
      <c r="M137" s="9">
        <f t="shared" si="70"/>
        <v>-1.9468184947034091</v>
      </c>
      <c r="N137" s="17" t="s">
        <v>19</v>
      </c>
      <c r="P137" s="79"/>
      <c r="Q137" t="str">
        <f>_xll.BDH($Q$2,"PX_LAST",A137,A137,"Days=A","Fill=P")</f>
        <v>#N/A Invalid Security</v>
      </c>
      <c r="U137" s="40">
        <f t="shared" si="71"/>
        <v>-2.2658548036066568</v>
      </c>
      <c r="V137" s="14" t="str">
        <f t="shared" si="67"/>
        <v>C</v>
      </c>
      <c r="W137" t="str">
        <f t="shared" si="95"/>
        <v>C</v>
      </c>
      <c r="X137" s="17">
        <f t="shared" si="84"/>
        <v>-2.2658548036066568</v>
      </c>
      <c r="Y137" s="34" t="str">
        <f t="shared" si="66"/>
        <v>C</v>
      </c>
      <c r="Z137">
        <v>0</v>
      </c>
      <c r="AB137" s="16">
        <f t="shared" si="78"/>
        <v>36981</v>
      </c>
      <c r="AC137" s="1" t="e">
        <f t="shared" si="79"/>
        <v>#N/A</v>
      </c>
      <c r="AD137" s="1" t="e">
        <f t="shared" si="79"/>
        <v>#N/A</v>
      </c>
      <c r="AE137" s="1">
        <f t="shared" si="79"/>
        <v>-2.2658548036066568</v>
      </c>
      <c r="AF137" s="1">
        <f t="shared" si="79"/>
        <v>-2.2658548036066568</v>
      </c>
      <c r="AG137">
        <v>0</v>
      </c>
      <c r="AH137" s="1" t="s">
        <v>19</v>
      </c>
      <c r="AJ137" s="16">
        <f t="shared" si="80"/>
        <v>36981</v>
      </c>
      <c r="AK137" s="1" t="e">
        <f t="shared" si="85"/>
        <v>#N/A</v>
      </c>
      <c r="AL137" s="1" t="e">
        <f t="shared" si="85"/>
        <v>#N/A</v>
      </c>
      <c r="AM137" s="1">
        <f t="shared" si="85"/>
        <v>-2.2658548036066568</v>
      </c>
      <c r="AN137" s="1">
        <f t="shared" si="85"/>
        <v>-2.2658548036066568</v>
      </c>
      <c r="AO137" s="1" t="e">
        <f t="shared" si="86"/>
        <v>#N/A</v>
      </c>
      <c r="AP137" s="1" t="e">
        <f t="shared" si="87"/>
        <v>#N/A</v>
      </c>
      <c r="AQ137" s="1">
        <f t="shared" si="88"/>
        <v>1239.94</v>
      </c>
      <c r="AR137" s="1">
        <f t="shared" si="89"/>
        <v>1239.94</v>
      </c>
      <c r="AS137" s="1"/>
      <c r="AT137" s="1"/>
      <c r="AU137" s="16">
        <f t="shared" si="93"/>
        <v>36981</v>
      </c>
      <c r="AV137">
        <f t="shared" si="96"/>
        <v>1</v>
      </c>
      <c r="AW137">
        <f t="shared" si="97"/>
        <v>1</v>
      </c>
      <c r="AX137" s="1"/>
      <c r="AY137" s="1"/>
      <c r="AZ137" s="7">
        <f t="shared" si="81"/>
        <v>36981</v>
      </c>
      <c r="BA137" s="1">
        <f>_xll.BDH($BA$4,"PX_LAST",$A136,$A136,"Days=A","Fill=P")</f>
        <v>1239.94</v>
      </c>
      <c r="BB137" s="1" t="str">
        <f t="shared" si="90"/>
        <v>C</v>
      </c>
      <c r="BC137" s="1">
        <f t="shared" si="91"/>
        <v>0</v>
      </c>
      <c r="BD137" s="1">
        <f t="shared" si="94"/>
        <v>-9.2290686012547418E-2</v>
      </c>
      <c r="BE137" s="1">
        <f t="shared" si="92"/>
        <v>-9.2290686012547418E-2</v>
      </c>
      <c r="BF137" s="1">
        <f t="shared" si="98"/>
        <v>247.24080891782896</v>
      </c>
      <c r="BG137" s="1">
        <f t="shared" si="99"/>
        <v>313.56750878790166</v>
      </c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6" t="e">
        <f t="shared" si="72"/>
        <v>#REF!</v>
      </c>
      <c r="BS137">
        <f t="shared" si="82"/>
        <v>1</v>
      </c>
      <c r="BT137">
        <f t="shared" si="83"/>
        <v>1</v>
      </c>
    </row>
    <row r="138" spans="1:72" x14ac:dyDescent="0.25">
      <c r="A138" s="7">
        <v>37011</v>
      </c>
      <c r="B138" s="8">
        <v>0.14751700000000001</v>
      </c>
      <c r="C138" s="8">
        <f t="shared" si="73"/>
        <v>0.12496613868015424</v>
      </c>
      <c r="D138" s="9">
        <f t="shared" si="68"/>
        <v>-1.2638465051492813</v>
      </c>
      <c r="E138" s="8">
        <v>-8.9</v>
      </c>
      <c r="F138" s="8">
        <f t="shared" si="74"/>
        <v>-8.535071022517883</v>
      </c>
      <c r="G138" s="9">
        <f t="shared" si="69"/>
        <v>-2.8471110037366585</v>
      </c>
      <c r="H138" s="8">
        <v>-1.1085</v>
      </c>
      <c r="I138" s="8">
        <f t="shared" si="75"/>
        <v>-1.0961281842771367</v>
      </c>
      <c r="J138" s="9">
        <f t="shared" si="76"/>
        <v>-0.84696140534268816</v>
      </c>
      <c r="K138" s="8">
        <v>-0.85099999999999998</v>
      </c>
      <c r="L138" s="8">
        <f t="shared" si="77"/>
        <v>-0.95355306695070929</v>
      </c>
      <c r="M138" s="9">
        <f t="shared" si="70"/>
        <v>-0.94209952928376095</v>
      </c>
      <c r="N138" s="17" t="s">
        <v>19</v>
      </c>
      <c r="P138" s="79"/>
      <c r="Q138" t="str">
        <f>_xll.BDH($Q$2,"PX_LAST",A138,A138,"Days=A","Fill=P")</f>
        <v>#N/A Invalid Security</v>
      </c>
      <c r="U138" s="40">
        <f t="shared" si="71"/>
        <v>-1.4750046108780972</v>
      </c>
      <c r="V138" s="14" t="str">
        <f t="shared" si="67"/>
        <v>R</v>
      </c>
      <c r="W138" t="str">
        <f t="shared" si="95"/>
        <v>R</v>
      </c>
      <c r="X138" s="17">
        <f t="shared" si="84"/>
        <v>-1.4750046108780972</v>
      </c>
      <c r="Y138" s="34" t="str">
        <f t="shared" si="66"/>
        <v>R</v>
      </c>
      <c r="Z138">
        <v>0</v>
      </c>
      <c r="AB138" s="16">
        <f t="shared" si="78"/>
        <v>37011</v>
      </c>
      <c r="AC138" s="1" t="e">
        <f t="shared" si="79"/>
        <v>#N/A</v>
      </c>
      <c r="AD138" s="1" t="e">
        <f t="shared" si="79"/>
        <v>#N/A</v>
      </c>
      <c r="AE138" s="1" t="e">
        <f t="shared" si="79"/>
        <v>#N/A</v>
      </c>
      <c r="AF138" s="1">
        <f t="shared" si="79"/>
        <v>-1.4750046108780972</v>
      </c>
      <c r="AG138">
        <v>0</v>
      </c>
      <c r="AH138" s="1" t="s">
        <v>19</v>
      </c>
      <c r="AJ138" s="16">
        <f t="shared" si="80"/>
        <v>37011</v>
      </c>
      <c r="AK138" s="1" t="e">
        <f t="shared" si="85"/>
        <v>#N/A</v>
      </c>
      <c r="AL138" s="1" t="e">
        <f t="shared" si="85"/>
        <v>#N/A</v>
      </c>
      <c r="AM138" s="1" t="e">
        <f t="shared" si="85"/>
        <v>#N/A</v>
      </c>
      <c r="AN138" s="1">
        <f t="shared" si="85"/>
        <v>-1.4750046108780972</v>
      </c>
      <c r="AO138" s="1" t="e">
        <f t="shared" si="86"/>
        <v>#N/A</v>
      </c>
      <c r="AP138" s="1" t="e">
        <f t="shared" si="87"/>
        <v>#N/A</v>
      </c>
      <c r="AQ138" s="1" t="e">
        <f t="shared" si="88"/>
        <v>#N/A</v>
      </c>
      <c r="AR138" s="1">
        <f t="shared" si="89"/>
        <v>1160.33</v>
      </c>
      <c r="AS138" s="1"/>
      <c r="AT138" s="1"/>
      <c r="AU138" s="16">
        <f t="shared" si="93"/>
        <v>37011</v>
      </c>
      <c r="AV138">
        <f t="shared" si="96"/>
        <v>2</v>
      </c>
      <c r="AW138">
        <f t="shared" si="97"/>
        <v>2</v>
      </c>
      <c r="AX138" s="1"/>
      <c r="AY138" s="1"/>
      <c r="AZ138" s="7">
        <f t="shared" si="81"/>
        <v>37011</v>
      </c>
      <c r="BA138" s="1">
        <f>_xll.BDH($BA$4,"PX_LAST",$A137,$A137,"Days=A","Fill=P")</f>
        <v>1160.33</v>
      </c>
      <c r="BB138" s="1" t="str">
        <f t="shared" si="90"/>
        <v>R</v>
      </c>
      <c r="BC138" s="1">
        <f t="shared" si="91"/>
        <v>1</v>
      </c>
      <c r="BD138" s="1">
        <f t="shared" si="94"/>
        <v>-6.4204719583205727E-2</v>
      </c>
      <c r="BE138" s="1">
        <f t="shared" si="92"/>
        <v>0</v>
      </c>
      <c r="BF138" s="1">
        <f t="shared" si="98"/>
        <v>247.24080891782896</v>
      </c>
      <c r="BG138" s="1">
        <f t="shared" si="99"/>
        <v>293.43499481577004</v>
      </c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6" t="e">
        <f t="shared" si="72"/>
        <v>#REF!</v>
      </c>
      <c r="BS138">
        <f t="shared" si="82"/>
        <v>2</v>
      </c>
      <c r="BT138">
        <f t="shared" si="83"/>
        <v>1</v>
      </c>
    </row>
    <row r="139" spans="1:72" x14ac:dyDescent="0.25">
      <c r="A139" s="7">
        <v>37042</v>
      </c>
      <c r="B139" s="8">
        <v>0.19614799999999999</v>
      </c>
      <c r="C139" s="8">
        <f t="shared" si="73"/>
        <v>0.18191162773603087</v>
      </c>
      <c r="D139" s="9">
        <f t="shared" si="68"/>
        <v>-0.27390830249715331</v>
      </c>
      <c r="E139" s="8">
        <v>-7.8</v>
      </c>
      <c r="F139" s="8">
        <f t="shared" si="74"/>
        <v>-7.947014204503577</v>
      </c>
      <c r="G139" s="9">
        <f t="shared" si="69"/>
        <v>-2.1707982752989241</v>
      </c>
      <c r="H139" s="8">
        <v>-0.77559999999999996</v>
      </c>
      <c r="I139" s="8">
        <f t="shared" si="75"/>
        <v>-0.83970563685542743</v>
      </c>
      <c r="J139" s="9">
        <f t="shared" si="76"/>
        <v>-0.63970563685542747</v>
      </c>
      <c r="K139" s="8">
        <v>-0.52</v>
      </c>
      <c r="L139" s="8">
        <f t="shared" si="77"/>
        <v>-0.60671061339014187</v>
      </c>
      <c r="M139" s="9">
        <f t="shared" si="70"/>
        <v>-0.21187795669072143</v>
      </c>
      <c r="N139" s="17" t="s">
        <v>19</v>
      </c>
      <c r="P139" s="79"/>
      <c r="Q139" t="str">
        <f>_xll.BDH($Q$2,"PX_LAST",A139,A139,"Days=A","Fill=P")</f>
        <v>#N/A Invalid Security</v>
      </c>
      <c r="U139" s="40">
        <f t="shared" si="71"/>
        <v>-0.82407254283555664</v>
      </c>
      <c r="V139" s="14" t="str">
        <f t="shared" si="67"/>
        <v>R</v>
      </c>
      <c r="W139" t="str">
        <f t="shared" si="95"/>
        <v>R</v>
      </c>
      <c r="X139" s="17">
        <f t="shared" si="84"/>
        <v>-1.4750046108780972</v>
      </c>
      <c r="Y139" s="34" t="str">
        <f t="shared" si="66"/>
        <v>R</v>
      </c>
      <c r="Z139">
        <v>0</v>
      </c>
      <c r="AB139" s="16">
        <f t="shared" si="78"/>
        <v>37042</v>
      </c>
      <c r="AC139" s="1" t="e">
        <f t="shared" si="79"/>
        <v>#N/A</v>
      </c>
      <c r="AD139" s="1" t="e">
        <f t="shared" si="79"/>
        <v>#N/A</v>
      </c>
      <c r="AE139" s="1">
        <f t="shared" si="79"/>
        <v>-0.82407254283555664</v>
      </c>
      <c r="AF139" s="1">
        <f t="shared" si="79"/>
        <v>-0.82407254283555664</v>
      </c>
      <c r="AG139">
        <v>0</v>
      </c>
      <c r="AH139" s="1" t="s">
        <v>19</v>
      </c>
      <c r="AJ139" s="16">
        <f t="shared" si="80"/>
        <v>37042</v>
      </c>
      <c r="AK139" s="1" t="e">
        <f t="shared" si="85"/>
        <v>#N/A</v>
      </c>
      <c r="AL139" s="1" t="e">
        <f t="shared" si="85"/>
        <v>#N/A</v>
      </c>
      <c r="AM139" s="1">
        <f t="shared" si="85"/>
        <v>-0.82407254283555664</v>
      </c>
      <c r="AN139" s="1">
        <f t="shared" si="85"/>
        <v>-0.82407254283555664</v>
      </c>
      <c r="AO139" s="1" t="e">
        <f t="shared" si="86"/>
        <v>#N/A</v>
      </c>
      <c r="AP139" s="1" t="e">
        <f t="shared" si="87"/>
        <v>#N/A</v>
      </c>
      <c r="AQ139" s="1">
        <f t="shared" si="88"/>
        <v>1249.46</v>
      </c>
      <c r="AR139" s="1">
        <f t="shared" si="89"/>
        <v>1249.46</v>
      </c>
      <c r="AS139" s="1"/>
      <c r="AT139" s="1"/>
      <c r="AU139" s="16">
        <f t="shared" si="93"/>
        <v>37042</v>
      </c>
      <c r="AV139">
        <f t="shared" si="96"/>
        <v>2</v>
      </c>
      <c r="AW139">
        <f t="shared" si="97"/>
        <v>2</v>
      </c>
      <c r="AX139" s="1"/>
      <c r="AY139" s="1"/>
      <c r="AZ139" s="7">
        <f t="shared" si="81"/>
        <v>37042</v>
      </c>
      <c r="BA139" s="1">
        <f>_xll.BDH($BA$4,"PX_LAST",$A138,$A138,"Days=A","Fill=P")</f>
        <v>1249.46</v>
      </c>
      <c r="BB139" s="1" t="str">
        <f t="shared" si="90"/>
        <v>R</v>
      </c>
      <c r="BC139" s="1">
        <f t="shared" si="91"/>
        <v>1</v>
      </c>
      <c r="BD139" s="1">
        <f t="shared" si="94"/>
        <v>7.6814354537071416E-2</v>
      </c>
      <c r="BE139" s="1">
        <f t="shared" si="92"/>
        <v>7.6814354537071416E-2</v>
      </c>
      <c r="BF139" s="1">
        <f t="shared" si="98"/>
        <v>266.2324520700754</v>
      </c>
      <c r="BG139" s="1">
        <f t="shared" si="99"/>
        <v>315.97501454113234</v>
      </c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6" t="e">
        <f t="shared" si="72"/>
        <v>#REF!</v>
      </c>
      <c r="BS139">
        <f t="shared" si="82"/>
        <v>2</v>
      </c>
      <c r="BT139">
        <f t="shared" si="83"/>
        <v>1</v>
      </c>
    </row>
    <row r="140" spans="1:72" x14ac:dyDescent="0.25">
      <c r="A140" s="7">
        <v>37072</v>
      </c>
      <c r="B140" s="8">
        <v>6.2665999999999999E-2</v>
      </c>
      <c r="C140" s="8">
        <f t="shared" si="73"/>
        <v>8.6515125547206181E-2</v>
      </c>
      <c r="D140" s="9">
        <f t="shared" si="68"/>
        <v>-2.0417071846545434</v>
      </c>
      <c r="E140" s="8">
        <v>-8.8000000000000007</v>
      </c>
      <c r="F140" s="8">
        <f t="shared" si="74"/>
        <v>-8.6294028409007169</v>
      </c>
      <c r="G140" s="9">
        <f t="shared" si="69"/>
        <v>-1.967718664432164</v>
      </c>
      <c r="H140" s="8">
        <v>-1.1241000000000001</v>
      </c>
      <c r="I140" s="8">
        <f t="shared" si="75"/>
        <v>-1.0672211273710857</v>
      </c>
      <c r="J140" s="9">
        <f t="shared" si="76"/>
        <v>-0.83306395124943045</v>
      </c>
      <c r="K140" s="8">
        <v>-8.2000000000000003E-2</v>
      </c>
      <c r="L140" s="8">
        <f t="shared" si="77"/>
        <v>-0.1869421226780284</v>
      </c>
      <c r="M140" s="9">
        <f t="shared" si="70"/>
        <v>0.64675515208061563</v>
      </c>
      <c r="N140" s="17" t="s">
        <v>19</v>
      </c>
      <c r="P140" s="79"/>
      <c r="Q140" t="str">
        <f>_xll.BDH($Q$2,"PX_LAST",A140,A140,"Days=A","Fill=P")</f>
        <v>#N/A Invalid Security</v>
      </c>
      <c r="U140" s="40">
        <f t="shared" si="71"/>
        <v>-1.0489336620638805</v>
      </c>
      <c r="V140" s="14" t="str">
        <f t="shared" si="67"/>
        <v>C</v>
      </c>
      <c r="W140" t="str">
        <f t="shared" si="95"/>
        <v>C</v>
      </c>
      <c r="X140" s="17">
        <f t="shared" si="84"/>
        <v>-1.0489336620638805</v>
      </c>
      <c r="Y140" s="34" t="str">
        <f t="shared" si="66"/>
        <v>C</v>
      </c>
      <c r="Z140">
        <v>0</v>
      </c>
      <c r="AB140" s="16">
        <f t="shared" si="78"/>
        <v>37072</v>
      </c>
      <c r="AC140" s="1" t="e">
        <f t="shared" si="79"/>
        <v>#N/A</v>
      </c>
      <c r="AD140" s="1" t="e">
        <f t="shared" si="79"/>
        <v>#N/A</v>
      </c>
      <c r="AE140" s="1">
        <f t="shared" si="79"/>
        <v>-1.0489336620638805</v>
      </c>
      <c r="AF140" s="1" t="e">
        <f t="shared" si="79"/>
        <v>#N/A</v>
      </c>
      <c r="AG140">
        <v>0</v>
      </c>
      <c r="AH140" s="1" t="s">
        <v>19</v>
      </c>
      <c r="AJ140" s="16">
        <f t="shared" si="80"/>
        <v>37072</v>
      </c>
      <c r="AK140" s="1" t="e">
        <f t="shared" si="85"/>
        <v>#N/A</v>
      </c>
      <c r="AL140" s="1" t="e">
        <f t="shared" si="85"/>
        <v>#N/A</v>
      </c>
      <c r="AM140" s="1">
        <f t="shared" si="85"/>
        <v>-1.0489336620638805</v>
      </c>
      <c r="AN140" s="1" t="e">
        <f t="shared" si="85"/>
        <v>#N/A</v>
      </c>
      <c r="AO140" s="1" t="e">
        <f t="shared" si="86"/>
        <v>#N/A</v>
      </c>
      <c r="AP140" s="1" t="e">
        <f t="shared" si="87"/>
        <v>#N/A</v>
      </c>
      <c r="AQ140" s="1">
        <f t="shared" si="88"/>
        <v>1255.82</v>
      </c>
      <c r="AR140" s="1" t="e">
        <f t="shared" si="89"/>
        <v>#N/A</v>
      </c>
      <c r="AS140" s="1"/>
      <c r="AT140" s="1"/>
      <c r="AU140" s="16">
        <f t="shared" si="93"/>
        <v>37072</v>
      </c>
      <c r="AV140">
        <f t="shared" si="96"/>
        <v>1</v>
      </c>
      <c r="AW140">
        <f t="shared" si="97"/>
        <v>1</v>
      </c>
      <c r="AX140" s="1"/>
      <c r="AY140" s="1"/>
      <c r="AZ140" s="7">
        <f t="shared" si="81"/>
        <v>37072</v>
      </c>
      <c r="BA140" s="1">
        <f>_xll.BDH($BA$4,"PX_LAST",$A139,$A139,"Days=A","Fill=P")</f>
        <v>1255.82</v>
      </c>
      <c r="BB140" s="1" t="str">
        <f t="shared" si="90"/>
        <v>C</v>
      </c>
      <c r="BC140" s="1">
        <f t="shared" si="91"/>
        <v>0</v>
      </c>
      <c r="BD140" s="1">
        <f t="shared" si="94"/>
        <v>5.0901989659533076E-3</v>
      </c>
      <c r="BE140" s="1">
        <f t="shared" si="92"/>
        <v>5.0901989659533076E-3</v>
      </c>
      <c r="BF140" s="1">
        <f t="shared" si="98"/>
        <v>267.58762822230568</v>
      </c>
      <c r="BG140" s="1">
        <f t="shared" si="99"/>
        <v>317.58339023341671</v>
      </c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6" t="e">
        <f t="shared" si="72"/>
        <v>#REF!</v>
      </c>
      <c r="BS140">
        <f t="shared" si="82"/>
        <v>1</v>
      </c>
      <c r="BT140">
        <f t="shared" si="83"/>
        <v>1</v>
      </c>
    </row>
    <row r="141" spans="1:72" x14ac:dyDescent="0.25">
      <c r="A141" s="7">
        <v>37103</v>
      </c>
      <c r="B141" s="8">
        <v>4.0587999999999999E-2</v>
      </c>
      <c r="C141" s="8">
        <f t="shared" si="73"/>
        <v>4.9773425109441244E-2</v>
      </c>
      <c r="D141" s="9">
        <f t="shared" si="68"/>
        <v>-2.2878054979955587</v>
      </c>
      <c r="E141" s="8">
        <v>-8.8000000000000007</v>
      </c>
      <c r="F141" s="8">
        <f t="shared" si="74"/>
        <v>-8.7658805681801439</v>
      </c>
      <c r="G141" s="9">
        <f t="shared" si="69"/>
        <v>-1.7132332091672864</v>
      </c>
      <c r="H141" s="8">
        <v>-0.88180000000000003</v>
      </c>
      <c r="I141" s="8">
        <f t="shared" si="75"/>
        <v>-0.91888422547421722</v>
      </c>
      <c r="J141" s="9">
        <f t="shared" si="76"/>
        <v>-0.71888422547421715</v>
      </c>
      <c r="K141" s="8">
        <v>-0.30599999999999999</v>
      </c>
      <c r="L141" s="8">
        <f t="shared" si="77"/>
        <v>-0.28218842453560572</v>
      </c>
      <c r="M141" s="9">
        <f t="shared" si="70"/>
        <v>0.4084988414054041</v>
      </c>
      <c r="N141" s="17" t="s">
        <v>19</v>
      </c>
      <c r="P141" s="79"/>
      <c r="Q141" t="str">
        <f>_xll.BDH($Q$2,"PX_LAST",A141,A141,"Days=A","Fill=P")</f>
        <v>#N/A Invalid Security</v>
      </c>
      <c r="U141" s="40">
        <f t="shared" si="71"/>
        <v>-1.0778560228079146</v>
      </c>
      <c r="V141" s="14" t="str">
        <f t="shared" si="67"/>
        <v>C</v>
      </c>
      <c r="W141" t="str">
        <f t="shared" si="95"/>
        <v>C</v>
      </c>
      <c r="X141" s="17">
        <f t="shared" si="84"/>
        <v>-1.0489336620638805</v>
      </c>
      <c r="Y141" s="34" t="str">
        <f t="shared" si="66"/>
        <v>C</v>
      </c>
      <c r="Z141">
        <v>0</v>
      </c>
      <c r="AB141" s="16">
        <f t="shared" si="78"/>
        <v>37103</v>
      </c>
      <c r="AC141" s="1" t="e">
        <f t="shared" si="79"/>
        <v>#N/A</v>
      </c>
      <c r="AD141" s="1" t="e">
        <f t="shared" si="79"/>
        <v>#N/A</v>
      </c>
      <c r="AE141" s="1">
        <f t="shared" si="79"/>
        <v>-1.0778560228079146</v>
      </c>
      <c r="AF141" s="1" t="e">
        <f t="shared" si="79"/>
        <v>#N/A</v>
      </c>
      <c r="AG141">
        <v>0</v>
      </c>
      <c r="AH141" s="1" t="s">
        <v>19</v>
      </c>
      <c r="AJ141" s="16">
        <f t="shared" si="80"/>
        <v>37103</v>
      </c>
      <c r="AK141" s="1" t="e">
        <f t="shared" si="85"/>
        <v>#N/A</v>
      </c>
      <c r="AL141" s="1" t="e">
        <f t="shared" si="85"/>
        <v>#N/A</v>
      </c>
      <c r="AM141" s="1">
        <f t="shared" si="85"/>
        <v>-1.0778560228079146</v>
      </c>
      <c r="AN141" s="1" t="e">
        <f t="shared" si="85"/>
        <v>#N/A</v>
      </c>
      <c r="AO141" s="1" t="e">
        <f t="shared" si="86"/>
        <v>#N/A</v>
      </c>
      <c r="AP141" s="1" t="e">
        <f t="shared" si="87"/>
        <v>#N/A</v>
      </c>
      <c r="AQ141" s="1">
        <f t="shared" si="88"/>
        <v>1224.42</v>
      </c>
      <c r="AR141" s="1" t="e">
        <f t="shared" si="89"/>
        <v>#N/A</v>
      </c>
      <c r="AS141" s="1"/>
      <c r="AT141" s="1"/>
      <c r="AU141" s="16">
        <f t="shared" si="93"/>
        <v>37103</v>
      </c>
      <c r="AV141">
        <f t="shared" si="96"/>
        <v>1</v>
      </c>
      <c r="AW141">
        <f t="shared" si="97"/>
        <v>1</v>
      </c>
      <c r="AX141" s="1"/>
      <c r="AY141" s="1"/>
      <c r="AZ141" s="7">
        <f t="shared" si="81"/>
        <v>37103</v>
      </c>
      <c r="BA141" s="1">
        <f>_xll.BDH($BA$4,"PX_LAST",$A140,$A140,"Days=A","Fill=P")</f>
        <v>1224.42</v>
      </c>
      <c r="BB141" s="1" t="str">
        <f t="shared" si="90"/>
        <v>C</v>
      </c>
      <c r="BC141" s="1">
        <f t="shared" si="91"/>
        <v>0</v>
      </c>
      <c r="BD141" s="1">
        <f t="shared" si="94"/>
        <v>-2.5003583316080213E-2</v>
      </c>
      <c r="BE141" s="1">
        <f t="shared" si="92"/>
        <v>0</v>
      </c>
      <c r="BF141" s="1">
        <f t="shared" si="98"/>
        <v>267.58762822230568</v>
      </c>
      <c r="BG141" s="1">
        <f t="shared" si="99"/>
        <v>309.64266747591228</v>
      </c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6" t="e">
        <f t="shared" si="72"/>
        <v>#REF!</v>
      </c>
      <c r="BS141">
        <f t="shared" si="82"/>
        <v>1</v>
      </c>
      <c r="BT141">
        <f t="shared" si="83"/>
        <v>1</v>
      </c>
    </row>
    <row r="142" spans="1:72" x14ac:dyDescent="0.25">
      <c r="A142" s="7">
        <v>37134</v>
      </c>
      <c r="B142" s="8">
        <v>9.3869999999999995E-3</v>
      </c>
      <c r="C142" s="8">
        <f t="shared" si="73"/>
        <v>1.7464285021888251E-2</v>
      </c>
      <c r="D142" s="9">
        <f t="shared" si="68"/>
        <v>-2.426933930756566</v>
      </c>
      <c r="E142" s="8">
        <v>-8.5</v>
      </c>
      <c r="F142" s="8">
        <f t="shared" si="74"/>
        <v>-8.5531761136360291</v>
      </c>
      <c r="G142" s="9">
        <f t="shared" si="69"/>
        <v>-1.4667907526647201</v>
      </c>
      <c r="H142" s="8">
        <v>-0.82450000000000001</v>
      </c>
      <c r="I142" s="8">
        <f t="shared" si="75"/>
        <v>-0.84337684509484356</v>
      </c>
      <c r="J142" s="9">
        <f t="shared" si="76"/>
        <v>-0.64337684509484361</v>
      </c>
      <c r="K142" s="8">
        <v>-0.47</v>
      </c>
      <c r="L142" s="8">
        <f t="shared" si="77"/>
        <v>-0.43243768490712114</v>
      </c>
      <c r="M142" s="9">
        <f t="shared" si="70"/>
        <v>0.13580302577048806</v>
      </c>
      <c r="N142" s="17" t="s">
        <v>19</v>
      </c>
      <c r="P142" s="79"/>
      <c r="Q142" t="str">
        <f>_xll.BDH($Q$2,"PX_LAST",A142,A142,"Days=A","Fill=P")</f>
        <v>#N/A Invalid Security</v>
      </c>
      <c r="U142" s="40">
        <f t="shared" si="71"/>
        <v>-1.1003246256864105</v>
      </c>
      <c r="V142" s="14" t="str">
        <f t="shared" si="67"/>
        <v>C</v>
      </c>
      <c r="W142" t="str">
        <f t="shared" si="95"/>
        <v>C</v>
      </c>
      <c r="X142" s="17">
        <f t="shared" si="84"/>
        <v>-1.0489336620638805</v>
      </c>
      <c r="Y142" s="34" t="str">
        <f t="shared" si="66"/>
        <v>C</v>
      </c>
      <c r="Z142">
        <v>0</v>
      </c>
      <c r="AB142" s="16">
        <f t="shared" si="78"/>
        <v>37134</v>
      </c>
      <c r="AC142" s="1" t="e">
        <f t="shared" si="79"/>
        <v>#N/A</v>
      </c>
      <c r="AD142" s="1" t="e">
        <f t="shared" si="79"/>
        <v>#N/A</v>
      </c>
      <c r="AE142" s="1">
        <f t="shared" si="79"/>
        <v>-1.1003246256864105</v>
      </c>
      <c r="AF142" s="1" t="e">
        <f t="shared" si="79"/>
        <v>#N/A</v>
      </c>
      <c r="AG142">
        <v>0</v>
      </c>
      <c r="AH142" s="1" t="s">
        <v>19</v>
      </c>
      <c r="AJ142" s="16">
        <f t="shared" si="80"/>
        <v>37134</v>
      </c>
      <c r="AK142" s="1" t="e">
        <f t="shared" si="85"/>
        <v>#N/A</v>
      </c>
      <c r="AL142" s="1" t="e">
        <f t="shared" si="85"/>
        <v>#N/A</v>
      </c>
      <c r="AM142" s="1">
        <f t="shared" si="85"/>
        <v>-1.1003246256864105</v>
      </c>
      <c r="AN142" s="1" t="e">
        <f t="shared" si="85"/>
        <v>#N/A</v>
      </c>
      <c r="AO142" s="1" t="e">
        <f t="shared" si="86"/>
        <v>#N/A</v>
      </c>
      <c r="AP142" s="1" t="e">
        <f t="shared" si="87"/>
        <v>#N/A</v>
      </c>
      <c r="AQ142" s="1">
        <f t="shared" si="88"/>
        <v>1211.23</v>
      </c>
      <c r="AR142" s="1" t="e">
        <f t="shared" si="89"/>
        <v>#N/A</v>
      </c>
      <c r="AS142" s="1"/>
      <c r="AT142" s="1"/>
      <c r="AU142" s="16">
        <f t="shared" si="93"/>
        <v>37134</v>
      </c>
      <c r="AV142">
        <f t="shared" si="96"/>
        <v>1</v>
      </c>
      <c r="AW142">
        <f t="shared" si="97"/>
        <v>1</v>
      </c>
      <c r="AX142" s="1"/>
      <c r="AY142" s="1"/>
      <c r="AZ142" s="7">
        <f t="shared" si="81"/>
        <v>37134</v>
      </c>
      <c r="BA142" s="1">
        <f>_xll.BDH($BA$4,"PX_LAST",$A141,$A141,"Days=A","Fill=P")</f>
        <v>1211.23</v>
      </c>
      <c r="BB142" s="1" t="str">
        <f t="shared" si="90"/>
        <v>C</v>
      </c>
      <c r="BC142" s="1">
        <f t="shared" si="91"/>
        <v>0</v>
      </c>
      <c r="BD142" s="1">
        <f t="shared" si="94"/>
        <v>-1.0772447362833004E-2</v>
      </c>
      <c r="BE142" s="1">
        <f t="shared" si="92"/>
        <v>0</v>
      </c>
      <c r="BF142" s="1">
        <f t="shared" si="98"/>
        <v>267.58762822230568</v>
      </c>
      <c r="BG142" s="1">
        <f t="shared" si="99"/>
        <v>306.30705813924078</v>
      </c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6" t="e">
        <f t="shared" si="72"/>
        <v>#REF!</v>
      </c>
      <c r="BS142">
        <f t="shared" si="82"/>
        <v>1</v>
      </c>
      <c r="BT142">
        <f t="shared" si="83"/>
        <v>1</v>
      </c>
    </row>
    <row r="143" spans="1:72" x14ac:dyDescent="0.25">
      <c r="A143" s="7">
        <v>37164</v>
      </c>
      <c r="B143" s="8">
        <v>-0.254332</v>
      </c>
      <c r="C143" s="8">
        <f t="shared" si="73"/>
        <v>-0.19997274299562237</v>
      </c>
      <c r="D143" s="9">
        <f t="shared" si="68"/>
        <v>-4.3613463722259507</v>
      </c>
      <c r="E143" s="8">
        <v>-10.4</v>
      </c>
      <c r="F143" s="8">
        <f t="shared" si="74"/>
        <v>-10.030635222727206</v>
      </c>
      <c r="G143" s="9">
        <f t="shared" si="69"/>
        <v>-1.571995828585983</v>
      </c>
      <c r="H143" s="8">
        <v>-1.42</v>
      </c>
      <c r="I143" s="8">
        <f t="shared" si="75"/>
        <v>-1.3046753690189687</v>
      </c>
      <c r="J143" s="9">
        <f t="shared" si="76"/>
        <v>-0.94222386992172802</v>
      </c>
      <c r="K143" s="8">
        <v>-1.4810000000000001</v>
      </c>
      <c r="L143" s="8">
        <f t="shared" si="77"/>
        <v>-1.2712875369814243</v>
      </c>
      <c r="M143" s="9">
        <f t="shared" si="70"/>
        <v>-1.6500993683572711</v>
      </c>
      <c r="N143" s="17" t="s">
        <v>19</v>
      </c>
      <c r="P143" s="79"/>
      <c r="Q143" t="str">
        <f>_xll.BDH($Q$2,"PX_LAST",A143,A143,"Days=A","Fill=P")</f>
        <v>#N/A Invalid Security</v>
      </c>
      <c r="U143" s="40">
        <f t="shared" si="71"/>
        <v>-2.1314163597727331</v>
      </c>
      <c r="V143" s="14" t="str">
        <f t="shared" si="67"/>
        <v>C</v>
      </c>
      <c r="W143" t="str">
        <f t="shared" si="95"/>
        <v>C</v>
      </c>
      <c r="X143" s="17">
        <f t="shared" si="84"/>
        <v>-1.0489336620638805</v>
      </c>
      <c r="Y143" s="34" t="str">
        <f t="shared" si="66"/>
        <v>C</v>
      </c>
      <c r="Z143">
        <v>0</v>
      </c>
      <c r="AB143" s="16">
        <f t="shared" si="78"/>
        <v>37164</v>
      </c>
      <c r="AC143" s="1" t="e">
        <f t="shared" si="79"/>
        <v>#N/A</v>
      </c>
      <c r="AD143" s="1" t="e">
        <f t="shared" si="79"/>
        <v>#N/A</v>
      </c>
      <c r="AE143" s="1">
        <f t="shared" si="79"/>
        <v>-2.1314163597727331</v>
      </c>
      <c r="AF143" s="1">
        <f t="shared" si="79"/>
        <v>-2.1314163597727331</v>
      </c>
      <c r="AG143">
        <v>0</v>
      </c>
      <c r="AH143" s="1" t="s">
        <v>19</v>
      </c>
      <c r="AJ143" s="16">
        <f t="shared" si="80"/>
        <v>37164</v>
      </c>
      <c r="AK143" s="1" t="e">
        <f t="shared" si="85"/>
        <v>#N/A</v>
      </c>
      <c r="AL143" s="1" t="e">
        <f t="shared" si="85"/>
        <v>#N/A</v>
      </c>
      <c r="AM143" s="1">
        <f t="shared" si="85"/>
        <v>-2.1314163597727331</v>
      </c>
      <c r="AN143" s="1">
        <f t="shared" si="85"/>
        <v>-2.1314163597727331</v>
      </c>
      <c r="AO143" s="1" t="e">
        <f t="shared" si="86"/>
        <v>#N/A</v>
      </c>
      <c r="AP143" s="1" t="e">
        <f t="shared" si="87"/>
        <v>#N/A</v>
      </c>
      <c r="AQ143" s="1">
        <f t="shared" si="88"/>
        <v>1133.58</v>
      </c>
      <c r="AR143" s="1">
        <f t="shared" si="89"/>
        <v>1133.58</v>
      </c>
      <c r="AS143" s="1"/>
      <c r="AT143" s="1"/>
      <c r="AU143" s="16">
        <f t="shared" si="93"/>
        <v>37164</v>
      </c>
      <c r="AV143">
        <f t="shared" si="96"/>
        <v>1</v>
      </c>
      <c r="AW143">
        <f t="shared" si="97"/>
        <v>1</v>
      </c>
      <c r="AX143" s="1"/>
      <c r="AY143" s="1"/>
      <c r="AZ143" s="7">
        <f t="shared" si="81"/>
        <v>37164</v>
      </c>
      <c r="BA143" s="1">
        <f>_xll.BDH($BA$4,"PX_LAST",$A142,$A142,"Days=A","Fill=P")</f>
        <v>1133.58</v>
      </c>
      <c r="BB143" s="1" t="str">
        <f t="shared" si="90"/>
        <v>C</v>
      </c>
      <c r="BC143" s="1">
        <f t="shared" si="91"/>
        <v>0</v>
      </c>
      <c r="BD143" s="1">
        <f t="shared" si="94"/>
        <v>-6.4108385690579084E-2</v>
      </c>
      <c r="BE143" s="1">
        <f t="shared" si="92"/>
        <v>0</v>
      </c>
      <c r="BF143" s="1">
        <f t="shared" si="98"/>
        <v>267.58762822230568</v>
      </c>
      <c r="BG143" s="1">
        <f t="shared" si="99"/>
        <v>286.67020711630369</v>
      </c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6" t="e">
        <f t="shared" si="72"/>
        <v>#REF!</v>
      </c>
      <c r="BS143">
        <f t="shared" si="82"/>
        <v>1</v>
      </c>
      <c r="BT143">
        <f t="shared" si="83"/>
        <v>1</v>
      </c>
    </row>
    <row r="144" spans="1:72" x14ac:dyDescent="0.25">
      <c r="A144" s="7">
        <v>37195</v>
      </c>
      <c r="B144" s="8">
        <v>-0.36055999999999999</v>
      </c>
      <c r="C144" s="8">
        <f t="shared" si="73"/>
        <v>-0.32844254859912447</v>
      </c>
      <c r="D144" s="9">
        <f t="shared" si="68"/>
        <v>-4.1948166560260214</v>
      </c>
      <c r="E144" s="8">
        <v>-10.1</v>
      </c>
      <c r="F144" s="8">
        <f t="shared" si="74"/>
        <v>-10.086127044545442</v>
      </c>
      <c r="G144" s="9">
        <f t="shared" si="69"/>
        <v>-1.4294619696852964</v>
      </c>
      <c r="H144" s="8">
        <v>-0.56720000000000004</v>
      </c>
      <c r="I144" s="8">
        <f t="shared" si="75"/>
        <v>-0.71469507380379382</v>
      </c>
      <c r="J144" s="9">
        <f t="shared" si="76"/>
        <v>-0.51469507380379387</v>
      </c>
      <c r="K144" s="8">
        <v>-1.5409999999999999</v>
      </c>
      <c r="L144" s="8">
        <f t="shared" si="77"/>
        <v>-1.4870575073962851</v>
      </c>
      <c r="M144" s="9">
        <f t="shared" si="70"/>
        <v>-1.9634629506545231</v>
      </c>
      <c r="N144" s="17" t="s">
        <v>19</v>
      </c>
      <c r="P144" s="79"/>
      <c r="Q144" t="str">
        <f>_xll.BDH($Q$2,"PX_LAST",A144,A144,"Days=A","Fill=P")</f>
        <v>#N/A Invalid Security</v>
      </c>
      <c r="U144" s="40">
        <f t="shared" si="71"/>
        <v>-2.0256091625424086</v>
      </c>
      <c r="V144" s="14" t="str">
        <f t="shared" si="67"/>
        <v>R</v>
      </c>
      <c r="W144" t="str">
        <f t="shared" si="95"/>
        <v>R</v>
      </c>
      <c r="X144" s="17">
        <f t="shared" si="84"/>
        <v>-2.0256091625424086</v>
      </c>
      <c r="Y144" s="34" t="str">
        <f t="shared" si="66"/>
        <v>R</v>
      </c>
      <c r="Z144">
        <v>0</v>
      </c>
      <c r="AB144" s="16">
        <f t="shared" si="78"/>
        <v>37195</v>
      </c>
      <c r="AC144" s="1" t="e">
        <f t="shared" si="79"/>
        <v>#N/A</v>
      </c>
      <c r="AD144" s="1" t="e">
        <f t="shared" si="79"/>
        <v>#N/A</v>
      </c>
      <c r="AE144" s="1" t="e">
        <f t="shared" si="79"/>
        <v>#N/A</v>
      </c>
      <c r="AF144" s="1">
        <f t="shared" si="79"/>
        <v>-2.0256091625424086</v>
      </c>
      <c r="AG144">
        <v>0</v>
      </c>
      <c r="AH144" s="1" t="s">
        <v>19</v>
      </c>
      <c r="AJ144" s="16">
        <f t="shared" si="80"/>
        <v>37195</v>
      </c>
      <c r="AK144" s="1" t="e">
        <f t="shared" si="85"/>
        <v>#N/A</v>
      </c>
      <c r="AL144" s="1" t="e">
        <f t="shared" si="85"/>
        <v>#N/A</v>
      </c>
      <c r="AM144" s="1" t="e">
        <f t="shared" si="85"/>
        <v>#N/A</v>
      </c>
      <c r="AN144" s="1">
        <f t="shared" si="85"/>
        <v>-2.0256091625424086</v>
      </c>
      <c r="AO144" s="1" t="e">
        <f t="shared" si="86"/>
        <v>#N/A</v>
      </c>
      <c r="AP144" s="1" t="e">
        <f t="shared" si="87"/>
        <v>#N/A</v>
      </c>
      <c r="AQ144" s="1" t="e">
        <f t="shared" si="88"/>
        <v>#N/A</v>
      </c>
      <c r="AR144" s="1">
        <f t="shared" si="89"/>
        <v>1040.94</v>
      </c>
      <c r="AS144" s="1"/>
      <c r="AT144" s="1"/>
      <c r="AU144" s="16">
        <f t="shared" si="93"/>
        <v>37195</v>
      </c>
      <c r="AV144">
        <f t="shared" si="96"/>
        <v>2</v>
      </c>
      <c r="AW144">
        <f t="shared" si="97"/>
        <v>2</v>
      </c>
      <c r="AX144" s="1"/>
      <c r="AY144" s="1"/>
      <c r="AZ144" s="7">
        <f t="shared" si="81"/>
        <v>37195</v>
      </c>
      <c r="BA144" s="1">
        <f>_xll.BDH($BA$4,"PX_LAST",$A143,$A143,"Days=A","Fill=P")</f>
        <v>1040.94</v>
      </c>
      <c r="BB144" s="1" t="str">
        <f t="shared" si="90"/>
        <v>R</v>
      </c>
      <c r="BC144" s="1">
        <f t="shared" si="91"/>
        <v>1</v>
      </c>
      <c r="BD144" s="1">
        <f t="shared" si="94"/>
        <v>-8.1723389615201314E-2</v>
      </c>
      <c r="BE144" s="1">
        <f t="shared" si="92"/>
        <v>0</v>
      </c>
      <c r="BF144" s="1">
        <f t="shared" si="98"/>
        <v>267.58762822230568</v>
      </c>
      <c r="BG144" s="1">
        <f t="shared" si="99"/>
        <v>263.24254608906756</v>
      </c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6" t="e">
        <f t="shared" si="72"/>
        <v>#REF!</v>
      </c>
      <c r="BS144">
        <f t="shared" si="82"/>
        <v>2</v>
      </c>
      <c r="BT144">
        <f t="shared" si="83"/>
        <v>1</v>
      </c>
    </row>
    <row r="145" spans="1:72" x14ac:dyDescent="0.25">
      <c r="A145" s="7">
        <v>37225</v>
      </c>
      <c r="B145" s="8">
        <v>-0.14529600000000001</v>
      </c>
      <c r="C145" s="8">
        <f t="shared" si="73"/>
        <v>-0.1819253097198249</v>
      </c>
      <c r="D145" s="9">
        <f t="shared" si="68"/>
        <v>-2.2971253197199597</v>
      </c>
      <c r="E145" s="8">
        <v>-9.1</v>
      </c>
      <c r="F145" s="8">
        <f t="shared" si="74"/>
        <v>-9.2972254089090889</v>
      </c>
      <c r="G145" s="9">
        <f t="shared" si="69"/>
        <v>-1.1673028859991672</v>
      </c>
      <c r="H145" s="8">
        <v>-0.84640000000000004</v>
      </c>
      <c r="I145" s="8">
        <f t="shared" si="75"/>
        <v>-0.82005901476075882</v>
      </c>
      <c r="J145" s="9">
        <f t="shared" si="76"/>
        <v>-0.62005901476075875</v>
      </c>
      <c r="K145" s="8">
        <v>-0.97699999999999998</v>
      </c>
      <c r="L145" s="8">
        <f t="shared" si="77"/>
        <v>-1.0790115014792572</v>
      </c>
      <c r="M145" s="9">
        <f t="shared" si="70"/>
        <v>-0.89127236791931808</v>
      </c>
      <c r="N145" s="17" t="s">
        <v>19</v>
      </c>
      <c r="P145" s="79"/>
      <c r="Q145" t="str">
        <f>_xll.BDH($Q$2,"PX_LAST",A145,A145,"Days=A","Fill=P")</f>
        <v>#N/A Invalid Security</v>
      </c>
      <c r="U145" s="40">
        <f t="shared" si="71"/>
        <v>-1.243939897099801</v>
      </c>
      <c r="V145" s="14" t="str">
        <f t="shared" si="67"/>
        <v>R</v>
      </c>
      <c r="W145" t="str">
        <f t="shared" si="95"/>
        <v>R</v>
      </c>
      <c r="X145" s="17">
        <f t="shared" si="84"/>
        <v>-2.0256091625424086</v>
      </c>
      <c r="Y145" s="34" t="str">
        <f t="shared" si="66"/>
        <v>R</v>
      </c>
      <c r="Z145">
        <v>0</v>
      </c>
      <c r="AB145" s="16">
        <f t="shared" si="78"/>
        <v>37225</v>
      </c>
      <c r="AC145" s="1" t="e">
        <f t="shared" si="79"/>
        <v>#N/A</v>
      </c>
      <c r="AD145" s="1" t="e">
        <f t="shared" si="79"/>
        <v>#N/A</v>
      </c>
      <c r="AE145" s="1" t="e">
        <f t="shared" si="79"/>
        <v>#N/A</v>
      </c>
      <c r="AF145" s="1">
        <f t="shared" si="79"/>
        <v>-1.243939897099801</v>
      </c>
      <c r="AG145">
        <v>0</v>
      </c>
      <c r="AH145" s="1" t="s">
        <v>19</v>
      </c>
      <c r="AJ145" s="16">
        <f t="shared" si="80"/>
        <v>37225</v>
      </c>
      <c r="AK145" s="1" t="e">
        <f t="shared" si="85"/>
        <v>#N/A</v>
      </c>
      <c r="AL145" s="1" t="e">
        <f t="shared" si="85"/>
        <v>#N/A</v>
      </c>
      <c r="AM145" s="1" t="e">
        <f t="shared" si="85"/>
        <v>#N/A</v>
      </c>
      <c r="AN145" s="1">
        <f t="shared" si="85"/>
        <v>-1.243939897099801</v>
      </c>
      <c r="AO145" s="1" t="e">
        <f t="shared" si="86"/>
        <v>#N/A</v>
      </c>
      <c r="AP145" s="1" t="e">
        <f t="shared" si="87"/>
        <v>#N/A</v>
      </c>
      <c r="AQ145" s="1" t="e">
        <f t="shared" si="88"/>
        <v>#N/A</v>
      </c>
      <c r="AR145" s="1">
        <f t="shared" si="89"/>
        <v>1059.78</v>
      </c>
      <c r="AS145" s="1"/>
      <c r="AT145" s="1"/>
      <c r="AU145" s="16">
        <f t="shared" si="93"/>
        <v>37225</v>
      </c>
      <c r="AV145">
        <f t="shared" si="96"/>
        <v>2</v>
      </c>
      <c r="AW145">
        <f t="shared" si="97"/>
        <v>2</v>
      </c>
      <c r="AX145" s="1"/>
      <c r="AY145" s="1"/>
      <c r="AZ145" s="7">
        <f t="shared" si="81"/>
        <v>37225</v>
      </c>
      <c r="BA145" s="1">
        <f>_xll.BDH($BA$4,"PX_LAST",$A144,$A144,"Days=A","Fill=P")</f>
        <v>1059.78</v>
      </c>
      <c r="BB145" s="1" t="str">
        <f t="shared" si="90"/>
        <v>R</v>
      </c>
      <c r="BC145" s="1">
        <f t="shared" si="91"/>
        <v>1</v>
      </c>
      <c r="BD145" s="1">
        <f t="shared" si="94"/>
        <v>1.8099025880454089E-2</v>
      </c>
      <c r="BE145" s="1">
        <f t="shared" si="92"/>
        <v>1.8099025880454089E-2</v>
      </c>
      <c r="BF145" s="1">
        <f t="shared" si="98"/>
        <v>272.4307036307905</v>
      </c>
      <c r="BG145" s="1">
        <f t="shared" si="99"/>
        <v>268.00697974357024</v>
      </c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6" t="e">
        <f t="shared" si="72"/>
        <v>#REF!</v>
      </c>
      <c r="BS145">
        <f t="shared" si="82"/>
        <v>2</v>
      </c>
      <c r="BT145">
        <f t="shared" si="83"/>
        <v>1</v>
      </c>
    </row>
    <row r="146" spans="1:72" x14ac:dyDescent="0.25">
      <c r="A146" s="7">
        <v>37256</v>
      </c>
      <c r="B146" s="8">
        <v>-0.18626400000000001</v>
      </c>
      <c r="C146" s="8">
        <f t="shared" si="73"/>
        <v>-0.185396261943965</v>
      </c>
      <c r="D146" s="9">
        <f t="shared" si="68"/>
        <v>-1.9478383232477106</v>
      </c>
      <c r="E146" s="8">
        <v>-7.4</v>
      </c>
      <c r="F146" s="8">
        <f t="shared" si="74"/>
        <v>-7.7794450817818186</v>
      </c>
      <c r="G146" s="9">
        <f t="shared" si="69"/>
        <v>-0.79046931308365476</v>
      </c>
      <c r="H146" s="8">
        <v>-0.48699999999999999</v>
      </c>
      <c r="I146" s="8">
        <f t="shared" si="75"/>
        <v>-0.55361180295215173</v>
      </c>
      <c r="J146" s="9">
        <f t="shared" si="76"/>
        <v>-0.35361180295215172</v>
      </c>
      <c r="K146" s="8">
        <v>-0.75800000000000001</v>
      </c>
      <c r="L146" s="8">
        <f t="shared" si="77"/>
        <v>-0.82220230029585151</v>
      </c>
      <c r="M146" s="9">
        <f t="shared" si="70"/>
        <v>-0.19633964129297288</v>
      </c>
      <c r="N146" s="17" t="s">
        <v>19</v>
      </c>
      <c r="P146" s="79"/>
      <c r="Q146" t="str">
        <f>_xll.BDH($Q$2,"PX_LAST",A146,A146,"Days=A","Fill=P")</f>
        <v>#N/A Invalid Security</v>
      </c>
      <c r="U146" s="40">
        <f t="shared" si="71"/>
        <v>-0.82206477014412249</v>
      </c>
      <c r="V146" s="14" t="str">
        <f t="shared" si="67"/>
        <v>R</v>
      </c>
      <c r="W146" t="str">
        <f t="shared" si="95"/>
        <v>R</v>
      </c>
      <c r="X146" s="17">
        <f t="shared" si="84"/>
        <v>-2.0256091625424086</v>
      </c>
      <c r="Y146" s="34" t="str">
        <f t="shared" si="66"/>
        <v>R</v>
      </c>
      <c r="Z146">
        <v>0</v>
      </c>
      <c r="AB146" s="16">
        <f t="shared" si="78"/>
        <v>37256</v>
      </c>
      <c r="AC146" s="1" t="e">
        <f t="shared" si="79"/>
        <v>#N/A</v>
      </c>
      <c r="AD146" s="1" t="e">
        <f t="shared" si="79"/>
        <v>#N/A</v>
      </c>
      <c r="AE146" s="1" t="e">
        <f t="shared" si="79"/>
        <v>#N/A</v>
      </c>
      <c r="AF146" s="1">
        <f t="shared" si="79"/>
        <v>-0.82206477014412249</v>
      </c>
      <c r="AG146">
        <v>0</v>
      </c>
      <c r="AH146" s="1" t="s">
        <v>19</v>
      </c>
      <c r="AJ146" s="16">
        <f t="shared" si="80"/>
        <v>37256</v>
      </c>
      <c r="AK146" s="1" t="e">
        <f t="shared" si="85"/>
        <v>#N/A</v>
      </c>
      <c r="AL146" s="1" t="e">
        <f t="shared" si="85"/>
        <v>#N/A</v>
      </c>
      <c r="AM146" s="1" t="e">
        <f t="shared" si="85"/>
        <v>#N/A</v>
      </c>
      <c r="AN146" s="1">
        <f t="shared" si="85"/>
        <v>-0.82206477014412249</v>
      </c>
      <c r="AO146" s="1" t="e">
        <f t="shared" si="86"/>
        <v>#N/A</v>
      </c>
      <c r="AP146" s="1" t="e">
        <f t="shared" si="87"/>
        <v>#N/A</v>
      </c>
      <c r="AQ146" s="1" t="e">
        <f t="shared" si="88"/>
        <v>#N/A</v>
      </c>
      <c r="AR146" s="1">
        <f t="shared" si="89"/>
        <v>1139.45</v>
      </c>
      <c r="AS146" s="1"/>
      <c r="AT146" s="1"/>
      <c r="AU146" s="16">
        <f t="shared" si="93"/>
        <v>37256</v>
      </c>
      <c r="AV146">
        <f t="shared" si="96"/>
        <v>2</v>
      </c>
      <c r="AW146">
        <f t="shared" si="97"/>
        <v>2</v>
      </c>
      <c r="AX146" s="1"/>
      <c r="AY146" s="1"/>
      <c r="AZ146" s="7">
        <f t="shared" si="81"/>
        <v>37256</v>
      </c>
      <c r="BA146" s="1">
        <f>_xll.BDH($BA$4,"PX_LAST",$A145,$A145,"Days=A","Fill=P")</f>
        <v>1139.45</v>
      </c>
      <c r="BB146" s="1" t="str">
        <f t="shared" si="90"/>
        <v>R</v>
      </c>
      <c r="BC146" s="1">
        <f t="shared" si="91"/>
        <v>1</v>
      </c>
      <c r="BD146" s="1">
        <f t="shared" si="94"/>
        <v>7.5175979920360847E-2</v>
      </c>
      <c r="BE146" s="1">
        <f t="shared" si="92"/>
        <v>7.5175979920360847E-2</v>
      </c>
      <c r="BF146" s="1">
        <f t="shared" si="98"/>
        <v>292.9109487366286</v>
      </c>
      <c r="BG146" s="1">
        <f t="shared" si="99"/>
        <v>288.15466707128945</v>
      </c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6" t="e">
        <f t="shared" si="72"/>
        <v>#REF!</v>
      </c>
      <c r="BS146">
        <f t="shared" si="82"/>
        <v>2</v>
      </c>
      <c r="BT146">
        <f t="shared" si="83"/>
        <v>1</v>
      </c>
    </row>
    <row r="147" spans="1:72" x14ac:dyDescent="0.25">
      <c r="A147" s="7">
        <v>37287</v>
      </c>
      <c r="B147" s="8">
        <v>-8.9506000000000002E-2</v>
      </c>
      <c r="C147" s="8">
        <f t="shared" si="73"/>
        <v>-0.108684052388793</v>
      </c>
      <c r="D147" s="9">
        <f t="shared" si="68"/>
        <v>-1.2213992071049715</v>
      </c>
      <c r="E147" s="8">
        <v>-6.5</v>
      </c>
      <c r="F147" s="8">
        <f t="shared" si="74"/>
        <v>-6.7558890163563641</v>
      </c>
      <c r="G147" s="9">
        <f t="shared" si="69"/>
        <v>-0.49679264762839465</v>
      </c>
      <c r="H147" s="8">
        <v>-0.1636</v>
      </c>
      <c r="I147" s="8">
        <f t="shared" si="75"/>
        <v>-0.24160236059043033</v>
      </c>
      <c r="J147" s="9">
        <f t="shared" si="76"/>
        <v>-4.1602360590430321E-2</v>
      </c>
      <c r="K147" s="8">
        <v>-0.51600000000000001</v>
      </c>
      <c r="L147" s="8">
        <f t="shared" si="77"/>
        <v>-0.5772404600591704</v>
      </c>
      <c r="M147" s="9">
        <f t="shared" si="70"/>
        <v>0.36288590292512019</v>
      </c>
      <c r="N147" s="17" t="s">
        <v>19</v>
      </c>
      <c r="P147" s="79"/>
      <c r="Q147" t="str">
        <f>_xll.BDH($Q$2,"PX_LAST",A147,A147,"Days=A","Fill=P")</f>
        <v>#N/A Invalid Security</v>
      </c>
      <c r="U147" s="40">
        <f t="shared" si="71"/>
        <v>-0.34922707809966907</v>
      </c>
      <c r="V147" s="14" t="str">
        <f t="shared" si="67"/>
        <v>R</v>
      </c>
      <c r="W147" t="str">
        <f t="shared" si="95"/>
        <v>R</v>
      </c>
      <c r="X147" s="17">
        <f t="shared" si="84"/>
        <v>-2.0256091625424086</v>
      </c>
      <c r="Y147" s="34" t="str">
        <f t="shared" si="66"/>
        <v>R</v>
      </c>
      <c r="Z147">
        <v>0</v>
      </c>
      <c r="AB147" s="16">
        <f t="shared" si="78"/>
        <v>37287</v>
      </c>
      <c r="AC147" s="1" t="e">
        <f t="shared" si="79"/>
        <v>#N/A</v>
      </c>
      <c r="AD147" s="1" t="e">
        <f t="shared" si="79"/>
        <v>#N/A</v>
      </c>
      <c r="AE147" s="1" t="e">
        <f t="shared" si="79"/>
        <v>#N/A</v>
      </c>
      <c r="AF147" s="1">
        <f t="shared" si="79"/>
        <v>-0.34922707809966907</v>
      </c>
      <c r="AG147">
        <v>0</v>
      </c>
      <c r="AH147" s="1" t="s">
        <v>19</v>
      </c>
      <c r="AJ147" s="16">
        <f t="shared" si="80"/>
        <v>37287</v>
      </c>
      <c r="AK147" s="1" t="e">
        <f t="shared" si="85"/>
        <v>#N/A</v>
      </c>
      <c r="AL147" s="1" t="e">
        <f t="shared" si="85"/>
        <v>#N/A</v>
      </c>
      <c r="AM147" s="1" t="e">
        <f t="shared" si="85"/>
        <v>#N/A</v>
      </c>
      <c r="AN147" s="1">
        <f t="shared" si="85"/>
        <v>-0.34922707809966907</v>
      </c>
      <c r="AO147" s="1" t="e">
        <f t="shared" si="86"/>
        <v>#N/A</v>
      </c>
      <c r="AP147" s="1" t="e">
        <f t="shared" si="87"/>
        <v>#N/A</v>
      </c>
      <c r="AQ147" s="1" t="e">
        <f t="shared" si="88"/>
        <v>#N/A</v>
      </c>
      <c r="AR147" s="1">
        <f t="shared" si="89"/>
        <v>1148.08</v>
      </c>
      <c r="AS147" s="1"/>
      <c r="AT147" s="1"/>
      <c r="AU147" s="16">
        <f t="shared" si="93"/>
        <v>37287</v>
      </c>
      <c r="AV147">
        <f t="shared" si="96"/>
        <v>2</v>
      </c>
      <c r="AW147">
        <f t="shared" si="97"/>
        <v>2</v>
      </c>
      <c r="AX147" s="1"/>
      <c r="AY147" s="1"/>
      <c r="AZ147" s="7">
        <f t="shared" si="81"/>
        <v>37287</v>
      </c>
      <c r="BA147" s="1">
        <f>_xll.BDH($BA$4,"PX_LAST",$A146,$A146,"Days=A","Fill=P")</f>
        <v>1148.08</v>
      </c>
      <c r="BB147" s="1" t="str">
        <f t="shared" si="90"/>
        <v>R</v>
      </c>
      <c r="BC147" s="1">
        <f t="shared" si="91"/>
        <v>1</v>
      </c>
      <c r="BD147" s="1">
        <f t="shared" si="94"/>
        <v>7.5738294791345417E-3</v>
      </c>
      <c r="BE147" s="1">
        <f t="shared" si="92"/>
        <v>7.5738294791345417E-3</v>
      </c>
      <c r="BF147" s="1">
        <f t="shared" si="98"/>
        <v>295.12940631493132</v>
      </c>
      <c r="BG147" s="1">
        <f t="shared" si="99"/>
        <v>290.33710138330417</v>
      </c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6" t="e">
        <f t="shared" si="72"/>
        <v>#REF!</v>
      </c>
      <c r="BS147">
        <f t="shared" si="82"/>
        <v>2</v>
      </c>
      <c r="BT147">
        <f t="shared" si="83"/>
        <v>1</v>
      </c>
    </row>
    <row r="148" spans="1:72" x14ac:dyDescent="0.25">
      <c r="A148" s="7">
        <v>37315</v>
      </c>
      <c r="B148" s="8">
        <v>-8.9837E-2</v>
      </c>
      <c r="C148" s="8">
        <f t="shared" si="73"/>
        <v>-9.3606410477758611E-2</v>
      </c>
      <c r="D148" s="9">
        <f t="shared" si="68"/>
        <v>-0.99455928640719138</v>
      </c>
      <c r="E148" s="8">
        <v>-4.5999999999999996</v>
      </c>
      <c r="F148" s="8">
        <f t="shared" si="74"/>
        <v>-5.0311778032712731</v>
      </c>
      <c r="G148" s="9">
        <f t="shared" si="69"/>
        <v>8.7046977250737033E-3</v>
      </c>
      <c r="H148" s="8">
        <v>-0.26440000000000002</v>
      </c>
      <c r="I148" s="8">
        <f t="shared" si="75"/>
        <v>-0.25984047211808614</v>
      </c>
      <c r="J148" s="9">
        <f t="shared" si="76"/>
        <v>-5.984047211808613E-2</v>
      </c>
      <c r="K148" s="8">
        <v>-0.63300000000000001</v>
      </c>
      <c r="L148" s="8">
        <f t="shared" si="77"/>
        <v>-0.62184809201183411</v>
      </c>
      <c r="M148" s="9">
        <f t="shared" si="70"/>
        <v>0.20492006114534986</v>
      </c>
      <c r="N148" s="17" t="s">
        <v>19</v>
      </c>
      <c r="P148" s="79"/>
      <c r="Q148" t="str">
        <f>_xll.BDH($Q$2,"PX_LAST",A148,A148,"Days=A","Fill=P")</f>
        <v>#N/A Invalid Security</v>
      </c>
      <c r="U148" s="40">
        <f t="shared" si="71"/>
        <v>-0.21019374991371348</v>
      </c>
      <c r="V148" s="14" t="str">
        <f t="shared" si="67"/>
        <v>R</v>
      </c>
      <c r="W148" t="str">
        <f t="shared" si="95"/>
        <v>R</v>
      </c>
      <c r="X148" s="17">
        <f t="shared" si="84"/>
        <v>-2.0256091625424086</v>
      </c>
      <c r="Y148" s="34" t="str">
        <f t="shared" ref="Y148:Y211" si="100">IF(OR(ABS($X148-$X147)&gt;$AB$2,X148*X147&lt;0,ABS(U148-MAX(U137:U147))&gt;$AP$2),V148,Y147)</f>
        <v>R</v>
      </c>
      <c r="Z148">
        <v>0</v>
      </c>
      <c r="AB148" s="16">
        <f t="shared" si="78"/>
        <v>37315</v>
      </c>
      <c r="AC148" s="1">
        <f t="shared" si="79"/>
        <v>-0.21019374991371348</v>
      </c>
      <c r="AD148" s="1" t="e">
        <f t="shared" si="79"/>
        <v>#N/A</v>
      </c>
      <c r="AE148" s="1" t="e">
        <f t="shared" si="79"/>
        <v>#N/A</v>
      </c>
      <c r="AF148" s="1">
        <f t="shared" si="79"/>
        <v>-0.21019374991371348</v>
      </c>
      <c r="AG148">
        <v>0</v>
      </c>
      <c r="AH148" s="1" t="s">
        <v>19</v>
      </c>
      <c r="AJ148" s="16">
        <f t="shared" si="80"/>
        <v>37315</v>
      </c>
      <c r="AK148" s="1">
        <f t="shared" si="85"/>
        <v>-0.21019374991371348</v>
      </c>
      <c r="AL148" s="1" t="e">
        <f t="shared" si="85"/>
        <v>#N/A</v>
      </c>
      <c r="AM148" s="1" t="e">
        <f t="shared" si="85"/>
        <v>#N/A</v>
      </c>
      <c r="AN148" s="1">
        <f t="shared" si="85"/>
        <v>-0.21019374991371348</v>
      </c>
      <c r="AO148" s="1">
        <f t="shared" si="86"/>
        <v>1130.21</v>
      </c>
      <c r="AP148" s="1" t="e">
        <f t="shared" si="87"/>
        <v>#N/A</v>
      </c>
      <c r="AQ148" s="1" t="e">
        <f t="shared" si="88"/>
        <v>#N/A</v>
      </c>
      <c r="AR148" s="1">
        <f t="shared" si="89"/>
        <v>1130.21</v>
      </c>
      <c r="AS148" s="1"/>
      <c r="AT148" s="1"/>
      <c r="AU148" s="16">
        <f t="shared" si="93"/>
        <v>37315</v>
      </c>
      <c r="AV148">
        <f t="shared" si="96"/>
        <v>2</v>
      </c>
      <c r="AW148">
        <f t="shared" si="97"/>
        <v>2</v>
      </c>
      <c r="AX148" s="1"/>
      <c r="AY148" s="1"/>
      <c r="AZ148" s="7">
        <f t="shared" si="81"/>
        <v>37315</v>
      </c>
      <c r="BA148" s="1">
        <f>_xll.BDH($BA$4,"PX_LAST",$A147,$A147,"Days=A","Fill=P")</f>
        <v>1130.21</v>
      </c>
      <c r="BB148" s="1" t="str">
        <f t="shared" si="90"/>
        <v>R</v>
      </c>
      <c r="BC148" s="1">
        <f t="shared" si="91"/>
        <v>1</v>
      </c>
      <c r="BD148" s="1">
        <f t="shared" si="94"/>
        <v>-1.5565117413420593E-2</v>
      </c>
      <c r="BE148" s="1">
        <f t="shared" si="92"/>
        <v>-1.5565117413420593E-2</v>
      </c>
      <c r="BF148" s="1">
        <f t="shared" si="98"/>
        <v>290.53568245348629</v>
      </c>
      <c r="BG148" s="1">
        <f t="shared" si="99"/>
        <v>285.81797031080083</v>
      </c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6" t="e">
        <f t="shared" si="72"/>
        <v>#REF!</v>
      </c>
      <c r="BS148">
        <f t="shared" si="82"/>
        <v>2</v>
      </c>
      <c r="BT148">
        <f t="shared" si="83"/>
        <v>1</v>
      </c>
    </row>
    <row r="149" spans="1:72" x14ac:dyDescent="0.25">
      <c r="A149" s="7">
        <v>37346</v>
      </c>
      <c r="B149" s="8">
        <v>-4.8212999999999999E-2</v>
      </c>
      <c r="C149" s="8">
        <f t="shared" si="73"/>
        <v>-5.729168209555173E-2</v>
      </c>
      <c r="D149" s="9">
        <f t="shared" si="68"/>
        <v>-0.6585380598206878</v>
      </c>
      <c r="E149" s="8">
        <v>-2.5</v>
      </c>
      <c r="F149" s="8">
        <f t="shared" si="74"/>
        <v>-3.0062355606542548</v>
      </c>
      <c r="G149" s="9">
        <f t="shared" si="69"/>
        <v>0.68478867280181743</v>
      </c>
      <c r="H149" s="8">
        <v>-0.14169999999999999</v>
      </c>
      <c r="I149" s="8">
        <f t="shared" si="75"/>
        <v>-0.16532809442361723</v>
      </c>
      <c r="J149" s="9">
        <f t="shared" si="76"/>
        <v>3.4671905576382778E-2</v>
      </c>
      <c r="K149" s="8">
        <v>-0.36</v>
      </c>
      <c r="L149" s="8">
        <f t="shared" si="77"/>
        <v>-0.4123696184023668</v>
      </c>
      <c r="M149" s="9">
        <f t="shared" si="70"/>
        <v>0.8380503329195752</v>
      </c>
      <c r="N149" s="17" t="s">
        <v>19</v>
      </c>
      <c r="P149" s="79"/>
      <c r="Q149" t="str">
        <f>_xll.BDH($Q$2,"PX_LAST",A149,A149,"Days=A","Fill=P")</f>
        <v>#N/A Invalid Security</v>
      </c>
      <c r="U149" s="40">
        <f t="shared" si="71"/>
        <v>0.2247432128692719</v>
      </c>
      <c r="V149" s="14" t="str">
        <f t="shared" si="67"/>
        <v>E</v>
      </c>
      <c r="W149" t="str">
        <f t="shared" si="95"/>
        <v>E</v>
      </c>
      <c r="X149" s="17">
        <f t="shared" si="84"/>
        <v>0.2247432128692719</v>
      </c>
      <c r="Y149" s="34" t="str">
        <f t="shared" si="100"/>
        <v>E</v>
      </c>
      <c r="Z149">
        <v>0</v>
      </c>
      <c r="AB149" s="16">
        <f t="shared" si="78"/>
        <v>37346</v>
      </c>
      <c r="AC149" s="1">
        <f t="shared" si="79"/>
        <v>0.2247432128692719</v>
      </c>
      <c r="AD149" s="1" t="e">
        <f t="shared" si="79"/>
        <v>#N/A</v>
      </c>
      <c r="AE149" s="1" t="e">
        <f t="shared" si="79"/>
        <v>#N/A</v>
      </c>
      <c r="AF149" s="1" t="e">
        <f t="shared" si="79"/>
        <v>#N/A</v>
      </c>
      <c r="AG149">
        <v>0</v>
      </c>
      <c r="AH149" s="1" t="s">
        <v>19</v>
      </c>
      <c r="AJ149" s="16">
        <f t="shared" si="80"/>
        <v>37346</v>
      </c>
      <c r="AK149" s="1">
        <f t="shared" si="85"/>
        <v>0.2247432128692719</v>
      </c>
      <c r="AL149" s="1" t="e">
        <f t="shared" si="85"/>
        <v>#N/A</v>
      </c>
      <c r="AM149" s="1" t="e">
        <f t="shared" si="85"/>
        <v>#N/A</v>
      </c>
      <c r="AN149" s="1" t="e">
        <f t="shared" si="85"/>
        <v>#N/A</v>
      </c>
      <c r="AO149" s="1">
        <f t="shared" si="86"/>
        <v>1106.73</v>
      </c>
      <c r="AP149" s="1" t="e">
        <f t="shared" si="87"/>
        <v>#N/A</v>
      </c>
      <c r="AQ149" s="1" t="e">
        <f t="shared" si="88"/>
        <v>#N/A</v>
      </c>
      <c r="AR149" s="1" t="e">
        <f t="shared" si="89"/>
        <v>#N/A</v>
      </c>
      <c r="AS149" s="1"/>
      <c r="AT149" s="1"/>
      <c r="AU149" s="16">
        <f t="shared" si="93"/>
        <v>37346</v>
      </c>
      <c r="AV149">
        <f t="shared" si="96"/>
        <v>4</v>
      </c>
      <c r="AW149">
        <f t="shared" si="97"/>
        <v>4</v>
      </c>
      <c r="AX149" s="1"/>
      <c r="AY149" s="1"/>
      <c r="AZ149" s="7">
        <f t="shared" si="81"/>
        <v>37346</v>
      </c>
      <c r="BA149" s="1">
        <f>_xll.BDH($BA$4,"PX_LAST",$A148,$A148,"Days=A","Fill=P")</f>
        <v>1106.73</v>
      </c>
      <c r="BB149" s="1" t="str">
        <f t="shared" si="90"/>
        <v>E</v>
      </c>
      <c r="BC149" s="1">
        <f t="shared" si="91"/>
        <v>1</v>
      </c>
      <c r="BD149" s="1">
        <f t="shared" si="94"/>
        <v>-2.077490023977846E-2</v>
      </c>
      <c r="BE149" s="1">
        <f t="shared" si="92"/>
        <v>-2.077490023977846E-2</v>
      </c>
      <c r="BF149" s="1">
        <f t="shared" si="98"/>
        <v>284.49983263441914</v>
      </c>
      <c r="BG149" s="1">
        <f t="shared" si="99"/>
        <v>279.88013049085799</v>
      </c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6" t="e">
        <f t="shared" si="72"/>
        <v>#REF!</v>
      </c>
      <c r="BS149">
        <f t="shared" si="82"/>
        <v>4</v>
      </c>
      <c r="BT149">
        <f t="shared" si="83"/>
        <v>1</v>
      </c>
    </row>
    <row r="150" spans="1:72" x14ac:dyDescent="0.25">
      <c r="A150" s="7">
        <v>37376</v>
      </c>
      <c r="B150" s="8">
        <v>-9.9211999999999995E-2</v>
      </c>
      <c r="C150" s="8">
        <f t="shared" si="73"/>
        <v>-9.0827936419110342E-2</v>
      </c>
      <c r="D150" s="9">
        <f t="shared" si="68"/>
        <v>-0.78336246253775932</v>
      </c>
      <c r="E150" s="8">
        <v>-0.5</v>
      </c>
      <c r="F150" s="8">
        <f t="shared" si="74"/>
        <v>-1.001247112130851</v>
      </c>
      <c r="G150" s="9">
        <f t="shared" si="69"/>
        <v>1.3873100293141571</v>
      </c>
      <c r="H150" s="8">
        <v>7.8200000000000006E-2</v>
      </c>
      <c r="I150" s="8">
        <f t="shared" si="75"/>
        <v>2.9494381115276559E-2</v>
      </c>
      <c r="J150" s="9">
        <f t="shared" si="76"/>
        <v>0.22949438111527656</v>
      </c>
      <c r="K150" s="8">
        <v>-0.49399999999999999</v>
      </c>
      <c r="L150" s="8">
        <f t="shared" si="77"/>
        <v>-0.47767392368047334</v>
      </c>
      <c r="M150" s="9">
        <f t="shared" si="70"/>
        <v>0.80032316353393052</v>
      </c>
      <c r="N150" s="17" t="s">
        <v>19</v>
      </c>
      <c r="P150" s="79"/>
      <c r="Q150" t="str">
        <f>_xll.BDH($Q$2,"PX_LAST",A150,A150,"Days=A","Fill=P")</f>
        <v>#N/A Invalid Security</v>
      </c>
      <c r="U150" s="40">
        <f t="shared" si="71"/>
        <v>0.40844127785640122</v>
      </c>
      <c r="V150" s="14" t="str">
        <f t="shared" si="67"/>
        <v>E</v>
      </c>
      <c r="W150" t="str">
        <f t="shared" si="95"/>
        <v>E</v>
      </c>
      <c r="X150" s="17">
        <f t="shared" si="84"/>
        <v>0.2247432128692719</v>
      </c>
      <c r="Y150" s="34" t="str">
        <f t="shared" si="100"/>
        <v>E</v>
      </c>
      <c r="Z150">
        <v>0</v>
      </c>
      <c r="AB150" s="16">
        <f t="shared" si="78"/>
        <v>37376</v>
      </c>
      <c r="AC150" s="1">
        <f t="shared" si="79"/>
        <v>0.40844127785640122</v>
      </c>
      <c r="AD150" s="1" t="e">
        <f t="shared" si="79"/>
        <v>#N/A</v>
      </c>
      <c r="AE150" s="1" t="e">
        <f t="shared" si="79"/>
        <v>#N/A</v>
      </c>
      <c r="AF150" s="1" t="e">
        <f t="shared" si="79"/>
        <v>#N/A</v>
      </c>
      <c r="AG150">
        <v>0</v>
      </c>
      <c r="AH150" s="1" t="s">
        <v>19</v>
      </c>
      <c r="AJ150" s="16">
        <f t="shared" si="80"/>
        <v>37376</v>
      </c>
      <c r="AK150" s="1">
        <f t="shared" si="85"/>
        <v>0.40844127785640122</v>
      </c>
      <c r="AL150" s="1" t="e">
        <f t="shared" si="85"/>
        <v>#N/A</v>
      </c>
      <c r="AM150" s="1" t="e">
        <f t="shared" si="85"/>
        <v>#N/A</v>
      </c>
      <c r="AN150" s="1" t="e">
        <f t="shared" si="85"/>
        <v>#N/A</v>
      </c>
      <c r="AO150" s="1">
        <f t="shared" si="86"/>
        <v>1147.3900000000001</v>
      </c>
      <c r="AP150" s="1" t="e">
        <f t="shared" si="87"/>
        <v>#N/A</v>
      </c>
      <c r="AQ150" s="1" t="e">
        <f t="shared" si="88"/>
        <v>#N/A</v>
      </c>
      <c r="AR150" s="1" t="e">
        <f t="shared" si="89"/>
        <v>#N/A</v>
      </c>
      <c r="AS150" s="1"/>
      <c r="AT150" s="1"/>
      <c r="AU150" s="16">
        <f t="shared" si="93"/>
        <v>37376</v>
      </c>
      <c r="AV150">
        <f t="shared" si="96"/>
        <v>4</v>
      </c>
      <c r="AW150">
        <f t="shared" si="97"/>
        <v>4</v>
      </c>
      <c r="AX150" s="1"/>
      <c r="AY150" s="1"/>
      <c r="AZ150" s="7">
        <f t="shared" si="81"/>
        <v>37376</v>
      </c>
      <c r="BA150" s="1">
        <f>_xll.BDH($BA$4,"PX_LAST",$A149,$A149,"Days=A","Fill=P")</f>
        <v>1147.3900000000001</v>
      </c>
      <c r="BB150" s="1" t="str">
        <f t="shared" si="90"/>
        <v>E</v>
      </c>
      <c r="BC150" s="1">
        <f t="shared" si="91"/>
        <v>1</v>
      </c>
      <c r="BD150" s="1">
        <f t="shared" si="94"/>
        <v>3.6738861330225081E-2</v>
      </c>
      <c r="BE150" s="1">
        <f t="shared" si="92"/>
        <v>3.6738861330225081E-2</v>
      </c>
      <c r="BF150" s="1">
        <f t="shared" si="98"/>
        <v>294.95203253404731</v>
      </c>
      <c r="BG150" s="1">
        <f t="shared" si="99"/>
        <v>290.16260779404695</v>
      </c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6" t="e">
        <f t="shared" si="72"/>
        <v>#REF!</v>
      </c>
      <c r="BS150">
        <f t="shared" si="82"/>
        <v>4</v>
      </c>
      <c r="BT150">
        <f t="shared" si="83"/>
        <v>1</v>
      </c>
    </row>
    <row r="151" spans="1:72" x14ac:dyDescent="0.25">
      <c r="A151" s="7">
        <v>37407</v>
      </c>
      <c r="B151" s="8">
        <v>-8.3432000000000006E-2</v>
      </c>
      <c r="C151" s="8">
        <f t="shared" si="73"/>
        <v>-8.4911187283822076E-2</v>
      </c>
      <c r="D151" s="9">
        <f t="shared" si="68"/>
        <v>-0.64448771215614153</v>
      </c>
      <c r="E151" s="8">
        <v>0</v>
      </c>
      <c r="F151" s="8">
        <f t="shared" si="74"/>
        <v>-0.20024942242617022</v>
      </c>
      <c r="G151" s="9">
        <f t="shared" si="69"/>
        <v>1.7481195402256851</v>
      </c>
      <c r="H151" s="8">
        <v>0.17430000000000001</v>
      </c>
      <c r="I151" s="8">
        <f t="shared" si="75"/>
        <v>0.14533887622305533</v>
      </c>
      <c r="J151" s="9">
        <f t="shared" si="76"/>
        <v>0.34533887622305537</v>
      </c>
      <c r="K151" s="8">
        <v>-0.5</v>
      </c>
      <c r="L151" s="8">
        <f t="shared" si="77"/>
        <v>-0.49553478473609469</v>
      </c>
      <c r="M151" s="9">
        <f t="shared" si="70"/>
        <v>0.79859464748455566</v>
      </c>
      <c r="N151" s="17" t="s">
        <v>19</v>
      </c>
      <c r="P151" s="79"/>
      <c r="Q151" t="str">
        <f>_xll.BDH($Q$2,"PX_LAST",A151,A151,"Days=A","Fill=P")</f>
        <v>#N/A Invalid Security</v>
      </c>
      <c r="U151" s="40">
        <f t="shared" si="71"/>
        <v>0.56189133794428869</v>
      </c>
      <c r="V151" s="14" t="str">
        <f t="shared" ref="V151:V214" si="101">IF(U151-U150&gt;0,IF(OR(U151&lt;0,V150="C"),"R","E"),IF(OR(U151&gt;=0,V150="E"),"SD","C"))</f>
        <v>E</v>
      </c>
      <c r="W151" t="str">
        <f t="shared" si="95"/>
        <v>E</v>
      </c>
      <c r="X151" s="17">
        <f t="shared" si="84"/>
        <v>0.2247432128692719</v>
      </c>
      <c r="Y151" s="34" t="str">
        <f t="shared" si="100"/>
        <v>E</v>
      </c>
      <c r="Z151">
        <v>0</v>
      </c>
      <c r="AB151" s="16">
        <f t="shared" si="78"/>
        <v>37407</v>
      </c>
      <c r="AC151" s="1">
        <f t="shared" si="79"/>
        <v>0.56189133794428869</v>
      </c>
      <c r="AD151" s="1">
        <f t="shared" si="79"/>
        <v>0.56189133794428869</v>
      </c>
      <c r="AE151" s="1" t="e">
        <f t="shared" si="79"/>
        <v>#N/A</v>
      </c>
      <c r="AF151" s="1" t="e">
        <f t="shared" si="79"/>
        <v>#N/A</v>
      </c>
      <c r="AG151">
        <v>0</v>
      </c>
      <c r="AH151" s="1" t="s">
        <v>19</v>
      </c>
      <c r="AJ151" s="16">
        <f t="shared" si="80"/>
        <v>37407</v>
      </c>
      <c r="AK151" s="1">
        <f t="shared" si="85"/>
        <v>0.56189133794428869</v>
      </c>
      <c r="AL151" s="1">
        <f t="shared" si="85"/>
        <v>0.56189133794428869</v>
      </c>
      <c r="AM151" s="1" t="e">
        <f t="shared" si="85"/>
        <v>#N/A</v>
      </c>
      <c r="AN151" s="1" t="e">
        <f t="shared" si="85"/>
        <v>#N/A</v>
      </c>
      <c r="AO151" s="1">
        <f t="shared" si="86"/>
        <v>1076.92</v>
      </c>
      <c r="AP151" s="1">
        <f t="shared" si="87"/>
        <v>1076.92</v>
      </c>
      <c r="AQ151" s="1" t="e">
        <f t="shared" si="88"/>
        <v>#N/A</v>
      </c>
      <c r="AR151" s="1" t="e">
        <f t="shared" si="89"/>
        <v>#N/A</v>
      </c>
      <c r="AS151" s="1"/>
      <c r="AT151" s="1"/>
      <c r="AU151" s="16">
        <f t="shared" si="93"/>
        <v>37407</v>
      </c>
      <c r="AV151">
        <f t="shared" si="96"/>
        <v>4</v>
      </c>
      <c r="AW151">
        <f t="shared" si="97"/>
        <v>4</v>
      </c>
      <c r="AX151" s="1"/>
      <c r="AY151" s="1"/>
      <c r="AZ151" s="7">
        <f t="shared" si="81"/>
        <v>37407</v>
      </c>
      <c r="BA151" s="1">
        <f>_xll.BDH($BA$4,"PX_LAST",$A150,$A150,"Days=A","Fill=P")</f>
        <v>1076.92</v>
      </c>
      <c r="BB151" s="1" t="str">
        <f t="shared" si="90"/>
        <v>E</v>
      </c>
      <c r="BC151" s="1">
        <f t="shared" si="91"/>
        <v>1</v>
      </c>
      <c r="BD151" s="1">
        <f t="shared" si="94"/>
        <v>-6.1417652236815723E-2</v>
      </c>
      <c r="BE151" s="1">
        <f t="shared" si="92"/>
        <v>-6.1417652236815723E-2</v>
      </c>
      <c r="BF151" s="1">
        <f t="shared" si="98"/>
        <v>276.83677117332923</v>
      </c>
      <c r="BG151" s="1">
        <f t="shared" si="99"/>
        <v>272.34150165642461</v>
      </c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6" t="e">
        <f t="shared" si="72"/>
        <v>#REF!</v>
      </c>
      <c r="BS151">
        <f t="shared" si="82"/>
        <v>4</v>
      </c>
      <c r="BT151">
        <f t="shared" si="83"/>
        <v>1</v>
      </c>
    </row>
    <row r="152" spans="1:72" x14ac:dyDescent="0.25">
      <c r="A152" s="7">
        <v>37437</v>
      </c>
      <c r="B152" s="8">
        <v>-0.110433</v>
      </c>
      <c r="C152" s="8">
        <f t="shared" si="73"/>
        <v>-0.10532863745676442</v>
      </c>
      <c r="D152" s="9">
        <f t="shared" ref="D152:D215" si="102">(C152-AVERAGE(C133:C152))/AVEDEV(C133:C152)</f>
        <v>-0.70148512579352751</v>
      </c>
      <c r="E152" s="8">
        <v>1</v>
      </c>
      <c r="F152" s="8">
        <f t="shared" si="74"/>
        <v>0.75995011551476599</v>
      </c>
      <c r="G152" s="9">
        <f t="shared" ref="G152:G215" si="103">(F152-AVERAGE(F133:F152))/AVEDEV(F133:F152)</f>
        <v>2.0743592967870046</v>
      </c>
      <c r="H152" s="8">
        <v>4.3099999999999999E-2</v>
      </c>
      <c r="I152" s="8">
        <f t="shared" si="75"/>
        <v>6.3547775244611068E-2</v>
      </c>
      <c r="J152" s="9">
        <f t="shared" si="76"/>
        <v>0.26354777524461109</v>
      </c>
      <c r="K152" s="8">
        <v>-0.95599999999999996</v>
      </c>
      <c r="L152" s="8">
        <f t="shared" si="77"/>
        <v>-0.86390695694721897</v>
      </c>
      <c r="M152" s="9">
        <f t="shared" ref="M152:M215" si="104">(L152-AVERAGE(L133:L152))/AVEDEV(L133:L152)</f>
        <v>-0.30564840247750746</v>
      </c>
      <c r="N152" s="17" t="s">
        <v>19</v>
      </c>
      <c r="P152" s="79"/>
      <c r="Q152" t="str">
        <f>_xll.BDH($Q$2,"PX_LAST",A152,A152,"Days=A","Fill=P")</f>
        <v>#N/A Invalid Security</v>
      </c>
      <c r="U152" s="40">
        <f t="shared" ref="U152:U215" si="105">AVERAGE(D152,G152,J152,M152,S152)</f>
        <v>0.33269338594014519</v>
      </c>
      <c r="V152" s="14" t="str">
        <f t="shared" si="101"/>
        <v>SD</v>
      </c>
      <c r="W152" t="str">
        <f t="shared" si="95"/>
        <v>SD</v>
      </c>
      <c r="X152" s="17">
        <f t="shared" si="84"/>
        <v>0.33269338594014519</v>
      </c>
      <c r="Y152" s="34" t="str">
        <f t="shared" si="100"/>
        <v>SD</v>
      </c>
      <c r="Z152">
        <v>0</v>
      </c>
      <c r="AB152" s="16">
        <f t="shared" si="78"/>
        <v>37437</v>
      </c>
      <c r="AC152" s="1" t="e">
        <f t="shared" si="79"/>
        <v>#N/A</v>
      </c>
      <c r="AD152" s="1">
        <f t="shared" si="79"/>
        <v>0.33269338594014519</v>
      </c>
      <c r="AE152" s="1">
        <f t="shared" si="79"/>
        <v>0.33269338594014519</v>
      </c>
      <c r="AF152" s="1" t="e">
        <f t="shared" si="79"/>
        <v>#N/A</v>
      </c>
      <c r="AG152">
        <v>0</v>
      </c>
      <c r="AH152" s="1" t="s">
        <v>19</v>
      </c>
      <c r="AJ152" s="16">
        <f t="shared" si="80"/>
        <v>37437</v>
      </c>
      <c r="AK152" s="1" t="e">
        <f t="shared" si="85"/>
        <v>#N/A</v>
      </c>
      <c r="AL152" s="1">
        <f t="shared" si="85"/>
        <v>0.33269338594014519</v>
      </c>
      <c r="AM152" s="1">
        <f t="shared" si="85"/>
        <v>0.33269338594014519</v>
      </c>
      <c r="AN152" s="1" t="e">
        <f t="shared" si="85"/>
        <v>#N/A</v>
      </c>
      <c r="AO152" s="1" t="e">
        <f t="shared" si="86"/>
        <v>#N/A</v>
      </c>
      <c r="AP152" s="1">
        <f t="shared" si="87"/>
        <v>1067.1400000000001</v>
      </c>
      <c r="AQ152" s="1">
        <f t="shared" si="88"/>
        <v>1067.1400000000001</v>
      </c>
      <c r="AR152" s="1" t="e">
        <f t="shared" si="89"/>
        <v>#N/A</v>
      </c>
      <c r="AS152" s="1"/>
      <c r="AT152" s="1"/>
      <c r="AU152" s="16">
        <f t="shared" si="93"/>
        <v>37437</v>
      </c>
      <c r="AV152">
        <f t="shared" si="96"/>
        <v>3</v>
      </c>
      <c r="AW152">
        <f t="shared" si="97"/>
        <v>3</v>
      </c>
      <c r="AX152" s="1"/>
      <c r="AY152" s="1"/>
      <c r="AZ152" s="7">
        <f t="shared" si="81"/>
        <v>37437</v>
      </c>
      <c r="BA152" s="1">
        <f>_xll.BDH($BA$4,"PX_LAST",$A151,$A151,"Days=A","Fill=P")</f>
        <v>1067.1400000000001</v>
      </c>
      <c r="BB152" s="1" t="str">
        <f t="shared" si="90"/>
        <v>SD</v>
      </c>
      <c r="BC152" s="1">
        <f t="shared" si="91"/>
        <v>0</v>
      </c>
      <c r="BD152" s="1">
        <f t="shared" si="94"/>
        <v>-9.0814545184414452E-3</v>
      </c>
      <c r="BE152" s="1">
        <f t="shared" si="92"/>
        <v>-9.0814545184414452E-3</v>
      </c>
      <c r="BF152" s="1">
        <f t="shared" si="98"/>
        <v>274.32269062688647</v>
      </c>
      <c r="BG152" s="1">
        <f t="shared" si="99"/>
        <v>269.86824469564772</v>
      </c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6" t="e">
        <f t="shared" si="72"/>
        <v>#REF!</v>
      </c>
      <c r="BS152">
        <f t="shared" si="82"/>
        <v>3</v>
      </c>
      <c r="BT152">
        <f t="shared" si="83"/>
        <v>1</v>
      </c>
    </row>
    <row r="153" spans="1:72" x14ac:dyDescent="0.25">
      <c r="A153" s="7">
        <v>37468</v>
      </c>
      <c r="B153" s="8">
        <v>-0.16231300000000001</v>
      </c>
      <c r="C153" s="8">
        <f t="shared" si="73"/>
        <v>-0.15091612749135289</v>
      </c>
      <c r="D153" s="9">
        <f t="shared" si="102"/>
        <v>-0.96217661094569551</v>
      </c>
      <c r="E153" s="8">
        <v>0.8</v>
      </c>
      <c r="F153" s="8">
        <f t="shared" si="74"/>
        <v>0.7919900231029533</v>
      </c>
      <c r="G153" s="9">
        <f t="shared" si="103"/>
        <v>2.0382391832330793</v>
      </c>
      <c r="H153" s="8">
        <v>-0.49619999999999997</v>
      </c>
      <c r="I153" s="8">
        <f t="shared" si="75"/>
        <v>-0.38425044495107774</v>
      </c>
      <c r="J153" s="9">
        <f t="shared" si="76"/>
        <v>-0.18425044495107773</v>
      </c>
      <c r="K153" s="8">
        <v>-1.472</v>
      </c>
      <c r="L153" s="8">
        <f t="shared" si="77"/>
        <v>-1.3503813913894438</v>
      </c>
      <c r="M153" s="9">
        <f t="shared" si="104"/>
        <v>-1.754517275768229</v>
      </c>
      <c r="N153" s="17" t="s">
        <v>19</v>
      </c>
      <c r="P153" s="79"/>
      <c r="Q153" t="str">
        <f>_xll.BDH($Q$2,"PX_LAST",A153,A153,"Days=A","Fill=P")</f>
        <v>#N/A Invalid Security</v>
      </c>
      <c r="U153" s="40">
        <f t="shared" si="105"/>
        <v>-0.21567628710798076</v>
      </c>
      <c r="V153" s="14" t="str">
        <f t="shared" si="101"/>
        <v>C</v>
      </c>
      <c r="W153" t="str">
        <f t="shared" si="95"/>
        <v>C</v>
      </c>
      <c r="X153" s="17">
        <f t="shared" si="84"/>
        <v>-0.21567628710798076</v>
      </c>
      <c r="Y153" s="34" t="str">
        <f t="shared" si="100"/>
        <v>C</v>
      </c>
      <c r="Z153">
        <v>0</v>
      </c>
      <c r="AB153" s="16">
        <f t="shared" si="78"/>
        <v>37468</v>
      </c>
      <c r="AC153" s="1" t="e">
        <f t="shared" si="79"/>
        <v>#N/A</v>
      </c>
      <c r="AD153" s="1" t="e">
        <f t="shared" si="79"/>
        <v>#N/A</v>
      </c>
      <c r="AE153" s="1">
        <f t="shared" si="79"/>
        <v>-0.21567628710798076</v>
      </c>
      <c r="AF153" s="1">
        <f t="shared" si="79"/>
        <v>-0.21567628710798076</v>
      </c>
      <c r="AG153">
        <v>0</v>
      </c>
      <c r="AH153" s="1" t="s">
        <v>19</v>
      </c>
      <c r="AJ153" s="16">
        <f t="shared" si="80"/>
        <v>37468</v>
      </c>
      <c r="AK153" s="1" t="e">
        <f t="shared" si="85"/>
        <v>#N/A</v>
      </c>
      <c r="AL153" s="1" t="e">
        <f t="shared" si="85"/>
        <v>#N/A</v>
      </c>
      <c r="AM153" s="1">
        <f t="shared" si="85"/>
        <v>-0.21567628710798076</v>
      </c>
      <c r="AN153" s="1">
        <f t="shared" si="85"/>
        <v>-0.21567628710798076</v>
      </c>
      <c r="AO153" s="1" t="e">
        <f t="shared" si="86"/>
        <v>#N/A</v>
      </c>
      <c r="AP153" s="1" t="e">
        <f t="shared" si="87"/>
        <v>#N/A</v>
      </c>
      <c r="AQ153" s="1">
        <f t="shared" si="88"/>
        <v>989.81</v>
      </c>
      <c r="AR153" s="1">
        <f t="shared" si="89"/>
        <v>989.81</v>
      </c>
      <c r="AS153" s="1"/>
      <c r="AT153" s="1"/>
      <c r="AU153" s="16">
        <f t="shared" si="93"/>
        <v>37468</v>
      </c>
      <c r="AV153">
        <f t="shared" si="96"/>
        <v>1</v>
      </c>
      <c r="AW153">
        <f t="shared" si="97"/>
        <v>1</v>
      </c>
      <c r="AX153" s="1"/>
      <c r="AY153" s="1"/>
      <c r="AZ153" s="7">
        <f t="shared" si="81"/>
        <v>37468</v>
      </c>
      <c r="BA153" s="1">
        <f>_xll.BDH($BA$4,"PX_LAST",$A152,$A152,"Days=A","Fill=P")</f>
        <v>989.81</v>
      </c>
      <c r="BB153" s="1" t="str">
        <f t="shared" si="90"/>
        <v>C</v>
      </c>
      <c r="BC153" s="1">
        <f t="shared" si="91"/>
        <v>0</v>
      </c>
      <c r="BD153" s="1">
        <f t="shared" si="94"/>
        <v>-7.2464718781041104E-2</v>
      </c>
      <c r="BE153" s="1">
        <f t="shared" si="92"/>
        <v>0</v>
      </c>
      <c r="BF153" s="1">
        <f t="shared" si="98"/>
        <v>274.32269062688647</v>
      </c>
      <c r="BG153" s="1">
        <f t="shared" si="99"/>
        <v>250.31231823584443</v>
      </c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6" t="e">
        <f t="shared" si="72"/>
        <v>#REF!</v>
      </c>
      <c r="BS153">
        <f t="shared" si="82"/>
        <v>1</v>
      </c>
      <c r="BT153">
        <f t="shared" si="83"/>
        <v>1</v>
      </c>
    </row>
    <row r="154" spans="1:72" x14ac:dyDescent="0.25">
      <c r="A154" s="7">
        <v>37499</v>
      </c>
      <c r="B154" s="8">
        <v>-8.8942999999999994E-2</v>
      </c>
      <c r="C154" s="8">
        <f t="shared" si="73"/>
        <v>-0.10133762549827058</v>
      </c>
      <c r="D154" s="9">
        <f t="shared" si="102"/>
        <v>-0.49138772725739793</v>
      </c>
      <c r="E154" s="8">
        <v>1.3</v>
      </c>
      <c r="F154" s="8">
        <f t="shared" si="74"/>
        <v>1.1983980046205907</v>
      </c>
      <c r="G154" s="9">
        <f t="shared" si="103"/>
        <v>1.984498347327587</v>
      </c>
      <c r="H154" s="8">
        <v>-0.39219999999999999</v>
      </c>
      <c r="I154" s="8">
        <f t="shared" si="75"/>
        <v>-0.3906100889902156</v>
      </c>
      <c r="J154" s="9">
        <f t="shared" si="76"/>
        <v>-0.19061008899021559</v>
      </c>
      <c r="K154" s="8">
        <v>-1.605</v>
      </c>
      <c r="L154" s="8">
        <f t="shared" si="77"/>
        <v>-1.5540762782778887</v>
      </c>
      <c r="M154" s="9">
        <f t="shared" si="104"/>
        <v>-2.1632197764666317</v>
      </c>
      <c r="N154" s="17" t="s">
        <v>19</v>
      </c>
      <c r="P154" s="79"/>
      <c r="Q154" t="str">
        <f>_xll.BDH($Q$2,"PX_LAST",A154,A154,"Days=A","Fill=P")</f>
        <v>#N/A Invalid Security</v>
      </c>
      <c r="U154" s="40">
        <f t="shared" si="105"/>
        <v>-0.21517981134666453</v>
      </c>
      <c r="V154" s="14" t="str">
        <f t="shared" si="101"/>
        <v>R</v>
      </c>
      <c r="W154" t="str">
        <f t="shared" si="95"/>
        <v>R</v>
      </c>
      <c r="X154" s="17">
        <f t="shared" si="84"/>
        <v>-0.21517981134666453</v>
      </c>
      <c r="Y154" s="34" t="str">
        <f t="shared" si="100"/>
        <v>R</v>
      </c>
      <c r="Z154">
        <v>0</v>
      </c>
      <c r="AB154" s="16">
        <f t="shared" si="78"/>
        <v>37499</v>
      </c>
      <c r="AC154" s="1" t="e">
        <f t="shared" si="79"/>
        <v>#N/A</v>
      </c>
      <c r="AD154" s="1" t="e">
        <f t="shared" si="79"/>
        <v>#N/A</v>
      </c>
      <c r="AE154" s="1">
        <f t="shared" si="79"/>
        <v>-0.21517981134666453</v>
      </c>
      <c r="AF154" s="1">
        <f t="shared" si="79"/>
        <v>-0.21517981134666453</v>
      </c>
      <c r="AG154">
        <v>0</v>
      </c>
      <c r="AH154" s="1" t="s">
        <v>19</v>
      </c>
      <c r="AJ154" s="16">
        <f t="shared" si="80"/>
        <v>37499</v>
      </c>
      <c r="AK154" s="1" t="e">
        <f t="shared" si="85"/>
        <v>#N/A</v>
      </c>
      <c r="AL154" s="1" t="e">
        <f t="shared" si="85"/>
        <v>#N/A</v>
      </c>
      <c r="AM154" s="1">
        <f t="shared" si="85"/>
        <v>-0.21517981134666453</v>
      </c>
      <c r="AN154" s="1">
        <f t="shared" si="85"/>
        <v>-0.21517981134666453</v>
      </c>
      <c r="AO154" s="1" t="e">
        <f t="shared" si="86"/>
        <v>#N/A</v>
      </c>
      <c r="AP154" s="1" t="e">
        <f t="shared" si="87"/>
        <v>#N/A</v>
      </c>
      <c r="AQ154" s="1">
        <f t="shared" si="88"/>
        <v>911.62</v>
      </c>
      <c r="AR154" s="1">
        <f t="shared" si="89"/>
        <v>911.62</v>
      </c>
      <c r="AS154" s="1"/>
      <c r="AT154" s="1"/>
      <c r="AU154" s="16">
        <f t="shared" si="93"/>
        <v>37499</v>
      </c>
      <c r="AV154">
        <f t="shared" si="96"/>
        <v>2</v>
      </c>
      <c r="AW154">
        <f t="shared" si="97"/>
        <v>2</v>
      </c>
      <c r="AX154" s="1"/>
      <c r="AY154" s="1"/>
      <c r="AZ154" s="7">
        <f t="shared" si="81"/>
        <v>37499</v>
      </c>
      <c r="BA154" s="1">
        <f>_xll.BDH($BA$4,"PX_LAST",$A153,$A153,"Days=A","Fill=P")</f>
        <v>911.62</v>
      </c>
      <c r="BB154" s="1" t="str">
        <f t="shared" si="90"/>
        <v>R</v>
      </c>
      <c r="BC154" s="1">
        <f t="shared" si="91"/>
        <v>1</v>
      </c>
      <c r="BD154" s="1">
        <f t="shared" si="94"/>
        <v>-7.8994958628423539E-2</v>
      </c>
      <c r="BE154" s="1">
        <f t="shared" si="92"/>
        <v>0</v>
      </c>
      <c r="BF154" s="1">
        <f t="shared" si="98"/>
        <v>274.32269062688647</v>
      </c>
      <c r="BG154" s="1">
        <f t="shared" si="99"/>
        <v>230.53890701261912</v>
      </c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6" t="e">
        <f t="shared" si="72"/>
        <v>#REF!</v>
      </c>
      <c r="BS154">
        <f t="shared" si="82"/>
        <v>2</v>
      </c>
      <c r="BT154">
        <f t="shared" si="83"/>
        <v>1</v>
      </c>
    </row>
    <row r="155" spans="1:72" x14ac:dyDescent="0.25">
      <c r="A155" s="7">
        <v>37529</v>
      </c>
      <c r="B155" s="8">
        <v>-0.12601899999999999</v>
      </c>
      <c r="C155" s="8">
        <f t="shared" si="73"/>
        <v>-0.12108272509965411</v>
      </c>
      <c r="D155" s="9">
        <f t="shared" si="102"/>
        <v>-0.59745760276363213</v>
      </c>
      <c r="E155" s="8">
        <v>2.7</v>
      </c>
      <c r="F155" s="8">
        <f t="shared" si="74"/>
        <v>2.3996796009241184</v>
      </c>
      <c r="G155" s="9">
        <f t="shared" si="103"/>
        <v>2.0302080925602564</v>
      </c>
      <c r="H155" s="8">
        <v>-0.6391</v>
      </c>
      <c r="I155" s="8">
        <f t="shared" si="75"/>
        <v>-0.58940201779804324</v>
      </c>
      <c r="J155" s="9">
        <f t="shared" si="76"/>
        <v>-0.38940201779804323</v>
      </c>
      <c r="K155" s="8">
        <v>-2.5470000000000002</v>
      </c>
      <c r="L155" s="8">
        <f t="shared" si="77"/>
        <v>-2.3484152556555782</v>
      </c>
      <c r="M155" s="9">
        <f t="shared" si="104"/>
        <v>-3.426166503767214</v>
      </c>
      <c r="N155" s="17" t="s">
        <v>19</v>
      </c>
      <c r="P155" s="79"/>
      <c r="Q155" t="str">
        <f>_xll.BDH($Q$2,"PX_LAST",A155,A155,"Days=A","Fill=P")</f>
        <v>#N/A Invalid Security</v>
      </c>
      <c r="U155" s="40">
        <f t="shared" si="105"/>
        <v>-0.59570450794215835</v>
      </c>
      <c r="V155" s="14" t="str">
        <f t="shared" si="101"/>
        <v>C</v>
      </c>
      <c r="W155" t="str">
        <f t="shared" si="95"/>
        <v>C</v>
      </c>
      <c r="X155" s="17">
        <f t="shared" si="84"/>
        <v>-0.59570450794215835</v>
      </c>
      <c r="Y155" s="34" t="str">
        <f t="shared" si="100"/>
        <v>C</v>
      </c>
      <c r="Z155">
        <v>0</v>
      </c>
      <c r="AB155" s="16">
        <f t="shared" si="78"/>
        <v>37529</v>
      </c>
      <c r="AC155" s="1" t="e">
        <f t="shared" si="79"/>
        <v>#N/A</v>
      </c>
      <c r="AD155" s="1" t="e">
        <f t="shared" si="79"/>
        <v>#N/A</v>
      </c>
      <c r="AE155" s="1">
        <f t="shared" si="79"/>
        <v>-0.59570450794215835</v>
      </c>
      <c r="AF155" s="1">
        <f t="shared" si="79"/>
        <v>-0.59570450794215835</v>
      </c>
      <c r="AG155">
        <v>0</v>
      </c>
      <c r="AH155" s="1" t="s">
        <v>19</v>
      </c>
      <c r="AJ155" s="16">
        <f t="shared" si="80"/>
        <v>37529</v>
      </c>
      <c r="AK155" s="1" t="e">
        <f t="shared" si="85"/>
        <v>#N/A</v>
      </c>
      <c r="AL155" s="1" t="e">
        <f t="shared" si="85"/>
        <v>#N/A</v>
      </c>
      <c r="AM155" s="1">
        <f t="shared" si="85"/>
        <v>-0.59570450794215835</v>
      </c>
      <c r="AN155" s="1">
        <f t="shared" si="85"/>
        <v>-0.59570450794215835</v>
      </c>
      <c r="AO155" s="1" t="e">
        <f t="shared" si="86"/>
        <v>#N/A</v>
      </c>
      <c r="AP155" s="1" t="e">
        <f t="shared" si="87"/>
        <v>#N/A</v>
      </c>
      <c r="AQ155" s="1">
        <f t="shared" si="88"/>
        <v>916.07</v>
      </c>
      <c r="AR155" s="1">
        <f t="shared" si="89"/>
        <v>916.07</v>
      </c>
      <c r="AS155" s="1"/>
      <c r="AT155" s="1"/>
      <c r="AU155" s="16">
        <f t="shared" si="93"/>
        <v>37529</v>
      </c>
      <c r="AV155">
        <f t="shared" si="96"/>
        <v>1</v>
      </c>
      <c r="AW155">
        <f t="shared" si="97"/>
        <v>1</v>
      </c>
      <c r="AX155" s="1"/>
      <c r="AY155" s="1"/>
      <c r="AZ155" s="7">
        <f t="shared" si="81"/>
        <v>37529</v>
      </c>
      <c r="BA155" s="1">
        <f>_xll.BDH($BA$4,"PX_LAST",$A154,$A154,"Days=A","Fill=P")</f>
        <v>916.07</v>
      </c>
      <c r="BB155" s="1" t="str">
        <f t="shared" si="90"/>
        <v>C</v>
      </c>
      <c r="BC155" s="1">
        <f t="shared" si="91"/>
        <v>0</v>
      </c>
      <c r="BD155" s="1">
        <f t="shared" si="94"/>
        <v>4.8814198898663452E-3</v>
      </c>
      <c r="BE155" s="1">
        <f t="shared" si="92"/>
        <v>4.8814198898663452E-3</v>
      </c>
      <c r="BF155" s="1">
        <f t="shared" si="98"/>
        <v>275.6617748651542</v>
      </c>
      <c r="BG155" s="1">
        <f t="shared" si="99"/>
        <v>231.66426421869858</v>
      </c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6" t="e">
        <f t="shared" si="72"/>
        <v>#REF!</v>
      </c>
      <c r="BS155">
        <f t="shared" si="82"/>
        <v>1</v>
      </c>
      <c r="BT155">
        <f t="shared" si="83"/>
        <v>1</v>
      </c>
    </row>
    <row r="156" spans="1:72" x14ac:dyDescent="0.25">
      <c r="A156" s="7">
        <v>37560</v>
      </c>
      <c r="B156" s="8">
        <v>-0.112859</v>
      </c>
      <c r="C156" s="8">
        <f t="shared" si="73"/>
        <v>-0.11450374501993084</v>
      </c>
      <c r="D156" s="9">
        <f t="shared" si="102"/>
        <v>-0.45898915759767039</v>
      </c>
      <c r="E156" s="8">
        <v>3.3</v>
      </c>
      <c r="F156" s="8">
        <f t="shared" si="74"/>
        <v>3.1199359201848238</v>
      </c>
      <c r="G156" s="9">
        <f t="shared" si="103"/>
        <v>1.8744417965226867</v>
      </c>
      <c r="H156" s="8">
        <v>-0.44940000000000002</v>
      </c>
      <c r="I156" s="8">
        <f t="shared" si="75"/>
        <v>-0.47740040355960872</v>
      </c>
      <c r="J156" s="9">
        <f t="shared" si="76"/>
        <v>-0.27740040355960871</v>
      </c>
      <c r="K156" s="8">
        <v>-2.1459999999999999</v>
      </c>
      <c r="L156" s="8">
        <f t="shared" si="77"/>
        <v>-2.1864830511311157</v>
      </c>
      <c r="M156" s="9">
        <f t="shared" si="104"/>
        <v>-2.4898142101137326</v>
      </c>
      <c r="N156" s="17" t="s">
        <v>19</v>
      </c>
      <c r="P156" s="79"/>
      <c r="Q156" t="str">
        <f>_xll.BDH($Q$2,"PX_LAST",A156,A156,"Days=A","Fill=P")</f>
        <v>#N/A Invalid Security</v>
      </c>
      <c r="U156" s="40">
        <f t="shared" si="105"/>
        <v>-0.33794049368708123</v>
      </c>
      <c r="V156" s="14" t="str">
        <f t="shared" si="101"/>
        <v>R</v>
      </c>
      <c r="W156" t="str">
        <f t="shared" si="95"/>
        <v>R</v>
      </c>
      <c r="X156" s="17">
        <f t="shared" si="84"/>
        <v>-0.33794049368708123</v>
      </c>
      <c r="Y156" s="34" t="str">
        <f t="shared" si="100"/>
        <v>R</v>
      </c>
      <c r="Z156">
        <v>0</v>
      </c>
      <c r="AB156" s="16">
        <f t="shared" si="78"/>
        <v>37560</v>
      </c>
      <c r="AC156" s="1">
        <f t="shared" si="79"/>
        <v>-0.33794049368708123</v>
      </c>
      <c r="AD156" s="1" t="e">
        <f t="shared" si="79"/>
        <v>#N/A</v>
      </c>
      <c r="AE156" s="1" t="e">
        <f t="shared" si="79"/>
        <v>#N/A</v>
      </c>
      <c r="AF156" s="1">
        <f t="shared" si="79"/>
        <v>-0.33794049368708123</v>
      </c>
      <c r="AG156">
        <v>0</v>
      </c>
      <c r="AH156" s="1" t="s">
        <v>19</v>
      </c>
      <c r="AJ156" s="16">
        <f t="shared" si="80"/>
        <v>37560</v>
      </c>
      <c r="AK156" s="1">
        <f t="shared" si="85"/>
        <v>-0.33794049368708123</v>
      </c>
      <c r="AL156" s="1" t="e">
        <f t="shared" si="85"/>
        <v>#N/A</v>
      </c>
      <c r="AM156" s="1" t="e">
        <f t="shared" si="85"/>
        <v>#N/A</v>
      </c>
      <c r="AN156" s="1">
        <f t="shared" si="85"/>
        <v>-0.33794049368708123</v>
      </c>
      <c r="AO156" s="1">
        <f t="shared" si="86"/>
        <v>815.28</v>
      </c>
      <c r="AP156" s="1" t="e">
        <f t="shared" si="87"/>
        <v>#N/A</v>
      </c>
      <c r="AQ156" s="1" t="e">
        <f t="shared" si="88"/>
        <v>#N/A</v>
      </c>
      <c r="AR156" s="1">
        <f t="shared" si="89"/>
        <v>815.28</v>
      </c>
      <c r="AS156" s="1"/>
      <c r="AT156" s="1"/>
      <c r="AU156" s="16">
        <f t="shared" si="93"/>
        <v>37560</v>
      </c>
      <c r="AV156">
        <f t="shared" si="96"/>
        <v>2</v>
      </c>
      <c r="AW156">
        <f t="shared" si="97"/>
        <v>2</v>
      </c>
      <c r="AX156" s="1"/>
      <c r="AY156" s="1"/>
      <c r="AZ156" s="7">
        <f t="shared" si="81"/>
        <v>37560</v>
      </c>
      <c r="BA156" s="1">
        <f>_xll.BDH($BA$4,"PX_LAST",$A155,$A155,"Days=A","Fill=P")</f>
        <v>815.28</v>
      </c>
      <c r="BB156" s="1" t="str">
        <f t="shared" si="90"/>
        <v>R</v>
      </c>
      <c r="BC156" s="1">
        <f t="shared" si="91"/>
        <v>1</v>
      </c>
      <c r="BD156" s="1">
        <f t="shared" si="94"/>
        <v>-0.11002434311788412</v>
      </c>
      <c r="BE156" s="1">
        <f t="shared" si="92"/>
        <v>0</v>
      </c>
      <c r="BF156" s="1">
        <f t="shared" si="98"/>
        <v>275.6617748651542</v>
      </c>
      <c r="BG156" s="1">
        <f t="shared" si="99"/>
        <v>206.17555572414832</v>
      </c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6" t="e">
        <f t="shared" si="72"/>
        <v>#REF!</v>
      </c>
      <c r="BS156">
        <f t="shared" si="82"/>
        <v>2</v>
      </c>
      <c r="BT156">
        <f t="shared" si="83"/>
        <v>1</v>
      </c>
    </row>
    <row r="157" spans="1:72" x14ac:dyDescent="0.25">
      <c r="A157" s="7">
        <v>37590</v>
      </c>
      <c r="B157" s="8">
        <v>-6.3783999999999993E-2</v>
      </c>
      <c r="C157" s="8">
        <f t="shared" si="73"/>
        <v>-7.3927949003986165E-2</v>
      </c>
      <c r="D157" s="9">
        <f t="shared" si="102"/>
        <v>3.3984055004323901E-2</v>
      </c>
      <c r="E157" s="8">
        <v>3.3</v>
      </c>
      <c r="F157" s="8">
        <f t="shared" si="74"/>
        <v>3.263987184036965</v>
      </c>
      <c r="G157" s="9">
        <f t="shared" si="103"/>
        <v>1.6535659684450852</v>
      </c>
      <c r="H157" s="8">
        <v>-0.25359999999999999</v>
      </c>
      <c r="I157" s="8">
        <f t="shared" si="75"/>
        <v>-0.29836008071192177</v>
      </c>
      <c r="J157" s="9">
        <f t="shared" si="76"/>
        <v>-9.836008071192176E-2</v>
      </c>
      <c r="K157" s="8">
        <v>-1.53</v>
      </c>
      <c r="L157" s="8">
        <f t="shared" si="77"/>
        <v>-1.6612966102262234</v>
      </c>
      <c r="M157" s="9">
        <f t="shared" si="104"/>
        <v>-1.336878765511063</v>
      </c>
      <c r="N157" s="17" t="s">
        <v>19</v>
      </c>
      <c r="P157" s="79"/>
      <c r="Q157" t="str">
        <f>_xll.BDH($Q$2,"PX_LAST",A157,A157,"Days=A","Fill=P")</f>
        <v>#N/A Invalid Security</v>
      </c>
      <c r="U157" s="40">
        <f t="shared" si="105"/>
        <v>6.3077794306606094E-2</v>
      </c>
      <c r="V157" s="14" t="str">
        <f t="shared" si="101"/>
        <v>E</v>
      </c>
      <c r="W157" t="str">
        <f t="shared" si="95"/>
        <v>E</v>
      </c>
      <c r="X157" s="17">
        <f t="shared" si="84"/>
        <v>6.3077794306606094E-2</v>
      </c>
      <c r="Y157" s="34" t="str">
        <f t="shared" si="100"/>
        <v>E</v>
      </c>
      <c r="Z157">
        <v>0</v>
      </c>
      <c r="AB157" s="16">
        <f t="shared" si="78"/>
        <v>37590</v>
      </c>
      <c r="AC157" s="1">
        <f t="shared" si="79"/>
        <v>6.3077794306606094E-2</v>
      </c>
      <c r="AD157" s="1">
        <f t="shared" si="79"/>
        <v>6.3077794306606094E-2</v>
      </c>
      <c r="AE157" s="1" t="e">
        <f t="shared" si="79"/>
        <v>#N/A</v>
      </c>
      <c r="AF157" s="1" t="e">
        <f t="shared" si="79"/>
        <v>#N/A</v>
      </c>
      <c r="AG157">
        <v>0</v>
      </c>
      <c r="AH157" s="1" t="s">
        <v>19</v>
      </c>
      <c r="AJ157" s="16">
        <f t="shared" si="80"/>
        <v>37590</v>
      </c>
      <c r="AK157" s="1">
        <f t="shared" si="85"/>
        <v>6.3077794306606094E-2</v>
      </c>
      <c r="AL157" s="1">
        <f t="shared" si="85"/>
        <v>6.3077794306606094E-2</v>
      </c>
      <c r="AM157" s="1" t="e">
        <f t="shared" si="85"/>
        <v>#N/A</v>
      </c>
      <c r="AN157" s="1" t="e">
        <f t="shared" si="85"/>
        <v>#N/A</v>
      </c>
      <c r="AO157" s="1">
        <f t="shared" si="86"/>
        <v>885.76</v>
      </c>
      <c r="AP157" s="1">
        <f t="shared" si="87"/>
        <v>885.76</v>
      </c>
      <c r="AQ157" s="1" t="e">
        <f t="shared" si="88"/>
        <v>#N/A</v>
      </c>
      <c r="AR157" s="1" t="e">
        <f t="shared" si="89"/>
        <v>#N/A</v>
      </c>
      <c r="AS157" s="1"/>
      <c r="AT157" s="1"/>
      <c r="AU157" s="16">
        <f t="shared" si="93"/>
        <v>37590</v>
      </c>
      <c r="AV157">
        <f t="shared" si="96"/>
        <v>4</v>
      </c>
      <c r="AW157">
        <f t="shared" si="97"/>
        <v>4</v>
      </c>
      <c r="AX157" s="1"/>
      <c r="AY157" s="1"/>
      <c r="AZ157" s="7">
        <f t="shared" si="81"/>
        <v>37590</v>
      </c>
      <c r="BA157" s="1">
        <f>_xll.BDH($BA$4,"PX_LAST",$A156,$A156,"Days=A","Fill=P")</f>
        <v>885.76</v>
      </c>
      <c r="BB157" s="1" t="str">
        <f t="shared" si="90"/>
        <v>E</v>
      </c>
      <c r="BC157" s="1">
        <f t="shared" si="91"/>
        <v>1</v>
      </c>
      <c r="BD157" s="1">
        <f t="shared" si="94"/>
        <v>8.644882739672255E-2</v>
      </c>
      <c r="BE157" s="1">
        <f t="shared" si="92"/>
        <v>8.644882739672255E-2</v>
      </c>
      <c r="BF157" s="1">
        <f t="shared" si="98"/>
        <v>299.49241206034611</v>
      </c>
      <c r="BG157" s="1">
        <f t="shared" si="99"/>
        <v>223.99919075436858</v>
      </c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6" t="e">
        <f t="shared" si="72"/>
        <v>#REF!</v>
      </c>
      <c r="BS157">
        <f t="shared" si="82"/>
        <v>4</v>
      </c>
      <c r="BT157">
        <f t="shared" si="83"/>
        <v>1</v>
      </c>
    </row>
    <row r="158" spans="1:72" x14ac:dyDescent="0.25">
      <c r="A158" s="7">
        <v>37621</v>
      </c>
      <c r="B158" s="8">
        <v>-6.7338999999999996E-2</v>
      </c>
      <c r="C158" s="8">
        <f t="shared" si="73"/>
        <v>-6.865678980079723E-2</v>
      </c>
      <c r="D158" s="9">
        <f t="shared" si="102"/>
        <v>0.24081410446096896</v>
      </c>
      <c r="E158" s="8">
        <v>3.1</v>
      </c>
      <c r="F158" s="8">
        <f t="shared" si="74"/>
        <v>3.1327974368073934</v>
      </c>
      <c r="G158" s="9">
        <f t="shared" si="103"/>
        <v>1.4471842880569352</v>
      </c>
      <c r="H158" s="8">
        <v>-0.6149</v>
      </c>
      <c r="I158" s="8">
        <f t="shared" si="75"/>
        <v>-0.5515920161423844</v>
      </c>
      <c r="J158" s="9">
        <f t="shared" si="76"/>
        <v>-0.35159201614238439</v>
      </c>
      <c r="K158" s="8">
        <v>-1.7050000000000001</v>
      </c>
      <c r="L158" s="8">
        <f t="shared" si="77"/>
        <v>-1.6962593220452449</v>
      </c>
      <c r="M158" s="9">
        <f t="shared" si="104"/>
        <v>-1.2400134163747962</v>
      </c>
      <c r="N158" s="17" t="s">
        <v>19</v>
      </c>
      <c r="P158" s="79"/>
      <c r="Q158" t="str">
        <f>_xll.BDH($Q$2,"PX_LAST",A158,A158,"Days=A","Fill=P")</f>
        <v>#N/A Invalid Security</v>
      </c>
      <c r="U158" s="40">
        <f t="shared" si="105"/>
        <v>2.4098240000180904E-2</v>
      </c>
      <c r="V158" s="14" t="str">
        <f t="shared" si="101"/>
        <v>SD</v>
      </c>
      <c r="W158" t="str">
        <f t="shared" si="95"/>
        <v>SD</v>
      </c>
      <c r="X158" s="17">
        <f t="shared" si="84"/>
        <v>2.4098240000180904E-2</v>
      </c>
      <c r="Y158" s="34" t="str">
        <f t="shared" si="100"/>
        <v>SD</v>
      </c>
      <c r="Z158">
        <v>0</v>
      </c>
      <c r="AB158" s="16">
        <f t="shared" si="78"/>
        <v>37621</v>
      </c>
      <c r="AC158" s="1">
        <f t="shared" si="79"/>
        <v>2.4098240000180904E-2</v>
      </c>
      <c r="AD158" s="1">
        <f t="shared" si="79"/>
        <v>2.4098240000180904E-2</v>
      </c>
      <c r="AE158" s="1" t="e">
        <f t="shared" si="79"/>
        <v>#N/A</v>
      </c>
      <c r="AF158" s="1" t="e">
        <f t="shared" si="79"/>
        <v>#N/A</v>
      </c>
      <c r="AG158">
        <v>0</v>
      </c>
      <c r="AH158" s="1" t="s">
        <v>19</v>
      </c>
      <c r="AJ158" s="16">
        <f t="shared" si="80"/>
        <v>37621</v>
      </c>
      <c r="AK158" s="1">
        <f t="shared" si="85"/>
        <v>2.4098240000180904E-2</v>
      </c>
      <c r="AL158" s="1">
        <f t="shared" si="85"/>
        <v>2.4098240000180904E-2</v>
      </c>
      <c r="AM158" s="1" t="e">
        <f t="shared" si="85"/>
        <v>#N/A</v>
      </c>
      <c r="AN158" s="1" t="e">
        <f t="shared" si="85"/>
        <v>#N/A</v>
      </c>
      <c r="AO158" s="1">
        <f t="shared" si="86"/>
        <v>936.31</v>
      </c>
      <c r="AP158" s="1">
        <f t="shared" si="87"/>
        <v>936.31</v>
      </c>
      <c r="AQ158" s="1" t="e">
        <f t="shared" si="88"/>
        <v>#N/A</v>
      </c>
      <c r="AR158" s="1" t="e">
        <f t="shared" si="89"/>
        <v>#N/A</v>
      </c>
      <c r="AS158" s="1"/>
      <c r="AT158" s="1"/>
      <c r="AU158" s="16">
        <f t="shared" si="93"/>
        <v>37621</v>
      </c>
      <c r="AV158">
        <f t="shared" si="96"/>
        <v>3</v>
      </c>
      <c r="AW158">
        <f t="shared" si="97"/>
        <v>3</v>
      </c>
      <c r="AX158" s="1"/>
      <c r="AY158" s="1"/>
      <c r="AZ158" s="7">
        <f t="shared" si="81"/>
        <v>37621</v>
      </c>
      <c r="BA158" s="1">
        <f>_xll.BDH($BA$4,"PX_LAST",$A157,$A157,"Days=A","Fill=P")</f>
        <v>936.31</v>
      </c>
      <c r="BB158" s="1" t="str">
        <f t="shared" si="90"/>
        <v>SD</v>
      </c>
      <c r="BC158" s="1">
        <f t="shared" si="91"/>
        <v>0</v>
      </c>
      <c r="BD158" s="1">
        <f t="shared" si="94"/>
        <v>5.7069635115606809E-2</v>
      </c>
      <c r="BE158" s="1">
        <f t="shared" si="92"/>
        <v>5.7069635115606809E-2</v>
      </c>
      <c r="BF158" s="1">
        <f t="shared" si="98"/>
        <v>316.58433473652303</v>
      </c>
      <c r="BG158" s="1">
        <f t="shared" si="99"/>
        <v>236.78274283691161</v>
      </c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6" t="e">
        <f t="shared" si="72"/>
        <v>#REF!</v>
      </c>
      <c r="BS158">
        <f t="shared" si="82"/>
        <v>3</v>
      </c>
      <c r="BT158">
        <f t="shared" si="83"/>
        <v>1</v>
      </c>
    </row>
    <row r="159" spans="1:72" x14ac:dyDescent="0.25">
      <c r="A159" s="7">
        <v>37652</v>
      </c>
      <c r="B159" s="8">
        <v>-4.3121E-2</v>
      </c>
      <c r="C159" s="8">
        <f t="shared" si="73"/>
        <v>-4.8228157960159446E-2</v>
      </c>
      <c r="D159" s="9">
        <f t="shared" si="102"/>
        <v>0.80778827596503966</v>
      </c>
      <c r="E159" s="8">
        <v>3.1</v>
      </c>
      <c r="F159" s="8">
        <f t="shared" si="74"/>
        <v>3.106559487361479</v>
      </c>
      <c r="G159" s="9">
        <f t="shared" si="103"/>
        <v>1.305013795643502</v>
      </c>
      <c r="H159" s="8">
        <v>-0.1525</v>
      </c>
      <c r="I159" s="8">
        <f t="shared" si="75"/>
        <v>-0.23231840322847688</v>
      </c>
      <c r="J159" s="9">
        <f t="shared" si="76"/>
        <v>-3.2318403228476872E-2</v>
      </c>
      <c r="K159" s="8">
        <v>-1.6919999999999999</v>
      </c>
      <c r="L159" s="8">
        <f t="shared" si="77"/>
        <v>-1.6928518644090491</v>
      </c>
      <c r="M159" s="9">
        <f t="shared" si="104"/>
        <v>-1.1078279523954413</v>
      </c>
      <c r="N159" s="17">
        <v>-7.9</v>
      </c>
      <c r="O159" s="17">
        <v>-7.9</v>
      </c>
      <c r="P159" s="79"/>
      <c r="Q159" t="str">
        <f>_xll.BDH($Q$2,"PX_LAST",A159,A159,"Days=A","Fill=P")</f>
        <v>#N/A Invalid Security</v>
      </c>
      <c r="U159" s="40">
        <f t="shared" si="105"/>
        <v>0.24316392899615585</v>
      </c>
      <c r="V159" s="14" t="str">
        <f t="shared" si="101"/>
        <v>E</v>
      </c>
      <c r="W159" t="str">
        <f t="shared" si="95"/>
        <v>E</v>
      </c>
      <c r="X159" s="17">
        <f t="shared" si="84"/>
        <v>0.24316392899615585</v>
      </c>
      <c r="Y159" s="34" t="str">
        <f t="shared" si="100"/>
        <v>E</v>
      </c>
      <c r="Z159">
        <v>0</v>
      </c>
      <c r="AB159" s="16">
        <f t="shared" si="78"/>
        <v>37652</v>
      </c>
      <c r="AC159" s="1">
        <f t="shared" si="79"/>
        <v>0.24316392899615585</v>
      </c>
      <c r="AD159" s="1">
        <f t="shared" si="79"/>
        <v>0.24316392899615585</v>
      </c>
      <c r="AE159" s="1" t="e">
        <f t="shared" si="79"/>
        <v>#N/A</v>
      </c>
      <c r="AF159" s="1" t="e">
        <f t="shared" si="79"/>
        <v>#N/A</v>
      </c>
      <c r="AG159">
        <v>0</v>
      </c>
      <c r="AH159" s="1">
        <v>-7.9</v>
      </c>
      <c r="AJ159" s="16">
        <f t="shared" si="80"/>
        <v>37652</v>
      </c>
      <c r="AK159" s="1">
        <f t="shared" si="85"/>
        <v>0.24316392899615585</v>
      </c>
      <c r="AL159" s="1">
        <f t="shared" si="85"/>
        <v>0.24316392899615585</v>
      </c>
      <c r="AM159" s="1" t="e">
        <f t="shared" si="85"/>
        <v>#N/A</v>
      </c>
      <c r="AN159" s="1" t="e">
        <f t="shared" si="85"/>
        <v>#N/A</v>
      </c>
      <c r="AO159" s="1">
        <f t="shared" si="86"/>
        <v>879.82</v>
      </c>
      <c r="AP159" s="1">
        <f t="shared" si="87"/>
        <v>879.82</v>
      </c>
      <c r="AQ159" s="1" t="e">
        <f t="shared" si="88"/>
        <v>#N/A</v>
      </c>
      <c r="AR159" s="1" t="e">
        <f t="shared" si="89"/>
        <v>#N/A</v>
      </c>
      <c r="AS159" s="1"/>
      <c r="AT159" s="1"/>
      <c r="AU159" s="16">
        <f t="shared" si="93"/>
        <v>37652</v>
      </c>
      <c r="AV159">
        <f t="shared" si="96"/>
        <v>4</v>
      </c>
      <c r="AW159">
        <f t="shared" si="97"/>
        <v>4</v>
      </c>
      <c r="AX159" s="1"/>
      <c r="AY159" s="1"/>
      <c r="AZ159" s="7">
        <f t="shared" si="81"/>
        <v>37652</v>
      </c>
      <c r="BA159" s="1">
        <f>_xll.BDH($BA$4,"PX_LAST",$A158,$A158,"Days=A","Fill=P")</f>
        <v>879.82</v>
      </c>
      <c r="BB159" s="1" t="str">
        <f t="shared" si="90"/>
        <v>E</v>
      </c>
      <c r="BC159" s="1">
        <f t="shared" si="91"/>
        <v>1</v>
      </c>
      <c r="BD159" s="1">
        <f t="shared" si="94"/>
        <v>-6.0332582157618608E-2</v>
      </c>
      <c r="BE159" s="1">
        <f t="shared" si="92"/>
        <v>0</v>
      </c>
      <c r="BF159" s="1">
        <f t="shared" si="98"/>
        <v>316.58433473652303</v>
      </c>
      <c r="BG159" s="1">
        <f t="shared" si="99"/>
        <v>222.49702855119736</v>
      </c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6" t="e">
        <f t="shared" si="72"/>
        <v>#REF!</v>
      </c>
      <c r="BS159">
        <f t="shared" si="82"/>
        <v>4</v>
      </c>
      <c r="BT159">
        <f t="shared" si="83"/>
        <v>1</v>
      </c>
    </row>
    <row r="160" spans="1:72" x14ac:dyDescent="0.25">
      <c r="A160" s="7">
        <v>37680</v>
      </c>
      <c r="B160" s="8">
        <v>-7.3897000000000004E-2</v>
      </c>
      <c r="C160" s="8">
        <f t="shared" si="73"/>
        <v>-6.8763231592031904E-2</v>
      </c>
      <c r="D160" s="9">
        <f t="shared" si="102"/>
        <v>0.6809704110027055</v>
      </c>
      <c r="E160" s="8">
        <v>2.1</v>
      </c>
      <c r="F160" s="8">
        <f t="shared" si="74"/>
        <v>2.3013118974722961</v>
      </c>
      <c r="G160" s="9">
        <f t="shared" si="103"/>
        <v>1.0347207505682268</v>
      </c>
      <c r="H160" s="8">
        <v>-0.74539999999999995</v>
      </c>
      <c r="I160" s="8">
        <f t="shared" si="75"/>
        <v>-0.64278368064569535</v>
      </c>
      <c r="J160" s="9">
        <f t="shared" si="76"/>
        <v>-0.44278368064569534</v>
      </c>
      <c r="K160" s="8">
        <v>-1.623</v>
      </c>
      <c r="L160" s="8">
        <f t="shared" si="77"/>
        <v>-1.6369703728818099</v>
      </c>
      <c r="M160" s="9">
        <f t="shared" si="104"/>
        <v>-0.90474237203346553</v>
      </c>
      <c r="N160" s="17">
        <v>-37.5</v>
      </c>
      <c r="O160" s="17">
        <f>O159*$AB$1+(1-$AB$1)*N160</f>
        <v>-31.58</v>
      </c>
      <c r="P160" s="79"/>
      <c r="Q160" t="str">
        <f>_xll.BDH($Q$2,"PX_LAST",A160,A160,"Days=A","Fill=P")</f>
        <v>#N/A Invalid Security</v>
      </c>
      <c r="U160" s="40">
        <f t="shared" si="105"/>
        <v>9.2041277222942863E-2</v>
      </c>
      <c r="V160" s="14" t="str">
        <f t="shared" si="101"/>
        <v>SD</v>
      </c>
      <c r="W160" t="str">
        <f t="shared" si="95"/>
        <v>SD</v>
      </c>
      <c r="X160" s="17">
        <f t="shared" si="84"/>
        <v>9.2041277222942863E-2</v>
      </c>
      <c r="Y160" s="34" t="str">
        <f t="shared" si="100"/>
        <v>SD</v>
      </c>
      <c r="Z160">
        <v>0</v>
      </c>
      <c r="AB160" s="16">
        <f t="shared" si="78"/>
        <v>37680</v>
      </c>
      <c r="AC160" s="1" t="e">
        <f t="shared" si="79"/>
        <v>#N/A</v>
      </c>
      <c r="AD160" s="1">
        <f t="shared" si="79"/>
        <v>9.2041277222942863E-2</v>
      </c>
      <c r="AE160" s="1">
        <f t="shared" si="79"/>
        <v>9.2041277222942863E-2</v>
      </c>
      <c r="AF160" s="1" t="e">
        <f t="shared" si="79"/>
        <v>#N/A</v>
      </c>
      <c r="AG160">
        <v>0</v>
      </c>
      <c r="AH160" s="1">
        <v>-37.5</v>
      </c>
      <c r="AJ160" s="16">
        <f t="shared" si="80"/>
        <v>37680</v>
      </c>
      <c r="AK160" s="1" t="e">
        <f t="shared" si="85"/>
        <v>#N/A</v>
      </c>
      <c r="AL160" s="1">
        <f t="shared" si="85"/>
        <v>9.2041277222942863E-2</v>
      </c>
      <c r="AM160" s="1">
        <f t="shared" si="85"/>
        <v>9.2041277222942863E-2</v>
      </c>
      <c r="AN160" s="1" t="e">
        <f t="shared" si="85"/>
        <v>#N/A</v>
      </c>
      <c r="AO160" s="1" t="e">
        <f t="shared" si="86"/>
        <v>#N/A</v>
      </c>
      <c r="AP160" s="1">
        <f t="shared" si="87"/>
        <v>855.7</v>
      </c>
      <c r="AQ160" s="1">
        <f t="shared" si="88"/>
        <v>855.7</v>
      </c>
      <c r="AR160" s="1" t="e">
        <f t="shared" si="89"/>
        <v>#N/A</v>
      </c>
      <c r="AS160" s="1"/>
      <c r="AT160" s="1"/>
      <c r="AU160" s="16">
        <f t="shared" si="93"/>
        <v>37680</v>
      </c>
      <c r="AV160">
        <f t="shared" si="96"/>
        <v>3</v>
      </c>
      <c r="AW160">
        <f t="shared" si="97"/>
        <v>3</v>
      </c>
      <c r="AX160" s="1"/>
      <c r="AY160" s="1"/>
      <c r="AZ160" s="7">
        <f t="shared" si="81"/>
        <v>37680</v>
      </c>
      <c r="BA160" s="1">
        <f>_xll.BDH($BA$4,"PX_LAST",$A159,$A159,"Days=A","Fill=P")</f>
        <v>855.7</v>
      </c>
      <c r="BB160" s="1" t="str">
        <f t="shared" si="90"/>
        <v>SD</v>
      </c>
      <c r="BC160" s="1">
        <f t="shared" si="91"/>
        <v>0</v>
      </c>
      <c r="BD160" s="1">
        <f t="shared" si="94"/>
        <v>-2.7414698461048825E-2</v>
      </c>
      <c r="BE160" s="1">
        <f t="shared" si="92"/>
        <v>-2.7414698461048825E-2</v>
      </c>
      <c r="BF160" s="1">
        <f t="shared" si="98"/>
        <v>307.9052706622295</v>
      </c>
      <c r="BG160" s="1">
        <f t="shared" si="99"/>
        <v>216.39733960498691</v>
      </c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6" t="e">
        <f t="shared" si="72"/>
        <v>#REF!</v>
      </c>
      <c r="BS160">
        <f t="shared" si="82"/>
        <v>3</v>
      </c>
      <c r="BT160">
        <f t="shared" si="83"/>
        <v>1</v>
      </c>
    </row>
    <row r="161" spans="1:72" x14ac:dyDescent="0.25">
      <c r="A161" s="7">
        <v>37711</v>
      </c>
      <c r="B161" s="8">
        <v>-0.214254</v>
      </c>
      <c r="C161" s="8">
        <f t="shared" si="73"/>
        <v>-0.1851558463184064</v>
      </c>
      <c r="D161" s="9">
        <f t="shared" si="102"/>
        <v>-1.2754319605483622</v>
      </c>
      <c r="E161" s="8">
        <v>1.3</v>
      </c>
      <c r="F161" s="8">
        <f t="shared" si="74"/>
        <v>1.5002623794944592</v>
      </c>
      <c r="G161" s="9">
        <f t="shared" si="103"/>
        <v>0.78892040986386824</v>
      </c>
      <c r="H161" s="8">
        <v>-0.66139999999999999</v>
      </c>
      <c r="I161" s="8">
        <f t="shared" si="75"/>
        <v>-0.65767673612913913</v>
      </c>
      <c r="J161" s="9">
        <f t="shared" si="76"/>
        <v>-0.45767673612913912</v>
      </c>
      <c r="K161" s="8">
        <v>-1.571</v>
      </c>
      <c r="L161" s="8">
        <f t="shared" si="77"/>
        <v>-1.5841940745763621</v>
      </c>
      <c r="M161" s="9">
        <f t="shared" si="104"/>
        <v>-0.72426980305344646</v>
      </c>
      <c r="N161" s="17">
        <v>-91.7</v>
      </c>
      <c r="O161" s="17">
        <f t="shared" ref="O161:O224" si="106">O160*$AB$1+(1-$AB$1)*N161</f>
        <v>-79.676000000000002</v>
      </c>
      <c r="P161" s="79"/>
      <c r="Q161" t="str">
        <f>_xll.BDH($Q$2,"PX_LAST",A161,A161,"Days=A","Fill=P")</f>
        <v>#N/A Invalid Security</v>
      </c>
      <c r="U161" s="40">
        <f t="shared" si="105"/>
        <v>-0.41711452246676989</v>
      </c>
      <c r="V161" s="14" t="str">
        <f t="shared" si="101"/>
        <v>C</v>
      </c>
      <c r="W161" t="str">
        <f t="shared" si="95"/>
        <v>C</v>
      </c>
      <c r="X161" s="17">
        <f t="shared" si="84"/>
        <v>-0.41711452246676989</v>
      </c>
      <c r="Y161" s="34" t="str">
        <f t="shared" si="100"/>
        <v>C</v>
      </c>
      <c r="Z161">
        <v>0</v>
      </c>
      <c r="AB161" s="16">
        <f t="shared" si="78"/>
        <v>37711</v>
      </c>
      <c r="AC161" s="1" t="e">
        <f t="shared" si="79"/>
        <v>#N/A</v>
      </c>
      <c r="AD161" s="1" t="e">
        <f t="shared" si="79"/>
        <v>#N/A</v>
      </c>
      <c r="AE161" s="1">
        <f t="shared" si="79"/>
        <v>-0.41711452246676989</v>
      </c>
      <c r="AF161" s="1">
        <f t="shared" si="79"/>
        <v>-0.41711452246676989</v>
      </c>
      <c r="AG161">
        <v>0</v>
      </c>
      <c r="AH161" s="1">
        <v>-91.7</v>
      </c>
      <c r="AJ161" s="16">
        <f t="shared" si="80"/>
        <v>37711</v>
      </c>
      <c r="AK161" s="1" t="e">
        <f t="shared" si="85"/>
        <v>#N/A</v>
      </c>
      <c r="AL161" s="1" t="e">
        <f t="shared" si="85"/>
        <v>#N/A</v>
      </c>
      <c r="AM161" s="1">
        <f t="shared" si="85"/>
        <v>-0.41711452246676989</v>
      </c>
      <c r="AN161" s="1">
        <f t="shared" si="85"/>
        <v>-0.41711452246676989</v>
      </c>
      <c r="AO161" s="1" t="e">
        <f t="shared" si="86"/>
        <v>#N/A</v>
      </c>
      <c r="AP161" s="1" t="e">
        <f t="shared" si="87"/>
        <v>#N/A</v>
      </c>
      <c r="AQ161" s="1">
        <f t="shared" si="88"/>
        <v>841.15</v>
      </c>
      <c r="AR161" s="1">
        <f t="shared" si="89"/>
        <v>841.15</v>
      </c>
      <c r="AS161" s="1"/>
      <c r="AT161" s="1"/>
      <c r="AU161" s="16">
        <f t="shared" si="93"/>
        <v>37711</v>
      </c>
      <c r="AV161">
        <f t="shared" si="96"/>
        <v>1</v>
      </c>
      <c r="AW161">
        <f t="shared" si="97"/>
        <v>1</v>
      </c>
      <c r="AX161" s="1"/>
      <c r="AY161" s="1"/>
      <c r="AZ161" s="7">
        <f t="shared" si="81"/>
        <v>37711</v>
      </c>
      <c r="BA161" s="1">
        <f>_xll.BDH($BA$4,"PX_LAST",$A160,$A160,"Days=A","Fill=P")</f>
        <v>841.15</v>
      </c>
      <c r="BB161" s="1" t="str">
        <f t="shared" si="90"/>
        <v>C</v>
      </c>
      <c r="BC161" s="1">
        <f t="shared" si="91"/>
        <v>0</v>
      </c>
      <c r="BD161" s="1">
        <f t="shared" si="94"/>
        <v>-1.7003622764987791E-2</v>
      </c>
      <c r="BE161" s="1">
        <f t="shared" si="92"/>
        <v>0</v>
      </c>
      <c r="BF161" s="1">
        <f t="shared" si="98"/>
        <v>307.9052706622295</v>
      </c>
      <c r="BG161" s="1">
        <f t="shared" si="99"/>
        <v>212.71780087499675</v>
      </c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6" t="e">
        <f t="shared" si="72"/>
        <v>#REF!</v>
      </c>
      <c r="BS161">
        <f t="shared" si="82"/>
        <v>1</v>
      </c>
      <c r="BT161">
        <f t="shared" si="83"/>
        <v>1</v>
      </c>
    </row>
    <row r="162" spans="1:72" x14ac:dyDescent="0.25">
      <c r="A162" s="7">
        <v>37741</v>
      </c>
      <c r="B162" s="8">
        <v>-0.13606599999999999</v>
      </c>
      <c r="C162" s="8">
        <f t="shared" si="73"/>
        <v>-0.14588396926368127</v>
      </c>
      <c r="D162" s="9">
        <f t="shared" si="102"/>
        <v>-0.40486256038492924</v>
      </c>
      <c r="E162" s="8">
        <v>0.2</v>
      </c>
      <c r="F162" s="8">
        <f t="shared" si="74"/>
        <v>0.46005247589889187</v>
      </c>
      <c r="G162" s="9">
        <f t="shared" si="103"/>
        <v>0.49113112973491924</v>
      </c>
      <c r="H162" s="8">
        <v>-0.54820000000000002</v>
      </c>
      <c r="I162" s="8">
        <f t="shared" si="75"/>
        <v>-0.57009534722582789</v>
      </c>
      <c r="J162" s="9">
        <f t="shared" si="76"/>
        <v>-0.37009534722582788</v>
      </c>
      <c r="K162" s="8">
        <v>-0.80400000000000005</v>
      </c>
      <c r="L162" s="8">
        <f t="shared" si="77"/>
        <v>-0.96003881491527254</v>
      </c>
      <c r="M162" s="9">
        <f t="shared" si="104"/>
        <v>0.57618160329111245</v>
      </c>
      <c r="N162" s="17">
        <v>-41.9</v>
      </c>
      <c r="O162" s="17">
        <f t="shared" si="106"/>
        <v>-49.455200000000005</v>
      </c>
      <c r="P162" s="79"/>
      <c r="Q162" t="str">
        <f>_xll.BDH($Q$2,"PX_LAST",A162,A162,"Days=A","Fill=P")</f>
        <v>#N/A Invalid Security</v>
      </c>
      <c r="U162" s="40">
        <f t="shared" si="105"/>
        <v>7.3088706353818644E-2</v>
      </c>
      <c r="V162" s="14" t="str">
        <f t="shared" si="101"/>
        <v>R</v>
      </c>
      <c r="W162" t="str">
        <f t="shared" si="95"/>
        <v>R</v>
      </c>
      <c r="X162" s="17">
        <f t="shared" si="84"/>
        <v>7.3088706353818644E-2</v>
      </c>
      <c r="Y162" s="34" t="str">
        <f t="shared" si="100"/>
        <v>R</v>
      </c>
      <c r="Z162">
        <v>0</v>
      </c>
      <c r="AB162" s="16">
        <f t="shared" si="78"/>
        <v>37741</v>
      </c>
      <c r="AC162" s="1">
        <f t="shared" si="79"/>
        <v>7.3088706353818644E-2</v>
      </c>
      <c r="AD162" s="1" t="e">
        <f t="shared" si="79"/>
        <v>#N/A</v>
      </c>
      <c r="AE162" s="1" t="e">
        <f t="shared" si="79"/>
        <v>#N/A</v>
      </c>
      <c r="AF162" s="1">
        <f t="shared" si="79"/>
        <v>7.3088706353818644E-2</v>
      </c>
      <c r="AG162">
        <v>0</v>
      </c>
      <c r="AH162" s="1">
        <v>-41.9</v>
      </c>
      <c r="AJ162" s="16">
        <f t="shared" si="80"/>
        <v>37741</v>
      </c>
      <c r="AK162" s="1">
        <f t="shared" si="85"/>
        <v>7.3088706353818644E-2</v>
      </c>
      <c r="AL162" s="1" t="e">
        <f t="shared" si="85"/>
        <v>#N/A</v>
      </c>
      <c r="AM162" s="1" t="e">
        <f t="shared" si="85"/>
        <v>#N/A</v>
      </c>
      <c r="AN162" s="1">
        <f t="shared" si="85"/>
        <v>7.3088706353818644E-2</v>
      </c>
      <c r="AO162" s="1">
        <f t="shared" si="86"/>
        <v>848.18</v>
      </c>
      <c r="AP162" s="1" t="e">
        <f t="shared" si="87"/>
        <v>#N/A</v>
      </c>
      <c r="AQ162" s="1" t="e">
        <f t="shared" si="88"/>
        <v>#N/A</v>
      </c>
      <c r="AR162" s="1">
        <f t="shared" si="89"/>
        <v>848.18</v>
      </c>
      <c r="AS162" s="1"/>
      <c r="AT162" s="1"/>
      <c r="AU162" s="16">
        <f t="shared" si="93"/>
        <v>37741</v>
      </c>
      <c r="AV162">
        <f t="shared" si="96"/>
        <v>2</v>
      </c>
      <c r="AW162">
        <f t="shared" si="97"/>
        <v>2</v>
      </c>
      <c r="AX162" s="1"/>
      <c r="AY162" s="1"/>
      <c r="AZ162" s="7">
        <f t="shared" si="81"/>
        <v>37741</v>
      </c>
      <c r="BA162" s="1">
        <f>_xll.BDH($BA$4,"PX_LAST",$A161,$A161,"Days=A","Fill=P")</f>
        <v>848.18</v>
      </c>
      <c r="BB162" s="1" t="str">
        <f t="shared" si="90"/>
        <v>R</v>
      </c>
      <c r="BC162" s="1">
        <f t="shared" si="91"/>
        <v>1</v>
      </c>
      <c r="BD162" s="1">
        <f t="shared" si="94"/>
        <v>8.3576056589194092E-3</v>
      </c>
      <c r="BE162" s="1">
        <f t="shared" si="92"/>
        <v>0</v>
      </c>
      <c r="BF162" s="1">
        <f t="shared" si="98"/>
        <v>307.9052706622295</v>
      </c>
      <c r="BG162" s="1">
        <f t="shared" si="99"/>
        <v>214.49561237134253</v>
      </c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6" t="e">
        <f t="shared" si="72"/>
        <v>#REF!</v>
      </c>
      <c r="BS162">
        <f t="shared" si="82"/>
        <v>2</v>
      </c>
      <c r="BT162">
        <f t="shared" si="83"/>
        <v>1</v>
      </c>
    </row>
    <row r="163" spans="1:72" x14ac:dyDescent="0.25">
      <c r="A163" s="7">
        <v>37772</v>
      </c>
      <c r="B163" s="8">
        <v>-7.2729000000000002E-2</v>
      </c>
      <c r="C163" s="8">
        <f t="shared" si="73"/>
        <v>-8.7359993852736267E-2</v>
      </c>
      <c r="D163" s="9">
        <f t="shared" si="102"/>
        <v>0.7150638959215101</v>
      </c>
      <c r="E163" s="8">
        <v>0.5</v>
      </c>
      <c r="F163" s="8">
        <f t="shared" si="74"/>
        <v>0.49201049517977841</v>
      </c>
      <c r="G163" s="9">
        <f t="shared" si="103"/>
        <v>0.42596464980932291</v>
      </c>
      <c r="H163" s="8">
        <v>-5.5599999999999997E-2</v>
      </c>
      <c r="I163" s="8">
        <f t="shared" si="75"/>
        <v>-0.15849906944516559</v>
      </c>
      <c r="J163" s="9">
        <f t="shared" si="76"/>
        <v>4.150093055483442E-2</v>
      </c>
      <c r="K163" s="8">
        <v>-0.80500000000000005</v>
      </c>
      <c r="L163" s="8">
        <f t="shared" si="77"/>
        <v>-0.83600776298305468</v>
      </c>
      <c r="M163" s="9">
        <f t="shared" si="104"/>
        <v>0.75841123906406926</v>
      </c>
      <c r="N163" s="17">
        <v>-34.1</v>
      </c>
      <c r="O163" s="17">
        <f t="shared" si="106"/>
        <v>-37.171040000000005</v>
      </c>
      <c r="P163" s="79"/>
      <c r="Q163" t="str">
        <f>_xll.BDH($Q$2,"PX_LAST",A163,A163,"Days=A","Fill=P")</f>
        <v>#N/A Invalid Security</v>
      </c>
      <c r="U163" s="40">
        <f t="shared" si="105"/>
        <v>0.48523517883743417</v>
      </c>
      <c r="V163" s="14" t="str">
        <f t="shared" si="101"/>
        <v>E</v>
      </c>
      <c r="W163" t="str">
        <f t="shared" si="95"/>
        <v>E</v>
      </c>
      <c r="X163" s="17">
        <f t="shared" si="84"/>
        <v>0.48523517883743417</v>
      </c>
      <c r="Y163" s="34" t="str">
        <f t="shared" si="100"/>
        <v>E</v>
      </c>
      <c r="Z163">
        <v>0</v>
      </c>
      <c r="AB163" s="16">
        <f t="shared" si="78"/>
        <v>37772</v>
      </c>
      <c r="AC163" s="1">
        <f t="shared" si="79"/>
        <v>0.48523517883743417</v>
      </c>
      <c r="AD163" s="1" t="e">
        <f t="shared" si="79"/>
        <v>#N/A</v>
      </c>
      <c r="AE163" s="1" t="e">
        <f t="shared" si="79"/>
        <v>#N/A</v>
      </c>
      <c r="AF163" s="1" t="e">
        <f t="shared" si="79"/>
        <v>#N/A</v>
      </c>
      <c r="AG163">
        <v>0</v>
      </c>
      <c r="AH163" s="1">
        <v>-43.2</v>
      </c>
      <c r="AJ163" s="16">
        <f t="shared" si="80"/>
        <v>37772</v>
      </c>
      <c r="AK163" s="1">
        <f t="shared" si="85"/>
        <v>0.48523517883743417</v>
      </c>
      <c r="AL163" s="1" t="e">
        <f t="shared" si="85"/>
        <v>#N/A</v>
      </c>
      <c r="AM163" s="1" t="e">
        <f t="shared" si="85"/>
        <v>#N/A</v>
      </c>
      <c r="AN163" s="1" t="e">
        <f t="shared" si="85"/>
        <v>#N/A</v>
      </c>
      <c r="AO163" s="1">
        <f t="shared" si="86"/>
        <v>916.92</v>
      </c>
      <c r="AP163" s="1" t="e">
        <f t="shared" si="87"/>
        <v>#N/A</v>
      </c>
      <c r="AQ163" s="1" t="e">
        <f t="shared" si="88"/>
        <v>#N/A</v>
      </c>
      <c r="AR163" s="1" t="e">
        <f t="shared" si="89"/>
        <v>#N/A</v>
      </c>
      <c r="AS163" s="1"/>
      <c r="AT163" s="1"/>
      <c r="AU163" s="16">
        <f t="shared" si="93"/>
        <v>37772</v>
      </c>
      <c r="AV163">
        <f t="shared" si="96"/>
        <v>4</v>
      </c>
      <c r="AW163">
        <f t="shared" si="97"/>
        <v>4</v>
      </c>
      <c r="AX163" s="1"/>
      <c r="AY163" s="1"/>
      <c r="AZ163" s="7">
        <f t="shared" si="81"/>
        <v>37772</v>
      </c>
      <c r="BA163" s="1">
        <f>_xll.BDH($BA$4,"PX_LAST",$A162,$A162,"Days=A","Fill=P")</f>
        <v>916.92</v>
      </c>
      <c r="BB163" s="1" t="str">
        <f t="shared" si="90"/>
        <v>E</v>
      </c>
      <c r="BC163" s="1">
        <f t="shared" si="91"/>
        <v>1</v>
      </c>
      <c r="BD163" s="1">
        <f t="shared" si="94"/>
        <v>8.1044117993822162E-2</v>
      </c>
      <c r="BE163" s="1">
        <f t="shared" si="92"/>
        <v>8.1044117993822162E-2</v>
      </c>
      <c r="BF163" s="1">
        <f t="shared" si="98"/>
        <v>332.85918174869897</v>
      </c>
      <c r="BG163" s="1">
        <f t="shared" si="99"/>
        <v>231.87922008952276</v>
      </c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6" t="e">
        <f t="shared" si="72"/>
        <v>#REF!</v>
      </c>
      <c r="BS163">
        <f t="shared" si="82"/>
        <v>4</v>
      </c>
      <c r="BT163">
        <f t="shared" si="83"/>
        <v>1</v>
      </c>
    </row>
    <row r="164" spans="1:72" x14ac:dyDescent="0.25">
      <c r="A164" s="7">
        <v>37802</v>
      </c>
      <c r="B164" s="8">
        <v>-9.5259999999999997E-3</v>
      </c>
      <c r="C164" s="8">
        <f t="shared" si="73"/>
        <v>-2.5092798770547254E-2</v>
      </c>
      <c r="D164" s="9">
        <f t="shared" si="102"/>
        <v>2.2532624705377251</v>
      </c>
      <c r="E164" s="8">
        <v>1.1000000000000001</v>
      </c>
      <c r="F164" s="8">
        <f t="shared" si="74"/>
        <v>0.97840209903595576</v>
      </c>
      <c r="G164" s="9">
        <f t="shared" si="103"/>
        <v>0.48554723112526915</v>
      </c>
      <c r="H164" s="8">
        <v>0.14449999999999999</v>
      </c>
      <c r="I164" s="8">
        <f t="shared" si="75"/>
        <v>8.3900186110966876E-2</v>
      </c>
      <c r="J164" s="9">
        <f t="shared" si="76"/>
        <v>0.2839001861109669</v>
      </c>
      <c r="K164" s="8">
        <v>-0.84</v>
      </c>
      <c r="L164" s="8">
        <f t="shared" si="77"/>
        <v>-0.839201552596611</v>
      </c>
      <c r="M164" s="9">
        <f t="shared" si="104"/>
        <v>0.68465559603284076</v>
      </c>
      <c r="N164" s="17">
        <v>17.899999999999999</v>
      </c>
      <c r="O164" s="17">
        <f t="shared" si="106"/>
        <v>6.8857919999999986</v>
      </c>
      <c r="P164" s="79"/>
      <c r="Q164" t="str">
        <f>_xll.BDH($Q$2,"PX_LAST",A164,A164,"Days=A","Fill=P")</f>
        <v>#N/A Invalid Security</v>
      </c>
      <c r="U164" s="40">
        <f t="shared" si="105"/>
        <v>0.92684137095170038</v>
      </c>
      <c r="V164" s="14" t="str">
        <f t="shared" si="101"/>
        <v>E</v>
      </c>
      <c r="W164" t="str">
        <f t="shared" si="95"/>
        <v>E</v>
      </c>
      <c r="X164" s="17">
        <f t="shared" si="84"/>
        <v>0.48523517883743417</v>
      </c>
      <c r="Y164" s="34" t="str">
        <f t="shared" si="100"/>
        <v>E</v>
      </c>
      <c r="Z164">
        <v>0</v>
      </c>
      <c r="AB164" s="16">
        <f t="shared" si="78"/>
        <v>37802</v>
      </c>
      <c r="AC164" s="1">
        <f t="shared" si="79"/>
        <v>0.92684137095170038</v>
      </c>
      <c r="AD164" s="1" t="e">
        <f t="shared" si="79"/>
        <v>#N/A</v>
      </c>
      <c r="AE164" s="1" t="e">
        <f t="shared" si="79"/>
        <v>#N/A</v>
      </c>
      <c r="AF164" s="1" t="e">
        <f t="shared" si="79"/>
        <v>#N/A</v>
      </c>
      <c r="AG164">
        <v>0</v>
      </c>
      <c r="AH164" s="1">
        <v>17.899999999999999</v>
      </c>
      <c r="AJ164" s="16">
        <f t="shared" si="80"/>
        <v>37802</v>
      </c>
      <c r="AK164" s="1">
        <f t="shared" si="85"/>
        <v>0.92684137095170038</v>
      </c>
      <c r="AL164" s="1" t="e">
        <f t="shared" si="85"/>
        <v>#N/A</v>
      </c>
      <c r="AM164" s="1" t="e">
        <f t="shared" si="85"/>
        <v>#N/A</v>
      </c>
      <c r="AN164" s="1" t="e">
        <f t="shared" si="85"/>
        <v>#N/A</v>
      </c>
      <c r="AO164" s="1">
        <f t="shared" si="86"/>
        <v>963.59</v>
      </c>
      <c r="AP164" s="1" t="e">
        <f t="shared" si="87"/>
        <v>#N/A</v>
      </c>
      <c r="AQ164" s="1" t="e">
        <f t="shared" si="88"/>
        <v>#N/A</v>
      </c>
      <c r="AR164" s="1" t="e">
        <f t="shared" si="89"/>
        <v>#N/A</v>
      </c>
      <c r="AS164" s="1"/>
      <c r="AT164" s="1"/>
      <c r="AU164" s="16">
        <f t="shared" si="93"/>
        <v>37802</v>
      </c>
      <c r="AV164">
        <f t="shared" si="96"/>
        <v>4</v>
      </c>
      <c r="AW164">
        <f t="shared" si="97"/>
        <v>4</v>
      </c>
      <c r="AX164" s="1"/>
      <c r="AY164" s="1"/>
      <c r="AZ164" s="7">
        <f t="shared" si="81"/>
        <v>37802</v>
      </c>
      <c r="BA164" s="1">
        <f>_xll.BDH($BA$4,"PX_LAST",$A163,$A163,"Days=A","Fill=P")</f>
        <v>963.59</v>
      </c>
      <c r="BB164" s="1" t="str">
        <f t="shared" si="90"/>
        <v>E</v>
      </c>
      <c r="BC164" s="1">
        <f t="shared" si="91"/>
        <v>1</v>
      </c>
      <c r="BD164" s="1">
        <f t="shared" si="94"/>
        <v>5.0898660733760925E-2</v>
      </c>
      <c r="BE164" s="1">
        <f t="shared" si="92"/>
        <v>5.0898660733760925E-2</v>
      </c>
      <c r="BF164" s="1">
        <f t="shared" si="98"/>
        <v>349.80126831264329</v>
      </c>
      <c r="BG164" s="1">
        <f t="shared" si="99"/>
        <v>243.68156184406845</v>
      </c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6" t="e">
        <f t="shared" si="72"/>
        <v>#REF!</v>
      </c>
      <c r="BS164">
        <f t="shared" si="82"/>
        <v>4</v>
      </c>
      <c r="BT164">
        <f t="shared" si="83"/>
        <v>1</v>
      </c>
    </row>
    <row r="165" spans="1:72" x14ac:dyDescent="0.25">
      <c r="A165" s="7">
        <v>37833</v>
      </c>
      <c r="B165" s="8">
        <v>5.0123000000000001E-2</v>
      </c>
      <c r="C165" s="8">
        <f t="shared" si="73"/>
        <v>3.5079840245890559E-2</v>
      </c>
      <c r="D165" s="9">
        <f t="shared" si="102"/>
        <v>3.4775960365869865</v>
      </c>
      <c r="E165" s="8">
        <v>1.9</v>
      </c>
      <c r="F165" s="8">
        <f t="shared" si="74"/>
        <v>1.7156804198071911</v>
      </c>
      <c r="G165" s="9">
        <f t="shared" si="103"/>
        <v>0.67883468390285961</v>
      </c>
      <c r="H165" s="8">
        <v>0.15229999999999999</v>
      </c>
      <c r="I165" s="8">
        <f t="shared" si="75"/>
        <v>0.13862003722219338</v>
      </c>
      <c r="J165" s="9">
        <f t="shared" si="76"/>
        <v>0.33862003722219336</v>
      </c>
      <c r="K165" s="8">
        <v>-0.53300000000000003</v>
      </c>
      <c r="L165" s="8">
        <f t="shared" si="77"/>
        <v>-0.59424031051932225</v>
      </c>
      <c r="M165" s="9">
        <f t="shared" si="104"/>
        <v>1.0754481619994491</v>
      </c>
      <c r="N165" s="17">
        <v>16.100000000000001</v>
      </c>
      <c r="O165" s="17">
        <f t="shared" si="106"/>
        <v>14.257158400000002</v>
      </c>
      <c r="P165" s="79"/>
      <c r="Q165" t="str">
        <f>_xll.BDH($Q$2,"PX_LAST",A165,A165,"Days=A","Fill=P")</f>
        <v>#N/A Invalid Security</v>
      </c>
      <c r="U165" s="40">
        <f t="shared" si="105"/>
        <v>1.392624729927872</v>
      </c>
      <c r="V165" s="14" t="str">
        <f t="shared" si="101"/>
        <v>E</v>
      </c>
      <c r="W165" t="str">
        <f t="shared" si="95"/>
        <v>E</v>
      </c>
      <c r="X165" s="17">
        <f t="shared" si="84"/>
        <v>0.48523517883743417</v>
      </c>
      <c r="Y165" s="34" t="str">
        <f t="shared" si="100"/>
        <v>E</v>
      </c>
      <c r="Z165">
        <v>0</v>
      </c>
      <c r="AB165" s="16">
        <f t="shared" si="78"/>
        <v>37833</v>
      </c>
      <c r="AC165" s="1">
        <f t="shared" si="79"/>
        <v>1.392624729927872</v>
      </c>
      <c r="AD165" s="1" t="e">
        <f t="shared" si="79"/>
        <v>#N/A</v>
      </c>
      <c r="AE165" s="1" t="e">
        <f t="shared" si="79"/>
        <v>#N/A</v>
      </c>
      <c r="AF165" s="1" t="e">
        <f t="shared" si="79"/>
        <v>#N/A</v>
      </c>
      <c r="AG165">
        <v>0</v>
      </c>
      <c r="AH165" s="1">
        <v>16.100000000000001</v>
      </c>
      <c r="AJ165" s="16">
        <f t="shared" si="80"/>
        <v>37833</v>
      </c>
      <c r="AK165" s="1">
        <f t="shared" si="85"/>
        <v>1.392624729927872</v>
      </c>
      <c r="AL165" s="1" t="e">
        <f t="shared" si="85"/>
        <v>#N/A</v>
      </c>
      <c r="AM165" s="1" t="e">
        <f t="shared" si="85"/>
        <v>#N/A</v>
      </c>
      <c r="AN165" s="1" t="e">
        <f t="shared" si="85"/>
        <v>#N/A</v>
      </c>
      <c r="AO165" s="1">
        <f t="shared" si="86"/>
        <v>974.5</v>
      </c>
      <c r="AP165" s="1" t="e">
        <f t="shared" si="87"/>
        <v>#N/A</v>
      </c>
      <c r="AQ165" s="1" t="e">
        <f t="shared" si="88"/>
        <v>#N/A</v>
      </c>
      <c r="AR165" s="1" t="e">
        <f t="shared" si="89"/>
        <v>#N/A</v>
      </c>
      <c r="AS165" s="1"/>
      <c r="AT165" s="1"/>
      <c r="AU165" s="16">
        <f t="shared" si="93"/>
        <v>37833</v>
      </c>
      <c r="AV165">
        <f t="shared" si="96"/>
        <v>4</v>
      </c>
      <c r="AW165">
        <f t="shared" si="97"/>
        <v>4</v>
      </c>
      <c r="AX165" s="1"/>
      <c r="AY165" s="1"/>
      <c r="AZ165" s="7">
        <f t="shared" si="81"/>
        <v>37833</v>
      </c>
      <c r="BA165" s="1">
        <f>_xll.BDH($BA$4,"PX_LAST",$A164,$A164,"Days=A","Fill=P")</f>
        <v>974.5</v>
      </c>
      <c r="BB165" s="1" t="str">
        <f t="shared" si="90"/>
        <v>E</v>
      </c>
      <c r="BC165" s="1">
        <f t="shared" si="91"/>
        <v>1</v>
      </c>
      <c r="BD165" s="1">
        <f t="shared" si="94"/>
        <v>1.1322242862628284E-2</v>
      </c>
      <c r="BE165" s="1">
        <f t="shared" si="92"/>
        <v>1.1322242862628284E-2</v>
      </c>
      <c r="BF165" s="1">
        <f t="shared" si="98"/>
        <v>353.76180322613442</v>
      </c>
      <c r="BG165" s="1">
        <f t="shared" si="99"/>
        <v>246.44058366841156</v>
      </c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6" t="e">
        <f t="shared" si="72"/>
        <v>#REF!</v>
      </c>
      <c r="BS165">
        <f t="shared" si="82"/>
        <v>4</v>
      </c>
      <c r="BT165">
        <f t="shared" si="83"/>
        <v>1</v>
      </c>
    </row>
    <row r="166" spans="1:72" x14ac:dyDescent="0.25">
      <c r="A166" s="7">
        <v>37864</v>
      </c>
      <c r="B166" s="8">
        <v>0.193328</v>
      </c>
      <c r="C166" s="8">
        <f t="shared" si="73"/>
        <v>0.16167836804917812</v>
      </c>
      <c r="D166" s="9">
        <f t="shared" si="102"/>
        <v>5.0866079622077676</v>
      </c>
      <c r="E166" s="8">
        <v>2.4</v>
      </c>
      <c r="F166" s="8">
        <f t="shared" si="74"/>
        <v>2.2631360839614381</v>
      </c>
      <c r="G166" s="9">
        <f t="shared" si="103"/>
        <v>0.8857886354473351</v>
      </c>
      <c r="H166" s="8">
        <v>-0.15509999999999999</v>
      </c>
      <c r="I166" s="8">
        <f t="shared" si="75"/>
        <v>-9.6355992555561321E-2</v>
      </c>
      <c r="J166" s="9">
        <f t="shared" si="76"/>
        <v>0.10364400744443869</v>
      </c>
      <c r="K166" s="8">
        <v>-0.372</v>
      </c>
      <c r="L166" s="8">
        <f t="shared" si="77"/>
        <v>-0.41644806210386448</v>
      </c>
      <c r="M166" s="9">
        <f t="shared" si="104"/>
        <v>1.3284874872534327</v>
      </c>
      <c r="N166" s="17">
        <v>68.3</v>
      </c>
      <c r="O166" s="17">
        <f t="shared" si="106"/>
        <v>57.491431679999998</v>
      </c>
      <c r="P166" s="79"/>
      <c r="Q166" t="str">
        <f>_xll.BDH($Q$2,"PX_LAST",A166,A166,"Days=A","Fill=P")</f>
        <v>#N/A Invalid Security</v>
      </c>
      <c r="U166" s="40">
        <f t="shared" si="105"/>
        <v>1.8511320230882435</v>
      </c>
      <c r="V166" s="14" t="str">
        <f t="shared" si="101"/>
        <v>E</v>
      </c>
      <c r="W166" t="str">
        <f t="shared" si="95"/>
        <v>E</v>
      </c>
      <c r="X166" s="17">
        <f t="shared" si="84"/>
        <v>0.48523517883743417</v>
      </c>
      <c r="Y166" s="34" t="str">
        <f t="shared" si="100"/>
        <v>E</v>
      </c>
      <c r="Z166">
        <v>0</v>
      </c>
      <c r="AB166" s="16">
        <f t="shared" si="78"/>
        <v>37864</v>
      </c>
      <c r="AC166" s="1">
        <f t="shared" si="79"/>
        <v>1.8511320230882435</v>
      </c>
      <c r="AD166" s="1">
        <f t="shared" si="79"/>
        <v>1.8511320230882435</v>
      </c>
      <c r="AE166" s="1" t="e">
        <f t="shared" si="79"/>
        <v>#N/A</v>
      </c>
      <c r="AF166" s="1" t="e">
        <f t="shared" si="79"/>
        <v>#N/A</v>
      </c>
      <c r="AG166">
        <v>0</v>
      </c>
      <c r="AH166" s="1">
        <v>68.3</v>
      </c>
      <c r="AJ166" s="16">
        <f t="shared" si="80"/>
        <v>37864</v>
      </c>
      <c r="AK166" s="1">
        <f t="shared" si="85"/>
        <v>1.8511320230882435</v>
      </c>
      <c r="AL166" s="1">
        <f t="shared" si="85"/>
        <v>1.8511320230882435</v>
      </c>
      <c r="AM166" s="1" t="e">
        <f t="shared" si="85"/>
        <v>#N/A</v>
      </c>
      <c r="AN166" s="1" t="e">
        <f t="shared" si="85"/>
        <v>#N/A</v>
      </c>
      <c r="AO166" s="1">
        <f t="shared" si="86"/>
        <v>990.31</v>
      </c>
      <c r="AP166" s="1">
        <f t="shared" si="87"/>
        <v>990.31</v>
      </c>
      <c r="AQ166" s="1" t="e">
        <f t="shared" si="88"/>
        <v>#N/A</v>
      </c>
      <c r="AR166" s="1" t="e">
        <f t="shared" si="89"/>
        <v>#N/A</v>
      </c>
      <c r="AS166" s="1"/>
      <c r="AT166" s="1"/>
      <c r="AU166" s="16">
        <f t="shared" si="93"/>
        <v>37864</v>
      </c>
      <c r="AV166">
        <f t="shared" si="96"/>
        <v>4</v>
      </c>
      <c r="AW166">
        <f t="shared" si="97"/>
        <v>4</v>
      </c>
      <c r="AX166" s="1"/>
      <c r="AY166" s="1"/>
      <c r="AZ166" s="7">
        <f t="shared" si="81"/>
        <v>37864</v>
      </c>
      <c r="BA166" s="1">
        <f>_xll.BDH($BA$4,"PX_LAST",$A165,$A165,"Days=A","Fill=P")</f>
        <v>990.31</v>
      </c>
      <c r="BB166" s="1" t="str">
        <f t="shared" si="90"/>
        <v>E</v>
      </c>
      <c r="BC166" s="1">
        <f t="shared" si="91"/>
        <v>1</v>
      </c>
      <c r="BD166" s="1">
        <f t="shared" si="94"/>
        <v>1.6223704463827593E-2</v>
      </c>
      <c r="BE166" s="1">
        <f t="shared" si="92"/>
        <v>1.6223704463827593E-2</v>
      </c>
      <c r="BF166" s="1">
        <f t="shared" si="98"/>
        <v>359.50113017226596</v>
      </c>
      <c r="BG166" s="1">
        <f t="shared" si="99"/>
        <v>250.43876286574104</v>
      </c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6" t="e">
        <f t="shared" si="72"/>
        <v>#REF!</v>
      </c>
      <c r="BS166">
        <f t="shared" si="82"/>
        <v>4</v>
      </c>
      <c r="BT166">
        <f t="shared" si="83"/>
        <v>1</v>
      </c>
    </row>
    <row r="167" spans="1:72" x14ac:dyDescent="0.25">
      <c r="A167" s="7">
        <v>37894</v>
      </c>
      <c r="B167" s="8">
        <v>0.13469200000000001</v>
      </c>
      <c r="C167" s="8">
        <f t="shared" si="73"/>
        <v>0.14008927360983564</v>
      </c>
      <c r="D167" s="9">
        <f t="shared" si="102"/>
        <v>3.4522935918964817</v>
      </c>
      <c r="E167" s="8">
        <v>4.0999999999999996</v>
      </c>
      <c r="F167" s="8">
        <f t="shared" si="74"/>
        <v>3.7326272167922876</v>
      </c>
      <c r="G167" s="9">
        <f t="shared" si="103"/>
        <v>1.6832683497268988</v>
      </c>
      <c r="H167" s="8">
        <v>0.25640000000000002</v>
      </c>
      <c r="I167" s="8">
        <f t="shared" si="75"/>
        <v>0.18584880148888777</v>
      </c>
      <c r="J167" s="9">
        <f t="shared" si="76"/>
        <v>0.38584880148888778</v>
      </c>
      <c r="K167" s="8">
        <v>-0.73499999999999999</v>
      </c>
      <c r="L167" s="8">
        <f t="shared" si="77"/>
        <v>-0.6712896124207729</v>
      </c>
      <c r="M167" s="9">
        <f t="shared" si="104"/>
        <v>0.87619471617302591</v>
      </c>
      <c r="N167" s="17">
        <v>29.5</v>
      </c>
      <c r="O167" s="17">
        <f t="shared" si="106"/>
        <v>35.098286336000001</v>
      </c>
      <c r="P167" s="79"/>
      <c r="Q167" t="str">
        <f>_xll.BDH($Q$2,"PX_LAST",A167,A167,"Days=A","Fill=P")</f>
        <v>#N/A Invalid Security</v>
      </c>
      <c r="U167" s="40">
        <f t="shared" si="105"/>
        <v>1.5994013648213234</v>
      </c>
      <c r="V167" s="14" t="str">
        <f t="shared" si="101"/>
        <v>SD</v>
      </c>
      <c r="W167" t="str">
        <f t="shared" si="95"/>
        <v>SD</v>
      </c>
      <c r="X167" s="17">
        <f t="shared" si="84"/>
        <v>1.5994013648213234</v>
      </c>
      <c r="Y167" s="34" t="str">
        <f t="shared" si="100"/>
        <v>SD</v>
      </c>
      <c r="Z167">
        <v>0</v>
      </c>
      <c r="AB167" s="16">
        <f t="shared" si="78"/>
        <v>37894</v>
      </c>
      <c r="AC167" s="1">
        <f t="shared" si="79"/>
        <v>1.5994013648213234</v>
      </c>
      <c r="AD167" s="1">
        <f t="shared" si="79"/>
        <v>1.5994013648213234</v>
      </c>
      <c r="AE167" s="1" t="e">
        <f t="shared" si="79"/>
        <v>#N/A</v>
      </c>
      <c r="AF167" s="1" t="e">
        <f t="shared" si="79"/>
        <v>#N/A</v>
      </c>
      <c r="AG167">
        <v>0</v>
      </c>
      <c r="AH167" s="1">
        <v>29.5</v>
      </c>
      <c r="AJ167" s="16">
        <f t="shared" si="80"/>
        <v>37894</v>
      </c>
      <c r="AK167" s="1">
        <f t="shared" si="85"/>
        <v>1.5994013648213234</v>
      </c>
      <c r="AL167" s="1">
        <f t="shared" si="85"/>
        <v>1.5994013648213234</v>
      </c>
      <c r="AM167" s="1" t="e">
        <f t="shared" si="85"/>
        <v>#N/A</v>
      </c>
      <c r="AN167" s="1" t="e">
        <f t="shared" si="85"/>
        <v>#N/A</v>
      </c>
      <c r="AO167" s="1">
        <f t="shared" si="86"/>
        <v>1008.01</v>
      </c>
      <c r="AP167" s="1">
        <f t="shared" si="87"/>
        <v>1008.01</v>
      </c>
      <c r="AQ167" s="1" t="e">
        <f t="shared" si="88"/>
        <v>#N/A</v>
      </c>
      <c r="AR167" s="1" t="e">
        <f t="shared" si="89"/>
        <v>#N/A</v>
      </c>
      <c r="AS167" s="1"/>
      <c r="AT167" s="1"/>
      <c r="AU167" s="16">
        <f t="shared" si="93"/>
        <v>37894</v>
      </c>
      <c r="AV167">
        <f t="shared" si="96"/>
        <v>3</v>
      </c>
      <c r="AW167">
        <f t="shared" si="97"/>
        <v>3</v>
      </c>
      <c r="AX167" s="1"/>
      <c r="AY167" s="1"/>
      <c r="AZ167" s="7">
        <f t="shared" si="81"/>
        <v>37894</v>
      </c>
      <c r="BA167" s="1">
        <f>_xll.BDH($BA$4,"PX_LAST",$A166,$A166,"Days=A","Fill=P")</f>
        <v>1008.01</v>
      </c>
      <c r="BB167" s="1" t="str">
        <f t="shared" si="90"/>
        <v>SD</v>
      </c>
      <c r="BC167" s="1">
        <f t="shared" si="91"/>
        <v>0</v>
      </c>
      <c r="BD167" s="1">
        <f t="shared" si="94"/>
        <v>1.7873191222950391E-2</v>
      </c>
      <c r="BE167" s="1">
        <f t="shared" si="92"/>
        <v>1.7873191222950391E-2</v>
      </c>
      <c r="BF167" s="1">
        <f t="shared" si="98"/>
        <v>365.92656261670163</v>
      </c>
      <c r="BG167" s="1">
        <f t="shared" si="99"/>
        <v>254.91490276407956</v>
      </c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6" t="e">
        <f t="shared" si="72"/>
        <v>#REF!</v>
      </c>
      <c r="BS167">
        <f t="shared" si="82"/>
        <v>3</v>
      </c>
      <c r="BT167">
        <f t="shared" si="83"/>
        <v>1</v>
      </c>
    </row>
    <row r="168" spans="1:72" x14ac:dyDescent="0.25">
      <c r="A168" s="7">
        <v>37925</v>
      </c>
      <c r="B168" s="8">
        <v>0.19222600000000001</v>
      </c>
      <c r="C168" s="8">
        <f t="shared" si="73"/>
        <v>0.18179865472196716</v>
      </c>
      <c r="D168" s="9">
        <f t="shared" si="102"/>
        <v>3.103888936420355</v>
      </c>
      <c r="E168" s="8">
        <v>5.3</v>
      </c>
      <c r="F168" s="8">
        <f t="shared" si="74"/>
        <v>4.9865254433584578</v>
      </c>
      <c r="G168" s="9">
        <f t="shared" si="103"/>
        <v>2.4148867623463408</v>
      </c>
      <c r="H168" s="8">
        <v>0.2109</v>
      </c>
      <c r="I168" s="8">
        <f t="shared" si="75"/>
        <v>0.20588976029777756</v>
      </c>
      <c r="J168" s="9">
        <f t="shared" si="76"/>
        <v>0.40588976029777757</v>
      </c>
      <c r="K168" s="8">
        <v>-0.157</v>
      </c>
      <c r="L168" s="8">
        <f t="shared" si="77"/>
        <v>-0.25985792248415462</v>
      </c>
      <c r="M168" s="9">
        <f t="shared" si="104"/>
        <v>1.5568477227920885</v>
      </c>
      <c r="N168" s="17">
        <v>62.1</v>
      </c>
      <c r="O168" s="17">
        <f t="shared" si="106"/>
        <v>56.69965726720001</v>
      </c>
      <c r="P168" s="79"/>
      <c r="Q168" t="str">
        <f>_xll.BDH($Q$2,"PX_LAST",A168,A168,"Days=A","Fill=P")</f>
        <v>#N/A Invalid Security</v>
      </c>
      <c r="U168" s="40">
        <f t="shared" si="105"/>
        <v>1.8703782954641406</v>
      </c>
      <c r="V168" s="14" t="str">
        <f t="shared" si="101"/>
        <v>E</v>
      </c>
      <c r="W168" t="str">
        <f t="shared" si="95"/>
        <v>E</v>
      </c>
      <c r="X168" s="17">
        <f t="shared" si="84"/>
        <v>1.8703782954641406</v>
      </c>
      <c r="Y168" s="34" t="str">
        <f t="shared" si="100"/>
        <v>E</v>
      </c>
      <c r="Z168">
        <v>0</v>
      </c>
      <c r="AB168" s="16">
        <f t="shared" si="78"/>
        <v>37925</v>
      </c>
      <c r="AC168" s="1">
        <f t="shared" si="79"/>
        <v>1.8703782954641406</v>
      </c>
      <c r="AD168" s="1" t="e">
        <f t="shared" si="79"/>
        <v>#N/A</v>
      </c>
      <c r="AE168" s="1" t="e">
        <f t="shared" si="79"/>
        <v>#N/A</v>
      </c>
      <c r="AF168" s="1" t="e">
        <f t="shared" si="79"/>
        <v>#N/A</v>
      </c>
      <c r="AG168">
        <v>0</v>
      </c>
      <c r="AH168" s="1">
        <v>62.1</v>
      </c>
      <c r="AJ168" s="16">
        <f t="shared" si="80"/>
        <v>37925</v>
      </c>
      <c r="AK168" s="1">
        <f t="shared" si="85"/>
        <v>1.8703782954641406</v>
      </c>
      <c r="AL168" s="1" t="e">
        <f t="shared" si="85"/>
        <v>#N/A</v>
      </c>
      <c r="AM168" s="1" t="e">
        <f t="shared" si="85"/>
        <v>#N/A</v>
      </c>
      <c r="AN168" s="1" t="e">
        <f t="shared" si="85"/>
        <v>#N/A</v>
      </c>
      <c r="AO168" s="1">
        <f t="shared" si="86"/>
        <v>995.97</v>
      </c>
      <c r="AP168" s="1" t="e">
        <f t="shared" si="87"/>
        <v>#N/A</v>
      </c>
      <c r="AQ168" s="1" t="e">
        <f t="shared" si="88"/>
        <v>#N/A</v>
      </c>
      <c r="AR168" s="1" t="e">
        <f t="shared" si="89"/>
        <v>#N/A</v>
      </c>
      <c r="AS168" s="1"/>
      <c r="AT168" s="1"/>
      <c r="AU168" s="16">
        <f t="shared" si="93"/>
        <v>37925</v>
      </c>
      <c r="AV168">
        <f t="shared" si="96"/>
        <v>4</v>
      </c>
      <c r="AW168">
        <f t="shared" si="97"/>
        <v>4</v>
      </c>
      <c r="AX168" s="1"/>
      <c r="AY168" s="1"/>
      <c r="AZ168" s="7">
        <f t="shared" si="81"/>
        <v>37925</v>
      </c>
      <c r="BA168" s="1">
        <f>_xll.BDH($BA$4,"PX_LAST",$A167,$A167,"Days=A","Fill=P")</f>
        <v>995.97</v>
      </c>
      <c r="BB168" s="1" t="str">
        <f t="shared" si="90"/>
        <v>E</v>
      </c>
      <c r="BC168" s="1">
        <f t="shared" si="91"/>
        <v>1</v>
      </c>
      <c r="BD168" s="1">
        <f t="shared" si="94"/>
        <v>-1.1944325949147294E-2</v>
      </c>
      <c r="BE168" s="1">
        <f t="shared" si="92"/>
        <v>0</v>
      </c>
      <c r="BF168" s="1">
        <f t="shared" si="98"/>
        <v>365.92656261670163</v>
      </c>
      <c r="BG168" s="1">
        <f t="shared" si="99"/>
        <v>251.87011607617021</v>
      </c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6" t="e">
        <f t="shared" si="72"/>
        <v>#REF!</v>
      </c>
      <c r="BS168">
        <f t="shared" si="82"/>
        <v>4</v>
      </c>
      <c r="BT168">
        <f t="shared" si="83"/>
        <v>1</v>
      </c>
    </row>
    <row r="169" spans="1:72" x14ac:dyDescent="0.25">
      <c r="A169" s="7">
        <v>37955</v>
      </c>
      <c r="B169" s="8">
        <v>0.267011</v>
      </c>
      <c r="C169" s="8">
        <f t="shared" si="73"/>
        <v>0.24996853094439345</v>
      </c>
      <c r="D169" s="9">
        <f t="shared" si="102"/>
        <v>2.9871925323945554</v>
      </c>
      <c r="E169" s="8">
        <v>5.9</v>
      </c>
      <c r="F169" s="8">
        <f t="shared" si="74"/>
        <v>5.7173050886716918</v>
      </c>
      <c r="G169" s="9">
        <f t="shared" si="103"/>
        <v>2.6941352337451718</v>
      </c>
      <c r="H169" s="8">
        <v>0.17680000000000001</v>
      </c>
      <c r="I169" s="8">
        <f t="shared" si="75"/>
        <v>0.18261795205955553</v>
      </c>
      <c r="J169" s="9">
        <f t="shared" si="76"/>
        <v>0.38261795205955551</v>
      </c>
      <c r="K169" s="8">
        <v>-5.3999999999999999E-2</v>
      </c>
      <c r="L169" s="8">
        <f t="shared" si="77"/>
        <v>-9.5171584496830927E-2</v>
      </c>
      <c r="M169" s="9">
        <f t="shared" si="104"/>
        <v>1.7785016234948268</v>
      </c>
      <c r="N169" s="17">
        <v>79.5</v>
      </c>
      <c r="O169" s="17">
        <f t="shared" si="106"/>
        <v>74.939931453440011</v>
      </c>
      <c r="P169" s="79"/>
      <c r="Q169" t="str">
        <f>_xll.BDH($Q$2,"PX_LAST",A169,A169,"Days=A","Fill=P")</f>
        <v>#N/A Invalid Security</v>
      </c>
      <c r="U169" s="40">
        <f t="shared" si="105"/>
        <v>1.9606118354235273</v>
      </c>
      <c r="V169" s="14" t="str">
        <f t="shared" si="101"/>
        <v>E</v>
      </c>
      <c r="W169" t="str">
        <f t="shared" si="95"/>
        <v>E</v>
      </c>
      <c r="X169" s="17">
        <f t="shared" si="84"/>
        <v>1.8703782954641406</v>
      </c>
      <c r="Y169" s="34" t="str">
        <f t="shared" si="100"/>
        <v>E</v>
      </c>
      <c r="Z169">
        <v>0</v>
      </c>
      <c r="AB169" s="16">
        <f t="shared" si="78"/>
        <v>37955</v>
      </c>
      <c r="AC169" s="1">
        <f t="shared" si="79"/>
        <v>1.9606118354235273</v>
      </c>
      <c r="AD169" s="1">
        <f t="shared" si="79"/>
        <v>1.9606118354235273</v>
      </c>
      <c r="AE169" s="1" t="e">
        <f t="shared" si="79"/>
        <v>#N/A</v>
      </c>
      <c r="AF169" s="1" t="e">
        <f t="shared" si="79"/>
        <v>#N/A</v>
      </c>
      <c r="AG169">
        <v>0</v>
      </c>
      <c r="AH169" s="1">
        <v>79.5</v>
      </c>
      <c r="AJ169" s="16">
        <f t="shared" si="80"/>
        <v>37955</v>
      </c>
      <c r="AK169" s="1">
        <f t="shared" si="85"/>
        <v>1.9606118354235273</v>
      </c>
      <c r="AL169" s="1">
        <f t="shared" si="85"/>
        <v>1.9606118354235273</v>
      </c>
      <c r="AM169" s="1" t="e">
        <f t="shared" si="85"/>
        <v>#N/A</v>
      </c>
      <c r="AN169" s="1" t="e">
        <f t="shared" si="85"/>
        <v>#N/A</v>
      </c>
      <c r="AO169" s="1">
        <f t="shared" si="86"/>
        <v>1050.71</v>
      </c>
      <c r="AP169" s="1">
        <f t="shared" si="87"/>
        <v>1050.71</v>
      </c>
      <c r="AQ169" s="1" t="e">
        <f t="shared" si="88"/>
        <v>#N/A</v>
      </c>
      <c r="AR169" s="1" t="e">
        <f t="shared" si="89"/>
        <v>#N/A</v>
      </c>
      <c r="AS169" s="1"/>
      <c r="AT169" s="1"/>
      <c r="AU169" s="16">
        <f t="shared" si="93"/>
        <v>37955</v>
      </c>
      <c r="AV169">
        <f t="shared" si="96"/>
        <v>4</v>
      </c>
      <c r="AW169">
        <f t="shared" si="97"/>
        <v>4</v>
      </c>
      <c r="AX169" s="1"/>
      <c r="AY169" s="1"/>
      <c r="AZ169" s="7">
        <f t="shared" si="81"/>
        <v>37955</v>
      </c>
      <c r="BA169" s="1">
        <f>_xll.BDH($BA$4,"PX_LAST",$A168,$A168,"Days=A","Fill=P")</f>
        <v>1050.71</v>
      </c>
      <c r="BB169" s="1" t="str">
        <f t="shared" si="90"/>
        <v>E</v>
      </c>
      <c r="BC169" s="1">
        <f t="shared" si="91"/>
        <v>1</v>
      </c>
      <c r="BD169" s="1">
        <f t="shared" si="94"/>
        <v>5.4961494824141255E-2</v>
      </c>
      <c r="BE169" s="1">
        <f t="shared" si="92"/>
        <v>5.4961494824141255E-2</v>
      </c>
      <c r="BF169" s="1">
        <f t="shared" si="98"/>
        <v>386.03843349397528</v>
      </c>
      <c r="BG169" s="1">
        <f t="shared" si="99"/>
        <v>265.71327415724647</v>
      </c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6" t="e">
        <f t="shared" si="72"/>
        <v>#REF!</v>
      </c>
      <c r="BS169">
        <f t="shared" si="82"/>
        <v>4</v>
      </c>
      <c r="BT169">
        <f t="shared" si="83"/>
        <v>1</v>
      </c>
    </row>
    <row r="170" spans="1:72" x14ac:dyDescent="0.25">
      <c r="A170" s="7">
        <v>37986</v>
      </c>
      <c r="B170" s="8">
        <v>0.28695599999999999</v>
      </c>
      <c r="C170" s="8">
        <f t="shared" si="73"/>
        <v>0.27955850618887867</v>
      </c>
      <c r="D170" s="9">
        <f t="shared" si="102"/>
        <v>2.5800548368097425</v>
      </c>
      <c r="E170" s="8">
        <v>6.9</v>
      </c>
      <c r="F170" s="8">
        <f t="shared" si="74"/>
        <v>6.6634610177343392</v>
      </c>
      <c r="G170" s="9">
        <f t="shared" si="103"/>
        <v>2.9536307967820328</v>
      </c>
      <c r="H170" s="8">
        <v>-0.26690000000000003</v>
      </c>
      <c r="I170" s="8">
        <f t="shared" si="75"/>
        <v>-0.17699640958808893</v>
      </c>
      <c r="J170" s="9">
        <f t="shared" si="76"/>
        <v>2.3003590411911079E-2</v>
      </c>
      <c r="K170" s="8">
        <v>-0.113</v>
      </c>
      <c r="L170" s="8">
        <f t="shared" si="77"/>
        <v>-0.1094343168993662</v>
      </c>
      <c r="M170" s="9">
        <f t="shared" si="104"/>
        <v>1.672766425536212</v>
      </c>
      <c r="N170" s="17">
        <v>62</v>
      </c>
      <c r="O170" s="17">
        <f t="shared" si="106"/>
        <v>64.587986290688008</v>
      </c>
      <c r="P170" s="79"/>
      <c r="Q170" t="str">
        <f>_xll.BDH($Q$2,"PX_LAST",A170,A170,"Days=A","Fill=P")</f>
        <v>#N/A Invalid Security</v>
      </c>
      <c r="U170" s="40">
        <f t="shared" si="105"/>
        <v>1.8073639123849745</v>
      </c>
      <c r="V170" s="14" t="str">
        <f t="shared" si="101"/>
        <v>SD</v>
      </c>
      <c r="W170" t="str">
        <f t="shared" si="95"/>
        <v>SD</v>
      </c>
      <c r="X170" s="17">
        <f t="shared" si="84"/>
        <v>1.8073639123849745</v>
      </c>
      <c r="Y170" s="34" t="str">
        <f t="shared" si="100"/>
        <v>SD</v>
      </c>
      <c r="Z170">
        <v>0</v>
      </c>
      <c r="AB170" s="16">
        <f t="shared" si="78"/>
        <v>37986</v>
      </c>
      <c r="AC170" s="1" t="e">
        <f t="shared" si="79"/>
        <v>#N/A</v>
      </c>
      <c r="AD170" s="1">
        <f t="shared" si="79"/>
        <v>1.8073639123849745</v>
      </c>
      <c r="AE170" s="1" t="e">
        <f t="shared" si="79"/>
        <v>#N/A</v>
      </c>
      <c r="AF170" s="1" t="e">
        <f t="shared" si="79"/>
        <v>#N/A</v>
      </c>
      <c r="AG170">
        <v>0</v>
      </c>
      <c r="AH170" s="1">
        <v>62</v>
      </c>
      <c r="AJ170" s="16">
        <f t="shared" si="80"/>
        <v>37986</v>
      </c>
      <c r="AK170" s="1" t="e">
        <f t="shared" si="85"/>
        <v>#N/A</v>
      </c>
      <c r="AL170" s="1">
        <f t="shared" si="85"/>
        <v>1.8073639123849745</v>
      </c>
      <c r="AM170" s="1" t="e">
        <f t="shared" si="85"/>
        <v>#N/A</v>
      </c>
      <c r="AN170" s="1" t="e">
        <f t="shared" si="85"/>
        <v>#N/A</v>
      </c>
      <c r="AO170" s="1" t="e">
        <f t="shared" si="86"/>
        <v>#N/A</v>
      </c>
      <c r="AP170" s="1">
        <f t="shared" si="87"/>
        <v>1058.2</v>
      </c>
      <c r="AQ170" s="1" t="e">
        <f t="shared" si="88"/>
        <v>#N/A</v>
      </c>
      <c r="AR170" s="1" t="e">
        <f t="shared" si="89"/>
        <v>#N/A</v>
      </c>
      <c r="AS170" s="1"/>
      <c r="AT170" s="1"/>
      <c r="AU170" s="16">
        <f t="shared" si="93"/>
        <v>37986</v>
      </c>
      <c r="AV170">
        <f t="shared" si="96"/>
        <v>3</v>
      </c>
      <c r="AW170">
        <f t="shared" si="97"/>
        <v>3</v>
      </c>
      <c r="AX170" s="1"/>
      <c r="AY170" s="1"/>
      <c r="AZ170" s="7">
        <f t="shared" si="81"/>
        <v>37986</v>
      </c>
      <c r="BA170" s="1">
        <f>_xll.BDH($BA$4,"PX_LAST",$A169,$A169,"Days=A","Fill=P")</f>
        <v>1058.2</v>
      </c>
      <c r="BB170" s="1" t="str">
        <f t="shared" si="90"/>
        <v>SD</v>
      </c>
      <c r="BC170" s="1">
        <f t="shared" si="91"/>
        <v>0</v>
      </c>
      <c r="BD170" s="1">
        <f t="shared" si="94"/>
        <v>7.1285131006653124E-3</v>
      </c>
      <c r="BE170" s="1">
        <f t="shared" si="92"/>
        <v>7.1285131006653124E-3</v>
      </c>
      <c r="BF170" s="1">
        <f t="shared" si="98"/>
        <v>388.79031352449738</v>
      </c>
      <c r="BG170" s="1">
        <f t="shared" si="99"/>
        <v>267.60741471309706</v>
      </c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6" t="e">
        <f t="shared" si="72"/>
        <v>#REF!</v>
      </c>
      <c r="BS170">
        <f t="shared" si="82"/>
        <v>3</v>
      </c>
      <c r="BT170">
        <f t="shared" si="83"/>
        <v>1</v>
      </c>
    </row>
    <row r="171" spans="1:72" x14ac:dyDescent="0.25">
      <c r="A171" s="7">
        <v>38017</v>
      </c>
      <c r="B171" s="8">
        <v>0.28087499999999999</v>
      </c>
      <c r="C171" s="8">
        <f t="shared" si="73"/>
        <v>0.28061170123777573</v>
      </c>
      <c r="D171" s="9">
        <f t="shared" si="102"/>
        <v>2.1176996381342099</v>
      </c>
      <c r="E171" s="8">
        <v>7.8</v>
      </c>
      <c r="F171" s="8">
        <f t="shared" si="74"/>
        <v>7.5726922035468682</v>
      </c>
      <c r="G171" s="9">
        <f t="shared" si="103"/>
        <v>2.9733234445804464</v>
      </c>
      <c r="H171" s="8">
        <v>-0.31919999999999998</v>
      </c>
      <c r="I171" s="8">
        <f t="shared" si="75"/>
        <v>-0.29075928191761774</v>
      </c>
      <c r="J171" s="9">
        <f t="shared" si="76"/>
        <v>-9.0759281917617729E-2</v>
      </c>
      <c r="K171" s="8">
        <v>4.8000000000000001E-2</v>
      </c>
      <c r="L171" s="8">
        <f t="shared" si="77"/>
        <v>1.6513136620126764E-2</v>
      </c>
      <c r="M171" s="9">
        <f t="shared" si="104"/>
        <v>1.7739479785411691</v>
      </c>
      <c r="N171" s="17">
        <v>22.1</v>
      </c>
      <c r="O171" s="17">
        <f t="shared" si="106"/>
        <v>30.597597258137604</v>
      </c>
      <c r="P171" s="79"/>
      <c r="Q171" t="str">
        <f>_xll.BDH($Q$2,"PX_LAST",A171,A171,"Days=A","Fill=P")</f>
        <v>#N/A Invalid Security</v>
      </c>
      <c r="U171" s="40">
        <f t="shared" si="105"/>
        <v>1.6935529448345519</v>
      </c>
      <c r="V171" s="14" t="str">
        <f t="shared" si="101"/>
        <v>SD</v>
      </c>
      <c r="W171" t="str">
        <f t="shared" si="95"/>
        <v>SD</v>
      </c>
      <c r="X171" s="17">
        <f t="shared" si="84"/>
        <v>1.8073639123849745</v>
      </c>
      <c r="Y171" s="34" t="str">
        <f t="shared" si="100"/>
        <v>SD</v>
      </c>
      <c r="Z171">
        <v>0</v>
      </c>
      <c r="AB171" s="16">
        <f t="shared" si="78"/>
        <v>38017</v>
      </c>
      <c r="AC171" s="1" t="e">
        <f t="shared" si="79"/>
        <v>#N/A</v>
      </c>
      <c r="AD171" s="1">
        <f t="shared" si="79"/>
        <v>1.6935529448345519</v>
      </c>
      <c r="AE171" s="1" t="e">
        <f t="shared" si="79"/>
        <v>#N/A</v>
      </c>
      <c r="AF171" s="1" t="e">
        <f t="shared" si="79"/>
        <v>#N/A</v>
      </c>
      <c r="AG171">
        <v>0</v>
      </c>
      <c r="AH171" s="1">
        <v>37.1</v>
      </c>
      <c r="AJ171" s="16">
        <f t="shared" si="80"/>
        <v>38017</v>
      </c>
      <c r="AK171" s="1" t="e">
        <f t="shared" si="85"/>
        <v>#N/A</v>
      </c>
      <c r="AL171" s="1">
        <f t="shared" si="85"/>
        <v>1.6935529448345519</v>
      </c>
      <c r="AM171" s="1" t="e">
        <f t="shared" si="85"/>
        <v>#N/A</v>
      </c>
      <c r="AN171" s="1" t="e">
        <f t="shared" si="85"/>
        <v>#N/A</v>
      </c>
      <c r="AO171" s="1" t="e">
        <f t="shared" si="86"/>
        <v>#N/A</v>
      </c>
      <c r="AP171" s="1">
        <f t="shared" si="87"/>
        <v>1111.92</v>
      </c>
      <c r="AQ171" s="1" t="e">
        <f t="shared" si="88"/>
        <v>#N/A</v>
      </c>
      <c r="AR171" s="1" t="e">
        <f t="shared" si="89"/>
        <v>#N/A</v>
      </c>
      <c r="AS171" s="1"/>
      <c r="AT171" s="1"/>
      <c r="AU171" s="16">
        <f t="shared" si="93"/>
        <v>38017</v>
      </c>
      <c r="AV171">
        <f t="shared" si="96"/>
        <v>3</v>
      </c>
      <c r="AW171">
        <f t="shared" si="97"/>
        <v>3</v>
      </c>
      <c r="AX171" s="1"/>
      <c r="AY171" s="1"/>
      <c r="AZ171" s="7">
        <f t="shared" si="81"/>
        <v>38017</v>
      </c>
      <c r="BA171" s="1">
        <f>_xll.BDH($BA$4,"PX_LAST",$A170,$A170,"Days=A","Fill=P")</f>
        <v>1111.92</v>
      </c>
      <c r="BB171" s="1" t="str">
        <f t="shared" si="90"/>
        <v>SD</v>
      </c>
      <c r="BC171" s="1">
        <f t="shared" si="91"/>
        <v>0</v>
      </c>
      <c r="BD171" s="1">
        <f t="shared" si="94"/>
        <v>5.0765450765450693E-2</v>
      </c>
      <c r="BE171" s="1">
        <f t="shared" si="92"/>
        <v>0</v>
      </c>
      <c r="BF171" s="1">
        <f t="shared" si="98"/>
        <v>388.79031352449738</v>
      </c>
      <c r="BG171" s="1">
        <f t="shared" si="99"/>
        <v>281.19262574918434</v>
      </c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6" t="e">
        <f t="shared" si="72"/>
        <v>#REF!</v>
      </c>
      <c r="BS171">
        <f t="shared" si="82"/>
        <v>3</v>
      </c>
      <c r="BT171">
        <f t="shared" si="83"/>
        <v>1</v>
      </c>
    </row>
    <row r="172" spans="1:72" x14ac:dyDescent="0.25">
      <c r="A172" s="7">
        <v>38046</v>
      </c>
      <c r="B172" s="8">
        <v>0.24091499999999999</v>
      </c>
      <c r="C172" s="8">
        <f t="shared" si="73"/>
        <v>0.24885434024755515</v>
      </c>
      <c r="D172" s="9">
        <f t="shared" si="102"/>
        <v>1.6129751089792856</v>
      </c>
      <c r="E172" s="8">
        <v>9.1</v>
      </c>
      <c r="F172" s="8">
        <f t="shared" si="74"/>
        <v>8.7945384407093741</v>
      </c>
      <c r="G172" s="9">
        <f t="shared" si="103"/>
        <v>3.0578848712413653</v>
      </c>
      <c r="H172" s="8">
        <v>0.1983</v>
      </c>
      <c r="I172" s="8">
        <f t="shared" si="75"/>
        <v>0.10048814361647646</v>
      </c>
      <c r="J172" s="9">
        <f t="shared" si="76"/>
        <v>0.30048814361647647</v>
      </c>
      <c r="K172" s="8">
        <v>0.153</v>
      </c>
      <c r="L172" s="8">
        <f t="shared" si="77"/>
        <v>0.12570262732402537</v>
      </c>
      <c r="M172" s="9">
        <f t="shared" si="104"/>
        <v>1.7445134027332398</v>
      </c>
      <c r="N172" s="17">
        <v>-17</v>
      </c>
      <c r="O172" s="17">
        <f t="shared" si="106"/>
        <v>-7.4804805483724799</v>
      </c>
      <c r="P172" s="79"/>
      <c r="Q172" t="str">
        <f>_xll.BDH($Q$2,"PX_LAST",A172,A172,"Days=A","Fill=P")</f>
        <v>#N/A Invalid Security</v>
      </c>
      <c r="U172" s="40">
        <f t="shared" si="105"/>
        <v>1.678965381642592</v>
      </c>
      <c r="V172" s="14" t="str">
        <f t="shared" si="101"/>
        <v>SD</v>
      </c>
      <c r="W172" t="str">
        <f t="shared" si="95"/>
        <v>SD</v>
      </c>
      <c r="X172" s="17">
        <f t="shared" si="84"/>
        <v>1.8073639123849745</v>
      </c>
      <c r="Y172" s="34" t="str">
        <f t="shared" si="100"/>
        <v>SD</v>
      </c>
      <c r="Z172">
        <v>0</v>
      </c>
      <c r="AB172" s="16">
        <f t="shared" si="78"/>
        <v>38046</v>
      </c>
      <c r="AC172" s="1" t="e">
        <f t="shared" si="79"/>
        <v>#N/A</v>
      </c>
      <c r="AD172" s="1">
        <f t="shared" si="79"/>
        <v>1.678965381642592</v>
      </c>
      <c r="AE172" s="1" t="e">
        <f t="shared" si="79"/>
        <v>#N/A</v>
      </c>
      <c r="AF172" s="1" t="e">
        <f t="shared" si="79"/>
        <v>#N/A</v>
      </c>
      <c r="AG172">
        <v>0</v>
      </c>
      <c r="AH172" s="1">
        <v>-17</v>
      </c>
      <c r="AJ172" s="16">
        <f t="shared" si="80"/>
        <v>38046</v>
      </c>
      <c r="AK172" s="1" t="e">
        <f t="shared" si="85"/>
        <v>#N/A</v>
      </c>
      <c r="AL172" s="1">
        <f t="shared" si="85"/>
        <v>1.678965381642592</v>
      </c>
      <c r="AM172" s="1" t="e">
        <f t="shared" si="85"/>
        <v>#N/A</v>
      </c>
      <c r="AN172" s="1" t="e">
        <f t="shared" si="85"/>
        <v>#N/A</v>
      </c>
      <c r="AO172" s="1" t="e">
        <f t="shared" si="86"/>
        <v>#N/A</v>
      </c>
      <c r="AP172" s="1">
        <f t="shared" si="87"/>
        <v>1131.1300000000001</v>
      </c>
      <c r="AQ172" s="1" t="e">
        <f t="shared" si="88"/>
        <v>#N/A</v>
      </c>
      <c r="AR172" s="1" t="e">
        <f t="shared" si="89"/>
        <v>#N/A</v>
      </c>
      <c r="AS172" s="1"/>
      <c r="AT172" s="1"/>
      <c r="AU172" s="16">
        <f t="shared" si="93"/>
        <v>38046</v>
      </c>
      <c r="AV172">
        <f t="shared" si="96"/>
        <v>3</v>
      </c>
      <c r="AW172">
        <f t="shared" si="97"/>
        <v>3</v>
      </c>
      <c r="AX172" s="1"/>
      <c r="AY172" s="1"/>
      <c r="AZ172" s="7">
        <f t="shared" si="81"/>
        <v>38046</v>
      </c>
      <c r="BA172" s="1">
        <f>_xll.BDH($BA$4,"PX_LAST",$A171,$A171,"Days=A","Fill=P")</f>
        <v>1131.1300000000001</v>
      </c>
      <c r="BB172" s="1" t="str">
        <f t="shared" si="90"/>
        <v>SD</v>
      </c>
      <c r="BC172" s="1">
        <f t="shared" si="91"/>
        <v>0</v>
      </c>
      <c r="BD172" s="1">
        <f t="shared" si="94"/>
        <v>1.7276422764227695E-2</v>
      </c>
      <c r="BE172" s="1">
        <f t="shared" si="92"/>
        <v>0</v>
      </c>
      <c r="BF172" s="1">
        <f t="shared" si="98"/>
        <v>388.79031352449738</v>
      </c>
      <c r="BG172" s="1">
        <f t="shared" si="99"/>
        <v>286.0506284298105</v>
      </c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6" t="e">
        <f t="shared" si="72"/>
        <v>#REF!</v>
      </c>
      <c r="BS172">
        <f t="shared" si="82"/>
        <v>3</v>
      </c>
      <c r="BT172">
        <f t="shared" si="83"/>
        <v>1</v>
      </c>
    </row>
    <row r="173" spans="1:72" x14ac:dyDescent="0.25">
      <c r="A173" s="7">
        <v>38077</v>
      </c>
      <c r="B173" s="8">
        <v>0.110453</v>
      </c>
      <c r="C173" s="8">
        <f t="shared" si="73"/>
        <v>0.13813326804951104</v>
      </c>
      <c r="D173" s="9">
        <f t="shared" si="102"/>
        <v>0.73915408169629304</v>
      </c>
      <c r="E173" s="8">
        <v>10.8</v>
      </c>
      <c r="F173" s="8">
        <f t="shared" si="74"/>
        <v>10.398907688141875</v>
      </c>
      <c r="G173" s="9">
        <f t="shared" si="103"/>
        <v>3.0444692752496554</v>
      </c>
      <c r="H173" s="8">
        <v>0.32229999999999998</v>
      </c>
      <c r="I173" s="8">
        <f t="shared" si="75"/>
        <v>0.2779376287232953</v>
      </c>
      <c r="J173" s="9">
        <f t="shared" si="76"/>
        <v>0.47793762872329532</v>
      </c>
      <c r="K173" s="8">
        <v>-5.0000000000000001E-3</v>
      </c>
      <c r="L173" s="8">
        <f t="shared" si="77"/>
        <v>2.1140525464805077E-2</v>
      </c>
      <c r="M173" s="9">
        <f t="shared" si="104"/>
        <v>1.4307842981416898</v>
      </c>
      <c r="N173" s="17">
        <v>-44.7</v>
      </c>
      <c r="O173" s="17">
        <f t="shared" si="106"/>
        <v>-37.256096109674502</v>
      </c>
      <c r="P173" s="79"/>
      <c r="Q173" t="str">
        <f>_xll.BDH($Q$2,"PX_LAST",A173,A173,"Days=A","Fill=P")</f>
        <v>#N/A Invalid Security</v>
      </c>
      <c r="U173" s="40">
        <f t="shared" si="105"/>
        <v>1.4230863209527334</v>
      </c>
      <c r="V173" s="14" t="str">
        <f t="shared" si="101"/>
        <v>SD</v>
      </c>
      <c r="W173" t="str">
        <f t="shared" si="95"/>
        <v>SD</v>
      </c>
      <c r="X173" s="17">
        <f t="shared" si="84"/>
        <v>1.8073639123849745</v>
      </c>
      <c r="Y173" s="34" t="str">
        <f t="shared" si="100"/>
        <v>SD</v>
      </c>
      <c r="Z173">
        <v>0</v>
      </c>
      <c r="AB173" s="16">
        <f t="shared" si="78"/>
        <v>38077</v>
      </c>
      <c r="AC173" s="1" t="e">
        <f t="shared" si="79"/>
        <v>#N/A</v>
      </c>
      <c r="AD173" s="1">
        <f t="shared" si="79"/>
        <v>1.4230863209527334</v>
      </c>
      <c r="AE173" s="1" t="e">
        <f t="shared" si="79"/>
        <v>#N/A</v>
      </c>
      <c r="AF173" s="1" t="e">
        <f t="shared" si="79"/>
        <v>#N/A</v>
      </c>
      <c r="AG173">
        <v>0</v>
      </c>
      <c r="AH173" s="1">
        <v>-44.7</v>
      </c>
      <c r="AJ173" s="16">
        <f t="shared" si="80"/>
        <v>38077</v>
      </c>
      <c r="AK173" s="1" t="e">
        <f t="shared" si="85"/>
        <v>#N/A</v>
      </c>
      <c r="AL173" s="1">
        <f t="shared" si="85"/>
        <v>1.4230863209527334</v>
      </c>
      <c r="AM173" s="1" t="e">
        <f t="shared" si="85"/>
        <v>#N/A</v>
      </c>
      <c r="AN173" s="1" t="e">
        <f t="shared" si="85"/>
        <v>#N/A</v>
      </c>
      <c r="AO173" s="1" t="e">
        <f t="shared" si="86"/>
        <v>#N/A</v>
      </c>
      <c r="AP173" s="1">
        <f t="shared" si="87"/>
        <v>1144.94</v>
      </c>
      <c r="AQ173" s="1" t="e">
        <f t="shared" si="88"/>
        <v>#N/A</v>
      </c>
      <c r="AR173" s="1" t="e">
        <f t="shared" si="89"/>
        <v>#N/A</v>
      </c>
      <c r="AS173" s="1"/>
      <c r="AT173" s="1"/>
      <c r="AU173" s="16">
        <f t="shared" si="93"/>
        <v>38077</v>
      </c>
      <c r="AV173">
        <f t="shared" si="96"/>
        <v>3</v>
      </c>
      <c r="AW173">
        <f t="shared" si="97"/>
        <v>3</v>
      </c>
      <c r="AX173" s="1"/>
      <c r="AY173" s="1"/>
      <c r="AZ173" s="7">
        <f t="shared" si="81"/>
        <v>38077</v>
      </c>
      <c r="BA173" s="1">
        <f>_xll.BDH($BA$4,"PX_LAST",$A172,$A172,"Days=A","Fill=P")</f>
        <v>1144.94</v>
      </c>
      <c r="BB173" s="1" t="str">
        <f t="shared" si="90"/>
        <v>SD</v>
      </c>
      <c r="BC173" s="1">
        <f t="shared" si="91"/>
        <v>0</v>
      </c>
      <c r="BD173" s="1">
        <f t="shared" si="94"/>
        <v>1.2209029908144986E-2</v>
      </c>
      <c r="BE173" s="1">
        <f t="shared" si="92"/>
        <v>0</v>
      </c>
      <c r="BF173" s="1">
        <f t="shared" si="98"/>
        <v>388.79031352449738</v>
      </c>
      <c r="BG173" s="1">
        <f t="shared" si="99"/>
        <v>289.54302910755371</v>
      </c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6" t="e">
        <f t="shared" si="72"/>
        <v>#REF!</v>
      </c>
      <c r="BS173">
        <f t="shared" si="82"/>
        <v>3</v>
      </c>
      <c r="BT173">
        <f t="shared" si="83"/>
        <v>1</v>
      </c>
    </row>
    <row r="174" spans="1:72" x14ac:dyDescent="0.25">
      <c r="A174" s="7">
        <v>38107</v>
      </c>
      <c r="B174" s="8">
        <v>0.22054799999999999</v>
      </c>
      <c r="C174" s="8">
        <f t="shared" si="73"/>
        <v>0.20406505360990221</v>
      </c>
      <c r="D174" s="9">
        <f t="shared" si="102"/>
        <v>1.0740242685352657</v>
      </c>
      <c r="E174" s="8">
        <v>11.3</v>
      </c>
      <c r="F174" s="8">
        <f t="shared" si="74"/>
        <v>11.119781537628377</v>
      </c>
      <c r="G174" s="9">
        <f t="shared" si="103"/>
        <v>2.6718469417401893</v>
      </c>
      <c r="H174" s="8">
        <v>0.1502</v>
      </c>
      <c r="I174" s="8">
        <f t="shared" si="75"/>
        <v>0.17574752574465907</v>
      </c>
      <c r="J174" s="9">
        <f t="shared" si="76"/>
        <v>0.37574752574465908</v>
      </c>
      <c r="K174" s="8">
        <v>5.7000000000000002E-2</v>
      </c>
      <c r="L174" s="8">
        <f t="shared" si="77"/>
        <v>4.9828105092961018E-2</v>
      </c>
      <c r="M174" s="9">
        <f t="shared" si="104"/>
        <v>1.3475747953677428</v>
      </c>
      <c r="N174" s="17">
        <v>30.7</v>
      </c>
      <c r="O174" s="17">
        <f t="shared" si="106"/>
        <v>17.108780778065103</v>
      </c>
      <c r="P174" s="79"/>
      <c r="Q174" t="str">
        <f>_xll.BDH($Q$2,"PX_LAST",A174,A174,"Days=A","Fill=P")</f>
        <v>#N/A Invalid Security</v>
      </c>
      <c r="U174" s="40">
        <f t="shared" si="105"/>
        <v>1.3672983828469643</v>
      </c>
      <c r="V174" s="14" t="str">
        <f t="shared" si="101"/>
        <v>SD</v>
      </c>
      <c r="W174" t="str">
        <f t="shared" si="95"/>
        <v>SD</v>
      </c>
      <c r="X174" s="17">
        <f t="shared" si="84"/>
        <v>1.8073639123849745</v>
      </c>
      <c r="Y174" s="34" t="str">
        <f t="shared" si="100"/>
        <v>SD</v>
      </c>
      <c r="Z174">
        <v>0</v>
      </c>
      <c r="AB174" s="16">
        <f t="shared" si="78"/>
        <v>38107</v>
      </c>
      <c r="AC174" s="1" t="e">
        <f t="shared" si="79"/>
        <v>#N/A</v>
      </c>
      <c r="AD174" s="1">
        <f t="shared" si="79"/>
        <v>1.3672983828469643</v>
      </c>
      <c r="AE174" s="1" t="e">
        <f t="shared" si="79"/>
        <v>#N/A</v>
      </c>
      <c r="AF174" s="1" t="e">
        <f t="shared" si="79"/>
        <v>#N/A</v>
      </c>
      <c r="AG174">
        <v>0</v>
      </c>
      <c r="AH174" s="1">
        <v>30.7</v>
      </c>
      <c r="AJ174" s="16">
        <f t="shared" si="80"/>
        <v>38107</v>
      </c>
      <c r="AK174" s="1" t="e">
        <f t="shared" si="85"/>
        <v>#N/A</v>
      </c>
      <c r="AL174" s="1">
        <f t="shared" si="85"/>
        <v>1.3672983828469643</v>
      </c>
      <c r="AM174" s="1" t="e">
        <f t="shared" si="85"/>
        <v>#N/A</v>
      </c>
      <c r="AN174" s="1" t="e">
        <f t="shared" si="85"/>
        <v>#N/A</v>
      </c>
      <c r="AO174" s="1" t="e">
        <f t="shared" si="86"/>
        <v>#N/A</v>
      </c>
      <c r="AP174" s="1">
        <f t="shared" si="87"/>
        <v>1126.21</v>
      </c>
      <c r="AQ174" s="1" t="e">
        <f t="shared" si="88"/>
        <v>#N/A</v>
      </c>
      <c r="AR174" s="1" t="e">
        <f t="shared" si="89"/>
        <v>#N/A</v>
      </c>
      <c r="AS174" s="1"/>
      <c r="AT174" s="1"/>
      <c r="AU174" s="16">
        <f t="shared" si="93"/>
        <v>38107</v>
      </c>
      <c r="AV174">
        <f t="shared" si="96"/>
        <v>3</v>
      </c>
      <c r="AW174">
        <f t="shared" si="97"/>
        <v>3</v>
      </c>
      <c r="AX174" s="1"/>
      <c r="AY174" s="1"/>
      <c r="AZ174" s="7">
        <f t="shared" si="81"/>
        <v>38107</v>
      </c>
      <c r="BA174" s="1">
        <f>_xll.BDH($BA$4,"PX_LAST",$A173,$A173,"Days=A","Fill=P")</f>
        <v>1126.21</v>
      </c>
      <c r="BB174" s="1" t="str">
        <f t="shared" si="90"/>
        <v>SD</v>
      </c>
      <c r="BC174" s="1">
        <f t="shared" si="91"/>
        <v>0</v>
      </c>
      <c r="BD174" s="1">
        <f t="shared" si="94"/>
        <v>-1.6358935839432598E-2</v>
      </c>
      <c r="BE174" s="1">
        <f t="shared" si="92"/>
        <v>0</v>
      </c>
      <c r="BF174" s="1">
        <f t="shared" si="98"/>
        <v>388.79031352449738</v>
      </c>
      <c r="BG174" s="1">
        <f t="shared" si="99"/>
        <v>284.80641327162829</v>
      </c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6" t="e">
        <f t="shared" si="72"/>
        <v>#REF!</v>
      </c>
      <c r="BS174">
        <f t="shared" si="82"/>
        <v>3</v>
      </c>
      <c r="BT174">
        <f t="shared" si="83"/>
        <v>1</v>
      </c>
    </row>
    <row r="175" spans="1:72" x14ac:dyDescent="0.25">
      <c r="A175" s="7">
        <v>38138</v>
      </c>
      <c r="B175" s="8">
        <v>0.28131099999999998</v>
      </c>
      <c r="C175" s="8">
        <f t="shared" si="73"/>
        <v>0.26586181072198045</v>
      </c>
      <c r="D175" s="9">
        <f t="shared" si="102"/>
        <v>1.3463888007562019</v>
      </c>
      <c r="E175" s="8">
        <v>11.3</v>
      </c>
      <c r="F175" s="8">
        <f t="shared" si="74"/>
        <v>11.263956307525676</v>
      </c>
      <c r="G175" s="9">
        <f t="shared" si="103"/>
        <v>2.2503224850295824</v>
      </c>
      <c r="H175" s="8">
        <v>3.8300000000000001E-2</v>
      </c>
      <c r="I175" s="8">
        <f t="shared" si="75"/>
        <v>6.5789505148931809E-2</v>
      </c>
      <c r="J175" s="9">
        <f t="shared" si="76"/>
        <v>0.26578950514893185</v>
      </c>
      <c r="K175" s="8">
        <v>0.11700000000000001</v>
      </c>
      <c r="L175" s="8">
        <f t="shared" si="77"/>
        <v>0.10356562101859222</v>
      </c>
      <c r="M175" s="9">
        <f t="shared" si="104"/>
        <v>1.3322692071151039</v>
      </c>
      <c r="N175" s="17">
        <v>43.5</v>
      </c>
      <c r="O175" s="17">
        <f t="shared" si="106"/>
        <v>38.221756155613022</v>
      </c>
      <c r="P175" s="79"/>
      <c r="Q175" t="str">
        <f>_xll.BDH($Q$2,"PX_LAST",A175,A175,"Days=A","Fill=P")</f>
        <v>#N/A Invalid Security</v>
      </c>
      <c r="U175" s="40">
        <f t="shared" si="105"/>
        <v>1.2986924995124549</v>
      </c>
      <c r="V175" s="14" t="str">
        <f t="shared" si="101"/>
        <v>SD</v>
      </c>
      <c r="W175" t="str">
        <f t="shared" si="95"/>
        <v>SD</v>
      </c>
      <c r="X175" s="17">
        <f t="shared" si="84"/>
        <v>1.8073639123849745</v>
      </c>
      <c r="Y175" s="34" t="str">
        <f t="shared" si="100"/>
        <v>SD</v>
      </c>
      <c r="Z175">
        <v>0</v>
      </c>
      <c r="AB175" s="16">
        <f t="shared" si="78"/>
        <v>38138</v>
      </c>
      <c r="AC175" s="1" t="e">
        <f t="shared" si="79"/>
        <v>#N/A</v>
      </c>
      <c r="AD175" s="1">
        <f t="shared" si="79"/>
        <v>1.2986924995124549</v>
      </c>
      <c r="AE175" s="1" t="e">
        <f t="shared" si="79"/>
        <v>#N/A</v>
      </c>
      <c r="AF175" s="1" t="e">
        <f t="shared" si="79"/>
        <v>#N/A</v>
      </c>
      <c r="AG175">
        <v>0</v>
      </c>
      <c r="AH175" s="1">
        <v>43.5</v>
      </c>
      <c r="AJ175" s="16">
        <f t="shared" si="80"/>
        <v>38138</v>
      </c>
      <c r="AK175" s="1" t="e">
        <f t="shared" si="85"/>
        <v>#N/A</v>
      </c>
      <c r="AL175" s="1">
        <f t="shared" si="85"/>
        <v>1.2986924995124549</v>
      </c>
      <c r="AM175" s="1" t="e">
        <f t="shared" si="85"/>
        <v>#N/A</v>
      </c>
      <c r="AN175" s="1" t="e">
        <f t="shared" si="85"/>
        <v>#N/A</v>
      </c>
      <c r="AO175" s="1" t="e">
        <f t="shared" si="86"/>
        <v>#N/A</v>
      </c>
      <c r="AP175" s="1">
        <f t="shared" si="87"/>
        <v>1107.31</v>
      </c>
      <c r="AQ175" s="1" t="e">
        <f t="shared" si="88"/>
        <v>#N/A</v>
      </c>
      <c r="AR175" s="1" t="e">
        <f t="shared" si="89"/>
        <v>#N/A</v>
      </c>
      <c r="AS175" s="1"/>
      <c r="AT175" s="1"/>
      <c r="AU175" s="16">
        <f t="shared" si="93"/>
        <v>38138</v>
      </c>
      <c r="AV175">
        <f t="shared" si="96"/>
        <v>3</v>
      </c>
      <c r="AW175">
        <f t="shared" si="97"/>
        <v>3</v>
      </c>
      <c r="AX175" s="1"/>
      <c r="AY175" s="1"/>
      <c r="AZ175" s="7">
        <f t="shared" si="81"/>
        <v>38138</v>
      </c>
      <c r="BA175" s="1">
        <f>_xll.BDH($BA$4,"PX_LAST",$A174,$A174,"Days=A","Fill=P")</f>
        <v>1107.31</v>
      </c>
      <c r="BB175" s="1" t="str">
        <f t="shared" si="90"/>
        <v>SD</v>
      </c>
      <c r="BC175" s="1">
        <f t="shared" si="91"/>
        <v>0</v>
      </c>
      <c r="BD175" s="1">
        <f t="shared" si="94"/>
        <v>-1.6781950080358099E-2</v>
      </c>
      <c r="BE175" s="1">
        <f t="shared" si="92"/>
        <v>0</v>
      </c>
      <c r="BF175" s="1">
        <f t="shared" si="98"/>
        <v>388.79031352449738</v>
      </c>
      <c r="BG175" s="1">
        <f t="shared" si="99"/>
        <v>280.02680626153796</v>
      </c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6" t="e">
        <f t="shared" si="72"/>
        <v>#REF!</v>
      </c>
      <c r="BS175">
        <f t="shared" si="82"/>
        <v>3</v>
      </c>
      <c r="BT175">
        <f t="shared" si="83"/>
        <v>1</v>
      </c>
    </row>
    <row r="176" spans="1:72" x14ac:dyDescent="0.25">
      <c r="A176" s="7">
        <v>38168</v>
      </c>
      <c r="B176" s="8">
        <v>0.33228799999999997</v>
      </c>
      <c r="C176" s="8">
        <f t="shared" si="73"/>
        <v>0.31900276214439605</v>
      </c>
      <c r="D176" s="9">
        <f t="shared" si="102"/>
        <v>1.5480989471820159</v>
      </c>
      <c r="E176" s="8">
        <v>11.1</v>
      </c>
      <c r="F176" s="8">
        <f t="shared" si="74"/>
        <v>11.132791261505137</v>
      </c>
      <c r="G176" s="9">
        <f t="shared" si="103"/>
        <v>1.8821911573976235</v>
      </c>
      <c r="H176" s="8">
        <v>-0.47210000000000002</v>
      </c>
      <c r="I176" s="8">
        <f t="shared" si="75"/>
        <v>-0.36452209897021365</v>
      </c>
      <c r="J176" s="9">
        <f t="shared" si="76"/>
        <v>-0.16452209897021364</v>
      </c>
      <c r="K176" s="8">
        <v>8.9999999999999993E-3</v>
      </c>
      <c r="L176" s="8">
        <f t="shared" si="77"/>
        <v>2.7913124203718442E-2</v>
      </c>
      <c r="M176" s="9">
        <f t="shared" si="104"/>
        <v>1.1321315207232443</v>
      </c>
      <c r="N176" s="17">
        <v>15.8</v>
      </c>
      <c r="O176" s="17">
        <f t="shared" si="106"/>
        <v>20.284351231122606</v>
      </c>
      <c r="P176" s="79"/>
      <c r="Q176" t="str">
        <f>_xll.BDH($Q$2,"PX_LAST",A176,A176,"Days=A","Fill=P")</f>
        <v>#N/A Invalid Security</v>
      </c>
      <c r="U176" s="40">
        <f t="shared" si="105"/>
        <v>1.0994748815831676</v>
      </c>
      <c r="V176" s="14" t="str">
        <f t="shared" si="101"/>
        <v>SD</v>
      </c>
      <c r="W176" t="str">
        <f t="shared" si="95"/>
        <v>SD</v>
      </c>
      <c r="X176" s="17">
        <f t="shared" si="84"/>
        <v>1.8073639123849745</v>
      </c>
      <c r="Y176" s="34" t="str">
        <f t="shared" si="100"/>
        <v>SD</v>
      </c>
      <c r="Z176">
        <v>0</v>
      </c>
      <c r="AB176" s="16">
        <f t="shared" si="78"/>
        <v>38168</v>
      </c>
      <c r="AC176" s="1" t="e">
        <f t="shared" si="79"/>
        <v>#N/A</v>
      </c>
      <c r="AD176" s="1">
        <f t="shared" si="79"/>
        <v>1.0994748815831676</v>
      </c>
      <c r="AE176" s="1" t="e">
        <f t="shared" si="79"/>
        <v>#N/A</v>
      </c>
      <c r="AF176" s="1" t="e">
        <f t="shared" si="79"/>
        <v>#N/A</v>
      </c>
      <c r="AG176">
        <v>0</v>
      </c>
      <c r="AH176" s="1">
        <v>15.8</v>
      </c>
      <c r="AJ176" s="16">
        <f t="shared" si="80"/>
        <v>38168</v>
      </c>
      <c r="AK176" s="1" t="e">
        <f t="shared" si="85"/>
        <v>#N/A</v>
      </c>
      <c r="AL176" s="1">
        <f t="shared" si="85"/>
        <v>1.0994748815831676</v>
      </c>
      <c r="AM176" s="1" t="e">
        <f t="shared" si="85"/>
        <v>#N/A</v>
      </c>
      <c r="AN176" s="1" t="e">
        <f t="shared" si="85"/>
        <v>#N/A</v>
      </c>
      <c r="AO176" s="1" t="e">
        <f t="shared" si="86"/>
        <v>#N/A</v>
      </c>
      <c r="AP176" s="1">
        <f t="shared" si="87"/>
        <v>1120.68</v>
      </c>
      <c r="AQ176" s="1" t="e">
        <f t="shared" si="88"/>
        <v>#N/A</v>
      </c>
      <c r="AR176" s="1" t="e">
        <f t="shared" si="89"/>
        <v>#N/A</v>
      </c>
      <c r="AS176" s="1"/>
      <c r="AT176" s="1"/>
      <c r="AU176" s="16">
        <f t="shared" si="93"/>
        <v>38168</v>
      </c>
      <c r="AV176">
        <f t="shared" si="96"/>
        <v>3</v>
      </c>
      <c r="AW176">
        <f t="shared" si="97"/>
        <v>3</v>
      </c>
      <c r="AX176" s="1"/>
      <c r="AY176" s="1"/>
      <c r="AZ176" s="7">
        <f t="shared" si="81"/>
        <v>38168</v>
      </c>
      <c r="BA176" s="1">
        <f>_xll.BDH($BA$4,"PX_LAST",$A175,$A175,"Days=A","Fill=P")</f>
        <v>1120.68</v>
      </c>
      <c r="BB176" s="1" t="str">
        <f t="shared" si="90"/>
        <v>SD</v>
      </c>
      <c r="BC176" s="1">
        <f t="shared" si="91"/>
        <v>0</v>
      </c>
      <c r="BD176" s="1">
        <f t="shared" si="94"/>
        <v>1.2074306201515395E-2</v>
      </c>
      <c r="BE176" s="1">
        <f t="shared" si="92"/>
        <v>0</v>
      </c>
      <c r="BF176" s="1">
        <f t="shared" si="98"/>
        <v>388.79031352449738</v>
      </c>
      <c r="BG176" s="1">
        <f t="shared" si="99"/>
        <v>283.40793566497217</v>
      </c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6" t="e">
        <f t="shared" si="72"/>
        <v>#REF!</v>
      </c>
      <c r="BS176">
        <f t="shared" si="82"/>
        <v>3</v>
      </c>
      <c r="BT176">
        <f t="shared" si="83"/>
        <v>1</v>
      </c>
    </row>
    <row r="177" spans="1:72" x14ac:dyDescent="0.25">
      <c r="A177" s="7">
        <v>38199</v>
      </c>
      <c r="B177" s="8">
        <v>0.30475200000000002</v>
      </c>
      <c r="C177" s="8">
        <f t="shared" si="73"/>
        <v>0.30760215242887923</v>
      </c>
      <c r="D177" s="9">
        <f t="shared" si="102"/>
        <v>1.3524188428297081</v>
      </c>
      <c r="E177" s="8">
        <v>11.4</v>
      </c>
      <c r="F177" s="8">
        <f t="shared" si="74"/>
        <v>11.346558252301028</v>
      </c>
      <c r="G177" s="9">
        <f t="shared" si="103"/>
        <v>1.6842932585405428</v>
      </c>
      <c r="H177" s="8">
        <v>0.1074</v>
      </c>
      <c r="I177" s="8">
        <f t="shared" si="75"/>
        <v>1.3015580205957264E-2</v>
      </c>
      <c r="J177" s="9">
        <f t="shared" si="76"/>
        <v>0.21301558020595729</v>
      </c>
      <c r="K177" s="8">
        <v>8.8999999999999996E-2</v>
      </c>
      <c r="L177" s="8">
        <f t="shared" si="77"/>
        <v>7.6782624840743691E-2</v>
      </c>
      <c r="M177" s="9">
        <f t="shared" si="104"/>
        <v>1.1217666741378987</v>
      </c>
      <c r="N177" s="17">
        <v>-26</v>
      </c>
      <c r="O177" s="17">
        <f t="shared" si="106"/>
        <v>-16.743129753775477</v>
      </c>
      <c r="P177" s="79"/>
      <c r="Q177" t="str">
        <f>_xll.BDH($Q$2,"PX_LAST",A177,A177,"Days=A","Fill=P")</f>
        <v>#N/A Invalid Security</v>
      </c>
      <c r="U177" s="40">
        <f t="shared" si="105"/>
        <v>1.0928735889285268</v>
      </c>
      <c r="V177" s="14" t="str">
        <f t="shared" si="101"/>
        <v>SD</v>
      </c>
      <c r="W177" t="str">
        <f t="shared" si="95"/>
        <v>SD</v>
      </c>
      <c r="X177" s="17">
        <f t="shared" si="84"/>
        <v>1.8073639123849745</v>
      </c>
      <c r="Y177" s="34" t="str">
        <f t="shared" si="100"/>
        <v>SD</v>
      </c>
      <c r="Z177">
        <v>0</v>
      </c>
      <c r="AB177" s="16">
        <f t="shared" si="78"/>
        <v>38199</v>
      </c>
      <c r="AC177" s="1" t="e">
        <f t="shared" si="79"/>
        <v>#N/A</v>
      </c>
      <c r="AD177" s="1">
        <f t="shared" si="79"/>
        <v>1.0928735889285268</v>
      </c>
      <c r="AE177" s="1" t="e">
        <f t="shared" si="79"/>
        <v>#N/A</v>
      </c>
      <c r="AF177" s="1" t="e">
        <f t="shared" si="79"/>
        <v>#N/A</v>
      </c>
      <c r="AG177">
        <v>0</v>
      </c>
      <c r="AH177" s="1">
        <v>-18.7</v>
      </c>
      <c r="AJ177" s="16">
        <f t="shared" si="80"/>
        <v>38199</v>
      </c>
      <c r="AK177" s="1" t="e">
        <f t="shared" si="85"/>
        <v>#N/A</v>
      </c>
      <c r="AL177" s="1">
        <f t="shared" si="85"/>
        <v>1.0928735889285268</v>
      </c>
      <c r="AM177" s="1" t="e">
        <f t="shared" si="85"/>
        <v>#N/A</v>
      </c>
      <c r="AN177" s="1" t="e">
        <f t="shared" si="85"/>
        <v>#N/A</v>
      </c>
      <c r="AO177" s="1" t="e">
        <f t="shared" si="86"/>
        <v>#N/A</v>
      </c>
      <c r="AP177" s="1">
        <f t="shared" si="87"/>
        <v>1140.8399999999999</v>
      </c>
      <c r="AQ177" s="1" t="e">
        <f t="shared" si="88"/>
        <v>#N/A</v>
      </c>
      <c r="AR177" s="1" t="e">
        <f t="shared" si="89"/>
        <v>#N/A</v>
      </c>
      <c r="AS177" s="1"/>
      <c r="AT177" s="1"/>
      <c r="AU177" s="16">
        <f t="shared" si="93"/>
        <v>38199</v>
      </c>
      <c r="AV177">
        <f t="shared" si="96"/>
        <v>3</v>
      </c>
      <c r="AW177">
        <f t="shared" si="97"/>
        <v>3</v>
      </c>
      <c r="AX177" s="1"/>
      <c r="AY177" s="1"/>
      <c r="AZ177" s="7">
        <f t="shared" si="81"/>
        <v>38199</v>
      </c>
      <c r="BA177" s="1">
        <f>_xll.BDH($BA$4,"PX_LAST",$A176,$A176,"Days=A","Fill=P")</f>
        <v>1140.8399999999999</v>
      </c>
      <c r="BB177" s="1" t="str">
        <f t="shared" si="90"/>
        <v>SD</v>
      </c>
      <c r="BC177" s="1">
        <f t="shared" si="91"/>
        <v>0</v>
      </c>
      <c r="BD177" s="1">
        <f t="shared" si="94"/>
        <v>1.7989078059749364E-2</v>
      </c>
      <c r="BE177" s="1">
        <f t="shared" si="92"/>
        <v>0</v>
      </c>
      <c r="BF177" s="1">
        <f t="shared" si="98"/>
        <v>388.79031352449738</v>
      </c>
      <c r="BG177" s="1">
        <f t="shared" si="99"/>
        <v>288.50618314240177</v>
      </c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6" t="e">
        <f t="shared" si="72"/>
        <v>#REF!</v>
      </c>
      <c r="BS177">
        <f t="shared" si="82"/>
        <v>3</v>
      </c>
      <c r="BT177">
        <f t="shared" si="83"/>
        <v>1</v>
      </c>
    </row>
    <row r="178" spans="1:72" x14ac:dyDescent="0.25">
      <c r="A178" s="7">
        <v>38230</v>
      </c>
      <c r="B178" s="8">
        <v>0.16378100000000001</v>
      </c>
      <c r="C178" s="8">
        <f t="shared" si="73"/>
        <v>0.19254523048577588</v>
      </c>
      <c r="D178" s="9">
        <f t="shared" si="102"/>
        <v>0.50927164862333607</v>
      </c>
      <c r="E178" s="8">
        <v>11.2</v>
      </c>
      <c r="F178" s="8">
        <f t="shared" si="74"/>
        <v>11.229311650460204</v>
      </c>
      <c r="G178" s="9">
        <f t="shared" si="103"/>
        <v>1.4579663653030526</v>
      </c>
      <c r="H178" s="8">
        <v>7.6899999999999996E-2</v>
      </c>
      <c r="I178" s="8">
        <f t="shared" si="75"/>
        <v>6.4123116041191447E-2</v>
      </c>
      <c r="J178" s="9">
        <f t="shared" si="76"/>
        <v>0.26412311604119143</v>
      </c>
      <c r="K178" s="8">
        <v>9.0999999999999998E-2</v>
      </c>
      <c r="L178" s="8">
        <f t="shared" si="77"/>
        <v>8.8156524968148742E-2</v>
      </c>
      <c r="M178" s="9">
        <f t="shared" si="104"/>
        <v>1.0650275310322517</v>
      </c>
      <c r="N178" s="17">
        <v>-102.1</v>
      </c>
      <c r="O178" s="17">
        <f t="shared" si="106"/>
        <v>-85.028625950755099</v>
      </c>
      <c r="P178" s="79">
        <f>(O178-AVERAGE(O159:O178))/AVEDEV(O159:O178)</f>
        <v>-2.3153291702178813</v>
      </c>
      <c r="Q178" t="str">
        <f>_xll.BDH($Q$2,"PX_LAST",A178,A178,"Days=A","Fill=P")</f>
        <v>#N/A Invalid Security</v>
      </c>
      <c r="U178" s="40">
        <f t="shared" si="105"/>
        <v>0.82409716524995791</v>
      </c>
      <c r="V178" s="14" t="str">
        <f t="shared" si="101"/>
        <v>SD</v>
      </c>
      <c r="W178" t="str">
        <f t="shared" si="95"/>
        <v>SD</v>
      </c>
      <c r="X178" s="17">
        <f t="shared" si="84"/>
        <v>1.8073639123849745</v>
      </c>
      <c r="Y178" s="34" t="str">
        <f t="shared" si="100"/>
        <v>SD</v>
      </c>
      <c r="Z178">
        <v>0</v>
      </c>
      <c r="AB178" s="16">
        <f t="shared" si="78"/>
        <v>38230</v>
      </c>
      <c r="AC178" s="1">
        <f t="shared" si="79"/>
        <v>0.82409716524995791</v>
      </c>
      <c r="AD178" s="1">
        <f t="shared" si="79"/>
        <v>0.82409716524995791</v>
      </c>
      <c r="AE178" s="1" t="e">
        <f t="shared" si="79"/>
        <v>#N/A</v>
      </c>
      <c r="AF178" s="1" t="e">
        <f t="shared" si="79"/>
        <v>#N/A</v>
      </c>
      <c r="AG178">
        <v>0</v>
      </c>
      <c r="AH178" s="1">
        <v>-102.1</v>
      </c>
      <c r="AJ178" s="16">
        <f t="shared" si="80"/>
        <v>38230</v>
      </c>
      <c r="AK178" s="1">
        <f t="shared" si="85"/>
        <v>0.82409716524995791</v>
      </c>
      <c r="AL178" s="1">
        <f t="shared" si="85"/>
        <v>0.82409716524995791</v>
      </c>
      <c r="AM178" s="1" t="e">
        <f t="shared" si="85"/>
        <v>#N/A</v>
      </c>
      <c r="AN178" s="1" t="e">
        <f t="shared" si="85"/>
        <v>#N/A</v>
      </c>
      <c r="AO178" s="1">
        <f t="shared" si="86"/>
        <v>1101.72</v>
      </c>
      <c r="AP178" s="1">
        <f t="shared" si="87"/>
        <v>1101.72</v>
      </c>
      <c r="AQ178" s="1" t="e">
        <f t="shared" si="88"/>
        <v>#N/A</v>
      </c>
      <c r="AR178" s="1" t="e">
        <f t="shared" si="89"/>
        <v>#N/A</v>
      </c>
      <c r="AS178" s="1"/>
      <c r="AT178" s="1"/>
      <c r="AU178" s="16">
        <f t="shared" si="93"/>
        <v>38230</v>
      </c>
      <c r="AV178">
        <f t="shared" si="96"/>
        <v>3</v>
      </c>
      <c r="AW178">
        <f t="shared" si="97"/>
        <v>3</v>
      </c>
      <c r="AX178" s="1"/>
      <c r="AY178" s="1"/>
      <c r="AZ178" s="7">
        <f t="shared" si="81"/>
        <v>38230</v>
      </c>
      <c r="BA178" s="1">
        <f>_xll.BDH($BA$4,"PX_LAST",$A177,$A177,"Days=A","Fill=P")</f>
        <v>1101.72</v>
      </c>
      <c r="BB178" s="1" t="str">
        <f t="shared" si="90"/>
        <v>SD</v>
      </c>
      <c r="BC178" s="1">
        <f t="shared" si="91"/>
        <v>0</v>
      </c>
      <c r="BD178" s="1">
        <f t="shared" si="94"/>
        <v>-3.4290522772693732E-2</v>
      </c>
      <c r="BE178" s="1">
        <f t="shared" si="92"/>
        <v>0</v>
      </c>
      <c r="BF178" s="1">
        <f t="shared" si="98"/>
        <v>388.79031352449738</v>
      </c>
      <c r="BG178" s="1">
        <f t="shared" si="99"/>
        <v>278.61315529929431</v>
      </c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6" t="e">
        <f t="shared" si="72"/>
        <v>#REF!</v>
      </c>
      <c r="BS178">
        <f t="shared" si="82"/>
        <v>3</v>
      </c>
      <c r="BT178">
        <f t="shared" si="83"/>
        <v>1</v>
      </c>
    </row>
    <row r="179" spans="1:72" x14ac:dyDescent="0.25">
      <c r="A179" s="7">
        <v>38260</v>
      </c>
      <c r="B179" s="8">
        <v>0.22390699999999999</v>
      </c>
      <c r="C179" s="8">
        <f t="shared" si="73"/>
        <v>0.21763464609715516</v>
      </c>
      <c r="D179" s="9">
        <f t="shared" si="102"/>
        <v>0.63649356251686795</v>
      </c>
      <c r="E179" s="8">
        <v>10.9</v>
      </c>
      <c r="F179" s="8">
        <f t="shared" si="74"/>
        <v>10.965862330092042</v>
      </c>
      <c r="G179" s="9">
        <f t="shared" si="103"/>
        <v>1.2402592845049212</v>
      </c>
      <c r="H179" s="8">
        <v>0.16220000000000001</v>
      </c>
      <c r="I179" s="8">
        <f t="shared" si="75"/>
        <v>0.14258462320823831</v>
      </c>
      <c r="J179" s="9">
        <f t="shared" si="76"/>
        <v>0.34258462320823835</v>
      </c>
      <c r="K179" s="8">
        <v>0.16200000000000001</v>
      </c>
      <c r="L179" s="8">
        <f t="shared" si="77"/>
        <v>0.14723130499362977</v>
      </c>
      <c r="M179" s="9">
        <f t="shared" si="104"/>
        <v>1.1185528923556847</v>
      </c>
      <c r="N179" s="17">
        <v>-81.3</v>
      </c>
      <c r="O179" s="17">
        <f t="shared" si="106"/>
        <v>-82.045725190151032</v>
      </c>
      <c r="P179" s="79">
        <f t="shared" ref="P179:P242" si="107">(O179-AVERAGE(O160:O179))/AVEDEV(O160:O179)</f>
        <v>-1.9328858976655963</v>
      </c>
      <c r="Q179" t="str">
        <f>_xll.BDH($Q$2,"PX_LAST",A179,A179,"Days=A","Fill=P")</f>
        <v>#N/A Invalid Security</v>
      </c>
      <c r="U179" s="40">
        <f t="shared" si="105"/>
        <v>0.83447259064642809</v>
      </c>
      <c r="V179" s="14" t="str">
        <f t="shared" si="101"/>
        <v>E</v>
      </c>
      <c r="W179" t="str">
        <f t="shared" si="95"/>
        <v>E</v>
      </c>
      <c r="X179" s="17">
        <f t="shared" si="84"/>
        <v>0.83447259064642809</v>
      </c>
      <c r="Y179" s="34" t="str">
        <f t="shared" si="100"/>
        <v>E</v>
      </c>
      <c r="Z179">
        <v>0</v>
      </c>
      <c r="AB179" s="16">
        <f t="shared" si="78"/>
        <v>38260</v>
      </c>
      <c r="AC179" s="1">
        <f t="shared" si="79"/>
        <v>0.83447259064642809</v>
      </c>
      <c r="AD179" s="1">
        <f t="shared" si="79"/>
        <v>0.83447259064642809</v>
      </c>
      <c r="AE179" s="1" t="e">
        <f t="shared" si="79"/>
        <v>#N/A</v>
      </c>
      <c r="AF179" s="1" t="e">
        <f t="shared" si="79"/>
        <v>#N/A</v>
      </c>
      <c r="AG179">
        <v>0</v>
      </c>
      <c r="AH179" s="1">
        <v>-81.3</v>
      </c>
      <c r="AJ179" s="16">
        <f t="shared" si="80"/>
        <v>38260</v>
      </c>
      <c r="AK179" s="1">
        <f t="shared" si="85"/>
        <v>0.83447259064642809</v>
      </c>
      <c r="AL179" s="1">
        <f t="shared" si="85"/>
        <v>0.83447259064642809</v>
      </c>
      <c r="AM179" s="1" t="e">
        <f t="shared" si="85"/>
        <v>#N/A</v>
      </c>
      <c r="AN179" s="1" t="e">
        <f t="shared" si="85"/>
        <v>#N/A</v>
      </c>
      <c r="AO179" s="1">
        <f t="shared" si="86"/>
        <v>1104.24</v>
      </c>
      <c r="AP179" s="1">
        <f t="shared" si="87"/>
        <v>1104.24</v>
      </c>
      <c r="AQ179" s="1" t="e">
        <f t="shared" si="88"/>
        <v>#N/A</v>
      </c>
      <c r="AR179" s="1" t="e">
        <f t="shared" si="89"/>
        <v>#N/A</v>
      </c>
      <c r="AS179" s="1"/>
      <c r="AT179" s="1"/>
      <c r="AU179" s="16">
        <f t="shared" si="93"/>
        <v>38260</v>
      </c>
      <c r="AV179">
        <f t="shared" si="96"/>
        <v>4</v>
      </c>
      <c r="AW179">
        <f t="shared" si="97"/>
        <v>4</v>
      </c>
      <c r="AX179" s="1"/>
      <c r="AY179" s="1"/>
      <c r="AZ179" s="7">
        <f t="shared" si="81"/>
        <v>38260</v>
      </c>
      <c r="BA179" s="1">
        <f>_xll.BDH($BA$4,"PX_LAST",$A178,$A178,"Days=A","Fill=P")</f>
        <v>1104.24</v>
      </c>
      <c r="BB179" s="1" t="str">
        <f t="shared" si="90"/>
        <v>E</v>
      </c>
      <c r="BC179" s="1">
        <f t="shared" si="91"/>
        <v>1</v>
      </c>
      <c r="BD179" s="1">
        <f t="shared" si="94"/>
        <v>2.2873325345822426E-3</v>
      </c>
      <c r="BE179" s="1">
        <f t="shared" si="92"/>
        <v>0</v>
      </c>
      <c r="BF179" s="1">
        <f t="shared" si="98"/>
        <v>388.79031352449738</v>
      </c>
      <c r="BG179" s="1">
        <f t="shared" si="99"/>
        <v>279.25043623397301</v>
      </c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6" t="e">
        <f t="shared" si="72"/>
        <v>#REF!</v>
      </c>
      <c r="BS179">
        <f t="shared" si="82"/>
        <v>4</v>
      </c>
      <c r="BT179">
        <f t="shared" si="83"/>
        <v>1</v>
      </c>
    </row>
    <row r="180" spans="1:72" x14ac:dyDescent="0.25">
      <c r="A180" s="7">
        <v>38291</v>
      </c>
      <c r="B180" s="8">
        <v>0.18570999999999999</v>
      </c>
      <c r="C180" s="8">
        <f t="shared" si="73"/>
        <v>0.19209492921943105</v>
      </c>
      <c r="D180" s="9">
        <f t="shared" si="102"/>
        <v>0.37211951506172708</v>
      </c>
      <c r="E180" s="8">
        <v>10.1</v>
      </c>
      <c r="F180" s="8">
        <f t="shared" si="74"/>
        <v>10.273172466018408</v>
      </c>
      <c r="G180" s="9">
        <f t="shared" si="103"/>
        <v>0.9630171388692057</v>
      </c>
      <c r="H180" s="8">
        <v>0.30959999999999999</v>
      </c>
      <c r="I180" s="8">
        <f t="shared" si="75"/>
        <v>0.27619692464164769</v>
      </c>
      <c r="J180" s="9">
        <f t="shared" si="76"/>
        <v>0.4761969246416477</v>
      </c>
      <c r="K180" s="8">
        <v>6.0999999999999999E-2</v>
      </c>
      <c r="L180" s="8">
        <f t="shared" si="77"/>
        <v>7.8246260998725961E-2</v>
      </c>
      <c r="M180" s="9">
        <f t="shared" si="104"/>
        <v>0.91533843024167993</v>
      </c>
      <c r="N180" s="17">
        <v>-69.8</v>
      </c>
      <c r="O180" s="17">
        <f t="shared" si="106"/>
        <v>-72.249145038030207</v>
      </c>
      <c r="P180" s="79">
        <f t="shared" si="107"/>
        <v>-1.5692199454348068</v>
      </c>
      <c r="Q180" t="str">
        <f>_xll.BDH($Q$2,"PX_LAST",A180,A180,"Days=A","Fill=P")</f>
        <v>#N/A Invalid Security</v>
      </c>
      <c r="U180" s="40">
        <f t="shared" si="105"/>
        <v>0.68166800220356516</v>
      </c>
      <c r="V180" s="14" t="str">
        <f t="shared" si="101"/>
        <v>SD</v>
      </c>
      <c r="W180" t="str">
        <f t="shared" si="95"/>
        <v>SD</v>
      </c>
      <c r="X180" s="17">
        <f t="shared" si="84"/>
        <v>0.68166800220356516</v>
      </c>
      <c r="Y180" s="34" t="str">
        <f t="shared" si="100"/>
        <v>SD</v>
      </c>
      <c r="Z180">
        <v>0</v>
      </c>
      <c r="AB180" s="16">
        <f t="shared" si="78"/>
        <v>38291</v>
      </c>
      <c r="AC180" s="1">
        <f t="shared" si="79"/>
        <v>0.68166800220356516</v>
      </c>
      <c r="AD180" s="1">
        <f t="shared" si="79"/>
        <v>0.68166800220356516</v>
      </c>
      <c r="AE180" s="1" t="e">
        <f t="shared" si="79"/>
        <v>#N/A</v>
      </c>
      <c r="AF180" s="1" t="e">
        <f t="shared" si="79"/>
        <v>#N/A</v>
      </c>
      <c r="AG180">
        <v>0</v>
      </c>
      <c r="AH180" s="1">
        <v>-69.8</v>
      </c>
      <c r="AJ180" s="16">
        <f t="shared" si="80"/>
        <v>38291</v>
      </c>
      <c r="AK180" s="1">
        <f t="shared" si="85"/>
        <v>0.68166800220356516</v>
      </c>
      <c r="AL180" s="1">
        <f t="shared" si="85"/>
        <v>0.68166800220356516</v>
      </c>
      <c r="AM180" s="1" t="e">
        <f t="shared" si="85"/>
        <v>#N/A</v>
      </c>
      <c r="AN180" s="1" t="e">
        <f t="shared" si="85"/>
        <v>#N/A</v>
      </c>
      <c r="AO180" s="1">
        <f t="shared" si="86"/>
        <v>1114.58</v>
      </c>
      <c r="AP180" s="1">
        <f t="shared" si="87"/>
        <v>1114.58</v>
      </c>
      <c r="AQ180" s="1" t="e">
        <f t="shared" si="88"/>
        <v>#N/A</v>
      </c>
      <c r="AR180" s="1" t="e">
        <f t="shared" si="89"/>
        <v>#N/A</v>
      </c>
      <c r="AS180" s="1"/>
      <c r="AT180" s="1"/>
      <c r="AU180" s="16">
        <f t="shared" si="93"/>
        <v>38291</v>
      </c>
      <c r="AV180">
        <f t="shared" si="96"/>
        <v>3</v>
      </c>
      <c r="AW180">
        <f t="shared" si="97"/>
        <v>3</v>
      </c>
      <c r="AX180" s="1"/>
      <c r="AY180" s="1"/>
      <c r="AZ180" s="7">
        <f t="shared" si="81"/>
        <v>38291</v>
      </c>
      <c r="BA180" s="1">
        <f>_xll.BDH($BA$4,"PX_LAST",$A179,$A179,"Days=A","Fill=P")</f>
        <v>1114.58</v>
      </c>
      <c r="BB180" s="1" t="str">
        <f t="shared" si="90"/>
        <v>SD</v>
      </c>
      <c r="BC180" s="1">
        <f t="shared" si="91"/>
        <v>0</v>
      </c>
      <c r="BD180" s="1">
        <f t="shared" si="94"/>
        <v>9.3639063971600045E-3</v>
      </c>
      <c r="BE180" s="1">
        <f t="shared" si="92"/>
        <v>9.3639063971600045E-3</v>
      </c>
      <c r="BF180" s="1">
        <f t="shared" si="98"/>
        <v>392.43090962846327</v>
      </c>
      <c r="BG180" s="1">
        <f t="shared" si="99"/>
        <v>281.86531118023402</v>
      </c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6" t="e">
        <f t="shared" si="72"/>
        <v>#REF!</v>
      </c>
      <c r="BS180">
        <f t="shared" si="82"/>
        <v>3</v>
      </c>
      <c r="BT180">
        <f t="shared" si="83"/>
        <v>1</v>
      </c>
    </row>
    <row r="181" spans="1:72" x14ac:dyDescent="0.25">
      <c r="A181" s="7">
        <v>38321</v>
      </c>
      <c r="B181" s="8">
        <v>0.203676</v>
      </c>
      <c r="C181" s="8">
        <f t="shared" si="73"/>
        <v>0.2013597858438862</v>
      </c>
      <c r="D181" s="9">
        <f t="shared" si="102"/>
        <v>0.34928634738363107</v>
      </c>
      <c r="E181" s="8">
        <v>9.8000000000000007</v>
      </c>
      <c r="F181" s="8">
        <f t="shared" si="74"/>
        <v>9.8946344932036823</v>
      </c>
      <c r="G181" s="9">
        <f t="shared" si="103"/>
        <v>0.7805851544007778</v>
      </c>
      <c r="H181" s="8">
        <v>0.223</v>
      </c>
      <c r="I181" s="8">
        <f t="shared" si="75"/>
        <v>0.23363938492832953</v>
      </c>
      <c r="J181" s="9">
        <f t="shared" si="76"/>
        <v>0.43363938492832954</v>
      </c>
      <c r="K181" s="8">
        <v>0.50800000000000001</v>
      </c>
      <c r="L181" s="8">
        <f t="shared" si="77"/>
        <v>0.42204925219974521</v>
      </c>
      <c r="M181" s="9">
        <f t="shared" si="104"/>
        <v>1.8234230861039504</v>
      </c>
      <c r="N181" s="17">
        <v>23.2</v>
      </c>
      <c r="O181" s="17">
        <f t="shared" si="106"/>
        <v>4.1101709923939573</v>
      </c>
      <c r="P181" s="79">
        <f t="shared" si="107"/>
        <v>6.1599546766071718E-2</v>
      </c>
      <c r="Q181" t="str">
        <f>_xll.BDH($Q$2,"PX_LAST",A181,A181,"Days=A","Fill=P")</f>
        <v>#N/A Invalid Security</v>
      </c>
      <c r="U181" s="40">
        <f t="shared" si="105"/>
        <v>0.84673349320417213</v>
      </c>
      <c r="V181" s="14" t="str">
        <f t="shared" si="101"/>
        <v>E</v>
      </c>
      <c r="W181" t="str">
        <f t="shared" si="95"/>
        <v>E</v>
      </c>
      <c r="X181" s="17">
        <f t="shared" si="84"/>
        <v>0.84673349320417213</v>
      </c>
      <c r="Y181" s="34" t="str">
        <f t="shared" si="100"/>
        <v>E</v>
      </c>
      <c r="Z181">
        <v>0</v>
      </c>
      <c r="AB181" s="16">
        <f t="shared" si="78"/>
        <v>38321</v>
      </c>
      <c r="AC181" s="1">
        <f t="shared" si="79"/>
        <v>0.84673349320417213</v>
      </c>
      <c r="AD181" s="1" t="e">
        <f t="shared" si="79"/>
        <v>#N/A</v>
      </c>
      <c r="AE181" s="1" t="e">
        <f t="shared" si="79"/>
        <v>#N/A</v>
      </c>
      <c r="AF181" s="1" t="e">
        <f t="shared" si="79"/>
        <v>#N/A</v>
      </c>
      <c r="AG181">
        <v>0</v>
      </c>
      <c r="AH181" s="1">
        <v>23.2</v>
      </c>
      <c r="AJ181" s="16">
        <f t="shared" si="80"/>
        <v>38321</v>
      </c>
      <c r="AK181" s="1">
        <f t="shared" si="85"/>
        <v>0.84673349320417213</v>
      </c>
      <c r="AL181" s="1" t="e">
        <f t="shared" si="85"/>
        <v>#N/A</v>
      </c>
      <c r="AM181" s="1" t="e">
        <f t="shared" si="85"/>
        <v>#N/A</v>
      </c>
      <c r="AN181" s="1" t="e">
        <f t="shared" si="85"/>
        <v>#N/A</v>
      </c>
      <c r="AO181" s="1">
        <f t="shared" si="86"/>
        <v>1130.2</v>
      </c>
      <c r="AP181" s="1" t="e">
        <f t="shared" si="87"/>
        <v>#N/A</v>
      </c>
      <c r="AQ181" s="1" t="e">
        <f t="shared" si="88"/>
        <v>#N/A</v>
      </c>
      <c r="AR181" s="1" t="e">
        <f t="shared" si="89"/>
        <v>#N/A</v>
      </c>
      <c r="AS181" s="1"/>
      <c r="AT181" s="1"/>
      <c r="AU181" s="16">
        <f t="shared" si="93"/>
        <v>38321</v>
      </c>
      <c r="AV181">
        <f t="shared" si="96"/>
        <v>4</v>
      </c>
      <c r="AW181">
        <f t="shared" si="97"/>
        <v>4</v>
      </c>
      <c r="AX181" s="1"/>
      <c r="AY181" s="1"/>
      <c r="AZ181" s="7">
        <f t="shared" si="81"/>
        <v>38321</v>
      </c>
      <c r="BA181" s="1">
        <f>_xll.BDH($BA$4,"PX_LAST",$A180,$A180,"Days=A","Fill=P")</f>
        <v>1130.2</v>
      </c>
      <c r="BB181" s="1" t="str">
        <f t="shared" si="90"/>
        <v>E</v>
      </c>
      <c r="BC181" s="1">
        <f t="shared" si="91"/>
        <v>1</v>
      </c>
      <c r="BD181" s="1">
        <f t="shared" si="94"/>
        <v>1.4014247519245071E-2</v>
      </c>
      <c r="BE181" s="1">
        <f t="shared" si="92"/>
        <v>0</v>
      </c>
      <c r="BF181" s="1">
        <f t="shared" si="98"/>
        <v>392.43090962846327</v>
      </c>
      <c r="BG181" s="1">
        <f t="shared" si="99"/>
        <v>285.81544141820285</v>
      </c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6" t="e">
        <f t="shared" si="72"/>
        <v>#REF!</v>
      </c>
      <c r="BS181">
        <f t="shared" si="82"/>
        <v>4</v>
      </c>
      <c r="BT181">
        <f t="shared" si="83"/>
        <v>1</v>
      </c>
    </row>
    <row r="182" spans="1:72" x14ac:dyDescent="0.25">
      <c r="A182" s="7">
        <v>38352</v>
      </c>
      <c r="B182" s="8">
        <v>0.31199300000000002</v>
      </c>
      <c r="C182" s="8">
        <f t="shared" si="73"/>
        <v>0.28986635716877729</v>
      </c>
      <c r="D182" s="9">
        <f t="shared" si="102"/>
        <v>1.2791109205040401</v>
      </c>
      <c r="E182" s="8">
        <v>9.9</v>
      </c>
      <c r="F182" s="8">
        <f t="shared" si="74"/>
        <v>9.8989268986407382</v>
      </c>
      <c r="G182" s="9">
        <f t="shared" si="103"/>
        <v>0.70684727289904647</v>
      </c>
      <c r="H182" s="8">
        <v>0.78720000000000001</v>
      </c>
      <c r="I182" s="8">
        <f t="shared" si="75"/>
        <v>0.67648787698566604</v>
      </c>
      <c r="J182" s="9">
        <f t="shared" si="76"/>
        <v>0.8764878769856661</v>
      </c>
      <c r="K182" s="8">
        <v>0.40699999999999997</v>
      </c>
      <c r="L182" s="8">
        <f t="shared" si="77"/>
        <v>0.41000985043994903</v>
      </c>
      <c r="M182" s="9">
        <f t="shared" si="104"/>
        <v>1.7775936229414508</v>
      </c>
      <c r="N182" s="17">
        <v>19.8</v>
      </c>
      <c r="O182" s="17">
        <f t="shared" si="106"/>
        <v>16.662034198478793</v>
      </c>
      <c r="P182" s="79">
        <f t="shared" si="107"/>
        <v>0.31365446443412126</v>
      </c>
      <c r="Q182" t="str">
        <f>_xll.BDH($Q$2,"PX_LAST",A182,A182,"Days=A","Fill=P")</f>
        <v>#N/A Invalid Security</v>
      </c>
      <c r="U182" s="40">
        <f t="shared" si="105"/>
        <v>1.1600099233325509</v>
      </c>
      <c r="V182" s="14" t="str">
        <f t="shared" si="101"/>
        <v>E</v>
      </c>
      <c r="W182" t="str">
        <f t="shared" si="95"/>
        <v>E</v>
      </c>
      <c r="X182" s="17">
        <f t="shared" si="84"/>
        <v>0.84673349320417213</v>
      </c>
      <c r="Y182" s="34" t="str">
        <f t="shared" si="100"/>
        <v>E</v>
      </c>
      <c r="Z182">
        <v>0</v>
      </c>
      <c r="AB182" s="16">
        <f t="shared" si="78"/>
        <v>38352</v>
      </c>
      <c r="AC182" s="1">
        <f t="shared" si="79"/>
        <v>1.1600099233325509</v>
      </c>
      <c r="AD182" s="1" t="e">
        <f t="shared" si="79"/>
        <v>#N/A</v>
      </c>
      <c r="AE182" s="1" t="e">
        <f t="shared" si="79"/>
        <v>#N/A</v>
      </c>
      <c r="AF182" s="1" t="e">
        <f t="shared" si="79"/>
        <v>#N/A</v>
      </c>
      <c r="AG182">
        <v>0</v>
      </c>
      <c r="AH182" s="1">
        <v>19.8</v>
      </c>
      <c r="AJ182" s="16">
        <f t="shared" si="80"/>
        <v>38352</v>
      </c>
      <c r="AK182" s="1">
        <f t="shared" si="85"/>
        <v>1.1600099233325509</v>
      </c>
      <c r="AL182" s="1" t="e">
        <f t="shared" si="85"/>
        <v>#N/A</v>
      </c>
      <c r="AM182" s="1" t="e">
        <f t="shared" si="85"/>
        <v>#N/A</v>
      </c>
      <c r="AN182" s="1" t="e">
        <f t="shared" si="85"/>
        <v>#N/A</v>
      </c>
      <c r="AO182" s="1">
        <f t="shared" si="86"/>
        <v>1173.82</v>
      </c>
      <c r="AP182" s="1" t="e">
        <f t="shared" si="87"/>
        <v>#N/A</v>
      </c>
      <c r="AQ182" s="1" t="e">
        <f t="shared" si="88"/>
        <v>#N/A</v>
      </c>
      <c r="AR182" s="1" t="e">
        <f t="shared" si="89"/>
        <v>#N/A</v>
      </c>
      <c r="AS182" s="1"/>
      <c r="AT182" s="1"/>
      <c r="AU182" s="16">
        <f t="shared" si="93"/>
        <v>38352</v>
      </c>
      <c r="AV182">
        <f t="shared" si="96"/>
        <v>4</v>
      </c>
      <c r="AW182">
        <f t="shared" si="97"/>
        <v>4</v>
      </c>
      <c r="AX182" s="1"/>
      <c r="AY182" s="1"/>
      <c r="AZ182" s="7">
        <f t="shared" si="81"/>
        <v>38352</v>
      </c>
      <c r="BA182" s="1">
        <f>_xll.BDH($BA$4,"PX_LAST",$A181,$A181,"Days=A","Fill=P")</f>
        <v>1173.82</v>
      </c>
      <c r="BB182" s="1" t="str">
        <f t="shared" si="90"/>
        <v>E</v>
      </c>
      <c r="BC182" s="1">
        <f t="shared" si="91"/>
        <v>1</v>
      </c>
      <c r="BD182" s="1">
        <f t="shared" si="94"/>
        <v>3.8594938948858459E-2</v>
      </c>
      <c r="BE182" s="1">
        <f t="shared" si="92"/>
        <v>3.8594938948858459E-2</v>
      </c>
      <c r="BF182" s="1">
        <f t="shared" si="98"/>
        <v>407.5767566272188</v>
      </c>
      <c r="BG182" s="1">
        <f t="shared" si="99"/>
        <v>296.84647093037944</v>
      </c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6" t="e">
        <f t="shared" si="72"/>
        <v>#REF!</v>
      </c>
      <c r="BS182">
        <f t="shared" si="82"/>
        <v>4</v>
      </c>
      <c r="BT182">
        <f t="shared" si="83"/>
        <v>1</v>
      </c>
    </row>
    <row r="183" spans="1:72" x14ac:dyDescent="0.25">
      <c r="A183" s="7">
        <v>38383</v>
      </c>
      <c r="B183" s="8">
        <v>0.38028400000000001</v>
      </c>
      <c r="C183" s="8">
        <f t="shared" si="73"/>
        <v>0.3622004714337555</v>
      </c>
      <c r="D183" s="9">
        <f t="shared" si="102"/>
        <v>2.1445446617403698</v>
      </c>
      <c r="E183" s="8">
        <v>9.5</v>
      </c>
      <c r="F183" s="8">
        <f t="shared" si="74"/>
        <v>9.5797853797281487</v>
      </c>
      <c r="G183" s="9">
        <f t="shared" si="103"/>
        <v>0.53124869652136641</v>
      </c>
      <c r="H183" s="8">
        <v>-5.2400000000000002E-2</v>
      </c>
      <c r="I183" s="8">
        <f t="shared" si="75"/>
        <v>9.3377575397133206E-2</v>
      </c>
      <c r="J183" s="9">
        <f t="shared" si="76"/>
        <v>0.29337757539713322</v>
      </c>
      <c r="K183" s="8">
        <v>0.45700000000000002</v>
      </c>
      <c r="L183" s="8">
        <f t="shared" si="77"/>
        <v>0.44760197008798985</v>
      </c>
      <c r="M183" s="9">
        <f t="shared" si="104"/>
        <v>1.875205733930873</v>
      </c>
      <c r="N183" s="17">
        <v>-17.2</v>
      </c>
      <c r="O183" s="17">
        <f t="shared" si="106"/>
        <v>-10.427593160304241</v>
      </c>
      <c r="P183" s="79">
        <f t="shared" si="107"/>
        <v>-0.46762748744411792</v>
      </c>
      <c r="Q183" t="str">
        <f>_xll.BDH($Q$2,"PX_LAST",A183,A183,"Days=A","Fill=P")</f>
        <v>#N/A Invalid Security</v>
      </c>
      <c r="U183" s="40">
        <f t="shared" si="105"/>
        <v>1.2110941668974355</v>
      </c>
      <c r="V183" s="14" t="str">
        <f t="shared" si="101"/>
        <v>E</v>
      </c>
      <c r="W183" t="str">
        <f t="shared" si="95"/>
        <v>E</v>
      </c>
      <c r="X183" s="17">
        <f t="shared" si="84"/>
        <v>0.84673349320417213</v>
      </c>
      <c r="Y183" s="34" t="str">
        <f t="shared" si="100"/>
        <v>E</v>
      </c>
      <c r="Z183">
        <v>0</v>
      </c>
      <c r="AB183" s="16">
        <f t="shared" si="78"/>
        <v>38383</v>
      </c>
      <c r="AC183" s="1">
        <f t="shared" si="79"/>
        <v>1.2110941668974355</v>
      </c>
      <c r="AD183" s="1" t="e">
        <f t="shared" si="79"/>
        <v>#N/A</v>
      </c>
      <c r="AE183" s="1" t="e">
        <f t="shared" si="79"/>
        <v>#N/A</v>
      </c>
      <c r="AF183" s="1" t="e">
        <f t="shared" si="79"/>
        <v>#N/A</v>
      </c>
      <c r="AG183">
        <v>0</v>
      </c>
      <c r="AH183" s="1">
        <v>-17.2</v>
      </c>
      <c r="AJ183" s="16">
        <f t="shared" si="80"/>
        <v>38383</v>
      </c>
      <c r="AK183" s="1">
        <f t="shared" si="85"/>
        <v>1.2110941668974355</v>
      </c>
      <c r="AL183" s="1" t="e">
        <f t="shared" si="85"/>
        <v>#N/A</v>
      </c>
      <c r="AM183" s="1" t="e">
        <f t="shared" si="85"/>
        <v>#N/A</v>
      </c>
      <c r="AN183" s="1" t="e">
        <f t="shared" si="85"/>
        <v>#N/A</v>
      </c>
      <c r="AO183" s="1">
        <f t="shared" si="86"/>
        <v>1211.92</v>
      </c>
      <c r="AP183" s="1" t="e">
        <f t="shared" si="87"/>
        <v>#N/A</v>
      </c>
      <c r="AQ183" s="1" t="e">
        <f t="shared" si="88"/>
        <v>#N/A</v>
      </c>
      <c r="AR183" s="1" t="e">
        <f t="shared" si="89"/>
        <v>#N/A</v>
      </c>
      <c r="AS183" s="1"/>
      <c r="AT183" s="1"/>
      <c r="AU183" s="16">
        <f t="shared" si="93"/>
        <v>38383</v>
      </c>
      <c r="AV183">
        <f t="shared" si="96"/>
        <v>4</v>
      </c>
      <c r="AW183">
        <f t="shared" si="97"/>
        <v>4</v>
      </c>
      <c r="AX183" s="1"/>
      <c r="AY183" s="1"/>
      <c r="AZ183" s="7">
        <f t="shared" si="81"/>
        <v>38383</v>
      </c>
      <c r="BA183" s="1">
        <f>_xll.BDH($BA$4,"PX_LAST",$A182,$A182,"Days=A","Fill=P")</f>
        <v>1211.92</v>
      </c>
      <c r="BB183" s="1" t="str">
        <f t="shared" si="90"/>
        <v>E</v>
      </c>
      <c r="BC183" s="1">
        <f t="shared" si="91"/>
        <v>1</v>
      </c>
      <c r="BD183" s="1">
        <f t="shared" si="94"/>
        <v>3.2458128162750732E-2</v>
      </c>
      <c r="BE183" s="1">
        <f t="shared" si="92"/>
        <v>3.2458128162750732E-2</v>
      </c>
      <c r="BF183" s="1">
        <f t="shared" si="98"/>
        <v>420.80593522998333</v>
      </c>
      <c r="BG183" s="1">
        <f t="shared" si="99"/>
        <v>306.48155172849795</v>
      </c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6" t="e">
        <f t="shared" si="72"/>
        <v>#REF!</v>
      </c>
      <c r="BS183">
        <f t="shared" si="82"/>
        <v>4</v>
      </c>
      <c r="BT183">
        <f t="shared" si="83"/>
        <v>1</v>
      </c>
    </row>
    <row r="184" spans="1:72" x14ac:dyDescent="0.25">
      <c r="A184" s="7">
        <v>38411</v>
      </c>
      <c r="B184" s="8">
        <v>0.32161800000000001</v>
      </c>
      <c r="C184" s="8">
        <f t="shared" si="73"/>
        <v>0.32973449428675117</v>
      </c>
      <c r="D184" s="9">
        <f t="shared" si="102"/>
        <v>1.5739107175321461</v>
      </c>
      <c r="E184" s="8">
        <v>8.9</v>
      </c>
      <c r="F184" s="8">
        <f t="shared" si="74"/>
        <v>9.0359570759456318</v>
      </c>
      <c r="G184" s="9">
        <f t="shared" si="103"/>
        <v>0.25253354059148853</v>
      </c>
      <c r="H184" s="8">
        <v>1.9400000000000001E-2</v>
      </c>
      <c r="I184" s="8">
        <f t="shared" si="75"/>
        <v>3.4195515079426642E-2</v>
      </c>
      <c r="J184" s="9">
        <f t="shared" si="76"/>
        <v>0.23419551507942665</v>
      </c>
      <c r="K184" s="8">
        <v>0.85399999999999998</v>
      </c>
      <c r="L184" s="8">
        <f t="shared" si="77"/>
        <v>0.77272039401759796</v>
      </c>
      <c r="M184" s="9">
        <f t="shared" si="104"/>
        <v>3.126066142355707</v>
      </c>
      <c r="N184" s="17">
        <v>-20</v>
      </c>
      <c r="O184" s="17">
        <f t="shared" si="106"/>
        <v>-18.085518632060847</v>
      </c>
      <c r="P184" s="79">
        <f t="shared" si="107"/>
        <v>-0.62402531617882706</v>
      </c>
      <c r="Q184" t="str">
        <f>_xll.BDH($Q$2,"PX_LAST",A184,A184,"Days=A","Fill=P")</f>
        <v>#N/A Invalid Security</v>
      </c>
      <c r="U184" s="40">
        <f t="shared" si="105"/>
        <v>1.2966764788896921</v>
      </c>
      <c r="V184" s="14" t="str">
        <f t="shared" si="101"/>
        <v>E</v>
      </c>
      <c r="W184" t="str">
        <f t="shared" si="95"/>
        <v>E</v>
      </c>
      <c r="X184" s="17">
        <f t="shared" si="84"/>
        <v>0.84673349320417213</v>
      </c>
      <c r="Y184" s="34" t="str">
        <f t="shared" si="100"/>
        <v>E</v>
      </c>
      <c r="Z184">
        <v>0</v>
      </c>
      <c r="AB184" s="16">
        <f t="shared" si="78"/>
        <v>38411</v>
      </c>
      <c r="AC184" s="1">
        <f t="shared" si="79"/>
        <v>1.2966764788896921</v>
      </c>
      <c r="AD184" s="1">
        <f t="shared" si="79"/>
        <v>1.2966764788896921</v>
      </c>
      <c r="AE184" s="1" t="e">
        <f t="shared" si="79"/>
        <v>#N/A</v>
      </c>
      <c r="AF184" s="1" t="e">
        <f t="shared" si="79"/>
        <v>#N/A</v>
      </c>
      <c r="AG184">
        <v>0</v>
      </c>
      <c r="AH184" s="1">
        <v>-20</v>
      </c>
      <c r="AJ184" s="16">
        <f t="shared" si="80"/>
        <v>38411</v>
      </c>
      <c r="AK184" s="1">
        <f t="shared" si="85"/>
        <v>1.2966764788896921</v>
      </c>
      <c r="AL184" s="1">
        <f t="shared" si="85"/>
        <v>1.2966764788896921</v>
      </c>
      <c r="AM184" s="1" t="e">
        <f t="shared" si="85"/>
        <v>#N/A</v>
      </c>
      <c r="AN184" s="1" t="e">
        <f t="shared" si="85"/>
        <v>#N/A</v>
      </c>
      <c r="AO184" s="1">
        <f t="shared" si="86"/>
        <v>1181.27</v>
      </c>
      <c r="AP184" s="1">
        <f t="shared" si="87"/>
        <v>1181.27</v>
      </c>
      <c r="AQ184" s="1" t="e">
        <f t="shared" si="88"/>
        <v>#N/A</v>
      </c>
      <c r="AR184" s="1" t="e">
        <f t="shared" si="89"/>
        <v>#N/A</v>
      </c>
      <c r="AS184" s="1"/>
      <c r="AT184" s="1"/>
      <c r="AU184" s="16">
        <f t="shared" si="93"/>
        <v>38411</v>
      </c>
      <c r="AV184">
        <f t="shared" si="96"/>
        <v>4</v>
      </c>
      <c r="AW184">
        <f t="shared" si="97"/>
        <v>4</v>
      </c>
      <c r="AX184" s="1"/>
      <c r="AY184" s="1"/>
      <c r="AZ184" s="7">
        <f t="shared" si="81"/>
        <v>38411</v>
      </c>
      <c r="BA184" s="1">
        <f>_xll.BDH($BA$4,"PX_LAST",$A183,$A183,"Days=A","Fill=P")</f>
        <v>1181.27</v>
      </c>
      <c r="BB184" s="1" t="str">
        <f t="shared" si="90"/>
        <v>E</v>
      </c>
      <c r="BC184" s="1">
        <f t="shared" si="91"/>
        <v>1</v>
      </c>
      <c r="BD184" s="1">
        <f t="shared" si="94"/>
        <v>-2.5290448214403627E-2</v>
      </c>
      <c r="BE184" s="1">
        <f t="shared" si="92"/>
        <v>-2.5290448214403627E-2</v>
      </c>
      <c r="BF184" s="1">
        <f t="shared" si="98"/>
        <v>410.16356451673573</v>
      </c>
      <c r="BG184" s="1">
        <f t="shared" si="99"/>
        <v>298.73049591583828</v>
      </c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6" t="e">
        <f t="shared" si="72"/>
        <v>#REF!</v>
      </c>
      <c r="BS184">
        <f t="shared" si="82"/>
        <v>4</v>
      </c>
      <c r="BT184">
        <f t="shared" si="83"/>
        <v>1</v>
      </c>
    </row>
    <row r="185" spans="1:72" x14ac:dyDescent="0.25">
      <c r="A185" s="7">
        <v>38442</v>
      </c>
      <c r="B185" s="8">
        <v>0.231764</v>
      </c>
      <c r="C185" s="8">
        <f t="shared" si="73"/>
        <v>0.25135809885735022</v>
      </c>
      <c r="D185" s="9">
        <f t="shared" si="102"/>
        <v>0.19849127838442238</v>
      </c>
      <c r="E185" s="8">
        <v>7.2</v>
      </c>
      <c r="F185" s="8">
        <f t="shared" si="74"/>
        <v>7.5671914151891269</v>
      </c>
      <c r="G185" s="9">
        <f t="shared" si="103"/>
        <v>-0.49759549301669515</v>
      </c>
      <c r="H185" s="8">
        <v>-0.2041</v>
      </c>
      <c r="I185" s="8">
        <f t="shared" si="75"/>
        <v>-0.15644089698411467</v>
      </c>
      <c r="J185" s="9">
        <f t="shared" si="76"/>
        <v>4.3559103015885337E-2</v>
      </c>
      <c r="K185" s="8">
        <v>0.33100000000000002</v>
      </c>
      <c r="L185" s="8">
        <f t="shared" si="77"/>
        <v>0.41934407880351965</v>
      </c>
      <c r="M185" s="9">
        <f t="shared" si="104"/>
        <v>1.5357804919030396</v>
      </c>
      <c r="N185" s="17">
        <v>-7.8</v>
      </c>
      <c r="O185" s="17">
        <f t="shared" si="106"/>
        <v>-9.8571037264121699</v>
      </c>
      <c r="P185" s="79">
        <f t="shared" si="107"/>
        <v>-0.36634021711423165</v>
      </c>
      <c r="Q185" t="str">
        <f>_xll.BDH($Q$2,"PX_LAST",A185,A185,"Days=A","Fill=P")</f>
        <v>#N/A Invalid Security</v>
      </c>
      <c r="U185" s="40">
        <f t="shared" si="105"/>
        <v>0.32005884507166305</v>
      </c>
      <c r="V185" s="14" t="str">
        <f t="shared" si="101"/>
        <v>SD</v>
      </c>
      <c r="W185" t="str">
        <f t="shared" si="95"/>
        <v>SD</v>
      </c>
      <c r="X185" s="17">
        <f t="shared" si="84"/>
        <v>0.32005884507166305</v>
      </c>
      <c r="Y185" s="34" t="str">
        <f t="shared" si="100"/>
        <v>SD</v>
      </c>
      <c r="Z185">
        <v>0</v>
      </c>
      <c r="AB185" s="16">
        <f t="shared" si="78"/>
        <v>38442</v>
      </c>
      <c r="AC185" s="1" t="e">
        <f t="shared" si="79"/>
        <v>#N/A</v>
      </c>
      <c r="AD185" s="1">
        <f t="shared" si="79"/>
        <v>0.32005884507166305</v>
      </c>
      <c r="AE185" s="1">
        <f t="shared" si="79"/>
        <v>0.32005884507166305</v>
      </c>
      <c r="AF185" s="1" t="e">
        <f t="shared" si="79"/>
        <v>#N/A</v>
      </c>
      <c r="AG185">
        <v>0</v>
      </c>
      <c r="AH185" s="1">
        <v>-7.8</v>
      </c>
      <c r="AJ185" s="16">
        <f t="shared" si="80"/>
        <v>38442</v>
      </c>
      <c r="AK185" s="1" t="e">
        <f t="shared" si="85"/>
        <v>#N/A</v>
      </c>
      <c r="AL185" s="1">
        <f t="shared" si="85"/>
        <v>0.32005884507166305</v>
      </c>
      <c r="AM185" s="1">
        <f t="shared" si="85"/>
        <v>0.32005884507166305</v>
      </c>
      <c r="AN185" s="1" t="e">
        <f t="shared" si="85"/>
        <v>#N/A</v>
      </c>
      <c r="AO185" s="1" t="e">
        <f t="shared" si="86"/>
        <v>#N/A</v>
      </c>
      <c r="AP185" s="1">
        <f t="shared" si="87"/>
        <v>1203.5999999999999</v>
      </c>
      <c r="AQ185" s="1">
        <f t="shared" si="88"/>
        <v>1203.5999999999999</v>
      </c>
      <c r="AR185" s="1" t="e">
        <f t="shared" si="89"/>
        <v>#N/A</v>
      </c>
      <c r="AS185" s="1"/>
      <c r="AT185" s="1"/>
      <c r="AU185" s="16">
        <f t="shared" si="93"/>
        <v>38442</v>
      </c>
      <c r="AV185">
        <f t="shared" si="96"/>
        <v>3</v>
      </c>
      <c r="AW185">
        <f t="shared" si="97"/>
        <v>3</v>
      </c>
      <c r="AX185" s="1"/>
      <c r="AY185" s="1"/>
      <c r="AZ185" s="7">
        <f t="shared" si="81"/>
        <v>38442</v>
      </c>
      <c r="BA185" s="1">
        <f>_xll.BDH($BA$4,"PX_LAST",$A184,$A184,"Days=A","Fill=P")</f>
        <v>1203.5999999999999</v>
      </c>
      <c r="BB185" s="1" t="str">
        <f t="shared" si="90"/>
        <v>SD</v>
      </c>
      <c r="BC185" s="1">
        <f t="shared" si="91"/>
        <v>0</v>
      </c>
      <c r="BD185" s="1">
        <f t="shared" si="94"/>
        <v>1.8903383646414307E-2</v>
      </c>
      <c r="BE185" s="1">
        <f t="shared" si="92"/>
        <v>1.8903383646414307E-2</v>
      </c>
      <c r="BF185" s="1">
        <f t="shared" si="98"/>
        <v>417.9170437345764</v>
      </c>
      <c r="BG185" s="1">
        <f t="shared" si="99"/>
        <v>304.377513087019</v>
      </c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6" t="e">
        <f t="shared" si="72"/>
        <v>#REF!</v>
      </c>
      <c r="BS185">
        <f t="shared" si="82"/>
        <v>3</v>
      </c>
      <c r="BT185">
        <f t="shared" si="83"/>
        <v>1</v>
      </c>
    </row>
    <row r="186" spans="1:72" x14ac:dyDescent="0.25">
      <c r="A186" s="7">
        <v>38472</v>
      </c>
      <c r="B186" s="8">
        <v>0.18074999999999999</v>
      </c>
      <c r="C186" s="8">
        <f t="shared" si="73"/>
        <v>0.19487161977147005</v>
      </c>
      <c r="D186" s="9">
        <f t="shared" si="102"/>
        <v>-0.91562148678217137</v>
      </c>
      <c r="E186" s="8">
        <v>7.5</v>
      </c>
      <c r="F186" s="8">
        <f t="shared" si="74"/>
        <v>7.513438283037825</v>
      </c>
      <c r="G186" s="9">
        <f t="shared" si="103"/>
        <v>-0.75073631590076517</v>
      </c>
      <c r="H186" s="8">
        <v>0.18859999999999999</v>
      </c>
      <c r="I186" s="8">
        <f t="shared" si="75"/>
        <v>0.11959182060317708</v>
      </c>
      <c r="J186" s="9">
        <f t="shared" si="76"/>
        <v>0.31959182060317709</v>
      </c>
      <c r="K186" s="8">
        <v>0.214</v>
      </c>
      <c r="L186" s="8">
        <f t="shared" si="77"/>
        <v>0.25506881576070395</v>
      </c>
      <c r="M186" s="9">
        <f t="shared" si="104"/>
        <v>0.67058483134416635</v>
      </c>
      <c r="N186" s="17">
        <v>6.3</v>
      </c>
      <c r="O186" s="17">
        <f t="shared" si="106"/>
        <v>3.0685792547175659</v>
      </c>
      <c r="P186" s="79">
        <f t="shared" si="107"/>
        <v>5.6084889738792408E-2</v>
      </c>
      <c r="Q186" t="str">
        <f>_xll.BDH($Q$2,"PX_LAST",A186,A186,"Days=A","Fill=P")</f>
        <v>#N/A Invalid Security</v>
      </c>
      <c r="U186" s="40">
        <f t="shared" si="105"/>
        <v>-0.16904528768389829</v>
      </c>
      <c r="V186" s="14" t="str">
        <f t="shared" si="101"/>
        <v>C</v>
      </c>
      <c r="W186" t="str">
        <f t="shared" si="95"/>
        <v>C</v>
      </c>
      <c r="X186" s="17">
        <f t="shared" si="84"/>
        <v>-0.16904528768389829</v>
      </c>
      <c r="Y186" s="34" t="str">
        <f t="shared" si="100"/>
        <v>C</v>
      </c>
      <c r="Z186">
        <v>0</v>
      </c>
      <c r="AB186" s="16">
        <f t="shared" si="78"/>
        <v>38472</v>
      </c>
      <c r="AC186" s="1" t="e">
        <f t="shared" si="79"/>
        <v>#N/A</v>
      </c>
      <c r="AD186" s="1" t="e">
        <f t="shared" si="79"/>
        <v>#N/A</v>
      </c>
      <c r="AE186" s="1">
        <f t="shared" si="79"/>
        <v>-0.16904528768389829</v>
      </c>
      <c r="AF186" s="1">
        <f t="shared" si="79"/>
        <v>-0.16904528768389829</v>
      </c>
      <c r="AG186">
        <v>0</v>
      </c>
      <c r="AH186" s="1">
        <v>10.4</v>
      </c>
      <c r="AJ186" s="16">
        <f t="shared" si="80"/>
        <v>38472</v>
      </c>
      <c r="AK186" s="1" t="e">
        <f t="shared" si="85"/>
        <v>#N/A</v>
      </c>
      <c r="AL186" s="1" t="e">
        <f t="shared" si="85"/>
        <v>#N/A</v>
      </c>
      <c r="AM186" s="1">
        <f t="shared" si="85"/>
        <v>-0.16904528768389829</v>
      </c>
      <c r="AN186" s="1">
        <f t="shared" si="85"/>
        <v>-0.16904528768389829</v>
      </c>
      <c r="AO186" s="1" t="e">
        <f t="shared" si="86"/>
        <v>#N/A</v>
      </c>
      <c r="AP186" s="1" t="e">
        <f t="shared" si="87"/>
        <v>#N/A</v>
      </c>
      <c r="AQ186" s="1">
        <f t="shared" si="88"/>
        <v>1180.5899999999999</v>
      </c>
      <c r="AR186" s="1">
        <f t="shared" si="89"/>
        <v>1180.5899999999999</v>
      </c>
      <c r="AS186" s="1"/>
      <c r="AT186" s="1"/>
      <c r="AU186" s="16">
        <f t="shared" si="93"/>
        <v>38472</v>
      </c>
      <c r="AV186">
        <f t="shared" si="96"/>
        <v>1</v>
      </c>
      <c r="AW186">
        <f t="shared" si="97"/>
        <v>1</v>
      </c>
      <c r="AX186" s="1"/>
      <c r="AY186" s="1"/>
      <c r="AZ186" s="7">
        <f t="shared" si="81"/>
        <v>38472</v>
      </c>
      <c r="BA186" s="1">
        <f>_xll.BDH($BA$4,"PX_LAST",$A185,$A185,"Days=A","Fill=P")</f>
        <v>1180.5899999999999</v>
      </c>
      <c r="BB186" s="1" t="str">
        <f t="shared" si="90"/>
        <v>C</v>
      </c>
      <c r="BC186" s="1">
        <f t="shared" si="91"/>
        <v>0</v>
      </c>
      <c r="BD186" s="1">
        <f t="shared" si="94"/>
        <v>-1.9117647058823573E-2</v>
      </c>
      <c r="BE186" s="1">
        <f t="shared" si="92"/>
        <v>0</v>
      </c>
      <c r="BF186" s="1">
        <f t="shared" si="98"/>
        <v>417.9170437345764</v>
      </c>
      <c r="BG186" s="1">
        <f t="shared" si="99"/>
        <v>298.55853121917892</v>
      </c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6" t="e">
        <f t="shared" si="72"/>
        <v>#REF!</v>
      </c>
      <c r="BS186">
        <f t="shared" si="82"/>
        <v>1</v>
      </c>
      <c r="BT186">
        <f t="shared" si="83"/>
        <v>1</v>
      </c>
    </row>
    <row r="187" spans="1:72" x14ac:dyDescent="0.25">
      <c r="A187" s="7">
        <v>38503</v>
      </c>
      <c r="B187" s="8">
        <v>0.243087</v>
      </c>
      <c r="C187" s="8">
        <f t="shared" si="73"/>
        <v>0.23344392395429403</v>
      </c>
      <c r="D187" s="9">
        <f t="shared" si="102"/>
        <v>-0.29069479812150523</v>
      </c>
      <c r="E187" s="8">
        <v>6.4</v>
      </c>
      <c r="F187" s="8">
        <f t="shared" si="74"/>
        <v>6.6226876566075656</v>
      </c>
      <c r="G187" s="9">
        <f t="shared" si="103"/>
        <v>-1.4250269135309952</v>
      </c>
      <c r="H187" s="8">
        <v>-0.01</v>
      </c>
      <c r="I187" s="8">
        <f t="shared" si="75"/>
        <v>1.5918364120635416E-2</v>
      </c>
      <c r="J187" s="9">
        <f t="shared" si="76"/>
        <v>0.21591836412063542</v>
      </c>
      <c r="K187" s="8">
        <v>0.35799999999999998</v>
      </c>
      <c r="L187" s="8">
        <f t="shared" si="77"/>
        <v>0.33741376315214078</v>
      </c>
      <c r="M187" s="9">
        <f t="shared" si="104"/>
        <v>0.89968785280234798</v>
      </c>
      <c r="N187" s="17">
        <v>17.2</v>
      </c>
      <c r="O187" s="17">
        <f t="shared" si="106"/>
        <v>14.373715850943514</v>
      </c>
      <c r="P187" s="79">
        <f t="shared" si="107"/>
        <v>0.42077629381456727</v>
      </c>
      <c r="Q187" t="str">
        <f>_xll.BDH($Q$2,"PX_LAST",A187,A187,"Days=A","Fill=P")</f>
        <v>#N/A Invalid Security</v>
      </c>
      <c r="U187" s="40">
        <f t="shared" si="105"/>
        <v>-0.15002887368237922</v>
      </c>
      <c r="V187" s="14" t="str">
        <f t="shared" si="101"/>
        <v>R</v>
      </c>
      <c r="W187" t="str">
        <f t="shared" si="95"/>
        <v>R</v>
      </c>
      <c r="X187" s="17">
        <f t="shared" si="84"/>
        <v>-0.15002887368237922</v>
      </c>
      <c r="Y187" s="34" t="str">
        <f t="shared" si="100"/>
        <v>R</v>
      </c>
      <c r="Z187">
        <v>0</v>
      </c>
      <c r="AB187" s="16">
        <f t="shared" si="78"/>
        <v>38503</v>
      </c>
      <c r="AC187" s="1" t="e">
        <f t="shared" si="79"/>
        <v>#N/A</v>
      </c>
      <c r="AD187" s="1" t="e">
        <f t="shared" si="79"/>
        <v>#N/A</v>
      </c>
      <c r="AE187" s="1" t="e">
        <f t="shared" si="79"/>
        <v>#N/A</v>
      </c>
      <c r="AF187" s="1">
        <f t="shared" si="79"/>
        <v>-0.15002887368237922</v>
      </c>
      <c r="AG187">
        <v>0</v>
      </c>
      <c r="AH187" s="1">
        <v>17.2</v>
      </c>
      <c r="AJ187" s="16">
        <f t="shared" si="80"/>
        <v>38503</v>
      </c>
      <c r="AK187" s="1" t="e">
        <f t="shared" si="85"/>
        <v>#N/A</v>
      </c>
      <c r="AL187" s="1" t="e">
        <f t="shared" si="85"/>
        <v>#N/A</v>
      </c>
      <c r="AM187" s="1" t="e">
        <f t="shared" si="85"/>
        <v>#N/A</v>
      </c>
      <c r="AN187" s="1">
        <f t="shared" si="85"/>
        <v>-0.15002887368237922</v>
      </c>
      <c r="AO187" s="1" t="e">
        <f t="shared" si="86"/>
        <v>#N/A</v>
      </c>
      <c r="AP187" s="1" t="e">
        <f t="shared" si="87"/>
        <v>#N/A</v>
      </c>
      <c r="AQ187" s="1" t="e">
        <f t="shared" si="88"/>
        <v>#N/A</v>
      </c>
      <c r="AR187" s="1">
        <f t="shared" si="89"/>
        <v>1156.8499999999999</v>
      </c>
      <c r="AS187" s="1"/>
      <c r="AT187" s="1"/>
      <c r="AU187" s="16">
        <f t="shared" si="93"/>
        <v>38503</v>
      </c>
      <c r="AV187">
        <f t="shared" si="96"/>
        <v>2</v>
      </c>
      <c r="AW187">
        <f t="shared" si="97"/>
        <v>2</v>
      </c>
      <c r="AX187" s="1"/>
      <c r="AY187" s="1"/>
      <c r="AZ187" s="7">
        <f t="shared" si="81"/>
        <v>38503</v>
      </c>
      <c r="BA187" s="1">
        <f>_xll.BDH($BA$4,"PX_LAST",$A186,$A186,"Days=A","Fill=P")</f>
        <v>1156.8499999999999</v>
      </c>
      <c r="BB187" s="1" t="str">
        <f t="shared" si="90"/>
        <v>R</v>
      </c>
      <c r="BC187" s="1">
        <f t="shared" si="91"/>
        <v>1</v>
      </c>
      <c r="BD187" s="1">
        <f t="shared" si="94"/>
        <v>-2.010858977291019E-2</v>
      </c>
      <c r="BE187" s="1">
        <f t="shared" si="92"/>
        <v>0</v>
      </c>
      <c r="BF187" s="1">
        <f t="shared" si="98"/>
        <v>417.9170437345764</v>
      </c>
      <c r="BG187" s="1">
        <f t="shared" si="99"/>
        <v>292.55494019168987</v>
      </c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6" t="e">
        <f t="shared" si="72"/>
        <v>#REF!</v>
      </c>
      <c r="BS187">
        <f t="shared" si="82"/>
        <v>2</v>
      </c>
      <c r="BT187">
        <f t="shared" si="83"/>
        <v>1</v>
      </c>
    </row>
    <row r="188" spans="1:72" x14ac:dyDescent="0.25">
      <c r="A188" s="7">
        <v>38533</v>
      </c>
      <c r="B188" s="8">
        <v>0.24476300000000001</v>
      </c>
      <c r="C188" s="8">
        <f t="shared" si="73"/>
        <v>0.24249918479085883</v>
      </c>
      <c r="D188" s="9">
        <f t="shared" si="102"/>
        <v>-0.17379830233589752</v>
      </c>
      <c r="E188" s="8">
        <v>6.5</v>
      </c>
      <c r="F188" s="8">
        <f t="shared" si="74"/>
        <v>6.5245375313215135</v>
      </c>
      <c r="G188" s="9">
        <f t="shared" si="103"/>
        <v>-1.6053757416374821</v>
      </c>
      <c r="H188" s="8">
        <v>0.19389999999999999</v>
      </c>
      <c r="I188" s="8">
        <f t="shared" si="75"/>
        <v>0.15830367282412708</v>
      </c>
      <c r="J188" s="9">
        <f t="shared" si="76"/>
        <v>0.35830367282412712</v>
      </c>
      <c r="K188" s="8">
        <v>0.41799999999999998</v>
      </c>
      <c r="L188" s="8">
        <f t="shared" si="77"/>
        <v>0.40188275263042816</v>
      </c>
      <c r="M188" s="9">
        <f t="shared" si="104"/>
        <v>1.0819721765232766</v>
      </c>
      <c r="N188" s="17">
        <v>-7</v>
      </c>
      <c r="O188" s="17">
        <f t="shared" si="106"/>
        <v>-2.7252568298112978</v>
      </c>
      <c r="P188" s="79">
        <f t="shared" si="107"/>
        <v>5.4912949965712759E-3</v>
      </c>
      <c r="Q188" t="str">
        <f>_xll.BDH($Q$2,"PX_LAST",A188,A188,"Days=A","Fill=P")</f>
        <v>#N/A Invalid Security</v>
      </c>
      <c r="U188" s="40">
        <f t="shared" si="105"/>
        <v>-8.4724548656493981E-2</v>
      </c>
      <c r="V188" s="14" t="str">
        <f t="shared" si="101"/>
        <v>R</v>
      </c>
      <c r="W188" t="str">
        <f t="shared" si="95"/>
        <v>R</v>
      </c>
      <c r="X188" s="17">
        <f t="shared" si="84"/>
        <v>-0.15002887368237922</v>
      </c>
      <c r="Y188" s="34" t="str">
        <f t="shared" si="100"/>
        <v>R</v>
      </c>
      <c r="Z188">
        <v>0</v>
      </c>
      <c r="AB188" s="16">
        <f t="shared" si="78"/>
        <v>38533</v>
      </c>
      <c r="AC188" s="1">
        <f t="shared" si="79"/>
        <v>-8.4724548656493981E-2</v>
      </c>
      <c r="AD188" s="1" t="e">
        <f t="shared" si="79"/>
        <v>#N/A</v>
      </c>
      <c r="AE188" s="1" t="e">
        <f t="shared" si="79"/>
        <v>#N/A</v>
      </c>
      <c r="AF188" s="1">
        <f t="shared" si="79"/>
        <v>-8.4724548656493981E-2</v>
      </c>
      <c r="AG188">
        <v>0</v>
      </c>
      <c r="AH188" s="1">
        <v>-7</v>
      </c>
      <c r="AJ188" s="16">
        <f t="shared" si="80"/>
        <v>38533</v>
      </c>
      <c r="AK188" s="1">
        <f t="shared" si="85"/>
        <v>-8.4724548656493981E-2</v>
      </c>
      <c r="AL188" s="1" t="e">
        <f t="shared" si="85"/>
        <v>#N/A</v>
      </c>
      <c r="AM188" s="1" t="e">
        <f t="shared" si="85"/>
        <v>#N/A</v>
      </c>
      <c r="AN188" s="1">
        <f t="shared" si="85"/>
        <v>-8.4724548656493981E-2</v>
      </c>
      <c r="AO188" s="1">
        <f t="shared" si="86"/>
        <v>1191.5</v>
      </c>
      <c r="AP188" s="1" t="e">
        <f t="shared" si="87"/>
        <v>#N/A</v>
      </c>
      <c r="AQ188" s="1" t="e">
        <f t="shared" si="88"/>
        <v>#N/A</v>
      </c>
      <c r="AR188" s="1">
        <f t="shared" si="89"/>
        <v>1191.5</v>
      </c>
      <c r="AS188" s="1"/>
      <c r="AT188" s="1"/>
      <c r="AU188" s="16">
        <f t="shared" si="93"/>
        <v>38533</v>
      </c>
      <c r="AV188">
        <f t="shared" si="96"/>
        <v>2</v>
      </c>
      <c r="AW188">
        <f t="shared" si="97"/>
        <v>2</v>
      </c>
      <c r="AX188" s="1"/>
      <c r="AY188" s="1"/>
      <c r="AZ188" s="7">
        <f t="shared" si="81"/>
        <v>38533</v>
      </c>
      <c r="BA188" s="1">
        <f>_xll.BDH($BA$4,"PX_LAST",$A187,$A187,"Days=A","Fill=P")</f>
        <v>1191.5</v>
      </c>
      <c r="BB188" s="1" t="str">
        <f t="shared" si="90"/>
        <v>R</v>
      </c>
      <c r="BC188" s="1">
        <f t="shared" si="91"/>
        <v>1</v>
      </c>
      <c r="BD188" s="1">
        <f t="shared" si="94"/>
        <v>2.9952024895189666E-2</v>
      </c>
      <c r="BE188" s="1">
        <f t="shared" si="92"/>
        <v>2.9952024895189666E-2</v>
      </c>
      <c r="BF188" s="1">
        <f t="shared" si="98"/>
        <v>430.4345054326385</v>
      </c>
      <c r="BG188" s="1">
        <f t="shared" si="99"/>
        <v>301.31755304352208</v>
      </c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6" t="e">
        <f t="shared" si="72"/>
        <v>#REF!</v>
      </c>
      <c r="BS188">
        <f t="shared" si="82"/>
        <v>2</v>
      </c>
      <c r="BT188">
        <f t="shared" si="83"/>
        <v>1</v>
      </c>
    </row>
    <row r="189" spans="1:72" x14ac:dyDescent="0.25">
      <c r="A189" s="7">
        <v>38564</v>
      </c>
      <c r="B189" s="8">
        <v>0.29260700000000001</v>
      </c>
      <c r="C189" s="8">
        <f t="shared" si="73"/>
        <v>0.28258543695817179</v>
      </c>
      <c r="D189" s="9">
        <f t="shared" si="102"/>
        <v>0.68377356609688822</v>
      </c>
      <c r="E189" s="8">
        <v>6</v>
      </c>
      <c r="F189" s="8">
        <f t="shared" si="74"/>
        <v>6.1049075062643032</v>
      </c>
      <c r="G189" s="9">
        <f t="shared" si="103"/>
        <v>-1.8979109702250594</v>
      </c>
      <c r="H189" s="8">
        <v>-2.1299999999999999E-2</v>
      </c>
      <c r="I189" s="8">
        <f t="shared" si="75"/>
        <v>1.4620734564825419E-2</v>
      </c>
      <c r="J189" s="9">
        <f t="shared" si="76"/>
        <v>0.21462073456482544</v>
      </c>
      <c r="K189" s="8">
        <v>0.73399999999999999</v>
      </c>
      <c r="L189" s="8">
        <f t="shared" si="77"/>
        <v>0.66757655052608567</v>
      </c>
      <c r="M189" s="9">
        <f t="shared" si="104"/>
        <v>2.156706578606014</v>
      </c>
      <c r="N189" s="17">
        <v>25</v>
      </c>
      <c r="O189" s="17">
        <f t="shared" si="106"/>
        <v>19.454948634037741</v>
      </c>
      <c r="P189" s="79">
        <f t="shared" si="107"/>
        <v>0.87204888785774415</v>
      </c>
      <c r="Q189" t="str">
        <f>_xll.BDH($Q$2,"PX_LAST",A189,A189,"Days=A","Fill=P")</f>
        <v>#N/A Invalid Security</v>
      </c>
      <c r="U189" s="40">
        <f t="shared" si="105"/>
        <v>0.28929747726066707</v>
      </c>
      <c r="V189" s="14" t="str">
        <f t="shared" si="101"/>
        <v>E</v>
      </c>
      <c r="W189" t="str">
        <f t="shared" si="95"/>
        <v>E</v>
      </c>
      <c r="X189" s="17">
        <f t="shared" si="84"/>
        <v>0.28929747726066707</v>
      </c>
      <c r="Y189" s="34" t="str">
        <f t="shared" si="100"/>
        <v>E</v>
      </c>
      <c r="Z189">
        <v>0</v>
      </c>
      <c r="AB189" s="16">
        <f t="shared" si="78"/>
        <v>38564</v>
      </c>
      <c r="AC189" s="1">
        <f t="shared" si="79"/>
        <v>0.28929747726066707</v>
      </c>
      <c r="AD189" s="1">
        <f t="shared" si="79"/>
        <v>0.28929747726066707</v>
      </c>
      <c r="AE189" s="1" t="e">
        <f t="shared" si="79"/>
        <v>#N/A</v>
      </c>
      <c r="AF189" s="1" t="e">
        <f t="shared" si="79"/>
        <v>#N/A</v>
      </c>
      <c r="AG189">
        <v>0</v>
      </c>
      <c r="AH189" s="1">
        <v>25</v>
      </c>
      <c r="AJ189" s="16">
        <f t="shared" si="80"/>
        <v>38564</v>
      </c>
      <c r="AK189" s="1">
        <f t="shared" si="85"/>
        <v>0.28929747726066707</v>
      </c>
      <c r="AL189" s="1">
        <f t="shared" si="85"/>
        <v>0.28929747726066707</v>
      </c>
      <c r="AM189" s="1" t="e">
        <f t="shared" si="85"/>
        <v>#N/A</v>
      </c>
      <c r="AN189" s="1" t="e">
        <f t="shared" si="85"/>
        <v>#N/A</v>
      </c>
      <c r="AO189" s="1">
        <f t="shared" si="86"/>
        <v>1191.33</v>
      </c>
      <c r="AP189" s="1">
        <f t="shared" si="87"/>
        <v>1191.33</v>
      </c>
      <c r="AQ189" s="1" t="e">
        <f t="shared" si="88"/>
        <v>#N/A</v>
      </c>
      <c r="AR189" s="1" t="e">
        <f t="shared" si="89"/>
        <v>#N/A</v>
      </c>
      <c r="AS189" s="1"/>
      <c r="AT189" s="1"/>
      <c r="AU189" s="16">
        <f t="shared" si="93"/>
        <v>38564</v>
      </c>
      <c r="AV189">
        <f t="shared" si="96"/>
        <v>4</v>
      </c>
      <c r="AW189">
        <f t="shared" si="97"/>
        <v>4</v>
      </c>
      <c r="AX189" s="1"/>
      <c r="AY189" s="1"/>
      <c r="AZ189" s="7">
        <f t="shared" si="81"/>
        <v>38564</v>
      </c>
      <c r="BA189" s="1">
        <f>_xll.BDH($BA$4,"PX_LAST",$A188,$A188,"Days=A","Fill=P")</f>
        <v>1191.33</v>
      </c>
      <c r="BB189" s="1" t="str">
        <f t="shared" si="90"/>
        <v>E</v>
      </c>
      <c r="BC189" s="1">
        <f t="shared" si="91"/>
        <v>1</v>
      </c>
      <c r="BD189" s="1">
        <f t="shared" si="94"/>
        <v>-1.4267729752415192E-4</v>
      </c>
      <c r="BE189" s="1">
        <f t="shared" si="92"/>
        <v>-1.4267729752415192E-4</v>
      </c>
      <c r="BF189" s="1">
        <f t="shared" si="98"/>
        <v>430.37309220064225</v>
      </c>
      <c r="BG189" s="1">
        <f t="shared" si="99"/>
        <v>301.27456186935723</v>
      </c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6" t="e">
        <f t="shared" si="72"/>
        <v>#REF!</v>
      </c>
      <c r="BS189">
        <f t="shared" si="82"/>
        <v>4</v>
      </c>
      <c r="BT189">
        <f t="shared" si="83"/>
        <v>1</v>
      </c>
    </row>
    <row r="190" spans="1:72" x14ac:dyDescent="0.25">
      <c r="A190" s="7">
        <v>38595</v>
      </c>
      <c r="B190" s="8">
        <v>0.37029899999999999</v>
      </c>
      <c r="C190" s="8">
        <f t="shared" si="73"/>
        <v>0.35275628739163434</v>
      </c>
      <c r="D190" s="9">
        <f t="shared" si="102"/>
        <v>1.9795797933888304</v>
      </c>
      <c r="E190" s="8">
        <v>6.1</v>
      </c>
      <c r="F190" s="8">
        <f t="shared" si="74"/>
        <v>6.1009815012528605</v>
      </c>
      <c r="G190" s="9">
        <f t="shared" si="103"/>
        <v>-1.8476193855511127</v>
      </c>
      <c r="H190" s="8">
        <v>-0.55689999999999995</v>
      </c>
      <c r="I190" s="8">
        <f t="shared" si="75"/>
        <v>-0.44259585308703486</v>
      </c>
      <c r="J190" s="9">
        <f t="shared" si="76"/>
        <v>-0.24259585308703485</v>
      </c>
      <c r="K190" s="8">
        <v>0.432</v>
      </c>
      <c r="L190" s="8">
        <f t="shared" si="77"/>
        <v>0.47911531010521713</v>
      </c>
      <c r="M190" s="9">
        <f t="shared" si="104"/>
        <v>1.0851005087581136</v>
      </c>
      <c r="N190" s="17">
        <v>7.4</v>
      </c>
      <c r="O190" s="17">
        <f t="shared" si="106"/>
        <v>9.8109897268075485</v>
      </c>
      <c r="P190" s="79">
        <f t="shared" si="107"/>
        <v>0.68912799657023449</v>
      </c>
      <c r="Q190" t="str">
        <f>_xll.BDH($Q$2,"PX_LAST",A190,A190,"Days=A","Fill=P")</f>
        <v>#N/A Invalid Security</v>
      </c>
      <c r="U190" s="40">
        <f t="shared" si="105"/>
        <v>0.24361626587719909</v>
      </c>
      <c r="V190" s="14" t="str">
        <f t="shared" si="101"/>
        <v>SD</v>
      </c>
      <c r="W190" t="str">
        <f t="shared" si="95"/>
        <v>SD</v>
      </c>
      <c r="X190" s="17">
        <f t="shared" si="84"/>
        <v>0.24361626587719909</v>
      </c>
      <c r="Y190" s="34" t="str">
        <f t="shared" si="100"/>
        <v>SD</v>
      </c>
      <c r="Z190">
        <v>0</v>
      </c>
      <c r="AB190" s="16">
        <f t="shared" si="78"/>
        <v>38595</v>
      </c>
      <c r="AC190" s="1" t="e">
        <f t="shared" si="79"/>
        <v>#N/A</v>
      </c>
      <c r="AD190" s="1">
        <f t="shared" si="79"/>
        <v>0.24361626587719909</v>
      </c>
      <c r="AE190" s="1">
        <f t="shared" si="79"/>
        <v>0.24361626587719909</v>
      </c>
      <c r="AF190" s="1" t="e">
        <f t="shared" si="79"/>
        <v>#N/A</v>
      </c>
      <c r="AG190">
        <v>0</v>
      </c>
      <c r="AH190" s="1">
        <v>7.4</v>
      </c>
      <c r="AJ190" s="16">
        <f t="shared" si="80"/>
        <v>38595</v>
      </c>
      <c r="AK190" s="1" t="e">
        <f t="shared" si="85"/>
        <v>#N/A</v>
      </c>
      <c r="AL190" s="1">
        <f t="shared" si="85"/>
        <v>0.24361626587719909</v>
      </c>
      <c r="AM190" s="1">
        <f t="shared" si="85"/>
        <v>0.24361626587719909</v>
      </c>
      <c r="AN190" s="1" t="e">
        <f t="shared" si="85"/>
        <v>#N/A</v>
      </c>
      <c r="AO190" s="1" t="e">
        <f t="shared" si="86"/>
        <v>#N/A</v>
      </c>
      <c r="AP190" s="1">
        <f t="shared" si="87"/>
        <v>1234.18</v>
      </c>
      <c r="AQ190" s="1">
        <f t="shared" si="88"/>
        <v>1234.18</v>
      </c>
      <c r="AR190" s="1" t="e">
        <f t="shared" si="89"/>
        <v>#N/A</v>
      </c>
      <c r="AS190" s="1"/>
      <c r="AT190" s="1"/>
      <c r="AU190" s="16">
        <f t="shared" si="93"/>
        <v>38595</v>
      </c>
      <c r="AV190">
        <f t="shared" si="96"/>
        <v>3</v>
      </c>
      <c r="AW190">
        <f t="shared" si="97"/>
        <v>3</v>
      </c>
      <c r="AX190" s="1"/>
      <c r="AY190" s="1"/>
      <c r="AZ190" s="7">
        <f t="shared" si="81"/>
        <v>38595</v>
      </c>
      <c r="BA190" s="1">
        <f>_xll.BDH($BA$4,"PX_LAST",$A189,$A189,"Days=A","Fill=P")</f>
        <v>1234.18</v>
      </c>
      <c r="BB190" s="1" t="str">
        <f t="shared" si="90"/>
        <v>SD</v>
      </c>
      <c r="BC190" s="1">
        <f t="shared" si="91"/>
        <v>0</v>
      </c>
      <c r="BD190" s="1">
        <f t="shared" si="94"/>
        <v>3.5968203604375137E-2</v>
      </c>
      <c r="BE190" s="1">
        <f t="shared" si="92"/>
        <v>3.5968203604375137E-2</v>
      </c>
      <c r="BF190" s="1">
        <f t="shared" si="98"/>
        <v>445.85283920675948</v>
      </c>
      <c r="BG190" s="1">
        <f t="shared" si="99"/>
        <v>312.11086665149321</v>
      </c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6" t="e">
        <f t="shared" si="72"/>
        <v>#REF!</v>
      </c>
      <c r="BS190">
        <f t="shared" si="82"/>
        <v>3</v>
      </c>
      <c r="BT190">
        <f t="shared" si="83"/>
        <v>1</v>
      </c>
    </row>
    <row r="191" spans="1:72" x14ac:dyDescent="0.25">
      <c r="A191" s="7">
        <v>38625</v>
      </c>
      <c r="B191" s="8">
        <v>6.4918000000000003E-2</v>
      </c>
      <c r="C191" s="8">
        <f t="shared" si="73"/>
        <v>0.12248565747832688</v>
      </c>
      <c r="D191" s="9">
        <f t="shared" si="102"/>
        <v>-2.3342376413652999</v>
      </c>
      <c r="E191" s="8">
        <v>5</v>
      </c>
      <c r="F191" s="8">
        <f t="shared" si="74"/>
        <v>5.2201963002505725</v>
      </c>
      <c r="G191" s="9">
        <f t="shared" si="103"/>
        <v>-2.1415972061644322</v>
      </c>
      <c r="H191" s="8">
        <v>-1.0851999999999999</v>
      </c>
      <c r="I191" s="8">
        <f t="shared" si="75"/>
        <v>-0.95667917061740704</v>
      </c>
      <c r="J191" s="9">
        <f t="shared" si="76"/>
        <v>-0.75667917061740697</v>
      </c>
      <c r="K191" s="8">
        <v>0.39100000000000001</v>
      </c>
      <c r="L191" s="8">
        <f t="shared" si="77"/>
        <v>0.40862306202104348</v>
      </c>
      <c r="M191" s="9">
        <f t="shared" si="104"/>
        <v>0.64136045356502347</v>
      </c>
      <c r="N191" s="17">
        <v>2.2999999999999998</v>
      </c>
      <c r="O191" s="17">
        <f t="shared" si="106"/>
        <v>3.8021979453615096</v>
      </c>
      <c r="P191" s="79">
        <f t="shared" si="107"/>
        <v>0.53420013032730151</v>
      </c>
      <c r="Q191" t="str">
        <f>_xll.BDH($Q$2,"PX_LAST",A191,A191,"Days=A","Fill=P")</f>
        <v>#N/A Invalid Security</v>
      </c>
      <c r="U191" s="40">
        <f t="shared" si="105"/>
        <v>-1.1477883911455289</v>
      </c>
      <c r="V191" s="14" t="str">
        <f t="shared" si="101"/>
        <v>C</v>
      </c>
      <c r="W191" t="str">
        <f t="shared" si="95"/>
        <v>C</v>
      </c>
      <c r="X191" s="17">
        <f t="shared" si="84"/>
        <v>-1.1477883911455289</v>
      </c>
      <c r="Y191" s="34" t="str">
        <f t="shared" si="100"/>
        <v>C</v>
      </c>
      <c r="Z191">
        <v>0</v>
      </c>
      <c r="AB191" s="16">
        <f t="shared" si="78"/>
        <v>38625</v>
      </c>
      <c r="AC191" s="1" t="e">
        <f t="shared" si="79"/>
        <v>#N/A</v>
      </c>
      <c r="AD191" s="1" t="e">
        <f t="shared" si="79"/>
        <v>#N/A</v>
      </c>
      <c r="AE191" s="1">
        <f t="shared" si="79"/>
        <v>-1.1477883911455289</v>
      </c>
      <c r="AF191" s="1">
        <f t="shared" si="79"/>
        <v>-1.1477883911455289</v>
      </c>
      <c r="AG191">
        <v>0</v>
      </c>
      <c r="AH191" s="1">
        <v>2.2999999999999998</v>
      </c>
      <c r="AJ191" s="16">
        <f t="shared" si="80"/>
        <v>38625</v>
      </c>
      <c r="AK191" s="1" t="e">
        <f t="shared" si="85"/>
        <v>#N/A</v>
      </c>
      <c r="AL191" s="1" t="e">
        <f t="shared" si="85"/>
        <v>#N/A</v>
      </c>
      <c r="AM191" s="1">
        <f t="shared" si="85"/>
        <v>-1.1477883911455289</v>
      </c>
      <c r="AN191" s="1">
        <f t="shared" si="85"/>
        <v>-1.1477883911455289</v>
      </c>
      <c r="AO191" s="1" t="e">
        <f t="shared" si="86"/>
        <v>#N/A</v>
      </c>
      <c r="AP191" s="1" t="e">
        <f t="shared" si="87"/>
        <v>#N/A</v>
      </c>
      <c r="AQ191" s="1">
        <f t="shared" si="88"/>
        <v>1220.33</v>
      </c>
      <c r="AR191" s="1">
        <f t="shared" si="89"/>
        <v>1220.33</v>
      </c>
      <c r="AS191" s="1"/>
      <c r="AT191" s="1"/>
      <c r="AU191" s="16">
        <f t="shared" si="93"/>
        <v>38625</v>
      </c>
      <c r="AV191">
        <f t="shared" si="96"/>
        <v>1</v>
      </c>
      <c r="AW191">
        <f t="shared" si="97"/>
        <v>1</v>
      </c>
      <c r="AX191" s="1"/>
      <c r="AY191" s="1"/>
      <c r="AZ191" s="7">
        <f t="shared" si="81"/>
        <v>38625</v>
      </c>
      <c r="BA191" s="1">
        <f>_xll.BDH($BA$4,"PX_LAST",$A190,$A190,"Days=A","Fill=P")</f>
        <v>1220.33</v>
      </c>
      <c r="BB191" s="1" t="str">
        <f t="shared" si="90"/>
        <v>C</v>
      </c>
      <c r="BC191" s="1">
        <f t="shared" si="91"/>
        <v>0</v>
      </c>
      <c r="BD191" s="1">
        <f t="shared" si="94"/>
        <v>-1.1222025960556881E-2</v>
      </c>
      <c r="BE191" s="1">
        <f t="shared" si="92"/>
        <v>0</v>
      </c>
      <c r="BF191" s="1">
        <f t="shared" si="98"/>
        <v>445.85283920675948</v>
      </c>
      <c r="BG191" s="1">
        <f t="shared" si="99"/>
        <v>308.60835040335826</v>
      </c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6" t="e">
        <f t="shared" si="72"/>
        <v>#REF!</v>
      </c>
      <c r="BS191">
        <f t="shared" si="82"/>
        <v>1</v>
      </c>
      <c r="BT191">
        <f t="shared" si="83"/>
        <v>1</v>
      </c>
    </row>
    <row r="192" spans="1:72" x14ac:dyDescent="0.25">
      <c r="A192" s="7">
        <v>38656</v>
      </c>
      <c r="B192" s="8">
        <v>0.136236</v>
      </c>
      <c r="C192" s="8">
        <f t="shared" si="73"/>
        <v>0.13348593149566537</v>
      </c>
      <c r="D192" s="9">
        <f t="shared" si="102"/>
        <v>-1.8441845877699834</v>
      </c>
      <c r="E192" s="8">
        <v>4.8</v>
      </c>
      <c r="F192" s="8">
        <f t="shared" si="74"/>
        <v>4.8840392600501144</v>
      </c>
      <c r="G192" s="9">
        <f t="shared" si="103"/>
        <v>-1.9618676578680783</v>
      </c>
      <c r="H192" s="8">
        <v>0.44429999999999997</v>
      </c>
      <c r="I192" s="8">
        <f t="shared" si="75"/>
        <v>0.16410416587651855</v>
      </c>
      <c r="J192" s="9">
        <f t="shared" si="76"/>
        <v>0.36410416587651856</v>
      </c>
      <c r="K192" s="8">
        <v>0.318</v>
      </c>
      <c r="L192" s="8">
        <f t="shared" si="77"/>
        <v>0.33612461240420871</v>
      </c>
      <c r="M192" s="9">
        <f t="shared" si="104"/>
        <v>0.21098511130865266</v>
      </c>
      <c r="N192" s="17">
        <v>17.399999999999999</v>
      </c>
      <c r="O192" s="17">
        <f t="shared" si="106"/>
        <v>14.680439589072302</v>
      </c>
      <c r="P192" s="79">
        <f t="shared" si="107"/>
        <v>0.88828196584111563</v>
      </c>
      <c r="Q192" t="str">
        <f>_xll.BDH($Q$2,"PX_LAST",A192,A192,"Days=A","Fill=P")</f>
        <v>#N/A Invalid Security</v>
      </c>
      <c r="U192" s="40">
        <f t="shared" si="105"/>
        <v>-0.80774074211322267</v>
      </c>
      <c r="V192" s="14" t="str">
        <f t="shared" si="101"/>
        <v>R</v>
      </c>
      <c r="W192" t="str">
        <f t="shared" si="95"/>
        <v>R</v>
      </c>
      <c r="X192" s="17">
        <f t="shared" si="84"/>
        <v>-0.80774074211322267</v>
      </c>
      <c r="Y192" s="34" t="str">
        <f t="shared" si="100"/>
        <v>R</v>
      </c>
      <c r="Z192">
        <v>0</v>
      </c>
      <c r="AB192" s="16">
        <f t="shared" si="78"/>
        <v>38656</v>
      </c>
      <c r="AC192" s="1" t="e">
        <f t="shared" si="79"/>
        <v>#N/A</v>
      </c>
      <c r="AD192" s="1" t="e">
        <f t="shared" si="79"/>
        <v>#N/A</v>
      </c>
      <c r="AE192" s="1" t="e">
        <f t="shared" si="79"/>
        <v>#N/A</v>
      </c>
      <c r="AF192" s="1">
        <f t="shared" si="79"/>
        <v>-0.80774074211322267</v>
      </c>
      <c r="AG192">
        <v>0</v>
      </c>
      <c r="AH192" s="1">
        <v>17.399999999999999</v>
      </c>
      <c r="AJ192" s="16">
        <f t="shared" si="80"/>
        <v>38656</v>
      </c>
      <c r="AK192" s="1" t="e">
        <f t="shared" si="85"/>
        <v>#N/A</v>
      </c>
      <c r="AL192" s="1" t="e">
        <f t="shared" si="85"/>
        <v>#N/A</v>
      </c>
      <c r="AM192" s="1" t="e">
        <f t="shared" si="85"/>
        <v>#N/A</v>
      </c>
      <c r="AN192" s="1">
        <f t="shared" si="85"/>
        <v>-0.80774074211322267</v>
      </c>
      <c r="AO192" s="1" t="e">
        <f t="shared" si="86"/>
        <v>#N/A</v>
      </c>
      <c r="AP192" s="1" t="e">
        <f t="shared" si="87"/>
        <v>#N/A</v>
      </c>
      <c r="AQ192" s="1" t="e">
        <f t="shared" si="88"/>
        <v>#N/A</v>
      </c>
      <c r="AR192" s="1">
        <f t="shared" si="89"/>
        <v>1228.81</v>
      </c>
      <c r="AS192" s="1"/>
      <c r="AT192" s="1"/>
      <c r="AU192" s="16">
        <f t="shared" si="93"/>
        <v>38656</v>
      </c>
      <c r="AV192">
        <f t="shared" si="96"/>
        <v>2</v>
      </c>
      <c r="AW192">
        <f t="shared" si="97"/>
        <v>2</v>
      </c>
      <c r="AX192" s="1"/>
      <c r="AY192" s="1"/>
      <c r="AZ192" s="7">
        <f t="shared" si="81"/>
        <v>38656</v>
      </c>
      <c r="BA192" s="1">
        <f>_xll.BDH($BA$4,"PX_LAST",$A191,$A191,"Days=A","Fill=P")</f>
        <v>1228.81</v>
      </c>
      <c r="BB192" s="1" t="str">
        <f t="shared" si="90"/>
        <v>R</v>
      </c>
      <c r="BC192" s="1">
        <f t="shared" si="91"/>
        <v>1</v>
      </c>
      <c r="BD192" s="1">
        <f t="shared" si="94"/>
        <v>6.9489400408087043E-3</v>
      </c>
      <c r="BE192" s="1">
        <f t="shared" si="92"/>
        <v>0</v>
      </c>
      <c r="BF192" s="1">
        <f t="shared" si="98"/>
        <v>445.85283920675948</v>
      </c>
      <c r="BG192" s="1">
        <f t="shared" si="99"/>
        <v>310.75285132640408</v>
      </c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6" t="e">
        <f t="shared" si="72"/>
        <v>#REF!</v>
      </c>
      <c r="BS192">
        <f t="shared" si="82"/>
        <v>2</v>
      </c>
      <c r="BT192">
        <f t="shared" si="83"/>
        <v>1</v>
      </c>
    </row>
    <row r="193" spans="1:72" x14ac:dyDescent="0.25">
      <c r="A193" s="7">
        <v>38686</v>
      </c>
      <c r="B193" s="8">
        <v>0.28021200000000002</v>
      </c>
      <c r="C193" s="8">
        <f t="shared" si="73"/>
        <v>0.25086678629913312</v>
      </c>
      <c r="D193" s="9">
        <f t="shared" si="102"/>
        <v>6.5916546683851593E-2</v>
      </c>
      <c r="E193" s="8">
        <v>4.5</v>
      </c>
      <c r="F193" s="8">
        <f t="shared" si="74"/>
        <v>4.576807852010023</v>
      </c>
      <c r="G193" s="9">
        <f t="shared" si="103"/>
        <v>-1.8217419186195112</v>
      </c>
      <c r="H193" s="8">
        <v>0.8891</v>
      </c>
      <c r="I193" s="8">
        <f t="shared" si="75"/>
        <v>0.74410083317530373</v>
      </c>
      <c r="J193" s="9">
        <f t="shared" si="76"/>
        <v>0.9441008331753038</v>
      </c>
      <c r="K193" s="8">
        <v>0.38600000000000001</v>
      </c>
      <c r="L193" s="8">
        <f t="shared" si="77"/>
        <v>0.37602492248084174</v>
      </c>
      <c r="M193" s="9">
        <f t="shared" si="104"/>
        <v>0.35840435368712109</v>
      </c>
      <c r="N193" s="17">
        <v>73.5</v>
      </c>
      <c r="O193" s="17">
        <f t="shared" si="106"/>
        <v>61.736087917814466</v>
      </c>
      <c r="P193" s="79">
        <f t="shared" si="107"/>
        <v>2.4359985123468868</v>
      </c>
      <c r="Q193" t="str">
        <f>_xll.BDH($Q$2,"PX_LAST",A193,A193,"Days=A","Fill=P")</f>
        <v>#N/A Invalid Security</v>
      </c>
      <c r="U193" s="40">
        <f t="shared" si="105"/>
        <v>-0.11333004626830867</v>
      </c>
      <c r="V193" s="14" t="str">
        <f t="shared" si="101"/>
        <v>R</v>
      </c>
      <c r="W193" t="str">
        <f t="shared" si="95"/>
        <v>R</v>
      </c>
      <c r="X193" s="17">
        <f t="shared" si="84"/>
        <v>-0.80774074211322267</v>
      </c>
      <c r="Y193" s="34" t="str">
        <f t="shared" si="100"/>
        <v>R</v>
      </c>
      <c r="Z193">
        <v>0</v>
      </c>
      <c r="AB193" s="16">
        <f t="shared" si="78"/>
        <v>38686</v>
      </c>
      <c r="AC193" s="1">
        <f t="shared" si="79"/>
        <v>-0.11333004626830867</v>
      </c>
      <c r="AD193" s="1" t="e">
        <f t="shared" si="79"/>
        <v>#N/A</v>
      </c>
      <c r="AE193" s="1" t="e">
        <f t="shared" si="79"/>
        <v>#N/A</v>
      </c>
      <c r="AF193" s="1">
        <f t="shared" si="79"/>
        <v>-0.11333004626830867</v>
      </c>
      <c r="AG193">
        <v>0</v>
      </c>
      <c r="AH193" s="1">
        <v>73.5</v>
      </c>
      <c r="AJ193" s="16">
        <f t="shared" si="80"/>
        <v>38686</v>
      </c>
      <c r="AK193" s="1">
        <f t="shared" si="85"/>
        <v>-0.11333004626830867</v>
      </c>
      <c r="AL193" s="1" t="e">
        <f t="shared" si="85"/>
        <v>#N/A</v>
      </c>
      <c r="AM193" s="1" t="e">
        <f t="shared" si="85"/>
        <v>#N/A</v>
      </c>
      <c r="AN193" s="1">
        <f t="shared" si="85"/>
        <v>-0.11333004626830867</v>
      </c>
      <c r="AO193" s="1">
        <f t="shared" si="86"/>
        <v>1207.01</v>
      </c>
      <c r="AP193" s="1" t="e">
        <f t="shared" si="87"/>
        <v>#N/A</v>
      </c>
      <c r="AQ193" s="1" t="e">
        <f t="shared" si="88"/>
        <v>#N/A</v>
      </c>
      <c r="AR193" s="1">
        <f t="shared" si="89"/>
        <v>1207.01</v>
      </c>
      <c r="AS193" s="1"/>
      <c r="AT193" s="1"/>
      <c r="AU193" s="16">
        <f t="shared" si="93"/>
        <v>38686</v>
      </c>
      <c r="AV193">
        <f t="shared" si="96"/>
        <v>2</v>
      </c>
      <c r="AW193">
        <f t="shared" si="97"/>
        <v>2</v>
      </c>
      <c r="AX193" s="1"/>
      <c r="AY193" s="1"/>
      <c r="AZ193" s="7">
        <f t="shared" si="81"/>
        <v>38686</v>
      </c>
      <c r="BA193" s="1">
        <f>_xll.BDH($BA$4,"PX_LAST",$A192,$A192,"Days=A","Fill=P")</f>
        <v>1207.01</v>
      </c>
      <c r="BB193" s="1" t="str">
        <f t="shared" si="90"/>
        <v>R</v>
      </c>
      <c r="BC193" s="1">
        <f t="shared" si="91"/>
        <v>1</v>
      </c>
      <c r="BD193" s="1">
        <f t="shared" si="94"/>
        <v>-1.7740741042146402E-2</v>
      </c>
      <c r="BE193" s="1">
        <f t="shared" si="92"/>
        <v>-1.7740741042146402E-2</v>
      </c>
      <c r="BF193" s="1">
        <f t="shared" si="98"/>
        <v>437.94307944348662</v>
      </c>
      <c r="BG193" s="1">
        <f t="shared" si="99"/>
        <v>305.23986546291371</v>
      </c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6" t="e">
        <f t="shared" si="72"/>
        <v>#REF!</v>
      </c>
      <c r="BS193">
        <f t="shared" si="82"/>
        <v>2</v>
      </c>
      <c r="BT193">
        <f t="shared" si="83"/>
        <v>1</v>
      </c>
    </row>
    <row r="194" spans="1:72" x14ac:dyDescent="0.25">
      <c r="A194" s="7">
        <v>38717</v>
      </c>
      <c r="B194" s="8">
        <v>0.35413800000000001</v>
      </c>
      <c r="C194" s="8">
        <f t="shared" si="73"/>
        <v>0.33348375725982665</v>
      </c>
      <c r="D194" s="9">
        <f t="shared" si="102"/>
        <v>1.4256752501847982</v>
      </c>
      <c r="E194" s="8">
        <v>3.4</v>
      </c>
      <c r="F194" s="8">
        <f t="shared" si="74"/>
        <v>3.6353615704020048</v>
      </c>
      <c r="G194" s="9">
        <f t="shared" si="103"/>
        <v>-1.9765048631325168</v>
      </c>
      <c r="H194" s="8">
        <v>0.40089999999999998</v>
      </c>
      <c r="I194" s="8">
        <f t="shared" si="75"/>
        <v>0.46954016663506076</v>
      </c>
      <c r="J194" s="9">
        <f t="shared" si="76"/>
        <v>0.66954016663506077</v>
      </c>
      <c r="K194" s="8">
        <v>0.441</v>
      </c>
      <c r="L194" s="8">
        <f t="shared" si="77"/>
        <v>0.42800498449616836</v>
      </c>
      <c r="M194" s="9">
        <f t="shared" si="104"/>
        <v>0.60062397829574998</v>
      </c>
      <c r="N194" s="17">
        <v>43.4</v>
      </c>
      <c r="O194" s="17">
        <f t="shared" si="106"/>
        <v>47.067217583562893</v>
      </c>
      <c r="P194" s="79">
        <f t="shared" si="107"/>
        <v>1.7618238946039437</v>
      </c>
      <c r="Q194" t="str">
        <f>_xll.BDH($Q$2,"PX_LAST",A194,A194,"Days=A","Fill=P")</f>
        <v>#N/A Invalid Security</v>
      </c>
      <c r="U194" s="40">
        <f t="shared" si="105"/>
        <v>0.17983363299577304</v>
      </c>
      <c r="V194" s="14" t="str">
        <f t="shared" si="101"/>
        <v>E</v>
      </c>
      <c r="W194" t="str">
        <f t="shared" si="95"/>
        <v>E</v>
      </c>
      <c r="X194" s="17">
        <f t="shared" si="84"/>
        <v>0.17983363299577304</v>
      </c>
      <c r="Y194" s="34" t="str">
        <f t="shared" si="100"/>
        <v>E</v>
      </c>
      <c r="Z194">
        <v>0</v>
      </c>
      <c r="AB194" s="16">
        <f t="shared" si="78"/>
        <v>38717</v>
      </c>
      <c r="AC194" s="1">
        <f t="shared" si="79"/>
        <v>0.17983363299577304</v>
      </c>
      <c r="AD194" s="1" t="e">
        <f t="shared" si="79"/>
        <v>#N/A</v>
      </c>
      <c r="AE194" s="1" t="e">
        <f t="shared" si="79"/>
        <v>#N/A</v>
      </c>
      <c r="AF194" s="1" t="e">
        <f t="shared" si="79"/>
        <v>#N/A</v>
      </c>
      <c r="AG194">
        <v>0</v>
      </c>
      <c r="AH194" s="1">
        <v>44.9</v>
      </c>
      <c r="AJ194" s="16">
        <f t="shared" si="80"/>
        <v>38717</v>
      </c>
      <c r="AK194" s="1">
        <f t="shared" si="85"/>
        <v>0.17983363299577304</v>
      </c>
      <c r="AL194" s="1" t="e">
        <f t="shared" si="85"/>
        <v>#N/A</v>
      </c>
      <c r="AM194" s="1" t="e">
        <f t="shared" si="85"/>
        <v>#N/A</v>
      </c>
      <c r="AN194" s="1" t="e">
        <f t="shared" si="85"/>
        <v>#N/A</v>
      </c>
      <c r="AO194" s="1">
        <f t="shared" si="86"/>
        <v>1249.48</v>
      </c>
      <c r="AP194" s="1" t="e">
        <f t="shared" si="87"/>
        <v>#N/A</v>
      </c>
      <c r="AQ194" s="1" t="e">
        <f t="shared" si="88"/>
        <v>#N/A</v>
      </c>
      <c r="AR194" s="1" t="e">
        <f t="shared" si="89"/>
        <v>#N/A</v>
      </c>
      <c r="AS194" s="1"/>
      <c r="AT194" s="1"/>
      <c r="AU194" s="16">
        <f t="shared" si="93"/>
        <v>38717</v>
      </c>
      <c r="AV194">
        <f t="shared" si="96"/>
        <v>4</v>
      </c>
      <c r="AW194">
        <f t="shared" si="97"/>
        <v>4</v>
      </c>
      <c r="AX194" s="1"/>
      <c r="AY194" s="1"/>
      <c r="AZ194" s="7">
        <f t="shared" si="81"/>
        <v>38717</v>
      </c>
      <c r="BA194" s="1">
        <f>_xll.BDH($BA$4,"PX_LAST",$A193,$A193,"Days=A","Fill=P")</f>
        <v>1249.48</v>
      </c>
      <c r="BB194" s="1" t="str">
        <f t="shared" si="90"/>
        <v>E</v>
      </c>
      <c r="BC194" s="1">
        <f t="shared" si="91"/>
        <v>1</v>
      </c>
      <c r="BD194" s="1">
        <f t="shared" si="94"/>
        <v>3.518612107604735E-2</v>
      </c>
      <c r="BE194" s="1">
        <f t="shared" si="92"/>
        <v>3.518612107604735E-2</v>
      </c>
      <c r="BF194" s="1">
        <f t="shared" si="98"/>
        <v>453.35259766120214</v>
      </c>
      <c r="BG194" s="1">
        <f t="shared" si="99"/>
        <v>315.98007232632818</v>
      </c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6" t="e">
        <f t="shared" si="72"/>
        <v>#REF!</v>
      </c>
      <c r="BS194">
        <f t="shared" si="82"/>
        <v>4</v>
      </c>
      <c r="BT194">
        <f t="shared" si="83"/>
        <v>1</v>
      </c>
    </row>
    <row r="195" spans="1:72" x14ac:dyDescent="0.25">
      <c r="A195" s="7">
        <v>38748</v>
      </c>
      <c r="B195" s="8">
        <v>0.41821199999999997</v>
      </c>
      <c r="C195" s="8">
        <f t="shared" si="73"/>
        <v>0.40126635145196538</v>
      </c>
      <c r="D195" s="9">
        <f t="shared" si="102"/>
        <v>2.2211974845468063</v>
      </c>
      <c r="E195" s="8">
        <v>3.5</v>
      </c>
      <c r="F195" s="8">
        <f t="shared" si="74"/>
        <v>3.5270723140804012</v>
      </c>
      <c r="G195" s="9">
        <f t="shared" si="103"/>
        <v>-1.8243339523922613</v>
      </c>
      <c r="H195" s="8">
        <v>0.35370000000000001</v>
      </c>
      <c r="I195" s="8">
        <f t="shared" si="75"/>
        <v>0.37686803332701219</v>
      </c>
      <c r="J195" s="9">
        <f t="shared" si="76"/>
        <v>0.5768680333270122</v>
      </c>
      <c r="K195" s="8">
        <v>0.89100000000000001</v>
      </c>
      <c r="L195" s="8">
        <f t="shared" si="77"/>
        <v>0.79840099689923383</v>
      </c>
      <c r="M195" s="9">
        <f t="shared" si="104"/>
        <v>2.6769630099656361</v>
      </c>
      <c r="N195" s="17">
        <v>-23</v>
      </c>
      <c r="O195" s="17">
        <f t="shared" si="106"/>
        <v>-8.9865564832874227</v>
      </c>
      <c r="P195" s="79">
        <f t="shared" si="107"/>
        <v>-0.16598959438821467</v>
      </c>
      <c r="Q195" t="str">
        <f>_xll.BDH($Q$2,"PX_LAST",A195,A195,"Days=A","Fill=P")</f>
        <v>#N/A Invalid Security</v>
      </c>
      <c r="U195" s="40">
        <f t="shared" si="105"/>
        <v>0.91267364386179839</v>
      </c>
      <c r="V195" s="14" t="str">
        <f t="shared" si="101"/>
        <v>E</v>
      </c>
      <c r="W195" t="str">
        <f t="shared" si="95"/>
        <v>E</v>
      </c>
      <c r="X195" s="17">
        <f t="shared" si="84"/>
        <v>0.17983363299577304</v>
      </c>
      <c r="Y195" s="34" t="str">
        <f t="shared" si="100"/>
        <v>E</v>
      </c>
      <c r="Z195">
        <v>0</v>
      </c>
      <c r="AB195" s="16">
        <f t="shared" si="78"/>
        <v>38748</v>
      </c>
      <c r="AC195" s="1">
        <f t="shared" si="79"/>
        <v>0.91267364386179839</v>
      </c>
      <c r="AD195" s="1">
        <f t="shared" si="79"/>
        <v>0.91267364386179839</v>
      </c>
      <c r="AE195" s="1" t="e">
        <f t="shared" si="79"/>
        <v>#N/A</v>
      </c>
      <c r="AF195" s="1" t="e">
        <f t="shared" si="79"/>
        <v>#N/A</v>
      </c>
      <c r="AG195">
        <v>0</v>
      </c>
      <c r="AH195" s="1">
        <v>-23</v>
      </c>
      <c r="AJ195" s="16">
        <f t="shared" si="80"/>
        <v>38748</v>
      </c>
      <c r="AK195" s="1">
        <f t="shared" si="85"/>
        <v>0.91267364386179839</v>
      </c>
      <c r="AL195" s="1">
        <f t="shared" si="85"/>
        <v>0.91267364386179839</v>
      </c>
      <c r="AM195" s="1" t="e">
        <f t="shared" si="85"/>
        <v>#N/A</v>
      </c>
      <c r="AN195" s="1" t="e">
        <f t="shared" si="85"/>
        <v>#N/A</v>
      </c>
      <c r="AO195" s="1">
        <f t="shared" si="86"/>
        <v>1248.29</v>
      </c>
      <c r="AP195" s="1">
        <f t="shared" si="87"/>
        <v>1248.29</v>
      </c>
      <c r="AQ195" s="1" t="e">
        <f t="shared" si="88"/>
        <v>#N/A</v>
      </c>
      <c r="AR195" s="1" t="e">
        <f t="shared" si="89"/>
        <v>#N/A</v>
      </c>
      <c r="AS195" s="1"/>
      <c r="AT195" s="1"/>
      <c r="AU195" s="16">
        <f t="shared" si="93"/>
        <v>38748</v>
      </c>
      <c r="AV195">
        <f t="shared" si="96"/>
        <v>4</v>
      </c>
      <c r="AW195">
        <f t="shared" si="97"/>
        <v>4</v>
      </c>
      <c r="AX195" s="1"/>
      <c r="AY195" s="1"/>
      <c r="AZ195" s="7">
        <f t="shared" si="81"/>
        <v>38748</v>
      </c>
      <c r="BA195" s="1">
        <f>_xll.BDH($BA$4,"PX_LAST",$A194,$A194,"Days=A","Fill=P")</f>
        <v>1248.29</v>
      </c>
      <c r="BB195" s="1" t="str">
        <f t="shared" si="90"/>
        <v>E</v>
      </c>
      <c r="BC195" s="1">
        <f t="shared" si="91"/>
        <v>1</v>
      </c>
      <c r="BD195" s="1">
        <f t="shared" si="94"/>
        <v>-9.5239619681797283E-4</v>
      </c>
      <c r="BE195" s="1">
        <f t="shared" si="92"/>
        <v>-9.5239619681797283E-4</v>
      </c>
      <c r="BF195" s="1">
        <f t="shared" si="98"/>
        <v>452.92082637137207</v>
      </c>
      <c r="BG195" s="1">
        <f t="shared" si="99"/>
        <v>315.67913410717432</v>
      </c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6" t="e">
        <f t="shared" si="72"/>
        <v>#REF!</v>
      </c>
      <c r="BS195">
        <f t="shared" si="82"/>
        <v>4</v>
      </c>
      <c r="BT195">
        <f t="shared" si="83"/>
        <v>1</v>
      </c>
    </row>
    <row r="196" spans="1:72" x14ac:dyDescent="0.25">
      <c r="A196" s="7">
        <v>38776</v>
      </c>
      <c r="B196" s="8">
        <v>0.323125</v>
      </c>
      <c r="C196" s="8">
        <f t="shared" si="73"/>
        <v>0.33875327029039309</v>
      </c>
      <c r="D196" s="9">
        <f t="shared" si="102"/>
        <v>1.1982465687885542</v>
      </c>
      <c r="E196" s="8">
        <v>3.1</v>
      </c>
      <c r="F196" s="8">
        <f t="shared" si="74"/>
        <v>3.1854144628160808</v>
      </c>
      <c r="G196" s="9">
        <f t="shared" si="103"/>
        <v>-1.7897162393164585</v>
      </c>
      <c r="H196" s="8">
        <v>0.1996</v>
      </c>
      <c r="I196" s="8">
        <f t="shared" si="75"/>
        <v>0.23505360666540245</v>
      </c>
      <c r="J196" s="9">
        <f t="shared" si="76"/>
        <v>0.43505360666540249</v>
      </c>
      <c r="K196" s="8">
        <v>1.05</v>
      </c>
      <c r="L196" s="8">
        <f t="shared" si="77"/>
        <v>0.99968019937984687</v>
      </c>
      <c r="M196" s="9">
        <f t="shared" si="104"/>
        <v>3.4716073898050812</v>
      </c>
      <c r="N196" s="17">
        <v>-55.4</v>
      </c>
      <c r="O196" s="17">
        <f t="shared" si="106"/>
        <v>-46.117311296657483</v>
      </c>
      <c r="P196" s="79">
        <f t="shared" si="107"/>
        <v>-1.3723362848023846</v>
      </c>
      <c r="Q196" t="str">
        <f>_xll.BDH($Q$2,"PX_LAST",A196,A196,"Days=A","Fill=P")</f>
        <v>#N/A Invalid Security</v>
      </c>
      <c r="U196" s="40">
        <f t="shared" si="105"/>
        <v>0.82879783148564479</v>
      </c>
      <c r="V196" s="14" t="str">
        <f t="shared" si="101"/>
        <v>SD</v>
      </c>
      <c r="W196" t="str">
        <f t="shared" si="95"/>
        <v>SD</v>
      </c>
      <c r="X196" s="17">
        <f t="shared" si="84"/>
        <v>0.82879783148564479</v>
      </c>
      <c r="Y196" s="34" t="str">
        <f t="shared" si="100"/>
        <v>SD</v>
      </c>
      <c r="Z196">
        <v>0</v>
      </c>
      <c r="AB196" s="16">
        <f t="shared" si="78"/>
        <v>38776</v>
      </c>
      <c r="AC196" s="1" t="e">
        <f t="shared" si="79"/>
        <v>#N/A</v>
      </c>
      <c r="AD196" s="1">
        <f t="shared" si="79"/>
        <v>0.82879783148564479</v>
      </c>
      <c r="AE196" s="1" t="e">
        <f t="shared" si="79"/>
        <v>#N/A</v>
      </c>
      <c r="AF196" s="1" t="e">
        <f t="shared" ref="AF196:AF259" si="108">IF(OR($V196=AF$4,$V197=AF$4),$U196,NA())</f>
        <v>#N/A</v>
      </c>
      <c r="AG196">
        <v>0</v>
      </c>
      <c r="AH196" s="1">
        <v>-55.4</v>
      </c>
      <c r="AJ196" s="16">
        <f t="shared" si="80"/>
        <v>38776</v>
      </c>
      <c r="AK196" s="1" t="e">
        <f t="shared" si="85"/>
        <v>#N/A</v>
      </c>
      <c r="AL196" s="1">
        <f t="shared" si="85"/>
        <v>0.82879783148564479</v>
      </c>
      <c r="AM196" s="1" t="e">
        <f t="shared" si="85"/>
        <v>#N/A</v>
      </c>
      <c r="AN196" s="1" t="e">
        <f t="shared" si="85"/>
        <v>#N/A</v>
      </c>
      <c r="AO196" s="1" t="e">
        <f t="shared" si="86"/>
        <v>#N/A</v>
      </c>
      <c r="AP196" s="1">
        <f t="shared" si="87"/>
        <v>1280.0899999999999</v>
      </c>
      <c r="AQ196" s="1" t="e">
        <f t="shared" si="88"/>
        <v>#N/A</v>
      </c>
      <c r="AR196" s="1" t="e">
        <f t="shared" si="89"/>
        <v>#N/A</v>
      </c>
      <c r="AS196" s="1"/>
      <c r="AT196" s="1"/>
      <c r="AU196" s="16">
        <f t="shared" si="93"/>
        <v>38776</v>
      </c>
      <c r="AV196">
        <f t="shared" si="96"/>
        <v>3</v>
      </c>
      <c r="AW196">
        <f t="shared" si="97"/>
        <v>3</v>
      </c>
      <c r="AX196" s="1"/>
      <c r="AY196" s="1"/>
      <c r="AZ196" s="7">
        <f t="shared" si="81"/>
        <v>38776</v>
      </c>
      <c r="BA196" s="1">
        <f>_xll.BDH($BA$4,"PX_LAST",$A195,$A195,"Days=A","Fill=P")</f>
        <v>1280.0899999999999</v>
      </c>
      <c r="BB196" s="1" t="str">
        <f t="shared" si="90"/>
        <v>SD</v>
      </c>
      <c r="BC196" s="1">
        <f t="shared" si="91"/>
        <v>0</v>
      </c>
      <c r="BD196" s="1">
        <f t="shared" si="94"/>
        <v>2.5474849594244953E-2</v>
      </c>
      <c r="BE196" s="1">
        <f t="shared" si="92"/>
        <v>2.5474849594244953E-2</v>
      </c>
      <c r="BF196" s="1">
        <f t="shared" si="98"/>
        <v>464.45891630128392</v>
      </c>
      <c r="BG196" s="1">
        <f t="shared" si="99"/>
        <v>323.72101256859605</v>
      </c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6" t="e">
        <f t="shared" ref="BR196:BR259" si="109">#REF!</f>
        <v>#REF!</v>
      </c>
      <c r="BS196">
        <f t="shared" si="82"/>
        <v>3</v>
      </c>
      <c r="BT196">
        <f t="shared" si="83"/>
        <v>1</v>
      </c>
    </row>
    <row r="197" spans="1:72" x14ac:dyDescent="0.25">
      <c r="A197" s="7">
        <v>38807</v>
      </c>
      <c r="B197" s="8">
        <v>0.25034000000000001</v>
      </c>
      <c r="C197" s="8">
        <f t="shared" ref="C197:C260" si="110">C196*$AB$1+(1-$AB$1)*B197</f>
        <v>0.26802265405807862</v>
      </c>
      <c r="D197" s="9">
        <f t="shared" si="102"/>
        <v>0.13583709445064296</v>
      </c>
      <c r="E197" s="8">
        <v>3.6</v>
      </c>
      <c r="F197" s="8">
        <f t="shared" ref="F197:F260" si="111">F196*$AB$1+(1-$AB$1)*E197</f>
        <v>3.5170828925632165</v>
      </c>
      <c r="G197" s="9">
        <f t="shared" si="103"/>
        <v>-1.509736554379125</v>
      </c>
      <c r="H197" s="8">
        <v>2.9499999999999998E-2</v>
      </c>
      <c r="I197" s="8">
        <f t="shared" ref="I197:I260" si="112">I196*$AB$1+(1-$AB$1)*H197</f>
        <v>7.0610721333080495E-2</v>
      </c>
      <c r="J197" s="9">
        <f t="shared" ref="J197:J260" si="113">MAX(IF(I197&lt;-1,-1*SQRT(-I197),IF(I197&gt;1,SQRT(I197),I197)),-2)+0.2</f>
        <v>0.27061072133308051</v>
      </c>
      <c r="K197" s="8">
        <v>0.80400000000000005</v>
      </c>
      <c r="L197" s="8">
        <f t="shared" ref="L197:L260" si="114">L196*$AB$1+(1-$AB$1)*K197</f>
        <v>0.84313603987596952</v>
      </c>
      <c r="M197" s="9">
        <f t="shared" si="104"/>
        <v>2.1214557996460477</v>
      </c>
      <c r="N197" s="17">
        <v>-25.9</v>
      </c>
      <c r="O197" s="17">
        <f t="shared" si="106"/>
        <v>-29.943462259331497</v>
      </c>
      <c r="P197" s="79">
        <f t="shared" si="107"/>
        <v>-0.74874129984061999</v>
      </c>
      <c r="Q197" t="str">
        <f>_xll.BDH($Q$2,"PX_LAST",A197,A197,"Days=A","Fill=P")</f>
        <v>#N/A Invalid Security</v>
      </c>
      <c r="U197" s="40">
        <f t="shared" si="105"/>
        <v>0.25454176526266148</v>
      </c>
      <c r="V197" s="14" t="str">
        <f t="shared" si="101"/>
        <v>SD</v>
      </c>
      <c r="W197" t="str">
        <f t="shared" si="95"/>
        <v>SD</v>
      </c>
      <c r="X197" s="17">
        <f t="shared" si="84"/>
        <v>0.82879783148564479</v>
      </c>
      <c r="Y197" s="34" t="str">
        <f t="shared" si="100"/>
        <v>SD</v>
      </c>
      <c r="Z197">
        <v>0</v>
      </c>
      <c r="AB197" s="16">
        <f t="shared" ref="AB197:AB214" si="115">A197</f>
        <v>38807</v>
      </c>
      <c r="AC197" s="1" t="e">
        <f t="shared" ref="AC197:AF260" si="116">IF(OR($V197=AC$4,$V198=AC$4),$U197,NA())</f>
        <v>#N/A</v>
      </c>
      <c r="AD197" s="1">
        <f t="shared" si="116"/>
        <v>0.25454176526266148</v>
      </c>
      <c r="AE197" s="1" t="e">
        <f t="shared" si="116"/>
        <v>#N/A</v>
      </c>
      <c r="AF197" s="1" t="e">
        <f t="shared" si="108"/>
        <v>#N/A</v>
      </c>
      <c r="AG197">
        <v>0</v>
      </c>
      <c r="AH197" s="1">
        <v>-25.9</v>
      </c>
      <c r="AJ197" s="16">
        <f t="shared" ref="AJ197:AJ260" si="117">A197</f>
        <v>38807</v>
      </c>
      <c r="AK197" s="1" t="e">
        <f t="shared" si="85"/>
        <v>#N/A</v>
      </c>
      <c r="AL197" s="1">
        <f t="shared" si="85"/>
        <v>0.25454176526266148</v>
      </c>
      <c r="AM197" s="1" t="e">
        <f t="shared" si="85"/>
        <v>#N/A</v>
      </c>
      <c r="AN197" s="1" t="e">
        <f t="shared" ref="AN197:AN260" si="118">IF(OR($Y197=AN$4,$Y198=AN$4),$U197,NA())</f>
        <v>#N/A</v>
      </c>
      <c r="AO197" s="1" t="e">
        <f t="shared" si="86"/>
        <v>#N/A</v>
      </c>
      <c r="AP197" s="1">
        <f t="shared" si="87"/>
        <v>1280.6600000000001</v>
      </c>
      <c r="AQ197" s="1" t="e">
        <f t="shared" si="88"/>
        <v>#N/A</v>
      </c>
      <c r="AR197" s="1" t="e">
        <f t="shared" si="89"/>
        <v>#N/A</v>
      </c>
      <c r="AS197" s="1"/>
      <c r="AT197" s="1"/>
      <c r="AU197" s="16">
        <f t="shared" si="93"/>
        <v>38807</v>
      </c>
      <c r="AV197">
        <f t="shared" si="96"/>
        <v>3</v>
      </c>
      <c r="AW197">
        <f t="shared" si="97"/>
        <v>3</v>
      </c>
      <c r="AX197" s="1"/>
      <c r="AY197" s="1"/>
      <c r="AZ197" s="7">
        <f t="shared" ref="AZ197:AZ260" si="119">A197</f>
        <v>38807</v>
      </c>
      <c r="BA197" s="1">
        <f>_xll.BDH($BA$4,"PX_LAST",$A196,$A196,"Days=A","Fill=P")</f>
        <v>1280.6600000000001</v>
      </c>
      <c r="BB197" s="1" t="str">
        <f t="shared" si="90"/>
        <v>SD</v>
      </c>
      <c r="BC197" s="1">
        <f t="shared" si="91"/>
        <v>0</v>
      </c>
      <c r="BD197" s="1">
        <f t="shared" si="94"/>
        <v>4.452811911663801E-4</v>
      </c>
      <c r="BE197" s="1">
        <f t="shared" si="92"/>
        <v>0</v>
      </c>
      <c r="BF197" s="1">
        <f t="shared" si="98"/>
        <v>464.45891630128392</v>
      </c>
      <c r="BG197" s="1">
        <f t="shared" si="99"/>
        <v>323.86515944667821</v>
      </c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6" t="e">
        <f t="shared" si="109"/>
        <v>#REF!</v>
      </c>
      <c r="BS197">
        <f t="shared" ref="BS197:BS260" si="120">IF($W197="E",4,IF($W197="R",2,IF($W197="SD",3,1)))</f>
        <v>3</v>
      </c>
      <c r="BT197">
        <f t="shared" ref="BT197:BT260" si="121">IF($AA197="E",4,IF($AA197="R",2,IF($AA197="SD",3,1)))</f>
        <v>1</v>
      </c>
    </row>
    <row r="198" spans="1:72" x14ac:dyDescent="0.25">
      <c r="A198" s="7">
        <v>38837</v>
      </c>
      <c r="B198" s="8">
        <v>0.26237500000000002</v>
      </c>
      <c r="C198" s="8">
        <f t="shared" si="110"/>
        <v>0.26350453081161573</v>
      </c>
      <c r="D198" s="9">
        <f t="shared" si="102"/>
        <v>6.6124858625310158E-3</v>
      </c>
      <c r="E198" s="8">
        <v>2.6</v>
      </c>
      <c r="F198" s="8">
        <f t="shared" si="111"/>
        <v>2.7834165785126435</v>
      </c>
      <c r="G198" s="9">
        <f t="shared" si="103"/>
        <v>-1.7046602015407333</v>
      </c>
      <c r="H198" s="8">
        <v>-0.41880000000000001</v>
      </c>
      <c r="I198" s="8">
        <f t="shared" si="112"/>
        <v>-0.32091785573338388</v>
      </c>
      <c r="J198" s="9">
        <f t="shared" si="113"/>
        <v>-0.12091785573338387</v>
      </c>
      <c r="K198" s="8">
        <v>0.91800000000000004</v>
      </c>
      <c r="L198" s="8">
        <f t="shared" si="114"/>
        <v>0.90302720797519398</v>
      </c>
      <c r="M198" s="9">
        <f t="shared" si="104"/>
        <v>2.0270889230764446</v>
      </c>
      <c r="N198" s="17">
        <v>37.200000000000003</v>
      </c>
      <c r="O198" s="17">
        <f t="shared" si="106"/>
        <v>23.771307548133706</v>
      </c>
      <c r="P198" s="79">
        <f t="shared" si="107"/>
        <v>1.0621090898479362</v>
      </c>
      <c r="Q198" t="str">
        <f>_xll.BDH($Q$2,"PX_LAST",A198,A198,"Days=A","Fill=P")</f>
        <v>#N/A Invalid Security</v>
      </c>
      <c r="U198" s="40">
        <f t="shared" si="105"/>
        <v>5.2030837916214601E-2</v>
      </c>
      <c r="V198" s="14" t="str">
        <f t="shared" si="101"/>
        <v>SD</v>
      </c>
      <c r="W198" t="str">
        <f t="shared" si="95"/>
        <v>SD</v>
      </c>
      <c r="X198" s="17">
        <f t="shared" ref="X198:X261" si="122">IF(W198&lt;&gt;V197,U198,X197)</f>
        <v>0.82879783148564479</v>
      </c>
      <c r="Y198" s="34" t="str">
        <f t="shared" si="100"/>
        <v>SD</v>
      </c>
      <c r="Z198">
        <v>0</v>
      </c>
      <c r="AB198" s="16">
        <f t="shared" si="115"/>
        <v>38837</v>
      </c>
      <c r="AC198" s="1" t="e">
        <f t="shared" si="116"/>
        <v>#N/A</v>
      </c>
      <c r="AD198" s="1">
        <f t="shared" si="116"/>
        <v>5.2030837916214601E-2</v>
      </c>
      <c r="AE198" s="1">
        <f t="shared" si="116"/>
        <v>5.2030837916214601E-2</v>
      </c>
      <c r="AF198" s="1" t="e">
        <f t="shared" si="108"/>
        <v>#N/A</v>
      </c>
      <c r="AG198">
        <v>0</v>
      </c>
      <c r="AH198" s="1">
        <v>37.200000000000003</v>
      </c>
      <c r="AJ198" s="16">
        <f t="shared" si="117"/>
        <v>38837</v>
      </c>
      <c r="AK198" s="1" t="e">
        <f t="shared" ref="AK198:AN261" si="123">IF(OR($Y198=AK$4,$Y199=AK$4),$U198,NA())</f>
        <v>#N/A</v>
      </c>
      <c r="AL198" s="1">
        <f t="shared" si="123"/>
        <v>5.2030837916214601E-2</v>
      </c>
      <c r="AM198" s="1">
        <f t="shared" si="123"/>
        <v>5.2030837916214601E-2</v>
      </c>
      <c r="AN198" s="1" t="e">
        <f t="shared" si="118"/>
        <v>#N/A</v>
      </c>
      <c r="AO198" s="1" t="e">
        <f t="shared" ref="AO198:AO261" si="124">IF(OR($Y198=AO$4,$Y199=AO$4),$BA198,NA())</f>
        <v>#N/A</v>
      </c>
      <c r="AP198" s="1">
        <f t="shared" ref="AP198:AP261" si="125">IF(OR($Y198=AP$4,$Y199=AP$4),$BA198,NA())</f>
        <v>1294.83</v>
      </c>
      <c r="AQ198" s="1">
        <f t="shared" ref="AQ198:AQ261" si="126">IF(OR($Y198=AQ$4,$Y199=AQ$4),$BA198,NA())</f>
        <v>1294.83</v>
      </c>
      <c r="AR198" s="1" t="e">
        <f t="shared" ref="AR198:AR261" si="127">IF(OR($Y198=AR$4,$Y199=AR$4),$BA198,NA())</f>
        <v>#N/A</v>
      </c>
      <c r="AS198" s="1"/>
      <c r="AT198" s="1"/>
      <c r="AU198" s="16">
        <f t="shared" si="93"/>
        <v>38837</v>
      </c>
      <c r="AV198">
        <f t="shared" si="96"/>
        <v>3</v>
      </c>
      <c r="AW198">
        <f t="shared" si="97"/>
        <v>3</v>
      </c>
      <c r="AX198" s="1"/>
      <c r="AY198" s="1"/>
      <c r="AZ198" s="7">
        <f t="shared" si="119"/>
        <v>38837</v>
      </c>
      <c r="BA198" s="1">
        <f>_xll.BDH($BA$4,"PX_LAST",$A197,$A197,"Days=A","Fill=P")</f>
        <v>1294.83</v>
      </c>
      <c r="BB198" s="1" t="str">
        <f t="shared" ref="BB198:BB261" si="128">Y198</f>
        <v>SD</v>
      </c>
      <c r="BC198" s="1">
        <f t="shared" ref="BC198:BC261" si="129">_xlfn.XLOOKUP(BB198,$BJ$5:$BJ$8,$BK$5:$BK$8)</f>
        <v>0</v>
      </c>
      <c r="BD198" s="1">
        <f t="shared" si="94"/>
        <v>1.1064607311854768E-2</v>
      </c>
      <c r="BE198" s="1">
        <f t="shared" ref="BE198:BE261" si="130">BC197*BD198</f>
        <v>0</v>
      </c>
      <c r="BF198" s="1">
        <f t="shared" si="98"/>
        <v>464.45891630128392</v>
      </c>
      <c r="BG198" s="1">
        <f t="shared" si="99"/>
        <v>327.44860025794691</v>
      </c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6" t="e">
        <f t="shared" si="109"/>
        <v>#REF!</v>
      </c>
      <c r="BS198">
        <f t="shared" si="120"/>
        <v>3</v>
      </c>
      <c r="BT198">
        <f t="shared" si="121"/>
        <v>1</v>
      </c>
    </row>
    <row r="199" spans="1:72" x14ac:dyDescent="0.25">
      <c r="A199" s="7">
        <v>38868</v>
      </c>
      <c r="B199" s="8">
        <v>0.29757699999999998</v>
      </c>
      <c r="C199" s="8">
        <f t="shared" si="110"/>
        <v>0.29076250616232313</v>
      </c>
      <c r="D199" s="9">
        <f t="shared" si="102"/>
        <v>0.41243155668483222</v>
      </c>
      <c r="E199" s="8">
        <v>2.2999999999999998</v>
      </c>
      <c r="F199" s="8">
        <f t="shared" si="111"/>
        <v>2.3966833157025285</v>
      </c>
      <c r="G199" s="9">
        <f t="shared" si="103"/>
        <v>-1.7314870910264883</v>
      </c>
      <c r="H199" s="8">
        <v>-0.25530000000000003</v>
      </c>
      <c r="I199" s="8">
        <f t="shared" si="112"/>
        <v>-0.26842357114667681</v>
      </c>
      <c r="J199" s="9">
        <f t="shared" si="113"/>
        <v>-6.8423571146676798E-2</v>
      </c>
      <c r="K199" s="8">
        <v>0.70299999999999996</v>
      </c>
      <c r="L199" s="8">
        <f t="shared" si="114"/>
        <v>0.74300544159503878</v>
      </c>
      <c r="M199" s="9">
        <f t="shared" si="104"/>
        <v>1.0604231322374218</v>
      </c>
      <c r="N199" s="17">
        <v>52.4</v>
      </c>
      <c r="O199" s="17">
        <f t="shared" si="106"/>
        <v>46.674261509626746</v>
      </c>
      <c r="P199" s="79">
        <f t="shared" si="107"/>
        <v>1.9225700234355105</v>
      </c>
      <c r="Q199" t="str">
        <f>_xll.BDH($Q$2,"PX_LAST",A199,A199,"Days=A","Fill=P")</f>
        <v>#N/A Invalid Security</v>
      </c>
      <c r="U199" s="40">
        <f t="shared" si="105"/>
        <v>-8.1763993312727767E-2</v>
      </c>
      <c r="V199" s="14" t="str">
        <f t="shared" si="101"/>
        <v>C</v>
      </c>
      <c r="W199" t="str">
        <f t="shared" si="95"/>
        <v>C</v>
      </c>
      <c r="X199" s="17">
        <f t="shared" si="122"/>
        <v>-8.1763993312727767E-2</v>
      </c>
      <c r="Y199" s="34" t="str">
        <f t="shared" si="100"/>
        <v>C</v>
      </c>
      <c r="Z199">
        <v>0</v>
      </c>
      <c r="AB199" s="16">
        <f t="shared" si="115"/>
        <v>38868</v>
      </c>
      <c r="AC199" s="1" t="e">
        <f t="shared" si="116"/>
        <v>#N/A</v>
      </c>
      <c r="AD199" s="1" t="e">
        <f t="shared" si="116"/>
        <v>#N/A</v>
      </c>
      <c r="AE199" s="1">
        <f t="shared" si="116"/>
        <v>-8.1763993312727767E-2</v>
      </c>
      <c r="AF199" s="1" t="e">
        <f t="shared" si="108"/>
        <v>#N/A</v>
      </c>
      <c r="AG199">
        <v>0</v>
      </c>
      <c r="AH199" s="1">
        <v>52.4</v>
      </c>
      <c r="AJ199" s="16">
        <f t="shared" si="117"/>
        <v>38868</v>
      </c>
      <c r="AK199" s="1" t="e">
        <f t="shared" si="123"/>
        <v>#N/A</v>
      </c>
      <c r="AL199" s="1" t="e">
        <f t="shared" si="123"/>
        <v>#N/A</v>
      </c>
      <c r="AM199" s="1">
        <f t="shared" si="123"/>
        <v>-8.1763993312727767E-2</v>
      </c>
      <c r="AN199" s="1" t="e">
        <f t="shared" si="118"/>
        <v>#N/A</v>
      </c>
      <c r="AO199" s="1" t="e">
        <f t="shared" si="124"/>
        <v>#N/A</v>
      </c>
      <c r="AP199" s="1" t="e">
        <f t="shared" si="125"/>
        <v>#N/A</v>
      </c>
      <c r="AQ199" s="1">
        <f t="shared" si="126"/>
        <v>1310.6099999999999</v>
      </c>
      <c r="AR199" s="1" t="e">
        <f t="shared" si="127"/>
        <v>#N/A</v>
      </c>
      <c r="AS199" s="1"/>
      <c r="AT199" s="1"/>
      <c r="AU199" s="16">
        <f t="shared" ref="AU199:AU262" si="131">A199</f>
        <v>38868</v>
      </c>
      <c r="AV199">
        <f t="shared" si="96"/>
        <v>1</v>
      </c>
      <c r="AW199">
        <f t="shared" si="97"/>
        <v>1</v>
      </c>
      <c r="AX199" s="1"/>
      <c r="AY199" s="1"/>
      <c r="AZ199" s="7">
        <f t="shared" si="119"/>
        <v>38868</v>
      </c>
      <c r="BA199" s="1">
        <f>_xll.BDH($BA$4,"PX_LAST",$A198,$A198,"Days=A","Fill=P")</f>
        <v>1310.6099999999999</v>
      </c>
      <c r="BB199" s="1" t="str">
        <f t="shared" si="128"/>
        <v>C</v>
      </c>
      <c r="BC199" s="1">
        <f t="shared" si="129"/>
        <v>0</v>
      </c>
      <c r="BD199" s="1">
        <f t="shared" ref="BD199:BD262" si="132">BA199/BA198-1</f>
        <v>1.2186928013716125E-2</v>
      </c>
      <c r="BE199" s="1">
        <f t="shared" si="130"/>
        <v>0</v>
      </c>
      <c r="BF199" s="1">
        <f t="shared" si="98"/>
        <v>464.45891630128392</v>
      </c>
      <c r="BG199" s="1">
        <f t="shared" si="99"/>
        <v>331.43919277748262</v>
      </c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6" t="e">
        <f t="shared" si="109"/>
        <v>#REF!</v>
      </c>
      <c r="BS199">
        <f t="shared" si="120"/>
        <v>1</v>
      </c>
      <c r="BT199">
        <f t="shared" si="121"/>
        <v>1</v>
      </c>
    </row>
    <row r="200" spans="1:72" x14ac:dyDescent="0.25">
      <c r="A200" s="7">
        <v>38898</v>
      </c>
      <c r="B200" s="8">
        <v>0.24746599999999999</v>
      </c>
      <c r="C200" s="8">
        <f t="shared" si="110"/>
        <v>0.25612530123246463</v>
      </c>
      <c r="D200" s="9">
        <f t="shared" si="102"/>
        <v>-0.25099173321730534</v>
      </c>
      <c r="E200" s="8">
        <v>1.2</v>
      </c>
      <c r="F200" s="8">
        <f t="shared" si="111"/>
        <v>1.4393366631405056</v>
      </c>
      <c r="G200" s="9">
        <f t="shared" si="103"/>
        <v>-1.9511524078490252</v>
      </c>
      <c r="H200" s="8">
        <v>-0.30170000000000002</v>
      </c>
      <c r="I200" s="8">
        <f t="shared" si="112"/>
        <v>-0.29504471422933537</v>
      </c>
      <c r="J200" s="9">
        <f t="shared" si="113"/>
        <v>-9.5044714229335359E-2</v>
      </c>
      <c r="K200" s="8">
        <v>0.63700000000000001</v>
      </c>
      <c r="L200" s="8">
        <f t="shared" si="114"/>
        <v>0.65820108831900781</v>
      </c>
      <c r="M200" s="9">
        <f t="shared" si="104"/>
        <v>0.52935419318255184</v>
      </c>
      <c r="N200" s="17">
        <v>43.8</v>
      </c>
      <c r="O200" s="17">
        <f t="shared" si="106"/>
        <v>44.374852301925351</v>
      </c>
      <c r="P200" s="79">
        <f t="shared" si="107"/>
        <v>1.7015659510504655</v>
      </c>
      <c r="Q200" t="str">
        <f>_xll.BDH($Q$2,"PX_LAST",A200,A200,"Days=A","Fill=P")</f>
        <v>#N/A Invalid Security</v>
      </c>
      <c r="U200" s="40">
        <f t="shared" si="105"/>
        <v>-0.44195866552827856</v>
      </c>
      <c r="V200" s="14" t="str">
        <f t="shared" si="101"/>
        <v>C</v>
      </c>
      <c r="W200" t="str">
        <f t="shared" ref="W200:W263" si="133">IF(OR(ABS($U200-$U199)&gt;$AB$2,U200*U199&lt;0),V200,W199)</f>
        <v>C</v>
      </c>
      <c r="X200" s="17">
        <f t="shared" si="122"/>
        <v>-8.1763993312727767E-2</v>
      </c>
      <c r="Y200" s="34" t="str">
        <f t="shared" si="100"/>
        <v>C</v>
      </c>
      <c r="Z200">
        <v>0</v>
      </c>
      <c r="AB200" s="16">
        <f t="shared" si="115"/>
        <v>38898</v>
      </c>
      <c r="AC200" s="1" t="e">
        <f t="shared" si="116"/>
        <v>#N/A</v>
      </c>
      <c r="AD200" s="1" t="e">
        <f t="shared" si="116"/>
        <v>#N/A</v>
      </c>
      <c r="AE200" s="1">
        <f t="shared" si="116"/>
        <v>-0.44195866552827856</v>
      </c>
      <c r="AF200" s="1" t="e">
        <f t="shared" si="108"/>
        <v>#N/A</v>
      </c>
      <c r="AG200">
        <v>0</v>
      </c>
      <c r="AH200" s="1">
        <v>43.8</v>
      </c>
      <c r="AJ200" s="16">
        <f t="shared" si="117"/>
        <v>38898</v>
      </c>
      <c r="AK200" s="1" t="e">
        <f t="shared" si="123"/>
        <v>#N/A</v>
      </c>
      <c r="AL200" s="1" t="e">
        <f t="shared" si="123"/>
        <v>#N/A</v>
      </c>
      <c r="AM200" s="1">
        <f t="shared" si="123"/>
        <v>-0.44195866552827856</v>
      </c>
      <c r="AN200" s="1" t="e">
        <f t="shared" si="118"/>
        <v>#N/A</v>
      </c>
      <c r="AO200" s="1" t="e">
        <f t="shared" si="124"/>
        <v>#N/A</v>
      </c>
      <c r="AP200" s="1" t="e">
        <f t="shared" si="125"/>
        <v>#N/A</v>
      </c>
      <c r="AQ200" s="1">
        <f t="shared" si="126"/>
        <v>1270.0899999999999</v>
      </c>
      <c r="AR200" s="1" t="e">
        <f t="shared" si="127"/>
        <v>#N/A</v>
      </c>
      <c r="AS200" s="1"/>
      <c r="AT200" s="1"/>
      <c r="AU200" s="16">
        <f t="shared" si="131"/>
        <v>38898</v>
      </c>
      <c r="AV200">
        <f t="shared" ref="AV200:AV263" si="134">IF($V200="E",4,IF($V200="R",2,IF($V200="SD",3,1)))</f>
        <v>1</v>
      </c>
      <c r="AW200">
        <f t="shared" ref="AW200:AW263" si="135">IF($W200="E",4,IF($W200="R",2,IF($W200="SD",3,1)))</f>
        <v>1</v>
      </c>
      <c r="AX200" s="1"/>
      <c r="AY200" s="1"/>
      <c r="AZ200" s="7">
        <f t="shared" si="119"/>
        <v>38898</v>
      </c>
      <c r="BA200" s="1">
        <f>_xll.BDH($BA$4,"PX_LAST",$A199,$A199,"Days=A","Fill=P")</f>
        <v>1270.0899999999999</v>
      </c>
      <c r="BB200" s="1" t="str">
        <f t="shared" si="128"/>
        <v>C</v>
      </c>
      <c r="BC200" s="1">
        <f t="shared" si="129"/>
        <v>0</v>
      </c>
      <c r="BD200" s="1">
        <f t="shared" si="132"/>
        <v>-3.091690129023883E-2</v>
      </c>
      <c r="BE200" s="1">
        <f t="shared" si="130"/>
        <v>0</v>
      </c>
      <c r="BF200" s="1">
        <f t="shared" ref="BF200:BF263" si="136">BF199*(1+BE200)</f>
        <v>464.45891630128392</v>
      </c>
      <c r="BG200" s="1">
        <f t="shared" ref="BG200:BG263" si="137">BG199*(1+BD200)</f>
        <v>321.19211997066475</v>
      </c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6" t="e">
        <f t="shared" si="109"/>
        <v>#REF!</v>
      </c>
      <c r="BS200">
        <f t="shared" si="120"/>
        <v>1</v>
      </c>
      <c r="BT200">
        <f t="shared" si="121"/>
        <v>1</v>
      </c>
    </row>
    <row r="201" spans="1:72" x14ac:dyDescent="0.25">
      <c r="A201" s="7">
        <v>38929</v>
      </c>
      <c r="B201" s="8">
        <v>0.218581</v>
      </c>
      <c r="C201" s="8">
        <f t="shared" si="110"/>
        <v>0.22608986024649294</v>
      </c>
      <c r="D201" s="9">
        <f t="shared" si="102"/>
        <v>-0.83469517665315562</v>
      </c>
      <c r="E201" s="8">
        <v>0.8</v>
      </c>
      <c r="F201" s="8">
        <f t="shared" si="111"/>
        <v>0.92786733262810128</v>
      </c>
      <c r="G201" s="9">
        <f t="shared" si="103"/>
        <v>-1.994597177280981</v>
      </c>
      <c r="H201" s="8">
        <v>-0.3569</v>
      </c>
      <c r="I201" s="8">
        <f t="shared" si="112"/>
        <v>-0.3445289428458671</v>
      </c>
      <c r="J201" s="9">
        <f t="shared" si="113"/>
        <v>-0.14452894284586709</v>
      </c>
      <c r="K201" s="8">
        <v>0.66400000000000003</v>
      </c>
      <c r="L201" s="8">
        <f t="shared" si="114"/>
        <v>0.66284021766380152</v>
      </c>
      <c r="M201" s="9">
        <f t="shared" si="104"/>
        <v>0.49148462620611305</v>
      </c>
      <c r="N201" s="17">
        <v>-2.2000000000000002</v>
      </c>
      <c r="O201" s="17">
        <f t="shared" si="106"/>
        <v>7.1149704603850701</v>
      </c>
      <c r="P201" s="79">
        <f t="shared" si="107"/>
        <v>-0.10748144463579817</v>
      </c>
      <c r="Q201" t="str">
        <f>_xll.BDH($Q$2,"PX_LAST",A201,A201,"Days=A","Fill=P")</f>
        <v>#N/A Invalid Security</v>
      </c>
      <c r="U201" s="40">
        <f t="shared" si="105"/>
        <v>-0.62058416764347268</v>
      </c>
      <c r="V201" s="14" t="str">
        <f t="shared" si="101"/>
        <v>C</v>
      </c>
      <c r="W201" t="str">
        <f t="shared" si="133"/>
        <v>C</v>
      </c>
      <c r="X201" s="17">
        <f t="shared" si="122"/>
        <v>-8.1763993312727767E-2</v>
      </c>
      <c r="Y201" s="34" t="str">
        <f t="shared" si="100"/>
        <v>C</v>
      </c>
      <c r="Z201">
        <v>0</v>
      </c>
      <c r="AB201" s="16">
        <f t="shared" si="115"/>
        <v>38929</v>
      </c>
      <c r="AC201" s="1" t="e">
        <f t="shared" si="116"/>
        <v>#N/A</v>
      </c>
      <c r="AD201" s="1" t="e">
        <f t="shared" si="116"/>
        <v>#N/A</v>
      </c>
      <c r="AE201" s="1">
        <f t="shared" si="116"/>
        <v>-0.62058416764347268</v>
      </c>
      <c r="AF201" s="1">
        <f t="shared" si="108"/>
        <v>-0.62058416764347268</v>
      </c>
      <c r="AG201">
        <v>0</v>
      </c>
      <c r="AH201" s="1">
        <v>-2.2000000000000002</v>
      </c>
      <c r="AJ201" s="16">
        <f t="shared" si="117"/>
        <v>38929</v>
      </c>
      <c r="AK201" s="1" t="e">
        <f t="shared" si="123"/>
        <v>#N/A</v>
      </c>
      <c r="AL201" s="1" t="e">
        <f t="shared" si="123"/>
        <v>#N/A</v>
      </c>
      <c r="AM201" s="1">
        <f t="shared" si="123"/>
        <v>-0.62058416764347268</v>
      </c>
      <c r="AN201" s="1">
        <f t="shared" si="118"/>
        <v>-0.62058416764347268</v>
      </c>
      <c r="AO201" s="1" t="e">
        <f t="shared" si="124"/>
        <v>#N/A</v>
      </c>
      <c r="AP201" s="1" t="e">
        <f t="shared" si="125"/>
        <v>#N/A</v>
      </c>
      <c r="AQ201" s="1">
        <f t="shared" si="126"/>
        <v>1270.2</v>
      </c>
      <c r="AR201" s="1">
        <f t="shared" si="127"/>
        <v>1270.2</v>
      </c>
      <c r="AS201" s="1"/>
      <c r="AT201" s="1"/>
      <c r="AU201" s="16">
        <f t="shared" si="131"/>
        <v>38929</v>
      </c>
      <c r="AV201">
        <f t="shared" si="134"/>
        <v>1</v>
      </c>
      <c r="AW201">
        <f t="shared" si="135"/>
        <v>1</v>
      </c>
      <c r="AX201" s="1"/>
      <c r="AY201" s="1"/>
      <c r="AZ201" s="7">
        <f t="shared" si="119"/>
        <v>38929</v>
      </c>
      <c r="BA201" s="1">
        <f>_xll.BDH($BA$4,"PX_LAST",$A200,$A200,"Days=A","Fill=P")</f>
        <v>1270.2</v>
      </c>
      <c r="BB201" s="1" t="str">
        <f t="shared" si="128"/>
        <v>C</v>
      </c>
      <c r="BC201" s="1">
        <f t="shared" si="129"/>
        <v>0</v>
      </c>
      <c r="BD201" s="1">
        <f t="shared" si="132"/>
        <v>8.6608035651192239E-5</v>
      </c>
      <c r="BE201" s="1">
        <f t="shared" si="130"/>
        <v>0</v>
      </c>
      <c r="BF201" s="1">
        <f t="shared" si="136"/>
        <v>464.45891630128392</v>
      </c>
      <c r="BG201" s="1">
        <f t="shared" si="137"/>
        <v>321.21993778924207</v>
      </c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6" t="e">
        <f t="shared" si="109"/>
        <v>#REF!</v>
      </c>
      <c r="BS201">
        <f t="shared" si="120"/>
        <v>1</v>
      </c>
      <c r="BT201">
        <f t="shared" si="121"/>
        <v>1</v>
      </c>
    </row>
    <row r="202" spans="1:72" x14ac:dyDescent="0.25">
      <c r="A202" s="7">
        <v>38960</v>
      </c>
      <c r="B202" s="8">
        <v>0.209115</v>
      </c>
      <c r="C202" s="8">
        <f t="shared" si="110"/>
        <v>0.21250997204929858</v>
      </c>
      <c r="D202" s="9">
        <f t="shared" si="102"/>
        <v>-0.99060680222433783</v>
      </c>
      <c r="E202" s="8">
        <v>-0.2</v>
      </c>
      <c r="F202" s="8">
        <f t="shared" si="111"/>
        <v>2.5573466525620231E-2</v>
      </c>
      <c r="G202" s="9">
        <f t="shared" si="103"/>
        <v>-2.1942241967095564</v>
      </c>
      <c r="H202" s="8">
        <v>-0.13009999999999999</v>
      </c>
      <c r="I202" s="8">
        <f t="shared" si="112"/>
        <v>-0.17298578856917343</v>
      </c>
      <c r="J202" s="9">
        <f t="shared" si="113"/>
        <v>2.7014211430826579E-2</v>
      </c>
      <c r="K202" s="8">
        <v>0.94599999999999995</v>
      </c>
      <c r="L202" s="8">
        <f t="shared" si="114"/>
        <v>0.88936804353276033</v>
      </c>
      <c r="M202" s="9">
        <f t="shared" si="104"/>
        <v>1.4721080853049391</v>
      </c>
      <c r="N202" s="17">
        <v>-7.6</v>
      </c>
      <c r="O202" s="17">
        <f t="shared" si="106"/>
        <v>-4.6570059079229864</v>
      </c>
      <c r="P202" s="79">
        <f t="shared" si="107"/>
        <v>-0.62193114119380166</v>
      </c>
      <c r="Q202" t="str">
        <f>_xll.BDH($Q$2,"PX_LAST",A202,A202,"Days=A","Fill=P")</f>
        <v>#N/A Invalid Security</v>
      </c>
      <c r="U202" s="40">
        <f t="shared" si="105"/>
        <v>-0.42142717554953213</v>
      </c>
      <c r="V202" s="14" t="str">
        <f t="shared" si="101"/>
        <v>R</v>
      </c>
      <c r="W202" t="str">
        <f t="shared" si="133"/>
        <v>R</v>
      </c>
      <c r="X202" s="17">
        <f t="shared" si="122"/>
        <v>-0.42142717554953213</v>
      </c>
      <c r="Y202" s="34" t="str">
        <f t="shared" si="100"/>
        <v>R</v>
      </c>
      <c r="Z202">
        <v>0</v>
      </c>
      <c r="AB202" s="16">
        <f t="shared" si="115"/>
        <v>38960</v>
      </c>
      <c r="AC202" s="1" t="e">
        <f t="shared" si="116"/>
        <v>#N/A</v>
      </c>
      <c r="AD202" s="1" t="e">
        <f t="shared" si="116"/>
        <v>#N/A</v>
      </c>
      <c r="AE202" s="1">
        <f t="shared" si="116"/>
        <v>-0.42142717554953213</v>
      </c>
      <c r="AF202" s="1">
        <f t="shared" si="108"/>
        <v>-0.42142717554953213</v>
      </c>
      <c r="AG202">
        <v>0</v>
      </c>
      <c r="AH202" s="1">
        <v>-7.6</v>
      </c>
      <c r="AJ202" s="16">
        <f t="shared" si="117"/>
        <v>38960</v>
      </c>
      <c r="AK202" s="1" t="e">
        <f t="shared" si="123"/>
        <v>#N/A</v>
      </c>
      <c r="AL202" s="1" t="e">
        <f t="shared" si="123"/>
        <v>#N/A</v>
      </c>
      <c r="AM202" s="1">
        <f t="shared" si="123"/>
        <v>-0.42142717554953213</v>
      </c>
      <c r="AN202" s="1">
        <f t="shared" si="118"/>
        <v>-0.42142717554953213</v>
      </c>
      <c r="AO202" s="1" t="e">
        <f t="shared" si="124"/>
        <v>#N/A</v>
      </c>
      <c r="AP202" s="1" t="e">
        <f t="shared" si="125"/>
        <v>#N/A</v>
      </c>
      <c r="AQ202" s="1">
        <f t="shared" si="126"/>
        <v>1276.6600000000001</v>
      </c>
      <c r="AR202" s="1">
        <f t="shared" si="127"/>
        <v>1276.6600000000001</v>
      </c>
      <c r="AS202" s="1"/>
      <c r="AT202" s="1"/>
      <c r="AU202" s="16">
        <f t="shared" si="131"/>
        <v>38960</v>
      </c>
      <c r="AV202">
        <f t="shared" si="134"/>
        <v>2</v>
      </c>
      <c r="AW202">
        <f t="shared" si="135"/>
        <v>2</v>
      </c>
      <c r="AX202" s="1"/>
      <c r="AY202" s="1"/>
      <c r="AZ202" s="7">
        <f t="shared" si="119"/>
        <v>38960</v>
      </c>
      <c r="BA202" s="1">
        <f>_xll.BDH($BA$4,"PX_LAST",$A201,$A201,"Days=A","Fill=P")</f>
        <v>1276.6600000000001</v>
      </c>
      <c r="BB202" s="1" t="str">
        <f t="shared" si="128"/>
        <v>R</v>
      </c>
      <c r="BC202" s="1">
        <f t="shared" si="129"/>
        <v>1</v>
      </c>
      <c r="BD202" s="1">
        <f t="shared" si="132"/>
        <v>5.0858132577547011E-3</v>
      </c>
      <c r="BE202" s="1">
        <f t="shared" si="130"/>
        <v>0</v>
      </c>
      <c r="BF202" s="1">
        <f t="shared" si="136"/>
        <v>464.45891630128392</v>
      </c>
      <c r="BG202" s="1">
        <f t="shared" si="137"/>
        <v>322.85360240750572</v>
      </c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6" t="e">
        <f t="shared" si="109"/>
        <v>#REF!</v>
      </c>
      <c r="BS202">
        <f t="shared" si="120"/>
        <v>2</v>
      </c>
      <c r="BT202">
        <f t="shared" si="121"/>
        <v>1</v>
      </c>
    </row>
    <row r="203" spans="1:72" x14ac:dyDescent="0.25">
      <c r="A203" s="7">
        <v>38990</v>
      </c>
      <c r="B203" s="8">
        <v>0.142619</v>
      </c>
      <c r="C203" s="8">
        <f t="shared" si="110"/>
        <v>0.15659719440985972</v>
      </c>
      <c r="D203" s="9">
        <f t="shared" si="102"/>
        <v>-1.8355162330610499</v>
      </c>
      <c r="E203" s="8">
        <v>0</v>
      </c>
      <c r="F203" s="8">
        <f t="shared" si="111"/>
        <v>5.1146933051240467E-3</v>
      </c>
      <c r="G203" s="9">
        <f t="shared" si="103"/>
        <v>-2.0017732494671892</v>
      </c>
      <c r="H203" s="8">
        <v>-0.2969</v>
      </c>
      <c r="I203" s="8">
        <f t="shared" si="112"/>
        <v>-0.27211715771383471</v>
      </c>
      <c r="J203" s="9">
        <f t="shared" si="113"/>
        <v>-7.2117157713834701E-2</v>
      </c>
      <c r="K203" s="8">
        <v>0.73199999999999998</v>
      </c>
      <c r="L203" s="8">
        <f t="shared" si="114"/>
        <v>0.76347360870655212</v>
      </c>
      <c r="M203" s="9">
        <f t="shared" si="104"/>
        <v>0.77281456475121602</v>
      </c>
      <c r="N203" s="17">
        <v>-39.200000000000003</v>
      </c>
      <c r="O203" s="17">
        <f t="shared" si="106"/>
        <v>-32.291401181584604</v>
      </c>
      <c r="P203" s="79">
        <f t="shared" si="107"/>
        <v>-1.8142248256239124</v>
      </c>
      <c r="Q203" t="str">
        <f>_xll.BDH($Q$2,"PX_LAST",A203,A203,"Days=A","Fill=P")</f>
        <v>#N/A Invalid Security</v>
      </c>
      <c r="U203" s="40">
        <f t="shared" si="105"/>
        <v>-0.78414801887271446</v>
      </c>
      <c r="V203" s="14" t="str">
        <f t="shared" si="101"/>
        <v>C</v>
      </c>
      <c r="W203" t="str">
        <f t="shared" si="133"/>
        <v>C</v>
      </c>
      <c r="X203" s="17">
        <f t="shared" si="122"/>
        <v>-0.78414801887271446</v>
      </c>
      <c r="Y203" s="34" t="str">
        <f t="shared" si="100"/>
        <v>C</v>
      </c>
      <c r="Z203">
        <v>0</v>
      </c>
      <c r="AB203" s="16">
        <f t="shared" si="115"/>
        <v>38990</v>
      </c>
      <c r="AC203" s="1" t="e">
        <f t="shared" si="116"/>
        <v>#N/A</v>
      </c>
      <c r="AD203" s="1" t="e">
        <f t="shared" si="116"/>
        <v>#N/A</v>
      </c>
      <c r="AE203" s="1">
        <f t="shared" si="116"/>
        <v>-0.78414801887271446</v>
      </c>
      <c r="AF203" s="1">
        <f t="shared" si="108"/>
        <v>-0.78414801887271446</v>
      </c>
      <c r="AG203">
        <v>0</v>
      </c>
      <c r="AH203" s="1">
        <v>-42.7</v>
      </c>
      <c r="AJ203" s="16">
        <f t="shared" si="117"/>
        <v>38990</v>
      </c>
      <c r="AK203" s="1" t="e">
        <f t="shared" si="123"/>
        <v>#N/A</v>
      </c>
      <c r="AL203" s="1" t="e">
        <f t="shared" si="123"/>
        <v>#N/A</v>
      </c>
      <c r="AM203" s="1">
        <f t="shared" si="123"/>
        <v>-0.78414801887271446</v>
      </c>
      <c r="AN203" s="1">
        <f t="shared" si="118"/>
        <v>-0.78414801887271446</v>
      </c>
      <c r="AO203" s="1" t="e">
        <f t="shared" si="124"/>
        <v>#N/A</v>
      </c>
      <c r="AP203" s="1" t="e">
        <f t="shared" si="125"/>
        <v>#N/A</v>
      </c>
      <c r="AQ203" s="1">
        <f t="shared" si="126"/>
        <v>1303.82</v>
      </c>
      <c r="AR203" s="1">
        <f t="shared" si="127"/>
        <v>1303.82</v>
      </c>
      <c r="AS203" s="1"/>
      <c r="AT203" s="1"/>
      <c r="AU203" s="16">
        <f t="shared" si="131"/>
        <v>38990</v>
      </c>
      <c r="AV203">
        <f t="shared" si="134"/>
        <v>1</v>
      </c>
      <c r="AW203">
        <f t="shared" si="135"/>
        <v>1</v>
      </c>
      <c r="AX203" s="1"/>
      <c r="AY203" s="1"/>
      <c r="AZ203" s="7">
        <f t="shared" si="119"/>
        <v>38990</v>
      </c>
      <c r="BA203" s="1">
        <f>_xll.BDH($BA$4,"PX_LAST",$A202,$A202,"Days=A","Fill=P")</f>
        <v>1303.82</v>
      </c>
      <c r="BB203" s="1" t="str">
        <f t="shared" si="128"/>
        <v>C</v>
      </c>
      <c r="BC203" s="1">
        <f t="shared" si="129"/>
        <v>0</v>
      </c>
      <c r="BD203" s="1">
        <f t="shared" si="132"/>
        <v>2.1274262528785837E-2</v>
      </c>
      <c r="BE203" s="1">
        <f t="shared" si="130"/>
        <v>2.1274262528785837E-2</v>
      </c>
      <c r="BF203" s="1">
        <f t="shared" si="136"/>
        <v>474.33993722051281</v>
      </c>
      <c r="BG203" s="1">
        <f t="shared" si="137"/>
        <v>329.72207470348724</v>
      </c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6" t="e">
        <f t="shared" si="109"/>
        <v>#REF!</v>
      </c>
      <c r="BS203">
        <f t="shared" si="120"/>
        <v>1</v>
      </c>
      <c r="BT203">
        <f t="shared" si="121"/>
        <v>1</v>
      </c>
    </row>
    <row r="204" spans="1:72" x14ac:dyDescent="0.25">
      <c r="A204" s="7">
        <v>39021</v>
      </c>
      <c r="B204" s="8">
        <v>0.26569999999999999</v>
      </c>
      <c r="C204" s="8">
        <f t="shared" si="110"/>
        <v>0.24387943888197194</v>
      </c>
      <c r="D204" s="9">
        <f t="shared" si="102"/>
        <v>-0.1734729545750292</v>
      </c>
      <c r="E204" s="8">
        <v>-0.3</v>
      </c>
      <c r="F204" s="8">
        <f t="shared" si="111"/>
        <v>-0.23897706133897517</v>
      </c>
      <c r="G204" s="9">
        <f t="shared" si="103"/>
        <v>-1.9521660024321796</v>
      </c>
      <c r="H204" s="8">
        <v>-0.30349999999999999</v>
      </c>
      <c r="I204" s="8">
        <f t="shared" si="112"/>
        <v>-0.29722343154276698</v>
      </c>
      <c r="J204" s="9">
        <f t="shared" si="113"/>
        <v>-9.7223431542766969E-2</v>
      </c>
      <c r="K204" s="8">
        <v>1.036</v>
      </c>
      <c r="L204" s="8">
        <f t="shared" si="114"/>
        <v>0.98149472174131058</v>
      </c>
      <c r="M204" s="9">
        <f t="shared" si="104"/>
        <v>1.719197717426012</v>
      </c>
      <c r="N204" s="17">
        <v>-52.6</v>
      </c>
      <c r="O204" s="17">
        <f t="shared" si="106"/>
        <v>-48.538280236316929</v>
      </c>
      <c r="P204" s="79">
        <f t="shared" si="107"/>
        <v>-2.3287525631000818</v>
      </c>
      <c r="Q204" t="str">
        <f>_xll.BDH($Q$2,"PX_LAST",A204,A204,"Days=A","Fill=P")</f>
        <v>#N/A Invalid Security</v>
      </c>
      <c r="U204" s="40">
        <f t="shared" si="105"/>
        <v>-0.12591616778099096</v>
      </c>
      <c r="V204" s="14" t="str">
        <f t="shared" si="101"/>
        <v>R</v>
      </c>
      <c r="W204" t="str">
        <f t="shared" si="133"/>
        <v>R</v>
      </c>
      <c r="X204" s="17">
        <f t="shared" si="122"/>
        <v>-0.12591616778099096</v>
      </c>
      <c r="Y204" s="34" t="str">
        <f t="shared" si="100"/>
        <v>R</v>
      </c>
      <c r="Z204">
        <v>0</v>
      </c>
      <c r="AB204" s="16">
        <f t="shared" si="115"/>
        <v>39021</v>
      </c>
      <c r="AC204" s="1">
        <f t="shared" si="116"/>
        <v>-0.12591616778099096</v>
      </c>
      <c r="AD204" s="1" t="e">
        <f t="shared" si="116"/>
        <v>#N/A</v>
      </c>
      <c r="AE204" s="1" t="e">
        <f t="shared" si="116"/>
        <v>#N/A</v>
      </c>
      <c r="AF204" s="1">
        <f t="shared" si="108"/>
        <v>-0.12591616778099096</v>
      </c>
      <c r="AG204">
        <v>0</v>
      </c>
      <c r="AH204" s="1">
        <v>-52.6</v>
      </c>
      <c r="AJ204" s="16">
        <f t="shared" si="117"/>
        <v>39021</v>
      </c>
      <c r="AK204" s="1">
        <f t="shared" si="123"/>
        <v>-0.12591616778099096</v>
      </c>
      <c r="AL204" s="1" t="e">
        <f t="shared" si="123"/>
        <v>#N/A</v>
      </c>
      <c r="AM204" s="1" t="e">
        <f t="shared" si="123"/>
        <v>#N/A</v>
      </c>
      <c r="AN204" s="1">
        <f t="shared" si="118"/>
        <v>-0.12591616778099096</v>
      </c>
      <c r="AO204" s="1">
        <f t="shared" si="124"/>
        <v>1335.85</v>
      </c>
      <c r="AP204" s="1" t="e">
        <f t="shared" si="125"/>
        <v>#N/A</v>
      </c>
      <c r="AQ204" s="1" t="e">
        <f t="shared" si="126"/>
        <v>#N/A</v>
      </c>
      <c r="AR204" s="1">
        <f t="shared" si="127"/>
        <v>1335.85</v>
      </c>
      <c r="AS204" s="1"/>
      <c r="AT204" s="1"/>
      <c r="AU204" s="16">
        <f t="shared" si="131"/>
        <v>39021</v>
      </c>
      <c r="AV204">
        <f t="shared" si="134"/>
        <v>2</v>
      </c>
      <c r="AW204">
        <f t="shared" si="135"/>
        <v>2</v>
      </c>
      <c r="AX204" s="1"/>
      <c r="AY204" s="1"/>
      <c r="AZ204" s="7">
        <f t="shared" si="119"/>
        <v>39021</v>
      </c>
      <c r="BA204" s="1">
        <f>_xll.BDH($BA$4,"PX_LAST",$A203,$A203,"Days=A","Fill=P")</f>
        <v>1335.85</v>
      </c>
      <c r="BB204" s="1" t="str">
        <f t="shared" si="128"/>
        <v>R</v>
      </c>
      <c r="BC204" s="1">
        <f t="shared" si="129"/>
        <v>1</v>
      </c>
      <c r="BD204" s="1">
        <f t="shared" si="132"/>
        <v>2.4566274485741779E-2</v>
      </c>
      <c r="BE204" s="1">
        <f t="shared" si="130"/>
        <v>0</v>
      </c>
      <c r="BF204" s="1">
        <f t="shared" si="136"/>
        <v>474.33993722051281</v>
      </c>
      <c r="BG204" s="1">
        <f t="shared" si="137"/>
        <v>337.82211769466136</v>
      </c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6" t="e">
        <f t="shared" si="109"/>
        <v>#REF!</v>
      </c>
      <c r="BS204">
        <f t="shared" si="120"/>
        <v>2</v>
      </c>
      <c r="BT204">
        <f t="shared" si="121"/>
        <v>1</v>
      </c>
    </row>
    <row r="205" spans="1:72" x14ac:dyDescent="0.25">
      <c r="A205" s="7">
        <v>39051</v>
      </c>
      <c r="B205" s="8">
        <v>0.28909699999999999</v>
      </c>
      <c r="C205" s="8">
        <f t="shared" si="110"/>
        <v>0.28005348777639438</v>
      </c>
      <c r="D205" s="9">
        <f t="shared" si="102"/>
        <v>0.49213256232739738</v>
      </c>
      <c r="E205" s="8">
        <v>-1</v>
      </c>
      <c r="F205" s="8">
        <f t="shared" si="111"/>
        <v>-0.84779541226779509</v>
      </c>
      <c r="G205" s="9">
        <f t="shared" si="103"/>
        <v>-2.0320748012816923</v>
      </c>
      <c r="H205" s="8">
        <v>0.1391</v>
      </c>
      <c r="I205" s="8">
        <f t="shared" si="112"/>
        <v>5.1835313691446602E-2</v>
      </c>
      <c r="J205" s="9">
        <f t="shared" si="113"/>
        <v>0.25183531369144663</v>
      </c>
      <c r="K205" s="8">
        <v>0.96099999999999997</v>
      </c>
      <c r="L205" s="8">
        <f t="shared" si="114"/>
        <v>0.96509894434826216</v>
      </c>
      <c r="M205" s="9">
        <f t="shared" si="104"/>
        <v>1.4986237924429706</v>
      </c>
      <c r="N205" s="17">
        <v>-54.9</v>
      </c>
      <c r="O205" s="17">
        <f t="shared" si="106"/>
        <v>-53.627656047263386</v>
      </c>
      <c r="P205" s="79">
        <f t="shared" si="107"/>
        <v>-2.2394106974192387</v>
      </c>
      <c r="Q205" t="str">
        <f>_xll.BDH($Q$2,"PX_LAST",A205,A205,"Days=A","Fill=P")</f>
        <v>#N/A Invalid Security</v>
      </c>
      <c r="U205" s="40">
        <f t="shared" si="105"/>
        <v>5.2629216795030576E-2</v>
      </c>
      <c r="V205" s="14" t="str">
        <f t="shared" si="101"/>
        <v>E</v>
      </c>
      <c r="W205" t="str">
        <f t="shared" si="133"/>
        <v>E</v>
      </c>
      <c r="X205" s="17">
        <f t="shared" si="122"/>
        <v>5.2629216795030576E-2</v>
      </c>
      <c r="Y205" s="34" t="str">
        <f t="shared" si="100"/>
        <v>E</v>
      </c>
      <c r="Z205">
        <v>0</v>
      </c>
      <c r="AB205" s="16">
        <f t="shared" si="115"/>
        <v>39051</v>
      </c>
      <c r="AC205" s="1">
        <f t="shared" si="116"/>
        <v>5.2629216795030576E-2</v>
      </c>
      <c r="AD205" s="1" t="e">
        <f t="shared" si="116"/>
        <v>#N/A</v>
      </c>
      <c r="AE205" s="1" t="e">
        <f t="shared" si="116"/>
        <v>#N/A</v>
      </c>
      <c r="AF205" s="1" t="e">
        <f t="shared" si="108"/>
        <v>#N/A</v>
      </c>
      <c r="AG205">
        <v>0</v>
      </c>
      <c r="AH205" s="1">
        <v>-54.9</v>
      </c>
      <c r="AJ205" s="16">
        <f t="shared" si="117"/>
        <v>39051</v>
      </c>
      <c r="AK205" s="1">
        <f t="shared" si="123"/>
        <v>5.2629216795030576E-2</v>
      </c>
      <c r="AL205" s="1" t="e">
        <f t="shared" si="123"/>
        <v>#N/A</v>
      </c>
      <c r="AM205" s="1" t="e">
        <f t="shared" si="123"/>
        <v>#N/A</v>
      </c>
      <c r="AN205" s="1" t="e">
        <f t="shared" si="118"/>
        <v>#N/A</v>
      </c>
      <c r="AO205" s="1">
        <f t="shared" si="124"/>
        <v>1377.94</v>
      </c>
      <c r="AP205" s="1" t="e">
        <f t="shared" si="125"/>
        <v>#N/A</v>
      </c>
      <c r="AQ205" s="1" t="e">
        <f t="shared" si="126"/>
        <v>#N/A</v>
      </c>
      <c r="AR205" s="1" t="e">
        <f t="shared" si="127"/>
        <v>#N/A</v>
      </c>
      <c r="AS205" s="1"/>
      <c r="AT205" s="1"/>
      <c r="AU205" s="16">
        <f t="shared" si="131"/>
        <v>39051</v>
      </c>
      <c r="AV205">
        <f t="shared" si="134"/>
        <v>4</v>
      </c>
      <c r="AW205">
        <f t="shared" si="135"/>
        <v>4</v>
      </c>
      <c r="AX205" s="1"/>
      <c r="AY205" s="1"/>
      <c r="AZ205" s="7">
        <f t="shared" si="119"/>
        <v>39051</v>
      </c>
      <c r="BA205" s="1">
        <f>_xll.BDH($BA$4,"PX_LAST",$A204,$A204,"Days=A","Fill=P")</f>
        <v>1377.94</v>
      </c>
      <c r="BB205" s="1" t="str">
        <f t="shared" si="128"/>
        <v>E</v>
      </c>
      <c r="BC205" s="1">
        <f t="shared" si="129"/>
        <v>1</v>
      </c>
      <c r="BD205" s="1">
        <f t="shared" si="132"/>
        <v>3.1508028596025195E-2</v>
      </c>
      <c r="BE205" s="1">
        <f t="shared" si="130"/>
        <v>3.1508028596025195E-2</v>
      </c>
      <c r="BF205" s="1">
        <f t="shared" si="136"/>
        <v>489.28545352669352</v>
      </c>
      <c r="BG205" s="1">
        <f t="shared" si="137"/>
        <v>348.46622663935455</v>
      </c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6" t="e">
        <f t="shared" si="109"/>
        <v>#REF!</v>
      </c>
      <c r="BS205">
        <f t="shared" si="120"/>
        <v>4</v>
      </c>
      <c r="BT205">
        <f t="shared" si="121"/>
        <v>1</v>
      </c>
    </row>
    <row r="206" spans="1:72" x14ac:dyDescent="0.25">
      <c r="A206" s="7">
        <v>39082</v>
      </c>
      <c r="B206" s="8">
        <v>0.25309300000000001</v>
      </c>
      <c r="C206" s="8">
        <f t="shared" si="110"/>
        <v>0.25848509755527893</v>
      </c>
      <c r="D206" s="9">
        <f t="shared" si="102"/>
        <v>2.2230049397071974E-2</v>
      </c>
      <c r="E206" s="8">
        <v>-0.8</v>
      </c>
      <c r="F206" s="8">
        <f t="shared" si="111"/>
        <v>-0.80955908245355912</v>
      </c>
      <c r="G206" s="9">
        <f t="shared" si="103"/>
        <v>-1.7930215410033412</v>
      </c>
      <c r="H206" s="8">
        <v>0.45729999999999998</v>
      </c>
      <c r="I206" s="8">
        <f t="shared" si="112"/>
        <v>0.3762070627382893</v>
      </c>
      <c r="J206" s="9">
        <f t="shared" si="113"/>
        <v>0.57620706273828937</v>
      </c>
      <c r="K206" s="8">
        <v>1.0389999999999999</v>
      </c>
      <c r="L206" s="8">
        <f t="shared" si="114"/>
        <v>1.0242197888696523</v>
      </c>
      <c r="M206" s="9">
        <f t="shared" si="104"/>
        <v>1.6407997994565062</v>
      </c>
      <c r="N206" s="17">
        <v>22</v>
      </c>
      <c r="O206" s="17">
        <f t="shared" si="106"/>
        <v>6.8744687905473238</v>
      </c>
      <c r="P206" s="79">
        <f t="shared" si="107"/>
        <v>0.12623866721987162</v>
      </c>
      <c r="Q206" t="str">
        <f>_xll.BDH($Q$2,"PX_LAST",A206,A206,"Days=A","Fill=P")</f>
        <v>#N/A Invalid Security</v>
      </c>
      <c r="U206" s="40">
        <f t="shared" si="105"/>
        <v>0.11155384264713158</v>
      </c>
      <c r="V206" s="14" t="str">
        <f t="shared" si="101"/>
        <v>E</v>
      </c>
      <c r="W206" t="str">
        <f t="shared" si="133"/>
        <v>E</v>
      </c>
      <c r="X206" s="17">
        <f t="shared" si="122"/>
        <v>5.2629216795030576E-2</v>
      </c>
      <c r="Y206" s="34" t="str">
        <f t="shared" si="100"/>
        <v>E</v>
      </c>
      <c r="Z206">
        <v>0</v>
      </c>
      <c r="AB206" s="16">
        <f t="shared" si="115"/>
        <v>39082</v>
      </c>
      <c r="AC206" s="1">
        <f t="shared" si="116"/>
        <v>0.11155384264713158</v>
      </c>
      <c r="AD206" s="1" t="e">
        <f t="shared" si="116"/>
        <v>#N/A</v>
      </c>
      <c r="AE206" s="1" t="e">
        <f t="shared" si="116"/>
        <v>#N/A</v>
      </c>
      <c r="AF206" s="1" t="e">
        <f t="shared" si="108"/>
        <v>#N/A</v>
      </c>
      <c r="AG206">
        <v>0</v>
      </c>
      <c r="AH206" s="1">
        <v>22</v>
      </c>
      <c r="AJ206" s="16">
        <f t="shared" si="117"/>
        <v>39082</v>
      </c>
      <c r="AK206" s="1">
        <f t="shared" si="123"/>
        <v>0.11155384264713158</v>
      </c>
      <c r="AL206" s="1" t="e">
        <f t="shared" si="123"/>
        <v>#N/A</v>
      </c>
      <c r="AM206" s="1" t="e">
        <f t="shared" si="123"/>
        <v>#N/A</v>
      </c>
      <c r="AN206" s="1" t="e">
        <f t="shared" si="118"/>
        <v>#N/A</v>
      </c>
      <c r="AO206" s="1">
        <f t="shared" si="124"/>
        <v>1400.63</v>
      </c>
      <c r="AP206" s="1" t="e">
        <f t="shared" si="125"/>
        <v>#N/A</v>
      </c>
      <c r="AQ206" s="1" t="e">
        <f t="shared" si="126"/>
        <v>#N/A</v>
      </c>
      <c r="AR206" s="1" t="e">
        <f t="shared" si="127"/>
        <v>#N/A</v>
      </c>
      <c r="AS206" s="1"/>
      <c r="AT206" s="1"/>
      <c r="AU206" s="16">
        <f t="shared" si="131"/>
        <v>39082</v>
      </c>
      <c r="AV206">
        <f t="shared" si="134"/>
        <v>4</v>
      </c>
      <c r="AW206">
        <f t="shared" si="135"/>
        <v>4</v>
      </c>
      <c r="AX206" s="1"/>
      <c r="AY206" s="1"/>
      <c r="AZ206" s="7">
        <f t="shared" si="119"/>
        <v>39082</v>
      </c>
      <c r="BA206" s="1">
        <f>_xll.BDH($BA$4,"PX_LAST",$A205,$A205,"Days=A","Fill=P")</f>
        <v>1400.63</v>
      </c>
      <c r="BB206" s="1" t="str">
        <f t="shared" si="128"/>
        <v>E</v>
      </c>
      <c r="BC206" s="1">
        <f t="shared" si="129"/>
        <v>1</v>
      </c>
      <c r="BD206" s="1">
        <f t="shared" si="132"/>
        <v>1.6466609576614388E-2</v>
      </c>
      <c r="BE206" s="1">
        <f t="shared" si="130"/>
        <v>1.6466609576614388E-2</v>
      </c>
      <c r="BF206" s="1">
        <f t="shared" si="136"/>
        <v>497.34232606143428</v>
      </c>
      <c r="BG206" s="1">
        <f t="shared" si="137"/>
        <v>354.20428394406082</v>
      </c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6" t="e">
        <f t="shared" si="109"/>
        <v>#REF!</v>
      </c>
      <c r="BS206">
        <f t="shared" si="120"/>
        <v>4</v>
      </c>
      <c r="BT206">
        <f t="shared" si="121"/>
        <v>1</v>
      </c>
    </row>
    <row r="207" spans="1:72" x14ac:dyDescent="0.25">
      <c r="A207" s="7">
        <v>39113</v>
      </c>
      <c r="B207" s="8">
        <v>0.31684099999999998</v>
      </c>
      <c r="C207" s="8">
        <f t="shared" si="110"/>
        <v>0.30516981951105582</v>
      </c>
      <c r="D207" s="9">
        <f t="shared" si="102"/>
        <v>0.87238180667691378</v>
      </c>
      <c r="E207" s="8">
        <v>-1.7</v>
      </c>
      <c r="F207" s="8">
        <f t="shared" si="111"/>
        <v>-1.5219118164907119</v>
      </c>
      <c r="G207" s="9">
        <f t="shared" si="103"/>
        <v>-1.8804462418460641</v>
      </c>
      <c r="H207" s="8">
        <v>-0.2341</v>
      </c>
      <c r="I207" s="8">
        <f t="shared" si="112"/>
        <v>-0.11203858745234213</v>
      </c>
      <c r="J207" s="9">
        <f t="shared" si="113"/>
        <v>8.796141254765788E-2</v>
      </c>
      <c r="K207" s="8">
        <v>1.244</v>
      </c>
      <c r="L207" s="8">
        <f t="shared" si="114"/>
        <v>1.2000439577739306</v>
      </c>
      <c r="M207" s="9">
        <f t="shared" si="104"/>
        <v>2.2340525830822706</v>
      </c>
      <c r="N207" s="17">
        <v>73.099999999999994</v>
      </c>
      <c r="O207" s="17">
        <f t="shared" si="106"/>
        <v>59.854893758109462</v>
      </c>
      <c r="P207" s="79">
        <f t="shared" si="107"/>
        <v>1.9519344054132806</v>
      </c>
      <c r="Q207" t="str">
        <f>_xll.BDH($Q$2,"PX_LAST",A207,A207,"Days=A","Fill=P")</f>
        <v>#N/A Invalid Security</v>
      </c>
      <c r="U207" s="40">
        <f t="shared" si="105"/>
        <v>0.32848739011519457</v>
      </c>
      <c r="V207" s="14" t="str">
        <f t="shared" si="101"/>
        <v>E</v>
      </c>
      <c r="W207" t="str">
        <f t="shared" si="133"/>
        <v>E</v>
      </c>
      <c r="X207" s="17">
        <f t="shared" si="122"/>
        <v>5.2629216795030576E-2</v>
      </c>
      <c r="Y207" s="34" t="str">
        <f t="shared" si="100"/>
        <v>E</v>
      </c>
      <c r="Z207">
        <v>0</v>
      </c>
      <c r="AB207" s="16">
        <f t="shared" si="115"/>
        <v>39113</v>
      </c>
      <c r="AC207" s="1">
        <f t="shared" si="116"/>
        <v>0.32848739011519457</v>
      </c>
      <c r="AD207" s="1">
        <f t="shared" si="116"/>
        <v>0.32848739011519457</v>
      </c>
      <c r="AE207" s="1" t="e">
        <f t="shared" si="116"/>
        <v>#N/A</v>
      </c>
      <c r="AF207" s="1" t="e">
        <f t="shared" si="108"/>
        <v>#N/A</v>
      </c>
      <c r="AG207">
        <v>0</v>
      </c>
      <c r="AH207" s="1">
        <v>73.099999999999994</v>
      </c>
      <c r="AJ207" s="16">
        <f t="shared" si="117"/>
        <v>39113</v>
      </c>
      <c r="AK207" s="1">
        <f t="shared" si="123"/>
        <v>0.32848739011519457</v>
      </c>
      <c r="AL207" s="1">
        <f t="shared" si="123"/>
        <v>0.32848739011519457</v>
      </c>
      <c r="AM207" s="1" t="e">
        <f t="shared" si="123"/>
        <v>#N/A</v>
      </c>
      <c r="AN207" s="1" t="e">
        <f t="shared" si="118"/>
        <v>#N/A</v>
      </c>
      <c r="AO207" s="1">
        <f t="shared" si="124"/>
        <v>1418.3</v>
      </c>
      <c r="AP207" s="1">
        <f t="shared" si="125"/>
        <v>1418.3</v>
      </c>
      <c r="AQ207" s="1" t="e">
        <f t="shared" si="126"/>
        <v>#N/A</v>
      </c>
      <c r="AR207" s="1" t="e">
        <f t="shared" si="127"/>
        <v>#N/A</v>
      </c>
      <c r="AS207" s="1"/>
      <c r="AT207" s="1"/>
      <c r="AU207" s="16">
        <f t="shared" si="131"/>
        <v>39113</v>
      </c>
      <c r="AV207">
        <f t="shared" si="134"/>
        <v>4</v>
      </c>
      <c r="AW207">
        <f t="shared" si="135"/>
        <v>4</v>
      </c>
      <c r="AX207" s="1"/>
      <c r="AY207" s="1"/>
      <c r="AZ207" s="7">
        <f t="shared" si="119"/>
        <v>39113</v>
      </c>
      <c r="BA207" s="1">
        <f>_xll.BDH($BA$4,"PX_LAST",$A206,$A206,"Days=A","Fill=P")</f>
        <v>1418.3</v>
      </c>
      <c r="BB207" s="1" t="str">
        <f t="shared" si="128"/>
        <v>E</v>
      </c>
      <c r="BC207" s="1">
        <f t="shared" si="129"/>
        <v>1</v>
      </c>
      <c r="BD207" s="1">
        <f t="shared" si="132"/>
        <v>1.2615751483260995E-2</v>
      </c>
      <c r="BE207" s="1">
        <f t="shared" si="130"/>
        <v>1.2615751483260995E-2</v>
      </c>
      <c r="BF207" s="1">
        <f t="shared" si="136"/>
        <v>503.6166732491323</v>
      </c>
      <c r="BG207" s="1">
        <f t="shared" si="137"/>
        <v>358.67283716460548</v>
      </c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6" t="e">
        <f t="shared" si="109"/>
        <v>#REF!</v>
      </c>
      <c r="BS207">
        <f t="shared" si="120"/>
        <v>4</v>
      </c>
      <c r="BT207">
        <f t="shared" si="121"/>
        <v>1</v>
      </c>
    </row>
    <row r="208" spans="1:72" x14ac:dyDescent="0.25">
      <c r="A208" s="7">
        <v>39141</v>
      </c>
      <c r="B208" s="8">
        <v>0.298545</v>
      </c>
      <c r="C208" s="8">
        <f t="shared" si="110"/>
        <v>0.29986996390221121</v>
      </c>
      <c r="D208" s="9">
        <f t="shared" si="102"/>
        <v>0.70054470808528646</v>
      </c>
      <c r="E208" s="8">
        <v>-1.9</v>
      </c>
      <c r="F208" s="8">
        <f t="shared" si="111"/>
        <v>-1.8243823632981424</v>
      </c>
      <c r="G208" s="9">
        <f t="shared" si="103"/>
        <v>-1.7894873509378997</v>
      </c>
      <c r="H208" s="8">
        <v>0.18290000000000001</v>
      </c>
      <c r="I208" s="8">
        <f t="shared" si="112"/>
        <v>0.12391228250953158</v>
      </c>
      <c r="J208" s="9">
        <f t="shared" si="113"/>
        <v>0.32391228250953158</v>
      </c>
      <c r="K208" s="8">
        <v>0.93200000000000005</v>
      </c>
      <c r="L208" s="8">
        <f t="shared" si="114"/>
        <v>0.9856087915547862</v>
      </c>
      <c r="M208" s="9">
        <f t="shared" si="104"/>
        <v>1.1264786483912557</v>
      </c>
      <c r="N208" s="17">
        <v>25.5</v>
      </c>
      <c r="O208" s="17">
        <f t="shared" si="106"/>
        <v>32.370978751621891</v>
      </c>
      <c r="P208" s="79">
        <f t="shared" si="107"/>
        <v>0.87252435172126841</v>
      </c>
      <c r="Q208" t="str">
        <f>_xll.BDH($Q$2,"PX_LAST",A208,A208,"Days=A","Fill=P")</f>
        <v>#N/A Invalid Security</v>
      </c>
      <c r="U208" s="40">
        <f t="shared" si="105"/>
        <v>9.0362072012043493E-2</v>
      </c>
      <c r="V208" s="14" t="str">
        <f t="shared" si="101"/>
        <v>SD</v>
      </c>
      <c r="W208" t="str">
        <f t="shared" si="133"/>
        <v>SD</v>
      </c>
      <c r="X208" s="17">
        <f t="shared" si="122"/>
        <v>9.0362072012043493E-2</v>
      </c>
      <c r="Y208" s="34" t="str">
        <f t="shared" si="100"/>
        <v>SD</v>
      </c>
      <c r="Z208">
        <v>0</v>
      </c>
      <c r="AB208" s="16">
        <f t="shared" si="115"/>
        <v>39141</v>
      </c>
      <c r="AC208" s="1" t="e">
        <f t="shared" si="116"/>
        <v>#N/A</v>
      </c>
      <c r="AD208" s="1">
        <f t="shared" si="116"/>
        <v>9.0362072012043493E-2</v>
      </c>
      <c r="AE208" s="1">
        <f t="shared" si="116"/>
        <v>9.0362072012043493E-2</v>
      </c>
      <c r="AF208" s="1" t="e">
        <f t="shared" si="108"/>
        <v>#N/A</v>
      </c>
      <c r="AG208">
        <v>0</v>
      </c>
      <c r="AH208" s="1">
        <v>25.5</v>
      </c>
      <c r="AJ208" s="16">
        <f t="shared" si="117"/>
        <v>39141</v>
      </c>
      <c r="AK208" s="1" t="e">
        <f t="shared" si="123"/>
        <v>#N/A</v>
      </c>
      <c r="AL208" s="1">
        <f t="shared" si="123"/>
        <v>9.0362072012043493E-2</v>
      </c>
      <c r="AM208" s="1">
        <f t="shared" si="123"/>
        <v>9.0362072012043493E-2</v>
      </c>
      <c r="AN208" s="1" t="e">
        <f t="shared" si="118"/>
        <v>#N/A</v>
      </c>
      <c r="AO208" s="1" t="e">
        <f t="shared" si="124"/>
        <v>#N/A</v>
      </c>
      <c r="AP208" s="1">
        <f t="shared" si="125"/>
        <v>1438.24</v>
      </c>
      <c r="AQ208" s="1">
        <f t="shared" si="126"/>
        <v>1438.24</v>
      </c>
      <c r="AR208" s="1" t="e">
        <f t="shared" si="127"/>
        <v>#N/A</v>
      </c>
      <c r="AS208" s="1"/>
      <c r="AT208" s="1"/>
      <c r="AU208" s="16">
        <f t="shared" si="131"/>
        <v>39141</v>
      </c>
      <c r="AV208">
        <f t="shared" si="134"/>
        <v>3</v>
      </c>
      <c r="AW208">
        <f t="shared" si="135"/>
        <v>3</v>
      </c>
      <c r="AX208" s="1"/>
      <c r="AY208" s="1"/>
      <c r="AZ208" s="7">
        <f t="shared" si="119"/>
        <v>39141</v>
      </c>
      <c r="BA208" s="1">
        <f>_xll.BDH($BA$4,"PX_LAST",$A207,$A207,"Days=A","Fill=P")</f>
        <v>1438.24</v>
      </c>
      <c r="BB208" s="1" t="str">
        <f t="shared" si="128"/>
        <v>SD</v>
      </c>
      <c r="BC208" s="1">
        <f t="shared" si="129"/>
        <v>0</v>
      </c>
      <c r="BD208" s="1">
        <f t="shared" si="132"/>
        <v>1.4059084819854739E-2</v>
      </c>
      <c r="BE208" s="1">
        <f t="shared" si="130"/>
        <v>1.4059084819854739E-2</v>
      </c>
      <c r="BF208" s="1">
        <f t="shared" si="136"/>
        <v>510.69706277503491</v>
      </c>
      <c r="BG208" s="1">
        <f t="shared" si="137"/>
        <v>363.71544900488061</v>
      </c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6" t="e">
        <f t="shared" si="109"/>
        <v>#REF!</v>
      </c>
      <c r="BS208">
        <f t="shared" si="120"/>
        <v>3</v>
      </c>
      <c r="BT208">
        <f t="shared" si="121"/>
        <v>1</v>
      </c>
    </row>
    <row r="209" spans="1:72" x14ac:dyDescent="0.25">
      <c r="A209" s="7">
        <v>39172</v>
      </c>
      <c r="B209" s="8">
        <v>8.4082000000000004E-2</v>
      </c>
      <c r="C209" s="8">
        <f t="shared" si="110"/>
        <v>0.12723959278044225</v>
      </c>
      <c r="D209" s="9">
        <f t="shared" si="102"/>
        <v>-2.2389444873196083</v>
      </c>
      <c r="E209" s="8">
        <v>-1.8</v>
      </c>
      <c r="F209" s="8">
        <f t="shared" si="111"/>
        <v>-1.8048764726596287</v>
      </c>
      <c r="G209" s="9">
        <f t="shared" si="103"/>
        <v>-1.6025251372661298</v>
      </c>
      <c r="H209" s="8">
        <v>5.6500000000000002E-2</v>
      </c>
      <c r="I209" s="8">
        <f t="shared" si="112"/>
        <v>6.9982456501906321E-2</v>
      </c>
      <c r="J209" s="9">
        <f t="shared" si="113"/>
        <v>0.26998245650190633</v>
      </c>
      <c r="K209" s="8">
        <v>0.88200000000000001</v>
      </c>
      <c r="L209" s="8">
        <f t="shared" si="114"/>
        <v>0.90272175831095725</v>
      </c>
      <c r="M209" s="9">
        <f t="shared" si="104"/>
        <v>0.65964120468669041</v>
      </c>
      <c r="N209" s="17">
        <v>4.8</v>
      </c>
      <c r="O209" s="17">
        <f t="shared" si="106"/>
        <v>10.314195750324378</v>
      </c>
      <c r="P209" s="79">
        <f t="shared" si="107"/>
        <v>0.11130325887352115</v>
      </c>
      <c r="Q209" t="str">
        <f>_xll.BDH($Q$2,"PX_LAST",A209,A209,"Days=A","Fill=P")</f>
        <v>#N/A Invalid Security</v>
      </c>
      <c r="U209" s="40">
        <f t="shared" si="105"/>
        <v>-0.7279614908492853</v>
      </c>
      <c r="V209" s="14" t="str">
        <f t="shared" si="101"/>
        <v>C</v>
      </c>
      <c r="W209" t="str">
        <f t="shared" si="133"/>
        <v>C</v>
      </c>
      <c r="X209" s="17">
        <f t="shared" si="122"/>
        <v>-0.7279614908492853</v>
      </c>
      <c r="Y209" s="34" t="str">
        <f t="shared" si="100"/>
        <v>C</v>
      </c>
      <c r="Z209">
        <v>0</v>
      </c>
      <c r="AB209" s="16">
        <f t="shared" si="115"/>
        <v>39172</v>
      </c>
      <c r="AC209" s="1" t="e">
        <f t="shared" si="116"/>
        <v>#N/A</v>
      </c>
      <c r="AD209" s="1" t="e">
        <f t="shared" si="116"/>
        <v>#N/A</v>
      </c>
      <c r="AE209" s="1">
        <f t="shared" si="116"/>
        <v>-0.7279614908492853</v>
      </c>
      <c r="AF209" s="1">
        <f t="shared" si="108"/>
        <v>-0.7279614908492853</v>
      </c>
      <c r="AG209">
        <v>0</v>
      </c>
      <c r="AH209" s="1">
        <v>-14.1</v>
      </c>
      <c r="AJ209" s="16">
        <f t="shared" si="117"/>
        <v>39172</v>
      </c>
      <c r="AK209" s="1" t="e">
        <f t="shared" si="123"/>
        <v>#N/A</v>
      </c>
      <c r="AL209" s="1" t="e">
        <f t="shared" si="123"/>
        <v>#N/A</v>
      </c>
      <c r="AM209" s="1">
        <f t="shared" si="123"/>
        <v>-0.7279614908492853</v>
      </c>
      <c r="AN209" s="1">
        <f t="shared" si="118"/>
        <v>-0.7279614908492853</v>
      </c>
      <c r="AO209" s="1" t="e">
        <f t="shared" si="124"/>
        <v>#N/A</v>
      </c>
      <c r="AP209" s="1" t="e">
        <f t="shared" si="125"/>
        <v>#N/A</v>
      </c>
      <c r="AQ209" s="1">
        <f t="shared" si="126"/>
        <v>1406.82</v>
      </c>
      <c r="AR209" s="1">
        <f t="shared" si="127"/>
        <v>1406.82</v>
      </c>
      <c r="AS209" s="1"/>
      <c r="AT209" s="1"/>
      <c r="AU209" s="16">
        <f t="shared" si="131"/>
        <v>39172</v>
      </c>
      <c r="AV209">
        <f t="shared" si="134"/>
        <v>1</v>
      </c>
      <c r="AW209">
        <f t="shared" si="135"/>
        <v>1</v>
      </c>
      <c r="AX209" s="1"/>
      <c r="AY209" s="1"/>
      <c r="AZ209" s="7">
        <f t="shared" si="119"/>
        <v>39172</v>
      </c>
      <c r="BA209" s="1">
        <f>_xll.BDH($BA$4,"PX_LAST",$A208,$A208,"Days=A","Fill=P")</f>
        <v>1406.82</v>
      </c>
      <c r="BB209" s="1" t="str">
        <f t="shared" si="128"/>
        <v>C</v>
      </c>
      <c r="BC209" s="1">
        <f t="shared" si="129"/>
        <v>0</v>
      </c>
      <c r="BD209" s="1">
        <f t="shared" si="132"/>
        <v>-2.1846145288686225E-2</v>
      </c>
      <c r="BE209" s="1">
        <f t="shared" si="130"/>
        <v>0</v>
      </c>
      <c r="BF209" s="1">
        <f t="shared" si="136"/>
        <v>510.69706277503491</v>
      </c>
      <c r="BG209" s="1">
        <f t="shared" si="137"/>
        <v>355.76966846218022</v>
      </c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6" t="e">
        <f t="shared" si="109"/>
        <v>#REF!</v>
      </c>
      <c r="BS209">
        <f t="shared" si="120"/>
        <v>1</v>
      </c>
      <c r="BT209">
        <f t="shared" si="121"/>
        <v>1</v>
      </c>
    </row>
    <row r="210" spans="1:72" x14ac:dyDescent="0.25">
      <c r="A210" s="7">
        <v>39202</v>
      </c>
      <c r="B210" s="8">
        <v>0.157692</v>
      </c>
      <c r="C210" s="8">
        <f t="shared" si="110"/>
        <v>0.15160151855608844</v>
      </c>
      <c r="D210" s="9">
        <f t="shared" si="102"/>
        <v>-1.5888459034385511</v>
      </c>
      <c r="E210" s="8">
        <v>-1.7</v>
      </c>
      <c r="F210" s="8">
        <f t="shared" si="111"/>
        <v>-1.7209752945319259</v>
      </c>
      <c r="G210" s="9">
        <f t="shared" si="103"/>
        <v>-1.4374523816531473</v>
      </c>
      <c r="H210" s="8">
        <v>5.4399999999999997E-2</v>
      </c>
      <c r="I210" s="8">
        <f t="shared" si="112"/>
        <v>5.7516491300381264E-2</v>
      </c>
      <c r="J210" s="9">
        <f t="shared" si="113"/>
        <v>0.25751649130038129</v>
      </c>
      <c r="K210" s="8">
        <v>0.79600000000000004</v>
      </c>
      <c r="L210" s="8">
        <f t="shared" si="114"/>
        <v>0.81734435166219144</v>
      </c>
      <c r="M210" s="9">
        <f t="shared" si="104"/>
        <v>0.17395868536903239</v>
      </c>
      <c r="N210" s="17">
        <v>-26.8</v>
      </c>
      <c r="O210" s="17">
        <f t="shared" si="106"/>
        <v>-19.377160849935127</v>
      </c>
      <c r="P210" s="79">
        <f t="shared" si="107"/>
        <v>-0.86207205396430264</v>
      </c>
      <c r="Q210" t="str">
        <f>_xll.BDH($Q$2,"PX_LAST",A210,A210,"Days=A","Fill=P")</f>
        <v>#N/A Invalid Security</v>
      </c>
      <c r="U210" s="40">
        <f t="shared" si="105"/>
        <v>-0.6487057771055712</v>
      </c>
      <c r="V210" s="14" t="str">
        <f t="shared" si="101"/>
        <v>R</v>
      </c>
      <c r="W210" t="str">
        <f t="shared" si="133"/>
        <v>R</v>
      </c>
      <c r="X210" s="17">
        <f t="shared" si="122"/>
        <v>-0.6487057771055712</v>
      </c>
      <c r="Y210" s="34" t="str">
        <f t="shared" si="100"/>
        <v>R</v>
      </c>
      <c r="Z210">
        <v>0</v>
      </c>
      <c r="AB210" s="16">
        <f t="shared" si="115"/>
        <v>39202</v>
      </c>
      <c r="AC210" s="1" t="e">
        <f t="shared" si="116"/>
        <v>#N/A</v>
      </c>
      <c r="AD210" s="1" t="e">
        <f t="shared" si="116"/>
        <v>#N/A</v>
      </c>
      <c r="AE210" s="1">
        <f t="shared" si="116"/>
        <v>-0.6487057771055712</v>
      </c>
      <c r="AF210" s="1">
        <f t="shared" si="108"/>
        <v>-0.6487057771055712</v>
      </c>
      <c r="AG210">
        <v>0</v>
      </c>
      <c r="AH210" s="1">
        <v>-26.8</v>
      </c>
      <c r="AJ210" s="16">
        <f t="shared" si="117"/>
        <v>39202</v>
      </c>
      <c r="AK210" s="1" t="e">
        <f t="shared" si="123"/>
        <v>#N/A</v>
      </c>
      <c r="AL210" s="1" t="e">
        <f t="shared" si="123"/>
        <v>#N/A</v>
      </c>
      <c r="AM210" s="1">
        <f t="shared" si="123"/>
        <v>-0.6487057771055712</v>
      </c>
      <c r="AN210" s="1">
        <f t="shared" si="118"/>
        <v>-0.6487057771055712</v>
      </c>
      <c r="AO210" s="1" t="e">
        <f t="shared" si="124"/>
        <v>#N/A</v>
      </c>
      <c r="AP210" s="1" t="e">
        <f t="shared" si="125"/>
        <v>#N/A</v>
      </c>
      <c r="AQ210" s="1">
        <f t="shared" si="126"/>
        <v>1420.86</v>
      </c>
      <c r="AR210" s="1">
        <f t="shared" si="127"/>
        <v>1420.86</v>
      </c>
      <c r="AS210" s="1"/>
      <c r="AT210" s="1"/>
      <c r="AU210" s="16">
        <f t="shared" si="131"/>
        <v>39202</v>
      </c>
      <c r="AV210">
        <f t="shared" si="134"/>
        <v>2</v>
      </c>
      <c r="AW210">
        <f t="shared" si="135"/>
        <v>2</v>
      </c>
      <c r="AX210" s="1"/>
      <c r="AY210" s="1"/>
      <c r="AZ210" s="7">
        <f t="shared" si="119"/>
        <v>39202</v>
      </c>
      <c r="BA210" s="1">
        <f>_xll.BDH($BA$4,"PX_LAST",$A209,$A209,"Days=A","Fill=P")</f>
        <v>1420.86</v>
      </c>
      <c r="BB210" s="1" t="str">
        <f t="shared" si="128"/>
        <v>R</v>
      </c>
      <c r="BC210" s="1">
        <f t="shared" si="129"/>
        <v>1</v>
      </c>
      <c r="BD210" s="1">
        <f t="shared" si="132"/>
        <v>9.9799547916576969E-3</v>
      </c>
      <c r="BE210" s="1">
        <f t="shared" si="130"/>
        <v>0</v>
      </c>
      <c r="BF210" s="1">
        <f t="shared" si="136"/>
        <v>510.69706277503491</v>
      </c>
      <c r="BG210" s="1">
        <f t="shared" si="137"/>
        <v>359.32023366967582</v>
      </c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6" t="e">
        <f t="shared" si="109"/>
        <v>#REF!</v>
      </c>
      <c r="BS210">
        <f t="shared" si="120"/>
        <v>2</v>
      </c>
      <c r="BT210">
        <f t="shared" si="121"/>
        <v>1</v>
      </c>
    </row>
    <row r="211" spans="1:72" x14ac:dyDescent="0.25">
      <c r="A211" s="7">
        <v>39233</v>
      </c>
      <c r="B211" s="8">
        <v>0.118705</v>
      </c>
      <c r="C211" s="8">
        <f t="shared" si="110"/>
        <v>0.12528430371121768</v>
      </c>
      <c r="D211" s="9">
        <f t="shared" si="102"/>
        <v>-2.0398580275668112</v>
      </c>
      <c r="E211" s="8">
        <v>-1.4</v>
      </c>
      <c r="F211" s="8">
        <f t="shared" si="111"/>
        <v>-1.464195058906385</v>
      </c>
      <c r="G211" s="9">
        <f t="shared" si="103"/>
        <v>-1.209961354988804</v>
      </c>
      <c r="H211" s="8">
        <v>-0.1295</v>
      </c>
      <c r="I211" s="8">
        <f t="shared" si="112"/>
        <v>-9.2096701739923764E-2</v>
      </c>
      <c r="J211" s="9">
        <f t="shared" si="113"/>
        <v>0.10790329826007625</v>
      </c>
      <c r="K211" s="8">
        <v>0.83199999999999996</v>
      </c>
      <c r="L211" s="8">
        <f t="shared" si="114"/>
        <v>0.82906887033243826</v>
      </c>
      <c r="M211" s="9">
        <f t="shared" si="104"/>
        <v>0.14149658462991882</v>
      </c>
      <c r="N211" s="17">
        <v>3.1</v>
      </c>
      <c r="O211" s="17">
        <f t="shared" si="106"/>
        <v>-1.3954321699870249</v>
      </c>
      <c r="P211" s="79">
        <f t="shared" si="107"/>
        <v>-0.23405774504603646</v>
      </c>
      <c r="Q211" t="str">
        <f>_xll.BDH($Q$2,"PX_LAST",A211,A211,"Days=A","Fill=P")</f>
        <v>#N/A Invalid Security</v>
      </c>
      <c r="U211" s="40">
        <f t="shared" si="105"/>
        <v>-0.7501048749164051</v>
      </c>
      <c r="V211" s="14" t="str">
        <f t="shared" si="101"/>
        <v>C</v>
      </c>
      <c r="W211" t="str">
        <f t="shared" si="133"/>
        <v>C</v>
      </c>
      <c r="X211" s="17">
        <f t="shared" si="122"/>
        <v>-0.7501048749164051</v>
      </c>
      <c r="Y211" s="34" t="str">
        <f t="shared" si="100"/>
        <v>C</v>
      </c>
      <c r="Z211">
        <v>0</v>
      </c>
      <c r="AB211" s="16">
        <f t="shared" si="115"/>
        <v>39233</v>
      </c>
      <c r="AC211" s="1" t="e">
        <f t="shared" si="116"/>
        <v>#N/A</v>
      </c>
      <c r="AD211" s="1" t="e">
        <f t="shared" si="116"/>
        <v>#N/A</v>
      </c>
      <c r="AE211" s="1">
        <f t="shared" si="116"/>
        <v>-0.7501048749164051</v>
      </c>
      <c r="AF211" s="1" t="e">
        <f t="shared" si="108"/>
        <v>#N/A</v>
      </c>
      <c r="AG211">
        <v>0</v>
      </c>
      <c r="AH211" s="1">
        <v>3.1</v>
      </c>
      <c r="AJ211" s="16">
        <f t="shared" si="117"/>
        <v>39233</v>
      </c>
      <c r="AK211" s="1" t="e">
        <f t="shared" si="123"/>
        <v>#N/A</v>
      </c>
      <c r="AL211" s="1" t="e">
        <f t="shared" si="123"/>
        <v>#N/A</v>
      </c>
      <c r="AM211" s="1">
        <f t="shared" si="123"/>
        <v>-0.7501048749164051</v>
      </c>
      <c r="AN211" s="1" t="e">
        <f t="shared" si="118"/>
        <v>#N/A</v>
      </c>
      <c r="AO211" s="1" t="e">
        <f t="shared" si="124"/>
        <v>#N/A</v>
      </c>
      <c r="AP211" s="1" t="e">
        <f t="shared" si="125"/>
        <v>#N/A</v>
      </c>
      <c r="AQ211" s="1">
        <f t="shared" si="126"/>
        <v>1482.37</v>
      </c>
      <c r="AR211" s="1" t="e">
        <f t="shared" si="127"/>
        <v>#N/A</v>
      </c>
      <c r="AS211" s="1"/>
      <c r="AT211" s="1"/>
      <c r="AU211" s="16">
        <f t="shared" si="131"/>
        <v>39233</v>
      </c>
      <c r="AV211">
        <f t="shared" si="134"/>
        <v>1</v>
      </c>
      <c r="AW211">
        <f t="shared" si="135"/>
        <v>1</v>
      </c>
      <c r="AX211" s="1"/>
      <c r="AY211" s="1"/>
      <c r="AZ211" s="7">
        <f t="shared" si="119"/>
        <v>39233</v>
      </c>
      <c r="BA211" s="1">
        <f>_xll.BDH($BA$4,"PX_LAST",$A210,$A210,"Days=A","Fill=P")</f>
        <v>1482.37</v>
      </c>
      <c r="BB211" s="1" t="str">
        <f t="shared" si="128"/>
        <v>C</v>
      </c>
      <c r="BC211" s="1">
        <f t="shared" si="129"/>
        <v>0</v>
      </c>
      <c r="BD211" s="1">
        <f t="shared" si="132"/>
        <v>4.3290683107413797E-2</v>
      </c>
      <c r="BE211" s="1">
        <f t="shared" si="130"/>
        <v>4.3290683107413797E-2</v>
      </c>
      <c r="BF211" s="1">
        <f t="shared" si="136"/>
        <v>532.805487483516</v>
      </c>
      <c r="BG211" s="1">
        <f t="shared" si="137"/>
        <v>374.87545203955165</v>
      </c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6" t="e">
        <f t="shared" si="109"/>
        <v>#REF!</v>
      </c>
      <c r="BS211">
        <f t="shared" si="120"/>
        <v>1</v>
      </c>
      <c r="BT211">
        <f t="shared" si="121"/>
        <v>1</v>
      </c>
    </row>
    <row r="212" spans="1:72" x14ac:dyDescent="0.25">
      <c r="A212" s="7">
        <v>39263</v>
      </c>
      <c r="B212" s="8">
        <v>0.17215900000000001</v>
      </c>
      <c r="C212" s="8">
        <f t="shared" si="110"/>
        <v>0.16278406074224355</v>
      </c>
      <c r="D212" s="9">
        <f t="shared" si="102"/>
        <v>-1.4754821326436354</v>
      </c>
      <c r="E212" s="8">
        <v>-1.4</v>
      </c>
      <c r="F212" s="8">
        <f t="shared" si="111"/>
        <v>-1.4128390117812768</v>
      </c>
      <c r="G212" s="9">
        <f t="shared" si="103"/>
        <v>-1.0919465417897782</v>
      </c>
      <c r="H212" s="8">
        <v>-0.45279999999999998</v>
      </c>
      <c r="I212" s="8">
        <f t="shared" si="112"/>
        <v>-0.38065934034798476</v>
      </c>
      <c r="J212" s="9">
        <f t="shared" si="113"/>
        <v>-0.18065934034798475</v>
      </c>
      <c r="K212" s="8">
        <v>0.58899999999999997</v>
      </c>
      <c r="L212" s="8">
        <f t="shared" si="114"/>
        <v>0.63701377406648763</v>
      </c>
      <c r="M212" s="9">
        <f t="shared" si="104"/>
        <v>-1.223160773822124</v>
      </c>
      <c r="N212" s="17">
        <v>40.5</v>
      </c>
      <c r="O212" s="17">
        <f t="shared" si="106"/>
        <v>32.120913566002592</v>
      </c>
      <c r="P212" s="79">
        <f t="shared" si="107"/>
        <v>0.85210948134805242</v>
      </c>
      <c r="Q212" t="str">
        <f>_xll.BDH($Q$2,"PX_LAST",A212,A212,"Days=A","Fill=P")</f>
        <v>#N/A Invalid Security</v>
      </c>
      <c r="U212" s="40">
        <f t="shared" si="105"/>
        <v>-0.99281219715088054</v>
      </c>
      <c r="V212" s="14" t="str">
        <f t="shared" si="101"/>
        <v>C</v>
      </c>
      <c r="W212" t="str">
        <f t="shared" si="133"/>
        <v>C</v>
      </c>
      <c r="X212" s="17">
        <f t="shared" si="122"/>
        <v>-0.7501048749164051</v>
      </c>
      <c r="Y212" s="34" t="str">
        <f t="shared" ref="Y212:Y275" si="138">IF(OR(ABS($X212-$X211)&gt;$AB$2,X212*X211&lt;0,ABS(U212-MAX(U201:U211))&gt;$AP$2),V212,Y211)</f>
        <v>C</v>
      </c>
      <c r="Z212">
        <v>0</v>
      </c>
      <c r="AB212" s="16">
        <f t="shared" si="115"/>
        <v>39263</v>
      </c>
      <c r="AC212" s="1" t="e">
        <f t="shared" si="116"/>
        <v>#N/A</v>
      </c>
      <c r="AD212" s="1" t="e">
        <f t="shared" si="116"/>
        <v>#N/A</v>
      </c>
      <c r="AE212" s="1">
        <f t="shared" si="116"/>
        <v>-0.99281219715088054</v>
      </c>
      <c r="AF212" s="1" t="e">
        <f t="shared" si="108"/>
        <v>#N/A</v>
      </c>
      <c r="AG212">
        <v>0</v>
      </c>
      <c r="AH212" s="1">
        <v>38.799999999999997</v>
      </c>
      <c r="AJ212" s="16">
        <f t="shared" si="117"/>
        <v>39263</v>
      </c>
      <c r="AK212" s="1" t="e">
        <f t="shared" si="123"/>
        <v>#N/A</v>
      </c>
      <c r="AL212" s="1" t="e">
        <f t="shared" si="123"/>
        <v>#N/A</v>
      </c>
      <c r="AM212" s="1">
        <f t="shared" si="123"/>
        <v>-0.99281219715088054</v>
      </c>
      <c r="AN212" s="1" t="e">
        <f t="shared" si="118"/>
        <v>#N/A</v>
      </c>
      <c r="AO212" s="1" t="e">
        <f t="shared" si="124"/>
        <v>#N/A</v>
      </c>
      <c r="AP212" s="1" t="e">
        <f t="shared" si="125"/>
        <v>#N/A</v>
      </c>
      <c r="AQ212" s="1">
        <f t="shared" si="126"/>
        <v>1530.62</v>
      </c>
      <c r="AR212" s="1" t="e">
        <f t="shared" si="127"/>
        <v>#N/A</v>
      </c>
      <c r="AS212" s="1"/>
      <c r="AT212" s="1"/>
      <c r="AU212" s="16">
        <f t="shared" si="131"/>
        <v>39263</v>
      </c>
      <c r="AV212">
        <f t="shared" si="134"/>
        <v>1</v>
      </c>
      <c r="AW212">
        <f t="shared" si="135"/>
        <v>1</v>
      </c>
      <c r="AX212" s="1"/>
      <c r="AY212" s="1"/>
      <c r="AZ212" s="7">
        <f t="shared" si="119"/>
        <v>39263</v>
      </c>
      <c r="BA212" s="1">
        <f>_xll.BDH($BA$4,"PX_LAST",$A211,$A211,"Days=A","Fill=P")</f>
        <v>1530.62</v>
      </c>
      <c r="BB212" s="1" t="str">
        <f t="shared" si="128"/>
        <v>C</v>
      </c>
      <c r="BC212" s="1">
        <f t="shared" si="129"/>
        <v>0</v>
      </c>
      <c r="BD212" s="1">
        <f t="shared" si="132"/>
        <v>3.2549228600146973E-2</v>
      </c>
      <c r="BE212" s="1">
        <f t="shared" si="130"/>
        <v>0</v>
      </c>
      <c r="BF212" s="1">
        <f t="shared" si="136"/>
        <v>532.805487483516</v>
      </c>
      <c r="BG212" s="1">
        <f t="shared" si="137"/>
        <v>387.07735882457047</v>
      </c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6" t="e">
        <f t="shared" si="109"/>
        <v>#REF!</v>
      </c>
      <c r="BS212">
        <f t="shared" si="120"/>
        <v>1</v>
      </c>
      <c r="BT212">
        <f t="shared" si="121"/>
        <v>1</v>
      </c>
    </row>
    <row r="213" spans="1:72" x14ac:dyDescent="0.25">
      <c r="A213" s="7">
        <v>39294</v>
      </c>
      <c r="B213" s="8">
        <v>4.462E-2</v>
      </c>
      <c r="C213" s="8">
        <f t="shared" si="110"/>
        <v>6.8252812148448708E-2</v>
      </c>
      <c r="D213" s="9">
        <f t="shared" si="102"/>
        <v>-2.5125490488727817</v>
      </c>
      <c r="E213" s="8">
        <v>-1.3</v>
      </c>
      <c r="F213" s="8">
        <f t="shared" si="111"/>
        <v>-1.3225678023562555</v>
      </c>
      <c r="G213" s="9">
        <f t="shared" si="103"/>
        <v>-0.96897190371804554</v>
      </c>
      <c r="H213" s="8">
        <v>-0.5413</v>
      </c>
      <c r="I213" s="8">
        <f t="shared" si="112"/>
        <v>-0.50917186806959702</v>
      </c>
      <c r="J213" s="9">
        <f t="shared" si="113"/>
        <v>-0.30917186806959701</v>
      </c>
      <c r="K213" s="8">
        <v>0.105</v>
      </c>
      <c r="L213" s="8">
        <f t="shared" si="114"/>
        <v>0.21140275481329751</v>
      </c>
      <c r="M213" s="9">
        <f t="shared" si="104"/>
        <v>-3.7666796268069191</v>
      </c>
      <c r="N213" s="17">
        <v>66.5</v>
      </c>
      <c r="O213" s="17">
        <f t="shared" si="106"/>
        <v>59.624182713200526</v>
      </c>
      <c r="P213" s="79">
        <f t="shared" si="107"/>
        <v>1.7711620296926678</v>
      </c>
      <c r="Q213" t="str">
        <f>_xll.BDH($Q$2,"PX_LAST",A213,A213,"Days=A","Fill=P")</f>
        <v>#N/A Invalid Security</v>
      </c>
      <c r="U213" s="40">
        <f t="shared" si="105"/>
        <v>-1.889343111866836</v>
      </c>
      <c r="V213" s="14" t="str">
        <f t="shared" si="101"/>
        <v>C</v>
      </c>
      <c r="W213" t="str">
        <f t="shared" si="133"/>
        <v>C</v>
      </c>
      <c r="X213" s="17">
        <f t="shared" si="122"/>
        <v>-0.7501048749164051</v>
      </c>
      <c r="Y213" s="34" t="str">
        <f t="shared" si="138"/>
        <v>C</v>
      </c>
      <c r="Z213">
        <v>0</v>
      </c>
      <c r="AB213" s="16">
        <f t="shared" si="115"/>
        <v>39294</v>
      </c>
      <c r="AC213" s="1" t="e">
        <f t="shared" si="116"/>
        <v>#N/A</v>
      </c>
      <c r="AD213" s="1" t="e">
        <f t="shared" si="116"/>
        <v>#N/A</v>
      </c>
      <c r="AE213" s="1">
        <f t="shared" si="116"/>
        <v>-1.889343111866836</v>
      </c>
      <c r="AF213" s="1" t="e">
        <f t="shared" si="108"/>
        <v>#N/A</v>
      </c>
      <c r="AG213">
        <v>0</v>
      </c>
      <c r="AH213" s="1">
        <v>66.5</v>
      </c>
      <c r="AJ213" s="16">
        <f t="shared" si="117"/>
        <v>39294</v>
      </c>
      <c r="AK213" s="1" t="e">
        <f t="shared" si="123"/>
        <v>#N/A</v>
      </c>
      <c r="AL213" s="1" t="e">
        <f t="shared" si="123"/>
        <v>#N/A</v>
      </c>
      <c r="AM213" s="1">
        <f t="shared" si="123"/>
        <v>-1.889343111866836</v>
      </c>
      <c r="AN213" s="1" t="e">
        <f t="shared" si="118"/>
        <v>#N/A</v>
      </c>
      <c r="AO213" s="1" t="e">
        <f t="shared" si="124"/>
        <v>#N/A</v>
      </c>
      <c r="AP213" s="1" t="e">
        <f t="shared" si="125"/>
        <v>#N/A</v>
      </c>
      <c r="AQ213" s="1">
        <f t="shared" si="126"/>
        <v>1503.35</v>
      </c>
      <c r="AR213" s="1" t="e">
        <f t="shared" si="127"/>
        <v>#N/A</v>
      </c>
      <c r="AS213" s="1"/>
      <c r="AT213" s="1"/>
      <c r="AU213" s="16">
        <f t="shared" si="131"/>
        <v>39294</v>
      </c>
      <c r="AV213">
        <f t="shared" si="134"/>
        <v>1</v>
      </c>
      <c r="AW213">
        <f t="shared" si="135"/>
        <v>1</v>
      </c>
      <c r="AX213" s="1"/>
      <c r="AY213" s="1"/>
      <c r="AZ213" s="7">
        <f t="shared" si="119"/>
        <v>39294</v>
      </c>
      <c r="BA213" s="1">
        <f>_xll.BDH($BA$4,"PX_LAST",$A212,$A212,"Days=A","Fill=P")</f>
        <v>1503.35</v>
      </c>
      <c r="BB213" s="1" t="str">
        <f t="shared" si="128"/>
        <v>C</v>
      </c>
      <c r="BC213" s="1">
        <f t="shared" si="129"/>
        <v>0</v>
      </c>
      <c r="BD213" s="1">
        <f t="shared" si="132"/>
        <v>-1.7816309730697366E-2</v>
      </c>
      <c r="BE213" s="1">
        <f t="shared" si="130"/>
        <v>0</v>
      </c>
      <c r="BF213" s="1">
        <f t="shared" si="136"/>
        <v>532.805487483516</v>
      </c>
      <c r="BG213" s="1">
        <f t="shared" si="137"/>
        <v>380.18106871001163</v>
      </c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6" t="e">
        <f t="shared" si="109"/>
        <v>#REF!</v>
      </c>
      <c r="BS213">
        <f t="shared" si="120"/>
        <v>1</v>
      </c>
      <c r="BT213">
        <f t="shared" si="121"/>
        <v>1</v>
      </c>
    </row>
    <row r="214" spans="1:72" x14ac:dyDescent="0.25">
      <c r="A214" s="7">
        <v>39325</v>
      </c>
      <c r="B214" s="8">
        <v>-3.1175999999999999E-2</v>
      </c>
      <c r="C214" s="8">
        <f t="shared" si="110"/>
        <v>-1.1290237570310257E-2</v>
      </c>
      <c r="D214" s="9">
        <f t="shared" si="102"/>
        <v>-2.9927503424866231</v>
      </c>
      <c r="E214" s="8">
        <v>-1.5</v>
      </c>
      <c r="F214" s="8">
        <f t="shared" si="111"/>
        <v>-1.4645135604712514</v>
      </c>
      <c r="G214" s="9">
        <f t="shared" si="103"/>
        <v>-0.98415158578900241</v>
      </c>
      <c r="H214" s="8">
        <v>-7.6999999999999999E-2</v>
      </c>
      <c r="I214" s="8">
        <f t="shared" si="112"/>
        <v>-0.16343437361391941</v>
      </c>
      <c r="J214" s="9">
        <f t="shared" si="113"/>
        <v>3.6565626386080602E-2</v>
      </c>
      <c r="K214" s="8">
        <v>-1.778</v>
      </c>
      <c r="L214" s="8">
        <f t="shared" si="114"/>
        <v>-1.3801194490373405</v>
      </c>
      <c r="M214" s="9">
        <f t="shared" si="104"/>
        <v>-7.4549781808420024</v>
      </c>
      <c r="N214" s="17">
        <v>59.1</v>
      </c>
      <c r="O214" s="17">
        <f t="shared" si="106"/>
        <v>59.204836542640109</v>
      </c>
      <c r="P214" s="79">
        <f t="shared" si="107"/>
        <v>1.7061699820315346</v>
      </c>
      <c r="Q214" t="str">
        <f>_xll.BDH($Q$2,"PX_LAST",A214,A214,"Days=A","Fill=P")</f>
        <v>#N/A Invalid Security</v>
      </c>
      <c r="U214" s="40">
        <f t="shared" si="105"/>
        <v>-2.8488286206828866</v>
      </c>
      <c r="V214" s="14" t="str">
        <f t="shared" si="101"/>
        <v>C</v>
      </c>
      <c r="W214" t="str">
        <f t="shared" si="133"/>
        <v>C</v>
      </c>
      <c r="X214" s="17">
        <f t="shared" si="122"/>
        <v>-0.7501048749164051</v>
      </c>
      <c r="Y214" s="34" t="str">
        <f t="shared" si="138"/>
        <v>C</v>
      </c>
      <c r="Z214">
        <v>0</v>
      </c>
      <c r="AB214" s="16">
        <f t="shared" si="115"/>
        <v>39325</v>
      </c>
      <c r="AC214" s="1" t="e">
        <f t="shared" si="116"/>
        <v>#N/A</v>
      </c>
      <c r="AD214" s="1" t="e">
        <f t="shared" si="116"/>
        <v>#N/A</v>
      </c>
      <c r="AE214" s="1">
        <f t="shared" si="116"/>
        <v>-2.8488286206828866</v>
      </c>
      <c r="AF214" s="1">
        <f t="shared" si="108"/>
        <v>-2.8488286206828866</v>
      </c>
      <c r="AG214">
        <v>0</v>
      </c>
      <c r="AH214" s="1">
        <v>59.1</v>
      </c>
      <c r="AJ214" s="16">
        <f t="shared" si="117"/>
        <v>39325</v>
      </c>
      <c r="AK214" s="1" t="e">
        <f t="shared" si="123"/>
        <v>#N/A</v>
      </c>
      <c r="AL214" s="1" t="e">
        <f t="shared" si="123"/>
        <v>#N/A</v>
      </c>
      <c r="AM214" s="1">
        <f t="shared" si="123"/>
        <v>-2.8488286206828866</v>
      </c>
      <c r="AN214" s="1">
        <f t="shared" si="118"/>
        <v>-2.8488286206828866</v>
      </c>
      <c r="AO214" s="1" t="e">
        <f t="shared" si="124"/>
        <v>#N/A</v>
      </c>
      <c r="AP214" s="1" t="e">
        <f t="shared" si="125"/>
        <v>#N/A</v>
      </c>
      <c r="AQ214" s="1">
        <f t="shared" si="126"/>
        <v>1455.28</v>
      </c>
      <c r="AR214" s="1">
        <f t="shared" si="127"/>
        <v>1455.28</v>
      </c>
      <c r="AS214" s="1"/>
      <c r="AT214" s="1"/>
      <c r="AU214" s="16">
        <f t="shared" si="131"/>
        <v>39325</v>
      </c>
      <c r="AV214">
        <f t="shared" si="134"/>
        <v>1</v>
      </c>
      <c r="AW214">
        <f t="shared" si="135"/>
        <v>1</v>
      </c>
      <c r="AX214" s="1"/>
      <c r="AY214" s="1"/>
      <c r="AZ214" s="7">
        <f t="shared" si="119"/>
        <v>39325</v>
      </c>
      <c r="BA214" s="1">
        <f>_xll.BDH($BA$4,"PX_LAST",$A213,$A213,"Days=A","Fill=P")</f>
        <v>1455.28</v>
      </c>
      <c r="BB214" s="1" t="str">
        <f t="shared" si="128"/>
        <v>C</v>
      </c>
      <c r="BC214" s="1">
        <f t="shared" si="129"/>
        <v>0</v>
      </c>
      <c r="BD214" s="1">
        <f t="shared" si="132"/>
        <v>-3.1975255263245406E-2</v>
      </c>
      <c r="BE214" s="1">
        <f t="shared" si="130"/>
        <v>0</v>
      </c>
      <c r="BF214" s="1">
        <f t="shared" si="136"/>
        <v>532.805487483516</v>
      </c>
      <c r="BG214" s="1">
        <f t="shared" si="137"/>
        <v>368.02468199175559</v>
      </c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6" t="e">
        <f t="shared" si="109"/>
        <v>#REF!</v>
      </c>
      <c r="BS214">
        <f t="shared" si="120"/>
        <v>1</v>
      </c>
      <c r="BT214">
        <f t="shared" si="121"/>
        <v>1</v>
      </c>
    </row>
    <row r="215" spans="1:72" x14ac:dyDescent="0.25">
      <c r="A215" s="7">
        <v>39355</v>
      </c>
      <c r="B215" s="8">
        <v>-0.178451</v>
      </c>
      <c r="C215" s="8">
        <f t="shared" si="110"/>
        <v>-0.14501884751406205</v>
      </c>
      <c r="D215" s="9">
        <f t="shared" si="102"/>
        <v>-3.7002752900992544</v>
      </c>
      <c r="E215" s="8">
        <v>-2</v>
      </c>
      <c r="F215" s="8">
        <f t="shared" si="111"/>
        <v>-1.8929027120942503</v>
      </c>
      <c r="G215" s="9">
        <f t="shared" si="103"/>
        <v>-1.1859809651690332</v>
      </c>
      <c r="H215" s="8">
        <v>-0.13869999999999999</v>
      </c>
      <c r="I215" s="8">
        <f t="shared" si="112"/>
        <v>-0.1436468747227839</v>
      </c>
      <c r="J215" s="9">
        <f t="shared" si="113"/>
        <v>5.6353125277216115E-2</v>
      </c>
      <c r="K215" s="8">
        <v>-1.32</v>
      </c>
      <c r="L215" s="8">
        <f t="shared" si="114"/>
        <v>-1.3320238898074681</v>
      </c>
      <c r="M215" s="9">
        <f t="shared" si="104"/>
        <v>-4.4801216656659637</v>
      </c>
      <c r="N215" s="17">
        <v>-14</v>
      </c>
      <c r="O215" s="17">
        <f t="shared" si="106"/>
        <v>0.64096730852802075</v>
      </c>
      <c r="P215" s="79">
        <f t="shared" si="107"/>
        <v>-0.22202179366998082</v>
      </c>
      <c r="Q215" t="str">
        <f>_xll.BDH($Q$2,"PX_LAST",A215,A215,"Days=A","Fill=P")</f>
        <v>#N/A Invalid Security</v>
      </c>
      <c r="U215" s="40">
        <f t="shared" si="105"/>
        <v>-2.3275061989142589</v>
      </c>
      <c r="V215" s="14" t="str">
        <f t="shared" ref="V215:V278" si="139">IF(U215-U214&gt;0,IF(OR(U215&lt;0,V214="C"),"R","E"),IF(OR(U215&gt;=0,V214="E"),"SD","C"))</f>
        <v>R</v>
      </c>
      <c r="W215" t="str">
        <f t="shared" si="133"/>
        <v>R</v>
      </c>
      <c r="X215" s="17">
        <f t="shared" si="122"/>
        <v>-2.3275061989142589</v>
      </c>
      <c r="Y215" s="34" t="str">
        <f t="shared" si="138"/>
        <v>R</v>
      </c>
      <c r="Z215">
        <v>0</v>
      </c>
      <c r="AB215" s="16">
        <f>A215-1</f>
        <v>39354</v>
      </c>
      <c r="AC215" s="1" t="e">
        <f t="shared" si="116"/>
        <v>#N/A</v>
      </c>
      <c r="AD215" s="1" t="e">
        <f t="shared" si="116"/>
        <v>#N/A</v>
      </c>
      <c r="AE215" s="1" t="e">
        <f t="shared" si="116"/>
        <v>#N/A</v>
      </c>
      <c r="AF215" s="1">
        <f t="shared" si="108"/>
        <v>-2.3275061989142589</v>
      </c>
      <c r="AG215">
        <v>0</v>
      </c>
      <c r="AH215" s="1">
        <v>-12.6</v>
      </c>
      <c r="AJ215" s="16">
        <f t="shared" si="117"/>
        <v>39355</v>
      </c>
      <c r="AK215" s="1" t="e">
        <f t="shared" si="123"/>
        <v>#N/A</v>
      </c>
      <c r="AL215" s="1" t="e">
        <f t="shared" si="123"/>
        <v>#N/A</v>
      </c>
      <c r="AM215" s="1" t="e">
        <f t="shared" si="123"/>
        <v>#N/A</v>
      </c>
      <c r="AN215" s="1">
        <f t="shared" si="118"/>
        <v>-2.3275061989142589</v>
      </c>
      <c r="AO215" s="1" t="e">
        <f t="shared" si="124"/>
        <v>#N/A</v>
      </c>
      <c r="AP215" s="1" t="e">
        <f t="shared" si="125"/>
        <v>#N/A</v>
      </c>
      <c r="AQ215" s="1" t="e">
        <f t="shared" si="126"/>
        <v>#N/A</v>
      </c>
      <c r="AR215" s="1">
        <f t="shared" si="127"/>
        <v>1473.99</v>
      </c>
      <c r="AS215" s="1"/>
      <c r="AT215" s="1"/>
      <c r="AU215" s="16">
        <f t="shared" si="131"/>
        <v>39355</v>
      </c>
      <c r="AV215">
        <f t="shared" si="134"/>
        <v>2</v>
      </c>
      <c r="AW215">
        <f t="shared" si="135"/>
        <v>2</v>
      </c>
      <c r="AX215" s="1"/>
      <c r="AY215" s="1"/>
      <c r="AZ215" s="7">
        <f t="shared" si="119"/>
        <v>39355</v>
      </c>
      <c r="BA215" s="1">
        <f>_xll.BDH($BA$4,"PX_LAST",$A214,$A214,"Days=A","Fill=P")</f>
        <v>1473.99</v>
      </c>
      <c r="BB215" s="1" t="str">
        <f t="shared" si="128"/>
        <v>R</v>
      </c>
      <c r="BC215" s="1">
        <f t="shared" si="129"/>
        <v>1</v>
      </c>
      <c r="BD215" s="1">
        <f t="shared" si="132"/>
        <v>1.2856632400637613E-2</v>
      </c>
      <c r="BE215" s="1">
        <f t="shared" si="130"/>
        <v>0</v>
      </c>
      <c r="BF215" s="1">
        <f t="shared" si="136"/>
        <v>532.805487483516</v>
      </c>
      <c r="BG215" s="1">
        <f t="shared" si="137"/>
        <v>372.75624004248516</v>
      </c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6" t="e">
        <f t="shared" si="109"/>
        <v>#REF!</v>
      </c>
      <c r="BS215">
        <f t="shared" si="120"/>
        <v>2</v>
      </c>
      <c r="BT215">
        <f t="shared" si="121"/>
        <v>1</v>
      </c>
    </row>
    <row r="216" spans="1:72" x14ac:dyDescent="0.25">
      <c r="A216" s="7">
        <v>39386</v>
      </c>
      <c r="B216" s="8">
        <v>7.3429999999999997E-3</v>
      </c>
      <c r="C216" s="8">
        <f t="shared" si="110"/>
        <v>-2.3129369502812414E-2</v>
      </c>
      <c r="D216" s="9">
        <f t="shared" ref="D216:D279" si="140">(C216-AVERAGE(C197:C216))/AVEDEV(C197:C216)</f>
        <v>-2.0507281532776007</v>
      </c>
      <c r="E216" s="8">
        <v>-2.5</v>
      </c>
      <c r="F216" s="8">
        <f t="shared" si="111"/>
        <v>-2.3785805424188502</v>
      </c>
      <c r="G216" s="9">
        <f t="shared" ref="G216:G279" si="141">(F216-AVERAGE(F197:F216))/AVEDEV(F197:F216)</f>
        <v>-1.4375351358596995</v>
      </c>
      <c r="H216" s="8">
        <v>-0.29409999999999997</v>
      </c>
      <c r="I216" s="8">
        <f t="shared" si="112"/>
        <v>-0.26400937494455679</v>
      </c>
      <c r="J216" s="9">
        <f t="shared" si="113"/>
        <v>-6.4009374944556774E-2</v>
      </c>
      <c r="K216" s="8">
        <v>-0.56599999999999995</v>
      </c>
      <c r="L216" s="8">
        <f t="shared" si="114"/>
        <v>-0.71920477796149362</v>
      </c>
      <c r="M216" s="9">
        <f t="shared" ref="M216:M279" si="142">(L216-AVERAGE(L197:L216))/AVEDEV(L197:L216)</f>
        <v>-2.3392727707584173</v>
      </c>
      <c r="N216" s="17">
        <v>-36.6</v>
      </c>
      <c r="O216" s="17">
        <f t="shared" si="106"/>
        <v>-29.151806538294398</v>
      </c>
      <c r="P216" s="79">
        <f t="shared" si="107"/>
        <v>-1.2681173139946949</v>
      </c>
      <c r="Q216" t="str">
        <f>_xll.BDH($Q$2,"PX_LAST",A216,A216,"Days=A","Fill=P")</f>
        <v>#N/A Invalid Security</v>
      </c>
      <c r="U216" s="40">
        <f t="shared" ref="U216:U279" si="143">AVERAGE(D216,G216,J216,M216,S216)</f>
        <v>-1.4728863587100687</v>
      </c>
      <c r="V216" s="14" t="str">
        <f t="shared" si="139"/>
        <v>R</v>
      </c>
      <c r="W216" t="str">
        <f t="shared" si="133"/>
        <v>R</v>
      </c>
      <c r="X216" s="17">
        <f t="shared" si="122"/>
        <v>-2.3275061989142589</v>
      </c>
      <c r="Y216" s="34" t="str">
        <f t="shared" si="138"/>
        <v>R</v>
      </c>
      <c r="Z216">
        <v>0</v>
      </c>
      <c r="AB216" s="16">
        <f t="shared" ref="AB216:AB225" si="144">A216</f>
        <v>39386</v>
      </c>
      <c r="AC216" s="1" t="e">
        <f t="shared" si="116"/>
        <v>#N/A</v>
      </c>
      <c r="AD216" s="1" t="e">
        <f t="shared" si="116"/>
        <v>#N/A</v>
      </c>
      <c r="AE216" s="1">
        <f t="shared" si="116"/>
        <v>-1.4728863587100687</v>
      </c>
      <c r="AF216" s="1">
        <f t="shared" si="108"/>
        <v>-1.4728863587100687</v>
      </c>
      <c r="AG216">
        <v>0</v>
      </c>
      <c r="AH216" s="1">
        <v>-36.6</v>
      </c>
      <c r="AJ216" s="16">
        <f t="shared" si="117"/>
        <v>39386</v>
      </c>
      <c r="AK216" s="1" t="e">
        <f t="shared" si="123"/>
        <v>#N/A</v>
      </c>
      <c r="AL216" s="1" t="e">
        <f t="shared" si="123"/>
        <v>#N/A</v>
      </c>
      <c r="AM216" s="1">
        <f t="shared" si="123"/>
        <v>-1.4728863587100687</v>
      </c>
      <c r="AN216" s="1">
        <f t="shared" si="118"/>
        <v>-1.4728863587100687</v>
      </c>
      <c r="AO216" s="1" t="e">
        <f t="shared" si="124"/>
        <v>#N/A</v>
      </c>
      <c r="AP216" s="1" t="e">
        <f t="shared" si="125"/>
        <v>#N/A</v>
      </c>
      <c r="AQ216" s="1">
        <f t="shared" si="126"/>
        <v>1526.75</v>
      </c>
      <c r="AR216" s="1">
        <f t="shared" si="127"/>
        <v>1526.75</v>
      </c>
      <c r="AS216" s="1"/>
      <c r="AT216" s="1"/>
      <c r="AU216" s="16">
        <f t="shared" si="131"/>
        <v>39386</v>
      </c>
      <c r="AV216">
        <f t="shared" si="134"/>
        <v>2</v>
      </c>
      <c r="AW216">
        <f t="shared" si="135"/>
        <v>2</v>
      </c>
      <c r="AX216" s="1"/>
      <c r="AY216" s="1"/>
      <c r="AZ216" s="7">
        <f t="shared" si="119"/>
        <v>39386</v>
      </c>
      <c r="BA216" s="1">
        <f>_xll.BDH($BA$4,"PX_LAST",$A215,$A215,"Days=A","Fill=P")</f>
        <v>1526.75</v>
      </c>
      <c r="BB216" s="1" t="str">
        <f t="shared" si="128"/>
        <v>R</v>
      </c>
      <c r="BC216" s="1">
        <f t="shared" si="129"/>
        <v>1</v>
      </c>
      <c r="BD216" s="1">
        <f t="shared" si="132"/>
        <v>3.579400131615551E-2</v>
      </c>
      <c r="BE216" s="1">
        <f t="shared" si="130"/>
        <v>3.579400131615551E-2</v>
      </c>
      <c r="BF216" s="1">
        <f t="shared" si="136"/>
        <v>551.8767278037559</v>
      </c>
      <c r="BG216" s="1">
        <f t="shared" si="137"/>
        <v>386.09867738917103</v>
      </c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6" t="e">
        <f t="shared" si="109"/>
        <v>#REF!</v>
      </c>
      <c r="BS216">
        <f t="shared" si="120"/>
        <v>2</v>
      </c>
      <c r="BT216">
        <f t="shared" si="121"/>
        <v>1</v>
      </c>
    </row>
    <row r="217" spans="1:72" x14ac:dyDescent="0.25">
      <c r="A217" s="7">
        <v>39416</v>
      </c>
      <c r="B217" s="8">
        <v>-4.8032999999999999E-2</v>
      </c>
      <c r="C217" s="8">
        <f t="shared" si="110"/>
        <v>-4.3052273900562481E-2</v>
      </c>
      <c r="D217" s="9">
        <f t="shared" si="140"/>
        <v>-1.9625559412092222</v>
      </c>
      <c r="E217" s="8">
        <v>-3.2</v>
      </c>
      <c r="F217" s="8">
        <f t="shared" si="111"/>
        <v>-3.0357161084837707</v>
      </c>
      <c r="G217" s="9">
        <f t="shared" si="141"/>
        <v>-1.8930491906944735</v>
      </c>
      <c r="H217" s="8">
        <v>-0.19259999999999999</v>
      </c>
      <c r="I217" s="8">
        <f t="shared" si="112"/>
        <v>-0.20688187498891136</v>
      </c>
      <c r="J217" s="9">
        <f t="shared" si="113"/>
        <v>-6.8818749889113517E-3</v>
      </c>
      <c r="K217" s="8">
        <v>-2.863</v>
      </c>
      <c r="L217" s="8">
        <f t="shared" si="114"/>
        <v>-2.4342409555922986</v>
      </c>
      <c r="M217" s="9">
        <f t="shared" si="142"/>
        <v>-3.7422219455532262</v>
      </c>
      <c r="N217" s="17">
        <v>-39.9</v>
      </c>
      <c r="O217" s="17">
        <f t="shared" si="106"/>
        <v>-37.750361307658878</v>
      </c>
      <c r="P217" s="79">
        <f t="shared" si="107"/>
        <v>-1.5285739990649652</v>
      </c>
      <c r="Q217" t="str">
        <f>_xll.BDH($Q$2,"PX_LAST",A217,A217,"Days=A","Fill=P")</f>
        <v>#N/A Invalid Security</v>
      </c>
      <c r="U217" s="40">
        <f t="shared" si="143"/>
        <v>-1.9011772381114582</v>
      </c>
      <c r="V217" s="14" t="str">
        <f t="shared" si="139"/>
        <v>C</v>
      </c>
      <c r="W217" t="str">
        <f t="shared" si="133"/>
        <v>C</v>
      </c>
      <c r="X217" s="17">
        <f t="shared" si="122"/>
        <v>-1.9011772381114582</v>
      </c>
      <c r="Y217" s="34" t="str">
        <f t="shared" si="138"/>
        <v>C</v>
      </c>
      <c r="Z217">
        <v>0</v>
      </c>
      <c r="AB217" s="16">
        <f t="shared" si="144"/>
        <v>39416</v>
      </c>
      <c r="AC217" s="1" t="e">
        <f t="shared" si="116"/>
        <v>#N/A</v>
      </c>
      <c r="AD217" s="1" t="e">
        <f t="shared" si="116"/>
        <v>#N/A</v>
      </c>
      <c r="AE217" s="1">
        <f t="shared" si="116"/>
        <v>-1.9011772381114582</v>
      </c>
      <c r="AF217" s="1">
        <f t="shared" si="108"/>
        <v>-1.9011772381114582</v>
      </c>
      <c r="AG217">
        <v>0</v>
      </c>
      <c r="AH217" s="1">
        <v>-39.9</v>
      </c>
      <c r="AJ217" s="16">
        <f t="shared" si="117"/>
        <v>39416</v>
      </c>
      <c r="AK217" s="1" t="e">
        <f t="shared" si="123"/>
        <v>#N/A</v>
      </c>
      <c r="AL217" s="1" t="e">
        <f t="shared" si="123"/>
        <v>#N/A</v>
      </c>
      <c r="AM217" s="1">
        <f t="shared" si="123"/>
        <v>-1.9011772381114582</v>
      </c>
      <c r="AN217" s="1">
        <f t="shared" si="118"/>
        <v>-1.9011772381114582</v>
      </c>
      <c r="AO217" s="1" t="e">
        <f t="shared" si="124"/>
        <v>#N/A</v>
      </c>
      <c r="AP217" s="1" t="e">
        <f t="shared" si="125"/>
        <v>#N/A</v>
      </c>
      <c r="AQ217" s="1">
        <f t="shared" si="126"/>
        <v>1549.38</v>
      </c>
      <c r="AR217" s="1">
        <f t="shared" si="127"/>
        <v>1549.38</v>
      </c>
      <c r="AS217" s="1"/>
      <c r="AT217" s="1"/>
      <c r="AU217" s="16">
        <f t="shared" si="131"/>
        <v>39416</v>
      </c>
      <c r="AV217">
        <f t="shared" si="134"/>
        <v>1</v>
      </c>
      <c r="AW217">
        <f t="shared" si="135"/>
        <v>1</v>
      </c>
      <c r="AX217" s="1"/>
      <c r="AY217" s="1"/>
      <c r="AZ217" s="7">
        <f t="shared" si="119"/>
        <v>39416</v>
      </c>
      <c r="BA217" s="1">
        <f>_xll.BDH($BA$4,"PX_LAST",$A216,$A216,"Days=A","Fill=P")</f>
        <v>1549.38</v>
      </c>
      <c r="BB217" s="1" t="str">
        <f t="shared" si="128"/>
        <v>C</v>
      </c>
      <c r="BC217" s="1">
        <f t="shared" si="129"/>
        <v>0</v>
      </c>
      <c r="BD217" s="1">
        <f t="shared" si="132"/>
        <v>1.4822335025380884E-2</v>
      </c>
      <c r="BE217" s="1">
        <f t="shared" si="130"/>
        <v>1.4822335025380884E-2</v>
      </c>
      <c r="BF217" s="1">
        <f t="shared" si="136"/>
        <v>560.0568295559741</v>
      </c>
      <c r="BG217" s="1">
        <f t="shared" si="137"/>
        <v>391.82156133828977</v>
      </c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6" t="e">
        <f t="shared" si="109"/>
        <v>#REF!</v>
      </c>
      <c r="BS217">
        <f t="shared" si="120"/>
        <v>1</v>
      </c>
      <c r="BT217">
        <f t="shared" si="121"/>
        <v>1</v>
      </c>
    </row>
    <row r="218" spans="1:72" x14ac:dyDescent="0.25">
      <c r="A218" s="7">
        <v>39447</v>
      </c>
      <c r="B218" s="8">
        <v>-8.0918000000000004E-2</v>
      </c>
      <c r="C218" s="8">
        <f t="shared" si="110"/>
        <v>-7.3344854780112503E-2</v>
      </c>
      <c r="D218" s="9">
        <f t="shared" si="140"/>
        <v>-1.9311156691352211</v>
      </c>
      <c r="E218" s="8">
        <v>-4.3</v>
      </c>
      <c r="F218" s="8">
        <f t="shared" si="111"/>
        <v>-4.0471432216967544</v>
      </c>
      <c r="G218" s="9">
        <f t="shared" si="141"/>
        <v>-2.653807299524872</v>
      </c>
      <c r="H218" s="8">
        <v>-0.4521</v>
      </c>
      <c r="I218" s="8">
        <f t="shared" si="112"/>
        <v>-0.4030563749977823</v>
      </c>
      <c r="J218" s="9">
        <f t="shared" si="113"/>
        <v>-0.20305637499778229</v>
      </c>
      <c r="K218" s="8">
        <v>-2.2690000000000001</v>
      </c>
      <c r="L218" s="8">
        <f t="shared" si="114"/>
        <v>-2.3020481911184598</v>
      </c>
      <c r="M218" s="9">
        <f t="shared" si="142"/>
        <v>-2.7271703364204769</v>
      </c>
      <c r="N218" s="17">
        <v>24.6</v>
      </c>
      <c r="O218" s="17">
        <f t="shared" si="106"/>
        <v>12.129927738468227</v>
      </c>
      <c r="P218" s="79">
        <f t="shared" si="107"/>
        <v>0.16816694529894546</v>
      </c>
      <c r="Q218" t="str">
        <f>_xll.BDH($Q$2,"PX_LAST",A218,A218,"Days=A","Fill=P")</f>
        <v>#N/A Invalid Security</v>
      </c>
      <c r="U218" s="40">
        <f t="shared" si="143"/>
        <v>-1.878787420019588</v>
      </c>
      <c r="V218" s="14" t="str">
        <f t="shared" si="139"/>
        <v>R</v>
      </c>
      <c r="W218" t="str">
        <f t="shared" si="133"/>
        <v>R</v>
      </c>
      <c r="X218" s="17">
        <f t="shared" si="122"/>
        <v>-1.878787420019588</v>
      </c>
      <c r="Y218" s="34" t="str">
        <f t="shared" si="138"/>
        <v>R</v>
      </c>
      <c r="Z218">
        <v>0</v>
      </c>
      <c r="AB218" s="16">
        <f t="shared" si="144"/>
        <v>39447</v>
      </c>
      <c r="AC218" s="1" t="e">
        <f t="shared" si="116"/>
        <v>#N/A</v>
      </c>
      <c r="AD218" s="1" t="e">
        <f t="shared" si="116"/>
        <v>#N/A</v>
      </c>
      <c r="AE218" s="1">
        <f t="shared" si="116"/>
        <v>-1.878787420019588</v>
      </c>
      <c r="AF218" s="1">
        <f t="shared" si="108"/>
        <v>-1.878787420019588</v>
      </c>
      <c r="AG218">
        <v>0</v>
      </c>
      <c r="AH218" s="1">
        <v>24.6</v>
      </c>
      <c r="AJ218" s="16">
        <f t="shared" si="117"/>
        <v>39447</v>
      </c>
      <c r="AK218" s="1" t="e">
        <f t="shared" si="123"/>
        <v>#N/A</v>
      </c>
      <c r="AL218" s="1" t="e">
        <f t="shared" si="123"/>
        <v>#N/A</v>
      </c>
      <c r="AM218" s="1">
        <f t="shared" si="123"/>
        <v>-1.878787420019588</v>
      </c>
      <c r="AN218" s="1">
        <f t="shared" si="118"/>
        <v>-1.878787420019588</v>
      </c>
      <c r="AO218" s="1" t="e">
        <f t="shared" si="124"/>
        <v>#N/A</v>
      </c>
      <c r="AP218" s="1" t="e">
        <f t="shared" si="125"/>
        <v>#N/A</v>
      </c>
      <c r="AQ218" s="1">
        <f t="shared" si="126"/>
        <v>1481.14</v>
      </c>
      <c r="AR218" s="1">
        <f t="shared" si="127"/>
        <v>1481.14</v>
      </c>
      <c r="AS218" s="1"/>
      <c r="AT218" s="1"/>
      <c r="AU218" s="16">
        <f t="shared" si="131"/>
        <v>39447</v>
      </c>
      <c r="AV218">
        <f t="shared" si="134"/>
        <v>2</v>
      </c>
      <c r="AW218">
        <f t="shared" si="135"/>
        <v>2</v>
      </c>
      <c r="AX218" s="1"/>
      <c r="AY218" s="1"/>
      <c r="AZ218" s="7">
        <f t="shared" si="119"/>
        <v>39447</v>
      </c>
      <c r="BA218" s="1">
        <f>_xll.BDH($BA$4,"PX_LAST",$A217,$A217,"Days=A","Fill=P")</f>
        <v>1481.14</v>
      </c>
      <c r="BB218" s="1" t="str">
        <f t="shared" si="128"/>
        <v>R</v>
      </c>
      <c r="BC218" s="1">
        <f t="shared" si="129"/>
        <v>1</v>
      </c>
      <c r="BD218" s="1">
        <f t="shared" si="132"/>
        <v>-4.4043423821141348E-2</v>
      </c>
      <c r="BE218" s="1">
        <f t="shared" si="130"/>
        <v>0</v>
      </c>
      <c r="BF218" s="1">
        <f t="shared" si="136"/>
        <v>560.0568295559741</v>
      </c>
      <c r="BG218" s="1">
        <f t="shared" si="137"/>
        <v>374.56439825000615</v>
      </c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6" t="e">
        <f t="shared" si="109"/>
        <v>#REF!</v>
      </c>
      <c r="BS218">
        <f t="shared" si="120"/>
        <v>2</v>
      </c>
      <c r="BT218">
        <f t="shared" si="121"/>
        <v>1</v>
      </c>
    </row>
    <row r="219" spans="1:72" x14ac:dyDescent="0.25">
      <c r="A219" s="7">
        <v>39478</v>
      </c>
      <c r="B219" s="8">
        <v>-0.20452200000000001</v>
      </c>
      <c r="C219" s="8">
        <f t="shared" si="110"/>
        <v>-0.17828657095602252</v>
      </c>
      <c r="D219" s="9">
        <f t="shared" si="140"/>
        <v>-2.3942530374164672</v>
      </c>
      <c r="E219" s="8">
        <v>-5.2</v>
      </c>
      <c r="F219" s="8">
        <f t="shared" si="111"/>
        <v>-4.9694286443393514</v>
      </c>
      <c r="G219" s="9">
        <f t="shared" si="141"/>
        <v>-3.3735611017665947</v>
      </c>
      <c r="H219" s="8">
        <v>-0.70899999999999996</v>
      </c>
      <c r="I219" s="8">
        <f t="shared" si="112"/>
        <v>-0.64781127499955649</v>
      </c>
      <c r="J219" s="9">
        <f t="shared" si="113"/>
        <v>-0.44781127499955647</v>
      </c>
      <c r="K219" s="8">
        <v>-2.169</v>
      </c>
      <c r="L219" s="8">
        <f t="shared" si="114"/>
        <v>-2.1956096382236918</v>
      </c>
      <c r="M219" s="9">
        <f t="shared" si="142"/>
        <v>-2.1039087364676772</v>
      </c>
      <c r="N219" s="17">
        <v>-20.399999999999999</v>
      </c>
      <c r="O219" s="17">
        <f t="shared" si="106"/>
        <v>-13.894014452306354</v>
      </c>
      <c r="P219" s="79">
        <f t="shared" si="107"/>
        <v>-0.64149900812289951</v>
      </c>
      <c r="Q219" t="str">
        <f>_xll.BDH($Q$2,"PX_LAST",A219,A219,"Days=A","Fill=P")</f>
        <v>#N/A Invalid Security</v>
      </c>
      <c r="U219" s="40">
        <f t="shared" si="143"/>
        <v>-2.0798835376625737</v>
      </c>
      <c r="V219" s="14" t="str">
        <f t="shared" si="139"/>
        <v>C</v>
      </c>
      <c r="W219" t="str">
        <f t="shared" si="133"/>
        <v>C</v>
      </c>
      <c r="X219" s="17">
        <f t="shared" si="122"/>
        <v>-2.0798835376625737</v>
      </c>
      <c r="Y219" s="34" t="str">
        <f t="shared" si="138"/>
        <v>C</v>
      </c>
      <c r="Z219">
        <v>0</v>
      </c>
      <c r="AB219" s="16">
        <f t="shared" si="144"/>
        <v>39478</v>
      </c>
      <c r="AC219" s="1" t="e">
        <f t="shared" si="116"/>
        <v>#N/A</v>
      </c>
      <c r="AD219" s="1" t="e">
        <f t="shared" si="116"/>
        <v>#N/A</v>
      </c>
      <c r="AE219" s="1">
        <f t="shared" si="116"/>
        <v>-2.0798835376625737</v>
      </c>
      <c r="AF219" s="1" t="e">
        <f t="shared" si="108"/>
        <v>#N/A</v>
      </c>
      <c r="AG219">
        <v>0</v>
      </c>
      <c r="AH219" s="1">
        <v>-20.399999999999999</v>
      </c>
      <c r="AJ219" s="16">
        <f t="shared" si="117"/>
        <v>39478</v>
      </c>
      <c r="AK219" s="1" t="e">
        <f t="shared" si="123"/>
        <v>#N/A</v>
      </c>
      <c r="AL219" s="1" t="e">
        <f t="shared" si="123"/>
        <v>#N/A</v>
      </c>
      <c r="AM219" s="1">
        <f t="shared" si="123"/>
        <v>-2.0798835376625737</v>
      </c>
      <c r="AN219" s="1" t="e">
        <f t="shared" si="118"/>
        <v>#N/A</v>
      </c>
      <c r="AO219" s="1" t="e">
        <f t="shared" si="124"/>
        <v>#N/A</v>
      </c>
      <c r="AP219" s="1" t="e">
        <f t="shared" si="125"/>
        <v>#N/A</v>
      </c>
      <c r="AQ219" s="1">
        <f t="shared" si="126"/>
        <v>1468.36</v>
      </c>
      <c r="AR219" s="1" t="e">
        <f t="shared" si="127"/>
        <v>#N/A</v>
      </c>
      <c r="AS219" s="1"/>
      <c r="AT219" s="1"/>
      <c r="AU219" s="16">
        <f t="shared" si="131"/>
        <v>39478</v>
      </c>
      <c r="AV219">
        <f t="shared" si="134"/>
        <v>1</v>
      </c>
      <c r="AW219">
        <f t="shared" si="135"/>
        <v>1</v>
      </c>
      <c r="AX219" s="1"/>
      <c r="AY219" s="1"/>
      <c r="AZ219" s="7">
        <f t="shared" si="119"/>
        <v>39478</v>
      </c>
      <c r="BA219" s="1">
        <f>_xll.BDH($BA$4,"PX_LAST",$A218,$A218,"Days=A","Fill=P")</f>
        <v>1468.36</v>
      </c>
      <c r="BB219" s="1" t="str">
        <f t="shared" si="128"/>
        <v>C</v>
      </c>
      <c r="BC219" s="1">
        <f t="shared" si="129"/>
        <v>0</v>
      </c>
      <c r="BD219" s="1">
        <f t="shared" si="132"/>
        <v>-8.628488866683881E-3</v>
      </c>
      <c r="BE219" s="1">
        <f t="shared" si="130"/>
        <v>-8.628488866683881E-3</v>
      </c>
      <c r="BF219" s="1">
        <f t="shared" si="136"/>
        <v>555.22438543744011</v>
      </c>
      <c r="BG219" s="1">
        <f t="shared" si="137"/>
        <v>371.33247350984982</v>
      </c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6" t="e">
        <f t="shared" si="109"/>
        <v>#REF!</v>
      </c>
      <c r="BS219">
        <f t="shared" si="120"/>
        <v>1</v>
      </c>
      <c r="BT219">
        <f t="shared" si="121"/>
        <v>1</v>
      </c>
    </row>
    <row r="220" spans="1:72" x14ac:dyDescent="0.25">
      <c r="A220" s="7">
        <v>39507</v>
      </c>
      <c r="B220" s="8">
        <v>-0.15650600000000001</v>
      </c>
      <c r="C220" s="8">
        <f t="shared" si="110"/>
        <v>-0.1608621141912045</v>
      </c>
      <c r="D220" s="9">
        <f t="shared" si="140"/>
        <v>-1.9119826878566795</v>
      </c>
      <c r="E220" s="8">
        <v>-6.3</v>
      </c>
      <c r="F220" s="8">
        <f t="shared" si="111"/>
        <v>-6.0338857288678707</v>
      </c>
      <c r="G220" s="9">
        <f t="shared" si="141"/>
        <v>-3.6401358859617288</v>
      </c>
      <c r="H220" s="8">
        <v>-1.1085</v>
      </c>
      <c r="I220" s="8">
        <f t="shared" si="112"/>
        <v>-1.0163622549999114</v>
      </c>
      <c r="J220" s="9">
        <f t="shared" si="113"/>
        <v>-0.80814793309311095</v>
      </c>
      <c r="K220" s="8">
        <v>-2.9870000000000001</v>
      </c>
      <c r="L220" s="8">
        <f t="shared" si="114"/>
        <v>-2.8287219276447386</v>
      </c>
      <c r="M220" s="9">
        <f t="shared" si="142"/>
        <v>-2.1912676365484889</v>
      </c>
      <c r="N220" s="17">
        <v>-64.599999999999994</v>
      </c>
      <c r="O220" s="17">
        <f t="shared" si="106"/>
        <v>-54.458802890461271</v>
      </c>
      <c r="P220" s="79">
        <f t="shared" si="107"/>
        <v>-1.8670471467242806</v>
      </c>
      <c r="Q220" t="str">
        <f>_xll.BDH($Q$2,"PX_LAST",A220,A220,"Days=A","Fill=P")</f>
        <v>#N/A Invalid Security</v>
      </c>
      <c r="U220" s="40">
        <f t="shared" si="143"/>
        <v>-2.1378835358650021</v>
      </c>
      <c r="V220" s="14" t="str">
        <f t="shared" si="139"/>
        <v>C</v>
      </c>
      <c r="W220" t="str">
        <f t="shared" si="133"/>
        <v>C</v>
      </c>
      <c r="X220" s="17">
        <f t="shared" si="122"/>
        <v>-2.0798835376625737</v>
      </c>
      <c r="Y220" s="34" t="str">
        <f t="shared" si="138"/>
        <v>C</v>
      </c>
      <c r="Z220">
        <v>0</v>
      </c>
      <c r="AB220" s="16">
        <f t="shared" si="144"/>
        <v>39507</v>
      </c>
      <c r="AC220" s="1" t="e">
        <f t="shared" si="116"/>
        <v>#N/A</v>
      </c>
      <c r="AD220" s="1" t="e">
        <f t="shared" si="116"/>
        <v>#N/A</v>
      </c>
      <c r="AE220" s="1">
        <f t="shared" si="116"/>
        <v>-2.1378835358650021</v>
      </c>
      <c r="AF220" s="1">
        <f t="shared" si="108"/>
        <v>-2.1378835358650021</v>
      </c>
      <c r="AG220">
        <v>0</v>
      </c>
      <c r="AH220" s="1">
        <v>-64.599999999999994</v>
      </c>
      <c r="AJ220" s="16">
        <f t="shared" si="117"/>
        <v>39507</v>
      </c>
      <c r="AK220" s="1" t="e">
        <f t="shared" si="123"/>
        <v>#N/A</v>
      </c>
      <c r="AL220" s="1" t="e">
        <f t="shared" si="123"/>
        <v>#N/A</v>
      </c>
      <c r="AM220" s="1">
        <f t="shared" si="123"/>
        <v>-2.1378835358650021</v>
      </c>
      <c r="AN220" s="1">
        <f t="shared" si="118"/>
        <v>-2.1378835358650021</v>
      </c>
      <c r="AO220" s="1" t="e">
        <f t="shared" si="124"/>
        <v>#N/A</v>
      </c>
      <c r="AP220" s="1" t="e">
        <f t="shared" si="125"/>
        <v>#N/A</v>
      </c>
      <c r="AQ220" s="1">
        <f t="shared" si="126"/>
        <v>1378.55</v>
      </c>
      <c r="AR220" s="1">
        <f t="shared" si="127"/>
        <v>1378.55</v>
      </c>
      <c r="AS220" s="1"/>
      <c r="AT220" s="1"/>
      <c r="AU220" s="16">
        <f t="shared" si="131"/>
        <v>39507</v>
      </c>
      <c r="AV220">
        <f t="shared" si="134"/>
        <v>1</v>
      </c>
      <c r="AW220">
        <f t="shared" si="135"/>
        <v>1</v>
      </c>
      <c r="AX220" s="1"/>
      <c r="AY220" s="1"/>
      <c r="AZ220" s="7">
        <f t="shared" si="119"/>
        <v>39507</v>
      </c>
      <c r="BA220" s="1">
        <f>_xll.BDH($BA$4,"PX_LAST",$A219,$A219,"Days=A","Fill=P")</f>
        <v>1378.55</v>
      </c>
      <c r="BB220" s="1" t="str">
        <f t="shared" si="128"/>
        <v>C</v>
      </c>
      <c r="BC220" s="1">
        <f t="shared" si="129"/>
        <v>0</v>
      </c>
      <c r="BD220" s="1">
        <f t="shared" si="132"/>
        <v>-6.1163474897164116E-2</v>
      </c>
      <c r="BE220" s="1">
        <f t="shared" si="130"/>
        <v>0</v>
      </c>
      <c r="BF220" s="1">
        <f t="shared" si="136"/>
        <v>555.22438543744011</v>
      </c>
      <c r="BG220" s="1">
        <f t="shared" si="137"/>
        <v>348.62048908782828</v>
      </c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6" t="e">
        <f t="shared" si="109"/>
        <v>#REF!</v>
      </c>
      <c r="BS220">
        <f t="shared" si="120"/>
        <v>1</v>
      </c>
      <c r="BT220">
        <f t="shared" si="121"/>
        <v>1</v>
      </c>
    </row>
    <row r="221" spans="1:72" x14ac:dyDescent="0.25">
      <c r="A221" s="7">
        <v>39538</v>
      </c>
      <c r="B221" s="8">
        <v>-0.216173</v>
      </c>
      <c r="C221" s="8">
        <f t="shared" si="110"/>
        <v>-0.20511082283824092</v>
      </c>
      <c r="D221" s="9">
        <f t="shared" si="140"/>
        <v>-1.9229773563336809</v>
      </c>
      <c r="E221" s="8">
        <v>-8.1</v>
      </c>
      <c r="F221" s="8">
        <f t="shared" si="111"/>
        <v>-7.6867771457735747</v>
      </c>
      <c r="G221" s="9">
        <f t="shared" si="141"/>
        <v>-3.6878099279446563</v>
      </c>
      <c r="H221" s="8">
        <v>-1.1793</v>
      </c>
      <c r="I221" s="8">
        <f t="shared" si="112"/>
        <v>-1.1467124509999824</v>
      </c>
      <c r="J221" s="9">
        <f t="shared" si="113"/>
        <v>-0.87084660479453468</v>
      </c>
      <c r="K221" s="8">
        <v>-3.2050000000000001</v>
      </c>
      <c r="L221" s="8">
        <f t="shared" si="114"/>
        <v>-3.129744385528948</v>
      </c>
      <c r="M221" s="9">
        <f t="shared" si="142"/>
        <v>-2.0352033452015501</v>
      </c>
      <c r="N221" s="17">
        <v>-89.9</v>
      </c>
      <c r="O221" s="17">
        <f t="shared" si="106"/>
        <v>-82.811760578092262</v>
      </c>
      <c r="P221" s="79">
        <f t="shared" si="107"/>
        <v>-2.3887576686035414</v>
      </c>
      <c r="Q221" t="str">
        <f>_xll.BDH($Q$2,"PX_LAST",A221,A221,"Days=A","Fill=P")</f>
        <v>#N/A Invalid Security</v>
      </c>
      <c r="U221" s="40">
        <f t="shared" si="143"/>
        <v>-2.1292093085686057</v>
      </c>
      <c r="V221" s="14" t="str">
        <f t="shared" si="139"/>
        <v>R</v>
      </c>
      <c r="W221" t="str">
        <f t="shared" si="133"/>
        <v>R</v>
      </c>
      <c r="X221" s="17">
        <f t="shared" si="122"/>
        <v>-2.1292093085686057</v>
      </c>
      <c r="Y221" s="34" t="str">
        <f t="shared" si="138"/>
        <v>R</v>
      </c>
      <c r="Z221">
        <v>0</v>
      </c>
      <c r="AB221" s="16">
        <f t="shared" si="144"/>
        <v>39538</v>
      </c>
      <c r="AC221" s="1" t="e">
        <f t="shared" si="116"/>
        <v>#N/A</v>
      </c>
      <c r="AD221" s="1" t="e">
        <f t="shared" si="116"/>
        <v>#N/A</v>
      </c>
      <c r="AE221" s="1" t="e">
        <f t="shared" si="116"/>
        <v>#N/A</v>
      </c>
      <c r="AF221" s="1">
        <f t="shared" si="108"/>
        <v>-2.1292093085686057</v>
      </c>
      <c r="AG221">
        <v>0</v>
      </c>
      <c r="AH221" s="1">
        <v>-89.9</v>
      </c>
      <c r="AJ221" s="16">
        <f t="shared" si="117"/>
        <v>39538</v>
      </c>
      <c r="AK221" s="1" t="e">
        <f t="shared" si="123"/>
        <v>#N/A</v>
      </c>
      <c r="AL221" s="1" t="e">
        <f t="shared" si="123"/>
        <v>#N/A</v>
      </c>
      <c r="AM221" s="1" t="e">
        <f t="shared" si="123"/>
        <v>#N/A</v>
      </c>
      <c r="AN221" s="1">
        <f t="shared" si="118"/>
        <v>-2.1292093085686057</v>
      </c>
      <c r="AO221" s="1" t="e">
        <f t="shared" si="124"/>
        <v>#N/A</v>
      </c>
      <c r="AP221" s="1" t="e">
        <f t="shared" si="125"/>
        <v>#N/A</v>
      </c>
      <c r="AQ221" s="1" t="e">
        <f t="shared" si="126"/>
        <v>#N/A</v>
      </c>
      <c r="AR221" s="1">
        <f t="shared" si="127"/>
        <v>1330.63</v>
      </c>
      <c r="AS221" s="1"/>
      <c r="AT221" s="1"/>
      <c r="AU221" s="16">
        <f t="shared" si="131"/>
        <v>39538</v>
      </c>
      <c r="AV221">
        <f t="shared" si="134"/>
        <v>2</v>
      </c>
      <c r="AW221">
        <f t="shared" si="135"/>
        <v>2</v>
      </c>
      <c r="AX221" s="1"/>
      <c r="AY221" s="1"/>
      <c r="AZ221" s="7">
        <f t="shared" si="119"/>
        <v>39538</v>
      </c>
      <c r="BA221" s="1">
        <f>_xll.BDH($BA$4,"PX_LAST",$A220,$A220,"Days=A","Fill=P")</f>
        <v>1330.63</v>
      </c>
      <c r="BB221" s="1" t="str">
        <f t="shared" si="128"/>
        <v>R</v>
      </c>
      <c r="BC221" s="1">
        <f t="shared" si="129"/>
        <v>1</v>
      </c>
      <c r="BD221" s="1">
        <f t="shared" si="132"/>
        <v>-3.4761162090602316E-2</v>
      </c>
      <c r="BE221" s="1">
        <f t="shared" si="130"/>
        <v>0</v>
      </c>
      <c r="BF221" s="1">
        <f t="shared" si="136"/>
        <v>555.22438543744011</v>
      </c>
      <c r="BG221" s="1">
        <f t="shared" si="137"/>
        <v>336.50203575854124</v>
      </c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6" t="e">
        <f t="shared" si="109"/>
        <v>#REF!</v>
      </c>
      <c r="BS221">
        <f t="shared" si="120"/>
        <v>2</v>
      </c>
      <c r="BT221">
        <f t="shared" si="121"/>
        <v>1</v>
      </c>
    </row>
    <row r="222" spans="1:72" x14ac:dyDescent="0.25">
      <c r="A222" s="7">
        <v>39568</v>
      </c>
      <c r="B222" s="8">
        <v>-0.19036700000000001</v>
      </c>
      <c r="C222" s="8">
        <f t="shared" si="110"/>
        <v>-0.19331576456764821</v>
      </c>
      <c r="D222" s="9">
        <f t="shared" si="140"/>
        <v>-1.6178324320900574</v>
      </c>
      <c r="E222" s="8">
        <v>-8.3000000000000007</v>
      </c>
      <c r="F222" s="8">
        <f t="shared" si="111"/>
        <v>-8.1773554291547157</v>
      </c>
      <c r="G222" s="9">
        <f t="shared" si="141"/>
        <v>-3.0541070839798463</v>
      </c>
      <c r="H222" s="8">
        <v>-1.0239</v>
      </c>
      <c r="I222" s="8">
        <f t="shared" si="112"/>
        <v>-1.0484624901999966</v>
      </c>
      <c r="J222" s="9">
        <f t="shared" si="113"/>
        <v>-0.82394457379293562</v>
      </c>
      <c r="K222" s="8">
        <v>-2.8069999999999999</v>
      </c>
      <c r="L222" s="8">
        <f t="shared" si="114"/>
        <v>-2.8715488771057895</v>
      </c>
      <c r="M222" s="9">
        <f t="shared" si="142"/>
        <v>-1.6121321437661624</v>
      </c>
      <c r="N222" s="17">
        <v>-73.2</v>
      </c>
      <c r="O222" s="17">
        <f t="shared" si="106"/>
        <v>-75.122352115618455</v>
      </c>
      <c r="P222" s="79">
        <f t="shared" si="107"/>
        <v>-1.846453423713126</v>
      </c>
      <c r="Q222" t="str">
        <f>_xll.BDH($Q$2,"PX_LAST",A222,A222,"Days=A","Fill=P")</f>
        <v>#N/A Invalid Security</v>
      </c>
      <c r="U222" s="40">
        <f t="shared" si="143"/>
        <v>-1.7770040584072504</v>
      </c>
      <c r="V222" s="14" t="str">
        <f t="shared" si="139"/>
        <v>R</v>
      </c>
      <c r="W222" t="str">
        <f t="shared" si="133"/>
        <v>R</v>
      </c>
      <c r="X222" s="17">
        <f t="shared" si="122"/>
        <v>-2.1292093085686057</v>
      </c>
      <c r="Y222" s="34" t="str">
        <f t="shared" si="138"/>
        <v>R</v>
      </c>
      <c r="Z222">
        <v>0</v>
      </c>
      <c r="AB222" s="16">
        <f t="shared" si="144"/>
        <v>39568</v>
      </c>
      <c r="AC222" s="1" t="e">
        <f t="shared" si="116"/>
        <v>#N/A</v>
      </c>
      <c r="AD222" s="1" t="e">
        <f t="shared" si="116"/>
        <v>#N/A</v>
      </c>
      <c r="AE222" s="1" t="e">
        <f t="shared" si="116"/>
        <v>#N/A</v>
      </c>
      <c r="AF222" s="1">
        <f t="shared" si="108"/>
        <v>-1.7770040584072504</v>
      </c>
      <c r="AG222">
        <v>0</v>
      </c>
      <c r="AH222" s="1">
        <v>-73.2</v>
      </c>
      <c r="AJ222" s="16">
        <f t="shared" si="117"/>
        <v>39568</v>
      </c>
      <c r="AK222" s="1" t="e">
        <f t="shared" si="123"/>
        <v>#N/A</v>
      </c>
      <c r="AL222" s="1" t="e">
        <f t="shared" si="123"/>
        <v>#N/A</v>
      </c>
      <c r="AM222" s="1" t="e">
        <f t="shared" si="123"/>
        <v>#N/A</v>
      </c>
      <c r="AN222" s="1">
        <f t="shared" si="118"/>
        <v>-1.7770040584072504</v>
      </c>
      <c r="AO222" s="1" t="e">
        <f t="shared" si="124"/>
        <v>#N/A</v>
      </c>
      <c r="AP222" s="1" t="e">
        <f t="shared" si="125"/>
        <v>#N/A</v>
      </c>
      <c r="AQ222" s="1" t="e">
        <f t="shared" si="126"/>
        <v>#N/A</v>
      </c>
      <c r="AR222" s="1">
        <f t="shared" si="127"/>
        <v>1322.7</v>
      </c>
      <c r="AS222" s="1"/>
      <c r="AT222" s="1"/>
      <c r="AU222" s="16">
        <f t="shared" si="131"/>
        <v>39568</v>
      </c>
      <c r="AV222">
        <f t="shared" si="134"/>
        <v>2</v>
      </c>
      <c r="AW222">
        <f t="shared" si="135"/>
        <v>2</v>
      </c>
      <c r="AX222" s="1"/>
      <c r="AY222" s="1"/>
      <c r="AZ222" s="7">
        <f t="shared" si="119"/>
        <v>39568</v>
      </c>
      <c r="BA222" s="1">
        <f>_xll.BDH($BA$4,"PX_LAST",$A221,$A221,"Days=A","Fill=P")</f>
        <v>1322.7</v>
      </c>
      <c r="BB222" s="1" t="str">
        <f t="shared" si="128"/>
        <v>R</v>
      </c>
      <c r="BC222" s="1">
        <f t="shared" si="129"/>
        <v>1</v>
      </c>
      <c r="BD222" s="1">
        <f t="shared" si="132"/>
        <v>-5.9595830546433914E-3</v>
      </c>
      <c r="BE222" s="1">
        <f t="shared" si="130"/>
        <v>-5.9595830546433914E-3</v>
      </c>
      <c r="BF222" s="1">
        <f t="shared" si="136"/>
        <v>551.9154795984623</v>
      </c>
      <c r="BG222" s="1">
        <f t="shared" si="137"/>
        <v>334.49662392838161</v>
      </c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6" t="e">
        <f t="shared" si="109"/>
        <v>#REF!</v>
      </c>
      <c r="BS222">
        <f t="shared" si="120"/>
        <v>2</v>
      </c>
      <c r="BT222">
        <f t="shared" si="121"/>
        <v>1</v>
      </c>
    </row>
    <row r="223" spans="1:72" x14ac:dyDescent="0.25">
      <c r="A223" s="7">
        <v>39599</v>
      </c>
      <c r="B223" s="8">
        <v>-0.22519700000000001</v>
      </c>
      <c r="C223" s="8">
        <f t="shared" si="110"/>
        <v>-0.21882075291352968</v>
      </c>
      <c r="D223" s="9">
        <f t="shared" si="140"/>
        <v>-1.5716142316745891</v>
      </c>
      <c r="E223" s="8">
        <v>-9.1999999999999993</v>
      </c>
      <c r="F223" s="8">
        <f t="shared" si="111"/>
        <v>-8.9954710858309426</v>
      </c>
      <c r="G223" s="9">
        <f t="shared" si="141"/>
        <v>-2.7611250824395701</v>
      </c>
      <c r="H223" s="8">
        <v>-1.0408999999999999</v>
      </c>
      <c r="I223" s="8">
        <f t="shared" si="112"/>
        <v>-1.0424124980399994</v>
      </c>
      <c r="J223" s="9">
        <f t="shared" si="113"/>
        <v>-0.82098604203975256</v>
      </c>
      <c r="K223" s="8">
        <v>-1.6439999999999999</v>
      </c>
      <c r="L223" s="8">
        <f t="shared" si="114"/>
        <v>-1.8895097754211578</v>
      </c>
      <c r="M223" s="9">
        <f t="shared" si="142"/>
        <v>-0.85236767246620992</v>
      </c>
      <c r="N223" s="17">
        <v>-9.6999999999999993</v>
      </c>
      <c r="O223" s="17">
        <f t="shared" si="106"/>
        <v>-22.784470423123693</v>
      </c>
      <c r="P223" s="79">
        <f t="shared" si="107"/>
        <v>-0.40875569788608068</v>
      </c>
      <c r="Q223" t="str">
        <f>_xll.BDH($Q$2,"PX_LAST",A223,A223,"Days=A","Fill=P")</f>
        <v>#N/A Invalid Security</v>
      </c>
      <c r="U223" s="40">
        <f t="shared" si="143"/>
        <v>-1.5015232571550303</v>
      </c>
      <c r="V223" s="14" t="str">
        <f t="shared" si="139"/>
        <v>R</v>
      </c>
      <c r="W223" t="str">
        <f t="shared" si="133"/>
        <v>R</v>
      </c>
      <c r="X223" s="17">
        <f t="shared" si="122"/>
        <v>-2.1292093085686057</v>
      </c>
      <c r="Y223" s="34" t="str">
        <f t="shared" si="138"/>
        <v>R</v>
      </c>
      <c r="Z223">
        <v>0</v>
      </c>
      <c r="AB223" s="16">
        <f t="shared" si="144"/>
        <v>39599</v>
      </c>
      <c r="AC223" s="1" t="e">
        <f t="shared" si="116"/>
        <v>#N/A</v>
      </c>
      <c r="AD223" s="1" t="e">
        <f t="shared" si="116"/>
        <v>#N/A</v>
      </c>
      <c r="AE223" s="1" t="e">
        <f t="shared" si="116"/>
        <v>#N/A</v>
      </c>
      <c r="AF223" s="1">
        <f t="shared" si="108"/>
        <v>-1.5015232571550303</v>
      </c>
      <c r="AG223">
        <v>0</v>
      </c>
      <c r="AH223" s="1">
        <v>-11.4</v>
      </c>
      <c r="AJ223" s="16">
        <f t="shared" si="117"/>
        <v>39599</v>
      </c>
      <c r="AK223" s="1" t="e">
        <f t="shared" si="123"/>
        <v>#N/A</v>
      </c>
      <c r="AL223" s="1" t="e">
        <f t="shared" si="123"/>
        <v>#N/A</v>
      </c>
      <c r="AM223" s="1" t="e">
        <f t="shared" si="123"/>
        <v>#N/A</v>
      </c>
      <c r="AN223" s="1">
        <f t="shared" si="118"/>
        <v>-1.5015232571550303</v>
      </c>
      <c r="AO223" s="1" t="e">
        <f t="shared" si="124"/>
        <v>#N/A</v>
      </c>
      <c r="AP223" s="1" t="e">
        <f t="shared" si="125"/>
        <v>#N/A</v>
      </c>
      <c r="AQ223" s="1" t="e">
        <f t="shared" si="126"/>
        <v>#N/A</v>
      </c>
      <c r="AR223" s="1">
        <f t="shared" si="127"/>
        <v>1385.59</v>
      </c>
      <c r="AS223" s="1"/>
      <c r="AT223" s="1"/>
      <c r="AU223" s="16">
        <f t="shared" si="131"/>
        <v>39599</v>
      </c>
      <c r="AV223">
        <f t="shared" si="134"/>
        <v>2</v>
      </c>
      <c r="AW223">
        <f t="shared" si="135"/>
        <v>2</v>
      </c>
      <c r="AX223" s="1"/>
      <c r="AY223" s="1"/>
      <c r="AZ223" s="7">
        <f t="shared" si="119"/>
        <v>39599</v>
      </c>
      <c r="BA223" s="1">
        <f>_xll.BDH($BA$4,"PX_LAST",$A222,$A222,"Days=A","Fill=P")</f>
        <v>1385.59</v>
      </c>
      <c r="BB223" s="1" t="str">
        <f t="shared" si="128"/>
        <v>R</v>
      </c>
      <c r="BC223" s="1">
        <f t="shared" si="129"/>
        <v>1</v>
      </c>
      <c r="BD223" s="1">
        <f t="shared" si="132"/>
        <v>4.7546684811370588E-2</v>
      </c>
      <c r="BE223" s="1">
        <f t="shared" si="130"/>
        <v>4.7546684811370588E-2</v>
      </c>
      <c r="BF223" s="1">
        <f t="shared" si="136"/>
        <v>578.15723094944678</v>
      </c>
      <c r="BG223" s="1">
        <f t="shared" si="137"/>
        <v>350.40082947677195</v>
      </c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6" t="e">
        <f t="shared" si="109"/>
        <v>#REF!</v>
      </c>
      <c r="BS223">
        <f t="shared" si="120"/>
        <v>2</v>
      </c>
      <c r="BT223">
        <f t="shared" si="121"/>
        <v>1</v>
      </c>
    </row>
    <row r="224" spans="1:72" x14ac:dyDescent="0.25">
      <c r="A224" s="7">
        <v>39629</v>
      </c>
      <c r="B224" s="8">
        <v>-0.26614300000000002</v>
      </c>
      <c r="C224" s="8">
        <f t="shared" si="110"/>
        <v>-0.25667855058270594</v>
      </c>
      <c r="D224" s="9">
        <f t="shared" si="140"/>
        <v>-1.6301654203422902</v>
      </c>
      <c r="E224" s="8">
        <v>-9.3000000000000007</v>
      </c>
      <c r="F224" s="8">
        <f t="shared" si="111"/>
        <v>-9.2390942171661905</v>
      </c>
      <c r="G224" s="9">
        <f t="shared" si="141"/>
        <v>-2.3366938791625138</v>
      </c>
      <c r="H224" s="8">
        <v>-1.0587</v>
      </c>
      <c r="I224" s="8">
        <f t="shared" si="112"/>
        <v>-1.0554424996079999</v>
      </c>
      <c r="J224" s="9">
        <f t="shared" si="113"/>
        <v>-0.82734731206539891</v>
      </c>
      <c r="K224" s="8">
        <v>-2.3860000000000001</v>
      </c>
      <c r="L224" s="8">
        <f t="shared" si="114"/>
        <v>-2.286701955084232</v>
      </c>
      <c r="M224" s="9">
        <f t="shared" si="142"/>
        <v>-1.014693162860524</v>
      </c>
      <c r="N224" s="17">
        <v>9.3000000000000007</v>
      </c>
      <c r="O224" s="17">
        <f t="shared" si="106"/>
        <v>2.8831059153752623</v>
      </c>
      <c r="P224" s="79">
        <f t="shared" si="107"/>
        <v>0.25482673603860295</v>
      </c>
      <c r="Q224" t="str">
        <f>_xll.BDH($Q$2,"PX_LAST",A224,A224,"Days=A","Fill=P")</f>
        <v>#N/A Invalid Security</v>
      </c>
      <c r="U224" s="40">
        <f t="shared" si="143"/>
        <v>-1.452224943607682</v>
      </c>
      <c r="V224" s="14" t="str">
        <f t="shared" si="139"/>
        <v>R</v>
      </c>
      <c r="W224" t="str">
        <f t="shared" si="133"/>
        <v>R</v>
      </c>
      <c r="X224" s="17">
        <f t="shared" si="122"/>
        <v>-2.1292093085686057</v>
      </c>
      <c r="Y224" s="34" t="str">
        <f t="shared" si="138"/>
        <v>R</v>
      </c>
      <c r="Z224">
        <v>0</v>
      </c>
      <c r="AB224" s="16">
        <f t="shared" si="144"/>
        <v>39629</v>
      </c>
      <c r="AC224" s="1" t="e">
        <f t="shared" si="116"/>
        <v>#N/A</v>
      </c>
      <c r="AD224" s="1" t="e">
        <f t="shared" si="116"/>
        <v>#N/A</v>
      </c>
      <c r="AE224" s="1">
        <f t="shared" si="116"/>
        <v>-1.452224943607682</v>
      </c>
      <c r="AF224" s="1">
        <f t="shared" si="108"/>
        <v>-1.452224943607682</v>
      </c>
      <c r="AG224">
        <v>0</v>
      </c>
      <c r="AH224" s="1">
        <v>9.3000000000000007</v>
      </c>
      <c r="AJ224" s="16">
        <f t="shared" si="117"/>
        <v>39629</v>
      </c>
      <c r="AK224" s="1" t="e">
        <f t="shared" si="123"/>
        <v>#N/A</v>
      </c>
      <c r="AL224" s="1" t="e">
        <f t="shared" si="123"/>
        <v>#N/A</v>
      </c>
      <c r="AM224" s="1">
        <f t="shared" si="123"/>
        <v>-1.452224943607682</v>
      </c>
      <c r="AN224" s="1">
        <f t="shared" si="118"/>
        <v>-1.452224943607682</v>
      </c>
      <c r="AO224" s="1" t="e">
        <f t="shared" si="124"/>
        <v>#N/A</v>
      </c>
      <c r="AP224" s="1" t="e">
        <f t="shared" si="125"/>
        <v>#N/A</v>
      </c>
      <c r="AQ224" s="1">
        <f t="shared" si="126"/>
        <v>1400.38</v>
      </c>
      <c r="AR224" s="1">
        <f t="shared" si="127"/>
        <v>1400.38</v>
      </c>
      <c r="AS224" s="1"/>
      <c r="AT224" s="1"/>
      <c r="AU224" s="16">
        <f t="shared" si="131"/>
        <v>39629</v>
      </c>
      <c r="AV224">
        <f t="shared" si="134"/>
        <v>2</v>
      </c>
      <c r="AW224">
        <f t="shared" si="135"/>
        <v>2</v>
      </c>
      <c r="AX224" s="1"/>
      <c r="AY224" s="1"/>
      <c r="AZ224" s="7">
        <f t="shared" si="119"/>
        <v>39629</v>
      </c>
      <c r="BA224" s="1">
        <f>_xll.BDH($BA$4,"PX_LAST",$A223,$A223,"Days=A","Fill=P")</f>
        <v>1400.38</v>
      </c>
      <c r="BB224" s="1" t="str">
        <f t="shared" si="128"/>
        <v>R</v>
      </c>
      <c r="BC224" s="1">
        <f t="shared" si="129"/>
        <v>1</v>
      </c>
      <c r="BD224" s="1">
        <f t="shared" si="132"/>
        <v>1.0674153248796614E-2</v>
      </c>
      <c r="BE224" s="1">
        <f t="shared" si="130"/>
        <v>1.0674153248796614E-2</v>
      </c>
      <c r="BF224" s="1">
        <f t="shared" si="136"/>
        <v>584.32856983450108</v>
      </c>
      <c r="BG224" s="1">
        <f t="shared" si="137"/>
        <v>354.14106162911247</v>
      </c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6" t="e">
        <f t="shared" si="109"/>
        <v>#REF!</v>
      </c>
      <c r="BS224">
        <f t="shared" si="120"/>
        <v>2</v>
      </c>
      <c r="BT224">
        <f t="shared" si="121"/>
        <v>1</v>
      </c>
    </row>
    <row r="225" spans="1:72" x14ac:dyDescent="0.25">
      <c r="A225" s="7">
        <v>39660</v>
      </c>
      <c r="B225" s="8">
        <v>-0.304755</v>
      </c>
      <c r="C225" s="8">
        <f t="shared" si="110"/>
        <v>-0.29513971011654122</v>
      </c>
      <c r="D225" s="9">
        <f t="shared" si="140"/>
        <v>-1.7224878591531154</v>
      </c>
      <c r="E225" s="8">
        <v>-11.2</v>
      </c>
      <c r="F225" s="8">
        <f t="shared" si="111"/>
        <v>-10.807818843433237</v>
      </c>
      <c r="G225" s="9">
        <f t="shared" si="141"/>
        <v>-2.445539943118701</v>
      </c>
      <c r="H225" s="8">
        <v>-1.5686</v>
      </c>
      <c r="I225" s="8">
        <f t="shared" si="112"/>
        <v>-1.4659684999216001</v>
      </c>
      <c r="J225" s="9">
        <f t="shared" si="113"/>
        <v>-1.0107718612197758</v>
      </c>
      <c r="K225" s="8">
        <v>-2.4900000000000002</v>
      </c>
      <c r="L225" s="8">
        <f t="shared" si="114"/>
        <v>-2.4493403910168468</v>
      </c>
      <c r="M225" s="9">
        <f t="shared" si="142"/>
        <v>-1.024382823547809</v>
      </c>
      <c r="N225" s="17">
        <v>23.4</v>
      </c>
      <c r="O225" s="17">
        <f t="shared" ref="O225:O288" si="145">O224*$AB$1+(1-$AB$1)*N225</f>
        <v>19.29662118307505</v>
      </c>
      <c r="P225" s="79">
        <f t="shared" si="107"/>
        <v>0.67031459018492245</v>
      </c>
      <c r="Q225" t="str">
        <f>_xll.BDH($Q$2,"PX_LAST",A225,A225,"Days=A","Fill=P")</f>
        <v>#N/A Invalid Security</v>
      </c>
      <c r="U225" s="40">
        <f t="shared" si="143"/>
        <v>-1.5507956217598502</v>
      </c>
      <c r="V225" s="14" t="str">
        <f t="shared" si="139"/>
        <v>C</v>
      </c>
      <c r="W225" t="str">
        <f t="shared" si="133"/>
        <v>C</v>
      </c>
      <c r="X225" s="17">
        <f t="shared" si="122"/>
        <v>-1.5507956217598502</v>
      </c>
      <c r="Y225" s="34" t="str">
        <f t="shared" si="138"/>
        <v>C</v>
      </c>
      <c r="Z225">
        <v>0</v>
      </c>
      <c r="AB225" s="16">
        <f t="shared" si="144"/>
        <v>39660</v>
      </c>
      <c r="AC225" s="1" t="e">
        <f t="shared" si="116"/>
        <v>#N/A</v>
      </c>
      <c r="AD225" s="1" t="e">
        <f t="shared" si="116"/>
        <v>#N/A</v>
      </c>
      <c r="AE225" s="1">
        <f t="shared" si="116"/>
        <v>-1.5507956217598502</v>
      </c>
      <c r="AF225" s="1">
        <f t="shared" si="108"/>
        <v>-1.5507956217598502</v>
      </c>
      <c r="AG225">
        <v>0</v>
      </c>
      <c r="AH225" s="1">
        <v>23.4</v>
      </c>
      <c r="AJ225" s="16">
        <f t="shared" si="117"/>
        <v>39660</v>
      </c>
      <c r="AK225" s="1" t="e">
        <f t="shared" si="123"/>
        <v>#N/A</v>
      </c>
      <c r="AL225" s="1" t="e">
        <f t="shared" si="123"/>
        <v>#N/A</v>
      </c>
      <c r="AM225" s="1">
        <f t="shared" si="123"/>
        <v>-1.5507956217598502</v>
      </c>
      <c r="AN225" s="1">
        <f t="shared" si="118"/>
        <v>-1.5507956217598502</v>
      </c>
      <c r="AO225" s="1" t="e">
        <f t="shared" si="124"/>
        <v>#N/A</v>
      </c>
      <c r="AP225" s="1" t="e">
        <f t="shared" si="125"/>
        <v>#N/A</v>
      </c>
      <c r="AQ225" s="1">
        <f t="shared" si="126"/>
        <v>1280</v>
      </c>
      <c r="AR225" s="1">
        <f t="shared" si="127"/>
        <v>1280</v>
      </c>
      <c r="AS225" s="1"/>
      <c r="AT225" s="1"/>
      <c r="AU225" s="16">
        <f t="shared" si="131"/>
        <v>39660</v>
      </c>
      <c r="AV225">
        <f t="shared" si="134"/>
        <v>1</v>
      </c>
      <c r="AW225">
        <f t="shared" si="135"/>
        <v>1</v>
      </c>
      <c r="AX225" s="1"/>
      <c r="AY225" s="1"/>
      <c r="AZ225" s="7">
        <f t="shared" si="119"/>
        <v>39660</v>
      </c>
      <c r="BA225" s="1">
        <f>_xll.BDH($BA$4,"PX_LAST",$A224,$A224,"Days=A","Fill=P")</f>
        <v>1280</v>
      </c>
      <c r="BB225" s="1" t="str">
        <f t="shared" si="128"/>
        <v>C</v>
      </c>
      <c r="BC225" s="1">
        <f t="shared" si="129"/>
        <v>0</v>
      </c>
      <c r="BD225" s="1">
        <f t="shared" si="132"/>
        <v>-8.5962381639269392E-2</v>
      </c>
      <c r="BE225" s="1">
        <f t="shared" si="130"/>
        <v>-8.5962381639269392E-2</v>
      </c>
      <c r="BF225" s="1">
        <f t="shared" si="136"/>
        <v>534.09829431165917</v>
      </c>
      <c r="BG225" s="1">
        <f t="shared" si="137"/>
        <v>323.69825253521469</v>
      </c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6" t="e">
        <f t="shared" si="109"/>
        <v>#REF!</v>
      </c>
      <c r="BS225">
        <f t="shared" si="120"/>
        <v>1</v>
      </c>
      <c r="BT225">
        <f t="shared" si="121"/>
        <v>1</v>
      </c>
    </row>
    <row r="226" spans="1:72" x14ac:dyDescent="0.25">
      <c r="A226" s="7">
        <v>39691</v>
      </c>
      <c r="B226" s="8">
        <v>-0.299035</v>
      </c>
      <c r="C226" s="8">
        <f t="shared" si="110"/>
        <v>-0.29825594202330824</v>
      </c>
      <c r="D226" s="9">
        <f t="shared" si="140"/>
        <v>-1.600913709300313</v>
      </c>
      <c r="E226" s="8">
        <v>-11.9</v>
      </c>
      <c r="F226" s="8">
        <f t="shared" si="111"/>
        <v>-11.681563768686649</v>
      </c>
      <c r="G226" s="9">
        <f t="shared" si="141"/>
        <v>-2.292834159474304</v>
      </c>
      <c r="H226" s="8">
        <v>-2.5939000000000001</v>
      </c>
      <c r="I226" s="8">
        <f t="shared" si="112"/>
        <v>-2.36831369998432</v>
      </c>
      <c r="J226" s="9">
        <f t="shared" si="113"/>
        <v>-1.3389326495933211</v>
      </c>
      <c r="K226" s="8">
        <v>-2.3420000000000001</v>
      </c>
      <c r="L226" s="8">
        <f t="shared" si="114"/>
        <v>-2.3634680782033697</v>
      </c>
      <c r="M226" s="9">
        <f t="shared" si="142"/>
        <v>-0.88718853636397355</v>
      </c>
      <c r="N226" s="17">
        <v>72.5</v>
      </c>
      <c r="O226" s="17">
        <f t="shared" si="145"/>
        <v>61.859324236615009</v>
      </c>
      <c r="P226" s="79">
        <f t="shared" si="107"/>
        <v>1.7843345346387696</v>
      </c>
      <c r="Q226" t="str">
        <f>_xll.BDH($Q$2,"PX_LAST",A226,A226,"Days=A","Fill=P")</f>
        <v>#N/A Invalid Security</v>
      </c>
      <c r="U226" s="40">
        <f t="shared" si="143"/>
        <v>-1.529967263682978</v>
      </c>
      <c r="V226" s="14" t="str">
        <f t="shared" si="139"/>
        <v>R</v>
      </c>
      <c r="W226" t="str">
        <f t="shared" si="133"/>
        <v>R</v>
      </c>
      <c r="X226" s="17">
        <f t="shared" si="122"/>
        <v>-1.529967263682978</v>
      </c>
      <c r="Y226" s="34" t="str">
        <f t="shared" si="138"/>
        <v>R</v>
      </c>
      <c r="Z226">
        <v>0</v>
      </c>
      <c r="AB226" s="16">
        <f>A226-1</f>
        <v>39690</v>
      </c>
      <c r="AC226" s="1" t="e">
        <f t="shared" si="116"/>
        <v>#N/A</v>
      </c>
      <c r="AD226" s="1" t="e">
        <f t="shared" si="116"/>
        <v>#N/A</v>
      </c>
      <c r="AE226" s="1">
        <f t="shared" si="116"/>
        <v>-1.529967263682978</v>
      </c>
      <c r="AF226" s="1">
        <f t="shared" si="108"/>
        <v>-1.529967263682978</v>
      </c>
      <c r="AG226">
        <v>0</v>
      </c>
      <c r="AH226" s="1">
        <v>51.9</v>
      </c>
      <c r="AJ226" s="16">
        <f t="shared" si="117"/>
        <v>39691</v>
      </c>
      <c r="AK226" s="1" t="e">
        <f t="shared" si="123"/>
        <v>#N/A</v>
      </c>
      <c r="AL226" s="1" t="e">
        <f t="shared" si="123"/>
        <v>#N/A</v>
      </c>
      <c r="AM226" s="1">
        <f t="shared" si="123"/>
        <v>-1.529967263682978</v>
      </c>
      <c r="AN226" s="1">
        <f t="shared" si="118"/>
        <v>-1.529967263682978</v>
      </c>
      <c r="AO226" s="1" t="e">
        <f t="shared" si="124"/>
        <v>#N/A</v>
      </c>
      <c r="AP226" s="1" t="e">
        <f t="shared" si="125"/>
        <v>#N/A</v>
      </c>
      <c r="AQ226" s="1">
        <f t="shared" si="126"/>
        <v>1267.3800000000001</v>
      </c>
      <c r="AR226" s="1">
        <f t="shared" si="127"/>
        <v>1267.3800000000001</v>
      </c>
      <c r="AS226" s="1"/>
      <c r="AT226" s="1"/>
      <c r="AU226" s="16">
        <f t="shared" si="131"/>
        <v>39691</v>
      </c>
      <c r="AV226">
        <f t="shared" si="134"/>
        <v>2</v>
      </c>
      <c r="AW226">
        <f t="shared" si="135"/>
        <v>2</v>
      </c>
      <c r="AX226" s="1"/>
      <c r="AY226" s="1"/>
      <c r="AZ226" s="7">
        <f t="shared" si="119"/>
        <v>39691</v>
      </c>
      <c r="BA226" s="1">
        <f>_xll.BDH($BA$4,"PX_LAST",$A225,$A225,"Days=A","Fill=P")</f>
        <v>1267.3800000000001</v>
      </c>
      <c r="BB226" s="1" t="str">
        <f t="shared" si="128"/>
        <v>R</v>
      </c>
      <c r="BC226" s="1">
        <f t="shared" si="129"/>
        <v>1</v>
      </c>
      <c r="BD226" s="1">
        <f t="shared" si="132"/>
        <v>-9.8593749999998925E-3</v>
      </c>
      <c r="BE226" s="1">
        <f t="shared" si="130"/>
        <v>0</v>
      </c>
      <c r="BF226" s="1">
        <f t="shared" si="136"/>
        <v>534.09829431165917</v>
      </c>
      <c r="BG226" s="1">
        <f t="shared" si="137"/>
        <v>320.50679007662535</v>
      </c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6" t="e">
        <f t="shared" si="109"/>
        <v>#REF!</v>
      </c>
      <c r="BS226">
        <f t="shared" si="120"/>
        <v>2</v>
      </c>
      <c r="BT226">
        <f t="shared" si="121"/>
        <v>1</v>
      </c>
    </row>
    <row r="227" spans="1:72" x14ac:dyDescent="0.25">
      <c r="A227" s="7">
        <v>39721</v>
      </c>
      <c r="B227" s="8">
        <v>-0.364514</v>
      </c>
      <c r="C227" s="8">
        <f t="shared" si="110"/>
        <v>-0.35126238840466167</v>
      </c>
      <c r="D227" s="9">
        <f t="shared" si="140"/>
        <v>-1.7838583487940982</v>
      </c>
      <c r="E227" s="8">
        <v>-13.1</v>
      </c>
      <c r="F227" s="8">
        <f t="shared" si="111"/>
        <v>-12.81631275373733</v>
      </c>
      <c r="G227" s="9">
        <f t="shared" si="141"/>
        <v>-2.2365286637914727</v>
      </c>
      <c r="H227" s="8">
        <v>-3.4839000000000002</v>
      </c>
      <c r="I227" s="8">
        <f t="shared" si="112"/>
        <v>-3.2607827399968645</v>
      </c>
      <c r="J227" s="9">
        <f t="shared" si="113"/>
        <v>-1.605763755311548</v>
      </c>
      <c r="K227" s="8">
        <v>-7.5220000000000002</v>
      </c>
      <c r="L227" s="8">
        <f t="shared" si="114"/>
        <v>-6.4902936156406748</v>
      </c>
      <c r="M227" s="9">
        <f t="shared" si="142"/>
        <v>-3.4122932687303242</v>
      </c>
      <c r="N227" s="17">
        <v>27</v>
      </c>
      <c r="O227" s="17">
        <f t="shared" si="145"/>
        <v>33.971864847323005</v>
      </c>
      <c r="P227" s="79">
        <f t="shared" si="107"/>
        <v>1.0443398441092799</v>
      </c>
      <c r="Q227" t="str">
        <f>_xll.BDH($Q$2,"PX_LAST",A227,A227,"Days=A","Fill=P")</f>
        <v>#N/A Invalid Security</v>
      </c>
      <c r="U227" s="40">
        <f t="shared" si="143"/>
        <v>-2.2596110091568606</v>
      </c>
      <c r="V227" s="14" t="str">
        <f t="shared" si="139"/>
        <v>C</v>
      </c>
      <c r="W227" t="str">
        <f t="shared" si="133"/>
        <v>C</v>
      </c>
      <c r="X227" s="17">
        <f t="shared" si="122"/>
        <v>-2.2596110091568606</v>
      </c>
      <c r="Y227" s="34" t="str">
        <f t="shared" si="138"/>
        <v>C</v>
      </c>
      <c r="Z227">
        <v>0</v>
      </c>
      <c r="AB227" s="16">
        <f t="shared" ref="AB227:AB258" si="146">A227</f>
        <v>39721</v>
      </c>
      <c r="AC227" s="1" t="e">
        <f t="shared" si="116"/>
        <v>#N/A</v>
      </c>
      <c r="AD227" s="1" t="e">
        <f t="shared" si="116"/>
        <v>#N/A</v>
      </c>
      <c r="AE227" s="1">
        <f t="shared" si="116"/>
        <v>-2.2596110091568606</v>
      </c>
      <c r="AF227" s="1" t="e">
        <f t="shared" si="108"/>
        <v>#N/A</v>
      </c>
      <c r="AG227">
        <v>0</v>
      </c>
      <c r="AH227" s="1">
        <v>27</v>
      </c>
      <c r="AJ227" s="16">
        <f t="shared" si="117"/>
        <v>39721</v>
      </c>
      <c r="AK227" s="1" t="e">
        <f t="shared" si="123"/>
        <v>#N/A</v>
      </c>
      <c r="AL227" s="1" t="e">
        <f t="shared" si="123"/>
        <v>#N/A</v>
      </c>
      <c r="AM227" s="1">
        <f t="shared" si="123"/>
        <v>-2.2596110091568606</v>
      </c>
      <c r="AN227" s="1" t="e">
        <f t="shared" si="118"/>
        <v>#N/A</v>
      </c>
      <c r="AO227" s="1" t="e">
        <f t="shared" si="124"/>
        <v>#N/A</v>
      </c>
      <c r="AP227" s="1" t="e">
        <f t="shared" si="125"/>
        <v>#N/A</v>
      </c>
      <c r="AQ227" s="1">
        <f t="shared" si="126"/>
        <v>1282.83</v>
      </c>
      <c r="AR227" s="1" t="e">
        <f t="shared" si="127"/>
        <v>#N/A</v>
      </c>
      <c r="AS227" s="1"/>
      <c r="AT227" s="1"/>
      <c r="AU227" s="16">
        <f t="shared" si="131"/>
        <v>39721</v>
      </c>
      <c r="AV227">
        <f t="shared" si="134"/>
        <v>1</v>
      </c>
      <c r="AW227">
        <f t="shared" si="135"/>
        <v>1</v>
      </c>
      <c r="AX227" s="1"/>
      <c r="AY227" s="1"/>
      <c r="AZ227" s="7">
        <f t="shared" si="119"/>
        <v>39721</v>
      </c>
      <c r="BA227" s="1">
        <f>_xll.BDH($BA$4,"PX_LAST",$A226,$A226,"Days=A","Fill=P")</f>
        <v>1282.83</v>
      </c>
      <c r="BB227" s="1" t="str">
        <f t="shared" si="128"/>
        <v>C</v>
      </c>
      <c r="BC227" s="1">
        <f t="shared" si="129"/>
        <v>0</v>
      </c>
      <c r="BD227" s="1">
        <f t="shared" si="132"/>
        <v>1.2190503242910378E-2</v>
      </c>
      <c r="BE227" s="1">
        <f t="shared" si="130"/>
        <v>1.2190503242910378E-2</v>
      </c>
      <c r="BF227" s="1">
        <f t="shared" si="136"/>
        <v>540.60922130049835</v>
      </c>
      <c r="BG227" s="1">
        <f t="shared" si="137"/>
        <v>324.41392914042927</v>
      </c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6" t="e">
        <f t="shared" si="109"/>
        <v>#REF!</v>
      </c>
      <c r="BS227">
        <f t="shared" si="120"/>
        <v>1</v>
      </c>
      <c r="BT227">
        <f t="shared" si="121"/>
        <v>1</v>
      </c>
    </row>
    <row r="228" spans="1:72" x14ac:dyDescent="0.25">
      <c r="A228" s="7">
        <v>39752</v>
      </c>
      <c r="B228" s="8">
        <v>-0.39715</v>
      </c>
      <c r="C228" s="8">
        <f t="shared" si="110"/>
        <v>-0.38797247768093235</v>
      </c>
      <c r="D228" s="9">
        <f t="shared" si="140"/>
        <v>-1.8795734044454824</v>
      </c>
      <c r="E228" s="8">
        <v>-15.5</v>
      </c>
      <c r="F228" s="8">
        <f t="shared" si="111"/>
        <v>-14.963262550747466</v>
      </c>
      <c r="G228" s="9">
        <f t="shared" si="141"/>
        <v>-2.3973793762462683</v>
      </c>
      <c r="H228" s="8">
        <v>-1.7255</v>
      </c>
      <c r="I228" s="8">
        <f t="shared" si="112"/>
        <v>-2.032556547999373</v>
      </c>
      <c r="J228" s="9">
        <f t="shared" si="113"/>
        <v>-1.2256775750496229</v>
      </c>
      <c r="K228" s="8">
        <v>-9.0220000000000002</v>
      </c>
      <c r="L228" s="8">
        <f t="shared" si="114"/>
        <v>-8.5156587231281353</v>
      </c>
      <c r="M228" s="9">
        <f t="shared" si="142"/>
        <v>-4.0832936961866535</v>
      </c>
      <c r="N228" s="17">
        <v>-71.400000000000006</v>
      </c>
      <c r="O228" s="17">
        <f t="shared" si="145"/>
        <v>-50.325627030535401</v>
      </c>
      <c r="P228" s="79">
        <f t="shared" si="107"/>
        <v>-1.3290282209663331</v>
      </c>
      <c r="Q228" t="str">
        <f>_xll.BDH($Q$2,"PX_LAST",A228,A228,"Days=A","Fill=P")</f>
        <v>#N/A Invalid Security</v>
      </c>
      <c r="U228" s="40">
        <f t="shared" si="143"/>
        <v>-2.3964810129820071</v>
      </c>
      <c r="V228" s="14" t="str">
        <f t="shared" si="139"/>
        <v>C</v>
      </c>
      <c r="W228" t="str">
        <f t="shared" si="133"/>
        <v>C</v>
      </c>
      <c r="X228" s="17">
        <f t="shared" si="122"/>
        <v>-2.2596110091568606</v>
      </c>
      <c r="Y228" s="34" t="str">
        <f t="shared" si="138"/>
        <v>C</v>
      </c>
      <c r="Z228">
        <v>0</v>
      </c>
      <c r="AB228" s="16">
        <f t="shared" si="146"/>
        <v>39752</v>
      </c>
      <c r="AC228" s="1" t="e">
        <f t="shared" si="116"/>
        <v>#N/A</v>
      </c>
      <c r="AD228" s="1" t="e">
        <f t="shared" si="116"/>
        <v>#N/A</v>
      </c>
      <c r="AE228" s="1">
        <f t="shared" si="116"/>
        <v>-2.3964810129820071</v>
      </c>
      <c r="AF228" s="1">
        <f t="shared" si="108"/>
        <v>-2.3964810129820071</v>
      </c>
      <c r="AG228">
        <v>0</v>
      </c>
      <c r="AH228" s="1">
        <v>-71.400000000000006</v>
      </c>
      <c r="AJ228" s="16">
        <f t="shared" si="117"/>
        <v>39752</v>
      </c>
      <c r="AK228" s="1" t="e">
        <f t="shared" si="123"/>
        <v>#N/A</v>
      </c>
      <c r="AL228" s="1" t="e">
        <f t="shared" si="123"/>
        <v>#N/A</v>
      </c>
      <c r="AM228" s="1">
        <f t="shared" si="123"/>
        <v>-2.3964810129820071</v>
      </c>
      <c r="AN228" s="1">
        <f t="shared" si="118"/>
        <v>-2.3964810129820071</v>
      </c>
      <c r="AO228" s="1" t="e">
        <f t="shared" si="124"/>
        <v>#N/A</v>
      </c>
      <c r="AP228" s="1" t="e">
        <f t="shared" si="125"/>
        <v>#N/A</v>
      </c>
      <c r="AQ228" s="1">
        <f t="shared" si="126"/>
        <v>1166.3599999999999</v>
      </c>
      <c r="AR228" s="1">
        <f t="shared" si="127"/>
        <v>1166.3599999999999</v>
      </c>
      <c r="AS228" s="1"/>
      <c r="AT228" s="1"/>
      <c r="AU228" s="16">
        <f t="shared" si="131"/>
        <v>39752</v>
      </c>
      <c r="AV228">
        <f t="shared" si="134"/>
        <v>1</v>
      </c>
      <c r="AW228">
        <f t="shared" si="135"/>
        <v>1</v>
      </c>
      <c r="AX228" s="1"/>
      <c r="AY228" s="1"/>
      <c r="AZ228" s="7">
        <f t="shared" si="119"/>
        <v>39752</v>
      </c>
      <c r="BA228" s="1">
        <f>_xll.BDH($BA$4,"PX_LAST",$A227,$A227,"Days=A","Fill=P")</f>
        <v>1166.3599999999999</v>
      </c>
      <c r="BB228" s="1" t="str">
        <f t="shared" si="128"/>
        <v>C</v>
      </c>
      <c r="BC228" s="1">
        <f t="shared" si="129"/>
        <v>0</v>
      </c>
      <c r="BD228" s="1">
        <f t="shared" si="132"/>
        <v>-9.0791453271283018E-2</v>
      </c>
      <c r="BE228" s="1">
        <f t="shared" si="130"/>
        <v>0</v>
      </c>
      <c r="BF228" s="1">
        <f t="shared" si="136"/>
        <v>540.60922130049835</v>
      </c>
      <c r="BG228" s="1">
        <f t="shared" si="137"/>
        <v>294.95991705232268</v>
      </c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6" t="e">
        <f t="shared" si="109"/>
        <v>#REF!</v>
      </c>
      <c r="BS228">
        <f t="shared" si="120"/>
        <v>1</v>
      </c>
      <c r="BT228">
        <f t="shared" si="121"/>
        <v>1</v>
      </c>
    </row>
    <row r="229" spans="1:72" x14ac:dyDescent="0.25">
      <c r="A229" s="7">
        <v>39782</v>
      </c>
      <c r="B229" s="8">
        <v>-0.44727</v>
      </c>
      <c r="C229" s="8">
        <f t="shared" si="110"/>
        <v>-0.43541049553618649</v>
      </c>
      <c r="D229" s="9">
        <f t="shared" si="140"/>
        <v>-2.0274155387322139</v>
      </c>
      <c r="E229" s="8">
        <v>-16.899999999999999</v>
      </c>
      <c r="F229" s="8">
        <f t="shared" si="111"/>
        <v>-16.512652510149493</v>
      </c>
      <c r="G229" s="9">
        <f t="shared" si="141"/>
        <v>-2.3709063111334658</v>
      </c>
      <c r="H229" s="8">
        <v>-2.9472</v>
      </c>
      <c r="I229" s="8">
        <f t="shared" si="112"/>
        <v>-2.764271309599875</v>
      </c>
      <c r="J229" s="9">
        <f t="shared" si="113"/>
        <v>-1.4626097887357319</v>
      </c>
      <c r="K229" s="8">
        <v>-8.6219999999999999</v>
      </c>
      <c r="L229" s="8">
        <f t="shared" si="114"/>
        <v>-8.6007317446256284</v>
      </c>
      <c r="M229" s="9">
        <f t="shared" si="142"/>
        <v>-3.4768050635577747</v>
      </c>
      <c r="N229" s="17">
        <v>-117.6</v>
      </c>
      <c r="O229" s="17">
        <f t="shared" si="145"/>
        <v>-104.14512540610708</v>
      </c>
      <c r="P229" s="79">
        <f t="shared" si="107"/>
        <v>-2.4325110442137183</v>
      </c>
      <c r="Q229" t="str">
        <f>_xll.BDH($Q$2,"PX_LAST",A229,A229,"Days=A","Fill=P")</f>
        <v>#N/A Invalid Security</v>
      </c>
      <c r="U229" s="40">
        <f t="shared" si="143"/>
        <v>-2.3344341755397964</v>
      </c>
      <c r="V229" s="14" t="str">
        <f t="shared" si="139"/>
        <v>R</v>
      </c>
      <c r="W229" t="str">
        <f t="shared" si="133"/>
        <v>R</v>
      </c>
      <c r="X229" s="17">
        <f t="shared" si="122"/>
        <v>-2.3344341755397964</v>
      </c>
      <c r="Y229" s="34" t="str">
        <f t="shared" si="138"/>
        <v>R</v>
      </c>
      <c r="Z229">
        <v>0</v>
      </c>
      <c r="AB229" s="16">
        <f t="shared" si="146"/>
        <v>39782</v>
      </c>
      <c r="AC229" s="1" t="e">
        <f t="shared" si="116"/>
        <v>#N/A</v>
      </c>
      <c r="AD229" s="1" t="e">
        <f t="shared" si="116"/>
        <v>#N/A</v>
      </c>
      <c r="AE229" s="1" t="e">
        <f t="shared" si="116"/>
        <v>#N/A</v>
      </c>
      <c r="AF229" s="1">
        <f t="shared" si="108"/>
        <v>-2.3344341755397964</v>
      </c>
      <c r="AG229">
        <v>0</v>
      </c>
      <c r="AH229" s="1">
        <v>-117.6</v>
      </c>
      <c r="AJ229" s="16">
        <f t="shared" si="117"/>
        <v>39782</v>
      </c>
      <c r="AK229" s="1" t="e">
        <f t="shared" si="123"/>
        <v>#N/A</v>
      </c>
      <c r="AL229" s="1" t="e">
        <f t="shared" si="123"/>
        <v>#N/A</v>
      </c>
      <c r="AM229" s="1" t="e">
        <f t="shared" si="123"/>
        <v>#N/A</v>
      </c>
      <c r="AN229" s="1">
        <f t="shared" si="118"/>
        <v>-2.3344341755397964</v>
      </c>
      <c r="AO229" s="1" t="e">
        <f t="shared" si="124"/>
        <v>#N/A</v>
      </c>
      <c r="AP229" s="1" t="e">
        <f t="shared" si="125"/>
        <v>#N/A</v>
      </c>
      <c r="AQ229" s="1" t="e">
        <f t="shared" si="126"/>
        <v>#N/A</v>
      </c>
      <c r="AR229" s="1">
        <f t="shared" si="127"/>
        <v>968.75</v>
      </c>
      <c r="AS229" s="1"/>
      <c r="AT229" s="1"/>
      <c r="AU229" s="16">
        <f t="shared" si="131"/>
        <v>39782</v>
      </c>
      <c r="AV229">
        <f t="shared" si="134"/>
        <v>2</v>
      </c>
      <c r="AW229">
        <f t="shared" si="135"/>
        <v>2</v>
      </c>
      <c r="AX229" s="1"/>
      <c r="AY229" s="1"/>
      <c r="AZ229" s="7">
        <f t="shared" si="119"/>
        <v>39782</v>
      </c>
      <c r="BA229" s="1">
        <f>_xll.BDH($BA$4,"PX_LAST",$A228,$A228,"Days=A","Fill=P")</f>
        <v>968.75</v>
      </c>
      <c r="BB229" s="1" t="str">
        <f t="shared" si="128"/>
        <v>R</v>
      </c>
      <c r="BC229" s="1">
        <f t="shared" si="129"/>
        <v>1</v>
      </c>
      <c r="BD229" s="1">
        <f t="shared" si="132"/>
        <v>-0.16942453444905514</v>
      </c>
      <c r="BE229" s="1">
        <f t="shared" si="130"/>
        <v>0</v>
      </c>
      <c r="BF229" s="1">
        <f t="shared" si="136"/>
        <v>540.60922130049835</v>
      </c>
      <c r="BG229" s="1">
        <f t="shared" si="137"/>
        <v>244.98647042460098</v>
      </c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6" t="e">
        <f t="shared" si="109"/>
        <v>#REF!</v>
      </c>
      <c r="BS229">
        <f t="shared" si="120"/>
        <v>2</v>
      </c>
      <c r="BT229">
        <f t="shared" si="121"/>
        <v>1</v>
      </c>
    </row>
    <row r="230" spans="1:72" x14ac:dyDescent="0.25">
      <c r="A230" s="7">
        <v>39813</v>
      </c>
      <c r="B230" s="8">
        <v>-0.39718300000000001</v>
      </c>
      <c r="C230" s="8">
        <f t="shared" si="110"/>
        <v>-0.40482849910723734</v>
      </c>
      <c r="D230" s="9">
        <f t="shared" si="140"/>
        <v>-1.7087531383210992</v>
      </c>
      <c r="E230" s="8">
        <v>-18.5</v>
      </c>
      <c r="F230" s="8">
        <f t="shared" si="111"/>
        <v>-18.1025305020299</v>
      </c>
      <c r="G230" s="9">
        <f t="shared" si="141"/>
        <v>-2.3641543279698873</v>
      </c>
      <c r="H230" s="8">
        <v>-3.5609000000000002</v>
      </c>
      <c r="I230" s="8">
        <f t="shared" si="112"/>
        <v>-3.4015742619199751</v>
      </c>
      <c r="J230" s="9">
        <f t="shared" si="113"/>
        <v>-1.6443357237552971</v>
      </c>
      <c r="K230" s="8">
        <v>-6.4279999999999999</v>
      </c>
      <c r="L230" s="8">
        <f t="shared" si="114"/>
        <v>-6.8625463489251262</v>
      </c>
      <c r="M230" s="9">
        <f t="shared" si="142"/>
        <v>-2.0713074793320589</v>
      </c>
      <c r="N230" s="17">
        <v>-112.6</v>
      </c>
      <c r="O230" s="17">
        <f t="shared" si="145"/>
        <v>-110.90902508122142</v>
      </c>
      <c r="P230" s="79">
        <f t="shared" si="107"/>
        <v>-2.2189306409424701</v>
      </c>
      <c r="Q230" t="str">
        <f>_xll.BDH($Q$2,"PX_LAST",A230,A230,"Days=A","Fill=P")</f>
        <v>#N/A Invalid Security</v>
      </c>
      <c r="U230" s="40">
        <f t="shared" si="143"/>
        <v>-1.9471376673445859</v>
      </c>
      <c r="V230" s="14" t="str">
        <f t="shared" si="139"/>
        <v>R</v>
      </c>
      <c r="W230" t="str">
        <f t="shared" si="133"/>
        <v>R</v>
      </c>
      <c r="X230" s="17">
        <f t="shared" si="122"/>
        <v>-2.3344341755397964</v>
      </c>
      <c r="Y230" s="34" t="str">
        <f t="shared" si="138"/>
        <v>R</v>
      </c>
      <c r="Z230">
        <v>0</v>
      </c>
      <c r="AB230" s="16">
        <f t="shared" si="146"/>
        <v>39813</v>
      </c>
      <c r="AC230" s="1" t="e">
        <f t="shared" si="116"/>
        <v>#N/A</v>
      </c>
      <c r="AD230" s="1" t="e">
        <f t="shared" si="116"/>
        <v>#N/A</v>
      </c>
      <c r="AE230" s="1" t="e">
        <f t="shared" si="116"/>
        <v>#N/A</v>
      </c>
      <c r="AF230" s="1">
        <f t="shared" si="108"/>
        <v>-1.9471376673445859</v>
      </c>
      <c r="AG230">
        <v>0</v>
      </c>
      <c r="AH230" s="1">
        <v>-112.6</v>
      </c>
      <c r="AJ230" s="16">
        <f t="shared" si="117"/>
        <v>39813</v>
      </c>
      <c r="AK230" s="1" t="e">
        <f t="shared" si="123"/>
        <v>#N/A</v>
      </c>
      <c r="AL230" s="1" t="e">
        <f t="shared" si="123"/>
        <v>#N/A</v>
      </c>
      <c r="AM230" s="1" t="e">
        <f t="shared" si="123"/>
        <v>#N/A</v>
      </c>
      <c r="AN230" s="1">
        <f t="shared" si="118"/>
        <v>-1.9471376673445859</v>
      </c>
      <c r="AO230" s="1" t="e">
        <f t="shared" si="124"/>
        <v>#N/A</v>
      </c>
      <c r="AP230" s="1" t="e">
        <f t="shared" si="125"/>
        <v>#N/A</v>
      </c>
      <c r="AQ230" s="1" t="e">
        <f t="shared" si="126"/>
        <v>#N/A</v>
      </c>
      <c r="AR230" s="1">
        <f t="shared" si="127"/>
        <v>896.24</v>
      </c>
      <c r="AS230" s="1"/>
      <c r="AT230" s="1"/>
      <c r="AU230" s="16">
        <f t="shared" si="131"/>
        <v>39813</v>
      </c>
      <c r="AV230">
        <f t="shared" si="134"/>
        <v>2</v>
      </c>
      <c r="AW230">
        <f t="shared" si="135"/>
        <v>2</v>
      </c>
      <c r="AX230" s="1"/>
      <c r="AY230" s="1"/>
      <c r="AZ230" s="7">
        <f t="shared" si="119"/>
        <v>39813</v>
      </c>
      <c r="BA230" s="1">
        <f>_xll.BDH($BA$4,"PX_LAST",$A229,$A229,"Days=A","Fill=P")</f>
        <v>896.24</v>
      </c>
      <c r="BB230" s="1" t="str">
        <f t="shared" si="128"/>
        <v>R</v>
      </c>
      <c r="BC230" s="1">
        <f t="shared" si="129"/>
        <v>1</v>
      </c>
      <c r="BD230" s="1">
        <f t="shared" si="132"/>
        <v>-7.4849032258064496E-2</v>
      </c>
      <c r="BE230" s="1">
        <f t="shared" si="130"/>
        <v>-7.4849032258064496E-2</v>
      </c>
      <c r="BF230" s="1">
        <f t="shared" si="136"/>
        <v>500.1451442563702</v>
      </c>
      <c r="BG230" s="1">
        <f t="shared" si="137"/>
        <v>226.64947019700065</v>
      </c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6" t="e">
        <f t="shared" si="109"/>
        <v>#REF!</v>
      </c>
      <c r="BS230">
        <f t="shared" si="120"/>
        <v>2</v>
      </c>
      <c r="BT230">
        <f t="shared" si="121"/>
        <v>1</v>
      </c>
    </row>
    <row r="231" spans="1:72" x14ac:dyDescent="0.25">
      <c r="A231" s="7">
        <v>39844</v>
      </c>
      <c r="B231" s="8">
        <v>-0.397366</v>
      </c>
      <c r="C231" s="8">
        <f t="shared" si="110"/>
        <v>-0.3988584998214475</v>
      </c>
      <c r="D231" s="9">
        <f t="shared" si="140"/>
        <v>-1.5536178881239036</v>
      </c>
      <c r="E231" s="8">
        <v>-19.100000000000001</v>
      </c>
      <c r="F231" s="8">
        <f t="shared" si="111"/>
        <v>-18.90050610040598</v>
      </c>
      <c r="G231" s="9">
        <f t="shared" si="141"/>
        <v>-2.2237156780836433</v>
      </c>
      <c r="H231" s="8">
        <v>-3.4739</v>
      </c>
      <c r="I231" s="8">
        <f t="shared" si="112"/>
        <v>-3.4594348523839953</v>
      </c>
      <c r="J231" s="9">
        <f t="shared" si="113"/>
        <v>-1.6599556049497513</v>
      </c>
      <c r="K231" s="8">
        <v>-5.1059999999999999</v>
      </c>
      <c r="L231" s="8">
        <f t="shared" si="114"/>
        <v>-5.4573092697850258</v>
      </c>
      <c r="M231" s="9">
        <f t="shared" si="142"/>
        <v>-1.1407881217751628</v>
      </c>
      <c r="N231" s="17">
        <v>-39.200000000000003</v>
      </c>
      <c r="O231" s="17">
        <f t="shared" si="145"/>
        <v>-53.541805016244282</v>
      </c>
      <c r="P231" s="79">
        <f t="shared" si="107"/>
        <v>-0.80742721881327939</v>
      </c>
      <c r="Q231" t="str">
        <f>_xll.BDH($Q$2,"PX_LAST",A231,A231,"Days=A","Fill=P")</f>
        <v>#N/A Invalid Security</v>
      </c>
      <c r="U231" s="40">
        <f t="shared" si="143"/>
        <v>-1.6445193232331152</v>
      </c>
      <c r="V231" s="14" t="str">
        <f t="shared" si="139"/>
        <v>R</v>
      </c>
      <c r="W231" t="str">
        <f t="shared" si="133"/>
        <v>R</v>
      </c>
      <c r="X231" s="17">
        <f t="shared" si="122"/>
        <v>-2.3344341755397964</v>
      </c>
      <c r="Y231" s="34" t="str">
        <f t="shared" si="138"/>
        <v>R</v>
      </c>
      <c r="Z231">
        <v>0</v>
      </c>
      <c r="AB231" s="16">
        <f t="shared" si="146"/>
        <v>39844</v>
      </c>
      <c r="AC231" s="1" t="e">
        <f t="shared" si="116"/>
        <v>#N/A</v>
      </c>
      <c r="AD231" s="1" t="e">
        <f t="shared" si="116"/>
        <v>#N/A</v>
      </c>
      <c r="AE231" s="1" t="e">
        <f t="shared" si="116"/>
        <v>#N/A</v>
      </c>
      <c r="AF231" s="1">
        <f t="shared" si="108"/>
        <v>-1.6445193232331152</v>
      </c>
      <c r="AG231">
        <v>0</v>
      </c>
      <c r="AH231" s="1">
        <v>-65.900000000000006</v>
      </c>
      <c r="AJ231" s="16">
        <f t="shared" si="117"/>
        <v>39844</v>
      </c>
      <c r="AK231" s="1" t="e">
        <f t="shared" si="123"/>
        <v>#N/A</v>
      </c>
      <c r="AL231" s="1" t="e">
        <f t="shared" si="123"/>
        <v>#N/A</v>
      </c>
      <c r="AM231" s="1" t="e">
        <f t="shared" si="123"/>
        <v>#N/A</v>
      </c>
      <c r="AN231" s="1">
        <f t="shared" si="118"/>
        <v>-1.6445193232331152</v>
      </c>
      <c r="AO231" s="1" t="e">
        <f t="shared" si="124"/>
        <v>#N/A</v>
      </c>
      <c r="AP231" s="1" t="e">
        <f t="shared" si="125"/>
        <v>#N/A</v>
      </c>
      <c r="AQ231" s="1" t="e">
        <f t="shared" si="126"/>
        <v>#N/A</v>
      </c>
      <c r="AR231" s="1">
        <f t="shared" si="127"/>
        <v>903.25</v>
      </c>
      <c r="AS231" s="1"/>
      <c r="AT231" s="1"/>
      <c r="AU231" s="16">
        <f t="shared" si="131"/>
        <v>39844</v>
      </c>
      <c r="AV231">
        <f t="shared" si="134"/>
        <v>2</v>
      </c>
      <c r="AW231">
        <f t="shared" si="135"/>
        <v>2</v>
      </c>
      <c r="AX231" s="1"/>
      <c r="AY231" s="1"/>
      <c r="AZ231" s="7">
        <f t="shared" si="119"/>
        <v>39844</v>
      </c>
      <c r="BA231" s="1">
        <f>_xll.BDH($BA$4,"PX_LAST",$A230,$A230,"Days=A","Fill=P")</f>
        <v>903.25</v>
      </c>
      <c r="BB231" s="1" t="str">
        <f t="shared" si="128"/>
        <v>R</v>
      </c>
      <c r="BC231" s="1">
        <f t="shared" si="129"/>
        <v>1</v>
      </c>
      <c r="BD231" s="1">
        <f t="shared" si="132"/>
        <v>7.8215656520574939E-3</v>
      </c>
      <c r="BE231" s="1">
        <f t="shared" si="130"/>
        <v>7.8215656520574939E-3</v>
      </c>
      <c r="BF231" s="1">
        <f t="shared" si="136"/>
        <v>504.05706233772918</v>
      </c>
      <c r="BG231" s="1">
        <f t="shared" si="137"/>
        <v>228.42222390815053</v>
      </c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6" t="e">
        <f t="shared" si="109"/>
        <v>#REF!</v>
      </c>
      <c r="BS231">
        <f t="shared" si="120"/>
        <v>2</v>
      </c>
      <c r="BT231">
        <f t="shared" si="121"/>
        <v>1</v>
      </c>
    </row>
    <row r="232" spans="1:72" x14ac:dyDescent="0.25">
      <c r="A232" s="7">
        <v>39872</v>
      </c>
      <c r="B232" s="8">
        <v>-0.35411500000000001</v>
      </c>
      <c r="C232" s="8">
        <f t="shared" si="110"/>
        <v>-0.36306369996428955</v>
      </c>
      <c r="D232" s="9">
        <f t="shared" si="140"/>
        <v>-1.1802323112666706</v>
      </c>
      <c r="E232" s="8">
        <v>-19.100000000000001</v>
      </c>
      <c r="F232" s="8">
        <f t="shared" si="111"/>
        <v>-19.060101220081197</v>
      </c>
      <c r="G232" s="9">
        <f t="shared" si="141"/>
        <v>-1.9854140749252105</v>
      </c>
      <c r="H232" s="8">
        <v>-2.4881000000000002</v>
      </c>
      <c r="I232" s="8">
        <f t="shared" si="112"/>
        <v>-2.6823669704767994</v>
      </c>
      <c r="J232" s="9">
        <f t="shared" si="113"/>
        <v>-1.4377933234925582</v>
      </c>
      <c r="K232" s="8">
        <v>-5.4820000000000002</v>
      </c>
      <c r="L232" s="8">
        <f t="shared" si="114"/>
        <v>-5.4770618539570055</v>
      </c>
      <c r="M232" s="9">
        <f t="shared" si="142"/>
        <v>-0.97533520030065313</v>
      </c>
      <c r="N232" s="17">
        <v>-54</v>
      </c>
      <c r="O232" s="17">
        <f t="shared" si="145"/>
        <v>-53.908361003248856</v>
      </c>
      <c r="P232" s="79">
        <f t="shared" si="107"/>
        <v>-0.73724396516835011</v>
      </c>
      <c r="Q232" t="str">
        <f>_xll.BDH($Q$2,"PX_LAST",A232,A232,"Days=A","Fill=P")</f>
        <v>#N/A Invalid Security</v>
      </c>
      <c r="U232" s="40">
        <f t="shared" si="143"/>
        <v>-1.394693727496273</v>
      </c>
      <c r="V232" s="14" t="str">
        <f t="shared" si="139"/>
        <v>R</v>
      </c>
      <c r="W232" t="str">
        <f t="shared" si="133"/>
        <v>R</v>
      </c>
      <c r="X232" s="17">
        <f t="shared" si="122"/>
        <v>-2.3344341755397964</v>
      </c>
      <c r="Y232" s="34" t="str">
        <f t="shared" si="138"/>
        <v>R</v>
      </c>
      <c r="Z232">
        <v>0</v>
      </c>
      <c r="AB232" s="16">
        <f t="shared" si="146"/>
        <v>39872</v>
      </c>
      <c r="AC232" s="1" t="e">
        <f t="shared" si="116"/>
        <v>#N/A</v>
      </c>
      <c r="AD232" s="1" t="e">
        <f t="shared" si="116"/>
        <v>#N/A</v>
      </c>
      <c r="AE232" s="1" t="e">
        <f t="shared" si="116"/>
        <v>#N/A</v>
      </c>
      <c r="AF232" s="1">
        <f t="shared" si="108"/>
        <v>-1.394693727496273</v>
      </c>
      <c r="AG232">
        <v>0</v>
      </c>
      <c r="AH232" s="1">
        <v>-36.6</v>
      </c>
      <c r="AJ232" s="16">
        <f t="shared" si="117"/>
        <v>39872</v>
      </c>
      <c r="AK232" s="1" t="e">
        <f t="shared" si="123"/>
        <v>#N/A</v>
      </c>
      <c r="AL232" s="1" t="e">
        <f t="shared" si="123"/>
        <v>#N/A</v>
      </c>
      <c r="AM232" s="1" t="e">
        <f t="shared" si="123"/>
        <v>#N/A</v>
      </c>
      <c r="AN232" s="1">
        <f t="shared" si="118"/>
        <v>-1.394693727496273</v>
      </c>
      <c r="AO232" s="1" t="e">
        <f t="shared" si="124"/>
        <v>#N/A</v>
      </c>
      <c r="AP232" s="1" t="e">
        <f t="shared" si="125"/>
        <v>#N/A</v>
      </c>
      <c r="AQ232" s="1" t="e">
        <f t="shared" si="126"/>
        <v>#N/A</v>
      </c>
      <c r="AR232" s="1">
        <f t="shared" si="127"/>
        <v>825.88</v>
      </c>
      <c r="AS232" s="1"/>
      <c r="AT232" s="1"/>
      <c r="AU232" s="16">
        <f t="shared" si="131"/>
        <v>39872</v>
      </c>
      <c r="AV232">
        <f t="shared" si="134"/>
        <v>2</v>
      </c>
      <c r="AW232">
        <f t="shared" si="135"/>
        <v>2</v>
      </c>
      <c r="AX232" s="1"/>
      <c r="AY232" s="1"/>
      <c r="AZ232" s="7">
        <f t="shared" si="119"/>
        <v>39872</v>
      </c>
      <c r="BA232" s="1">
        <f>_xll.BDH($BA$4,"PX_LAST",$A231,$A231,"Days=A","Fill=P")</f>
        <v>825.88</v>
      </c>
      <c r="BB232" s="1" t="str">
        <f t="shared" si="128"/>
        <v>R</v>
      </c>
      <c r="BC232" s="1">
        <f t="shared" si="129"/>
        <v>1</v>
      </c>
      <c r="BD232" s="1">
        <f t="shared" si="132"/>
        <v>-8.5657348463880401E-2</v>
      </c>
      <c r="BE232" s="1">
        <f t="shared" si="130"/>
        <v>-8.5657348463880401E-2</v>
      </c>
      <c r="BF232" s="1">
        <f t="shared" si="136"/>
        <v>460.88087090338644</v>
      </c>
      <c r="BG232" s="1">
        <f t="shared" si="137"/>
        <v>208.85618187795558</v>
      </c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6" t="e">
        <f t="shared" si="109"/>
        <v>#REF!</v>
      </c>
      <c r="BS232">
        <f t="shared" si="120"/>
        <v>2</v>
      </c>
      <c r="BT232">
        <f t="shared" si="121"/>
        <v>1</v>
      </c>
    </row>
    <row r="233" spans="1:72" x14ac:dyDescent="0.25">
      <c r="A233" s="7">
        <v>39903</v>
      </c>
      <c r="B233" s="8">
        <v>-0.279335</v>
      </c>
      <c r="C233" s="8">
        <f t="shared" si="110"/>
        <v>-0.29608073999285789</v>
      </c>
      <c r="D233" s="9">
        <f t="shared" si="140"/>
        <v>-0.52870842117805295</v>
      </c>
      <c r="E233" s="8">
        <v>-19.3</v>
      </c>
      <c r="F233" s="8">
        <f t="shared" si="111"/>
        <v>-19.25202024401624</v>
      </c>
      <c r="G233" s="9">
        <f t="shared" si="141"/>
        <v>-1.7760310729457514</v>
      </c>
      <c r="H233" s="8">
        <v>-2.5198999999999998</v>
      </c>
      <c r="I233" s="8">
        <f t="shared" si="112"/>
        <v>-2.5523933940953598</v>
      </c>
      <c r="J233" s="9">
        <f t="shared" si="113"/>
        <v>-1.397621167265682</v>
      </c>
      <c r="K233" s="8">
        <v>-5.1559999999999997</v>
      </c>
      <c r="L233" s="8">
        <f t="shared" si="114"/>
        <v>-5.2202123707914012</v>
      </c>
      <c r="M233" s="9">
        <f t="shared" si="142"/>
        <v>-0.72396571208308458</v>
      </c>
      <c r="N233" s="17">
        <v>-11.2</v>
      </c>
      <c r="O233" s="17">
        <f t="shared" si="145"/>
        <v>-19.741672200649774</v>
      </c>
      <c r="P233" s="79">
        <f t="shared" si="107"/>
        <v>0.15747286241105016</v>
      </c>
      <c r="Q233" t="str">
        <f>_xll.BDH($Q$2,"PX_LAST",A233,A233,"Days=A","Fill=P")</f>
        <v>#N/A Invalid Security</v>
      </c>
      <c r="U233" s="40">
        <f t="shared" si="143"/>
        <v>-1.1065815933681427</v>
      </c>
      <c r="V233" s="14" t="str">
        <f t="shared" si="139"/>
        <v>R</v>
      </c>
      <c r="W233" t="str">
        <f t="shared" si="133"/>
        <v>R</v>
      </c>
      <c r="X233" s="17">
        <f t="shared" si="122"/>
        <v>-2.3344341755397964</v>
      </c>
      <c r="Y233" s="34" t="str">
        <f t="shared" si="138"/>
        <v>R</v>
      </c>
      <c r="Z233">
        <v>0</v>
      </c>
      <c r="AB233" s="16">
        <f t="shared" si="146"/>
        <v>39903</v>
      </c>
      <c r="AC233" s="1" t="e">
        <f t="shared" si="116"/>
        <v>#N/A</v>
      </c>
      <c r="AD233" s="1" t="e">
        <f t="shared" si="116"/>
        <v>#N/A</v>
      </c>
      <c r="AE233" s="1" t="e">
        <f t="shared" si="116"/>
        <v>#N/A</v>
      </c>
      <c r="AF233" s="1">
        <f t="shared" si="108"/>
        <v>-1.1065815933681427</v>
      </c>
      <c r="AG233">
        <v>0</v>
      </c>
      <c r="AH233" s="1">
        <v>-11.2</v>
      </c>
      <c r="AJ233" s="16">
        <f t="shared" si="117"/>
        <v>39903</v>
      </c>
      <c r="AK233" s="1" t="e">
        <f t="shared" si="123"/>
        <v>#N/A</v>
      </c>
      <c r="AL233" s="1" t="e">
        <f t="shared" si="123"/>
        <v>#N/A</v>
      </c>
      <c r="AM233" s="1" t="e">
        <f t="shared" si="123"/>
        <v>#N/A</v>
      </c>
      <c r="AN233" s="1">
        <f t="shared" si="118"/>
        <v>-1.1065815933681427</v>
      </c>
      <c r="AO233" s="1" t="e">
        <f t="shared" si="124"/>
        <v>#N/A</v>
      </c>
      <c r="AP233" s="1" t="e">
        <f t="shared" si="125"/>
        <v>#N/A</v>
      </c>
      <c r="AQ233" s="1" t="e">
        <f t="shared" si="126"/>
        <v>#N/A</v>
      </c>
      <c r="AR233" s="1">
        <f t="shared" si="127"/>
        <v>735.09</v>
      </c>
      <c r="AS233" s="1"/>
      <c r="AT233" s="1"/>
      <c r="AU233" s="16">
        <f t="shared" si="131"/>
        <v>39903</v>
      </c>
      <c r="AV233">
        <f t="shared" si="134"/>
        <v>2</v>
      </c>
      <c r="AW233">
        <f t="shared" si="135"/>
        <v>2</v>
      </c>
      <c r="AX233" s="1"/>
      <c r="AY233" s="1"/>
      <c r="AZ233" s="7">
        <f t="shared" si="119"/>
        <v>39903</v>
      </c>
      <c r="BA233" s="1">
        <f>_xll.BDH($BA$4,"PX_LAST",$A232,$A232,"Days=A","Fill=P")</f>
        <v>735.09</v>
      </c>
      <c r="BB233" s="1" t="str">
        <f t="shared" si="128"/>
        <v>R</v>
      </c>
      <c r="BC233" s="1">
        <f t="shared" si="129"/>
        <v>1</v>
      </c>
      <c r="BD233" s="1">
        <f t="shared" si="132"/>
        <v>-0.10993122487528451</v>
      </c>
      <c r="BE233" s="1">
        <f t="shared" si="130"/>
        <v>-0.10993122487528451</v>
      </c>
      <c r="BF233" s="1">
        <f t="shared" si="136"/>
        <v>410.21567224338929</v>
      </c>
      <c r="BG233" s="1">
        <f t="shared" si="137"/>
        <v>185.89636598133671</v>
      </c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6" t="e">
        <f t="shared" si="109"/>
        <v>#REF!</v>
      </c>
      <c r="BS233">
        <f t="shared" si="120"/>
        <v>2</v>
      </c>
      <c r="BT233">
        <f t="shared" si="121"/>
        <v>1</v>
      </c>
    </row>
    <row r="234" spans="1:72" x14ac:dyDescent="0.25">
      <c r="A234" s="7">
        <v>39933</v>
      </c>
      <c r="B234" s="8">
        <v>-0.26953500000000002</v>
      </c>
      <c r="C234" s="8">
        <f t="shared" si="110"/>
        <v>-0.2748441479985716</v>
      </c>
      <c r="D234" s="9">
        <f t="shared" si="140"/>
        <v>-0.24419450916535027</v>
      </c>
      <c r="E234" s="8">
        <v>-18.600000000000001</v>
      </c>
      <c r="F234" s="8">
        <f t="shared" si="111"/>
        <v>-18.730404048803251</v>
      </c>
      <c r="G234" s="9">
        <f t="shared" si="141"/>
        <v>-1.5057353962538391</v>
      </c>
      <c r="H234" s="8">
        <v>-1.8884000000000001</v>
      </c>
      <c r="I234" s="8">
        <f t="shared" si="112"/>
        <v>-2.0211986788190721</v>
      </c>
      <c r="J234" s="9">
        <f t="shared" si="113"/>
        <v>-1.2216886715519233</v>
      </c>
      <c r="K234" s="8">
        <v>-4.07</v>
      </c>
      <c r="L234" s="8">
        <f t="shared" si="114"/>
        <v>-4.3000424741582801</v>
      </c>
      <c r="M234" s="9">
        <f t="shared" si="142"/>
        <v>-0.20860795223111694</v>
      </c>
      <c r="N234" s="17">
        <v>11.5</v>
      </c>
      <c r="O234" s="17">
        <f t="shared" si="145"/>
        <v>5.2516655598700464</v>
      </c>
      <c r="P234" s="79">
        <f t="shared" si="107"/>
        <v>0.92593892547140288</v>
      </c>
      <c r="Q234" t="str">
        <f>_xll.BDH($Q$2,"PX_LAST",A234,A234,"Days=A","Fill=P")</f>
        <v>#N/A Invalid Security</v>
      </c>
      <c r="U234" s="40">
        <f t="shared" si="143"/>
        <v>-0.79505663230055745</v>
      </c>
      <c r="V234" s="14" t="str">
        <f t="shared" si="139"/>
        <v>R</v>
      </c>
      <c r="W234" t="str">
        <f t="shared" si="133"/>
        <v>R</v>
      </c>
      <c r="X234" s="17">
        <f t="shared" si="122"/>
        <v>-2.3344341755397964</v>
      </c>
      <c r="Y234" s="34" t="str">
        <f t="shared" si="138"/>
        <v>R</v>
      </c>
      <c r="Z234">
        <v>0</v>
      </c>
      <c r="AB234" s="16">
        <f t="shared" si="146"/>
        <v>39933</v>
      </c>
      <c r="AC234" s="1" t="e">
        <f t="shared" si="116"/>
        <v>#N/A</v>
      </c>
      <c r="AD234" s="1" t="e">
        <f t="shared" si="116"/>
        <v>#N/A</v>
      </c>
      <c r="AE234" s="1" t="e">
        <f t="shared" si="116"/>
        <v>#N/A</v>
      </c>
      <c r="AF234" s="1">
        <f t="shared" si="108"/>
        <v>-0.79505663230055745</v>
      </c>
      <c r="AG234">
        <v>0</v>
      </c>
      <c r="AH234" s="1">
        <v>11.5</v>
      </c>
      <c r="AJ234" s="16">
        <f t="shared" si="117"/>
        <v>39933</v>
      </c>
      <c r="AK234" s="1" t="e">
        <f t="shared" si="123"/>
        <v>#N/A</v>
      </c>
      <c r="AL234" s="1" t="e">
        <f t="shared" si="123"/>
        <v>#N/A</v>
      </c>
      <c r="AM234" s="1" t="e">
        <f t="shared" si="123"/>
        <v>#N/A</v>
      </c>
      <c r="AN234" s="1">
        <f t="shared" si="118"/>
        <v>-0.79505663230055745</v>
      </c>
      <c r="AO234" s="1" t="e">
        <f t="shared" si="124"/>
        <v>#N/A</v>
      </c>
      <c r="AP234" s="1" t="e">
        <f t="shared" si="125"/>
        <v>#N/A</v>
      </c>
      <c r="AQ234" s="1" t="e">
        <f t="shared" si="126"/>
        <v>#N/A</v>
      </c>
      <c r="AR234" s="1">
        <f t="shared" si="127"/>
        <v>797.87</v>
      </c>
      <c r="AS234" s="1"/>
      <c r="AT234" s="1"/>
      <c r="AU234" s="16">
        <f t="shared" si="131"/>
        <v>39933</v>
      </c>
      <c r="AV234">
        <f t="shared" si="134"/>
        <v>2</v>
      </c>
      <c r="AW234">
        <f t="shared" si="135"/>
        <v>2</v>
      </c>
      <c r="AX234" s="1"/>
      <c r="AY234" s="1"/>
      <c r="AZ234" s="7">
        <f t="shared" si="119"/>
        <v>39933</v>
      </c>
      <c r="BA234" s="1">
        <f>_xll.BDH($BA$4,"PX_LAST",$A233,$A233,"Days=A","Fill=P")</f>
        <v>797.87</v>
      </c>
      <c r="BB234" s="1" t="str">
        <f t="shared" si="128"/>
        <v>R</v>
      </c>
      <c r="BC234" s="1">
        <f t="shared" si="129"/>
        <v>1</v>
      </c>
      <c r="BD234" s="1">
        <f t="shared" si="132"/>
        <v>8.5404508291501591E-2</v>
      </c>
      <c r="BE234" s="1">
        <f t="shared" si="130"/>
        <v>8.5404508291501591E-2</v>
      </c>
      <c r="BF234" s="1">
        <f t="shared" si="136"/>
        <v>445.24994002480372</v>
      </c>
      <c r="BG234" s="1">
        <f t="shared" si="137"/>
        <v>201.77275371114979</v>
      </c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6" t="e">
        <f t="shared" si="109"/>
        <v>#REF!</v>
      </c>
      <c r="BS234">
        <f t="shared" si="120"/>
        <v>2</v>
      </c>
      <c r="BT234">
        <f t="shared" si="121"/>
        <v>1</v>
      </c>
    </row>
    <row r="235" spans="1:72" x14ac:dyDescent="0.25">
      <c r="A235" s="7">
        <v>39964</v>
      </c>
      <c r="B235" s="8">
        <v>-0.30010100000000001</v>
      </c>
      <c r="C235" s="8">
        <f t="shared" si="110"/>
        <v>-0.29504962959971431</v>
      </c>
      <c r="D235" s="9">
        <f t="shared" si="140"/>
        <v>-0.38680375227673719</v>
      </c>
      <c r="E235" s="8">
        <v>-17.399999999999999</v>
      </c>
      <c r="F235" s="8">
        <f t="shared" si="111"/>
        <v>-17.666080809760651</v>
      </c>
      <c r="G235" s="9">
        <f t="shared" si="141"/>
        <v>-1.1754473335565019</v>
      </c>
      <c r="H235" s="8">
        <v>-1.3613</v>
      </c>
      <c r="I235" s="8">
        <f t="shared" si="112"/>
        <v>-1.4932797357638146</v>
      </c>
      <c r="J235" s="9">
        <f t="shared" si="113"/>
        <v>-1.0219982552212645</v>
      </c>
      <c r="K235" s="8">
        <v>-2.907</v>
      </c>
      <c r="L235" s="8">
        <f t="shared" si="114"/>
        <v>-3.1856084948316563</v>
      </c>
      <c r="M235" s="9">
        <f t="shared" si="142"/>
        <v>0.41555158183165147</v>
      </c>
      <c r="N235" s="17">
        <v>59.9</v>
      </c>
      <c r="O235" s="17">
        <f t="shared" si="145"/>
        <v>48.970333111974014</v>
      </c>
      <c r="P235" s="79">
        <f t="shared" si="107"/>
        <v>1.9275108809493033</v>
      </c>
      <c r="Q235" t="str">
        <f>_xll.BDH($Q$2,"PX_LAST",A235,A235,"Days=A","Fill=P")</f>
        <v>#N/A Invalid Security</v>
      </c>
      <c r="U235" s="40">
        <f t="shared" si="143"/>
        <v>-0.542174439805713</v>
      </c>
      <c r="V235" s="14" t="str">
        <f t="shared" si="139"/>
        <v>R</v>
      </c>
      <c r="W235" t="str">
        <f t="shared" si="133"/>
        <v>R</v>
      </c>
      <c r="X235" s="17">
        <f t="shared" si="122"/>
        <v>-2.3344341755397964</v>
      </c>
      <c r="Y235" s="34" t="str">
        <f t="shared" si="138"/>
        <v>R</v>
      </c>
      <c r="Z235">
        <v>0</v>
      </c>
      <c r="AB235" s="16">
        <f t="shared" si="146"/>
        <v>39964</v>
      </c>
      <c r="AC235" s="1" t="e">
        <f t="shared" si="116"/>
        <v>#N/A</v>
      </c>
      <c r="AD235" s="1" t="e">
        <f t="shared" si="116"/>
        <v>#N/A</v>
      </c>
      <c r="AE235" s="1" t="e">
        <f t="shared" si="116"/>
        <v>#N/A</v>
      </c>
      <c r="AF235" s="1">
        <f t="shared" si="108"/>
        <v>-0.542174439805713</v>
      </c>
      <c r="AG235">
        <v>0</v>
      </c>
      <c r="AH235" s="1">
        <v>59.9</v>
      </c>
      <c r="AJ235" s="16">
        <f t="shared" si="117"/>
        <v>39964</v>
      </c>
      <c r="AK235" s="1" t="e">
        <f t="shared" si="123"/>
        <v>#N/A</v>
      </c>
      <c r="AL235" s="1" t="e">
        <f t="shared" si="123"/>
        <v>#N/A</v>
      </c>
      <c r="AM235" s="1" t="e">
        <f t="shared" si="123"/>
        <v>#N/A</v>
      </c>
      <c r="AN235" s="1">
        <f t="shared" si="118"/>
        <v>-0.542174439805713</v>
      </c>
      <c r="AO235" s="1" t="e">
        <f t="shared" si="124"/>
        <v>#N/A</v>
      </c>
      <c r="AP235" s="1" t="e">
        <f t="shared" si="125"/>
        <v>#N/A</v>
      </c>
      <c r="AQ235" s="1" t="e">
        <f t="shared" si="126"/>
        <v>#N/A</v>
      </c>
      <c r="AR235" s="1">
        <f t="shared" si="127"/>
        <v>872.81</v>
      </c>
      <c r="AS235" s="1"/>
      <c r="AT235" s="1"/>
      <c r="AU235" s="16">
        <f t="shared" si="131"/>
        <v>39964</v>
      </c>
      <c r="AV235">
        <f t="shared" si="134"/>
        <v>2</v>
      </c>
      <c r="AW235">
        <f t="shared" si="135"/>
        <v>2</v>
      </c>
      <c r="AX235" s="1"/>
      <c r="AY235" s="1"/>
      <c r="AZ235" s="7">
        <f t="shared" si="119"/>
        <v>39964</v>
      </c>
      <c r="BA235" s="1">
        <f>_xll.BDH($BA$4,"PX_LAST",$A234,$A234,"Days=A","Fill=P")</f>
        <v>872.81</v>
      </c>
      <c r="BB235" s="1" t="str">
        <f t="shared" si="128"/>
        <v>R</v>
      </c>
      <c r="BC235" s="1">
        <f t="shared" si="129"/>
        <v>1</v>
      </c>
      <c r="BD235" s="1">
        <f t="shared" si="132"/>
        <v>9.3925075513554779E-2</v>
      </c>
      <c r="BE235" s="1">
        <f t="shared" si="130"/>
        <v>9.3925075513554779E-2</v>
      </c>
      <c r="BF235" s="1">
        <f t="shared" si="136"/>
        <v>487.07007426403914</v>
      </c>
      <c r="BG235" s="1">
        <f t="shared" si="137"/>
        <v>220.72427484004743</v>
      </c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6" t="e">
        <f t="shared" si="109"/>
        <v>#REF!</v>
      </c>
      <c r="BS235">
        <f t="shared" si="120"/>
        <v>2</v>
      </c>
      <c r="BT235">
        <f t="shared" si="121"/>
        <v>1</v>
      </c>
    </row>
    <row r="236" spans="1:72" x14ac:dyDescent="0.25">
      <c r="A236" s="7">
        <v>39994</v>
      </c>
      <c r="B236" s="8">
        <v>-0.32474500000000001</v>
      </c>
      <c r="C236" s="8">
        <f t="shared" si="110"/>
        <v>-0.31880592591994289</v>
      </c>
      <c r="D236" s="9">
        <f t="shared" si="140"/>
        <v>-0.54524448293984351</v>
      </c>
      <c r="E236" s="8">
        <v>-16.5</v>
      </c>
      <c r="F236" s="8">
        <f t="shared" si="111"/>
        <v>-16.733216161952132</v>
      </c>
      <c r="G236" s="9">
        <f t="shared" si="141"/>
        <v>-0.88976607889264914</v>
      </c>
      <c r="H236" s="8">
        <v>-0.87839999999999996</v>
      </c>
      <c r="I236" s="8">
        <f t="shared" si="112"/>
        <v>-1.001375947152763</v>
      </c>
      <c r="J236" s="9">
        <f t="shared" si="113"/>
        <v>-0.80068773708523233</v>
      </c>
      <c r="K236" s="8">
        <v>-2.681</v>
      </c>
      <c r="L236" s="8">
        <f t="shared" si="114"/>
        <v>-2.7819216989663316</v>
      </c>
      <c r="M236" s="9">
        <f t="shared" si="142"/>
        <v>0.71177503567849276</v>
      </c>
      <c r="N236" s="17">
        <v>44.7</v>
      </c>
      <c r="O236" s="17">
        <f t="shared" si="145"/>
        <v>45.554066622394807</v>
      </c>
      <c r="P236" s="79">
        <f t="shared" si="107"/>
        <v>1.6157896969642818</v>
      </c>
      <c r="Q236" t="str">
        <f>_xll.BDH($Q$2,"PX_LAST",A236,A236,"Days=A","Fill=P")</f>
        <v>#N/A Invalid Security</v>
      </c>
      <c r="U236" s="40">
        <f t="shared" si="143"/>
        <v>-0.38098081580980803</v>
      </c>
      <c r="V236" s="14" t="str">
        <f t="shared" si="139"/>
        <v>R</v>
      </c>
      <c r="W236" t="str">
        <f t="shared" si="133"/>
        <v>R</v>
      </c>
      <c r="X236" s="17">
        <f t="shared" si="122"/>
        <v>-2.3344341755397964</v>
      </c>
      <c r="Y236" s="34" t="str">
        <f t="shared" si="138"/>
        <v>R</v>
      </c>
      <c r="Z236">
        <v>0</v>
      </c>
      <c r="AB236" s="16">
        <f t="shared" si="146"/>
        <v>39994</v>
      </c>
      <c r="AC236" s="1">
        <f t="shared" si="116"/>
        <v>-0.38098081580980803</v>
      </c>
      <c r="AD236" s="1" t="e">
        <f t="shared" si="116"/>
        <v>#N/A</v>
      </c>
      <c r="AE236" s="1" t="e">
        <f t="shared" si="116"/>
        <v>#N/A</v>
      </c>
      <c r="AF236" s="1">
        <f t="shared" si="108"/>
        <v>-0.38098081580980803</v>
      </c>
      <c r="AG236">
        <v>0</v>
      </c>
      <c r="AH236" s="1">
        <v>44.7</v>
      </c>
      <c r="AJ236" s="16">
        <f t="shared" si="117"/>
        <v>39994</v>
      </c>
      <c r="AK236" s="1">
        <f t="shared" si="123"/>
        <v>-0.38098081580980803</v>
      </c>
      <c r="AL236" s="1" t="e">
        <f t="shared" si="123"/>
        <v>#N/A</v>
      </c>
      <c r="AM236" s="1" t="e">
        <f t="shared" si="123"/>
        <v>#N/A</v>
      </c>
      <c r="AN236" s="1">
        <f t="shared" si="118"/>
        <v>-0.38098081580980803</v>
      </c>
      <c r="AO236" s="1">
        <f t="shared" si="124"/>
        <v>919.14</v>
      </c>
      <c r="AP236" s="1" t="e">
        <f t="shared" si="125"/>
        <v>#N/A</v>
      </c>
      <c r="AQ236" s="1" t="e">
        <f t="shared" si="126"/>
        <v>#N/A</v>
      </c>
      <c r="AR236" s="1">
        <f t="shared" si="127"/>
        <v>919.14</v>
      </c>
      <c r="AS236" s="1"/>
      <c r="AT236" s="1"/>
      <c r="AU236" s="16">
        <f t="shared" si="131"/>
        <v>39994</v>
      </c>
      <c r="AV236">
        <f t="shared" si="134"/>
        <v>2</v>
      </c>
      <c r="AW236">
        <f t="shared" si="135"/>
        <v>2</v>
      </c>
      <c r="AX236" s="1"/>
      <c r="AY236" s="1"/>
      <c r="AZ236" s="7">
        <f t="shared" si="119"/>
        <v>39994</v>
      </c>
      <c r="BA236" s="1">
        <f>_xll.BDH($BA$4,"PX_LAST",$A235,$A235,"Days=A","Fill=P")</f>
        <v>919.14</v>
      </c>
      <c r="BB236" s="1" t="str">
        <f t="shared" si="128"/>
        <v>R</v>
      </c>
      <c r="BC236" s="1">
        <f t="shared" si="129"/>
        <v>1</v>
      </c>
      <c r="BD236" s="1">
        <f t="shared" si="132"/>
        <v>5.3081426656431674E-2</v>
      </c>
      <c r="BE236" s="1">
        <f t="shared" si="130"/>
        <v>5.3081426656431674E-2</v>
      </c>
      <c r="BF236" s="1">
        <f t="shared" si="136"/>
        <v>512.92444868762846</v>
      </c>
      <c r="BG236" s="1">
        <f t="shared" si="137"/>
        <v>232.44063424626347</v>
      </c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6" t="e">
        <f t="shared" si="109"/>
        <v>#REF!</v>
      </c>
      <c r="BS236">
        <f t="shared" si="120"/>
        <v>2</v>
      </c>
      <c r="BT236">
        <f t="shared" si="121"/>
        <v>1</v>
      </c>
    </row>
    <row r="237" spans="1:72" x14ac:dyDescent="0.25">
      <c r="A237" s="7">
        <v>40025</v>
      </c>
      <c r="B237" s="8">
        <v>-0.31009300000000001</v>
      </c>
      <c r="C237" s="8">
        <f t="shared" si="110"/>
        <v>-0.31183558518398863</v>
      </c>
      <c r="D237" s="9">
        <f t="shared" si="140"/>
        <v>-0.35742382844489845</v>
      </c>
      <c r="E237" s="8">
        <v>-14.1</v>
      </c>
      <c r="F237" s="8">
        <f t="shared" si="111"/>
        <v>-14.626643232390428</v>
      </c>
      <c r="G237" s="9">
        <f t="shared" si="141"/>
        <v>-0.37217938966456071</v>
      </c>
      <c r="H237" s="8">
        <v>0.1487</v>
      </c>
      <c r="I237" s="8">
        <f t="shared" si="112"/>
        <v>-8.1315189430552604E-2</v>
      </c>
      <c r="J237" s="9">
        <f t="shared" si="113"/>
        <v>0.11868481056944741</v>
      </c>
      <c r="K237" s="8">
        <v>-1.901</v>
      </c>
      <c r="L237" s="8">
        <f t="shared" si="114"/>
        <v>-2.0771843397932663</v>
      </c>
      <c r="M237" s="9">
        <f t="shared" si="142"/>
        <v>1.0793621793304071</v>
      </c>
      <c r="N237" s="17">
        <v>30.9</v>
      </c>
      <c r="O237" s="17">
        <f t="shared" si="145"/>
        <v>33.83081332447896</v>
      </c>
      <c r="P237" s="79">
        <f t="shared" si="107"/>
        <v>1.2015819326136694</v>
      </c>
      <c r="Q237" t="str">
        <f>_xll.BDH($Q$2,"PX_LAST",A237,A237,"Days=A","Fill=P")</f>
        <v>#N/A Invalid Security</v>
      </c>
      <c r="U237" s="40">
        <f t="shared" si="143"/>
        <v>0.11711094294759883</v>
      </c>
      <c r="V237" s="14" t="str">
        <f t="shared" si="139"/>
        <v>E</v>
      </c>
      <c r="W237" t="str">
        <f t="shared" si="133"/>
        <v>E</v>
      </c>
      <c r="X237" s="17">
        <f t="shared" si="122"/>
        <v>0.11711094294759883</v>
      </c>
      <c r="Y237" s="34" t="str">
        <f t="shared" si="138"/>
        <v>E</v>
      </c>
      <c r="Z237">
        <v>0</v>
      </c>
      <c r="AB237" s="16">
        <f t="shared" si="146"/>
        <v>40025</v>
      </c>
      <c r="AC237" s="1">
        <f t="shared" si="116"/>
        <v>0.11711094294759883</v>
      </c>
      <c r="AD237" s="1" t="e">
        <f t="shared" si="116"/>
        <v>#N/A</v>
      </c>
      <c r="AE237" s="1" t="e">
        <f t="shared" si="116"/>
        <v>#N/A</v>
      </c>
      <c r="AF237" s="1" t="e">
        <f t="shared" si="108"/>
        <v>#N/A</v>
      </c>
      <c r="AG237">
        <v>0</v>
      </c>
      <c r="AH237" s="1">
        <v>30.9</v>
      </c>
      <c r="AJ237" s="16">
        <f t="shared" si="117"/>
        <v>40025</v>
      </c>
      <c r="AK237" s="1">
        <f t="shared" si="123"/>
        <v>0.11711094294759883</v>
      </c>
      <c r="AL237" s="1" t="e">
        <f t="shared" si="123"/>
        <v>#N/A</v>
      </c>
      <c r="AM237" s="1" t="e">
        <f t="shared" si="123"/>
        <v>#N/A</v>
      </c>
      <c r="AN237" s="1" t="e">
        <f t="shared" si="118"/>
        <v>#N/A</v>
      </c>
      <c r="AO237" s="1">
        <f t="shared" si="124"/>
        <v>919.32</v>
      </c>
      <c r="AP237" s="1" t="e">
        <f t="shared" si="125"/>
        <v>#N/A</v>
      </c>
      <c r="AQ237" s="1" t="e">
        <f t="shared" si="126"/>
        <v>#N/A</v>
      </c>
      <c r="AR237" s="1" t="e">
        <f t="shared" si="127"/>
        <v>#N/A</v>
      </c>
      <c r="AS237" s="1"/>
      <c r="AT237" s="1"/>
      <c r="AU237" s="16">
        <f t="shared" si="131"/>
        <v>40025</v>
      </c>
      <c r="AV237">
        <f t="shared" si="134"/>
        <v>4</v>
      </c>
      <c r="AW237">
        <f t="shared" si="135"/>
        <v>4</v>
      </c>
      <c r="AX237" s="1"/>
      <c r="AY237" s="1"/>
      <c r="AZ237" s="7">
        <f t="shared" si="119"/>
        <v>40025</v>
      </c>
      <c r="BA237" s="1">
        <f>_xll.BDH($BA$4,"PX_LAST",$A236,$A236,"Days=A","Fill=P")</f>
        <v>919.32</v>
      </c>
      <c r="BB237" s="1" t="str">
        <f t="shared" si="128"/>
        <v>E</v>
      </c>
      <c r="BC237" s="1">
        <f t="shared" si="129"/>
        <v>1</v>
      </c>
      <c r="BD237" s="1">
        <f t="shared" si="132"/>
        <v>1.9583523728705643E-4</v>
      </c>
      <c r="BE237" s="1">
        <f t="shared" si="130"/>
        <v>1.9583523728705643E-4</v>
      </c>
      <c r="BF237" s="1">
        <f t="shared" si="136"/>
        <v>513.02489736874747</v>
      </c>
      <c r="BG237" s="1">
        <f t="shared" si="137"/>
        <v>232.48615431302625</v>
      </c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6" t="e">
        <f t="shared" si="109"/>
        <v>#REF!</v>
      </c>
      <c r="BS237">
        <f t="shared" si="120"/>
        <v>4</v>
      </c>
      <c r="BT237">
        <f t="shared" si="121"/>
        <v>1</v>
      </c>
    </row>
    <row r="238" spans="1:72" x14ac:dyDescent="0.25">
      <c r="A238" s="7">
        <v>40056</v>
      </c>
      <c r="B238" s="8">
        <v>-0.203234</v>
      </c>
      <c r="C238" s="8">
        <f t="shared" si="110"/>
        <v>-0.22495431703679775</v>
      </c>
      <c r="D238" s="9">
        <f t="shared" si="140"/>
        <v>1.0791831886319427</v>
      </c>
      <c r="E238" s="8">
        <v>-12.2</v>
      </c>
      <c r="F238" s="8">
        <f t="shared" si="111"/>
        <v>-12.685328646478085</v>
      </c>
      <c r="G238" s="9">
        <f t="shared" si="141"/>
        <v>0.17106361282459409</v>
      </c>
      <c r="H238" s="8">
        <v>0.14510000000000001</v>
      </c>
      <c r="I238" s="8">
        <f t="shared" si="112"/>
        <v>9.981696211388949E-2</v>
      </c>
      <c r="J238" s="9">
        <f t="shared" si="113"/>
        <v>0.29981696211388953</v>
      </c>
      <c r="K238" s="8">
        <v>-1.4810000000000001</v>
      </c>
      <c r="L238" s="8">
        <f t="shared" si="114"/>
        <v>-1.6002368679586534</v>
      </c>
      <c r="M238" s="9">
        <f t="shared" si="142"/>
        <v>1.2995580576001045</v>
      </c>
      <c r="N238" s="17">
        <v>66.599999999999994</v>
      </c>
      <c r="O238" s="17">
        <f t="shared" si="145"/>
        <v>60.046162664895796</v>
      </c>
      <c r="P238" s="79">
        <f t="shared" si="107"/>
        <v>1.6541015402209456</v>
      </c>
      <c r="Q238" t="str">
        <f>_xll.BDH($Q$2,"PX_LAST",A238,A238,"Days=A","Fill=P")</f>
        <v>#N/A Invalid Security</v>
      </c>
      <c r="U238" s="40">
        <f t="shared" si="143"/>
        <v>0.71240545529263266</v>
      </c>
      <c r="V238" s="14" t="str">
        <f t="shared" si="139"/>
        <v>E</v>
      </c>
      <c r="W238" t="str">
        <f t="shared" si="133"/>
        <v>E</v>
      </c>
      <c r="X238" s="17">
        <f t="shared" si="122"/>
        <v>0.11711094294759883</v>
      </c>
      <c r="Y238" s="34" t="str">
        <f t="shared" si="138"/>
        <v>E</v>
      </c>
      <c r="Z238">
        <v>0</v>
      </c>
      <c r="AB238" s="16">
        <f t="shared" si="146"/>
        <v>40056</v>
      </c>
      <c r="AC238" s="1">
        <f t="shared" si="116"/>
        <v>0.71240545529263266</v>
      </c>
      <c r="AD238" s="1" t="e">
        <f t="shared" si="116"/>
        <v>#N/A</v>
      </c>
      <c r="AE238" s="1" t="e">
        <f t="shared" si="116"/>
        <v>#N/A</v>
      </c>
      <c r="AF238" s="1" t="e">
        <f t="shared" si="108"/>
        <v>#N/A</v>
      </c>
      <c r="AG238">
        <v>0</v>
      </c>
      <c r="AH238" s="1">
        <v>66.599999999999994</v>
      </c>
      <c r="AJ238" s="16">
        <f t="shared" si="117"/>
        <v>40056</v>
      </c>
      <c r="AK238" s="1">
        <f t="shared" si="123"/>
        <v>0.71240545529263266</v>
      </c>
      <c r="AL238" s="1" t="e">
        <f t="shared" si="123"/>
        <v>#N/A</v>
      </c>
      <c r="AM238" s="1" t="e">
        <f t="shared" si="123"/>
        <v>#N/A</v>
      </c>
      <c r="AN238" s="1" t="e">
        <f t="shared" si="118"/>
        <v>#N/A</v>
      </c>
      <c r="AO238" s="1">
        <f t="shared" si="124"/>
        <v>987.48</v>
      </c>
      <c r="AP238" s="1" t="e">
        <f t="shared" si="125"/>
        <v>#N/A</v>
      </c>
      <c r="AQ238" s="1" t="e">
        <f t="shared" si="126"/>
        <v>#N/A</v>
      </c>
      <c r="AR238" s="1" t="e">
        <f t="shared" si="127"/>
        <v>#N/A</v>
      </c>
      <c r="AS238" s="1"/>
      <c r="AT238" s="1"/>
      <c r="AU238" s="16">
        <f t="shared" si="131"/>
        <v>40056</v>
      </c>
      <c r="AV238">
        <f t="shared" si="134"/>
        <v>4</v>
      </c>
      <c r="AW238">
        <f t="shared" si="135"/>
        <v>4</v>
      </c>
      <c r="AX238" s="1"/>
      <c r="AY238" s="1"/>
      <c r="AZ238" s="7">
        <f t="shared" si="119"/>
        <v>40056</v>
      </c>
      <c r="BA238" s="1">
        <f>_xll.BDH($BA$4,"PX_LAST",$A237,$A237,"Days=A","Fill=P")</f>
        <v>987.48</v>
      </c>
      <c r="BB238" s="1" t="str">
        <f t="shared" si="128"/>
        <v>E</v>
      </c>
      <c r="BC238" s="1">
        <f t="shared" si="129"/>
        <v>1</v>
      </c>
      <c r="BD238" s="1">
        <f t="shared" si="132"/>
        <v>7.4141756950789617E-2</v>
      </c>
      <c r="BE238" s="1">
        <f t="shared" si="130"/>
        <v>7.4141756950789617E-2</v>
      </c>
      <c r="BF238" s="1">
        <f t="shared" si="136"/>
        <v>551.06146461916489</v>
      </c>
      <c r="BG238" s="1">
        <f t="shared" si="137"/>
        <v>249.7230862605264</v>
      </c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6" t="e">
        <f t="shared" si="109"/>
        <v>#REF!</v>
      </c>
      <c r="BS238">
        <f t="shared" si="120"/>
        <v>4</v>
      </c>
      <c r="BT238">
        <f t="shared" si="121"/>
        <v>1</v>
      </c>
    </row>
    <row r="239" spans="1:72" x14ac:dyDescent="0.25">
      <c r="A239" s="7">
        <v>40086</v>
      </c>
      <c r="B239" s="8">
        <v>-0.117884</v>
      </c>
      <c r="C239" s="8">
        <f t="shared" si="110"/>
        <v>-0.13929806340735956</v>
      </c>
      <c r="D239" s="9">
        <f t="shared" si="140"/>
        <v>2.3124041398983524</v>
      </c>
      <c r="E239" s="8">
        <v>-9.6999999999999993</v>
      </c>
      <c r="F239" s="8">
        <f t="shared" si="111"/>
        <v>-10.297065729295618</v>
      </c>
      <c r="G239" s="9">
        <f t="shared" si="141"/>
        <v>0.88046293054055724</v>
      </c>
      <c r="H239" s="8">
        <v>-0.105</v>
      </c>
      <c r="I239" s="8">
        <f t="shared" si="112"/>
        <v>-6.4036607577222099E-2</v>
      </c>
      <c r="J239" s="9">
        <f t="shared" si="113"/>
        <v>0.13596339242277791</v>
      </c>
      <c r="K239" s="8">
        <v>-1.0669999999999999</v>
      </c>
      <c r="L239" s="8">
        <f t="shared" si="114"/>
        <v>-1.1736473735917308</v>
      </c>
      <c r="M239" s="9">
        <f t="shared" si="142"/>
        <v>1.4683433437141116</v>
      </c>
      <c r="N239" s="17">
        <v>48.5</v>
      </c>
      <c r="O239" s="17">
        <f t="shared" si="145"/>
        <v>50.809232532979166</v>
      </c>
      <c r="P239" s="79">
        <f t="shared" si="107"/>
        <v>1.2941140615608733</v>
      </c>
      <c r="Q239" t="str">
        <f>_xll.BDH($Q$2,"PX_LAST",A239,A239,"Days=A","Fill=P")</f>
        <v>#N/A Invalid Security</v>
      </c>
      <c r="U239" s="40">
        <f t="shared" si="143"/>
        <v>1.1992934516439497</v>
      </c>
      <c r="V239" s="14" t="str">
        <f t="shared" si="139"/>
        <v>E</v>
      </c>
      <c r="W239" t="str">
        <f t="shared" si="133"/>
        <v>E</v>
      </c>
      <c r="X239" s="17">
        <f t="shared" si="122"/>
        <v>0.11711094294759883</v>
      </c>
      <c r="Y239" s="34" t="str">
        <f t="shared" si="138"/>
        <v>E</v>
      </c>
      <c r="Z239">
        <v>0</v>
      </c>
      <c r="AB239" s="16">
        <f t="shared" si="146"/>
        <v>40086</v>
      </c>
      <c r="AC239" s="1">
        <f t="shared" si="116"/>
        <v>1.1992934516439497</v>
      </c>
      <c r="AD239" s="1" t="e">
        <f t="shared" si="116"/>
        <v>#N/A</v>
      </c>
      <c r="AE239" s="1" t="e">
        <f t="shared" si="116"/>
        <v>#N/A</v>
      </c>
      <c r="AF239" s="1" t="e">
        <f t="shared" si="108"/>
        <v>#N/A</v>
      </c>
      <c r="AG239">
        <v>0</v>
      </c>
      <c r="AH239" s="1">
        <v>48.5</v>
      </c>
      <c r="AJ239" s="16">
        <f t="shared" si="117"/>
        <v>40086</v>
      </c>
      <c r="AK239" s="1">
        <f t="shared" si="123"/>
        <v>1.1992934516439497</v>
      </c>
      <c r="AL239" s="1" t="e">
        <f t="shared" si="123"/>
        <v>#N/A</v>
      </c>
      <c r="AM239" s="1" t="e">
        <f t="shared" si="123"/>
        <v>#N/A</v>
      </c>
      <c r="AN239" s="1" t="e">
        <f t="shared" si="118"/>
        <v>#N/A</v>
      </c>
      <c r="AO239" s="1">
        <f t="shared" si="124"/>
        <v>1020.63</v>
      </c>
      <c r="AP239" s="1" t="e">
        <f t="shared" si="125"/>
        <v>#N/A</v>
      </c>
      <c r="AQ239" s="1" t="e">
        <f t="shared" si="126"/>
        <v>#N/A</v>
      </c>
      <c r="AR239" s="1" t="e">
        <f t="shared" si="127"/>
        <v>#N/A</v>
      </c>
      <c r="AS239" s="1"/>
      <c r="AT239" s="1"/>
      <c r="AU239" s="16">
        <f t="shared" si="131"/>
        <v>40086</v>
      </c>
      <c r="AV239">
        <f t="shared" si="134"/>
        <v>4</v>
      </c>
      <c r="AW239">
        <f t="shared" si="135"/>
        <v>4</v>
      </c>
      <c r="AX239" s="1"/>
      <c r="AY239" s="1"/>
      <c r="AZ239" s="7">
        <f t="shared" si="119"/>
        <v>40086</v>
      </c>
      <c r="BA239" s="1">
        <f>_xll.BDH($BA$4,"PX_LAST",$A238,$A238,"Days=A","Fill=P")</f>
        <v>1020.63</v>
      </c>
      <c r="BB239" s="1" t="str">
        <f t="shared" si="128"/>
        <v>E</v>
      </c>
      <c r="BC239" s="1">
        <f t="shared" si="129"/>
        <v>1</v>
      </c>
      <c r="BD239" s="1">
        <f t="shared" si="132"/>
        <v>3.3570300157977906E-2</v>
      </c>
      <c r="BE239" s="1">
        <f t="shared" si="130"/>
        <v>3.3570300157977906E-2</v>
      </c>
      <c r="BF239" s="1">
        <f t="shared" si="136"/>
        <v>569.56076339192521</v>
      </c>
      <c r="BG239" s="1">
        <f t="shared" si="137"/>
        <v>258.1063652226689</v>
      </c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6" t="e">
        <f t="shared" si="109"/>
        <v>#REF!</v>
      </c>
      <c r="BS239">
        <f t="shared" si="120"/>
        <v>4</v>
      </c>
      <c r="BT239">
        <f t="shared" si="121"/>
        <v>1</v>
      </c>
    </row>
    <row r="240" spans="1:72" x14ac:dyDescent="0.25">
      <c r="A240" s="7">
        <v>40117</v>
      </c>
      <c r="B240" s="8">
        <v>-7.7084E-2</v>
      </c>
      <c r="C240" s="8">
        <f t="shared" si="110"/>
        <v>-8.9526812681471918E-2</v>
      </c>
      <c r="D240" s="9">
        <f t="shared" si="140"/>
        <v>2.8302665743470237</v>
      </c>
      <c r="E240" s="8">
        <v>-6.2</v>
      </c>
      <c r="F240" s="8">
        <f t="shared" si="111"/>
        <v>-7.019413145859124</v>
      </c>
      <c r="G240" s="9">
        <f t="shared" si="141"/>
        <v>1.777524523099707</v>
      </c>
      <c r="H240" s="8">
        <v>-5.2600000000000001E-2</v>
      </c>
      <c r="I240" s="8">
        <f t="shared" si="112"/>
        <v>-5.4887321515444426E-2</v>
      </c>
      <c r="J240" s="9">
        <f t="shared" si="113"/>
        <v>0.14511267848455559</v>
      </c>
      <c r="K240" s="8">
        <v>-1.454</v>
      </c>
      <c r="L240" s="8">
        <f t="shared" si="114"/>
        <v>-1.3979294747183462</v>
      </c>
      <c r="M240" s="9">
        <f t="shared" si="142"/>
        <v>1.2752436731866053</v>
      </c>
      <c r="N240" s="17">
        <v>29.2</v>
      </c>
      <c r="O240" s="17">
        <f t="shared" si="145"/>
        <v>33.521846506595836</v>
      </c>
      <c r="P240" s="79">
        <f t="shared" si="107"/>
        <v>0.85888492660415006</v>
      </c>
      <c r="Q240" t="str">
        <f>_xll.BDH($Q$2,"PX_LAST",A240,A240,"Days=A","Fill=P")</f>
        <v>#N/A Invalid Security</v>
      </c>
      <c r="U240" s="40">
        <f t="shared" si="143"/>
        <v>1.507036862279473</v>
      </c>
      <c r="V240" s="14" t="str">
        <f t="shared" si="139"/>
        <v>E</v>
      </c>
      <c r="W240" t="str">
        <f t="shared" si="133"/>
        <v>E</v>
      </c>
      <c r="X240" s="17">
        <f t="shared" si="122"/>
        <v>0.11711094294759883</v>
      </c>
      <c r="Y240" s="34" t="str">
        <f t="shared" si="138"/>
        <v>E</v>
      </c>
      <c r="Z240">
        <v>0</v>
      </c>
      <c r="AB240" s="16">
        <f t="shared" si="146"/>
        <v>40117</v>
      </c>
      <c r="AC240" s="1">
        <f t="shared" si="116"/>
        <v>1.507036862279473</v>
      </c>
      <c r="AD240" s="1" t="e">
        <f t="shared" si="116"/>
        <v>#N/A</v>
      </c>
      <c r="AE240" s="1" t="e">
        <f t="shared" si="116"/>
        <v>#N/A</v>
      </c>
      <c r="AF240" s="1" t="e">
        <f t="shared" si="108"/>
        <v>#N/A</v>
      </c>
      <c r="AG240">
        <v>0</v>
      </c>
      <c r="AH240" s="1">
        <v>22.6</v>
      </c>
      <c r="AJ240" s="16">
        <f t="shared" si="117"/>
        <v>40117</v>
      </c>
      <c r="AK240" s="1">
        <f t="shared" si="123"/>
        <v>1.507036862279473</v>
      </c>
      <c r="AL240" s="1" t="e">
        <f t="shared" si="123"/>
        <v>#N/A</v>
      </c>
      <c r="AM240" s="1" t="e">
        <f t="shared" si="123"/>
        <v>#N/A</v>
      </c>
      <c r="AN240" s="1" t="e">
        <f t="shared" si="118"/>
        <v>#N/A</v>
      </c>
      <c r="AO240" s="1">
        <f t="shared" si="124"/>
        <v>1057.08</v>
      </c>
      <c r="AP240" s="1" t="e">
        <f t="shared" si="125"/>
        <v>#N/A</v>
      </c>
      <c r="AQ240" s="1" t="e">
        <f t="shared" si="126"/>
        <v>#N/A</v>
      </c>
      <c r="AR240" s="1" t="e">
        <f t="shared" si="127"/>
        <v>#N/A</v>
      </c>
      <c r="AS240" s="1"/>
      <c r="AT240" s="1"/>
      <c r="AU240" s="16">
        <f t="shared" si="131"/>
        <v>40117</v>
      </c>
      <c r="AV240">
        <f t="shared" si="134"/>
        <v>4</v>
      </c>
      <c r="AW240">
        <f t="shared" si="135"/>
        <v>4</v>
      </c>
      <c r="AX240" s="1"/>
      <c r="AY240" s="1"/>
      <c r="AZ240" s="7">
        <f t="shared" si="119"/>
        <v>40117</v>
      </c>
      <c r="BA240" s="1">
        <f>_xll.BDH($BA$4,"PX_LAST",$A239,$A239,"Days=A","Fill=P")</f>
        <v>1057.08</v>
      </c>
      <c r="BB240" s="1" t="str">
        <f t="shared" si="128"/>
        <v>E</v>
      </c>
      <c r="BC240" s="1">
        <f t="shared" si="129"/>
        <v>1</v>
      </c>
      <c r="BD240" s="1">
        <f t="shared" si="132"/>
        <v>3.5713235942506083E-2</v>
      </c>
      <c r="BE240" s="1">
        <f t="shared" si="130"/>
        <v>3.5713235942506083E-2</v>
      </c>
      <c r="BF240" s="1">
        <f t="shared" si="136"/>
        <v>589.90162131853492</v>
      </c>
      <c r="BG240" s="1">
        <f t="shared" si="137"/>
        <v>267.32417874212871</v>
      </c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6" t="e">
        <f t="shared" si="109"/>
        <v>#REF!</v>
      </c>
      <c r="BS240">
        <f t="shared" si="120"/>
        <v>4</v>
      </c>
      <c r="BT240">
        <f t="shared" si="121"/>
        <v>1</v>
      </c>
    </row>
    <row r="241" spans="1:72" x14ac:dyDescent="0.25">
      <c r="A241" s="7">
        <v>40147</v>
      </c>
      <c r="B241" s="8">
        <v>-1.8918999999999998E-2</v>
      </c>
      <c r="C241" s="8">
        <f t="shared" si="110"/>
        <v>-3.3040562536294386E-2</v>
      </c>
      <c r="D241" s="9">
        <f t="shared" si="140"/>
        <v>3.0622891009434992</v>
      </c>
      <c r="E241" s="8">
        <v>-2.7</v>
      </c>
      <c r="F241" s="8">
        <f t="shared" si="111"/>
        <v>-3.5638826291718253</v>
      </c>
      <c r="G241" s="9">
        <f t="shared" si="141"/>
        <v>2.5049554989174694</v>
      </c>
      <c r="H241" s="8">
        <v>0.11070000000000001</v>
      </c>
      <c r="I241" s="8">
        <f t="shared" si="112"/>
        <v>7.758253569691112E-2</v>
      </c>
      <c r="J241" s="9">
        <f t="shared" si="113"/>
        <v>0.27758253569691116</v>
      </c>
      <c r="K241" s="8">
        <v>-0.91</v>
      </c>
      <c r="L241" s="8">
        <f t="shared" si="114"/>
        <v>-1.0075858949436693</v>
      </c>
      <c r="M241" s="9">
        <f t="shared" si="142"/>
        <v>1.3610044477933381</v>
      </c>
      <c r="N241" s="17">
        <v>-21.4</v>
      </c>
      <c r="O241" s="17">
        <f t="shared" si="145"/>
        <v>-10.415630698680832</v>
      </c>
      <c r="P241" s="79">
        <f t="shared" si="107"/>
        <v>-0.11396955462826282</v>
      </c>
      <c r="Q241" t="str">
        <f>_xll.BDH($Q$2,"PX_LAST",A241,A241,"Days=A","Fill=P")</f>
        <v>#N/A Invalid Security</v>
      </c>
      <c r="U241" s="40">
        <f t="shared" si="143"/>
        <v>1.8014578958378045</v>
      </c>
      <c r="V241" s="14" t="str">
        <f t="shared" si="139"/>
        <v>E</v>
      </c>
      <c r="W241" t="str">
        <f t="shared" si="133"/>
        <v>E</v>
      </c>
      <c r="X241" s="17">
        <f t="shared" si="122"/>
        <v>0.11711094294759883</v>
      </c>
      <c r="Y241" s="34" t="str">
        <f t="shared" si="138"/>
        <v>E</v>
      </c>
      <c r="Z241">
        <v>0</v>
      </c>
      <c r="AB241" s="16">
        <f t="shared" si="146"/>
        <v>40147</v>
      </c>
      <c r="AC241" s="1">
        <f t="shared" si="116"/>
        <v>1.8014578958378045</v>
      </c>
      <c r="AD241" s="1" t="e">
        <f t="shared" si="116"/>
        <v>#N/A</v>
      </c>
      <c r="AE241" s="1" t="e">
        <f t="shared" si="116"/>
        <v>#N/A</v>
      </c>
      <c r="AF241" s="1" t="e">
        <f t="shared" si="108"/>
        <v>#N/A</v>
      </c>
      <c r="AG241">
        <v>0</v>
      </c>
      <c r="AH241" s="1">
        <v>-21.4</v>
      </c>
      <c r="AJ241" s="16">
        <f t="shared" si="117"/>
        <v>40147</v>
      </c>
      <c r="AK241" s="1">
        <f t="shared" si="123"/>
        <v>1.8014578958378045</v>
      </c>
      <c r="AL241" s="1" t="e">
        <f t="shared" si="123"/>
        <v>#N/A</v>
      </c>
      <c r="AM241" s="1" t="e">
        <f t="shared" si="123"/>
        <v>#N/A</v>
      </c>
      <c r="AN241" s="1" t="e">
        <f t="shared" si="118"/>
        <v>#N/A</v>
      </c>
      <c r="AO241" s="1">
        <f t="shared" si="124"/>
        <v>1036.2</v>
      </c>
      <c r="AP241" s="1" t="e">
        <f t="shared" si="125"/>
        <v>#N/A</v>
      </c>
      <c r="AQ241" s="1" t="e">
        <f t="shared" si="126"/>
        <v>#N/A</v>
      </c>
      <c r="AR241" s="1" t="e">
        <f t="shared" si="127"/>
        <v>#N/A</v>
      </c>
      <c r="AS241" s="1"/>
      <c r="AT241" s="1"/>
      <c r="AU241" s="16">
        <f t="shared" si="131"/>
        <v>40147</v>
      </c>
      <c r="AV241">
        <f t="shared" si="134"/>
        <v>4</v>
      </c>
      <c r="AW241">
        <f t="shared" si="135"/>
        <v>4</v>
      </c>
      <c r="AX241" s="1"/>
      <c r="AY241" s="1"/>
      <c r="AZ241" s="7">
        <f t="shared" si="119"/>
        <v>40147</v>
      </c>
      <c r="BA241" s="1">
        <f>_xll.BDH($BA$4,"PX_LAST",$A240,$A240,"Days=A","Fill=P")</f>
        <v>1036.2</v>
      </c>
      <c r="BB241" s="1" t="str">
        <f t="shared" si="128"/>
        <v>E</v>
      </c>
      <c r="BC241" s="1">
        <f t="shared" si="129"/>
        <v>1</v>
      </c>
      <c r="BD241" s="1">
        <f t="shared" si="132"/>
        <v>-1.9752525825859846E-2</v>
      </c>
      <c r="BE241" s="1">
        <f t="shared" si="130"/>
        <v>-1.9752525825859846E-2</v>
      </c>
      <c r="BF241" s="1">
        <f t="shared" si="136"/>
        <v>578.24957430872394</v>
      </c>
      <c r="BG241" s="1">
        <f t="shared" si="137"/>
        <v>262.04385099764806</v>
      </c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6" t="e">
        <f t="shared" si="109"/>
        <v>#REF!</v>
      </c>
      <c r="BS241">
        <f t="shared" si="120"/>
        <v>4</v>
      </c>
      <c r="BT241">
        <f t="shared" si="121"/>
        <v>1</v>
      </c>
    </row>
    <row r="242" spans="1:72" x14ac:dyDescent="0.25">
      <c r="A242" s="7">
        <v>40178</v>
      </c>
      <c r="B242" s="8">
        <v>0.101461</v>
      </c>
      <c r="C242" s="8">
        <f t="shared" si="110"/>
        <v>7.4560687492741126E-2</v>
      </c>
      <c r="D242" s="9">
        <f t="shared" si="140"/>
        <v>3.4962685383790957</v>
      </c>
      <c r="E242" s="8">
        <v>1.1000000000000001</v>
      </c>
      <c r="F242" s="8">
        <f t="shared" si="111"/>
        <v>0.16722347416563499</v>
      </c>
      <c r="G242" s="9">
        <f t="shared" si="141"/>
        <v>3.0228806537777873</v>
      </c>
      <c r="H242" s="8">
        <v>-8.0100000000000005E-2</v>
      </c>
      <c r="I242" s="8">
        <f t="shared" si="112"/>
        <v>-4.8563492860617785E-2</v>
      </c>
      <c r="J242" s="9">
        <f t="shared" si="113"/>
        <v>0.15143650713938223</v>
      </c>
      <c r="K242" s="8">
        <v>-0.51</v>
      </c>
      <c r="L242" s="8">
        <f t="shared" si="114"/>
        <v>-0.60951717898873392</v>
      </c>
      <c r="M242" s="9">
        <f t="shared" si="142"/>
        <v>1.4365329473706334</v>
      </c>
      <c r="N242" s="17">
        <v>18.399999999999999</v>
      </c>
      <c r="O242" s="17">
        <f t="shared" si="145"/>
        <v>12.636873860263833</v>
      </c>
      <c r="P242" s="79">
        <f t="shared" si="107"/>
        <v>0.32211399927584938</v>
      </c>
      <c r="Q242" t="str">
        <f>_xll.BDH($Q$2,"PX_LAST",A242,A242,"Days=A","Fill=P")</f>
        <v>#N/A Invalid Security</v>
      </c>
      <c r="U242" s="40">
        <f t="shared" si="143"/>
        <v>2.0267796616667249</v>
      </c>
      <c r="V242" s="14" t="str">
        <f t="shared" si="139"/>
        <v>E</v>
      </c>
      <c r="W242" t="str">
        <f t="shared" si="133"/>
        <v>E</v>
      </c>
      <c r="X242" s="17">
        <f t="shared" si="122"/>
        <v>0.11711094294759883</v>
      </c>
      <c r="Y242" s="34" t="str">
        <f t="shared" si="138"/>
        <v>E</v>
      </c>
      <c r="Z242">
        <v>0</v>
      </c>
      <c r="AB242" s="16">
        <f t="shared" si="146"/>
        <v>40178</v>
      </c>
      <c r="AC242" s="1">
        <f t="shared" si="116"/>
        <v>2.0267796616667249</v>
      </c>
      <c r="AD242" s="1">
        <f t="shared" si="116"/>
        <v>2.0267796616667249</v>
      </c>
      <c r="AE242" s="1" t="e">
        <f t="shared" si="116"/>
        <v>#N/A</v>
      </c>
      <c r="AF242" s="1" t="e">
        <f t="shared" si="108"/>
        <v>#N/A</v>
      </c>
      <c r="AG242">
        <v>0</v>
      </c>
      <c r="AH242" s="1">
        <v>18.399999999999999</v>
      </c>
      <c r="AJ242" s="16">
        <f t="shared" si="117"/>
        <v>40178</v>
      </c>
      <c r="AK242" s="1">
        <f t="shared" si="123"/>
        <v>2.0267796616667249</v>
      </c>
      <c r="AL242" s="1">
        <f t="shared" si="123"/>
        <v>2.0267796616667249</v>
      </c>
      <c r="AM242" s="1" t="e">
        <f t="shared" si="123"/>
        <v>#N/A</v>
      </c>
      <c r="AN242" s="1" t="e">
        <f t="shared" si="118"/>
        <v>#N/A</v>
      </c>
      <c r="AO242" s="1">
        <f t="shared" si="124"/>
        <v>1095.6300000000001</v>
      </c>
      <c r="AP242" s="1">
        <f t="shared" si="125"/>
        <v>1095.6300000000001</v>
      </c>
      <c r="AQ242" s="1" t="e">
        <f t="shared" si="126"/>
        <v>#N/A</v>
      </c>
      <c r="AR242" s="1" t="e">
        <f t="shared" si="127"/>
        <v>#N/A</v>
      </c>
      <c r="AS242" s="1"/>
      <c r="AT242" s="1"/>
      <c r="AU242" s="16">
        <f t="shared" si="131"/>
        <v>40178</v>
      </c>
      <c r="AV242">
        <f t="shared" si="134"/>
        <v>4</v>
      </c>
      <c r="AW242">
        <f t="shared" si="135"/>
        <v>4</v>
      </c>
      <c r="AX242" s="1"/>
      <c r="AY242" s="1"/>
      <c r="AZ242" s="7">
        <f t="shared" si="119"/>
        <v>40178</v>
      </c>
      <c r="BA242" s="1">
        <f>_xll.BDH($BA$4,"PX_LAST",$A241,$A241,"Days=A","Fill=P")</f>
        <v>1095.6300000000001</v>
      </c>
      <c r="BB242" s="1" t="str">
        <f t="shared" si="128"/>
        <v>E</v>
      </c>
      <c r="BC242" s="1">
        <f t="shared" si="129"/>
        <v>1</v>
      </c>
      <c r="BD242" s="1">
        <f t="shared" si="132"/>
        <v>5.7353792704111228E-2</v>
      </c>
      <c r="BE242" s="1">
        <f t="shared" si="130"/>
        <v>5.7353792704111228E-2</v>
      </c>
      <c r="BF242" s="1">
        <f t="shared" si="136"/>
        <v>611.41438052486706</v>
      </c>
      <c r="BG242" s="1">
        <f t="shared" si="137"/>
        <v>277.07305970715419</v>
      </c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6" t="e">
        <f t="shared" si="109"/>
        <v>#REF!</v>
      </c>
      <c r="BS242">
        <f t="shared" si="120"/>
        <v>4</v>
      </c>
      <c r="BT242">
        <f t="shared" si="121"/>
        <v>1</v>
      </c>
    </row>
    <row r="243" spans="1:72" x14ac:dyDescent="0.25">
      <c r="A243" s="7">
        <v>40209</v>
      </c>
      <c r="B243" s="8">
        <v>-8.4843000000000002E-2</v>
      </c>
      <c r="C243" s="8">
        <f t="shared" si="110"/>
        <v>-5.2962262501451779E-2</v>
      </c>
      <c r="D243" s="9">
        <f t="shared" si="140"/>
        <v>1.8923193449909517</v>
      </c>
      <c r="E243" s="8">
        <v>3.7</v>
      </c>
      <c r="F243" s="8">
        <f t="shared" si="111"/>
        <v>2.9934446948331273</v>
      </c>
      <c r="G243" s="9">
        <f t="shared" si="141"/>
        <v>3.0721121183297804</v>
      </c>
      <c r="H243" s="8">
        <v>1.7299999999999999E-2</v>
      </c>
      <c r="I243" s="8">
        <f t="shared" si="112"/>
        <v>4.1273014278764425E-3</v>
      </c>
      <c r="J243" s="9">
        <f t="shared" si="113"/>
        <v>0.20412730142787644</v>
      </c>
      <c r="K243" s="8">
        <v>-0.63400000000000001</v>
      </c>
      <c r="L243" s="8">
        <f t="shared" si="114"/>
        <v>-0.62910343579774675</v>
      </c>
      <c r="M243" s="9">
        <f t="shared" si="142"/>
        <v>1.3658374100180666</v>
      </c>
      <c r="N243" s="17">
        <v>14.8</v>
      </c>
      <c r="O243" s="17">
        <f t="shared" si="145"/>
        <v>14.367374772052768</v>
      </c>
      <c r="P243" s="79">
        <f t="shared" ref="P243:P306" si="147">(O243-AVERAGE(O224:O243))/AVEDEV(O224:O243)</f>
        <v>0.32602564057250699</v>
      </c>
      <c r="Q243" t="str">
        <f>_xll.BDH($Q$2,"PX_LAST",A243,A243,"Days=A","Fill=P")</f>
        <v>#N/A Invalid Security</v>
      </c>
      <c r="U243" s="40">
        <f t="shared" si="143"/>
        <v>1.6335990436916688</v>
      </c>
      <c r="V243" s="14" t="str">
        <f t="shared" si="139"/>
        <v>SD</v>
      </c>
      <c r="W243" t="str">
        <f t="shared" si="133"/>
        <v>SD</v>
      </c>
      <c r="X243" s="17">
        <f t="shared" si="122"/>
        <v>1.6335990436916688</v>
      </c>
      <c r="Y243" s="34" t="str">
        <f t="shared" si="138"/>
        <v>SD</v>
      </c>
      <c r="Z243">
        <v>0</v>
      </c>
      <c r="AB243" s="16">
        <f t="shared" si="146"/>
        <v>40209</v>
      </c>
      <c r="AC243" s="1" t="e">
        <f t="shared" si="116"/>
        <v>#N/A</v>
      </c>
      <c r="AD243" s="1">
        <f t="shared" si="116"/>
        <v>1.6335990436916688</v>
      </c>
      <c r="AE243" s="1" t="e">
        <f t="shared" si="116"/>
        <v>#N/A</v>
      </c>
      <c r="AF243" s="1" t="e">
        <f t="shared" si="108"/>
        <v>#N/A</v>
      </c>
      <c r="AG243">
        <v>0</v>
      </c>
      <c r="AH243" s="1">
        <v>14.8</v>
      </c>
      <c r="AJ243" s="16">
        <f t="shared" si="117"/>
        <v>40209</v>
      </c>
      <c r="AK243" s="1" t="e">
        <f t="shared" si="123"/>
        <v>#N/A</v>
      </c>
      <c r="AL243" s="1">
        <f t="shared" si="123"/>
        <v>1.6335990436916688</v>
      </c>
      <c r="AM243" s="1" t="e">
        <f t="shared" si="123"/>
        <v>#N/A</v>
      </c>
      <c r="AN243" s="1" t="e">
        <f t="shared" si="118"/>
        <v>#N/A</v>
      </c>
      <c r="AO243" s="1" t="e">
        <f t="shared" si="124"/>
        <v>#N/A</v>
      </c>
      <c r="AP243" s="1">
        <f t="shared" si="125"/>
        <v>1115.0999999999999</v>
      </c>
      <c r="AQ243" s="1" t="e">
        <f t="shared" si="126"/>
        <v>#N/A</v>
      </c>
      <c r="AR243" s="1" t="e">
        <f t="shared" si="127"/>
        <v>#N/A</v>
      </c>
      <c r="AS243" s="1"/>
      <c r="AT243" s="1"/>
      <c r="AU243" s="16">
        <f t="shared" si="131"/>
        <v>40209</v>
      </c>
      <c r="AV243">
        <f t="shared" si="134"/>
        <v>3</v>
      </c>
      <c r="AW243">
        <f t="shared" si="135"/>
        <v>3</v>
      </c>
      <c r="AX243" s="1"/>
      <c r="AY243" s="1"/>
      <c r="AZ243" s="7">
        <f t="shared" si="119"/>
        <v>40209</v>
      </c>
      <c r="BA243" s="1">
        <f>_xll.BDH($BA$4,"PX_LAST",$A242,$A242,"Days=A","Fill=P")</f>
        <v>1115.0999999999999</v>
      </c>
      <c r="BB243" s="1" t="str">
        <f t="shared" si="128"/>
        <v>SD</v>
      </c>
      <c r="BC243" s="1">
        <f t="shared" si="129"/>
        <v>0</v>
      </c>
      <c r="BD243" s="1">
        <f t="shared" si="132"/>
        <v>1.7770597738287375E-2</v>
      </c>
      <c r="BE243" s="1">
        <f t="shared" si="130"/>
        <v>1.7770597738287375E-2</v>
      </c>
      <c r="BF243" s="1">
        <f t="shared" si="136"/>
        <v>622.27957953257862</v>
      </c>
      <c r="BG243" s="1">
        <f t="shared" si="137"/>
        <v>281.9968135953265</v>
      </c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6" t="e">
        <f t="shared" si="109"/>
        <v>#REF!</v>
      </c>
      <c r="BS243">
        <f t="shared" si="120"/>
        <v>3</v>
      </c>
      <c r="BT243">
        <f t="shared" si="121"/>
        <v>1</v>
      </c>
    </row>
    <row r="244" spans="1:72" x14ac:dyDescent="0.25">
      <c r="A244" s="7">
        <v>40237</v>
      </c>
      <c r="B244" s="8">
        <v>-9.4522999999999996E-2</v>
      </c>
      <c r="C244" s="8">
        <f t="shared" si="110"/>
        <v>-8.6210852500290355E-2</v>
      </c>
      <c r="D244" s="9">
        <f t="shared" si="140"/>
        <v>1.3662281068853357</v>
      </c>
      <c r="E244" s="8">
        <v>5.0999999999999996</v>
      </c>
      <c r="F244" s="8">
        <f t="shared" si="111"/>
        <v>4.6786889389666255</v>
      </c>
      <c r="G244" s="9">
        <f t="shared" si="141"/>
        <v>2.8036237066869454</v>
      </c>
      <c r="H244" s="8">
        <v>5.1299999999999998E-2</v>
      </c>
      <c r="I244" s="8">
        <f t="shared" si="112"/>
        <v>4.1865460285575286E-2</v>
      </c>
      <c r="J244" s="9">
        <f t="shared" si="113"/>
        <v>0.24186546028557529</v>
      </c>
      <c r="K244" s="8">
        <v>-0.219</v>
      </c>
      <c r="L244" s="8">
        <f t="shared" si="114"/>
        <v>-0.30102068715954938</v>
      </c>
      <c r="M244" s="9">
        <f t="shared" si="142"/>
        <v>1.418783909453337</v>
      </c>
      <c r="N244" s="17">
        <v>23.7</v>
      </c>
      <c r="O244" s="17">
        <f t="shared" si="145"/>
        <v>21.833474954410555</v>
      </c>
      <c r="P244" s="79">
        <f t="shared" si="147"/>
        <v>0.47729728274163313</v>
      </c>
      <c r="Q244" t="str">
        <f>_xll.BDH($Q$2,"PX_LAST",A244,A244,"Days=A","Fill=P")</f>
        <v>#N/A Invalid Security</v>
      </c>
      <c r="U244" s="40">
        <f t="shared" si="143"/>
        <v>1.4576252958277984</v>
      </c>
      <c r="V244" s="14" t="str">
        <f t="shared" si="139"/>
        <v>SD</v>
      </c>
      <c r="W244" t="str">
        <f t="shared" si="133"/>
        <v>SD</v>
      </c>
      <c r="X244" s="17">
        <f t="shared" si="122"/>
        <v>1.6335990436916688</v>
      </c>
      <c r="Y244" s="34" t="str">
        <f t="shared" si="138"/>
        <v>SD</v>
      </c>
      <c r="Z244">
        <v>0</v>
      </c>
      <c r="AB244" s="16">
        <f t="shared" si="146"/>
        <v>40237</v>
      </c>
      <c r="AC244" s="1">
        <f t="shared" si="116"/>
        <v>1.4576252958277984</v>
      </c>
      <c r="AD244" s="1">
        <f t="shared" si="116"/>
        <v>1.4576252958277984</v>
      </c>
      <c r="AE244" s="1" t="e">
        <f t="shared" si="116"/>
        <v>#N/A</v>
      </c>
      <c r="AF244" s="1" t="e">
        <f t="shared" si="108"/>
        <v>#N/A</v>
      </c>
      <c r="AG244">
        <v>0</v>
      </c>
      <c r="AH244" s="1">
        <v>23.7</v>
      </c>
      <c r="AJ244" s="16">
        <f t="shared" si="117"/>
        <v>40237</v>
      </c>
      <c r="AK244" s="1">
        <f t="shared" si="123"/>
        <v>1.4576252958277984</v>
      </c>
      <c r="AL244" s="1">
        <f t="shared" si="123"/>
        <v>1.4576252958277984</v>
      </c>
      <c r="AM244" s="1" t="e">
        <f t="shared" si="123"/>
        <v>#N/A</v>
      </c>
      <c r="AN244" s="1" t="e">
        <f t="shared" si="118"/>
        <v>#N/A</v>
      </c>
      <c r="AO244" s="1">
        <f t="shared" si="124"/>
        <v>1073.8699999999999</v>
      </c>
      <c r="AP244" s="1">
        <f t="shared" si="125"/>
        <v>1073.8699999999999</v>
      </c>
      <c r="AQ244" s="1" t="e">
        <f t="shared" si="126"/>
        <v>#N/A</v>
      </c>
      <c r="AR244" s="1" t="e">
        <f t="shared" si="127"/>
        <v>#N/A</v>
      </c>
      <c r="AS244" s="1"/>
      <c r="AT244" s="1"/>
      <c r="AU244" s="16">
        <f t="shared" si="131"/>
        <v>40237</v>
      </c>
      <c r="AV244">
        <f t="shared" si="134"/>
        <v>3</v>
      </c>
      <c r="AW244">
        <f t="shared" si="135"/>
        <v>3</v>
      </c>
      <c r="AX244" s="1"/>
      <c r="AY244" s="1"/>
      <c r="AZ244" s="7">
        <f t="shared" si="119"/>
        <v>40237</v>
      </c>
      <c r="BA244" s="1">
        <f>_xll.BDH($BA$4,"PX_LAST",$A243,$A243,"Days=A","Fill=P")</f>
        <v>1073.8699999999999</v>
      </c>
      <c r="BB244" s="1" t="str">
        <f t="shared" si="128"/>
        <v>SD</v>
      </c>
      <c r="BC244" s="1">
        <f t="shared" si="129"/>
        <v>0</v>
      </c>
      <c r="BD244" s="1">
        <f t="shared" si="132"/>
        <v>-3.6974262397991176E-2</v>
      </c>
      <c r="BE244" s="1">
        <f t="shared" si="130"/>
        <v>0</v>
      </c>
      <c r="BF244" s="1">
        <f t="shared" si="136"/>
        <v>622.27957953257862</v>
      </c>
      <c r="BG244" s="1">
        <f t="shared" si="137"/>
        <v>271.57018941405551</v>
      </c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6" t="e">
        <f t="shared" si="109"/>
        <v>#REF!</v>
      </c>
      <c r="BS244">
        <f t="shared" si="120"/>
        <v>3</v>
      </c>
      <c r="BT244">
        <f t="shared" si="121"/>
        <v>1</v>
      </c>
    </row>
    <row r="245" spans="1:72" x14ac:dyDescent="0.25">
      <c r="A245" s="7">
        <v>40268</v>
      </c>
      <c r="B245" s="8">
        <v>-4.3326999999999997E-2</v>
      </c>
      <c r="C245" s="8">
        <f t="shared" si="110"/>
        <v>-5.1903770500058073E-2</v>
      </c>
      <c r="D245" s="9">
        <f t="shared" si="140"/>
        <v>1.4319196990392005</v>
      </c>
      <c r="E245" s="8">
        <v>8.8000000000000007</v>
      </c>
      <c r="F245" s="8">
        <f t="shared" si="111"/>
        <v>7.9757377877933262</v>
      </c>
      <c r="G245" s="9">
        <f t="shared" si="141"/>
        <v>2.6570621170575968</v>
      </c>
      <c r="H245" s="8">
        <v>0.60250000000000004</v>
      </c>
      <c r="I245" s="8">
        <f t="shared" si="112"/>
        <v>0.4903730920571151</v>
      </c>
      <c r="J245" s="9">
        <f t="shared" si="113"/>
        <v>0.69037309205711517</v>
      </c>
      <c r="K245" s="8">
        <v>0.03</v>
      </c>
      <c r="L245" s="8">
        <f t="shared" si="114"/>
        <v>-3.620413743190988E-2</v>
      </c>
      <c r="M245" s="9">
        <f t="shared" si="142"/>
        <v>1.4218279378848679</v>
      </c>
      <c r="N245" s="17">
        <v>33.799999999999997</v>
      </c>
      <c r="O245" s="17">
        <f t="shared" si="145"/>
        <v>31.406694990882109</v>
      </c>
      <c r="P245" s="79">
        <f t="shared" si="147"/>
        <v>0.68556982460780824</v>
      </c>
      <c r="Q245" t="str">
        <f>_xll.BDH($Q$2,"PX_LAST",A245,A245,"Days=A","Fill=P")</f>
        <v>#N/A Invalid Security</v>
      </c>
      <c r="U245" s="40">
        <f t="shared" si="143"/>
        <v>1.5502957115096951</v>
      </c>
      <c r="V245" s="14" t="str">
        <f t="shared" si="139"/>
        <v>E</v>
      </c>
      <c r="W245" t="str">
        <f t="shared" si="133"/>
        <v>E</v>
      </c>
      <c r="X245" s="17">
        <f t="shared" si="122"/>
        <v>1.5502957115096951</v>
      </c>
      <c r="Y245" s="34" t="str">
        <f t="shared" si="138"/>
        <v>E</v>
      </c>
      <c r="Z245">
        <v>0</v>
      </c>
      <c r="AB245" s="16">
        <f t="shared" si="146"/>
        <v>40268</v>
      </c>
      <c r="AC245" s="1">
        <f t="shared" si="116"/>
        <v>1.5502957115096951</v>
      </c>
      <c r="AD245" s="1">
        <f t="shared" si="116"/>
        <v>1.5502957115096951</v>
      </c>
      <c r="AE245" s="1" t="e">
        <f t="shared" si="116"/>
        <v>#N/A</v>
      </c>
      <c r="AF245" s="1" t="e">
        <f t="shared" si="108"/>
        <v>#N/A</v>
      </c>
      <c r="AG245">
        <v>0</v>
      </c>
      <c r="AH245" s="1">
        <v>33.799999999999997</v>
      </c>
      <c r="AJ245" s="16">
        <f t="shared" si="117"/>
        <v>40268</v>
      </c>
      <c r="AK245" s="1">
        <f t="shared" si="123"/>
        <v>1.5502957115096951</v>
      </c>
      <c r="AL245" s="1">
        <f t="shared" si="123"/>
        <v>1.5502957115096951</v>
      </c>
      <c r="AM245" s="1" t="e">
        <f t="shared" si="123"/>
        <v>#N/A</v>
      </c>
      <c r="AN245" s="1" t="e">
        <f t="shared" si="118"/>
        <v>#N/A</v>
      </c>
      <c r="AO245" s="1">
        <f t="shared" si="124"/>
        <v>1104.49</v>
      </c>
      <c r="AP245" s="1">
        <f t="shared" si="125"/>
        <v>1104.49</v>
      </c>
      <c r="AQ245" s="1" t="e">
        <f t="shared" si="126"/>
        <v>#N/A</v>
      </c>
      <c r="AR245" s="1" t="e">
        <f t="shared" si="127"/>
        <v>#N/A</v>
      </c>
      <c r="AS245" s="1"/>
      <c r="AT245" s="1"/>
      <c r="AU245" s="16">
        <f t="shared" si="131"/>
        <v>40268</v>
      </c>
      <c r="AV245">
        <f t="shared" si="134"/>
        <v>4</v>
      </c>
      <c r="AW245">
        <f t="shared" si="135"/>
        <v>4</v>
      </c>
      <c r="AX245" s="1"/>
      <c r="AY245" s="1"/>
      <c r="AZ245" s="7">
        <f t="shared" si="119"/>
        <v>40268</v>
      </c>
      <c r="BA245" s="1">
        <f>_xll.BDH($BA$4,"PX_LAST",$A244,$A244,"Days=A","Fill=P")</f>
        <v>1104.49</v>
      </c>
      <c r="BB245" s="1" t="str">
        <f t="shared" si="128"/>
        <v>E</v>
      </c>
      <c r="BC245" s="1">
        <f t="shared" si="129"/>
        <v>1</v>
      </c>
      <c r="BD245" s="1">
        <f t="shared" si="132"/>
        <v>2.8513693463827261E-2</v>
      </c>
      <c r="BE245" s="1">
        <f t="shared" si="130"/>
        <v>0</v>
      </c>
      <c r="BF245" s="1">
        <f t="shared" si="136"/>
        <v>622.27957953257862</v>
      </c>
      <c r="BG245" s="1">
        <f t="shared" si="137"/>
        <v>279.31365854892141</v>
      </c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6" t="e">
        <f t="shared" si="109"/>
        <v>#REF!</v>
      </c>
      <c r="BS245">
        <f t="shared" si="120"/>
        <v>4</v>
      </c>
      <c r="BT245">
        <f t="shared" si="121"/>
        <v>1</v>
      </c>
    </row>
    <row r="246" spans="1:72" x14ac:dyDescent="0.25">
      <c r="A246" s="7">
        <v>40298</v>
      </c>
      <c r="B246" s="8">
        <v>-0.121167</v>
      </c>
      <c r="C246" s="8">
        <f t="shared" si="110"/>
        <v>-0.10731435410001162</v>
      </c>
      <c r="D246" s="9">
        <f t="shared" si="140"/>
        <v>0.89892584569693368</v>
      </c>
      <c r="E246" s="8">
        <v>9</v>
      </c>
      <c r="F246" s="8">
        <f t="shared" si="111"/>
        <v>8.795147557558666</v>
      </c>
      <c r="G246" s="9">
        <f t="shared" si="141"/>
        <v>2.2493845914618782</v>
      </c>
      <c r="H246" s="8">
        <v>0.76819999999999999</v>
      </c>
      <c r="I246" s="8">
        <f t="shared" si="112"/>
        <v>0.71263461841142306</v>
      </c>
      <c r="J246" s="9">
        <f t="shared" si="113"/>
        <v>0.91263461841142313</v>
      </c>
      <c r="K246" s="8">
        <v>-0.21</v>
      </c>
      <c r="L246" s="8">
        <f t="shared" si="114"/>
        <v>-0.17524082748638198</v>
      </c>
      <c r="M246" s="9">
        <f t="shared" si="142"/>
        <v>1.2700221200888948</v>
      </c>
      <c r="N246" s="17">
        <v>20.3</v>
      </c>
      <c r="O246" s="17">
        <f t="shared" si="145"/>
        <v>22.521338998176425</v>
      </c>
      <c r="P246" s="79">
        <f t="shared" si="147"/>
        <v>0.53880914317056672</v>
      </c>
      <c r="Q246" t="str">
        <f>_xll.BDH($Q$2,"PX_LAST",A246,A246,"Days=A","Fill=P")</f>
        <v>#N/A Invalid Security</v>
      </c>
      <c r="U246" s="40">
        <f t="shared" si="143"/>
        <v>1.3327417939147823</v>
      </c>
      <c r="V246" s="14" t="str">
        <f t="shared" si="139"/>
        <v>SD</v>
      </c>
      <c r="W246" t="str">
        <f t="shared" si="133"/>
        <v>SD</v>
      </c>
      <c r="X246" s="17">
        <f t="shared" si="122"/>
        <v>1.3327417939147823</v>
      </c>
      <c r="Y246" s="34" t="str">
        <f t="shared" si="138"/>
        <v>SD</v>
      </c>
      <c r="Z246">
        <v>0</v>
      </c>
      <c r="AB246" s="16">
        <f t="shared" si="146"/>
        <v>40298</v>
      </c>
      <c r="AC246" s="1" t="e">
        <f t="shared" si="116"/>
        <v>#N/A</v>
      </c>
      <c r="AD246" s="1">
        <f t="shared" si="116"/>
        <v>1.3327417939147823</v>
      </c>
      <c r="AE246" s="1" t="e">
        <f t="shared" si="116"/>
        <v>#N/A</v>
      </c>
      <c r="AF246" s="1" t="e">
        <f t="shared" si="108"/>
        <v>#N/A</v>
      </c>
      <c r="AG246">
        <v>0</v>
      </c>
      <c r="AH246" s="1">
        <v>20.3</v>
      </c>
      <c r="AJ246" s="16">
        <f t="shared" si="117"/>
        <v>40298</v>
      </c>
      <c r="AK246" s="1" t="e">
        <f t="shared" si="123"/>
        <v>#N/A</v>
      </c>
      <c r="AL246" s="1">
        <f t="shared" si="123"/>
        <v>1.3327417939147823</v>
      </c>
      <c r="AM246" s="1" t="e">
        <f t="shared" si="123"/>
        <v>#N/A</v>
      </c>
      <c r="AN246" s="1" t="e">
        <f t="shared" si="118"/>
        <v>#N/A</v>
      </c>
      <c r="AO246" s="1" t="e">
        <f t="shared" si="124"/>
        <v>#N/A</v>
      </c>
      <c r="AP246" s="1">
        <f t="shared" si="125"/>
        <v>1169.43</v>
      </c>
      <c r="AQ246" s="1" t="e">
        <f t="shared" si="126"/>
        <v>#N/A</v>
      </c>
      <c r="AR246" s="1" t="e">
        <f t="shared" si="127"/>
        <v>#N/A</v>
      </c>
      <c r="AS246" s="1"/>
      <c r="AT246" s="1"/>
      <c r="AU246" s="16">
        <f t="shared" si="131"/>
        <v>40298</v>
      </c>
      <c r="AV246">
        <f t="shared" si="134"/>
        <v>3</v>
      </c>
      <c r="AW246">
        <f t="shared" si="135"/>
        <v>3</v>
      </c>
      <c r="AX246" s="1"/>
      <c r="AY246" s="1"/>
      <c r="AZ246" s="7">
        <f t="shared" si="119"/>
        <v>40298</v>
      </c>
      <c r="BA246" s="1">
        <f>_xll.BDH($BA$4,"PX_LAST",$A245,$A245,"Days=A","Fill=P")</f>
        <v>1169.43</v>
      </c>
      <c r="BB246" s="1" t="str">
        <f t="shared" si="128"/>
        <v>SD</v>
      </c>
      <c r="BC246" s="1">
        <f t="shared" si="129"/>
        <v>0</v>
      </c>
      <c r="BD246" s="1">
        <f t="shared" si="132"/>
        <v>5.8796367554255768E-2</v>
      </c>
      <c r="BE246" s="1">
        <f t="shared" si="130"/>
        <v>5.8796367554255768E-2</v>
      </c>
      <c r="BF246" s="1">
        <f t="shared" si="136"/>
        <v>658.86735841228381</v>
      </c>
      <c r="BG246" s="1">
        <f t="shared" si="137"/>
        <v>295.73628707988769</v>
      </c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6" t="e">
        <f t="shared" si="109"/>
        <v>#REF!</v>
      </c>
      <c r="BS246">
        <f t="shared" si="120"/>
        <v>3</v>
      </c>
      <c r="BT246">
        <f t="shared" si="121"/>
        <v>1</v>
      </c>
    </row>
    <row r="247" spans="1:72" x14ac:dyDescent="0.25">
      <c r="A247" s="7">
        <v>40329</v>
      </c>
      <c r="B247" s="8">
        <v>-0.25703900000000002</v>
      </c>
      <c r="C247" s="8">
        <f t="shared" si="110"/>
        <v>-0.22709407082000233</v>
      </c>
      <c r="D247" s="9">
        <f t="shared" si="140"/>
        <v>-4.5707961602730836E-2</v>
      </c>
      <c r="E247" s="8">
        <v>8.8000000000000007</v>
      </c>
      <c r="F247" s="8">
        <f t="shared" si="111"/>
        <v>8.7990295115117334</v>
      </c>
      <c r="G247" s="9">
        <f t="shared" si="141"/>
        <v>1.8913485230146019</v>
      </c>
      <c r="H247" s="8">
        <v>0.70079999999999998</v>
      </c>
      <c r="I247" s="8">
        <f t="shared" si="112"/>
        <v>0.70316692368228462</v>
      </c>
      <c r="J247" s="9">
        <f t="shared" si="113"/>
        <v>0.90316692368228457</v>
      </c>
      <c r="K247" s="8">
        <v>-1.476</v>
      </c>
      <c r="L247" s="8">
        <f t="shared" si="114"/>
        <v>-1.2158481654972764</v>
      </c>
      <c r="M247" s="9">
        <f t="shared" si="142"/>
        <v>0.77682272287974752</v>
      </c>
      <c r="N247" s="17">
        <v>21.7</v>
      </c>
      <c r="O247" s="17">
        <f t="shared" si="145"/>
        <v>21.864267799635286</v>
      </c>
      <c r="P247" s="79">
        <f t="shared" si="147"/>
        <v>0.54319376952912701</v>
      </c>
      <c r="Q247" t="str">
        <f>_xll.BDH($Q$2,"PX_LAST",A247,A247,"Days=A","Fill=P")</f>
        <v>#N/A Invalid Security</v>
      </c>
      <c r="U247" s="40">
        <f t="shared" si="143"/>
        <v>0.88140755199347565</v>
      </c>
      <c r="V247" s="14" t="str">
        <f t="shared" si="139"/>
        <v>SD</v>
      </c>
      <c r="W247" t="str">
        <f t="shared" si="133"/>
        <v>SD</v>
      </c>
      <c r="X247" s="17">
        <f t="shared" si="122"/>
        <v>1.3327417939147823</v>
      </c>
      <c r="Y247" s="34" t="str">
        <f t="shared" si="138"/>
        <v>SD</v>
      </c>
      <c r="Z247">
        <v>0</v>
      </c>
      <c r="AB247" s="16">
        <f t="shared" si="146"/>
        <v>40329</v>
      </c>
      <c r="AC247" s="1" t="e">
        <f t="shared" si="116"/>
        <v>#N/A</v>
      </c>
      <c r="AD247" s="1">
        <f t="shared" si="116"/>
        <v>0.88140755199347565</v>
      </c>
      <c r="AE247" s="1" t="e">
        <f t="shared" si="116"/>
        <v>#N/A</v>
      </c>
      <c r="AF247" s="1" t="e">
        <f t="shared" si="108"/>
        <v>#N/A</v>
      </c>
      <c r="AG247">
        <v>0</v>
      </c>
      <c r="AH247" s="1">
        <v>21.7</v>
      </c>
      <c r="AJ247" s="16">
        <f t="shared" si="117"/>
        <v>40329</v>
      </c>
      <c r="AK247" s="1" t="e">
        <f t="shared" si="123"/>
        <v>#N/A</v>
      </c>
      <c r="AL247" s="1">
        <f t="shared" si="123"/>
        <v>0.88140755199347565</v>
      </c>
      <c r="AM247" s="1" t="e">
        <f t="shared" si="123"/>
        <v>#N/A</v>
      </c>
      <c r="AN247" s="1" t="e">
        <f t="shared" si="118"/>
        <v>#N/A</v>
      </c>
      <c r="AO247" s="1" t="e">
        <f t="shared" si="124"/>
        <v>#N/A</v>
      </c>
      <c r="AP247" s="1">
        <f t="shared" si="125"/>
        <v>1186.69</v>
      </c>
      <c r="AQ247" s="1" t="e">
        <f t="shared" si="126"/>
        <v>#N/A</v>
      </c>
      <c r="AR247" s="1" t="e">
        <f t="shared" si="127"/>
        <v>#N/A</v>
      </c>
      <c r="AS247" s="1"/>
      <c r="AT247" s="1"/>
      <c r="AU247" s="16">
        <f t="shared" si="131"/>
        <v>40329</v>
      </c>
      <c r="AV247">
        <f t="shared" si="134"/>
        <v>3</v>
      </c>
      <c r="AW247">
        <f t="shared" si="135"/>
        <v>3</v>
      </c>
      <c r="AX247" s="1"/>
      <c r="AY247" s="1"/>
      <c r="AZ247" s="7">
        <f t="shared" si="119"/>
        <v>40329</v>
      </c>
      <c r="BA247" s="1">
        <f>_xll.BDH($BA$4,"PX_LAST",$A246,$A246,"Days=A","Fill=P")</f>
        <v>1186.69</v>
      </c>
      <c r="BB247" s="1" t="str">
        <f t="shared" si="128"/>
        <v>SD</v>
      </c>
      <c r="BC247" s="1">
        <f t="shared" si="129"/>
        <v>0</v>
      </c>
      <c r="BD247" s="1">
        <f t="shared" si="132"/>
        <v>1.4759327193589966E-2</v>
      </c>
      <c r="BE247" s="1">
        <f t="shared" si="130"/>
        <v>0</v>
      </c>
      <c r="BF247" s="1">
        <f t="shared" si="136"/>
        <v>658.86735841228381</v>
      </c>
      <c r="BG247" s="1">
        <f t="shared" si="137"/>
        <v>300.10115570391719</v>
      </c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6" t="e">
        <f t="shared" si="109"/>
        <v>#REF!</v>
      </c>
      <c r="BS247">
        <f t="shared" si="120"/>
        <v>3</v>
      </c>
      <c r="BT247">
        <f t="shared" si="121"/>
        <v>1</v>
      </c>
    </row>
    <row r="248" spans="1:72" x14ac:dyDescent="0.25">
      <c r="A248" s="7">
        <v>40359</v>
      </c>
      <c r="B248" s="8">
        <v>-0.18156900000000001</v>
      </c>
      <c r="C248" s="8">
        <f t="shared" si="110"/>
        <v>-0.19067401416400048</v>
      </c>
      <c r="D248" s="9">
        <f t="shared" si="140"/>
        <v>0.16874383093896764</v>
      </c>
      <c r="E248" s="8">
        <v>8.1999999999999993</v>
      </c>
      <c r="F248" s="8">
        <f t="shared" si="111"/>
        <v>8.3198059023023454</v>
      </c>
      <c r="G248" s="9">
        <f t="shared" si="141"/>
        <v>1.6005261504131503</v>
      </c>
      <c r="H248" s="8">
        <v>-6.7299999999999999E-2</v>
      </c>
      <c r="I248" s="8">
        <f t="shared" si="112"/>
        <v>8.6793384736456924E-2</v>
      </c>
      <c r="J248" s="9">
        <f t="shared" si="113"/>
        <v>0.28679338473645694</v>
      </c>
      <c r="K248" s="8">
        <v>-1.758</v>
      </c>
      <c r="L248" s="8">
        <f t="shared" si="114"/>
        <v>-1.6495696330994554</v>
      </c>
      <c r="M248" s="9">
        <f t="shared" si="142"/>
        <v>0.50944715397325435</v>
      </c>
      <c r="N248" s="17">
        <v>-35.9</v>
      </c>
      <c r="O248" s="17">
        <f t="shared" si="145"/>
        <v>-24.34714644007294</v>
      </c>
      <c r="P248" s="79">
        <f t="shared" si="147"/>
        <v>-0.66397316771962223</v>
      </c>
      <c r="Q248" t="str">
        <f>_xll.BDH($Q$2,"PX_LAST",A248,A248,"Days=A","Fill=P")</f>
        <v>#N/A Invalid Security</v>
      </c>
      <c r="U248" s="40">
        <f t="shared" si="143"/>
        <v>0.64137763001545733</v>
      </c>
      <c r="V248" s="14" t="str">
        <f t="shared" si="139"/>
        <v>SD</v>
      </c>
      <c r="W248" t="str">
        <f t="shared" si="133"/>
        <v>SD</v>
      </c>
      <c r="X248" s="17">
        <f t="shared" si="122"/>
        <v>1.3327417939147823</v>
      </c>
      <c r="Y248" s="34" t="str">
        <f t="shared" si="138"/>
        <v>SD</v>
      </c>
      <c r="Z248">
        <v>0</v>
      </c>
      <c r="AB248" s="16">
        <f t="shared" si="146"/>
        <v>40359</v>
      </c>
      <c r="AC248" s="1" t="e">
        <f t="shared" si="116"/>
        <v>#N/A</v>
      </c>
      <c r="AD248" s="1">
        <f t="shared" si="116"/>
        <v>0.64137763001545733</v>
      </c>
      <c r="AE248" s="1" t="e">
        <f t="shared" si="116"/>
        <v>#N/A</v>
      </c>
      <c r="AF248" s="1" t="e">
        <f t="shared" si="108"/>
        <v>#N/A</v>
      </c>
      <c r="AG248">
        <v>0</v>
      </c>
      <c r="AH248" s="1">
        <v>-35.9</v>
      </c>
      <c r="AJ248" s="16">
        <f t="shared" si="117"/>
        <v>40359</v>
      </c>
      <c r="AK248" s="1" t="e">
        <f t="shared" si="123"/>
        <v>#N/A</v>
      </c>
      <c r="AL248" s="1">
        <f t="shared" si="123"/>
        <v>0.64137763001545733</v>
      </c>
      <c r="AM248" s="1" t="e">
        <f t="shared" si="123"/>
        <v>#N/A</v>
      </c>
      <c r="AN248" s="1" t="e">
        <f t="shared" si="118"/>
        <v>#N/A</v>
      </c>
      <c r="AO248" s="1" t="e">
        <f t="shared" si="124"/>
        <v>#N/A</v>
      </c>
      <c r="AP248" s="1">
        <f t="shared" si="125"/>
        <v>1089.4100000000001</v>
      </c>
      <c r="AQ248" s="1" t="e">
        <f t="shared" si="126"/>
        <v>#N/A</v>
      </c>
      <c r="AR248" s="1" t="e">
        <f t="shared" si="127"/>
        <v>#N/A</v>
      </c>
      <c r="AS248" s="1"/>
      <c r="AT248" s="1"/>
      <c r="AU248" s="16">
        <f t="shared" si="131"/>
        <v>40359</v>
      </c>
      <c r="AV248">
        <f t="shared" si="134"/>
        <v>3</v>
      </c>
      <c r="AW248">
        <f t="shared" si="135"/>
        <v>3</v>
      </c>
      <c r="AX248" s="1"/>
      <c r="AY248" s="1"/>
      <c r="AZ248" s="7">
        <f t="shared" si="119"/>
        <v>40359</v>
      </c>
      <c r="BA248" s="1">
        <f>_xll.BDH($BA$4,"PX_LAST",$A247,$A247,"Days=A","Fill=P")</f>
        <v>1089.4100000000001</v>
      </c>
      <c r="BB248" s="1" t="str">
        <f t="shared" si="128"/>
        <v>SD</v>
      </c>
      <c r="BC248" s="1">
        <f t="shared" si="129"/>
        <v>0</v>
      </c>
      <c r="BD248" s="1">
        <f t="shared" si="132"/>
        <v>-8.1975916203894883E-2</v>
      </c>
      <c r="BE248" s="1">
        <f t="shared" si="130"/>
        <v>0</v>
      </c>
      <c r="BF248" s="1">
        <f t="shared" si="136"/>
        <v>658.86735841228381</v>
      </c>
      <c r="BG248" s="1">
        <f t="shared" si="137"/>
        <v>275.50008851124085</v>
      </c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6" t="e">
        <f t="shared" si="109"/>
        <v>#REF!</v>
      </c>
      <c r="BS248">
        <f t="shared" si="120"/>
        <v>3</v>
      </c>
      <c r="BT248">
        <f t="shared" si="121"/>
        <v>1</v>
      </c>
    </row>
    <row r="249" spans="1:72" x14ac:dyDescent="0.25">
      <c r="A249" s="7">
        <v>40390</v>
      </c>
      <c r="B249" s="8">
        <v>-0.216665</v>
      </c>
      <c r="C249" s="8">
        <f t="shared" si="110"/>
        <v>-0.21146680283280012</v>
      </c>
      <c r="D249" s="9">
        <f t="shared" si="140"/>
        <v>-0.1004734990940956</v>
      </c>
      <c r="E249" s="8">
        <v>7.7</v>
      </c>
      <c r="F249" s="8">
        <f t="shared" si="111"/>
        <v>7.8239611804604694</v>
      </c>
      <c r="G249" s="9">
        <f t="shared" si="141"/>
        <v>1.3741594883717816</v>
      </c>
      <c r="H249" s="8">
        <v>4.2900000000000001E-2</v>
      </c>
      <c r="I249" s="8">
        <f t="shared" si="112"/>
        <v>5.1678676947291391E-2</v>
      </c>
      <c r="J249" s="9">
        <f t="shared" si="113"/>
        <v>0.2516786769472914</v>
      </c>
      <c r="K249" s="8">
        <v>-0.878</v>
      </c>
      <c r="L249" s="8">
        <f t="shared" si="114"/>
        <v>-1.0323139266198911</v>
      </c>
      <c r="M249" s="9">
        <f t="shared" si="142"/>
        <v>0.74610288255246326</v>
      </c>
      <c r="N249" s="17">
        <v>-37.4</v>
      </c>
      <c r="O249" s="17">
        <f t="shared" si="145"/>
        <v>-34.789429288014588</v>
      </c>
      <c r="P249" s="79">
        <f t="shared" si="147"/>
        <v>-1.1598330049114802</v>
      </c>
      <c r="Q249" t="str">
        <f>_xll.BDH($Q$2,"PX_LAST",A249,A249,"Days=A","Fill=P")</f>
        <v>#N/A Invalid Security</v>
      </c>
      <c r="U249" s="40">
        <f t="shared" si="143"/>
        <v>0.56786688719436018</v>
      </c>
      <c r="V249" s="14" t="str">
        <f t="shared" si="139"/>
        <v>SD</v>
      </c>
      <c r="W249" t="str">
        <f t="shared" si="133"/>
        <v>SD</v>
      </c>
      <c r="X249" s="17">
        <f t="shared" si="122"/>
        <v>1.3327417939147823</v>
      </c>
      <c r="Y249" s="34" t="str">
        <f t="shared" si="138"/>
        <v>SD</v>
      </c>
      <c r="Z249">
        <v>0</v>
      </c>
      <c r="AB249" s="16">
        <f t="shared" si="146"/>
        <v>40390</v>
      </c>
      <c r="AC249" s="1" t="e">
        <f t="shared" si="116"/>
        <v>#N/A</v>
      </c>
      <c r="AD249" s="1">
        <f t="shared" si="116"/>
        <v>0.56786688719436018</v>
      </c>
      <c r="AE249" s="1" t="e">
        <f t="shared" si="116"/>
        <v>#N/A</v>
      </c>
      <c r="AF249" s="1" t="e">
        <f t="shared" si="108"/>
        <v>#N/A</v>
      </c>
      <c r="AG249">
        <v>0</v>
      </c>
      <c r="AH249" s="1">
        <v>-41.1</v>
      </c>
      <c r="AJ249" s="16">
        <f t="shared" si="117"/>
        <v>40390</v>
      </c>
      <c r="AK249" s="1" t="e">
        <f t="shared" si="123"/>
        <v>#N/A</v>
      </c>
      <c r="AL249" s="1">
        <f t="shared" si="123"/>
        <v>0.56786688719436018</v>
      </c>
      <c r="AM249" s="1" t="e">
        <f t="shared" si="123"/>
        <v>#N/A</v>
      </c>
      <c r="AN249" s="1" t="e">
        <f t="shared" si="118"/>
        <v>#N/A</v>
      </c>
      <c r="AO249" s="1" t="e">
        <f t="shared" si="124"/>
        <v>#N/A</v>
      </c>
      <c r="AP249" s="1">
        <f t="shared" si="125"/>
        <v>1030.71</v>
      </c>
      <c r="AQ249" s="1" t="e">
        <f t="shared" si="126"/>
        <v>#N/A</v>
      </c>
      <c r="AR249" s="1" t="e">
        <f t="shared" si="127"/>
        <v>#N/A</v>
      </c>
      <c r="AS249" s="1"/>
      <c r="AT249" s="1"/>
      <c r="AU249" s="16">
        <f t="shared" si="131"/>
        <v>40390</v>
      </c>
      <c r="AV249">
        <f t="shared" si="134"/>
        <v>3</v>
      </c>
      <c r="AW249">
        <f t="shared" si="135"/>
        <v>3</v>
      </c>
      <c r="AX249" s="1"/>
      <c r="AY249" s="1"/>
      <c r="AZ249" s="7">
        <f t="shared" si="119"/>
        <v>40390</v>
      </c>
      <c r="BA249" s="1">
        <f>_xll.BDH($BA$4,"PX_LAST",$A248,$A248,"Days=A","Fill=P")</f>
        <v>1030.71</v>
      </c>
      <c r="BB249" s="1" t="str">
        <f t="shared" si="128"/>
        <v>SD</v>
      </c>
      <c r="BC249" s="1">
        <f t="shared" si="129"/>
        <v>0</v>
      </c>
      <c r="BD249" s="1">
        <f t="shared" si="132"/>
        <v>-5.3882376699314394E-2</v>
      </c>
      <c r="BE249" s="1">
        <f t="shared" si="130"/>
        <v>0</v>
      </c>
      <c r="BF249" s="1">
        <f t="shared" si="136"/>
        <v>658.86735841228381</v>
      </c>
      <c r="BG249" s="1">
        <f t="shared" si="137"/>
        <v>260.6554889613837</v>
      </c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6" t="e">
        <f t="shared" si="109"/>
        <v>#REF!</v>
      </c>
      <c r="BS249">
        <f t="shared" si="120"/>
        <v>3</v>
      </c>
      <c r="BT249">
        <f t="shared" si="121"/>
        <v>1</v>
      </c>
    </row>
    <row r="250" spans="1:72" x14ac:dyDescent="0.25">
      <c r="A250" s="7">
        <v>40421</v>
      </c>
      <c r="B250" s="8">
        <v>-0.16535900000000001</v>
      </c>
      <c r="C250" s="8">
        <f t="shared" si="110"/>
        <v>-0.17458056056656004</v>
      </c>
      <c r="D250" s="9">
        <f t="shared" si="140"/>
        <v>0.13560114099284662</v>
      </c>
      <c r="E250" s="8">
        <v>7.1</v>
      </c>
      <c r="F250" s="8">
        <f t="shared" si="111"/>
        <v>7.2447922360920938</v>
      </c>
      <c r="G250" s="9">
        <f t="shared" si="141"/>
        <v>1.1845680824981413</v>
      </c>
      <c r="H250" s="8">
        <v>-6.8900000000000003E-2</v>
      </c>
      <c r="I250" s="8">
        <f t="shared" si="112"/>
        <v>-4.4784264610541726E-2</v>
      </c>
      <c r="J250" s="9">
        <f t="shared" si="113"/>
        <v>0.15521573538945829</v>
      </c>
      <c r="K250" s="8">
        <v>-0.94</v>
      </c>
      <c r="L250" s="8">
        <f t="shared" si="114"/>
        <v>-0.95846278532397822</v>
      </c>
      <c r="M250" s="9">
        <f t="shared" si="142"/>
        <v>0.73326005993151744</v>
      </c>
      <c r="N250" s="17">
        <v>-53.1</v>
      </c>
      <c r="O250" s="17">
        <f t="shared" si="145"/>
        <v>-49.437885857602922</v>
      </c>
      <c r="P250" s="79">
        <f t="shared" si="147"/>
        <v>-1.8866195103557215</v>
      </c>
      <c r="Q250" t="str">
        <f>_xll.BDH($Q$2,"PX_LAST",A250,A250,"Days=A","Fill=P")</f>
        <v>#N/A Invalid Security</v>
      </c>
      <c r="U250" s="40">
        <f t="shared" si="143"/>
        <v>0.55216125470299093</v>
      </c>
      <c r="V250" s="14" t="str">
        <f t="shared" si="139"/>
        <v>SD</v>
      </c>
      <c r="W250" t="str">
        <f t="shared" si="133"/>
        <v>SD</v>
      </c>
      <c r="X250" s="17">
        <f t="shared" si="122"/>
        <v>1.3327417939147823</v>
      </c>
      <c r="Y250" s="34" t="str">
        <f t="shared" si="138"/>
        <v>SD</v>
      </c>
      <c r="Z250">
        <v>0</v>
      </c>
      <c r="AB250" s="16">
        <f t="shared" si="146"/>
        <v>40421</v>
      </c>
      <c r="AC250" s="1">
        <f t="shared" si="116"/>
        <v>0.55216125470299093</v>
      </c>
      <c r="AD250" s="1">
        <f t="shared" si="116"/>
        <v>0.55216125470299093</v>
      </c>
      <c r="AE250" s="1" t="e">
        <f t="shared" si="116"/>
        <v>#N/A</v>
      </c>
      <c r="AF250" s="1" t="e">
        <f t="shared" si="108"/>
        <v>#N/A</v>
      </c>
      <c r="AG250">
        <v>0</v>
      </c>
      <c r="AH250" s="1">
        <v>-53.1</v>
      </c>
      <c r="AJ250" s="16">
        <f t="shared" si="117"/>
        <v>40421</v>
      </c>
      <c r="AK250" s="1">
        <f t="shared" si="123"/>
        <v>0.55216125470299093</v>
      </c>
      <c r="AL250" s="1">
        <f t="shared" si="123"/>
        <v>0.55216125470299093</v>
      </c>
      <c r="AM250" s="1" t="e">
        <f t="shared" si="123"/>
        <v>#N/A</v>
      </c>
      <c r="AN250" s="1" t="e">
        <f t="shared" si="118"/>
        <v>#N/A</v>
      </c>
      <c r="AO250" s="1">
        <f t="shared" si="124"/>
        <v>1101.5999999999999</v>
      </c>
      <c r="AP250" s="1">
        <f t="shared" si="125"/>
        <v>1101.5999999999999</v>
      </c>
      <c r="AQ250" s="1" t="e">
        <f t="shared" si="126"/>
        <v>#N/A</v>
      </c>
      <c r="AR250" s="1" t="e">
        <f t="shared" si="127"/>
        <v>#N/A</v>
      </c>
      <c r="AS250" s="1"/>
      <c r="AT250" s="1"/>
      <c r="AU250" s="16">
        <f t="shared" si="131"/>
        <v>40421</v>
      </c>
      <c r="AV250">
        <f t="shared" si="134"/>
        <v>3</v>
      </c>
      <c r="AW250">
        <f t="shared" si="135"/>
        <v>3</v>
      </c>
      <c r="AX250" s="1"/>
      <c r="AY250" s="1"/>
      <c r="AZ250" s="7">
        <f t="shared" si="119"/>
        <v>40421</v>
      </c>
      <c r="BA250" s="1">
        <f>_xll.BDH($BA$4,"PX_LAST",$A249,$A249,"Days=A","Fill=P")</f>
        <v>1101.5999999999999</v>
      </c>
      <c r="BB250" s="1" t="str">
        <f t="shared" si="128"/>
        <v>SD</v>
      </c>
      <c r="BC250" s="1">
        <f t="shared" si="129"/>
        <v>0</v>
      </c>
      <c r="BD250" s="1">
        <f t="shared" si="132"/>
        <v>6.8777832756061308E-2</v>
      </c>
      <c r="BE250" s="1">
        <f t="shared" si="130"/>
        <v>0</v>
      </c>
      <c r="BF250" s="1">
        <f t="shared" si="136"/>
        <v>658.86735841228381</v>
      </c>
      <c r="BG250" s="1">
        <f t="shared" si="137"/>
        <v>278.58280858811912</v>
      </c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6" t="e">
        <f t="shared" si="109"/>
        <v>#REF!</v>
      </c>
      <c r="BS250">
        <f t="shared" si="120"/>
        <v>3</v>
      </c>
      <c r="BT250">
        <f t="shared" si="121"/>
        <v>1</v>
      </c>
    </row>
    <row r="251" spans="1:72" x14ac:dyDescent="0.25">
      <c r="A251" s="7">
        <v>40451</v>
      </c>
      <c r="B251" s="8">
        <v>-0.125582</v>
      </c>
      <c r="C251" s="8">
        <f t="shared" si="110"/>
        <v>-0.13538171211331201</v>
      </c>
      <c r="D251" s="9">
        <f t="shared" si="140"/>
        <v>0.41804217188482812</v>
      </c>
      <c r="E251" s="8">
        <v>6.6</v>
      </c>
      <c r="F251" s="8">
        <f t="shared" si="111"/>
        <v>6.7289584472184192</v>
      </c>
      <c r="G251" s="9">
        <f t="shared" si="141"/>
        <v>1.0345830026870155</v>
      </c>
      <c r="H251" s="8">
        <v>-0.24859999999999999</v>
      </c>
      <c r="I251" s="8">
        <f t="shared" si="112"/>
        <v>-0.20783685292210835</v>
      </c>
      <c r="J251" s="9">
        <f t="shared" si="113"/>
        <v>-7.8368529221083394E-3</v>
      </c>
      <c r="K251" s="8">
        <v>-0.751</v>
      </c>
      <c r="L251" s="8">
        <f t="shared" si="114"/>
        <v>-0.7924925570647956</v>
      </c>
      <c r="M251" s="9">
        <f t="shared" si="142"/>
        <v>0.80009230864929803</v>
      </c>
      <c r="N251" s="17">
        <v>-7.9</v>
      </c>
      <c r="O251" s="17">
        <f t="shared" si="145"/>
        <v>-16.207577171520583</v>
      </c>
      <c r="P251" s="79">
        <f t="shared" si="147"/>
        <v>-0.92122584439579946</v>
      </c>
      <c r="Q251" t="str">
        <f>_xll.BDH($Q$2,"PX_LAST",A251,A251,"Days=A","Fill=P")</f>
        <v>#N/A Invalid Security</v>
      </c>
      <c r="U251" s="40">
        <f t="shared" si="143"/>
        <v>0.56122015757475829</v>
      </c>
      <c r="V251" s="14" t="str">
        <f t="shared" si="139"/>
        <v>E</v>
      </c>
      <c r="W251" t="str">
        <f t="shared" si="133"/>
        <v>E</v>
      </c>
      <c r="X251" s="17">
        <f t="shared" si="122"/>
        <v>0.56122015757475829</v>
      </c>
      <c r="Y251" s="34" t="str">
        <f t="shared" si="138"/>
        <v>E</v>
      </c>
      <c r="Z251">
        <v>0</v>
      </c>
      <c r="AB251" s="16">
        <f t="shared" si="146"/>
        <v>40451</v>
      </c>
      <c r="AC251" s="1">
        <f t="shared" si="116"/>
        <v>0.56122015757475829</v>
      </c>
      <c r="AD251" s="1">
        <f t="shared" si="116"/>
        <v>0.56122015757475829</v>
      </c>
      <c r="AE251" s="1" t="e">
        <f t="shared" si="116"/>
        <v>#N/A</v>
      </c>
      <c r="AF251" s="1" t="e">
        <f t="shared" si="108"/>
        <v>#N/A</v>
      </c>
      <c r="AG251">
        <v>0</v>
      </c>
      <c r="AH251" s="1">
        <v>-7.9</v>
      </c>
      <c r="AJ251" s="16">
        <f t="shared" si="117"/>
        <v>40451</v>
      </c>
      <c r="AK251" s="1">
        <f t="shared" si="123"/>
        <v>0.56122015757475829</v>
      </c>
      <c r="AL251" s="1">
        <f t="shared" si="123"/>
        <v>0.56122015757475829</v>
      </c>
      <c r="AM251" s="1" t="e">
        <f t="shared" si="123"/>
        <v>#N/A</v>
      </c>
      <c r="AN251" s="1" t="e">
        <f t="shared" si="118"/>
        <v>#N/A</v>
      </c>
      <c r="AO251" s="1">
        <f t="shared" si="124"/>
        <v>1049.33</v>
      </c>
      <c r="AP251" s="1">
        <f t="shared" si="125"/>
        <v>1049.33</v>
      </c>
      <c r="AQ251" s="1" t="e">
        <f t="shared" si="126"/>
        <v>#N/A</v>
      </c>
      <c r="AR251" s="1" t="e">
        <f t="shared" si="127"/>
        <v>#N/A</v>
      </c>
      <c r="AS251" s="1"/>
      <c r="AT251" s="1"/>
      <c r="AU251" s="16">
        <f t="shared" si="131"/>
        <v>40451</v>
      </c>
      <c r="AV251">
        <f t="shared" si="134"/>
        <v>4</v>
      </c>
      <c r="AW251">
        <f t="shared" si="135"/>
        <v>4</v>
      </c>
      <c r="AX251" s="1"/>
      <c r="AY251" s="1"/>
      <c r="AZ251" s="7">
        <f t="shared" si="119"/>
        <v>40451</v>
      </c>
      <c r="BA251" s="1">
        <f>_xll.BDH($BA$4,"PX_LAST",$A250,$A250,"Days=A","Fill=P")</f>
        <v>1049.33</v>
      </c>
      <c r="BB251" s="1" t="str">
        <f t="shared" si="128"/>
        <v>E</v>
      </c>
      <c r="BC251" s="1">
        <f t="shared" si="129"/>
        <v>1</v>
      </c>
      <c r="BD251" s="1">
        <f t="shared" si="132"/>
        <v>-4.7449164851125603E-2</v>
      </c>
      <c r="BE251" s="1">
        <f t="shared" si="130"/>
        <v>0</v>
      </c>
      <c r="BF251" s="1">
        <f t="shared" si="136"/>
        <v>658.86735841228381</v>
      </c>
      <c r="BG251" s="1">
        <f t="shared" si="137"/>
        <v>265.36428697873191</v>
      </c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6" t="e">
        <f t="shared" si="109"/>
        <v>#REF!</v>
      </c>
      <c r="BS251">
        <f t="shared" si="120"/>
        <v>4</v>
      </c>
      <c r="BT251">
        <f t="shared" si="121"/>
        <v>1</v>
      </c>
    </row>
    <row r="252" spans="1:72" x14ac:dyDescent="0.25">
      <c r="A252" s="7">
        <v>40482</v>
      </c>
      <c r="B252" s="8">
        <v>-0.17252700000000001</v>
      </c>
      <c r="C252" s="8">
        <f t="shared" si="110"/>
        <v>-0.16509794242266243</v>
      </c>
      <c r="D252" s="9">
        <f t="shared" si="140"/>
        <v>5.5212367168715375E-3</v>
      </c>
      <c r="E252" s="8">
        <v>6.1</v>
      </c>
      <c r="F252" s="8">
        <f t="shared" si="111"/>
        <v>6.2257916894436836</v>
      </c>
      <c r="G252" s="9">
        <f t="shared" si="141"/>
        <v>0.8972846766339343</v>
      </c>
      <c r="H252" s="8">
        <v>-0.157</v>
      </c>
      <c r="I252" s="8">
        <f t="shared" si="112"/>
        <v>-0.16716737058442169</v>
      </c>
      <c r="J252" s="9">
        <f t="shared" si="113"/>
        <v>3.2832629415578324E-2</v>
      </c>
      <c r="K252" s="8">
        <v>-0.67</v>
      </c>
      <c r="L252" s="8">
        <f t="shared" si="114"/>
        <v>-0.69449851141295915</v>
      </c>
      <c r="M252" s="9">
        <f t="shared" si="142"/>
        <v>0.84563641876577245</v>
      </c>
      <c r="N252" s="17">
        <v>1.7</v>
      </c>
      <c r="O252" s="17">
        <f t="shared" si="145"/>
        <v>-1.8815154343041167</v>
      </c>
      <c r="P252" s="79">
        <f t="shared" si="147"/>
        <v>-0.56710464427605822</v>
      </c>
      <c r="Q252" t="str">
        <f>_xll.BDH($Q$2,"PX_LAST",A252,A252,"Days=A","Fill=P")</f>
        <v>#N/A Invalid Security</v>
      </c>
      <c r="U252" s="40">
        <f t="shared" si="143"/>
        <v>0.44531874038303915</v>
      </c>
      <c r="V252" s="14" t="str">
        <f t="shared" si="139"/>
        <v>SD</v>
      </c>
      <c r="W252" t="str">
        <f t="shared" si="133"/>
        <v>SD</v>
      </c>
      <c r="X252" s="17">
        <f t="shared" si="122"/>
        <v>0.44531874038303915</v>
      </c>
      <c r="Y252" s="34" t="str">
        <f t="shared" si="138"/>
        <v>SD</v>
      </c>
      <c r="Z252">
        <v>0</v>
      </c>
      <c r="AB252" s="16">
        <f t="shared" si="146"/>
        <v>40482</v>
      </c>
      <c r="AC252" s="1">
        <f t="shared" si="116"/>
        <v>0.44531874038303915</v>
      </c>
      <c r="AD252" s="1">
        <f t="shared" si="116"/>
        <v>0.44531874038303915</v>
      </c>
      <c r="AE252" s="1" t="e">
        <f t="shared" si="116"/>
        <v>#N/A</v>
      </c>
      <c r="AF252" s="1" t="e">
        <f t="shared" si="108"/>
        <v>#N/A</v>
      </c>
      <c r="AG252">
        <v>0</v>
      </c>
      <c r="AH252" s="1">
        <v>1.7</v>
      </c>
      <c r="AJ252" s="16">
        <f t="shared" si="117"/>
        <v>40482</v>
      </c>
      <c r="AK252" s="1">
        <f t="shared" si="123"/>
        <v>0.44531874038303915</v>
      </c>
      <c r="AL252" s="1">
        <f t="shared" si="123"/>
        <v>0.44531874038303915</v>
      </c>
      <c r="AM252" s="1" t="e">
        <f t="shared" si="123"/>
        <v>#N/A</v>
      </c>
      <c r="AN252" s="1" t="e">
        <f t="shared" si="118"/>
        <v>#N/A</v>
      </c>
      <c r="AO252" s="1">
        <f t="shared" si="124"/>
        <v>1141.2</v>
      </c>
      <c r="AP252" s="1">
        <f t="shared" si="125"/>
        <v>1141.2</v>
      </c>
      <c r="AQ252" s="1" t="e">
        <f t="shared" si="126"/>
        <v>#N/A</v>
      </c>
      <c r="AR252" s="1" t="e">
        <f t="shared" si="127"/>
        <v>#N/A</v>
      </c>
      <c r="AS252" s="1"/>
      <c r="AT252" s="1"/>
      <c r="AU252" s="16">
        <f t="shared" si="131"/>
        <v>40482</v>
      </c>
      <c r="AV252">
        <f t="shared" si="134"/>
        <v>3</v>
      </c>
      <c r="AW252">
        <f t="shared" si="135"/>
        <v>3</v>
      </c>
      <c r="AX252" s="1"/>
      <c r="AY252" s="1"/>
      <c r="AZ252" s="7">
        <f t="shared" si="119"/>
        <v>40482</v>
      </c>
      <c r="BA252" s="1">
        <f>_xll.BDH($BA$4,"PX_LAST",$A251,$A251,"Days=A","Fill=P")</f>
        <v>1141.2</v>
      </c>
      <c r="BB252" s="1" t="str">
        <f t="shared" si="128"/>
        <v>SD</v>
      </c>
      <c r="BC252" s="1">
        <f t="shared" si="129"/>
        <v>0</v>
      </c>
      <c r="BD252" s="1">
        <f t="shared" si="132"/>
        <v>8.7551104037814742E-2</v>
      </c>
      <c r="BE252" s="1">
        <f t="shared" si="130"/>
        <v>8.7551104037814742E-2</v>
      </c>
      <c r="BF252" s="1">
        <f t="shared" si="136"/>
        <v>716.55192305575781</v>
      </c>
      <c r="BG252" s="1">
        <f t="shared" si="137"/>
        <v>288.59722327592738</v>
      </c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6" t="e">
        <f t="shared" si="109"/>
        <v>#REF!</v>
      </c>
      <c r="BS252">
        <f t="shared" si="120"/>
        <v>3</v>
      </c>
      <c r="BT252">
        <f t="shared" si="121"/>
        <v>1</v>
      </c>
    </row>
    <row r="253" spans="1:72" x14ac:dyDescent="0.25">
      <c r="A253" s="7">
        <v>40512</v>
      </c>
      <c r="B253" s="8">
        <v>-7.3149000000000006E-2</v>
      </c>
      <c r="C253" s="8">
        <f t="shared" si="110"/>
        <v>-9.1538788484532493E-2</v>
      </c>
      <c r="D253" s="9">
        <f t="shared" si="140"/>
        <v>0.75886190918436158</v>
      </c>
      <c r="E253" s="8">
        <v>6.1</v>
      </c>
      <c r="F253" s="8">
        <f t="shared" si="111"/>
        <v>6.1251583378887364</v>
      </c>
      <c r="G253" s="9">
        <f t="shared" si="141"/>
        <v>0.81161100884091286</v>
      </c>
      <c r="H253" s="8">
        <v>-6.1600000000000002E-2</v>
      </c>
      <c r="I253" s="8">
        <f t="shared" si="112"/>
        <v>-8.2713474116884345E-2</v>
      </c>
      <c r="J253" s="9">
        <f t="shared" si="113"/>
        <v>0.11728652588311567</v>
      </c>
      <c r="K253" s="8">
        <v>-0.871</v>
      </c>
      <c r="L253" s="8">
        <f t="shared" si="114"/>
        <v>-0.83569970228259194</v>
      </c>
      <c r="M253" s="9">
        <f t="shared" si="142"/>
        <v>0.62973256026875335</v>
      </c>
      <c r="N253" s="17">
        <v>22.4</v>
      </c>
      <c r="O253" s="17">
        <f t="shared" si="145"/>
        <v>17.543696913139176</v>
      </c>
      <c r="P253" s="79">
        <f t="shared" si="147"/>
        <v>0.14584516284111038</v>
      </c>
      <c r="Q253" t="str">
        <f>_xll.BDH($Q$2,"PX_LAST",A253,A253,"Days=A","Fill=P")</f>
        <v>#N/A Invalid Security</v>
      </c>
      <c r="U253" s="40">
        <f t="shared" si="143"/>
        <v>0.57937300104428591</v>
      </c>
      <c r="V253" s="14" t="str">
        <f t="shared" si="139"/>
        <v>E</v>
      </c>
      <c r="W253" t="str">
        <f t="shared" si="133"/>
        <v>E</v>
      </c>
      <c r="X253" s="17">
        <f t="shared" si="122"/>
        <v>0.57937300104428591</v>
      </c>
      <c r="Y253" s="34" t="str">
        <f t="shared" si="138"/>
        <v>E</v>
      </c>
      <c r="Z253">
        <v>0</v>
      </c>
      <c r="AB253" s="16">
        <f t="shared" si="146"/>
        <v>40512</v>
      </c>
      <c r="AC253" s="1">
        <f t="shared" si="116"/>
        <v>0.57937300104428591</v>
      </c>
      <c r="AD253" s="1" t="e">
        <f t="shared" si="116"/>
        <v>#N/A</v>
      </c>
      <c r="AE253" s="1" t="e">
        <f t="shared" si="116"/>
        <v>#N/A</v>
      </c>
      <c r="AF253" s="1" t="e">
        <f t="shared" si="108"/>
        <v>#N/A</v>
      </c>
      <c r="AG253">
        <v>0</v>
      </c>
      <c r="AH253" s="1">
        <v>22.4</v>
      </c>
      <c r="AJ253" s="16">
        <f t="shared" si="117"/>
        <v>40512</v>
      </c>
      <c r="AK253" s="1">
        <f t="shared" si="123"/>
        <v>0.57937300104428591</v>
      </c>
      <c r="AL253" s="1" t="e">
        <f t="shared" si="123"/>
        <v>#N/A</v>
      </c>
      <c r="AM253" s="1" t="e">
        <f t="shared" si="123"/>
        <v>#N/A</v>
      </c>
      <c r="AN253" s="1" t="e">
        <f t="shared" si="118"/>
        <v>#N/A</v>
      </c>
      <c r="AO253" s="1">
        <f t="shared" si="124"/>
        <v>1183.26</v>
      </c>
      <c r="AP253" s="1" t="e">
        <f t="shared" si="125"/>
        <v>#N/A</v>
      </c>
      <c r="AQ253" s="1" t="e">
        <f t="shared" si="126"/>
        <v>#N/A</v>
      </c>
      <c r="AR253" s="1" t="e">
        <f t="shared" si="127"/>
        <v>#N/A</v>
      </c>
      <c r="AS253" s="1"/>
      <c r="AT253" s="1"/>
      <c r="AU253" s="16">
        <f t="shared" si="131"/>
        <v>40512</v>
      </c>
      <c r="AV253">
        <f t="shared" si="134"/>
        <v>4</v>
      </c>
      <c r="AW253">
        <f t="shared" si="135"/>
        <v>4</v>
      </c>
      <c r="AX253" s="1"/>
      <c r="AY253" s="1"/>
      <c r="AZ253" s="7">
        <f t="shared" si="119"/>
        <v>40512</v>
      </c>
      <c r="BA253" s="1">
        <f>_xll.BDH($BA$4,"PX_LAST",$A252,$A252,"Days=A","Fill=P")</f>
        <v>1183.26</v>
      </c>
      <c r="BB253" s="1" t="str">
        <f t="shared" si="128"/>
        <v>E</v>
      </c>
      <c r="BC253" s="1">
        <f t="shared" si="129"/>
        <v>1</v>
      </c>
      <c r="BD253" s="1">
        <f t="shared" si="132"/>
        <v>3.6855941114616098E-2</v>
      </c>
      <c r="BE253" s="1">
        <f t="shared" si="130"/>
        <v>0</v>
      </c>
      <c r="BF253" s="1">
        <f t="shared" si="136"/>
        <v>716.55192305575781</v>
      </c>
      <c r="BG253" s="1">
        <f t="shared" si="137"/>
        <v>299.23374554282668</v>
      </c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6" t="e">
        <f t="shared" si="109"/>
        <v>#REF!</v>
      </c>
      <c r="BS253">
        <f t="shared" si="120"/>
        <v>4</v>
      </c>
      <c r="BT253">
        <f t="shared" si="121"/>
        <v>1</v>
      </c>
    </row>
    <row r="254" spans="1:72" x14ac:dyDescent="0.25">
      <c r="A254" s="7">
        <v>40543</v>
      </c>
      <c r="B254" s="8">
        <v>-5.0785999999999998E-2</v>
      </c>
      <c r="C254" s="8">
        <f t="shared" si="110"/>
        <v>-5.8936557696906498E-2</v>
      </c>
      <c r="D254" s="9">
        <f t="shared" si="140"/>
        <v>1.0459733512359135</v>
      </c>
      <c r="E254" s="8">
        <v>6.1</v>
      </c>
      <c r="F254" s="8">
        <f t="shared" si="111"/>
        <v>6.1050316675777472</v>
      </c>
      <c r="G254" s="9">
        <f t="shared" si="141"/>
        <v>0.74479049749520554</v>
      </c>
      <c r="H254" s="8">
        <v>0.28420000000000001</v>
      </c>
      <c r="I254" s="8">
        <f t="shared" si="112"/>
        <v>0.21081730517662314</v>
      </c>
      <c r="J254" s="9">
        <f t="shared" si="113"/>
        <v>0.41081730517662318</v>
      </c>
      <c r="K254" s="8">
        <v>-0.55700000000000005</v>
      </c>
      <c r="L254" s="8">
        <f t="shared" si="114"/>
        <v>-0.61273994045651847</v>
      </c>
      <c r="M254" s="9">
        <f t="shared" si="142"/>
        <v>0.8796357474602996</v>
      </c>
      <c r="N254" s="17">
        <v>14.6</v>
      </c>
      <c r="O254" s="17">
        <f t="shared" si="145"/>
        <v>15.188739382627835</v>
      </c>
      <c r="P254" s="79">
        <f t="shared" si="147"/>
        <v>2.3669038049188938E-2</v>
      </c>
      <c r="Q254" t="str">
        <f>_xll.BDH($Q$2,"PX_LAST",A254,A254,"Days=A","Fill=P")</f>
        <v>#N/A Invalid Security</v>
      </c>
      <c r="U254" s="40">
        <f t="shared" si="143"/>
        <v>0.77030422534201048</v>
      </c>
      <c r="V254" s="14" t="str">
        <f t="shared" si="139"/>
        <v>E</v>
      </c>
      <c r="W254" t="str">
        <f t="shared" si="133"/>
        <v>E</v>
      </c>
      <c r="X254" s="17">
        <f t="shared" si="122"/>
        <v>0.57937300104428591</v>
      </c>
      <c r="Y254" s="34" t="str">
        <f t="shared" si="138"/>
        <v>E</v>
      </c>
      <c r="Z254">
        <v>0</v>
      </c>
      <c r="AB254" s="16">
        <f t="shared" si="146"/>
        <v>40543</v>
      </c>
      <c r="AC254" s="1">
        <f t="shared" si="116"/>
        <v>0.77030422534201048</v>
      </c>
      <c r="AD254" s="1" t="e">
        <f t="shared" si="116"/>
        <v>#N/A</v>
      </c>
      <c r="AE254" s="1" t="e">
        <f t="shared" si="116"/>
        <v>#N/A</v>
      </c>
      <c r="AF254" s="1" t="e">
        <f t="shared" si="108"/>
        <v>#N/A</v>
      </c>
      <c r="AG254">
        <v>0</v>
      </c>
      <c r="AH254" s="1">
        <v>14.6</v>
      </c>
      <c r="AJ254" s="16">
        <f t="shared" si="117"/>
        <v>40543</v>
      </c>
      <c r="AK254" s="1">
        <f t="shared" si="123"/>
        <v>0.77030422534201048</v>
      </c>
      <c r="AL254" s="1" t="e">
        <f t="shared" si="123"/>
        <v>#N/A</v>
      </c>
      <c r="AM254" s="1" t="e">
        <f t="shared" si="123"/>
        <v>#N/A</v>
      </c>
      <c r="AN254" s="1" t="e">
        <f t="shared" si="118"/>
        <v>#N/A</v>
      </c>
      <c r="AO254" s="1">
        <f t="shared" si="124"/>
        <v>1180.55</v>
      </c>
      <c r="AP254" s="1" t="e">
        <f t="shared" si="125"/>
        <v>#N/A</v>
      </c>
      <c r="AQ254" s="1" t="e">
        <f t="shared" si="126"/>
        <v>#N/A</v>
      </c>
      <c r="AR254" s="1" t="e">
        <f t="shared" si="127"/>
        <v>#N/A</v>
      </c>
      <c r="AS254" s="1"/>
      <c r="AT254" s="1"/>
      <c r="AU254" s="16">
        <f t="shared" si="131"/>
        <v>40543</v>
      </c>
      <c r="AV254">
        <f t="shared" si="134"/>
        <v>4</v>
      </c>
      <c r="AW254">
        <f t="shared" si="135"/>
        <v>4</v>
      </c>
      <c r="AX254" s="1"/>
      <c r="AY254" s="1"/>
      <c r="AZ254" s="7">
        <f t="shared" si="119"/>
        <v>40543</v>
      </c>
      <c r="BA254" s="1">
        <f>_xll.BDH($BA$4,"PX_LAST",$A253,$A253,"Days=A","Fill=P")</f>
        <v>1180.55</v>
      </c>
      <c r="BB254" s="1" t="str">
        <f t="shared" si="128"/>
        <v>E</v>
      </c>
      <c r="BC254" s="1">
        <f t="shared" si="129"/>
        <v>1</v>
      </c>
      <c r="BD254" s="1">
        <f t="shared" si="132"/>
        <v>-2.2902827780877377E-3</v>
      </c>
      <c r="BE254" s="1">
        <f t="shared" si="130"/>
        <v>-2.2902827780877377E-3</v>
      </c>
      <c r="BF254" s="1">
        <f t="shared" si="136"/>
        <v>714.91081652677758</v>
      </c>
      <c r="BG254" s="1">
        <f t="shared" si="137"/>
        <v>298.54841564878728</v>
      </c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6" t="e">
        <f t="shared" si="109"/>
        <v>#REF!</v>
      </c>
      <c r="BS254">
        <f t="shared" si="120"/>
        <v>4</v>
      </c>
      <c r="BT254">
        <f t="shared" si="121"/>
        <v>1</v>
      </c>
    </row>
    <row r="255" spans="1:72" x14ac:dyDescent="0.25">
      <c r="A255" s="7">
        <v>40574</v>
      </c>
      <c r="B255" s="8">
        <v>-8.8769999999999995E-3</v>
      </c>
      <c r="C255" s="8">
        <f t="shared" si="110"/>
        <v>-1.8888911539381298E-2</v>
      </c>
      <c r="D255" s="9">
        <f t="shared" si="140"/>
        <v>1.4128679238083932</v>
      </c>
      <c r="E255" s="8">
        <v>5.7</v>
      </c>
      <c r="F255" s="8">
        <f t="shared" si="111"/>
        <v>5.7810063335155499</v>
      </c>
      <c r="G255" s="9">
        <f t="shared" si="141"/>
        <v>0.63766132525516139</v>
      </c>
      <c r="H255" s="8">
        <v>-0.15310000000000001</v>
      </c>
      <c r="I255" s="8">
        <f t="shared" si="112"/>
        <v>-8.0316538964675388E-2</v>
      </c>
      <c r="J255" s="9">
        <f t="shared" si="113"/>
        <v>0.11968346103532462</v>
      </c>
      <c r="K255" s="8">
        <v>-0.52800000000000002</v>
      </c>
      <c r="L255" s="8">
        <f t="shared" si="114"/>
        <v>-0.54494798809130374</v>
      </c>
      <c r="M255" s="9">
        <f t="shared" si="142"/>
        <v>0.94551441787016766</v>
      </c>
      <c r="N255" s="17">
        <v>28.7</v>
      </c>
      <c r="O255" s="17">
        <f t="shared" si="145"/>
        <v>25.997747876525569</v>
      </c>
      <c r="P255" s="79">
        <f t="shared" si="147"/>
        <v>0.57068588970617751</v>
      </c>
      <c r="Q255" t="str">
        <f>_xll.BDH($Q$2,"PX_LAST",A255,A255,"Days=A","Fill=P")</f>
        <v>#N/A Invalid Security</v>
      </c>
      <c r="U255" s="40">
        <f t="shared" si="143"/>
        <v>0.77893178199226176</v>
      </c>
      <c r="V255" s="14" t="str">
        <f t="shared" si="139"/>
        <v>E</v>
      </c>
      <c r="W255" t="str">
        <f t="shared" si="133"/>
        <v>E</v>
      </c>
      <c r="X255" s="17">
        <f t="shared" si="122"/>
        <v>0.57937300104428591</v>
      </c>
      <c r="Y255" s="34" t="str">
        <f t="shared" si="138"/>
        <v>E</v>
      </c>
      <c r="Z255">
        <v>0</v>
      </c>
      <c r="AB255" s="16">
        <f t="shared" si="146"/>
        <v>40574</v>
      </c>
      <c r="AC255" s="1">
        <f t="shared" si="116"/>
        <v>0.77893178199226176</v>
      </c>
      <c r="AD255" s="1">
        <f t="shared" si="116"/>
        <v>0.77893178199226176</v>
      </c>
      <c r="AE255" s="1" t="e">
        <f t="shared" si="116"/>
        <v>#N/A</v>
      </c>
      <c r="AF255" s="1" t="e">
        <f t="shared" si="108"/>
        <v>#N/A</v>
      </c>
      <c r="AG255">
        <v>0</v>
      </c>
      <c r="AH255" s="1">
        <v>28.7</v>
      </c>
      <c r="AJ255" s="16">
        <f t="shared" si="117"/>
        <v>40574</v>
      </c>
      <c r="AK255" s="1">
        <f t="shared" si="123"/>
        <v>0.77893178199226176</v>
      </c>
      <c r="AL255" s="1">
        <f t="shared" si="123"/>
        <v>0.77893178199226176</v>
      </c>
      <c r="AM255" s="1" t="e">
        <f t="shared" si="123"/>
        <v>#N/A</v>
      </c>
      <c r="AN255" s="1" t="e">
        <f t="shared" si="118"/>
        <v>#N/A</v>
      </c>
      <c r="AO255" s="1">
        <f t="shared" si="124"/>
        <v>1257.6400000000001</v>
      </c>
      <c r="AP255" s="1">
        <f t="shared" si="125"/>
        <v>1257.6400000000001</v>
      </c>
      <c r="AQ255" s="1" t="e">
        <f t="shared" si="126"/>
        <v>#N/A</v>
      </c>
      <c r="AR255" s="1" t="e">
        <f t="shared" si="127"/>
        <v>#N/A</v>
      </c>
      <c r="AS255" s="1"/>
      <c r="AT255" s="1"/>
      <c r="AU255" s="16">
        <f t="shared" si="131"/>
        <v>40574</v>
      </c>
      <c r="AV255">
        <f t="shared" si="134"/>
        <v>4</v>
      </c>
      <c r="AW255">
        <f t="shared" si="135"/>
        <v>4</v>
      </c>
      <c r="AX255" s="1"/>
      <c r="AY255" s="1"/>
      <c r="AZ255" s="7">
        <f t="shared" si="119"/>
        <v>40574</v>
      </c>
      <c r="BA255" s="1">
        <f>_xll.BDH($BA$4,"PX_LAST",$A254,$A254,"Days=A","Fill=P")</f>
        <v>1257.6400000000001</v>
      </c>
      <c r="BB255" s="1" t="str">
        <f t="shared" si="128"/>
        <v>E</v>
      </c>
      <c r="BC255" s="1">
        <f t="shared" si="129"/>
        <v>1</v>
      </c>
      <c r="BD255" s="1">
        <f t="shared" si="132"/>
        <v>6.5300072000338938E-2</v>
      </c>
      <c r="BE255" s="1">
        <f t="shared" si="130"/>
        <v>6.5300072000338938E-2</v>
      </c>
      <c r="BF255" s="1">
        <f t="shared" si="136"/>
        <v>761.59454431979725</v>
      </c>
      <c r="BG255" s="1">
        <f t="shared" si="137"/>
        <v>318.0436486862402</v>
      </c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6" t="e">
        <f t="shared" si="109"/>
        <v>#REF!</v>
      </c>
      <c r="BS255">
        <f t="shared" si="120"/>
        <v>4</v>
      </c>
      <c r="BT255">
        <f t="shared" si="121"/>
        <v>1</v>
      </c>
    </row>
    <row r="256" spans="1:72" x14ac:dyDescent="0.25">
      <c r="A256" s="7">
        <v>40602</v>
      </c>
      <c r="B256" s="8">
        <v>-5.4343000000000002E-2</v>
      </c>
      <c r="C256" s="8">
        <f t="shared" si="110"/>
        <v>-4.7252182307876263E-2</v>
      </c>
      <c r="D256" s="9">
        <f t="shared" si="140"/>
        <v>0.96324698996652669</v>
      </c>
      <c r="E256" s="8">
        <v>6.5</v>
      </c>
      <c r="F256" s="8">
        <f t="shared" si="111"/>
        <v>6.3562012667031098</v>
      </c>
      <c r="G256" s="9">
        <f t="shared" si="141"/>
        <v>0.6568924602783176</v>
      </c>
      <c r="H256" s="8">
        <v>-0.4637</v>
      </c>
      <c r="I256" s="8">
        <f t="shared" si="112"/>
        <v>-0.38702330779293509</v>
      </c>
      <c r="J256" s="9">
        <f t="shared" si="113"/>
        <v>-0.18702330779293508</v>
      </c>
      <c r="K256" s="8">
        <v>-0.14899999999999999</v>
      </c>
      <c r="L256" s="8">
        <f t="shared" si="114"/>
        <v>-0.22818959761826074</v>
      </c>
      <c r="M256" s="9">
        <f t="shared" si="142"/>
        <v>1.5467387764620382</v>
      </c>
      <c r="N256" s="17">
        <v>74.5</v>
      </c>
      <c r="O256" s="17">
        <f t="shared" si="145"/>
        <v>64.799549575305122</v>
      </c>
      <c r="P256" s="79">
        <f t="shared" si="147"/>
        <v>2.229285248429469</v>
      </c>
      <c r="Q256" t="str">
        <f>_xll.BDH($Q$2,"PX_LAST",A256,A256,"Days=A","Fill=P")</f>
        <v>#N/A Invalid Security</v>
      </c>
      <c r="U256" s="40">
        <f t="shared" si="143"/>
        <v>0.74496372972848679</v>
      </c>
      <c r="V256" s="14" t="str">
        <f t="shared" si="139"/>
        <v>SD</v>
      </c>
      <c r="W256" t="str">
        <f t="shared" si="133"/>
        <v>SD</v>
      </c>
      <c r="X256" s="17">
        <f t="shared" si="122"/>
        <v>0.74496372972848679</v>
      </c>
      <c r="Y256" s="34" t="str">
        <f t="shared" si="138"/>
        <v>SD</v>
      </c>
      <c r="Z256">
        <v>0</v>
      </c>
      <c r="AB256" s="16">
        <f t="shared" si="146"/>
        <v>40602</v>
      </c>
      <c r="AC256" s="1" t="e">
        <f t="shared" si="116"/>
        <v>#N/A</v>
      </c>
      <c r="AD256" s="1">
        <f t="shared" si="116"/>
        <v>0.74496372972848679</v>
      </c>
      <c r="AE256" s="1" t="e">
        <f t="shared" si="116"/>
        <v>#N/A</v>
      </c>
      <c r="AF256" s="1" t="e">
        <f t="shared" si="108"/>
        <v>#N/A</v>
      </c>
      <c r="AG256">
        <v>0</v>
      </c>
      <c r="AH256" s="1">
        <v>74.5</v>
      </c>
      <c r="AJ256" s="16">
        <f t="shared" si="117"/>
        <v>40602</v>
      </c>
      <c r="AK256" s="1" t="e">
        <f t="shared" si="123"/>
        <v>#N/A</v>
      </c>
      <c r="AL256" s="1">
        <f t="shared" si="123"/>
        <v>0.74496372972848679</v>
      </c>
      <c r="AM256" s="1" t="e">
        <f t="shared" si="123"/>
        <v>#N/A</v>
      </c>
      <c r="AN256" s="1" t="e">
        <f t="shared" si="118"/>
        <v>#N/A</v>
      </c>
      <c r="AO256" s="1" t="e">
        <f t="shared" si="124"/>
        <v>#N/A</v>
      </c>
      <c r="AP256" s="1">
        <f t="shared" si="125"/>
        <v>1286.1199999999999</v>
      </c>
      <c r="AQ256" s="1" t="e">
        <f t="shared" si="126"/>
        <v>#N/A</v>
      </c>
      <c r="AR256" s="1" t="e">
        <f t="shared" si="127"/>
        <v>#N/A</v>
      </c>
      <c r="AS256" s="1"/>
      <c r="AT256" s="1"/>
      <c r="AU256" s="16">
        <f t="shared" si="131"/>
        <v>40602</v>
      </c>
      <c r="AV256">
        <f t="shared" si="134"/>
        <v>3</v>
      </c>
      <c r="AW256">
        <f t="shared" si="135"/>
        <v>3</v>
      </c>
      <c r="AX256" s="1"/>
      <c r="AY256" s="1"/>
      <c r="AZ256" s="7">
        <f t="shared" si="119"/>
        <v>40602</v>
      </c>
      <c r="BA256" s="1">
        <f>_xll.BDH($BA$4,"PX_LAST",$A255,$A255,"Days=A","Fill=P")</f>
        <v>1286.1199999999999</v>
      </c>
      <c r="BB256" s="1" t="str">
        <f t="shared" si="128"/>
        <v>SD</v>
      </c>
      <c r="BC256" s="1">
        <f t="shared" si="129"/>
        <v>0</v>
      </c>
      <c r="BD256" s="1">
        <f t="shared" si="132"/>
        <v>2.2645590152984729E-2</v>
      </c>
      <c r="BE256" s="1">
        <f t="shared" si="130"/>
        <v>2.2645590152984729E-2</v>
      </c>
      <c r="BF256" s="1">
        <f t="shared" si="136"/>
        <v>778.84130223321256</v>
      </c>
      <c r="BG256" s="1">
        <f t="shared" si="137"/>
        <v>325.24593480514864</v>
      </c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6" t="e">
        <f t="shared" si="109"/>
        <v>#REF!</v>
      </c>
      <c r="BS256">
        <f t="shared" si="120"/>
        <v>3</v>
      </c>
      <c r="BT256">
        <f t="shared" si="121"/>
        <v>1</v>
      </c>
    </row>
    <row r="257" spans="1:72" x14ac:dyDescent="0.25">
      <c r="A257" s="7">
        <v>40633</v>
      </c>
      <c r="B257" s="8">
        <v>-0.13670399999999999</v>
      </c>
      <c r="C257" s="8">
        <f t="shared" si="110"/>
        <v>-0.11881363646157525</v>
      </c>
      <c r="D257" s="9">
        <f t="shared" si="140"/>
        <v>-0.18226569582529245</v>
      </c>
      <c r="E257" s="8">
        <v>5.7</v>
      </c>
      <c r="F257" s="8">
        <f t="shared" si="111"/>
        <v>5.8312402533406225</v>
      </c>
      <c r="G257" s="9">
        <f t="shared" si="141"/>
        <v>0.4991911398955115</v>
      </c>
      <c r="H257" s="8">
        <v>0.12970000000000001</v>
      </c>
      <c r="I257" s="8">
        <f t="shared" si="112"/>
        <v>2.6355338441412995E-2</v>
      </c>
      <c r="J257" s="9">
        <f t="shared" si="113"/>
        <v>0.22635533844141301</v>
      </c>
      <c r="K257" s="8">
        <v>-0.20899999999999999</v>
      </c>
      <c r="L257" s="8">
        <f t="shared" si="114"/>
        <v>-0.21283791952365216</v>
      </c>
      <c r="M257" s="9">
        <f t="shared" si="142"/>
        <v>1.5029003240426668</v>
      </c>
      <c r="N257" s="17">
        <v>42.9</v>
      </c>
      <c r="O257" s="17">
        <f t="shared" si="145"/>
        <v>47.279909915061026</v>
      </c>
      <c r="P257" s="79">
        <f t="shared" si="147"/>
        <v>1.3904494494965467</v>
      </c>
      <c r="Q257" t="str">
        <f>_xll.BDH($Q$2,"PX_LAST",A257,A257,"Days=A","Fill=P")</f>
        <v>#N/A Invalid Security</v>
      </c>
      <c r="U257" s="40">
        <f t="shared" si="143"/>
        <v>0.51154527663857474</v>
      </c>
      <c r="V257" s="14" t="str">
        <f t="shared" si="139"/>
        <v>SD</v>
      </c>
      <c r="W257" t="str">
        <f t="shared" si="133"/>
        <v>SD</v>
      </c>
      <c r="X257" s="17">
        <f t="shared" si="122"/>
        <v>0.74496372972848679</v>
      </c>
      <c r="Y257" s="34" t="str">
        <f t="shared" si="138"/>
        <v>SD</v>
      </c>
      <c r="Z257">
        <v>0</v>
      </c>
      <c r="AB257" s="16">
        <f t="shared" si="146"/>
        <v>40633</v>
      </c>
      <c r="AC257" s="1" t="e">
        <f t="shared" si="116"/>
        <v>#N/A</v>
      </c>
      <c r="AD257" s="1">
        <f t="shared" si="116"/>
        <v>0.51154527663857474</v>
      </c>
      <c r="AE257" s="1" t="e">
        <f t="shared" si="116"/>
        <v>#N/A</v>
      </c>
      <c r="AF257" s="1" t="e">
        <f t="shared" si="108"/>
        <v>#N/A</v>
      </c>
      <c r="AG257">
        <v>0</v>
      </c>
      <c r="AH257" s="1">
        <v>42.9</v>
      </c>
      <c r="AJ257" s="16">
        <f t="shared" si="117"/>
        <v>40633</v>
      </c>
      <c r="AK257" s="1" t="e">
        <f t="shared" si="123"/>
        <v>#N/A</v>
      </c>
      <c r="AL257" s="1">
        <f t="shared" si="123"/>
        <v>0.51154527663857474</v>
      </c>
      <c r="AM257" s="1" t="e">
        <f t="shared" si="123"/>
        <v>#N/A</v>
      </c>
      <c r="AN257" s="1" t="e">
        <f t="shared" si="118"/>
        <v>#N/A</v>
      </c>
      <c r="AO257" s="1" t="e">
        <f t="shared" si="124"/>
        <v>#N/A</v>
      </c>
      <c r="AP257" s="1">
        <f t="shared" si="125"/>
        <v>1327.22</v>
      </c>
      <c r="AQ257" s="1" t="e">
        <f t="shared" si="126"/>
        <v>#N/A</v>
      </c>
      <c r="AR257" s="1" t="e">
        <f t="shared" si="127"/>
        <v>#N/A</v>
      </c>
      <c r="AS257" s="1"/>
      <c r="AT257" s="1"/>
      <c r="AU257" s="16">
        <f t="shared" si="131"/>
        <v>40633</v>
      </c>
      <c r="AV257">
        <f t="shared" si="134"/>
        <v>3</v>
      </c>
      <c r="AW257">
        <f t="shared" si="135"/>
        <v>3</v>
      </c>
      <c r="AX257" s="1"/>
      <c r="AY257" s="1"/>
      <c r="AZ257" s="7">
        <f t="shared" si="119"/>
        <v>40633</v>
      </c>
      <c r="BA257" s="1">
        <f>_xll.BDH($BA$4,"PX_LAST",$A256,$A256,"Days=A","Fill=P")</f>
        <v>1327.22</v>
      </c>
      <c r="BB257" s="1" t="str">
        <f t="shared" si="128"/>
        <v>SD</v>
      </c>
      <c r="BC257" s="1">
        <f t="shared" si="129"/>
        <v>0</v>
      </c>
      <c r="BD257" s="1">
        <f t="shared" si="132"/>
        <v>3.1956582589494076E-2</v>
      </c>
      <c r="BE257" s="1">
        <f t="shared" si="130"/>
        <v>0</v>
      </c>
      <c r="BF257" s="1">
        <f t="shared" si="136"/>
        <v>778.84130223321256</v>
      </c>
      <c r="BG257" s="1">
        <f t="shared" si="137"/>
        <v>335.63968338264658</v>
      </c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6" t="e">
        <f t="shared" si="109"/>
        <v>#REF!</v>
      </c>
      <c r="BS257">
        <f t="shared" si="120"/>
        <v>3</v>
      </c>
      <c r="BT257">
        <f t="shared" si="121"/>
        <v>1</v>
      </c>
    </row>
    <row r="258" spans="1:72" x14ac:dyDescent="0.25">
      <c r="A258" s="7">
        <v>40663</v>
      </c>
      <c r="B258" s="8">
        <v>-0.14846500000000001</v>
      </c>
      <c r="C258" s="8">
        <f t="shared" si="110"/>
        <v>-0.14253472729231506</v>
      </c>
      <c r="D258" s="9">
        <f t="shared" si="140"/>
        <v>-0.67678412092975926</v>
      </c>
      <c r="E258" s="8">
        <v>5.3</v>
      </c>
      <c r="F258" s="8">
        <f t="shared" si="111"/>
        <v>5.4062480506681245</v>
      </c>
      <c r="G258" s="9">
        <f t="shared" si="141"/>
        <v>0.30443463503849766</v>
      </c>
      <c r="H258" s="8">
        <v>-0.42149999999999999</v>
      </c>
      <c r="I258" s="8">
        <f t="shared" si="112"/>
        <v>-0.33192893231171738</v>
      </c>
      <c r="J258" s="9">
        <f t="shared" si="113"/>
        <v>-0.13192893231171737</v>
      </c>
      <c r="K258" s="8">
        <v>-1E-3</v>
      </c>
      <c r="L258" s="8">
        <f t="shared" si="114"/>
        <v>-4.3367583904730438E-2</v>
      </c>
      <c r="M258" s="9">
        <f t="shared" si="142"/>
        <v>1.7973020518095413</v>
      </c>
      <c r="N258" s="17">
        <v>1</v>
      </c>
      <c r="O258" s="17">
        <f t="shared" si="145"/>
        <v>10.255981983012207</v>
      </c>
      <c r="P258" s="79">
        <f t="shared" si="147"/>
        <v>-0.11103899989227087</v>
      </c>
      <c r="Q258" t="str">
        <f>_xll.BDH($Q$2,"PX_LAST",A258,A258,"Days=A","Fill=P")</f>
        <v>#N/A Invalid Security</v>
      </c>
      <c r="U258" s="40">
        <f t="shared" si="143"/>
        <v>0.32325590840164059</v>
      </c>
      <c r="V258" s="14" t="str">
        <f t="shared" si="139"/>
        <v>SD</v>
      </c>
      <c r="W258" t="str">
        <f t="shared" si="133"/>
        <v>SD</v>
      </c>
      <c r="X258" s="17">
        <f t="shared" si="122"/>
        <v>0.74496372972848679</v>
      </c>
      <c r="Y258" s="34" t="str">
        <f t="shared" si="138"/>
        <v>SD</v>
      </c>
      <c r="Z258">
        <v>0</v>
      </c>
      <c r="AB258" s="16">
        <f t="shared" si="146"/>
        <v>40663</v>
      </c>
      <c r="AC258" s="1" t="e">
        <f t="shared" si="116"/>
        <v>#N/A</v>
      </c>
      <c r="AD258" s="1">
        <f t="shared" si="116"/>
        <v>0.32325590840164059</v>
      </c>
      <c r="AE258" s="1" t="e">
        <f t="shared" si="116"/>
        <v>#N/A</v>
      </c>
      <c r="AF258" s="1" t="e">
        <f t="shared" si="108"/>
        <v>#N/A</v>
      </c>
      <c r="AG258">
        <v>0</v>
      </c>
      <c r="AH258" s="1">
        <v>11.7</v>
      </c>
      <c r="AJ258" s="16">
        <f t="shared" si="117"/>
        <v>40663</v>
      </c>
      <c r="AK258" s="1" t="e">
        <f t="shared" si="123"/>
        <v>#N/A</v>
      </c>
      <c r="AL258" s="1">
        <f t="shared" si="123"/>
        <v>0.32325590840164059</v>
      </c>
      <c r="AM258" s="1" t="e">
        <f t="shared" si="123"/>
        <v>#N/A</v>
      </c>
      <c r="AN258" s="1" t="e">
        <f t="shared" si="118"/>
        <v>#N/A</v>
      </c>
      <c r="AO258" s="1" t="e">
        <f t="shared" si="124"/>
        <v>#N/A</v>
      </c>
      <c r="AP258" s="1">
        <f t="shared" si="125"/>
        <v>1325.83</v>
      </c>
      <c r="AQ258" s="1" t="e">
        <f t="shared" si="126"/>
        <v>#N/A</v>
      </c>
      <c r="AR258" s="1" t="e">
        <f t="shared" si="127"/>
        <v>#N/A</v>
      </c>
      <c r="AS258" s="1"/>
      <c r="AT258" s="1"/>
      <c r="AU258" s="16">
        <f t="shared" si="131"/>
        <v>40663</v>
      </c>
      <c r="AV258">
        <f t="shared" si="134"/>
        <v>3</v>
      </c>
      <c r="AW258">
        <f t="shared" si="135"/>
        <v>3</v>
      </c>
      <c r="AX258" s="1"/>
      <c r="AY258" s="1"/>
      <c r="AZ258" s="7">
        <f t="shared" si="119"/>
        <v>40663</v>
      </c>
      <c r="BA258" s="1">
        <f>_xll.BDH($BA$4,"PX_LAST",$A257,$A257,"Days=A","Fill=P")</f>
        <v>1325.83</v>
      </c>
      <c r="BB258" s="1" t="str">
        <f t="shared" si="128"/>
        <v>SD</v>
      </c>
      <c r="BC258" s="1">
        <f t="shared" si="129"/>
        <v>0</v>
      </c>
      <c r="BD258" s="1">
        <f t="shared" si="132"/>
        <v>-1.0473018791158362E-3</v>
      </c>
      <c r="BE258" s="1">
        <f t="shared" si="130"/>
        <v>0</v>
      </c>
      <c r="BF258" s="1">
        <f t="shared" si="136"/>
        <v>778.84130223321256</v>
      </c>
      <c r="BG258" s="1">
        <f t="shared" si="137"/>
        <v>335.2881673115341</v>
      </c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6" t="e">
        <f t="shared" si="109"/>
        <v>#REF!</v>
      </c>
      <c r="BS258">
        <f t="shared" si="120"/>
        <v>3</v>
      </c>
      <c r="BT258">
        <f t="shared" si="121"/>
        <v>1</v>
      </c>
    </row>
    <row r="259" spans="1:72" x14ac:dyDescent="0.25">
      <c r="A259" s="7">
        <v>40694</v>
      </c>
      <c r="B259" s="8">
        <v>-0.206432</v>
      </c>
      <c r="C259" s="8">
        <f t="shared" si="110"/>
        <v>-0.19365254545846303</v>
      </c>
      <c r="D259" s="9">
        <f t="shared" si="140"/>
        <v>-1.4458052368443781</v>
      </c>
      <c r="E259" s="8">
        <v>5.8</v>
      </c>
      <c r="F259" s="8">
        <f t="shared" si="111"/>
        <v>5.7212496101336248</v>
      </c>
      <c r="G259" s="9">
        <f t="shared" si="141"/>
        <v>0.24992238456958096</v>
      </c>
      <c r="H259" s="8">
        <v>-0.36580000000000001</v>
      </c>
      <c r="I259" s="8">
        <f t="shared" si="112"/>
        <v>-0.35902578646234351</v>
      </c>
      <c r="J259" s="9">
        <f t="shared" si="113"/>
        <v>-0.1590257864623435</v>
      </c>
      <c r="K259" s="8">
        <v>-1.4999999999999999E-2</v>
      </c>
      <c r="L259" s="8">
        <f t="shared" si="114"/>
        <v>-2.0673516780946088E-2</v>
      </c>
      <c r="M259" s="9">
        <f t="shared" si="142"/>
        <v>1.6846223952632562</v>
      </c>
      <c r="N259" s="17">
        <v>-71.400000000000006</v>
      </c>
      <c r="O259" s="17">
        <f t="shared" si="145"/>
        <v>-55.068803603397562</v>
      </c>
      <c r="P259" s="79">
        <f t="shared" si="147"/>
        <v>-2.5622561968887769</v>
      </c>
      <c r="Q259" t="str">
        <f>_xll.BDH($Q$2,"PX_LAST",A259,A259,"Days=A","Fill=P")</f>
        <v>#N/A Invalid Security</v>
      </c>
      <c r="U259" s="40">
        <f t="shared" si="143"/>
        <v>8.2428439131528919E-2</v>
      </c>
      <c r="V259" s="14" t="str">
        <f t="shared" si="139"/>
        <v>SD</v>
      </c>
      <c r="W259" t="str">
        <f t="shared" si="133"/>
        <v>SD</v>
      </c>
      <c r="X259" s="17">
        <f t="shared" si="122"/>
        <v>0.74496372972848679</v>
      </c>
      <c r="Y259" s="34" t="str">
        <f t="shared" si="138"/>
        <v>SD</v>
      </c>
      <c r="Z259">
        <v>0</v>
      </c>
      <c r="AB259" s="16">
        <f t="shared" ref="AB259:AB290" si="148">A259</f>
        <v>40694</v>
      </c>
      <c r="AC259" s="1" t="e">
        <f t="shared" si="116"/>
        <v>#N/A</v>
      </c>
      <c r="AD259" s="1">
        <f t="shared" si="116"/>
        <v>8.2428439131528919E-2</v>
      </c>
      <c r="AE259" s="1">
        <f t="shared" si="116"/>
        <v>8.2428439131528919E-2</v>
      </c>
      <c r="AF259" s="1" t="e">
        <f t="shared" si="108"/>
        <v>#N/A</v>
      </c>
      <c r="AG259">
        <v>0</v>
      </c>
      <c r="AH259" s="1">
        <v>-71.400000000000006</v>
      </c>
      <c r="AJ259" s="16">
        <f t="shared" si="117"/>
        <v>40694</v>
      </c>
      <c r="AK259" s="1" t="e">
        <f t="shared" si="123"/>
        <v>#N/A</v>
      </c>
      <c r="AL259" s="1">
        <f t="shared" si="123"/>
        <v>8.2428439131528919E-2</v>
      </c>
      <c r="AM259" s="1">
        <f t="shared" si="123"/>
        <v>8.2428439131528919E-2</v>
      </c>
      <c r="AN259" s="1" t="e">
        <f t="shared" si="118"/>
        <v>#N/A</v>
      </c>
      <c r="AO259" s="1" t="e">
        <f t="shared" si="124"/>
        <v>#N/A</v>
      </c>
      <c r="AP259" s="1">
        <f t="shared" si="125"/>
        <v>1363.61</v>
      </c>
      <c r="AQ259" s="1">
        <f t="shared" si="126"/>
        <v>1363.61</v>
      </c>
      <c r="AR259" s="1" t="e">
        <f t="shared" si="127"/>
        <v>#N/A</v>
      </c>
      <c r="AS259" s="1"/>
      <c r="AT259" s="1"/>
      <c r="AU259" s="16">
        <f t="shared" si="131"/>
        <v>40694</v>
      </c>
      <c r="AV259">
        <f t="shared" si="134"/>
        <v>3</v>
      </c>
      <c r="AW259">
        <f t="shared" si="135"/>
        <v>3</v>
      </c>
      <c r="AX259" s="1"/>
      <c r="AY259" s="1"/>
      <c r="AZ259" s="7">
        <f t="shared" si="119"/>
        <v>40694</v>
      </c>
      <c r="BA259" s="1">
        <f>_xll.BDH($BA$4,"PX_LAST",$A258,$A258,"Days=A","Fill=P")</f>
        <v>1363.61</v>
      </c>
      <c r="BB259" s="1" t="str">
        <f t="shared" si="128"/>
        <v>SD</v>
      </c>
      <c r="BC259" s="1">
        <f t="shared" si="129"/>
        <v>0</v>
      </c>
      <c r="BD259" s="1">
        <f t="shared" si="132"/>
        <v>2.8495357625034856E-2</v>
      </c>
      <c r="BE259" s="1">
        <f t="shared" si="130"/>
        <v>0</v>
      </c>
      <c r="BF259" s="1">
        <f t="shared" si="136"/>
        <v>778.84130223321256</v>
      </c>
      <c r="BG259" s="1">
        <f t="shared" si="137"/>
        <v>344.8423235465188</v>
      </c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6" t="e">
        <f t="shared" si="109"/>
        <v>#REF!</v>
      </c>
      <c r="BS259">
        <f t="shared" si="120"/>
        <v>3</v>
      </c>
      <c r="BT259">
        <f t="shared" si="121"/>
        <v>1</v>
      </c>
    </row>
    <row r="260" spans="1:72" x14ac:dyDescent="0.25">
      <c r="A260" s="7">
        <v>40724</v>
      </c>
      <c r="B260" s="8">
        <v>-0.265652</v>
      </c>
      <c r="C260" s="8">
        <f t="shared" si="110"/>
        <v>-0.2512521090916926</v>
      </c>
      <c r="D260" s="9">
        <f t="shared" si="140"/>
        <v>-2.0500241907592724</v>
      </c>
      <c r="E260" s="8">
        <v>5.7</v>
      </c>
      <c r="F260" s="8">
        <f t="shared" si="111"/>
        <v>5.704249922026726</v>
      </c>
      <c r="G260" s="9">
        <f t="shared" si="141"/>
        <v>2.3248454896282807E-2</v>
      </c>
      <c r="H260" s="8">
        <v>0.1963</v>
      </c>
      <c r="I260" s="8">
        <f t="shared" si="112"/>
        <v>8.5234842707531303E-2</v>
      </c>
      <c r="J260" s="9">
        <f t="shared" si="113"/>
        <v>0.2852348427075313</v>
      </c>
      <c r="K260" s="8">
        <v>-0.17699999999999999</v>
      </c>
      <c r="L260" s="8">
        <f t="shared" si="114"/>
        <v>-0.14573470335618921</v>
      </c>
      <c r="M260" s="9">
        <f t="shared" si="142"/>
        <v>1.2342896443325426</v>
      </c>
      <c r="N260" s="17">
        <v>-93.6</v>
      </c>
      <c r="O260" s="17">
        <f t="shared" si="145"/>
        <v>-85.893760720679509</v>
      </c>
      <c r="P260" s="79">
        <f t="shared" si="147"/>
        <v>-3.0188674017616446</v>
      </c>
      <c r="Q260" t="str">
        <f>_xll.BDH($Q$2,"PX_LAST",A260,A260,"Days=A","Fill=P")</f>
        <v>#N/A Invalid Security</v>
      </c>
      <c r="U260" s="40">
        <f t="shared" si="143"/>
        <v>-0.12681281220572888</v>
      </c>
      <c r="V260" s="14" t="str">
        <f t="shared" si="139"/>
        <v>C</v>
      </c>
      <c r="W260" t="str">
        <f t="shared" si="133"/>
        <v>C</v>
      </c>
      <c r="X260" s="17">
        <f t="shared" si="122"/>
        <v>-0.12681281220572888</v>
      </c>
      <c r="Y260" s="34" t="str">
        <f t="shared" si="138"/>
        <v>C</v>
      </c>
      <c r="Z260">
        <v>0</v>
      </c>
      <c r="AB260" s="16">
        <f t="shared" si="148"/>
        <v>40724</v>
      </c>
      <c r="AC260" s="1" t="e">
        <f t="shared" si="116"/>
        <v>#N/A</v>
      </c>
      <c r="AD260" s="1" t="e">
        <f t="shared" si="116"/>
        <v>#N/A</v>
      </c>
      <c r="AE260" s="1">
        <f t="shared" si="116"/>
        <v>-0.12681281220572888</v>
      </c>
      <c r="AF260" s="1" t="e">
        <f t="shared" si="116"/>
        <v>#N/A</v>
      </c>
      <c r="AG260">
        <v>0</v>
      </c>
      <c r="AH260" s="1">
        <v>-93.6</v>
      </c>
      <c r="AJ260" s="16">
        <f t="shared" si="117"/>
        <v>40724</v>
      </c>
      <c r="AK260" s="1" t="e">
        <f t="shared" si="123"/>
        <v>#N/A</v>
      </c>
      <c r="AL260" s="1" t="e">
        <f t="shared" si="123"/>
        <v>#N/A</v>
      </c>
      <c r="AM260" s="1">
        <f t="shared" si="123"/>
        <v>-0.12681281220572888</v>
      </c>
      <c r="AN260" s="1" t="e">
        <f t="shared" si="118"/>
        <v>#N/A</v>
      </c>
      <c r="AO260" s="1" t="e">
        <f t="shared" si="124"/>
        <v>#N/A</v>
      </c>
      <c r="AP260" s="1" t="e">
        <f t="shared" si="125"/>
        <v>#N/A</v>
      </c>
      <c r="AQ260" s="1">
        <f t="shared" si="126"/>
        <v>1345.2</v>
      </c>
      <c r="AR260" s="1" t="e">
        <f t="shared" si="127"/>
        <v>#N/A</v>
      </c>
      <c r="AS260" s="1"/>
      <c r="AT260" s="1"/>
      <c r="AU260" s="16">
        <f t="shared" si="131"/>
        <v>40724</v>
      </c>
      <c r="AV260">
        <f t="shared" si="134"/>
        <v>1</v>
      </c>
      <c r="AW260">
        <f t="shared" si="135"/>
        <v>1</v>
      </c>
      <c r="AX260" s="1"/>
      <c r="AY260" s="1"/>
      <c r="AZ260" s="7">
        <f t="shared" si="119"/>
        <v>40724</v>
      </c>
      <c r="BA260" s="1">
        <f>_xll.BDH($BA$4,"PX_LAST",$A259,$A259,"Days=A","Fill=P")</f>
        <v>1345.2</v>
      </c>
      <c r="BB260" s="1" t="str">
        <f t="shared" si="128"/>
        <v>C</v>
      </c>
      <c r="BC260" s="1">
        <f t="shared" si="129"/>
        <v>0</v>
      </c>
      <c r="BD260" s="1">
        <f t="shared" si="132"/>
        <v>-1.350092768460176E-2</v>
      </c>
      <c r="BE260" s="1">
        <f t="shared" si="130"/>
        <v>0</v>
      </c>
      <c r="BF260" s="1">
        <f t="shared" si="136"/>
        <v>778.84130223321256</v>
      </c>
      <c r="BG260" s="1">
        <f t="shared" si="137"/>
        <v>340.18663227372718</v>
      </c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6" t="e">
        <f t="shared" ref="BR260:BR282" si="149">#REF!</f>
        <v>#REF!</v>
      </c>
      <c r="BS260">
        <f t="shared" si="120"/>
        <v>1</v>
      </c>
      <c r="BT260">
        <f t="shared" si="121"/>
        <v>1</v>
      </c>
    </row>
    <row r="261" spans="1:72" x14ac:dyDescent="0.25">
      <c r="A261" s="7">
        <v>40755</v>
      </c>
      <c r="B261" s="8">
        <v>-0.36953799999999998</v>
      </c>
      <c r="C261" s="8">
        <f t="shared" ref="C261:C324" si="150">C260*$AB$1+(1-$AB$1)*B261</f>
        <v>-0.34588082181833857</v>
      </c>
      <c r="D261" s="9">
        <f t="shared" si="140"/>
        <v>-2.9226683999057124</v>
      </c>
      <c r="E261" s="8">
        <v>6.2</v>
      </c>
      <c r="F261" s="8">
        <f t="shared" ref="F261:F324" si="151">F260*$AB$1+(1-$AB$1)*E261</f>
        <v>6.1008499844053459</v>
      </c>
      <c r="G261" s="9">
        <f t="shared" si="141"/>
        <v>-3.3411835921106359E-2</v>
      </c>
      <c r="H261" s="8">
        <v>0.1575</v>
      </c>
      <c r="I261" s="8">
        <f t="shared" ref="I261:I324" si="152">I260*$AB$1+(1-$AB$1)*H261</f>
        <v>0.14304696854150625</v>
      </c>
      <c r="J261" s="9">
        <f t="shared" ref="J261:J324" si="153">MAX(IF(I261&lt;-1,-1*SQRT(-I261),IF(I261&gt;1,SQRT(I261),I261)),-2)+0.2</f>
        <v>0.34304696854150629</v>
      </c>
      <c r="K261" s="8">
        <v>-0.59699999999999998</v>
      </c>
      <c r="L261" s="8">
        <f t="shared" ref="L261:L324" si="154">L260*$AB$1+(1-$AB$1)*K261</f>
        <v>-0.50674694067123782</v>
      </c>
      <c r="M261" s="9">
        <f t="shared" si="142"/>
        <v>0.16290902354600567</v>
      </c>
      <c r="N261" s="17">
        <v>-91.4</v>
      </c>
      <c r="O261" s="17">
        <f t="shared" si="145"/>
        <v>-90.298752144135904</v>
      </c>
      <c r="P261" s="79">
        <f t="shared" si="147"/>
        <v>-2.5961179241224448</v>
      </c>
      <c r="Q261" t="str">
        <f>_xll.BDH($Q$2,"PX_LAST",A261,A261,"Days=A","Fill=P")</f>
        <v>#N/A Invalid Security</v>
      </c>
      <c r="U261" s="40">
        <f t="shared" si="143"/>
        <v>-0.61253106093482668</v>
      </c>
      <c r="V261" s="14" t="str">
        <f t="shared" si="139"/>
        <v>C</v>
      </c>
      <c r="W261" t="str">
        <f t="shared" si="133"/>
        <v>C</v>
      </c>
      <c r="X261" s="17">
        <f t="shared" si="122"/>
        <v>-0.12681281220572888</v>
      </c>
      <c r="Y261" s="34" t="str">
        <f t="shared" si="138"/>
        <v>C</v>
      </c>
      <c r="Z261">
        <v>0</v>
      </c>
      <c r="AB261" s="16">
        <f t="shared" si="148"/>
        <v>40755</v>
      </c>
      <c r="AC261" s="1" t="e">
        <f t="shared" ref="AC261:AF324" si="155">IF(OR($V261=AC$4,$V262=AC$4),$U261,NA())</f>
        <v>#N/A</v>
      </c>
      <c r="AD261" s="1" t="e">
        <f t="shared" si="155"/>
        <v>#N/A</v>
      </c>
      <c r="AE261" s="1">
        <f t="shared" si="155"/>
        <v>-0.61253106093482668</v>
      </c>
      <c r="AF261" s="1" t="e">
        <f t="shared" si="155"/>
        <v>#N/A</v>
      </c>
      <c r="AG261">
        <v>0</v>
      </c>
      <c r="AH261" s="1">
        <v>-91.4</v>
      </c>
      <c r="AJ261" s="16">
        <f t="shared" ref="AJ261:AJ324" si="156">A261</f>
        <v>40755</v>
      </c>
      <c r="AK261" s="1" t="e">
        <f t="shared" si="123"/>
        <v>#N/A</v>
      </c>
      <c r="AL261" s="1" t="e">
        <f t="shared" si="123"/>
        <v>#N/A</v>
      </c>
      <c r="AM261" s="1">
        <f t="shared" si="123"/>
        <v>-0.61253106093482668</v>
      </c>
      <c r="AN261" s="1" t="e">
        <f t="shared" si="123"/>
        <v>#N/A</v>
      </c>
      <c r="AO261" s="1" t="e">
        <f t="shared" si="124"/>
        <v>#N/A</v>
      </c>
      <c r="AP261" s="1" t="e">
        <f t="shared" si="125"/>
        <v>#N/A</v>
      </c>
      <c r="AQ261" s="1">
        <f t="shared" si="126"/>
        <v>1320.64</v>
      </c>
      <c r="AR261" s="1" t="e">
        <f t="shared" si="127"/>
        <v>#N/A</v>
      </c>
      <c r="AS261" s="1"/>
      <c r="AT261" s="1"/>
      <c r="AU261" s="16">
        <f t="shared" si="131"/>
        <v>40755</v>
      </c>
      <c r="AV261">
        <f t="shared" si="134"/>
        <v>1</v>
      </c>
      <c r="AW261">
        <f t="shared" si="135"/>
        <v>1</v>
      </c>
      <c r="AX261" s="1"/>
      <c r="AY261" s="1"/>
      <c r="AZ261" s="7">
        <f t="shared" ref="AZ261:AZ324" si="157">A261</f>
        <v>40755</v>
      </c>
      <c r="BA261" s="1">
        <f>_xll.BDH($BA$4,"PX_LAST",$A260,$A260,"Days=A","Fill=P")</f>
        <v>1320.64</v>
      </c>
      <c r="BB261" s="1" t="str">
        <f t="shared" si="128"/>
        <v>C</v>
      </c>
      <c r="BC261" s="1">
        <f t="shared" si="129"/>
        <v>0</v>
      </c>
      <c r="BD261" s="1">
        <f t="shared" si="132"/>
        <v>-1.8257508177222714E-2</v>
      </c>
      <c r="BE261" s="1">
        <f t="shared" si="130"/>
        <v>0</v>
      </c>
      <c r="BF261" s="1">
        <f t="shared" si="136"/>
        <v>778.84130223321256</v>
      </c>
      <c r="BG261" s="1">
        <f t="shared" si="137"/>
        <v>333.97567205320775</v>
      </c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6" t="e">
        <f t="shared" si="149"/>
        <v>#REF!</v>
      </c>
      <c r="BS261">
        <f t="shared" ref="BS261:BS282" si="158">IF($W261="E",4,IF($W261="R",2,IF($W261="SD",3,1)))</f>
        <v>1</v>
      </c>
      <c r="BT261">
        <f t="shared" ref="BT261:BT282" si="159">IF($AA261="E",4,IF($AA261="R",2,IF($AA261="SD",3,1)))</f>
        <v>1</v>
      </c>
    </row>
    <row r="262" spans="1:72" x14ac:dyDescent="0.25">
      <c r="A262" s="7">
        <v>40786</v>
      </c>
      <c r="B262" s="8">
        <v>-0.359512</v>
      </c>
      <c r="C262" s="8">
        <f t="shared" si="150"/>
        <v>-0.35678576436366771</v>
      </c>
      <c r="D262" s="9">
        <f t="shared" si="140"/>
        <v>-2.7245801602500777</v>
      </c>
      <c r="E262" s="8">
        <v>5.0999999999999996</v>
      </c>
      <c r="F262" s="8">
        <f t="shared" si="151"/>
        <v>5.3001699968810696</v>
      </c>
      <c r="G262" s="9">
        <f t="shared" si="141"/>
        <v>-1.0114980030054361</v>
      </c>
      <c r="H262" s="8">
        <v>1.9199999999999998E-2</v>
      </c>
      <c r="I262" s="8">
        <f t="shared" si="152"/>
        <v>4.3969393708301246E-2</v>
      </c>
      <c r="J262" s="9">
        <f t="shared" si="153"/>
        <v>0.24396939370830126</v>
      </c>
      <c r="K262" s="8">
        <v>-1.516</v>
      </c>
      <c r="L262" s="8">
        <f t="shared" si="154"/>
        <v>-1.3141493881342476</v>
      </c>
      <c r="M262" s="9">
        <f t="shared" si="142"/>
        <v>-1.9060251940569601</v>
      </c>
      <c r="N262" s="17">
        <v>-53.1</v>
      </c>
      <c r="O262" s="17">
        <f t="shared" si="145"/>
        <v>-60.53975042882719</v>
      </c>
      <c r="P262" s="79">
        <f t="shared" si="147"/>
        <v>-1.4810693868783176</v>
      </c>
      <c r="Q262" t="str">
        <f>_xll.BDH($Q$2,"PX_LAST",A262,A262,"Days=A","Fill=P")</f>
        <v>#N/A Invalid Security</v>
      </c>
      <c r="U262" s="40">
        <f t="shared" si="143"/>
        <v>-1.3495334909010432</v>
      </c>
      <c r="V262" s="14" t="str">
        <f t="shared" si="139"/>
        <v>C</v>
      </c>
      <c r="W262" t="str">
        <f t="shared" si="133"/>
        <v>C</v>
      </c>
      <c r="X262" s="17">
        <f t="shared" ref="X262:X325" si="160">IF(W262&lt;&gt;V261,U262,X261)</f>
        <v>-0.12681281220572888</v>
      </c>
      <c r="Y262" s="34" t="str">
        <f t="shared" si="138"/>
        <v>C</v>
      </c>
      <c r="Z262">
        <v>0</v>
      </c>
      <c r="AB262" s="16">
        <f t="shared" si="148"/>
        <v>40786</v>
      </c>
      <c r="AC262" s="1" t="e">
        <f t="shared" si="155"/>
        <v>#N/A</v>
      </c>
      <c r="AD262" s="1" t="e">
        <f t="shared" si="155"/>
        <v>#N/A</v>
      </c>
      <c r="AE262" s="1">
        <f t="shared" si="155"/>
        <v>-1.3495334909010432</v>
      </c>
      <c r="AF262" s="1" t="e">
        <f t="shared" si="155"/>
        <v>#N/A</v>
      </c>
      <c r="AG262">
        <v>0</v>
      </c>
      <c r="AH262" s="1">
        <v>-53.1</v>
      </c>
      <c r="AJ262" s="16">
        <f t="shared" si="156"/>
        <v>40786</v>
      </c>
      <c r="AK262" s="1" t="e">
        <f t="shared" ref="AK262:AN325" si="161">IF(OR($Y262=AK$4,$Y263=AK$4),$U262,NA())</f>
        <v>#N/A</v>
      </c>
      <c r="AL262" s="1" t="e">
        <f t="shared" si="161"/>
        <v>#N/A</v>
      </c>
      <c r="AM262" s="1">
        <f t="shared" si="161"/>
        <v>-1.3495334909010432</v>
      </c>
      <c r="AN262" s="1" t="e">
        <f t="shared" si="161"/>
        <v>#N/A</v>
      </c>
      <c r="AO262" s="1" t="e">
        <f t="shared" ref="AO262:AO325" si="162">IF(OR($Y262=AO$4,$Y263=AO$4),$BA262,NA())</f>
        <v>#N/A</v>
      </c>
      <c r="AP262" s="1" t="e">
        <f t="shared" ref="AP262:AP325" si="163">IF(OR($Y262=AP$4,$Y263=AP$4),$BA262,NA())</f>
        <v>#N/A</v>
      </c>
      <c r="AQ262" s="1">
        <f t="shared" ref="AQ262:AQ325" si="164">IF(OR($Y262=AQ$4,$Y263=AQ$4),$BA262,NA())</f>
        <v>1292.28</v>
      </c>
      <c r="AR262" s="1" t="e">
        <f t="shared" ref="AR262:AR325" si="165">IF(OR($Y262=AR$4,$Y263=AR$4),$BA262,NA())</f>
        <v>#N/A</v>
      </c>
      <c r="AS262" s="1"/>
      <c r="AT262" s="1"/>
      <c r="AU262" s="16">
        <f t="shared" si="131"/>
        <v>40786</v>
      </c>
      <c r="AV262">
        <f t="shared" si="134"/>
        <v>1</v>
      </c>
      <c r="AW262">
        <f t="shared" si="135"/>
        <v>1</v>
      </c>
      <c r="AX262" s="1"/>
      <c r="AY262" s="1"/>
      <c r="AZ262" s="7">
        <f t="shared" si="157"/>
        <v>40786</v>
      </c>
      <c r="BA262" s="1">
        <f>_xll.BDH($BA$4,"PX_LAST",$A261,$A261,"Days=A","Fill=P")</f>
        <v>1292.28</v>
      </c>
      <c r="BB262" s="1" t="str">
        <f t="shared" ref="BB262:BB325" si="166">Y262</f>
        <v>C</v>
      </c>
      <c r="BC262" s="1">
        <f t="shared" ref="BC262:BC325" si="167">_xlfn.XLOOKUP(BB262,$BJ$5:$BJ$8,$BK$5:$BK$8)</f>
        <v>0</v>
      </c>
      <c r="BD262" s="1">
        <f t="shared" si="132"/>
        <v>-2.1474436636782279E-2</v>
      </c>
      <c r="BE262" s="1">
        <f t="shared" ref="BE262:BE325" si="168">BC261*BD262</f>
        <v>0</v>
      </c>
      <c r="BF262" s="1">
        <f t="shared" si="136"/>
        <v>778.84130223321256</v>
      </c>
      <c r="BG262" s="1">
        <f t="shared" si="137"/>
        <v>326.80373264547438</v>
      </c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6" t="e">
        <f t="shared" si="149"/>
        <v>#REF!</v>
      </c>
      <c r="BS262">
        <f t="shared" si="158"/>
        <v>1</v>
      </c>
      <c r="BT262">
        <f t="shared" si="159"/>
        <v>1</v>
      </c>
    </row>
    <row r="263" spans="1:72" x14ac:dyDescent="0.25">
      <c r="A263" s="7">
        <v>40816</v>
      </c>
      <c r="B263" s="8">
        <v>-0.33239200000000002</v>
      </c>
      <c r="C263" s="8">
        <f t="shared" si="150"/>
        <v>-0.33727075287273356</v>
      </c>
      <c r="D263" s="9">
        <f t="shared" si="140"/>
        <v>-2.1508799465162052</v>
      </c>
      <c r="E263" s="8">
        <v>4</v>
      </c>
      <c r="F263" s="8">
        <f t="shared" si="151"/>
        <v>4.2600339993762137</v>
      </c>
      <c r="G263" s="9">
        <f t="shared" si="141"/>
        <v>-2.1115912096187537</v>
      </c>
      <c r="H263" s="8">
        <v>-0.1893</v>
      </c>
      <c r="I263" s="8">
        <f t="shared" si="152"/>
        <v>-0.14264612125833978</v>
      </c>
      <c r="J263" s="9">
        <f t="shared" si="153"/>
        <v>5.735387874166023E-2</v>
      </c>
      <c r="K263" s="8">
        <v>-2.298</v>
      </c>
      <c r="L263" s="8">
        <f t="shared" si="154"/>
        <v>-2.1012298776268494</v>
      </c>
      <c r="M263" s="9">
        <f t="shared" si="142"/>
        <v>-3.1401241087258009</v>
      </c>
      <c r="N263" s="17">
        <v>-29.5</v>
      </c>
      <c r="O263" s="17">
        <f t="shared" si="145"/>
        <v>-35.707950085765439</v>
      </c>
      <c r="P263" s="79">
        <f t="shared" si="147"/>
        <v>-0.721460538954936</v>
      </c>
      <c r="Q263" t="str">
        <f>_xll.BDH($Q$2,"PX_LAST",A263,A263,"Days=A","Fill=P")</f>
        <v>#N/A Invalid Security</v>
      </c>
      <c r="U263" s="40">
        <f t="shared" si="143"/>
        <v>-1.836310346529775</v>
      </c>
      <c r="V263" s="14" t="str">
        <f t="shared" si="139"/>
        <v>C</v>
      </c>
      <c r="W263" t="str">
        <f t="shared" si="133"/>
        <v>C</v>
      </c>
      <c r="X263" s="17">
        <f t="shared" si="160"/>
        <v>-0.12681281220572888</v>
      </c>
      <c r="Y263" s="34" t="str">
        <f t="shared" si="138"/>
        <v>C</v>
      </c>
      <c r="Z263">
        <v>0</v>
      </c>
      <c r="AB263" s="16">
        <f t="shared" si="148"/>
        <v>40816</v>
      </c>
      <c r="AC263" s="1" t="e">
        <f t="shared" si="155"/>
        <v>#N/A</v>
      </c>
      <c r="AD263" s="1" t="e">
        <f t="shared" si="155"/>
        <v>#N/A</v>
      </c>
      <c r="AE263" s="1">
        <f t="shared" si="155"/>
        <v>-1.836310346529775</v>
      </c>
      <c r="AF263" s="1">
        <f t="shared" si="155"/>
        <v>-1.836310346529775</v>
      </c>
      <c r="AG263">
        <v>0</v>
      </c>
      <c r="AH263" s="1">
        <v>-29.5</v>
      </c>
      <c r="AJ263" s="16">
        <f t="shared" si="156"/>
        <v>40816</v>
      </c>
      <c r="AK263" s="1" t="e">
        <f t="shared" si="161"/>
        <v>#N/A</v>
      </c>
      <c r="AL263" s="1" t="e">
        <f t="shared" si="161"/>
        <v>#N/A</v>
      </c>
      <c r="AM263" s="1">
        <f t="shared" si="161"/>
        <v>-1.836310346529775</v>
      </c>
      <c r="AN263" s="1">
        <f t="shared" si="161"/>
        <v>-1.836310346529775</v>
      </c>
      <c r="AO263" s="1" t="e">
        <f t="shared" si="162"/>
        <v>#N/A</v>
      </c>
      <c r="AP263" s="1" t="e">
        <f t="shared" si="163"/>
        <v>#N/A</v>
      </c>
      <c r="AQ263" s="1">
        <f t="shared" si="164"/>
        <v>1218.8900000000001</v>
      </c>
      <c r="AR263" s="1">
        <f t="shared" si="165"/>
        <v>1218.8900000000001</v>
      </c>
      <c r="AS263" s="1"/>
      <c r="AT263" s="1"/>
      <c r="AU263" s="16">
        <f t="shared" ref="AU263:AU326" si="169">A263</f>
        <v>40816</v>
      </c>
      <c r="AV263">
        <f t="shared" si="134"/>
        <v>1</v>
      </c>
      <c r="AW263">
        <f t="shared" si="135"/>
        <v>1</v>
      </c>
      <c r="AX263" s="1"/>
      <c r="AY263" s="1"/>
      <c r="AZ263" s="7">
        <f t="shared" si="157"/>
        <v>40816</v>
      </c>
      <c r="BA263" s="1">
        <f>_xll.BDH($BA$4,"PX_LAST",$A262,$A262,"Days=A","Fill=P")</f>
        <v>1218.8900000000001</v>
      </c>
      <c r="BB263" s="1" t="str">
        <f t="shared" si="166"/>
        <v>C</v>
      </c>
      <c r="BC263" s="1">
        <f t="shared" si="167"/>
        <v>0</v>
      </c>
      <c r="BD263" s="1">
        <f t="shared" ref="BD263:BD326" si="170">BA263/BA262-1</f>
        <v>-5.6791097904478782E-2</v>
      </c>
      <c r="BE263" s="1">
        <f t="shared" si="168"/>
        <v>0</v>
      </c>
      <c r="BF263" s="1">
        <f t="shared" si="136"/>
        <v>778.84130223321256</v>
      </c>
      <c r="BG263" s="1">
        <f t="shared" si="137"/>
        <v>308.24418986925616</v>
      </c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6" t="e">
        <f t="shared" si="149"/>
        <v>#REF!</v>
      </c>
      <c r="BS263">
        <f t="shared" si="158"/>
        <v>1</v>
      </c>
      <c r="BT263">
        <f t="shared" si="159"/>
        <v>1</v>
      </c>
    </row>
    <row r="264" spans="1:72" x14ac:dyDescent="0.25">
      <c r="A264" s="7">
        <v>40847</v>
      </c>
      <c r="B264" s="8">
        <v>-0.165825</v>
      </c>
      <c r="C264" s="8">
        <f t="shared" si="150"/>
        <v>-0.20011415057454673</v>
      </c>
      <c r="D264" s="9">
        <f t="shared" si="140"/>
        <v>-0.37124975255065984</v>
      </c>
      <c r="E264" s="8">
        <v>4.7</v>
      </c>
      <c r="F264" s="8">
        <f t="shared" si="151"/>
        <v>4.6120067998752425</v>
      </c>
      <c r="G264" s="9">
        <f t="shared" si="141"/>
        <v>-1.7672507949694305</v>
      </c>
      <c r="H264" s="8">
        <v>0.2442</v>
      </c>
      <c r="I264" s="8">
        <f t="shared" si="152"/>
        <v>0.16683077574833205</v>
      </c>
      <c r="J264" s="9">
        <f t="shared" si="153"/>
        <v>0.36683077574833206</v>
      </c>
      <c r="K264" s="8">
        <v>-1.7230000000000001</v>
      </c>
      <c r="L264" s="8">
        <f t="shared" si="154"/>
        <v>-1.7986459755253699</v>
      </c>
      <c r="M264" s="9">
        <f t="shared" si="142"/>
        <v>-2.111839220670912</v>
      </c>
      <c r="N264" s="17">
        <v>18</v>
      </c>
      <c r="O264" s="17">
        <f t="shared" si="145"/>
        <v>7.2584099828469117</v>
      </c>
      <c r="P264" s="79">
        <f t="shared" si="147"/>
        <v>0.45700073263652646</v>
      </c>
      <c r="Q264" t="str">
        <f>_xll.BDH($Q$2,"PX_LAST",A264,A264,"Days=A","Fill=P")</f>
        <v>#N/A Invalid Security</v>
      </c>
      <c r="U264" s="40">
        <f t="shared" si="143"/>
        <v>-0.97087724811066756</v>
      </c>
      <c r="V264" s="14" t="str">
        <f t="shared" si="139"/>
        <v>R</v>
      </c>
      <c r="W264" t="str">
        <f t="shared" ref="W264:W327" si="171">IF(OR(ABS($U264-$U263)&gt;$AB$2,U264*U263&lt;0),V264,W263)</f>
        <v>R</v>
      </c>
      <c r="X264" s="17">
        <f t="shared" si="160"/>
        <v>-0.97087724811066756</v>
      </c>
      <c r="Y264" s="34" t="str">
        <f t="shared" si="138"/>
        <v>R</v>
      </c>
      <c r="Z264">
        <v>0</v>
      </c>
      <c r="AB264" s="16">
        <f t="shared" si="148"/>
        <v>40847</v>
      </c>
      <c r="AC264" s="1" t="e">
        <f t="shared" si="155"/>
        <v>#N/A</v>
      </c>
      <c r="AD264" s="1" t="e">
        <f t="shared" si="155"/>
        <v>#N/A</v>
      </c>
      <c r="AE264" s="1">
        <f t="shared" si="155"/>
        <v>-0.97087724811066756</v>
      </c>
      <c r="AF264" s="1">
        <f t="shared" si="155"/>
        <v>-0.97087724811066756</v>
      </c>
      <c r="AG264">
        <v>0</v>
      </c>
      <c r="AH264" s="1">
        <v>18</v>
      </c>
      <c r="AJ264" s="16">
        <f t="shared" si="156"/>
        <v>40847</v>
      </c>
      <c r="AK264" s="1" t="e">
        <f t="shared" si="161"/>
        <v>#N/A</v>
      </c>
      <c r="AL264" s="1" t="e">
        <f t="shared" si="161"/>
        <v>#N/A</v>
      </c>
      <c r="AM264" s="1">
        <f t="shared" si="161"/>
        <v>-0.97087724811066756</v>
      </c>
      <c r="AN264" s="1">
        <f t="shared" si="161"/>
        <v>-0.97087724811066756</v>
      </c>
      <c r="AO264" s="1" t="e">
        <f t="shared" si="162"/>
        <v>#N/A</v>
      </c>
      <c r="AP264" s="1" t="e">
        <f t="shared" si="163"/>
        <v>#N/A</v>
      </c>
      <c r="AQ264" s="1">
        <f t="shared" si="164"/>
        <v>1131.42</v>
      </c>
      <c r="AR264" s="1">
        <f t="shared" si="165"/>
        <v>1131.42</v>
      </c>
      <c r="AS264" s="1"/>
      <c r="AT264" s="1"/>
      <c r="AU264" s="16">
        <f t="shared" si="169"/>
        <v>40847</v>
      </c>
      <c r="AV264">
        <f t="shared" ref="AV264:AV327" si="172">IF($V264="E",4,IF($V264="R",2,IF($V264="SD",3,1)))</f>
        <v>2</v>
      </c>
      <c r="AW264">
        <f t="shared" ref="AW264:AW327" si="173">IF($W264="E",4,IF($W264="R",2,IF($W264="SD",3,1)))</f>
        <v>2</v>
      </c>
      <c r="AX264" s="1"/>
      <c r="AY264" s="1"/>
      <c r="AZ264" s="7">
        <f t="shared" si="157"/>
        <v>40847</v>
      </c>
      <c r="BA264" s="1">
        <f>_xll.BDH($BA$4,"PX_LAST",$A263,$A263,"Days=A","Fill=P")</f>
        <v>1131.42</v>
      </c>
      <c r="BB264" s="1" t="str">
        <f t="shared" si="166"/>
        <v>R</v>
      </c>
      <c r="BC264" s="1">
        <f t="shared" si="167"/>
        <v>1</v>
      </c>
      <c r="BD264" s="1">
        <f t="shared" si="170"/>
        <v>-7.1762012979021961E-2</v>
      </c>
      <c r="BE264" s="1">
        <f t="shared" si="168"/>
        <v>0</v>
      </c>
      <c r="BF264" s="1">
        <f t="shared" ref="BF264:BF327" si="174">BF263*(1+BE264)</f>
        <v>778.84130223321256</v>
      </c>
      <c r="BG264" s="1">
        <f t="shared" ref="BG264:BG327" si="175">BG263*(1+BD264)</f>
        <v>286.12396631515048</v>
      </c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6" t="e">
        <f t="shared" si="149"/>
        <v>#REF!</v>
      </c>
      <c r="BS264">
        <f t="shared" si="158"/>
        <v>2</v>
      </c>
      <c r="BT264">
        <f t="shared" si="159"/>
        <v>1</v>
      </c>
    </row>
    <row r="265" spans="1:72" x14ac:dyDescent="0.25">
      <c r="A265" s="7">
        <v>40877</v>
      </c>
      <c r="B265" s="8">
        <v>-0.21276900000000001</v>
      </c>
      <c r="C265" s="8">
        <f t="shared" si="150"/>
        <v>-0.21023803011490935</v>
      </c>
      <c r="D265" s="9">
        <f t="shared" si="140"/>
        <v>-0.42346597466443459</v>
      </c>
      <c r="E265" s="8">
        <v>3.7</v>
      </c>
      <c r="F265" s="8">
        <f t="shared" si="151"/>
        <v>3.8824013599750491</v>
      </c>
      <c r="G265" s="9">
        <f t="shared" si="141"/>
        <v>-2.3102948091268298</v>
      </c>
      <c r="H265" s="8">
        <v>-2.6200000000000001E-2</v>
      </c>
      <c r="I265" s="8">
        <f t="shared" si="152"/>
        <v>1.240615514966641E-2</v>
      </c>
      <c r="J265" s="9">
        <f t="shared" si="153"/>
        <v>0.21240615514966643</v>
      </c>
      <c r="K265" s="8">
        <v>-1.669</v>
      </c>
      <c r="L265" s="8">
        <f t="shared" si="154"/>
        <v>-1.6949291951050742</v>
      </c>
      <c r="M265" s="9">
        <f t="shared" si="142"/>
        <v>-1.684652334825133</v>
      </c>
      <c r="N265" s="17">
        <v>61.8</v>
      </c>
      <c r="O265" s="17">
        <f t="shared" si="145"/>
        <v>50.891681996569382</v>
      </c>
      <c r="P265" s="79">
        <f t="shared" si="147"/>
        <v>1.582286695011782</v>
      </c>
      <c r="Q265" t="str">
        <f>_xll.BDH($Q$2,"PX_LAST",A265,A265,"Days=A","Fill=P")</f>
        <v>#N/A Invalid Security</v>
      </c>
      <c r="U265" s="40">
        <f t="shared" si="143"/>
        <v>-1.0515017408666827</v>
      </c>
      <c r="V265" s="14" t="str">
        <f t="shared" si="139"/>
        <v>C</v>
      </c>
      <c r="W265" t="str">
        <f t="shared" si="171"/>
        <v>C</v>
      </c>
      <c r="X265" s="17">
        <f t="shared" si="160"/>
        <v>-1.0515017408666827</v>
      </c>
      <c r="Y265" s="34" t="str">
        <f t="shared" si="138"/>
        <v>C</v>
      </c>
      <c r="Z265">
        <v>0</v>
      </c>
      <c r="AB265" s="16">
        <f t="shared" si="148"/>
        <v>40877</v>
      </c>
      <c r="AC265" s="1" t="e">
        <f t="shared" si="155"/>
        <v>#N/A</v>
      </c>
      <c r="AD265" s="1" t="e">
        <f t="shared" si="155"/>
        <v>#N/A</v>
      </c>
      <c r="AE265" s="1">
        <f t="shared" si="155"/>
        <v>-1.0515017408666827</v>
      </c>
      <c r="AF265" s="1" t="e">
        <f t="shared" si="155"/>
        <v>#N/A</v>
      </c>
      <c r="AG265">
        <v>0</v>
      </c>
      <c r="AH265" s="1">
        <v>61.8</v>
      </c>
      <c r="AJ265" s="16">
        <f t="shared" si="156"/>
        <v>40877</v>
      </c>
      <c r="AK265" s="1" t="e">
        <f t="shared" si="161"/>
        <v>#N/A</v>
      </c>
      <c r="AL265" s="1" t="e">
        <f t="shared" si="161"/>
        <v>#N/A</v>
      </c>
      <c r="AM265" s="1">
        <f t="shared" si="161"/>
        <v>-1.0515017408666827</v>
      </c>
      <c r="AN265" s="1" t="e">
        <f t="shared" si="161"/>
        <v>#N/A</v>
      </c>
      <c r="AO265" s="1" t="e">
        <f t="shared" si="162"/>
        <v>#N/A</v>
      </c>
      <c r="AP265" s="1" t="e">
        <f t="shared" si="163"/>
        <v>#N/A</v>
      </c>
      <c r="AQ265" s="1">
        <f t="shared" si="164"/>
        <v>1253.3</v>
      </c>
      <c r="AR265" s="1" t="e">
        <f t="shared" si="165"/>
        <v>#N/A</v>
      </c>
      <c r="AS265" s="1"/>
      <c r="AT265" s="1"/>
      <c r="AU265" s="16">
        <f t="shared" si="169"/>
        <v>40877</v>
      </c>
      <c r="AV265">
        <f t="shared" si="172"/>
        <v>1</v>
      </c>
      <c r="AW265">
        <f t="shared" si="173"/>
        <v>1</v>
      </c>
      <c r="AX265" s="1"/>
      <c r="AY265" s="1"/>
      <c r="AZ265" s="7">
        <f t="shared" si="157"/>
        <v>40877</v>
      </c>
      <c r="BA265" s="1">
        <f>_xll.BDH($BA$4,"PX_LAST",$A264,$A264,"Days=A","Fill=P")</f>
        <v>1253.3</v>
      </c>
      <c r="BB265" s="1" t="str">
        <f t="shared" si="166"/>
        <v>C</v>
      </c>
      <c r="BC265" s="1">
        <f t="shared" si="167"/>
        <v>0</v>
      </c>
      <c r="BD265" s="1">
        <f t="shared" si="170"/>
        <v>0.10772303830584562</v>
      </c>
      <c r="BE265" s="1">
        <f t="shared" si="168"/>
        <v>0.10772303830584562</v>
      </c>
      <c r="BF265" s="1">
        <f t="shared" si="174"/>
        <v>862.7404536678556</v>
      </c>
      <c r="BG265" s="1">
        <f t="shared" si="175"/>
        <v>316.94610929873789</v>
      </c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6" t="e">
        <f t="shared" si="149"/>
        <v>#REF!</v>
      </c>
      <c r="BS265">
        <f t="shared" si="158"/>
        <v>1</v>
      </c>
      <c r="BT265">
        <f t="shared" si="159"/>
        <v>1</v>
      </c>
    </row>
    <row r="266" spans="1:72" x14ac:dyDescent="0.25">
      <c r="A266" s="7">
        <v>40908</v>
      </c>
      <c r="B266" s="8">
        <v>-0.29935400000000001</v>
      </c>
      <c r="C266" s="8">
        <f t="shared" si="150"/>
        <v>-0.28153080602298186</v>
      </c>
      <c r="D266" s="9">
        <f t="shared" si="140"/>
        <v>-1.2671531205549564</v>
      </c>
      <c r="E266" s="8">
        <v>3.2</v>
      </c>
      <c r="F266" s="8">
        <f t="shared" si="151"/>
        <v>3.3364802719950104</v>
      </c>
      <c r="G266" s="9">
        <f t="shared" si="141"/>
        <v>-2.6474819703931933</v>
      </c>
      <c r="H266" s="8">
        <v>0.48649999999999999</v>
      </c>
      <c r="I266" s="8">
        <f t="shared" si="152"/>
        <v>0.3916812310299333</v>
      </c>
      <c r="J266" s="9">
        <f t="shared" si="153"/>
        <v>0.59168123102993331</v>
      </c>
      <c r="K266" s="8">
        <v>-1.5580000000000001</v>
      </c>
      <c r="L266" s="8">
        <f t="shared" si="154"/>
        <v>-1.5853858390210149</v>
      </c>
      <c r="M266" s="9">
        <f t="shared" si="142"/>
        <v>-1.3051719945940912</v>
      </c>
      <c r="N266" s="17">
        <v>68.5</v>
      </c>
      <c r="O266" s="17">
        <f t="shared" si="145"/>
        <v>64.978336399313889</v>
      </c>
      <c r="P266" s="79">
        <f t="shared" si="147"/>
        <v>1.8088413071701328</v>
      </c>
      <c r="Q266" t="str">
        <f>_xll.BDH($Q$2,"PX_LAST",A266,A266,"Days=A","Fill=P")</f>
        <v>#N/A Invalid Security</v>
      </c>
      <c r="U266" s="40">
        <f t="shared" si="143"/>
        <v>-1.157031463628077</v>
      </c>
      <c r="V266" s="14" t="str">
        <f t="shared" si="139"/>
        <v>C</v>
      </c>
      <c r="W266" t="str">
        <f t="shared" si="171"/>
        <v>C</v>
      </c>
      <c r="X266" s="17">
        <f t="shared" si="160"/>
        <v>-1.0515017408666827</v>
      </c>
      <c r="Y266" s="34" t="str">
        <f t="shared" si="138"/>
        <v>C</v>
      </c>
      <c r="Z266">
        <v>0</v>
      </c>
      <c r="AB266" s="16">
        <f t="shared" si="148"/>
        <v>40908</v>
      </c>
      <c r="AC266" s="1" t="e">
        <f t="shared" si="155"/>
        <v>#N/A</v>
      </c>
      <c r="AD266" s="1" t="e">
        <f t="shared" si="155"/>
        <v>#N/A</v>
      </c>
      <c r="AE266" s="1">
        <f t="shared" si="155"/>
        <v>-1.157031463628077</v>
      </c>
      <c r="AF266" s="1">
        <f t="shared" si="155"/>
        <v>-1.157031463628077</v>
      </c>
      <c r="AG266">
        <v>0</v>
      </c>
      <c r="AH266" s="1">
        <v>69.5</v>
      </c>
      <c r="AJ266" s="16">
        <f t="shared" si="156"/>
        <v>40908</v>
      </c>
      <c r="AK266" s="1" t="e">
        <f t="shared" si="161"/>
        <v>#N/A</v>
      </c>
      <c r="AL266" s="1" t="e">
        <f t="shared" si="161"/>
        <v>#N/A</v>
      </c>
      <c r="AM266" s="1">
        <f t="shared" si="161"/>
        <v>-1.157031463628077</v>
      </c>
      <c r="AN266" s="1">
        <f t="shared" si="161"/>
        <v>-1.157031463628077</v>
      </c>
      <c r="AO266" s="1" t="e">
        <f t="shared" si="162"/>
        <v>#N/A</v>
      </c>
      <c r="AP266" s="1" t="e">
        <f t="shared" si="163"/>
        <v>#N/A</v>
      </c>
      <c r="AQ266" s="1">
        <f t="shared" si="164"/>
        <v>1246.96</v>
      </c>
      <c r="AR266" s="1">
        <f t="shared" si="165"/>
        <v>1246.96</v>
      </c>
      <c r="AS266" s="1"/>
      <c r="AT266" s="1"/>
      <c r="AU266" s="16">
        <f t="shared" si="169"/>
        <v>40908</v>
      </c>
      <c r="AV266">
        <f t="shared" si="172"/>
        <v>1</v>
      </c>
      <c r="AW266">
        <f t="shared" si="173"/>
        <v>1</v>
      </c>
      <c r="AX266" s="1"/>
      <c r="AY266" s="1"/>
      <c r="AZ266" s="7">
        <f t="shared" si="157"/>
        <v>40908</v>
      </c>
      <c r="BA266" s="1">
        <f>_xll.BDH($BA$4,"PX_LAST",$A265,$A265,"Days=A","Fill=P")</f>
        <v>1246.96</v>
      </c>
      <c r="BB266" s="1" t="str">
        <f t="shared" si="166"/>
        <v>C</v>
      </c>
      <c r="BC266" s="1">
        <f t="shared" si="167"/>
        <v>0</v>
      </c>
      <c r="BD266" s="1">
        <f t="shared" si="170"/>
        <v>-5.0586451767333784E-3</v>
      </c>
      <c r="BE266" s="1">
        <f t="shared" si="168"/>
        <v>0</v>
      </c>
      <c r="BF266" s="1">
        <f t="shared" si="174"/>
        <v>862.7404536678556</v>
      </c>
      <c r="BG266" s="1">
        <f t="shared" si="175"/>
        <v>315.34279139164943</v>
      </c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6" t="e">
        <f t="shared" si="149"/>
        <v>#REF!</v>
      </c>
      <c r="BS266">
        <f t="shared" si="158"/>
        <v>1</v>
      </c>
      <c r="BT266">
        <f t="shared" si="159"/>
        <v>1</v>
      </c>
    </row>
    <row r="267" spans="1:72" x14ac:dyDescent="0.25">
      <c r="A267" s="7">
        <v>40939</v>
      </c>
      <c r="B267" s="8">
        <v>-0.17607300000000001</v>
      </c>
      <c r="C267" s="8">
        <f t="shared" si="150"/>
        <v>-0.19716456120459641</v>
      </c>
      <c r="D267" s="9">
        <f t="shared" si="140"/>
        <v>-0.14773869109448493</v>
      </c>
      <c r="E267" s="8">
        <v>3.3</v>
      </c>
      <c r="F267" s="8">
        <f t="shared" si="151"/>
        <v>3.3072960543990022</v>
      </c>
      <c r="G267" s="9">
        <f t="shared" si="141"/>
        <v>-2.435376009317642</v>
      </c>
      <c r="H267" s="8">
        <v>0.57899999999999996</v>
      </c>
      <c r="I267" s="8">
        <f t="shared" si="152"/>
        <v>0.54153624620598673</v>
      </c>
      <c r="J267" s="9">
        <f t="shared" si="153"/>
        <v>0.74153624620598668</v>
      </c>
      <c r="K267" s="8">
        <v>-1.038</v>
      </c>
      <c r="L267" s="8">
        <f t="shared" si="154"/>
        <v>-1.1474771678042031</v>
      </c>
      <c r="M267" s="9">
        <f t="shared" si="142"/>
        <v>-0.48192151865037797</v>
      </c>
      <c r="N267" s="17">
        <v>53.2</v>
      </c>
      <c r="O267" s="17">
        <f t="shared" si="145"/>
        <v>55.555667279862782</v>
      </c>
      <c r="P267" s="79">
        <f t="shared" si="147"/>
        <v>1.4708808206533361</v>
      </c>
      <c r="Q267" t="str">
        <f>_xll.BDH($Q$2,"PX_LAST",A267,A267,"Days=A","Fill=P")</f>
        <v>#N/A Invalid Security</v>
      </c>
      <c r="U267" s="40">
        <f t="shared" si="143"/>
        <v>-0.58087499321412961</v>
      </c>
      <c r="V267" s="14" t="str">
        <f t="shared" si="139"/>
        <v>R</v>
      </c>
      <c r="W267" t="str">
        <f t="shared" si="171"/>
        <v>R</v>
      </c>
      <c r="X267" s="17">
        <f t="shared" si="160"/>
        <v>-0.58087499321412961</v>
      </c>
      <c r="Y267" s="34" t="str">
        <f t="shared" si="138"/>
        <v>R</v>
      </c>
      <c r="Z267">
        <v>0</v>
      </c>
      <c r="AB267" s="16">
        <f t="shared" si="148"/>
        <v>40939</v>
      </c>
      <c r="AC267" s="1" t="e">
        <f t="shared" si="155"/>
        <v>#N/A</v>
      </c>
      <c r="AD267" s="1" t="e">
        <f t="shared" si="155"/>
        <v>#N/A</v>
      </c>
      <c r="AE267" s="1" t="e">
        <f t="shared" si="155"/>
        <v>#N/A</v>
      </c>
      <c r="AF267" s="1">
        <f t="shared" si="155"/>
        <v>-0.58087499321412961</v>
      </c>
      <c r="AG267">
        <v>0</v>
      </c>
      <c r="AH267" s="1">
        <v>53.2</v>
      </c>
      <c r="AJ267" s="16">
        <f t="shared" si="156"/>
        <v>40939</v>
      </c>
      <c r="AK267" s="1" t="e">
        <f t="shared" si="161"/>
        <v>#N/A</v>
      </c>
      <c r="AL267" s="1" t="e">
        <f t="shared" si="161"/>
        <v>#N/A</v>
      </c>
      <c r="AM267" s="1" t="e">
        <f t="shared" si="161"/>
        <v>#N/A</v>
      </c>
      <c r="AN267" s="1">
        <f t="shared" si="161"/>
        <v>-0.58087499321412961</v>
      </c>
      <c r="AO267" s="1" t="e">
        <f t="shared" si="162"/>
        <v>#N/A</v>
      </c>
      <c r="AP267" s="1" t="e">
        <f t="shared" si="163"/>
        <v>#N/A</v>
      </c>
      <c r="AQ267" s="1" t="e">
        <f t="shared" si="164"/>
        <v>#N/A</v>
      </c>
      <c r="AR267" s="1">
        <f t="shared" si="165"/>
        <v>1257.6099999999999</v>
      </c>
      <c r="AS267" s="1"/>
      <c r="AT267" s="1"/>
      <c r="AU267" s="16">
        <f t="shared" si="169"/>
        <v>40939</v>
      </c>
      <c r="AV267">
        <f t="shared" si="172"/>
        <v>2</v>
      </c>
      <c r="AW267">
        <f t="shared" si="173"/>
        <v>2</v>
      </c>
      <c r="AX267" s="1"/>
      <c r="AY267" s="1"/>
      <c r="AZ267" s="7">
        <f t="shared" si="157"/>
        <v>40939</v>
      </c>
      <c r="BA267" s="1">
        <f>_xll.BDH($BA$4,"PX_LAST",$A266,$A266,"Days=A","Fill=P")</f>
        <v>1257.6099999999999</v>
      </c>
      <c r="BB267" s="1" t="str">
        <f t="shared" si="166"/>
        <v>R</v>
      </c>
      <c r="BC267" s="1">
        <f t="shared" si="167"/>
        <v>1</v>
      </c>
      <c r="BD267" s="1">
        <f t="shared" si="170"/>
        <v>8.5407711554499333E-3</v>
      </c>
      <c r="BE267" s="1">
        <f t="shared" si="168"/>
        <v>0</v>
      </c>
      <c r="BF267" s="1">
        <f t="shared" si="174"/>
        <v>862.7404536678556</v>
      </c>
      <c r="BG267" s="1">
        <f t="shared" si="175"/>
        <v>318.03606200844627</v>
      </c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6" t="e">
        <f t="shared" si="149"/>
        <v>#REF!</v>
      </c>
      <c r="BS267">
        <f t="shared" si="158"/>
        <v>2</v>
      </c>
      <c r="BT267">
        <f t="shared" si="159"/>
        <v>1</v>
      </c>
    </row>
    <row r="268" spans="1:72" x14ac:dyDescent="0.25">
      <c r="A268" s="7">
        <v>40968</v>
      </c>
      <c r="B268" s="8">
        <v>-0.107172</v>
      </c>
      <c r="C268" s="8">
        <f t="shared" si="150"/>
        <v>-0.1251705122409193</v>
      </c>
      <c r="D268" s="9">
        <f t="shared" si="140"/>
        <v>0.76975304856625815</v>
      </c>
      <c r="E268" s="8">
        <v>3.3</v>
      </c>
      <c r="F268" s="8">
        <f t="shared" si="151"/>
        <v>3.3014592108798007</v>
      </c>
      <c r="G268" s="9">
        <f t="shared" si="141"/>
        <v>-2.1025009884828783</v>
      </c>
      <c r="H268" s="8">
        <v>0.1023</v>
      </c>
      <c r="I268" s="8">
        <f t="shared" si="152"/>
        <v>0.19014724924119736</v>
      </c>
      <c r="J268" s="9">
        <f t="shared" si="153"/>
        <v>0.39014724924119737</v>
      </c>
      <c r="K268" s="8">
        <v>-0.77900000000000003</v>
      </c>
      <c r="L268" s="8">
        <f t="shared" si="154"/>
        <v>-0.85269543356084077</v>
      </c>
      <c r="M268" s="9">
        <f t="shared" si="142"/>
        <v>7.2449753386810856E-3</v>
      </c>
      <c r="N268" s="17">
        <v>49.9</v>
      </c>
      <c r="O268" s="17">
        <f t="shared" si="145"/>
        <v>51.031133455972558</v>
      </c>
      <c r="P268" s="79">
        <f t="shared" si="147"/>
        <v>1.2340106707987051</v>
      </c>
      <c r="Q268" t="str">
        <f>_xll.BDH($Q$2,"PX_LAST",A268,A268,"Days=A","Fill=P")</f>
        <v>#N/A Invalid Security</v>
      </c>
      <c r="U268" s="40">
        <f t="shared" si="143"/>
        <v>-0.23383892883418539</v>
      </c>
      <c r="V268" s="14" t="str">
        <f t="shared" si="139"/>
        <v>R</v>
      </c>
      <c r="W268" t="str">
        <f t="shared" si="171"/>
        <v>R</v>
      </c>
      <c r="X268" s="17">
        <f t="shared" si="160"/>
        <v>-0.58087499321412961</v>
      </c>
      <c r="Y268" s="34" t="str">
        <f t="shared" si="138"/>
        <v>R</v>
      </c>
      <c r="Z268">
        <v>0</v>
      </c>
      <c r="AB268" s="16">
        <f t="shared" si="148"/>
        <v>40968</v>
      </c>
      <c r="AC268" s="1">
        <f t="shared" si="155"/>
        <v>-0.23383892883418539</v>
      </c>
      <c r="AD268" s="1" t="e">
        <f t="shared" si="155"/>
        <v>#N/A</v>
      </c>
      <c r="AE268" s="1" t="e">
        <f t="shared" si="155"/>
        <v>#N/A</v>
      </c>
      <c r="AF268" s="1">
        <f t="shared" si="155"/>
        <v>-0.23383892883418539</v>
      </c>
      <c r="AG268">
        <v>0</v>
      </c>
      <c r="AH268" s="1">
        <v>49.9</v>
      </c>
      <c r="AJ268" s="16">
        <f t="shared" si="156"/>
        <v>40968</v>
      </c>
      <c r="AK268" s="1">
        <f t="shared" si="161"/>
        <v>-0.23383892883418539</v>
      </c>
      <c r="AL268" s="1" t="e">
        <f t="shared" si="161"/>
        <v>#N/A</v>
      </c>
      <c r="AM268" s="1" t="e">
        <f t="shared" si="161"/>
        <v>#N/A</v>
      </c>
      <c r="AN268" s="1">
        <f t="shared" si="161"/>
        <v>-0.23383892883418539</v>
      </c>
      <c r="AO268" s="1">
        <f t="shared" si="162"/>
        <v>1312.41</v>
      </c>
      <c r="AP268" s="1" t="e">
        <f t="shared" si="163"/>
        <v>#N/A</v>
      </c>
      <c r="AQ268" s="1" t="e">
        <f t="shared" si="164"/>
        <v>#N/A</v>
      </c>
      <c r="AR268" s="1">
        <f t="shared" si="165"/>
        <v>1312.41</v>
      </c>
      <c r="AS268" s="1"/>
      <c r="AT268" s="1"/>
      <c r="AU268" s="16">
        <f t="shared" si="169"/>
        <v>40968</v>
      </c>
      <c r="AV268">
        <f t="shared" si="172"/>
        <v>2</v>
      </c>
      <c r="AW268">
        <f t="shared" si="173"/>
        <v>2</v>
      </c>
      <c r="AX268" s="1"/>
      <c r="AY268" s="1"/>
      <c r="AZ268" s="7">
        <f t="shared" si="157"/>
        <v>40968</v>
      </c>
      <c r="BA268" s="1">
        <f>_xll.BDH($BA$4,"PX_LAST",$A267,$A267,"Days=A","Fill=P")</f>
        <v>1312.41</v>
      </c>
      <c r="BB268" s="1" t="str">
        <f t="shared" si="166"/>
        <v>R</v>
      </c>
      <c r="BC268" s="1">
        <f t="shared" si="167"/>
        <v>1</v>
      </c>
      <c r="BD268" s="1">
        <f t="shared" si="170"/>
        <v>4.3574717122160544E-2</v>
      </c>
      <c r="BE268" s="1">
        <f t="shared" si="168"/>
        <v>4.3574717122160544E-2</v>
      </c>
      <c r="BF268" s="1">
        <f t="shared" si="174"/>
        <v>900.33412488627687</v>
      </c>
      <c r="BG268" s="1">
        <f t="shared" si="175"/>
        <v>331.89439344511021</v>
      </c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6" t="e">
        <f t="shared" si="149"/>
        <v>#REF!</v>
      </c>
      <c r="BS268">
        <f t="shared" si="158"/>
        <v>2</v>
      </c>
      <c r="BT268">
        <f t="shared" si="159"/>
        <v>1</v>
      </c>
    </row>
    <row r="269" spans="1:72" x14ac:dyDescent="0.25">
      <c r="A269" s="7">
        <v>40999</v>
      </c>
      <c r="B269" s="8">
        <v>3.3100000000000002E-4</v>
      </c>
      <c r="C269" s="8">
        <f t="shared" si="150"/>
        <v>-2.4769302448183862E-2</v>
      </c>
      <c r="D269" s="9">
        <f t="shared" si="140"/>
        <v>1.8403150454220363</v>
      </c>
      <c r="E269" s="8">
        <v>2.8</v>
      </c>
      <c r="F269" s="8">
        <f t="shared" si="151"/>
        <v>2.9002918421759598</v>
      </c>
      <c r="G269" s="9">
        <f t="shared" si="141"/>
        <v>-2.1241481133301003</v>
      </c>
      <c r="H269" s="8">
        <v>-0.31259999999999999</v>
      </c>
      <c r="I269" s="8">
        <f t="shared" si="152"/>
        <v>-0.21205055015176055</v>
      </c>
      <c r="J269" s="9">
        <f t="shared" si="153"/>
        <v>-1.2050550151760542E-2</v>
      </c>
      <c r="K269" s="8">
        <v>-0.65200000000000002</v>
      </c>
      <c r="L269" s="8">
        <f t="shared" si="154"/>
        <v>-0.69213908671216817</v>
      </c>
      <c r="M269" s="9">
        <f t="shared" si="142"/>
        <v>0.31017004088017741</v>
      </c>
      <c r="N269" s="17">
        <v>18.899999999999999</v>
      </c>
      <c r="O269" s="17">
        <f t="shared" si="145"/>
        <v>25.326226691194513</v>
      </c>
      <c r="P269" s="79">
        <f t="shared" si="147"/>
        <v>0.56560593584029051</v>
      </c>
      <c r="Q269" t="str">
        <f>_xll.BDH($Q$2,"PX_LAST",A269,A269,"Days=A","Fill=P")</f>
        <v>#N/A Invalid Security</v>
      </c>
      <c r="U269" s="40">
        <f t="shared" si="143"/>
        <v>3.5716057050882016E-3</v>
      </c>
      <c r="V269" s="14" t="str">
        <f t="shared" si="139"/>
        <v>E</v>
      </c>
      <c r="W269" t="str">
        <f t="shared" si="171"/>
        <v>E</v>
      </c>
      <c r="X269" s="17">
        <f t="shared" si="160"/>
        <v>3.5716057050882016E-3</v>
      </c>
      <c r="Y269" s="34" t="str">
        <f t="shared" si="138"/>
        <v>E</v>
      </c>
      <c r="Z269">
        <v>0</v>
      </c>
      <c r="AB269" s="16">
        <f t="shared" si="148"/>
        <v>40999</v>
      </c>
      <c r="AC269" s="1">
        <f t="shared" si="155"/>
        <v>3.5716057050882016E-3</v>
      </c>
      <c r="AD269" s="1" t="e">
        <f t="shared" si="155"/>
        <v>#N/A</v>
      </c>
      <c r="AE269" s="1" t="e">
        <f t="shared" si="155"/>
        <v>#N/A</v>
      </c>
      <c r="AF269" s="1" t="e">
        <f t="shared" si="155"/>
        <v>#N/A</v>
      </c>
      <c r="AG269">
        <v>0</v>
      </c>
      <c r="AH269" s="1">
        <v>21.5</v>
      </c>
      <c r="AJ269" s="16">
        <f t="shared" si="156"/>
        <v>40999</v>
      </c>
      <c r="AK269" s="1">
        <f t="shared" si="161"/>
        <v>3.5716057050882016E-3</v>
      </c>
      <c r="AL269" s="1" t="e">
        <f t="shared" si="161"/>
        <v>#N/A</v>
      </c>
      <c r="AM269" s="1" t="e">
        <f t="shared" si="161"/>
        <v>#N/A</v>
      </c>
      <c r="AN269" s="1" t="e">
        <f t="shared" si="161"/>
        <v>#N/A</v>
      </c>
      <c r="AO269" s="1">
        <f t="shared" si="162"/>
        <v>1365.68</v>
      </c>
      <c r="AP269" s="1" t="e">
        <f t="shared" si="163"/>
        <v>#N/A</v>
      </c>
      <c r="AQ269" s="1" t="e">
        <f t="shared" si="164"/>
        <v>#N/A</v>
      </c>
      <c r="AR269" s="1" t="e">
        <f t="shared" si="165"/>
        <v>#N/A</v>
      </c>
      <c r="AS269" s="1"/>
      <c r="AT269" s="1"/>
      <c r="AU269" s="16">
        <f t="shared" si="169"/>
        <v>40999</v>
      </c>
      <c r="AV269">
        <f t="shared" si="172"/>
        <v>4</v>
      </c>
      <c r="AW269">
        <f t="shared" si="173"/>
        <v>4</v>
      </c>
      <c r="AX269" s="1"/>
      <c r="AY269" s="1"/>
      <c r="AZ269" s="7">
        <f t="shared" si="157"/>
        <v>40999</v>
      </c>
      <c r="BA269" s="1">
        <f>_xll.BDH($BA$4,"PX_LAST",$A268,$A268,"Days=A","Fill=P")</f>
        <v>1365.68</v>
      </c>
      <c r="BB269" s="1" t="str">
        <f t="shared" si="166"/>
        <v>E</v>
      </c>
      <c r="BC269" s="1">
        <f t="shared" si="167"/>
        <v>1</v>
      </c>
      <c r="BD269" s="1">
        <f t="shared" si="170"/>
        <v>4.0589449943234213E-2</v>
      </c>
      <c r="BE269" s="1">
        <f t="shared" si="168"/>
        <v>4.0589449943234213E-2</v>
      </c>
      <c r="BF269" s="1">
        <f t="shared" si="174"/>
        <v>936.87819178053394</v>
      </c>
      <c r="BG269" s="1">
        <f t="shared" si="175"/>
        <v>345.36580431429059</v>
      </c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6" t="e">
        <f t="shared" si="149"/>
        <v>#REF!</v>
      </c>
      <c r="BS269">
        <f t="shared" si="158"/>
        <v>4</v>
      </c>
      <c r="BT269">
        <f t="shared" si="159"/>
        <v>1</v>
      </c>
    </row>
    <row r="270" spans="1:72" x14ac:dyDescent="0.25">
      <c r="A270" s="7">
        <v>41029</v>
      </c>
      <c r="B270" s="8">
        <v>-7.1640000000000002E-3</v>
      </c>
      <c r="C270" s="8">
        <f t="shared" si="150"/>
        <v>-1.0685060489636774E-2</v>
      </c>
      <c r="D270" s="9">
        <f t="shared" si="140"/>
        <v>1.7548436782138495</v>
      </c>
      <c r="E270" s="8">
        <v>2.5</v>
      </c>
      <c r="F270" s="8">
        <f t="shared" si="151"/>
        <v>2.5800583684351919</v>
      </c>
      <c r="G270" s="9">
        <f t="shared" si="141"/>
        <v>-2.0592126663024772</v>
      </c>
      <c r="H270" s="8">
        <v>5.6399999999999999E-2</v>
      </c>
      <c r="I270" s="8">
        <f t="shared" si="152"/>
        <v>2.7098899696478898E-3</v>
      </c>
      <c r="J270" s="9">
        <f t="shared" si="153"/>
        <v>0.20270988996964789</v>
      </c>
      <c r="K270" s="8">
        <v>-0.59899999999999998</v>
      </c>
      <c r="L270" s="8">
        <f t="shared" si="154"/>
        <v>-0.61762781734243366</v>
      </c>
      <c r="M270" s="9">
        <f t="shared" si="142"/>
        <v>0.43018822433397691</v>
      </c>
      <c r="N270" s="17">
        <v>-14</v>
      </c>
      <c r="O270" s="17">
        <f t="shared" si="145"/>
        <v>-6.1347546617610984</v>
      </c>
      <c r="P270" s="79">
        <f t="shared" si="147"/>
        <v>-0.26858454400702042</v>
      </c>
      <c r="Q270" t="str">
        <f>_xll.BDH($Q$2,"PX_LAST",A270,A270,"Days=A","Fill=P")</f>
        <v>#N/A Invalid Security</v>
      </c>
      <c r="U270" s="40">
        <f t="shared" si="143"/>
        <v>8.2132281553749256E-2</v>
      </c>
      <c r="V270" s="14" t="str">
        <f t="shared" si="139"/>
        <v>E</v>
      </c>
      <c r="W270" t="str">
        <f t="shared" si="171"/>
        <v>E</v>
      </c>
      <c r="X270" s="17">
        <f t="shared" si="160"/>
        <v>3.5716057050882016E-3</v>
      </c>
      <c r="Y270" s="34" t="str">
        <f t="shared" si="138"/>
        <v>E</v>
      </c>
      <c r="Z270">
        <v>0</v>
      </c>
      <c r="AB270" s="16">
        <f t="shared" si="148"/>
        <v>41029</v>
      </c>
      <c r="AC270" s="1">
        <f t="shared" si="155"/>
        <v>8.2132281553749256E-2</v>
      </c>
      <c r="AD270" s="1">
        <f t="shared" si="155"/>
        <v>8.2132281553749256E-2</v>
      </c>
      <c r="AE270" s="1" t="e">
        <f t="shared" si="155"/>
        <v>#N/A</v>
      </c>
      <c r="AF270" s="1" t="e">
        <f t="shared" si="155"/>
        <v>#N/A</v>
      </c>
      <c r="AG270">
        <v>0</v>
      </c>
      <c r="AH270" s="1">
        <v>-14</v>
      </c>
      <c r="AJ270" s="16">
        <f t="shared" si="156"/>
        <v>41029</v>
      </c>
      <c r="AK270" s="1">
        <f t="shared" si="161"/>
        <v>8.2132281553749256E-2</v>
      </c>
      <c r="AL270" s="1">
        <f t="shared" si="161"/>
        <v>8.2132281553749256E-2</v>
      </c>
      <c r="AM270" s="1" t="e">
        <f t="shared" si="161"/>
        <v>#N/A</v>
      </c>
      <c r="AN270" s="1" t="e">
        <f t="shared" si="161"/>
        <v>#N/A</v>
      </c>
      <c r="AO270" s="1">
        <f t="shared" si="162"/>
        <v>1408.47</v>
      </c>
      <c r="AP270" s="1">
        <f t="shared" si="163"/>
        <v>1408.47</v>
      </c>
      <c r="AQ270" s="1" t="e">
        <f t="shared" si="164"/>
        <v>#N/A</v>
      </c>
      <c r="AR270" s="1" t="e">
        <f t="shared" si="165"/>
        <v>#N/A</v>
      </c>
      <c r="AS270" s="1"/>
      <c r="AT270" s="1"/>
      <c r="AU270" s="16">
        <f t="shared" si="169"/>
        <v>41029</v>
      </c>
      <c r="AV270">
        <f t="shared" si="172"/>
        <v>4</v>
      </c>
      <c r="AW270">
        <f t="shared" si="173"/>
        <v>4</v>
      </c>
      <c r="AX270" s="1"/>
      <c r="AY270" s="1"/>
      <c r="AZ270" s="7">
        <f t="shared" si="157"/>
        <v>41029</v>
      </c>
      <c r="BA270" s="1">
        <f>_xll.BDH($BA$4,"PX_LAST",$A269,$A269,"Days=A","Fill=P")</f>
        <v>1408.47</v>
      </c>
      <c r="BB270" s="1" t="str">
        <f t="shared" si="166"/>
        <v>E</v>
      </c>
      <c r="BC270" s="1">
        <f t="shared" si="167"/>
        <v>1</v>
      </c>
      <c r="BD270" s="1">
        <f t="shared" si="170"/>
        <v>3.1332376545017748E-2</v>
      </c>
      <c r="BE270" s="1">
        <f t="shared" si="168"/>
        <v>3.1332376545017748E-2</v>
      </c>
      <c r="BF270" s="1">
        <f t="shared" si="174"/>
        <v>966.23281206221702</v>
      </c>
      <c r="BG270" s="1">
        <f t="shared" si="175"/>
        <v>356.18693574083886</v>
      </c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6" t="e">
        <f t="shared" si="149"/>
        <v>#REF!</v>
      </c>
      <c r="BS270">
        <f t="shared" si="158"/>
        <v>4</v>
      </c>
      <c r="BT270">
        <f t="shared" si="159"/>
        <v>1</v>
      </c>
    </row>
    <row r="271" spans="1:72" x14ac:dyDescent="0.25">
      <c r="A271" s="7">
        <v>41060</v>
      </c>
      <c r="B271" s="8">
        <v>-0.215391</v>
      </c>
      <c r="C271" s="8">
        <f t="shared" si="150"/>
        <v>-0.17444981209792737</v>
      </c>
      <c r="D271" s="9">
        <f t="shared" si="140"/>
        <v>-7.8508085266488989E-2</v>
      </c>
      <c r="E271" s="8">
        <v>1.9</v>
      </c>
      <c r="F271" s="8">
        <f t="shared" si="151"/>
        <v>2.0360116736870384</v>
      </c>
      <c r="G271" s="9">
        <f t="shared" si="141"/>
        <v>-2.1701275851297424</v>
      </c>
      <c r="H271" s="8">
        <v>-0.20100000000000001</v>
      </c>
      <c r="I271" s="8">
        <f t="shared" si="152"/>
        <v>-0.16025802200607045</v>
      </c>
      <c r="J271" s="9">
        <f t="shared" si="153"/>
        <v>3.9741977993929561E-2</v>
      </c>
      <c r="K271" s="8">
        <v>-1.1779999999999999</v>
      </c>
      <c r="L271" s="8">
        <f t="shared" si="154"/>
        <v>-1.0659255634684868</v>
      </c>
      <c r="M271" s="9">
        <f t="shared" si="142"/>
        <v>-0.47216843417635307</v>
      </c>
      <c r="N271" s="17">
        <v>-35.9</v>
      </c>
      <c r="O271" s="17">
        <f t="shared" si="145"/>
        <v>-29.94695093235222</v>
      </c>
      <c r="P271" s="79">
        <f t="shared" si="147"/>
        <v>-0.85030397258779689</v>
      </c>
      <c r="Q271" t="str">
        <f>_xll.BDH($Q$2,"PX_LAST",A271,A271,"Days=A","Fill=P")</f>
        <v>#N/A Invalid Security</v>
      </c>
      <c r="U271" s="40">
        <f t="shared" si="143"/>
        <v>-0.67026553164466363</v>
      </c>
      <c r="V271" s="14" t="str">
        <f t="shared" si="139"/>
        <v>SD</v>
      </c>
      <c r="W271" t="str">
        <f t="shared" si="171"/>
        <v>SD</v>
      </c>
      <c r="X271" s="17">
        <f t="shared" si="160"/>
        <v>-0.67026553164466363</v>
      </c>
      <c r="Y271" s="34" t="str">
        <f t="shared" si="138"/>
        <v>SD</v>
      </c>
      <c r="Z271">
        <v>0</v>
      </c>
      <c r="AB271" s="16">
        <f t="shared" si="148"/>
        <v>41060</v>
      </c>
      <c r="AC271" s="1" t="e">
        <f t="shared" si="155"/>
        <v>#N/A</v>
      </c>
      <c r="AD271" s="1">
        <f t="shared" si="155"/>
        <v>-0.67026553164466363</v>
      </c>
      <c r="AE271" s="1">
        <f t="shared" si="155"/>
        <v>-0.67026553164466363</v>
      </c>
      <c r="AF271" s="1" t="e">
        <f t="shared" si="155"/>
        <v>#N/A</v>
      </c>
      <c r="AG271">
        <v>0</v>
      </c>
      <c r="AH271" s="1">
        <v>-35.9</v>
      </c>
      <c r="AJ271" s="16">
        <f t="shared" si="156"/>
        <v>41060</v>
      </c>
      <c r="AK271" s="1" t="e">
        <f t="shared" si="161"/>
        <v>#N/A</v>
      </c>
      <c r="AL271" s="1">
        <f t="shared" si="161"/>
        <v>-0.67026553164466363</v>
      </c>
      <c r="AM271" s="1">
        <f t="shared" si="161"/>
        <v>-0.67026553164466363</v>
      </c>
      <c r="AN271" s="1" t="e">
        <f t="shared" si="161"/>
        <v>#N/A</v>
      </c>
      <c r="AO271" s="1" t="e">
        <f t="shared" si="162"/>
        <v>#N/A</v>
      </c>
      <c r="AP271" s="1">
        <f t="shared" si="163"/>
        <v>1397.91</v>
      </c>
      <c r="AQ271" s="1">
        <f t="shared" si="164"/>
        <v>1397.91</v>
      </c>
      <c r="AR271" s="1" t="e">
        <f t="shared" si="165"/>
        <v>#N/A</v>
      </c>
      <c r="AS271" s="1"/>
      <c r="AT271" s="1"/>
      <c r="AU271" s="16">
        <f t="shared" si="169"/>
        <v>41060</v>
      </c>
      <c r="AV271">
        <f t="shared" si="172"/>
        <v>3</v>
      </c>
      <c r="AW271">
        <f t="shared" si="173"/>
        <v>3</v>
      </c>
      <c r="AX271" s="1"/>
      <c r="AY271" s="1"/>
      <c r="AZ271" s="7">
        <f t="shared" si="157"/>
        <v>41060</v>
      </c>
      <c r="BA271" s="1">
        <f>_xll.BDH($BA$4,"PX_LAST",$A270,$A270,"Days=A","Fill=P")</f>
        <v>1397.91</v>
      </c>
      <c r="BB271" s="1" t="str">
        <f t="shared" si="166"/>
        <v>SD</v>
      </c>
      <c r="BC271" s="1">
        <f t="shared" si="167"/>
        <v>0</v>
      </c>
      <c r="BD271" s="1">
        <f t="shared" si="170"/>
        <v>-7.497497284287169E-3</v>
      </c>
      <c r="BE271" s="1">
        <f t="shared" si="168"/>
        <v>-7.497497284287169E-3</v>
      </c>
      <c r="BF271" s="1">
        <f t="shared" si="174"/>
        <v>958.98848417779141</v>
      </c>
      <c r="BG271" s="1">
        <f t="shared" si="175"/>
        <v>353.51642515742333</v>
      </c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6" t="e">
        <f t="shared" si="149"/>
        <v>#REF!</v>
      </c>
      <c r="BS271">
        <f t="shared" si="158"/>
        <v>3</v>
      </c>
      <c r="BT271">
        <f t="shared" si="159"/>
        <v>1</v>
      </c>
    </row>
    <row r="272" spans="1:72" x14ac:dyDescent="0.25">
      <c r="A272" s="7">
        <v>41090</v>
      </c>
      <c r="B272" s="8">
        <v>-0.25166300000000003</v>
      </c>
      <c r="C272" s="8">
        <f t="shared" si="150"/>
        <v>-0.23622036241958549</v>
      </c>
      <c r="D272" s="9">
        <f t="shared" si="140"/>
        <v>-0.72145603399357172</v>
      </c>
      <c r="E272" s="8">
        <v>1.5</v>
      </c>
      <c r="F272" s="8">
        <f t="shared" si="151"/>
        <v>1.6072023347374078</v>
      </c>
      <c r="G272" s="9">
        <f t="shared" si="141"/>
        <v>-2.1677630525629503</v>
      </c>
      <c r="H272" s="8">
        <v>-0.41499999999999998</v>
      </c>
      <c r="I272" s="8">
        <f t="shared" si="152"/>
        <v>-0.36405160440121409</v>
      </c>
      <c r="J272" s="9">
        <f t="shared" si="153"/>
        <v>-0.16405160440121408</v>
      </c>
      <c r="K272" s="8">
        <v>-0.68300000000000005</v>
      </c>
      <c r="L272" s="8">
        <f t="shared" si="154"/>
        <v>-0.75958511269369744</v>
      </c>
      <c r="M272" s="9">
        <f t="shared" si="142"/>
        <v>0.1638797320818953</v>
      </c>
      <c r="N272" s="17">
        <v>-60.3</v>
      </c>
      <c r="O272" s="17">
        <f t="shared" si="145"/>
        <v>-54.229390186470447</v>
      </c>
      <c r="P272" s="79">
        <f t="shared" si="147"/>
        <v>-1.2970880205300299</v>
      </c>
      <c r="Q272" t="str">
        <f>_xll.BDH($Q$2,"PX_LAST",A272,A272,"Days=A","Fill=P")</f>
        <v>#N/A Invalid Security</v>
      </c>
      <c r="U272" s="40">
        <f t="shared" si="143"/>
        <v>-0.72234773971896027</v>
      </c>
      <c r="V272" s="14" t="str">
        <f t="shared" si="139"/>
        <v>C</v>
      </c>
      <c r="W272" t="str">
        <f t="shared" si="171"/>
        <v>C</v>
      </c>
      <c r="X272" s="17">
        <f t="shared" si="160"/>
        <v>-0.72234773971896027</v>
      </c>
      <c r="Y272" s="34" t="str">
        <f t="shared" si="138"/>
        <v>C</v>
      </c>
      <c r="Z272">
        <v>0</v>
      </c>
      <c r="AB272" s="16">
        <f t="shared" si="148"/>
        <v>41090</v>
      </c>
      <c r="AC272" s="1" t="e">
        <f t="shared" si="155"/>
        <v>#N/A</v>
      </c>
      <c r="AD272" s="1" t="e">
        <f t="shared" si="155"/>
        <v>#N/A</v>
      </c>
      <c r="AE272" s="1">
        <f t="shared" si="155"/>
        <v>-0.72234773971896027</v>
      </c>
      <c r="AF272" s="1">
        <f t="shared" si="155"/>
        <v>-0.72234773971896027</v>
      </c>
      <c r="AG272">
        <v>0</v>
      </c>
      <c r="AH272" s="1">
        <v>-60.9</v>
      </c>
      <c r="AJ272" s="16">
        <f t="shared" si="156"/>
        <v>41090</v>
      </c>
      <c r="AK272" s="1" t="e">
        <f t="shared" si="161"/>
        <v>#N/A</v>
      </c>
      <c r="AL272" s="1" t="e">
        <f t="shared" si="161"/>
        <v>#N/A</v>
      </c>
      <c r="AM272" s="1">
        <f t="shared" si="161"/>
        <v>-0.72234773971896027</v>
      </c>
      <c r="AN272" s="1">
        <f t="shared" si="161"/>
        <v>-0.72234773971896027</v>
      </c>
      <c r="AO272" s="1" t="e">
        <f t="shared" si="162"/>
        <v>#N/A</v>
      </c>
      <c r="AP272" s="1" t="e">
        <f t="shared" si="163"/>
        <v>#N/A</v>
      </c>
      <c r="AQ272" s="1">
        <f t="shared" si="164"/>
        <v>1310.33</v>
      </c>
      <c r="AR272" s="1">
        <f t="shared" si="165"/>
        <v>1310.33</v>
      </c>
      <c r="AS272" s="1"/>
      <c r="AT272" s="1"/>
      <c r="AU272" s="16">
        <f t="shared" si="169"/>
        <v>41090</v>
      </c>
      <c r="AV272">
        <f t="shared" si="172"/>
        <v>1</v>
      </c>
      <c r="AW272">
        <f t="shared" si="173"/>
        <v>1</v>
      </c>
      <c r="AX272" s="1"/>
      <c r="AY272" s="1"/>
      <c r="AZ272" s="7">
        <f t="shared" si="157"/>
        <v>41090</v>
      </c>
      <c r="BA272" s="1">
        <f>_xll.BDH($BA$4,"PX_LAST",$A271,$A271,"Days=A","Fill=P")</f>
        <v>1310.33</v>
      </c>
      <c r="BB272" s="1" t="str">
        <f t="shared" si="166"/>
        <v>C</v>
      </c>
      <c r="BC272" s="1">
        <f t="shared" si="167"/>
        <v>0</v>
      </c>
      <c r="BD272" s="1">
        <f t="shared" si="170"/>
        <v>-6.2650671359386623E-2</v>
      </c>
      <c r="BE272" s="1">
        <f t="shared" si="168"/>
        <v>0</v>
      </c>
      <c r="BF272" s="1">
        <f t="shared" si="174"/>
        <v>958.98848417779141</v>
      </c>
      <c r="BG272" s="1">
        <f t="shared" si="175"/>
        <v>331.36838378474039</v>
      </c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6" t="e">
        <f t="shared" si="149"/>
        <v>#REF!</v>
      </c>
      <c r="BS272">
        <f t="shared" si="158"/>
        <v>1</v>
      </c>
      <c r="BT272">
        <f t="shared" si="159"/>
        <v>1</v>
      </c>
    </row>
    <row r="273" spans="1:72" x14ac:dyDescent="0.25">
      <c r="A273" s="7">
        <v>41121</v>
      </c>
      <c r="B273" s="8">
        <v>-0.26631500000000002</v>
      </c>
      <c r="C273" s="8">
        <f t="shared" si="150"/>
        <v>-0.26029607248391712</v>
      </c>
      <c r="D273" s="9">
        <f t="shared" si="140"/>
        <v>-0.90182801509899146</v>
      </c>
      <c r="E273" s="8">
        <v>1.1000000000000001</v>
      </c>
      <c r="F273" s="8">
        <f t="shared" si="151"/>
        <v>1.2014404669474816</v>
      </c>
      <c r="G273" s="9">
        <f t="shared" si="141"/>
        <v>-2.1505306602872349</v>
      </c>
      <c r="H273" s="8">
        <v>-0.4234</v>
      </c>
      <c r="I273" s="8">
        <f t="shared" si="152"/>
        <v>-0.41153032088024283</v>
      </c>
      <c r="J273" s="9">
        <f t="shared" si="153"/>
        <v>-0.21153032088024282</v>
      </c>
      <c r="K273" s="8">
        <v>-0.60499999999999998</v>
      </c>
      <c r="L273" s="8">
        <f t="shared" si="154"/>
        <v>-0.6359170225387395</v>
      </c>
      <c r="M273" s="9">
        <f t="shared" si="142"/>
        <v>0.39189915343308596</v>
      </c>
      <c r="N273" s="17">
        <v>-41.9</v>
      </c>
      <c r="O273" s="17">
        <f t="shared" si="145"/>
        <v>-44.365878037294095</v>
      </c>
      <c r="P273" s="79">
        <f t="shared" si="147"/>
        <v>-0.95320739237987862</v>
      </c>
      <c r="Q273" t="str">
        <f>_xll.BDH($Q$2,"PX_LAST",A273,A273,"Days=A","Fill=P")</f>
        <v>#N/A Invalid Security</v>
      </c>
      <c r="U273" s="40">
        <f t="shared" si="143"/>
        <v>-0.7179974607083458</v>
      </c>
      <c r="V273" s="14" t="str">
        <f t="shared" si="139"/>
        <v>R</v>
      </c>
      <c r="W273" t="str">
        <f t="shared" si="171"/>
        <v>R</v>
      </c>
      <c r="X273" s="17">
        <f t="shared" si="160"/>
        <v>-0.7179974607083458</v>
      </c>
      <c r="Y273" s="34" t="str">
        <f t="shared" si="138"/>
        <v>R</v>
      </c>
      <c r="Z273">
        <v>0</v>
      </c>
      <c r="AB273" s="16">
        <f t="shared" si="148"/>
        <v>41121</v>
      </c>
      <c r="AC273" s="1" t="e">
        <f t="shared" si="155"/>
        <v>#N/A</v>
      </c>
      <c r="AD273" s="1" t="e">
        <f t="shared" si="155"/>
        <v>#N/A</v>
      </c>
      <c r="AE273" s="1" t="e">
        <f t="shared" si="155"/>
        <v>#N/A</v>
      </c>
      <c r="AF273" s="1">
        <f t="shared" si="155"/>
        <v>-0.7179974607083458</v>
      </c>
      <c r="AG273">
        <v>0</v>
      </c>
      <c r="AH273" s="1">
        <v>-41.9</v>
      </c>
      <c r="AJ273" s="16">
        <f t="shared" si="156"/>
        <v>41121</v>
      </c>
      <c r="AK273" s="1" t="e">
        <f t="shared" si="161"/>
        <v>#N/A</v>
      </c>
      <c r="AL273" s="1" t="e">
        <f t="shared" si="161"/>
        <v>#N/A</v>
      </c>
      <c r="AM273" s="1" t="e">
        <f t="shared" si="161"/>
        <v>#N/A</v>
      </c>
      <c r="AN273" s="1">
        <f t="shared" si="161"/>
        <v>-0.7179974607083458</v>
      </c>
      <c r="AO273" s="1" t="e">
        <f t="shared" si="162"/>
        <v>#N/A</v>
      </c>
      <c r="AP273" s="1" t="e">
        <f t="shared" si="163"/>
        <v>#N/A</v>
      </c>
      <c r="AQ273" s="1" t="e">
        <f t="shared" si="164"/>
        <v>#N/A</v>
      </c>
      <c r="AR273" s="1">
        <f t="shared" si="165"/>
        <v>1362.16</v>
      </c>
      <c r="AS273" s="1"/>
      <c r="AT273" s="1"/>
      <c r="AU273" s="16">
        <f t="shared" si="169"/>
        <v>41121</v>
      </c>
      <c r="AV273">
        <f t="shared" si="172"/>
        <v>2</v>
      </c>
      <c r="AW273">
        <f t="shared" si="173"/>
        <v>2</v>
      </c>
      <c r="AX273" s="1"/>
      <c r="AY273" s="1"/>
      <c r="AZ273" s="7">
        <f t="shared" si="157"/>
        <v>41121</v>
      </c>
      <c r="BA273" s="1">
        <f>_xll.BDH($BA$4,"PX_LAST",$A272,$A272,"Days=A","Fill=P")</f>
        <v>1362.16</v>
      </c>
      <c r="BB273" s="1" t="str">
        <f t="shared" si="166"/>
        <v>R</v>
      </c>
      <c r="BC273" s="1">
        <f t="shared" si="167"/>
        <v>1</v>
      </c>
      <c r="BD273" s="1">
        <f t="shared" si="170"/>
        <v>3.9554921279372435E-2</v>
      </c>
      <c r="BE273" s="1">
        <f t="shared" si="168"/>
        <v>0</v>
      </c>
      <c r="BF273" s="1">
        <f t="shared" si="174"/>
        <v>958.98848417779141</v>
      </c>
      <c r="BG273" s="1">
        <f t="shared" si="175"/>
        <v>344.47563411981866</v>
      </c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6" t="e">
        <f t="shared" si="149"/>
        <v>#REF!</v>
      </c>
      <c r="BS273">
        <f t="shared" si="158"/>
        <v>2</v>
      </c>
      <c r="BT273">
        <f t="shared" si="159"/>
        <v>1</v>
      </c>
    </row>
    <row r="274" spans="1:72" x14ac:dyDescent="0.25">
      <c r="A274" s="7">
        <v>41152</v>
      </c>
      <c r="B274" s="8">
        <v>-0.13097300000000001</v>
      </c>
      <c r="C274" s="8">
        <f t="shared" si="150"/>
        <v>-0.15683761449678343</v>
      </c>
      <c r="D274" s="9">
        <f t="shared" si="140"/>
        <v>0.32880364896885167</v>
      </c>
      <c r="E274" s="8">
        <v>1.5</v>
      </c>
      <c r="F274" s="8">
        <f t="shared" si="151"/>
        <v>1.4402880933894966</v>
      </c>
      <c r="G274" s="9">
        <f t="shared" si="141"/>
        <v>-1.7591536496332854</v>
      </c>
      <c r="H274" s="8">
        <v>-0.52180000000000004</v>
      </c>
      <c r="I274" s="8">
        <f t="shared" si="152"/>
        <v>-0.49974606417604861</v>
      </c>
      <c r="J274" s="9">
        <f t="shared" si="153"/>
        <v>-0.2997460641760486</v>
      </c>
      <c r="K274" s="8">
        <v>-0.51600000000000001</v>
      </c>
      <c r="L274" s="8">
        <f t="shared" si="154"/>
        <v>-0.53998340450774795</v>
      </c>
      <c r="M274" s="9">
        <f t="shared" si="142"/>
        <v>0.57578511030586943</v>
      </c>
      <c r="N274" s="17">
        <v>-3.4</v>
      </c>
      <c r="O274" s="17">
        <f t="shared" si="145"/>
        <v>-11.59317560745882</v>
      </c>
      <c r="P274" s="79">
        <f t="shared" si="147"/>
        <v>-0.1840714693000603</v>
      </c>
      <c r="Q274" t="str">
        <f>_xll.BDH($Q$2,"PX_LAST",A274,A274,"Days=A","Fill=P")</f>
        <v>#N/A Invalid Security</v>
      </c>
      <c r="U274" s="40">
        <f t="shared" si="143"/>
        <v>-0.28857773863365321</v>
      </c>
      <c r="V274" s="14" t="str">
        <f t="shared" si="139"/>
        <v>R</v>
      </c>
      <c r="W274" t="str">
        <f t="shared" si="171"/>
        <v>R</v>
      </c>
      <c r="X274" s="17">
        <f t="shared" si="160"/>
        <v>-0.7179974607083458</v>
      </c>
      <c r="Y274" s="34" t="str">
        <f t="shared" si="138"/>
        <v>R</v>
      </c>
      <c r="Z274">
        <v>0</v>
      </c>
      <c r="AB274" s="16">
        <f t="shared" si="148"/>
        <v>41152</v>
      </c>
      <c r="AC274" s="1">
        <f t="shared" si="155"/>
        <v>-0.28857773863365321</v>
      </c>
      <c r="AD274" s="1" t="e">
        <f t="shared" si="155"/>
        <v>#N/A</v>
      </c>
      <c r="AE274" s="1" t="e">
        <f t="shared" si="155"/>
        <v>#N/A</v>
      </c>
      <c r="AF274" s="1">
        <f t="shared" si="155"/>
        <v>-0.28857773863365321</v>
      </c>
      <c r="AG274">
        <v>0</v>
      </c>
      <c r="AH274" s="1">
        <v>-3.4</v>
      </c>
      <c r="AJ274" s="16">
        <f t="shared" si="156"/>
        <v>41152</v>
      </c>
      <c r="AK274" s="1">
        <f t="shared" si="161"/>
        <v>-0.28857773863365321</v>
      </c>
      <c r="AL274" s="1" t="e">
        <f t="shared" si="161"/>
        <v>#N/A</v>
      </c>
      <c r="AM274" s="1" t="e">
        <f t="shared" si="161"/>
        <v>#N/A</v>
      </c>
      <c r="AN274" s="1">
        <f t="shared" si="161"/>
        <v>-0.28857773863365321</v>
      </c>
      <c r="AO274" s="1">
        <f t="shared" si="162"/>
        <v>1379.32</v>
      </c>
      <c r="AP274" s="1" t="e">
        <f t="shared" si="163"/>
        <v>#N/A</v>
      </c>
      <c r="AQ274" s="1" t="e">
        <f t="shared" si="164"/>
        <v>#N/A</v>
      </c>
      <c r="AR274" s="1">
        <f t="shared" si="165"/>
        <v>1379.32</v>
      </c>
      <c r="AS274" s="1"/>
      <c r="AT274" s="1"/>
      <c r="AU274" s="16">
        <f t="shared" si="169"/>
        <v>41152</v>
      </c>
      <c r="AV274">
        <f t="shared" si="172"/>
        <v>2</v>
      </c>
      <c r="AW274">
        <f t="shared" si="173"/>
        <v>2</v>
      </c>
      <c r="AX274" s="1"/>
      <c r="AY274" s="1"/>
      <c r="AZ274" s="7">
        <f t="shared" si="157"/>
        <v>41152</v>
      </c>
      <c r="BA274" s="1">
        <f>_xll.BDH($BA$4,"PX_LAST",$A273,$A273,"Days=A","Fill=P")</f>
        <v>1379.32</v>
      </c>
      <c r="BB274" s="1" t="str">
        <f t="shared" si="166"/>
        <v>R</v>
      </c>
      <c r="BC274" s="1">
        <f t="shared" si="167"/>
        <v>1</v>
      </c>
      <c r="BD274" s="1">
        <f t="shared" si="170"/>
        <v>1.2597639043871345E-2</v>
      </c>
      <c r="BE274" s="1">
        <f t="shared" si="168"/>
        <v>1.2597639043871345E-2</v>
      </c>
      <c r="BF274" s="1">
        <f t="shared" si="174"/>
        <v>971.06947494869257</v>
      </c>
      <c r="BG274" s="1">
        <f t="shared" si="175"/>
        <v>348.81521381786882</v>
      </c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6" t="e">
        <f t="shared" si="149"/>
        <v>#REF!</v>
      </c>
      <c r="BS274">
        <f t="shared" si="158"/>
        <v>2</v>
      </c>
      <c r="BT274">
        <f t="shared" si="159"/>
        <v>1</v>
      </c>
    </row>
    <row r="275" spans="1:72" x14ac:dyDescent="0.25">
      <c r="A275" s="7">
        <v>41182</v>
      </c>
      <c r="B275" s="8">
        <v>-3.5957999999999997E-2</v>
      </c>
      <c r="C275" s="8">
        <f t="shared" si="150"/>
        <v>-6.0133922899356686E-2</v>
      </c>
      <c r="D275" s="9">
        <f t="shared" si="140"/>
        <v>1.5448435624181525</v>
      </c>
      <c r="E275" s="8">
        <v>2.5</v>
      </c>
      <c r="F275" s="8">
        <f t="shared" si="151"/>
        <v>2.2880576186778994</v>
      </c>
      <c r="G275" s="9">
        <f t="shared" si="141"/>
        <v>-1.0766388295844955</v>
      </c>
      <c r="H275" s="8">
        <v>-0.21640000000000001</v>
      </c>
      <c r="I275" s="8">
        <f t="shared" si="152"/>
        <v>-0.27306921283520974</v>
      </c>
      <c r="J275" s="9">
        <f t="shared" si="153"/>
        <v>-7.3069212835209729E-2</v>
      </c>
      <c r="K275" s="8">
        <v>-0.159</v>
      </c>
      <c r="L275" s="8">
        <f t="shared" si="154"/>
        <v>-0.2351966809015496</v>
      </c>
      <c r="M275" s="9">
        <f t="shared" si="142"/>
        <v>1.1311120830962669</v>
      </c>
      <c r="N275" s="17">
        <v>5.8</v>
      </c>
      <c r="O275" s="17">
        <f t="shared" si="145"/>
        <v>2.3213648785082355</v>
      </c>
      <c r="P275" s="79">
        <f t="shared" si="147"/>
        <v>0.16463024928119641</v>
      </c>
      <c r="Q275" t="str">
        <f>_xll.BDH($Q$2,"PX_LAST",A275,A275,"Days=A","Fill=P")</f>
        <v>#N/A Invalid Security</v>
      </c>
      <c r="U275" s="40">
        <f t="shared" si="143"/>
        <v>0.38156190077367852</v>
      </c>
      <c r="V275" s="14" t="str">
        <f t="shared" si="139"/>
        <v>E</v>
      </c>
      <c r="W275" t="str">
        <f t="shared" si="171"/>
        <v>E</v>
      </c>
      <c r="X275" s="17">
        <f t="shared" si="160"/>
        <v>0.38156190077367852</v>
      </c>
      <c r="Y275" s="34" t="str">
        <f t="shared" si="138"/>
        <v>E</v>
      </c>
      <c r="Z275">
        <v>0</v>
      </c>
      <c r="AB275" s="16">
        <f t="shared" si="148"/>
        <v>41182</v>
      </c>
      <c r="AC275" s="1">
        <f t="shared" si="155"/>
        <v>0.38156190077367852</v>
      </c>
      <c r="AD275" s="1" t="e">
        <f t="shared" si="155"/>
        <v>#N/A</v>
      </c>
      <c r="AE275" s="1" t="e">
        <f t="shared" si="155"/>
        <v>#N/A</v>
      </c>
      <c r="AF275" s="1" t="e">
        <f t="shared" si="155"/>
        <v>#N/A</v>
      </c>
      <c r="AG275">
        <v>0</v>
      </c>
      <c r="AH275" s="1">
        <v>5.8</v>
      </c>
      <c r="AJ275" s="16">
        <f t="shared" si="156"/>
        <v>41182</v>
      </c>
      <c r="AK275" s="1">
        <f t="shared" si="161"/>
        <v>0.38156190077367852</v>
      </c>
      <c r="AL275" s="1" t="e">
        <f t="shared" si="161"/>
        <v>#N/A</v>
      </c>
      <c r="AM275" s="1" t="e">
        <f t="shared" si="161"/>
        <v>#N/A</v>
      </c>
      <c r="AN275" s="1" t="e">
        <f t="shared" si="161"/>
        <v>#N/A</v>
      </c>
      <c r="AO275" s="1">
        <f t="shared" si="162"/>
        <v>1406.58</v>
      </c>
      <c r="AP275" s="1" t="e">
        <f t="shared" si="163"/>
        <v>#N/A</v>
      </c>
      <c r="AQ275" s="1" t="e">
        <f t="shared" si="164"/>
        <v>#N/A</v>
      </c>
      <c r="AR275" s="1" t="e">
        <f t="shared" si="165"/>
        <v>#N/A</v>
      </c>
      <c r="AS275" s="1"/>
      <c r="AT275" s="1"/>
      <c r="AU275" s="16">
        <f t="shared" si="169"/>
        <v>41182</v>
      </c>
      <c r="AV275">
        <f t="shared" si="172"/>
        <v>4</v>
      </c>
      <c r="AW275">
        <f t="shared" si="173"/>
        <v>4</v>
      </c>
      <c r="AX275" s="1"/>
      <c r="AY275" s="1"/>
      <c r="AZ275" s="7">
        <f t="shared" si="157"/>
        <v>41182</v>
      </c>
      <c r="BA275" s="1">
        <f>_xll.BDH($BA$4,"PX_LAST",$A274,$A274,"Days=A","Fill=P")</f>
        <v>1406.58</v>
      </c>
      <c r="BB275" s="1" t="str">
        <f t="shared" si="166"/>
        <v>E</v>
      </c>
      <c r="BC275" s="1">
        <f t="shared" si="167"/>
        <v>1</v>
      </c>
      <c r="BD275" s="1">
        <f t="shared" si="170"/>
        <v>1.9763361656468303E-2</v>
      </c>
      <c r="BE275" s="1">
        <f t="shared" si="168"/>
        <v>1.9763361656468303E-2</v>
      </c>
      <c r="BF275" s="1">
        <f t="shared" si="174"/>
        <v>990.26107217566039</v>
      </c>
      <c r="BG275" s="1">
        <f t="shared" si="175"/>
        <v>355.70897503982968</v>
      </c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6" t="e">
        <f t="shared" si="149"/>
        <v>#REF!</v>
      </c>
      <c r="BS275">
        <f t="shared" si="158"/>
        <v>4</v>
      </c>
      <c r="BT275">
        <f t="shared" si="159"/>
        <v>1</v>
      </c>
    </row>
    <row r="276" spans="1:72" x14ac:dyDescent="0.25">
      <c r="A276" s="7">
        <v>41213</v>
      </c>
      <c r="B276" s="8">
        <v>-7.3179999999999999E-3</v>
      </c>
      <c r="C276" s="8">
        <f t="shared" si="150"/>
        <v>-1.7881184579871336E-2</v>
      </c>
      <c r="D276" s="9">
        <f t="shared" si="140"/>
        <v>2.0036753387905719</v>
      </c>
      <c r="E276" s="8">
        <v>2.1</v>
      </c>
      <c r="F276" s="8">
        <f t="shared" si="151"/>
        <v>2.1376115237355799</v>
      </c>
      <c r="G276" s="9">
        <f t="shared" si="141"/>
        <v>-1.079516841172725</v>
      </c>
      <c r="H276" s="8">
        <v>4.7999999999999996E-3</v>
      </c>
      <c r="I276" s="8">
        <f t="shared" si="152"/>
        <v>-5.0773842567041955E-2</v>
      </c>
      <c r="J276" s="9">
        <f t="shared" si="153"/>
        <v>0.14922615743295806</v>
      </c>
      <c r="K276" s="8">
        <v>-0.18</v>
      </c>
      <c r="L276" s="8">
        <f t="shared" si="154"/>
        <v>-0.19103933618030991</v>
      </c>
      <c r="M276" s="9">
        <f t="shared" si="142"/>
        <v>1.2108208698351504</v>
      </c>
      <c r="N276" s="17">
        <v>48.1</v>
      </c>
      <c r="O276" s="17">
        <f t="shared" si="145"/>
        <v>38.944272975701651</v>
      </c>
      <c r="P276" s="79">
        <f t="shared" si="147"/>
        <v>1.0860289785970541</v>
      </c>
      <c r="Q276" t="str">
        <f>_xll.BDH($Q$2,"PX_LAST",A276,A276,"Days=A","Fill=P")</f>
        <v>#N/A Invalid Security</v>
      </c>
      <c r="U276" s="40">
        <f t="shared" si="143"/>
        <v>0.5710513812214888</v>
      </c>
      <c r="V276" s="14" t="str">
        <f t="shared" si="139"/>
        <v>E</v>
      </c>
      <c r="W276" t="str">
        <f t="shared" si="171"/>
        <v>E</v>
      </c>
      <c r="X276" s="17">
        <f t="shared" si="160"/>
        <v>0.38156190077367852</v>
      </c>
      <c r="Y276" s="34" t="str">
        <f t="shared" ref="Y276:Y339" si="176">IF(OR(ABS($X276-$X275)&gt;$AB$2,X276*X275&lt;0,ABS(U276-MAX(U265:U275))&gt;$AP$2),V276,Y275)</f>
        <v>E</v>
      </c>
      <c r="Z276">
        <v>0</v>
      </c>
      <c r="AB276" s="16">
        <f t="shared" si="148"/>
        <v>41213</v>
      </c>
      <c r="AC276" s="1">
        <f t="shared" si="155"/>
        <v>0.5710513812214888</v>
      </c>
      <c r="AD276" s="1" t="e">
        <f t="shared" si="155"/>
        <v>#N/A</v>
      </c>
      <c r="AE276" s="1" t="e">
        <f t="shared" si="155"/>
        <v>#N/A</v>
      </c>
      <c r="AF276" s="1" t="e">
        <f t="shared" si="155"/>
        <v>#N/A</v>
      </c>
      <c r="AG276">
        <v>0</v>
      </c>
      <c r="AH276" s="1">
        <v>48.1</v>
      </c>
      <c r="AJ276" s="16">
        <f t="shared" si="156"/>
        <v>41213</v>
      </c>
      <c r="AK276" s="1">
        <f t="shared" si="161"/>
        <v>0.5710513812214888</v>
      </c>
      <c r="AL276" s="1" t="e">
        <f t="shared" si="161"/>
        <v>#N/A</v>
      </c>
      <c r="AM276" s="1" t="e">
        <f t="shared" si="161"/>
        <v>#N/A</v>
      </c>
      <c r="AN276" s="1" t="e">
        <f t="shared" si="161"/>
        <v>#N/A</v>
      </c>
      <c r="AO276" s="1">
        <f t="shared" si="162"/>
        <v>1440.67</v>
      </c>
      <c r="AP276" s="1" t="e">
        <f t="shared" si="163"/>
        <v>#N/A</v>
      </c>
      <c r="AQ276" s="1" t="e">
        <f t="shared" si="164"/>
        <v>#N/A</v>
      </c>
      <c r="AR276" s="1" t="e">
        <f t="shared" si="165"/>
        <v>#N/A</v>
      </c>
      <c r="AS276" s="1"/>
      <c r="AT276" s="1"/>
      <c r="AU276" s="16">
        <f t="shared" si="169"/>
        <v>41213</v>
      </c>
      <c r="AV276">
        <f t="shared" si="172"/>
        <v>4</v>
      </c>
      <c r="AW276">
        <f t="shared" si="173"/>
        <v>4</v>
      </c>
      <c r="AX276" s="1"/>
      <c r="AY276" s="1"/>
      <c r="AZ276" s="7">
        <f t="shared" si="157"/>
        <v>41213</v>
      </c>
      <c r="BA276" s="1">
        <f>_xll.BDH($BA$4,"PX_LAST",$A275,$A275,"Days=A","Fill=P")</f>
        <v>1440.67</v>
      </c>
      <c r="BB276" s="1" t="str">
        <f t="shared" si="166"/>
        <v>E</v>
      </c>
      <c r="BC276" s="1">
        <f t="shared" si="167"/>
        <v>1</v>
      </c>
      <c r="BD276" s="1">
        <f t="shared" si="170"/>
        <v>2.4236090375236552E-2</v>
      </c>
      <c r="BE276" s="1">
        <f t="shared" si="168"/>
        <v>2.4236090375236552E-2</v>
      </c>
      <c r="BF276" s="1">
        <f t="shared" si="174"/>
        <v>1014.2611290159883</v>
      </c>
      <c r="BG276" s="1">
        <f t="shared" si="175"/>
        <v>364.32996990617778</v>
      </c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6" t="e">
        <f t="shared" si="149"/>
        <v>#REF!</v>
      </c>
      <c r="BS276">
        <f t="shared" si="158"/>
        <v>4</v>
      </c>
      <c r="BT276">
        <f t="shared" si="159"/>
        <v>1</v>
      </c>
    </row>
    <row r="277" spans="1:72" x14ac:dyDescent="0.25">
      <c r="A277" s="7">
        <v>41243</v>
      </c>
      <c r="B277" s="8">
        <v>-2.3151999999999999E-2</v>
      </c>
      <c r="C277" s="8">
        <f t="shared" si="150"/>
        <v>-2.2097836915974268E-2</v>
      </c>
      <c r="D277" s="9">
        <f t="shared" si="140"/>
        <v>1.7816263082393675</v>
      </c>
      <c r="E277" s="8">
        <v>2.1</v>
      </c>
      <c r="F277" s="8">
        <f t="shared" si="151"/>
        <v>2.1075223047471163</v>
      </c>
      <c r="G277" s="9">
        <f t="shared" si="141"/>
        <v>-1.0184585753463944</v>
      </c>
      <c r="H277" s="8">
        <v>0.6946</v>
      </c>
      <c r="I277" s="8">
        <f t="shared" si="152"/>
        <v>0.54552523148659171</v>
      </c>
      <c r="J277" s="9">
        <f t="shared" si="153"/>
        <v>0.74552523148659167</v>
      </c>
      <c r="K277" s="8">
        <v>8.2000000000000003E-2</v>
      </c>
      <c r="L277" s="8">
        <f t="shared" si="154"/>
        <v>2.7392132763938024E-2</v>
      </c>
      <c r="M277" s="9">
        <f t="shared" si="142"/>
        <v>1.5859833598795625</v>
      </c>
      <c r="N277" s="17">
        <v>43.1</v>
      </c>
      <c r="O277" s="17">
        <f t="shared" si="145"/>
        <v>42.268854595140333</v>
      </c>
      <c r="P277" s="79">
        <f t="shared" si="147"/>
        <v>1.1792434475389633</v>
      </c>
      <c r="Q277" t="str">
        <f>_xll.BDH($Q$2,"PX_LAST",A277,A277,"Days=A","Fill=P")</f>
        <v>#N/A Invalid Security</v>
      </c>
      <c r="U277" s="40">
        <f t="shared" si="143"/>
        <v>0.77366908106478183</v>
      </c>
      <c r="V277" s="14" t="str">
        <f t="shared" si="139"/>
        <v>E</v>
      </c>
      <c r="W277" t="str">
        <f t="shared" si="171"/>
        <v>E</v>
      </c>
      <c r="X277" s="17">
        <f t="shared" si="160"/>
        <v>0.38156190077367852</v>
      </c>
      <c r="Y277" s="34" t="str">
        <f t="shared" si="176"/>
        <v>E</v>
      </c>
      <c r="Z277">
        <v>0</v>
      </c>
      <c r="AB277" s="16">
        <f t="shared" si="148"/>
        <v>41243</v>
      </c>
      <c r="AC277" s="1">
        <f t="shared" si="155"/>
        <v>0.77366908106478183</v>
      </c>
      <c r="AD277" s="1">
        <f t="shared" si="155"/>
        <v>0.77366908106478183</v>
      </c>
      <c r="AE277" s="1" t="e">
        <f t="shared" si="155"/>
        <v>#N/A</v>
      </c>
      <c r="AF277" s="1" t="e">
        <f t="shared" si="155"/>
        <v>#N/A</v>
      </c>
      <c r="AG277">
        <v>0</v>
      </c>
      <c r="AH277" s="1">
        <v>43.1</v>
      </c>
      <c r="AJ277" s="16">
        <f t="shared" si="156"/>
        <v>41243</v>
      </c>
      <c r="AK277" s="1">
        <f t="shared" si="161"/>
        <v>0.77366908106478183</v>
      </c>
      <c r="AL277" s="1">
        <f t="shared" si="161"/>
        <v>0.77366908106478183</v>
      </c>
      <c r="AM277" s="1" t="e">
        <f t="shared" si="161"/>
        <v>#N/A</v>
      </c>
      <c r="AN277" s="1" t="e">
        <f t="shared" si="161"/>
        <v>#N/A</v>
      </c>
      <c r="AO277" s="1">
        <f t="shared" si="162"/>
        <v>1412.16</v>
      </c>
      <c r="AP277" s="1">
        <f t="shared" si="163"/>
        <v>1412.16</v>
      </c>
      <c r="AQ277" s="1" t="e">
        <f t="shared" si="164"/>
        <v>#N/A</v>
      </c>
      <c r="AR277" s="1" t="e">
        <f t="shared" si="165"/>
        <v>#N/A</v>
      </c>
      <c r="AS277" s="1"/>
      <c r="AT277" s="1"/>
      <c r="AU277" s="16">
        <f t="shared" si="169"/>
        <v>41243</v>
      </c>
      <c r="AV277">
        <f t="shared" si="172"/>
        <v>4</v>
      </c>
      <c r="AW277">
        <f t="shared" si="173"/>
        <v>4</v>
      </c>
      <c r="AX277" s="1"/>
      <c r="AY277" s="1"/>
      <c r="AZ277" s="7">
        <f t="shared" si="157"/>
        <v>41243</v>
      </c>
      <c r="BA277" s="1">
        <f>_xll.BDH($BA$4,"PX_LAST",$A276,$A276,"Days=A","Fill=P")</f>
        <v>1412.16</v>
      </c>
      <c r="BB277" s="1" t="str">
        <f t="shared" si="166"/>
        <v>E</v>
      </c>
      <c r="BC277" s="1">
        <f t="shared" si="167"/>
        <v>1</v>
      </c>
      <c r="BD277" s="1">
        <f t="shared" si="170"/>
        <v>-1.9789403541407791E-2</v>
      </c>
      <c r="BE277" s="1">
        <f t="shared" si="168"/>
        <v>-1.9789403541407791E-2</v>
      </c>
      <c r="BF277" s="1">
        <f t="shared" si="174"/>
        <v>994.1895062375271</v>
      </c>
      <c r="BG277" s="1">
        <f t="shared" si="175"/>
        <v>357.12009710947547</v>
      </c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6" t="e">
        <f t="shared" si="149"/>
        <v>#REF!</v>
      </c>
      <c r="BS277">
        <f t="shared" si="158"/>
        <v>4</v>
      </c>
      <c r="BT277">
        <f t="shared" si="159"/>
        <v>1</v>
      </c>
    </row>
    <row r="278" spans="1:72" x14ac:dyDescent="0.25">
      <c r="A278" s="7">
        <v>41274</v>
      </c>
      <c r="B278" s="8">
        <v>-4.1711999999999999E-2</v>
      </c>
      <c r="C278" s="8">
        <f t="shared" si="150"/>
        <v>-3.7789167383194849E-2</v>
      </c>
      <c r="D278" s="9">
        <f t="shared" si="140"/>
        <v>1.451645658968951</v>
      </c>
      <c r="E278" s="8">
        <v>1.6</v>
      </c>
      <c r="F278" s="8">
        <f t="shared" si="151"/>
        <v>1.7015044609494234</v>
      </c>
      <c r="G278" s="9">
        <f t="shared" si="141"/>
        <v>-1.2338728899249913</v>
      </c>
      <c r="H278" s="8">
        <v>0.17730000000000001</v>
      </c>
      <c r="I278" s="8">
        <f t="shared" si="152"/>
        <v>0.2509450462973184</v>
      </c>
      <c r="J278" s="9">
        <f t="shared" si="153"/>
        <v>0.45094504629731841</v>
      </c>
      <c r="K278" s="8">
        <v>-6.6000000000000003E-2</v>
      </c>
      <c r="L278" s="8">
        <f t="shared" si="154"/>
        <v>-4.7321573447212398E-2</v>
      </c>
      <c r="M278" s="9">
        <f t="shared" si="142"/>
        <v>1.4429025104361808</v>
      </c>
      <c r="N278" s="17">
        <v>39.9</v>
      </c>
      <c r="O278" s="17">
        <f t="shared" si="145"/>
        <v>40.373770919028068</v>
      </c>
      <c r="P278" s="79">
        <f t="shared" si="147"/>
        <v>1.0581380329322752</v>
      </c>
      <c r="Q278" t="str">
        <f>_xll.BDH($Q$2,"PX_LAST",A278,A278,"Days=A","Fill=P")</f>
        <v>#N/A Invalid Security</v>
      </c>
      <c r="U278" s="40">
        <f t="shared" si="143"/>
        <v>0.52790508144436465</v>
      </c>
      <c r="V278" s="14" t="str">
        <f t="shared" si="139"/>
        <v>SD</v>
      </c>
      <c r="W278" t="str">
        <f t="shared" si="171"/>
        <v>SD</v>
      </c>
      <c r="X278" s="17">
        <f t="shared" si="160"/>
        <v>0.52790508144436465</v>
      </c>
      <c r="Y278" s="34" t="str">
        <f t="shared" si="176"/>
        <v>SD</v>
      </c>
      <c r="Z278">
        <v>0</v>
      </c>
      <c r="AB278" s="16">
        <f t="shared" si="148"/>
        <v>41274</v>
      </c>
      <c r="AC278" s="1" t="e">
        <f t="shared" si="155"/>
        <v>#N/A</v>
      </c>
      <c r="AD278" s="1">
        <f t="shared" si="155"/>
        <v>0.52790508144436465</v>
      </c>
      <c r="AE278" s="1" t="e">
        <f t="shared" si="155"/>
        <v>#N/A</v>
      </c>
      <c r="AF278" s="1" t="e">
        <f t="shared" si="155"/>
        <v>#N/A</v>
      </c>
      <c r="AG278">
        <v>0</v>
      </c>
      <c r="AH278" s="1">
        <v>39.9</v>
      </c>
      <c r="AJ278" s="16">
        <f t="shared" si="156"/>
        <v>41274</v>
      </c>
      <c r="AK278" s="1" t="e">
        <f t="shared" si="161"/>
        <v>#N/A</v>
      </c>
      <c r="AL278" s="1">
        <f t="shared" si="161"/>
        <v>0.52790508144436465</v>
      </c>
      <c r="AM278" s="1" t="e">
        <f t="shared" si="161"/>
        <v>#N/A</v>
      </c>
      <c r="AN278" s="1" t="e">
        <f t="shared" si="161"/>
        <v>#N/A</v>
      </c>
      <c r="AO278" s="1" t="e">
        <f t="shared" si="162"/>
        <v>#N/A</v>
      </c>
      <c r="AP278" s="1">
        <f t="shared" si="163"/>
        <v>1416.18</v>
      </c>
      <c r="AQ278" s="1" t="e">
        <f t="shared" si="164"/>
        <v>#N/A</v>
      </c>
      <c r="AR278" s="1" t="e">
        <f t="shared" si="165"/>
        <v>#N/A</v>
      </c>
      <c r="AS278" s="1"/>
      <c r="AT278" s="1"/>
      <c r="AU278" s="16">
        <f t="shared" si="169"/>
        <v>41274</v>
      </c>
      <c r="AV278">
        <f t="shared" si="172"/>
        <v>3</v>
      </c>
      <c r="AW278">
        <f t="shared" si="173"/>
        <v>3</v>
      </c>
      <c r="AX278" s="1"/>
      <c r="AY278" s="1"/>
      <c r="AZ278" s="7">
        <f t="shared" si="157"/>
        <v>41274</v>
      </c>
      <c r="BA278" s="1">
        <f>_xll.BDH($BA$4,"PX_LAST",$A277,$A277,"Days=A","Fill=P")</f>
        <v>1416.18</v>
      </c>
      <c r="BB278" s="1" t="str">
        <f t="shared" si="166"/>
        <v>SD</v>
      </c>
      <c r="BC278" s="1">
        <f t="shared" si="167"/>
        <v>0</v>
      </c>
      <c r="BD278" s="1">
        <f t="shared" si="170"/>
        <v>2.8467029231815655E-3</v>
      </c>
      <c r="BE278" s="1">
        <f t="shared" si="168"/>
        <v>2.8467029231815655E-3</v>
      </c>
      <c r="BF278" s="1">
        <f t="shared" si="174"/>
        <v>997.01966841112994</v>
      </c>
      <c r="BG278" s="1">
        <f t="shared" si="175"/>
        <v>358.13671193384391</v>
      </c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6" t="e">
        <f t="shared" si="149"/>
        <v>#REF!</v>
      </c>
      <c r="BS278">
        <f t="shared" si="158"/>
        <v>3</v>
      </c>
      <c r="BT278">
        <f t="shared" si="159"/>
        <v>1</v>
      </c>
    </row>
    <row r="279" spans="1:72" x14ac:dyDescent="0.25">
      <c r="A279" s="7">
        <v>41305</v>
      </c>
      <c r="B279" s="8">
        <v>-0.113857</v>
      </c>
      <c r="C279" s="8">
        <f t="shared" si="150"/>
        <v>-9.8643433476638967E-2</v>
      </c>
      <c r="D279" s="9">
        <f t="shared" si="140"/>
        <v>0.73202922390508673</v>
      </c>
      <c r="E279" s="8">
        <v>1.9</v>
      </c>
      <c r="F279" s="8">
        <f t="shared" si="151"/>
        <v>1.8603008921898847</v>
      </c>
      <c r="G279" s="9">
        <f t="shared" si="141"/>
        <v>-1.0144346967883724</v>
      </c>
      <c r="H279" s="8">
        <v>-0.80659999999999998</v>
      </c>
      <c r="I279" s="8">
        <f t="shared" si="152"/>
        <v>-0.5950909907405364</v>
      </c>
      <c r="J279" s="9">
        <f t="shared" si="153"/>
        <v>-0.39509099074053639</v>
      </c>
      <c r="K279" s="8">
        <v>0.26600000000000001</v>
      </c>
      <c r="L279" s="8">
        <f t="shared" si="154"/>
        <v>0.20333568531055754</v>
      </c>
      <c r="M279" s="9">
        <f t="shared" si="142"/>
        <v>1.8719295016104109</v>
      </c>
      <c r="N279" s="17">
        <v>-27.9</v>
      </c>
      <c r="O279" s="17">
        <f t="shared" si="145"/>
        <v>-14.245245816194386</v>
      </c>
      <c r="P279" s="79">
        <f t="shared" si="147"/>
        <v>-0.28439156509065938</v>
      </c>
      <c r="Q279" t="str">
        <f>_xll.BDH($Q$2,"PX_LAST",A279,A279,"Days=A","Fill=P")</f>
        <v>#N/A Invalid Security</v>
      </c>
      <c r="U279" s="40">
        <f t="shared" si="143"/>
        <v>0.29860825949664721</v>
      </c>
      <c r="V279" s="14" t="str">
        <f t="shared" ref="V279:V342" si="177">IF(U279-U278&gt;0,IF(OR(U279&lt;0,V278="C"),"R","E"),IF(OR(U279&gt;=0,V278="E"),"SD","C"))</f>
        <v>SD</v>
      </c>
      <c r="W279" t="str">
        <f t="shared" si="171"/>
        <v>SD</v>
      </c>
      <c r="X279" s="17">
        <f t="shared" si="160"/>
        <v>0.52790508144436465</v>
      </c>
      <c r="Y279" s="34" t="str">
        <f t="shared" si="176"/>
        <v>SD</v>
      </c>
      <c r="Z279">
        <v>0</v>
      </c>
      <c r="AB279" s="16">
        <f t="shared" si="148"/>
        <v>41305</v>
      </c>
      <c r="AC279" s="1">
        <f t="shared" si="155"/>
        <v>0.29860825949664721</v>
      </c>
      <c r="AD279" s="1">
        <f t="shared" si="155"/>
        <v>0.29860825949664721</v>
      </c>
      <c r="AE279" s="1" t="e">
        <f t="shared" si="155"/>
        <v>#N/A</v>
      </c>
      <c r="AF279" s="1" t="e">
        <f t="shared" si="155"/>
        <v>#N/A</v>
      </c>
      <c r="AG279">
        <v>0</v>
      </c>
      <c r="AH279" s="1">
        <v>-27.9</v>
      </c>
      <c r="AJ279" s="16">
        <f t="shared" si="156"/>
        <v>41305</v>
      </c>
      <c r="AK279" s="1">
        <f t="shared" si="161"/>
        <v>0.29860825949664721</v>
      </c>
      <c r="AL279" s="1">
        <f t="shared" si="161"/>
        <v>0.29860825949664721</v>
      </c>
      <c r="AM279" s="1" t="e">
        <f t="shared" si="161"/>
        <v>#N/A</v>
      </c>
      <c r="AN279" s="1" t="e">
        <f t="shared" si="161"/>
        <v>#N/A</v>
      </c>
      <c r="AO279" s="1">
        <f t="shared" si="162"/>
        <v>1426.19</v>
      </c>
      <c r="AP279" s="1">
        <f t="shared" si="163"/>
        <v>1426.19</v>
      </c>
      <c r="AQ279" s="1" t="e">
        <f t="shared" si="164"/>
        <v>#N/A</v>
      </c>
      <c r="AR279" s="1" t="e">
        <f t="shared" si="165"/>
        <v>#N/A</v>
      </c>
      <c r="AS279" s="1"/>
      <c r="AT279" s="1"/>
      <c r="AU279" s="16">
        <f t="shared" si="169"/>
        <v>41305</v>
      </c>
      <c r="AV279">
        <f t="shared" si="172"/>
        <v>3</v>
      </c>
      <c r="AW279">
        <f t="shared" si="173"/>
        <v>3</v>
      </c>
      <c r="AX279" s="1"/>
      <c r="AY279" s="1"/>
      <c r="AZ279" s="7">
        <f t="shared" si="157"/>
        <v>41305</v>
      </c>
      <c r="BA279" s="1">
        <f>_xll.BDH($BA$4,"PX_LAST",$A278,$A278,"Days=A","Fill=P")</f>
        <v>1426.19</v>
      </c>
      <c r="BB279" s="1" t="str">
        <f t="shared" si="166"/>
        <v>SD</v>
      </c>
      <c r="BC279" s="1">
        <f t="shared" si="167"/>
        <v>0</v>
      </c>
      <c r="BD279" s="1">
        <f t="shared" si="170"/>
        <v>7.0683105254980561E-3</v>
      </c>
      <c r="BE279" s="1">
        <f t="shared" si="168"/>
        <v>0</v>
      </c>
      <c r="BF279" s="1">
        <f t="shared" si="174"/>
        <v>997.01966841112994</v>
      </c>
      <c r="BG279" s="1">
        <f t="shared" si="175"/>
        <v>360.66813342437314</v>
      </c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6" t="e">
        <f t="shared" si="149"/>
        <v>#REF!</v>
      </c>
      <c r="BS279">
        <f t="shared" si="158"/>
        <v>3</v>
      </c>
      <c r="BT279">
        <f t="shared" si="159"/>
        <v>1</v>
      </c>
    </row>
    <row r="280" spans="1:72" x14ac:dyDescent="0.25">
      <c r="A280" s="7">
        <v>41333</v>
      </c>
      <c r="B280" s="8">
        <v>-3.1026000000000001E-2</v>
      </c>
      <c r="C280" s="8">
        <f t="shared" si="150"/>
        <v>-4.4549486695327795E-2</v>
      </c>
      <c r="D280" s="9">
        <f t="shared" ref="D280:D343" si="178">(C280-AVERAGE(C261:C280))/AVEDEV(C261:C280)</f>
        <v>1.1529560739359923</v>
      </c>
      <c r="E280" s="8">
        <v>1.6</v>
      </c>
      <c r="F280" s="8">
        <f t="shared" si="151"/>
        <v>1.6520601784379771</v>
      </c>
      <c r="G280" s="9">
        <f t="shared" ref="G280:G343" si="179">(F280-AVERAGE(F261:F280))/AVEDEV(F261:F280)</f>
        <v>-1.1093264867027091</v>
      </c>
      <c r="H280" s="8">
        <v>1.1900000000000001E-2</v>
      </c>
      <c r="I280" s="8">
        <f t="shared" si="152"/>
        <v>-0.10949819814810728</v>
      </c>
      <c r="J280" s="9">
        <f t="shared" si="153"/>
        <v>9.050180185189273E-2</v>
      </c>
      <c r="K280" s="8">
        <v>0.28199999999999997</v>
      </c>
      <c r="L280" s="8">
        <f t="shared" si="154"/>
        <v>0.26626713706211153</v>
      </c>
      <c r="M280" s="9">
        <f t="shared" ref="M280:M343" si="180">(L280-AVERAGE(L261:L280))/AVEDEV(L261:L280)</f>
        <v>1.8930170403002589</v>
      </c>
      <c r="N280" s="17">
        <v>2.8</v>
      </c>
      <c r="O280" s="17">
        <f t="shared" si="145"/>
        <v>-0.6090491632388777</v>
      </c>
      <c r="P280" s="79">
        <f t="shared" si="147"/>
        <v>-5.9810861960465117E-2</v>
      </c>
      <c r="Q280" t="str">
        <f>_xll.BDH($Q$2,"PX_LAST",A280,A280,"Days=A","Fill=P")</f>
        <v>#N/A Invalid Security</v>
      </c>
      <c r="U280" s="40">
        <f t="shared" ref="U280:U343" si="181">AVERAGE(D280,G280,J280,M280,S280)</f>
        <v>0.50678710734635868</v>
      </c>
      <c r="V280" s="14" t="str">
        <f t="shared" si="177"/>
        <v>E</v>
      </c>
      <c r="W280" t="str">
        <f t="shared" si="171"/>
        <v>E</v>
      </c>
      <c r="X280" s="17">
        <f t="shared" si="160"/>
        <v>0.50678710734635868</v>
      </c>
      <c r="Y280" s="34" t="str">
        <f t="shared" si="176"/>
        <v>E</v>
      </c>
      <c r="Z280">
        <v>0</v>
      </c>
      <c r="AB280" s="16">
        <f t="shared" si="148"/>
        <v>41333</v>
      </c>
      <c r="AC280" s="1">
        <f t="shared" si="155"/>
        <v>0.50678710734635868</v>
      </c>
      <c r="AD280" s="1">
        <f t="shared" si="155"/>
        <v>0.50678710734635868</v>
      </c>
      <c r="AE280" s="1" t="e">
        <f t="shared" si="155"/>
        <v>#N/A</v>
      </c>
      <c r="AF280" s="1" t="e">
        <f t="shared" si="155"/>
        <v>#N/A</v>
      </c>
      <c r="AG280">
        <v>0</v>
      </c>
      <c r="AH280" s="1">
        <v>2.8</v>
      </c>
      <c r="AJ280" s="16">
        <f t="shared" si="156"/>
        <v>41333</v>
      </c>
      <c r="AK280" s="1">
        <f t="shared" si="161"/>
        <v>0.50678710734635868</v>
      </c>
      <c r="AL280" s="1">
        <f t="shared" si="161"/>
        <v>0.50678710734635868</v>
      </c>
      <c r="AM280" s="1" t="e">
        <f t="shared" si="161"/>
        <v>#N/A</v>
      </c>
      <c r="AN280" s="1" t="e">
        <f t="shared" si="161"/>
        <v>#N/A</v>
      </c>
      <c r="AO280" s="1">
        <f t="shared" si="162"/>
        <v>1498.11</v>
      </c>
      <c r="AP280" s="1">
        <f t="shared" si="163"/>
        <v>1498.11</v>
      </c>
      <c r="AQ280" s="1" t="e">
        <f t="shared" si="164"/>
        <v>#N/A</v>
      </c>
      <c r="AR280" s="1" t="e">
        <f t="shared" si="165"/>
        <v>#N/A</v>
      </c>
      <c r="AS280" s="1"/>
      <c r="AT280" s="1"/>
      <c r="AU280" s="16">
        <f t="shared" si="169"/>
        <v>41333</v>
      </c>
      <c r="AV280">
        <f t="shared" si="172"/>
        <v>4</v>
      </c>
      <c r="AW280">
        <f t="shared" si="173"/>
        <v>4</v>
      </c>
      <c r="AX280" s="1"/>
      <c r="AY280" s="1"/>
      <c r="AZ280" s="7">
        <f t="shared" si="157"/>
        <v>41333</v>
      </c>
      <c r="BA280" s="1">
        <f>_xll.BDH($BA$4,"PX_LAST",$A279,$A279,"Days=A","Fill=P")</f>
        <v>1498.11</v>
      </c>
      <c r="BB280" s="1" t="str">
        <f t="shared" si="166"/>
        <v>E</v>
      </c>
      <c r="BC280" s="1">
        <f t="shared" si="167"/>
        <v>1</v>
      </c>
      <c r="BD280" s="1">
        <f t="shared" si="170"/>
        <v>5.0428063581991145E-2</v>
      </c>
      <c r="BE280" s="1">
        <f t="shared" si="168"/>
        <v>0</v>
      </c>
      <c r="BF280" s="1">
        <f t="shared" si="174"/>
        <v>997.01966841112994</v>
      </c>
      <c r="BG280" s="1">
        <f t="shared" si="175"/>
        <v>378.8559289886955</v>
      </c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6" t="e">
        <f t="shared" si="149"/>
        <v>#REF!</v>
      </c>
      <c r="BS280">
        <f t="shared" si="158"/>
        <v>4</v>
      </c>
      <c r="BT280">
        <f t="shared" si="159"/>
        <v>1</v>
      </c>
    </row>
    <row r="281" spans="1:72" x14ac:dyDescent="0.25">
      <c r="A281" s="7">
        <v>41364</v>
      </c>
      <c r="B281" s="8">
        <v>-1.7791999999999999E-2</v>
      </c>
      <c r="C281" s="8">
        <f t="shared" si="150"/>
        <v>-2.3143497339065559E-2</v>
      </c>
      <c r="D281" s="9">
        <f t="shared" si="178"/>
        <v>1.2399004014724235</v>
      </c>
      <c r="E281" s="8">
        <v>0.8</v>
      </c>
      <c r="F281" s="8">
        <f t="shared" si="151"/>
        <v>0.9704120356875956</v>
      </c>
      <c r="G281" s="9">
        <f t="shared" si="179"/>
        <v>-1.6692262616177553</v>
      </c>
      <c r="H281" s="8">
        <v>-0.16350000000000001</v>
      </c>
      <c r="I281" s="8">
        <f t="shared" si="152"/>
        <v>-0.15269963962962146</v>
      </c>
      <c r="J281" s="9">
        <f t="shared" si="153"/>
        <v>4.7300360370378547E-2</v>
      </c>
      <c r="K281" s="8">
        <v>0.34499999999999997</v>
      </c>
      <c r="L281" s="8">
        <f t="shared" si="154"/>
        <v>0.32925342741242225</v>
      </c>
      <c r="M281" s="9">
        <f t="shared" si="180"/>
        <v>1.8085833064094532</v>
      </c>
      <c r="N281" s="17">
        <v>18.899999999999999</v>
      </c>
      <c r="O281" s="17">
        <f t="shared" si="145"/>
        <v>14.998190167352224</v>
      </c>
      <c r="P281" s="79">
        <f t="shared" si="147"/>
        <v>0.25265775176248229</v>
      </c>
      <c r="Q281" t="str">
        <f>_xll.BDH($Q$2,"PX_LAST",A281,A281,"Days=A","Fill=P")</f>
        <v>#N/A Invalid Security</v>
      </c>
      <c r="U281" s="40">
        <f t="shared" si="181"/>
        <v>0.35663945165862498</v>
      </c>
      <c r="V281" s="14" t="str">
        <f t="shared" si="177"/>
        <v>SD</v>
      </c>
      <c r="W281" t="str">
        <f t="shared" si="171"/>
        <v>SD</v>
      </c>
      <c r="X281" s="17">
        <f t="shared" si="160"/>
        <v>0.35663945165862498</v>
      </c>
      <c r="Y281" s="34" t="str">
        <f t="shared" si="176"/>
        <v>SD</v>
      </c>
      <c r="Z281">
        <v>0</v>
      </c>
      <c r="AB281" s="16">
        <f t="shared" si="148"/>
        <v>41364</v>
      </c>
      <c r="AC281" s="1">
        <f t="shared" si="155"/>
        <v>0.35663945165862498</v>
      </c>
      <c r="AD281" s="1">
        <f t="shared" si="155"/>
        <v>0.35663945165862498</v>
      </c>
      <c r="AE281" s="1" t="e">
        <f t="shared" si="155"/>
        <v>#N/A</v>
      </c>
      <c r="AF281" s="1" t="e">
        <f t="shared" si="155"/>
        <v>#N/A</v>
      </c>
      <c r="AG281">
        <v>0</v>
      </c>
      <c r="AH281" s="1">
        <v>18.899999999999999</v>
      </c>
      <c r="AJ281" s="16">
        <f t="shared" si="156"/>
        <v>41364</v>
      </c>
      <c r="AK281" s="1">
        <f t="shared" si="161"/>
        <v>0.35663945165862498</v>
      </c>
      <c r="AL281" s="1">
        <f t="shared" si="161"/>
        <v>0.35663945165862498</v>
      </c>
      <c r="AM281" s="1" t="e">
        <f t="shared" si="161"/>
        <v>#N/A</v>
      </c>
      <c r="AN281" s="1" t="e">
        <f t="shared" si="161"/>
        <v>#N/A</v>
      </c>
      <c r="AO281" s="1">
        <f t="shared" si="162"/>
        <v>1514.68</v>
      </c>
      <c r="AP281" s="1">
        <f t="shared" si="163"/>
        <v>1514.68</v>
      </c>
      <c r="AQ281" s="1" t="e">
        <f t="shared" si="164"/>
        <v>#N/A</v>
      </c>
      <c r="AR281" s="1" t="e">
        <f t="shared" si="165"/>
        <v>#N/A</v>
      </c>
      <c r="AS281" s="1"/>
      <c r="AT281" s="1"/>
      <c r="AU281" s="16">
        <f t="shared" si="169"/>
        <v>41364</v>
      </c>
      <c r="AV281">
        <f t="shared" si="172"/>
        <v>3</v>
      </c>
      <c r="AW281">
        <f t="shared" si="173"/>
        <v>3</v>
      </c>
      <c r="AX281" s="1"/>
      <c r="AY281" s="1"/>
      <c r="AZ281" s="7">
        <f t="shared" si="157"/>
        <v>41364</v>
      </c>
      <c r="BA281" s="1">
        <f>_xll.BDH($BA$4,"PX_LAST",$A280,$A280,"Days=A","Fill=P")</f>
        <v>1514.68</v>
      </c>
      <c r="BB281" s="1" t="str">
        <f t="shared" si="166"/>
        <v>SD</v>
      </c>
      <c r="BC281" s="1">
        <f t="shared" si="167"/>
        <v>0</v>
      </c>
      <c r="BD281" s="1">
        <f t="shared" si="170"/>
        <v>1.1060603026480154E-2</v>
      </c>
      <c r="BE281" s="1">
        <f t="shared" si="168"/>
        <v>1.1060603026480154E-2</v>
      </c>
      <c r="BF281" s="1">
        <f t="shared" si="174"/>
        <v>1008.0473071730183</v>
      </c>
      <c r="BG281" s="1">
        <f t="shared" si="175"/>
        <v>383.04630402346783</v>
      </c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6" t="e">
        <f t="shared" si="149"/>
        <v>#REF!</v>
      </c>
      <c r="BS281">
        <f t="shared" si="158"/>
        <v>3</v>
      </c>
      <c r="BT281">
        <f t="shared" si="159"/>
        <v>1</v>
      </c>
    </row>
    <row r="282" spans="1:72" x14ac:dyDescent="0.25">
      <c r="A282" s="7">
        <v>41394</v>
      </c>
      <c r="B282" s="8">
        <v>2.0920000000000001E-2</v>
      </c>
      <c r="C282" s="8">
        <f t="shared" si="150"/>
        <v>1.210730053218689E-2</v>
      </c>
      <c r="D282" s="9">
        <f t="shared" si="178"/>
        <v>1.4843111742970201</v>
      </c>
      <c r="E282" s="8">
        <v>1.6</v>
      </c>
      <c r="F282" s="8">
        <f t="shared" si="151"/>
        <v>1.4740824071375194</v>
      </c>
      <c r="G282" s="9">
        <f t="shared" si="179"/>
        <v>-1.0998022137540051</v>
      </c>
      <c r="H282" s="8">
        <v>-0.1993</v>
      </c>
      <c r="I282" s="8">
        <f t="shared" si="152"/>
        <v>-0.18997992792592433</v>
      </c>
      <c r="J282" s="9">
        <f t="shared" si="153"/>
        <v>1.0020072074075681E-2</v>
      </c>
      <c r="K282" s="8">
        <v>0.44900000000000001</v>
      </c>
      <c r="L282" s="8">
        <f t="shared" si="154"/>
        <v>0.42505068548248448</v>
      </c>
      <c r="M282" s="9">
        <f t="shared" si="180"/>
        <v>1.7746951904191872</v>
      </c>
      <c r="N282" s="17">
        <v>-1.7</v>
      </c>
      <c r="O282" s="17">
        <f t="shared" si="145"/>
        <v>1.639638033470445</v>
      </c>
      <c r="P282" s="79">
        <f t="shared" si="147"/>
        <v>-0.2813605601604578</v>
      </c>
      <c r="Q282" t="str">
        <f>_xll.BDH($Q$2,"PX_LAST",A282,A282,"Days=A","Fill=P")</f>
        <v>#N/A Invalid Security</v>
      </c>
      <c r="U282" s="40">
        <f t="shared" si="181"/>
        <v>0.54230605575906943</v>
      </c>
      <c r="V282" s="14" t="str">
        <f t="shared" si="177"/>
        <v>E</v>
      </c>
      <c r="W282" t="str">
        <f t="shared" si="171"/>
        <v>E</v>
      </c>
      <c r="X282" s="17">
        <f t="shared" si="160"/>
        <v>0.54230605575906943</v>
      </c>
      <c r="Y282" s="34" t="str">
        <f t="shared" si="176"/>
        <v>E</v>
      </c>
      <c r="Z282">
        <v>0</v>
      </c>
      <c r="AB282" s="16">
        <f t="shared" si="148"/>
        <v>41394</v>
      </c>
      <c r="AC282" s="1">
        <f t="shared" si="155"/>
        <v>0.54230605575906943</v>
      </c>
      <c r="AD282" s="1">
        <f t="shared" si="155"/>
        <v>0.54230605575906943</v>
      </c>
      <c r="AE282" s="1" t="e">
        <f t="shared" si="155"/>
        <v>#N/A</v>
      </c>
      <c r="AF282" s="1" t="e">
        <f t="shared" si="155"/>
        <v>#N/A</v>
      </c>
      <c r="AG282">
        <v>0</v>
      </c>
      <c r="AH282" s="1">
        <v>-1.7</v>
      </c>
      <c r="AJ282" s="16">
        <f t="shared" si="156"/>
        <v>41394</v>
      </c>
      <c r="AK282" s="1">
        <f t="shared" si="161"/>
        <v>0.54230605575906943</v>
      </c>
      <c r="AL282" s="1">
        <f t="shared" si="161"/>
        <v>0.54230605575906943</v>
      </c>
      <c r="AM282" s="1" t="e">
        <f t="shared" si="161"/>
        <v>#N/A</v>
      </c>
      <c r="AN282" s="1" t="e">
        <f t="shared" si="161"/>
        <v>#N/A</v>
      </c>
      <c r="AO282" s="1">
        <f t="shared" si="162"/>
        <v>1569.19</v>
      </c>
      <c r="AP282" s="1">
        <f t="shared" si="163"/>
        <v>1569.19</v>
      </c>
      <c r="AQ282" s="1" t="e">
        <f t="shared" si="164"/>
        <v>#N/A</v>
      </c>
      <c r="AR282" s="1" t="e">
        <f t="shared" si="165"/>
        <v>#N/A</v>
      </c>
      <c r="AS282" s="1"/>
      <c r="AT282" s="1"/>
      <c r="AU282" s="16">
        <f t="shared" si="169"/>
        <v>41394</v>
      </c>
      <c r="AV282">
        <f t="shared" si="172"/>
        <v>4</v>
      </c>
      <c r="AW282">
        <f t="shared" si="173"/>
        <v>4</v>
      </c>
      <c r="AX282" s="1"/>
      <c r="AY282" s="1"/>
      <c r="AZ282" s="7">
        <f t="shared" si="157"/>
        <v>41394</v>
      </c>
      <c r="BA282" s="1">
        <f>_xll.BDH($BA$4,"PX_LAST",$A281,$A281,"Days=A","Fill=P")</f>
        <v>1569.19</v>
      </c>
      <c r="BB282" s="1" t="str">
        <f t="shared" si="166"/>
        <v>E</v>
      </c>
      <c r="BC282" s="1">
        <f t="shared" si="167"/>
        <v>1</v>
      </c>
      <c r="BD282" s="1">
        <f t="shared" si="170"/>
        <v>3.5987799403174314E-2</v>
      </c>
      <c r="BE282" s="1">
        <f t="shared" si="168"/>
        <v>0</v>
      </c>
      <c r="BF282" s="1">
        <f t="shared" si="174"/>
        <v>1008.0473071730183</v>
      </c>
      <c r="BG282" s="1">
        <f t="shared" si="175"/>
        <v>396.83129757479173</v>
      </c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6" t="e">
        <f t="shared" si="149"/>
        <v>#REF!</v>
      </c>
      <c r="BS282">
        <f t="shared" si="158"/>
        <v>4</v>
      </c>
      <c r="BT282">
        <f t="shared" si="159"/>
        <v>1</v>
      </c>
    </row>
    <row r="283" spans="1:72" x14ac:dyDescent="0.25">
      <c r="A283" s="7">
        <v>41425</v>
      </c>
      <c r="B283" s="8">
        <v>-2.7692000000000001E-2</v>
      </c>
      <c r="C283" s="8">
        <f t="shared" si="150"/>
        <v>-1.9732139893562622E-2</v>
      </c>
      <c r="D283" s="9">
        <f t="shared" si="178"/>
        <v>1.0473021096819459</v>
      </c>
      <c r="E283" s="8">
        <v>1.7</v>
      </c>
      <c r="F283" s="8">
        <f t="shared" si="151"/>
        <v>1.6548164814275039</v>
      </c>
      <c r="G283" s="9">
        <f t="shared" si="179"/>
        <v>-0.83023024169239312</v>
      </c>
      <c r="H283" s="8">
        <v>1.35E-2</v>
      </c>
      <c r="I283" s="8">
        <f t="shared" si="152"/>
        <v>-2.7195985585184868E-2</v>
      </c>
      <c r="J283" s="9">
        <f t="shared" si="153"/>
        <v>0.17280401441481513</v>
      </c>
      <c r="K283" s="8">
        <v>0.128</v>
      </c>
      <c r="L283" s="8">
        <f t="shared" si="154"/>
        <v>0.1874101370964969</v>
      </c>
      <c r="M283" s="9">
        <f t="shared" si="180"/>
        <v>1.2528444139543067</v>
      </c>
      <c r="N283" s="17">
        <v>-14.4</v>
      </c>
      <c r="O283" s="17">
        <f t="shared" si="145"/>
        <v>-11.192072393305912</v>
      </c>
      <c r="P283" s="79">
        <f t="shared" si="147"/>
        <v>-0.78745774785939926</v>
      </c>
      <c r="Q283" t="str">
        <f>_xll.BDH($Q$2,"PX_LAST",A283,A283,"Days=A","Fill=P")</f>
        <v>#N/A Invalid Security</v>
      </c>
      <c r="U283" s="40">
        <f t="shared" si="181"/>
        <v>0.41068007408966867</v>
      </c>
      <c r="V283" s="14" t="str">
        <f t="shared" si="177"/>
        <v>SD</v>
      </c>
      <c r="W283" t="str">
        <f t="shared" si="171"/>
        <v>SD</v>
      </c>
      <c r="X283" s="17">
        <f t="shared" si="160"/>
        <v>0.41068007408966867</v>
      </c>
      <c r="Y283" s="34" t="str">
        <f t="shared" si="176"/>
        <v>SD</v>
      </c>
      <c r="Z283">
        <v>0</v>
      </c>
      <c r="AB283" s="16">
        <f t="shared" si="148"/>
        <v>41425</v>
      </c>
      <c r="AC283" s="1">
        <f t="shared" si="155"/>
        <v>0.41068007408966867</v>
      </c>
      <c r="AD283" s="1">
        <f t="shared" si="155"/>
        <v>0.41068007408966867</v>
      </c>
      <c r="AE283" s="1" t="e">
        <f t="shared" si="155"/>
        <v>#N/A</v>
      </c>
      <c r="AF283" s="1" t="e">
        <f t="shared" si="155"/>
        <v>#N/A</v>
      </c>
      <c r="AG283">
        <v>0</v>
      </c>
      <c r="AH283" s="1">
        <v>-14.4</v>
      </c>
      <c r="AJ283" s="16">
        <f t="shared" si="156"/>
        <v>41425</v>
      </c>
      <c r="AK283" s="1">
        <f t="shared" si="161"/>
        <v>0.41068007408966867</v>
      </c>
      <c r="AL283" s="1">
        <f t="shared" si="161"/>
        <v>0.41068007408966867</v>
      </c>
      <c r="AM283" s="1" t="e">
        <f t="shared" si="161"/>
        <v>#N/A</v>
      </c>
      <c r="AN283" s="1" t="e">
        <f t="shared" si="161"/>
        <v>#N/A</v>
      </c>
      <c r="AO283" s="1">
        <f t="shared" si="162"/>
        <v>1597.57</v>
      </c>
      <c r="AP283" s="1">
        <f t="shared" si="163"/>
        <v>1597.57</v>
      </c>
      <c r="AQ283" s="1" t="e">
        <f t="shared" si="164"/>
        <v>#N/A</v>
      </c>
      <c r="AR283" s="1" t="e">
        <f t="shared" si="165"/>
        <v>#N/A</v>
      </c>
      <c r="AU283" s="16">
        <f t="shared" si="169"/>
        <v>41425</v>
      </c>
      <c r="AV283">
        <f t="shared" si="172"/>
        <v>3</v>
      </c>
      <c r="AW283">
        <f t="shared" si="173"/>
        <v>3</v>
      </c>
      <c r="AZ283" s="7">
        <f t="shared" si="157"/>
        <v>41425</v>
      </c>
      <c r="BA283" s="1">
        <f>_xll.BDH($BA$4,"PX_LAST",$A282,$A282,"Days=A","Fill=P")</f>
        <v>1597.57</v>
      </c>
      <c r="BB283" s="1" t="str">
        <f t="shared" si="166"/>
        <v>SD</v>
      </c>
      <c r="BC283" s="1">
        <f t="shared" si="167"/>
        <v>0</v>
      </c>
      <c r="BD283" s="1">
        <f t="shared" si="170"/>
        <v>1.8085763992887971E-2</v>
      </c>
      <c r="BE283" s="1">
        <f t="shared" si="168"/>
        <v>1.8085763992887971E-2</v>
      </c>
      <c r="BF283" s="1">
        <f t="shared" si="174"/>
        <v>1026.2786128642158</v>
      </c>
      <c r="BG283" s="1">
        <f t="shared" si="175"/>
        <v>404.00829476772094</v>
      </c>
    </row>
    <row r="284" spans="1:72" x14ac:dyDescent="0.25">
      <c r="A284" s="7">
        <v>41455</v>
      </c>
      <c r="B284" s="8">
        <v>5.6606999999999998E-2</v>
      </c>
      <c r="C284" s="8">
        <f t="shared" si="150"/>
        <v>4.1339172021287479E-2</v>
      </c>
      <c r="D284" s="9">
        <f t="shared" si="178"/>
        <v>1.6057072949841862</v>
      </c>
      <c r="E284" s="8">
        <v>2.1</v>
      </c>
      <c r="F284" s="8">
        <f t="shared" si="151"/>
        <v>2.0109632962855009</v>
      </c>
      <c r="G284" s="9">
        <f t="shared" si="179"/>
        <v>-0.25287771059624181</v>
      </c>
      <c r="H284" s="8">
        <v>-0.30740000000000001</v>
      </c>
      <c r="I284" s="8">
        <f t="shared" si="152"/>
        <v>-0.25135919711703703</v>
      </c>
      <c r="J284" s="9">
        <f t="shared" si="153"/>
        <v>-5.1359197117037014E-2</v>
      </c>
      <c r="K284" s="8">
        <v>-0.121</v>
      </c>
      <c r="L284" s="8">
        <f t="shared" si="154"/>
        <v>-5.9317972580700616E-2</v>
      </c>
      <c r="M284" s="9">
        <f t="shared" si="180"/>
        <v>0.71440562610951208</v>
      </c>
      <c r="N284" s="17">
        <v>-9</v>
      </c>
      <c r="O284" s="17">
        <f t="shared" si="145"/>
        <v>-9.4384144786611834</v>
      </c>
      <c r="P284" s="79">
        <f t="shared" si="147"/>
        <v>-0.67832752148917219</v>
      </c>
      <c r="Q284" t="str">
        <f>_xll.BDH($Q$2,"PX_LAST",A284,A284,"Days=A","Fill=P")</f>
        <v>#N/A Invalid Security</v>
      </c>
      <c r="U284" s="40">
        <f t="shared" si="181"/>
        <v>0.50396900334510486</v>
      </c>
      <c r="V284" s="14" t="str">
        <f t="shared" si="177"/>
        <v>E</v>
      </c>
      <c r="W284" t="str">
        <f t="shared" si="171"/>
        <v>E</v>
      </c>
      <c r="X284" s="17">
        <f t="shared" si="160"/>
        <v>0.50396900334510486</v>
      </c>
      <c r="Y284" s="34" t="str">
        <f t="shared" si="176"/>
        <v>E</v>
      </c>
      <c r="Z284">
        <v>0</v>
      </c>
      <c r="AB284" s="16">
        <f t="shared" si="148"/>
        <v>41455</v>
      </c>
      <c r="AC284" s="1">
        <f t="shared" si="155"/>
        <v>0.50396900334510486</v>
      </c>
      <c r="AD284" s="1" t="e">
        <f t="shared" si="155"/>
        <v>#N/A</v>
      </c>
      <c r="AE284" s="1" t="e">
        <f t="shared" si="155"/>
        <v>#N/A</v>
      </c>
      <c r="AF284" s="1" t="e">
        <f t="shared" si="155"/>
        <v>#N/A</v>
      </c>
      <c r="AG284">
        <v>0</v>
      </c>
      <c r="AH284" s="1">
        <v>-9</v>
      </c>
      <c r="AJ284" s="16">
        <f t="shared" si="156"/>
        <v>41455</v>
      </c>
      <c r="AK284" s="1">
        <f t="shared" si="161"/>
        <v>0.50396900334510486</v>
      </c>
      <c r="AL284" s="1" t="e">
        <f t="shared" si="161"/>
        <v>#N/A</v>
      </c>
      <c r="AM284" s="1" t="e">
        <f t="shared" si="161"/>
        <v>#N/A</v>
      </c>
      <c r="AN284" s="1" t="e">
        <f t="shared" si="161"/>
        <v>#N/A</v>
      </c>
      <c r="AO284" s="1">
        <f t="shared" si="162"/>
        <v>1630.74</v>
      </c>
      <c r="AP284" s="1" t="e">
        <f t="shared" si="163"/>
        <v>#N/A</v>
      </c>
      <c r="AQ284" s="1" t="e">
        <f t="shared" si="164"/>
        <v>#N/A</v>
      </c>
      <c r="AR284" s="1" t="e">
        <f t="shared" si="165"/>
        <v>#N/A</v>
      </c>
      <c r="AU284" s="16">
        <f t="shared" si="169"/>
        <v>41455</v>
      </c>
      <c r="AV284">
        <f t="shared" si="172"/>
        <v>4</v>
      </c>
      <c r="AW284">
        <f t="shared" si="173"/>
        <v>4</v>
      </c>
      <c r="AZ284" s="7">
        <f t="shared" si="157"/>
        <v>41455</v>
      </c>
      <c r="BA284" s="1">
        <f>_xll.BDH($BA$4,"PX_LAST",$A283,$A283,"Days=A","Fill=P")</f>
        <v>1630.74</v>
      </c>
      <c r="BB284" s="1" t="str">
        <f t="shared" si="166"/>
        <v>E</v>
      </c>
      <c r="BC284" s="1">
        <f t="shared" si="167"/>
        <v>1</v>
      </c>
      <c r="BD284" s="1">
        <f t="shared" si="170"/>
        <v>2.0762783477406455E-2</v>
      </c>
      <c r="BE284" s="1">
        <f t="shared" si="168"/>
        <v>0</v>
      </c>
      <c r="BF284" s="1">
        <f t="shared" si="174"/>
        <v>1026.2786128642158</v>
      </c>
      <c r="BG284" s="1">
        <f t="shared" si="175"/>
        <v>412.39663151505931</v>
      </c>
    </row>
    <row r="285" spans="1:72" x14ac:dyDescent="0.25">
      <c r="A285" s="7">
        <v>41486</v>
      </c>
      <c r="B285" s="8">
        <v>7.6616000000000004E-2</v>
      </c>
      <c r="C285" s="8">
        <f t="shared" si="150"/>
        <v>6.9560634404257499E-2</v>
      </c>
      <c r="D285" s="9">
        <f t="shared" si="178"/>
        <v>1.7723195188756358</v>
      </c>
      <c r="E285" s="8">
        <v>2.4</v>
      </c>
      <c r="F285" s="8">
        <f t="shared" si="151"/>
        <v>2.3221926592571003</v>
      </c>
      <c r="G285" s="9">
        <f t="shared" si="179"/>
        <v>0.41928422592763476</v>
      </c>
      <c r="H285" s="8">
        <v>-0.32300000000000001</v>
      </c>
      <c r="I285" s="8">
        <f t="shared" si="152"/>
        <v>-0.30867183942340742</v>
      </c>
      <c r="J285" s="9">
        <f t="shared" si="153"/>
        <v>-0.10867183942340741</v>
      </c>
      <c r="K285" s="8">
        <v>0.36099999999999999</v>
      </c>
      <c r="L285" s="8">
        <f t="shared" si="154"/>
        <v>0.27693640548385989</v>
      </c>
      <c r="M285" s="9">
        <f t="shared" si="180"/>
        <v>1.2565702212378347</v>
      </c>
      <c r="N285" s="17">
        <v>4</v>
      </c>
      <c r="O285" s="17">
        <f t="shared" si="145"/>
        <v>1.3123171042677635</v>
      </c>
      <c r="P285" s="79">
        <f t="shared" si="147"/>
        <v>-0.24151990537079818</v>
      </c>
      <c r="Q285" t="str">
        <f>_xll.BDH($Q$2,"PX_LAST",A285,A285,"Days=A","Fill=P")</f>
        <v>#N/A Invalid Security</v>
      </c>
      <c r="U285" s="40">
        <f t="shared" si="181"/>
        <v>0.83487553165442441</v>
      </c>
      <c r="V285" s="14" t="str">
        <f t="shared" si="177"/>
        <v>E</v>
      </c>
      <c r="W285" t="str">
        <f t="shared" si="171"/>
        <v>E</v>
      </c>
      <c r="X285" s="17">
        <f t="shared" si="160"/>
        <v>0.50396900334510486</v>
      </c>
      <c r="Y285" s="34" t="str">
        <f t="shared" si="176"/>
        <v>E</v>
      </c>
      <c r="Z285">
        <v>0</v>
      </c>
      <c r="AB285" s="16">
        <f t="shared" si="148"/>
        <v>41486</v>
      </c>
      <c r="AC285" s="1">
        <f t="shared" si="155"/>
        <v>0.83487553165442441</v>
      </c>
      <c r="AD285" s="1" t="e">
        <f t="shared" si="155"/>
        <v>#N/A</v>
      </c>
      <c r="AE285" s="1" t="e">
        <f t="shared" si="155"/>
        <v>#N/A</v>
      </c>
      <c r="AF285" s="1" t="e">
        <f t="shared" si="155"/>
        <v>#N/A</v>
      </c>
      <c r="AG285">
        <v>0</v>
      </c>
      <c r="AH285" s="1">
        <v>4</v>
      </c>
      <c r="AJ285" s="16">
        <f t="shared" si="156"/>
        <v>41486</v>
      </c>
      <c r="AK285" s="1">
        <f t="shared" si="161"/>
        <v>0.83487553165442441</v>
      </c>
      <c r="AL285" s="1" t="e">
        <f t="shared" si="161"/>
        <v>#N/A</v>
      </c>
      <c r="AM285" s="1" t="e">
        <f t="shared" si="161"/>
        <v>#N/A</v>
      </c>
      <c r="AN285" s="1" t="e">
        <f t="shared" si="161"/>
        <v>#N/A</v>
      </c>
      <c r="AO285" s="1">
        <f t="shared" si="162"/>
        <v>1606.28</v>
      </c>
      <c r="AP285" s="1" t="e">
        <f t="shared" si="163"/>
        <v>#N/A</v>
      </c>
      <c r="AQ285" s="1" t="e">
        <f t="shared" si="164"/>
        <v>#N/A</v>
      </c>
      <c r="AR285" s="1" t="e">
        <f t="shared" si="165"/>
        <v>#N/A</v>
      </c>
      <c r="AU285" s="16">
        <f t="shared" si="169"/>
        <v>41486</v>
      </c>
      <c r="AV285">
        <f t="shared" si="172"/>
        <v>4</v>
      </c>
      <c r="AW285">
        <f t="shared" si="173"/>
        <v>4</v>
      </c>
      <c r="AZ285" s="7">
        <f t="shared" si="157"/>
        <v>41486</v>
      </c>
      <c r="BA285" s="1">
        <f>_xll.BDH($BA$4,"PX_LAST",$A284,$A284,"Days=A","Fill=P")</f>
        <v>1606.28</v>
      </c>
      <c r="BB285" s="1" t="str">
        <f t="shared" si="166"/>
        <v>E</v>
      </c>
      <c r="BC285" s="1">
        <f t="shared" si="167"/>
        <v>1</v>
      </c>
      <c r="BD285" s="1">
        <f t="shared" si="170"/>
        <v>-1.499932545960736E-2</v>
      </c>
      <c r="BE285" s="1">
        <f t="shared" si="168"/>
        <v>-1.499932545960736E-2</v>
      </c>
      <c r="BF285" s="1">
        <f t="shared" si="174"/>
        <v>1010.8851259376311</v>
      </c>
      <c r="BG285" s="1">
        <f t="shared" si="175"/>
        <v>406.21096022051915</v>
      </c>
    </row>
    <row r="286" spans="1:72" x14ac:dyDescent="0.25">
      <c r="A286" s="7">
        <v>41517</v>
      </c>
      <c r="B286" s="8">
        <v>5.5280999999999997E-2</v>
      </c>
      <c r="C286" s="8">
        <f t="shared" si="150"/>
        <v>5.8136926880851501E-2</v>
      </c>
      <c r="D286" s="9">
        <f t="shared" si="178"/>
        <v>1.5890826676950607</v>
      </c>
      <c r="E286" s="8">
        <v>3.3</v>
      </c>
      <c r="F286" s="8">
        <f t="shared" si="151"/>
        <v>3.1044385318514203</v>
      </c>
      <c r="G286" s="9">
        <f t="shared" si="179"/>
        <v>1.9264039729409175</v>
      </c>
      <c r="H286" s="8">
        <v>0.2823</v>
      </c>
      <c r="I286" s="8">
        <f t="shared" si="152"/>
        <v>0.16410563211531853</v>
      </c>
      <c r="J286" s="9">
        <f t="shared" si="153"/>
        <v>0.36410563211531854</v>
      </c>
      <c r="K286" s="8">
        <v>4.2000000000000003E-2</v>
      </c>
      <c r="L286" s="8">
        <f t="shared" si="154"/>
        <v>8.8987281096771981E-2</v>
      </c>
      <c r="M286" s="9">
        <f t="shared" si="180"/>
        <v>0.79377462378434471</v>
      </c>
      <c r="N286" s="17">
        <v>30.8</v>
      </c>
      <c r="O286" s="17">
        <f t="shared" si="145"/>
        <v>24.902463420853554</v>
      </c>
      <c r="P286" s="79">
        <f t="shared" si="147"/>
        <v>0.77266690226944712</v>
      </c>
      <c r="Q286" t="str">
        <f>_xll.BDH($Q$2,"PX_LAST",A286,A286,"Days=A","Fill=P")</f>
        <v>#N/A Invalid Security</v>
      </c>
      <c r="U286" s="40">
        <f t="shared" si="181"/>
        <v>1.1683417241339105</v>
      </c>
      <c r="V286" s="14" t="str">
        <f t="shared" si="177"/>
        <v>E</v>
      </c>
      <c r="W286" t="str">
        <f t="shared" si="171"/>
        <v>E</v>
      </c>
      <c r="X286" s="17">
        <f t="shared" si="160"/>
        <v>0.50396900334510486</v>
      </c>
      <c r="Y286" s="34" t="str">
        <f t="shared" si="176"/>
        <v>E</v>
      </c>
      <c r="Z286">
        <v>0</v>
      </c>
      <c r="AB286" s="16">
        <f t="shared" si="148"/>
        <v>41517</v>
      </c>
      <c r="AC286" s="1">
        <f t="shared" si="155"/>
        <v>1.1683417241339105</v>
      </c>
      <c r="AD286" s="1">
        <f t="shared" si="155"/>
        <v>1.1683417241339105</v>
      </c>
      <c r="AE286" s="1" t="e">
        <f t="shared" si="155"/>
        <v>#N/A</v>
      </c>
      <c r="AF286" s="1" t="e">
        <f t="shared" si="155"/>
        <v>#N/A</v>
      </c>
      <c r="AG286">
        <v>0</v>
      </c>
      <c r="AH286" s="1">
        <v>25.4</v>
      </c>
      <c r="AJ286" s="16">
        <f t="shared" si="156"/>
        <v>41517</v>
      </c>
      <c r="AK286" s="1">
        <f t="shared" si="161"/>
        <v>1.1683417241339105</v>
      </c>
      <c r="AL286" s="1">
        <f t="shared" si="161"/>
        <v>1.1683417241339105</v>
      </c>
      <c r="AM286" s="1" t="e">
        <f t="shared" si="161"/>
        <v>#N/A</v>
      </c>
      <c r="AN286" s="1" t="e">
        <f t="shared" si="161"/>
        <v>#N/A</v>
      </c>
      <c r="AO286" s="1">
        <f t="shared" si="162"/>
        <v>1685.73</v>
      </c>
      <c r="AP286" s="1">
        <f t="shared" si="163"/>
        <v>1685.73</v>
      </c>
      <c r="AQ286" s="1" t="e">
        <f t="shared" si="164"/>
        <v>#N/A</v>
      </c>
      <c r="AR286" s="1" t="e">
        <f t="shared" si="165"/>
        <v>#N/A</v>
      </c>
      <c r="AU286" s="16">
        <f t="shared" si="169"/>
        <v>41517</v>
      </c>
      <c r="AV286">
        <f t="shared" si="172"/>
        <v>4</v>
      </c>
      <c r="AW286">
        <f t="shared" si="173"/>
        <v>4</v>
      </c>
      <c r="AZ286" s="7">
        <f t="shared" si="157"/>
        <v>41517</v>
      </c>
      <c r="BA286" s="1">
        <f>_xll.BDH($BA$4,"PX_LAST",$A285,$A285,"Days=A","Fill=P")</f>
        <v>1685.73</v>
      </c>
      <c r="BB286" s="1" t="str">
        <f t="shared" si="166"/>
        <v>E</v>
      </c>
      <c r="BC286" s="1">
        <f t="shared" si="167"/>
        <v>1</v>
      </c>
      <c r="BD286" s="1">
        <f t="shared" si="170"/>
        <v>4.9462111213487203E-2</v>
      </c>
      <c r="BE286" s="1">
        <f t="shared" si="168"/>
        <v>4.9462111213487203E-2</v>
      </c>
      <c r="BF286" s="1">
        <f t="shared" si="174"/>
        <v>1060.8856384608182</v>
      </c>
      <c r="BG286" s="1">
        <f t="shared" si="175"/>
        <v>426.3030119110839</v>
      </c>
    </row>
    <row r="287" spans="1:72" x14ac:dyDescent="0.25">
      <c r="A287" s="7">
        <v>41547</v>
      </c>
      <c r="B287" s="8">
        <v>-6.7011000000000001E-2</v>
      </c>
      <c r="C287" s="8">
        <f t="shared" si="150"/>
        <v>-4.1981414623829705E-2</v>
      </c>
      <c r="D287" s="9">
        <f t="shared" si="178"/>
        <v>0.23791151235609601</v>
      </c>
      <c r="E287" s="8">
        <v>3.6</v>
      </c>
      <c r="F287" s="8">
        <f t="shared" si="151"/>
        <v>3.5008877063702846</v>
      </c>
      <c r="G287" s="9">
        <f t="shared" si="179"/>
        <v>2.6034938114279234</v>
      </c>
      <c r="H287" s="8">
        <v>0.14030000000000001</v>
      </c>
      <c r="I287" s="8">
        <f t="shared" si="152"/>
        <v>0.14506112642306371</v>
      </c>
      <c r="J287" s="9">
        <f t="shared" si="153"/>
        <v>0.34506112642306375</v>
      </c>
      <c r="K287" s="8">
        <v>0.22800000000000001</v>
      </c>
      <c r="L287" s="8">
        <f t="shared" si="154"/>
        <v>0.20019745621935439</v>
      </c>
      <c r="M287" s="9">
        <f t="shared" si="180"/>
        <v>0.97943054317661116</v>
      </c>
      <c r="N287" s="17">
        <v>50.5</v>
      </c>
      <c r="O287" s="17">
        <f t="shared" si="145"/>
        <v>45.380492684170719</v>
      </c>
      <c r="P287" s="79">
        <f t="shared" si="147"/>
        <v>1.6648091589826364</v>
      </c>
      <c r="Q287" t="str">
        <f>_xll.BDH($Q$2,"PX_LAST",A287,A287,"Days=A","Fill=P")</f>
        <v>#N/A Invalid Security</v>
      </c>
      <c r="U287" s="40">
        <f t="shared" si="181"/>
        <v>1.0414742483459236</v>
      </c>
      <c r="V287" s="14" t="str">
        <f t="shared" si="177"/>
        <v>SD</v>
      </c>
      <c r="W287" t="str">
        <f t="shared" si="171"/>
        <v>SD</v>
      </c>
      <c r="X287" s="17">
        <f t="shared" si="160"/>
        <v>1.0414742483459236</v>
      </c>
      <c r="Y287" s="34" t="str">
        <f t="shared" si="176"/>
        <v>SD</v>
      </c>
      <c r="Z287">
        <v>0</v>
      </c>
      <c r="AB287" s="16">
        <f t="shared" si="148"/>
        <v>41547</v>
      </c>
      <c r="AC287" s="1" t="e">
        <f t="shared" si="155"/>
        <v>#N/A</v>
      </c>
      <c r="AD287" s="1">
        <f t="shared" si="155"/>
        <v>1.0414742483459236</v>
      </c>
      <c r="AE287" s="1" t="e">
        <f t="shared" si="155"/>
        <v>#N/A</v>
      </c>
      <c r="AF287" s="1" t="e">
        <f t="shared" si="155"/>
        <v>#N/A</v>
      </c>
      <c r="AG287">
        <v>0</v>
      </c>
      <c r="AH287" s="1">
        <v>50.5</v>
      </c>
      <c r="AJ287" s="16">
        <f t="shared" si="156"/>
        <v>41547</v>
      </c>
      <c r="AK287" s="1" t="e">
        <f t="shared" si="161"/>
        <v>#N/A</v>
      </c>
      <c r="AL287" s="1">
        <f t="shared" si="161"/>
        <v>1.0414742483459236</v>
      </c>
      <c r="AM287" s="1" t="e">
        <f t="shared" si="161"/>
        <v>#N/A</v>
      </c>
      <c r="AN287" s="1" t="e">
        <f t="shared" si="161"/>
        <v>#N/A</v>
      </c>
      <c r="AO287" s="1" t="e">
        <f t="shared" si="162"/>
        <v>#N/A</v>
      </c>
      <c r="AP287" s="1">
        <f t="shared" si="163"/>
        <v>1632.97</v>
      </c>
      <c r="AQ287" s="1" t="e">
        <f t="shared" si="164"/>
        <v>#N/A</v>
      </c>
      <c r="AR287" s="1" t="e">
        <f t="shared" si="165"/>
        <v>#N/A</v>
      </c>
      <c r="AU287" s="16">
        <f t="shared" si="169"/>
        <v>41547</v>
      </c>
      <c r="AV287">
        <f t="shared" si="172"/>
        <v>3</v>
      </c>
      <c r="AW287">
        <f t="shared" si="173"/>
        <v>3</v>
      </c>
      <c r="AZ287" s="7">
        <f t="shared" si="157"/>
        <v>41547</v>
      </c>
      <c r="BA287" s="1">
        <f>_xll.BDH($BA$4,"PX_LAST",$A286,$A286,"Days=A","Fill=P")</f>
        <v>1632.97</v>
      </c>
      <c r="BB287" s="1" t="str">
        <f t="shared" si="166"/>
        <v>SD</v>
      </c>
      <c r="BC287" s="1">
        <f t="shared" si="167"/>
        <v>0</v>
      </c>
      <c r="BD287" s="1">
        <f t="shared" si="170"/>
        <v>-3.1298013323604601E-2</v>
      </c>
      <c r="BE287" s="1">
        <f t="shared" si="168"/>
        <v>-3.1298013323604601E-2</v>
      </c>
      <c r="BF287" s="1">
        <f t="shared" si="174"/>
        <v>1027.6820256134508</v>
      </c>
      <c r="BG287" s="1">
        <f t="shared" si="175"/>
        <v>412.96057456439803</v>
      </c>
    </row>
    <row r="288" spans="1:72" x14ac:dyDescent="0.25">
      <c r="A288" s="7">
        <v>41578</v>
      </c>
      <c r="B288" s="8">
        <v>-0.31834699999999999</v>
      </c>
      <c r="C288" s="8">
        <f t="shared" si="150"/>
        <v>-0.26307388292476597</v>
      </c>
      <c r="D288" s="9">
        <f t="shared" si="178"/>
        <v>-2.4808094992948679</v>
      </c>
      <c r="E288" s="8">
        <v>3.7</v>
      </c>
      <c r="F288" s="8">
        <f t="shared" si="151"/>
        <v>3.6601775412740576</v>
      </c>
      <c r="G288" s="9">
        <f t="shared" si="179"/>
        <v>2.7625230659527538</v>
      </c>
      <c r="H288" s="8">
        <v>4.4999999999999998E-2</v>
      </c>
      <c r="I288" s="8">
        <f t="shared" si="152"/>
        <v>6.5012225284612743E-2</v>
      </c>
      <c r="J288" s="9">
        <f t="shared" si="153"/>
        <v>0.26501222528461277</v>
      </c>
      <c r="K288" s="8">
        <v>0.64700000000000002</v>
      </c>
      <c r="L288" s="8">
        <f t="shared" si="154"/>
        <v>0.55763949124387091</v>
      </c>
      <c r="M288" s="9">
        <f t="shared" si="180"/>
        <v>1.7562280298379704</v>
      </c>
      <c r="N288" s="17">
        <v>3.8</v>
      </c>
      <c r="O288" s="17">
        <f t="shared" si="145"/>
        <v>12.116098536834144</v>
      </c>
      <c r="P288" s="79">
        <f t="shared" si="147"/>
        <v>0.4017269608694059</v>
      </c>
      <c r="Q288" t="str">
        <f>_xll.BDH($Q$2,"PX_LAST",A288,A288,"Days=A","Fill=P")</f>
        <v>#N/A Invalid Security</v>
      </c>
      <c r="U288" s="40">
        <f t="shared" si="181"/>
        <v>0.57573845544511726</v>
      </c>
      <c r="V288" s="14" t="str">
        <f t="shared" si="177"/>
        <v>SD</v>
      </c>
      <c r="W288" t="str">
        <f t="shared" si="171"/>
        <v>SD</v>
      </c>
      <c r="X288" s="17">
        <f t="shared" si="160"/>
        <v>1.0414742483459236</v>
      </c>
      <c r="Y288" s="34" t="str">
        <f t="shared" si="176"/>
        <v>SD</v>
      </c>
      <c r="Z288">
        <v>0</v>
      </c>
      <c r="AB288" s="16">
        <f t="shared" si="148"/>
        <v>41578</v>
      </c>
      <c r="AC288" s="1">
        <f t="shared" si="155"/>
        <v>0.57573845544511726</v>
      </c>
      <c r="AD288" s="1">
        <f t="shared" si="155"/>
        <v>0.57573845544511726</v>
      </c>
      <c r="AE288" s="1" t="e">
        <f t="shared" si="155"/>
        <v>#N/A</v>
      </c>
      <c r="AF288" s="1" t="e">
        <f t="shared" si="155"/>
        <v>#N/A</v>
      </c>
      <c r="AG288">
        <v>0</v>
      </c>
      <c r="AH288" s="1">
        <v>3.8</v>
      </c>
      <c r="AJ288" s="16">
        <f t="shared" si="156"/>
        <v>41578</v>
      </c>
      <c r="AK288" s="1">
        <f t="shared" si="161"/>
        <v>0.57573845544511726</v>
      </c>
      <c r="AL288" s="1">
        <f t="shared" si="161"/>
        <v>0.57573845544511726</v>
      </c>
      <c r="AM288" s="1" t="e">
        <f t="shared" si="161"/>
        <v>#N/A</v>
      </c>
      <c r="AN288" s="1" t="e">
        <f t="shared" si="161"/>
        <v>#N/A</v>
      </c>
      <c r="AO288" s="1">
        <f t="shared" si="162"/>
        <v>1681.55</v>
      </c>
      <c r="AP288" s="1">
        <f t="shared" si="163"/>
        <v>1681.55</v>
      </c>
      <c r="AQ288" s="1" t="e">
        <f t="shared" si="164"/>
        <v>#N/A</v>
      </c>
      <c r="AR288" s="1" t="e">
        <f t="shared" si="165"/>
        <v>#N/A</v>
      </c>
      <c r="AU288" s="16">
        <f t="shared" si="169"/>
        <v>41578</v>
      </c>
      <c r="AV288">
        <f t="shared" si="172"/>
        <v>3</v>
      </c>
      <c r="AW288">
        <f t="shared" si="173"/>
        <v>3</v>
      </c>
      <c r="AZ288" s="7">
        <f t="shared" si="157"/>
        <v>41578</v>
      </c>
      <c r="BA288" s="1">
        <f>_xll.BDH($BA$4,"PX_LAST",$A287,$A287,"Days=A","Fill=P")</f>
        <v>1681.55</v>
      </c>
      <c r="BB288" s="1" t="str">
        <f t="shared" si="166"/>
        <v>SD</v>
      </c>
      <c r="BC288" s="1">
        <f t="shared" si="167"/>
        <v>0</v>
      </c>
      <c r="BD288" s="1">
        <f t="shared" si="170"/>
        <v>2.9749474883188354E-2</v>
      </c>
      <c r="BE288" s="1">
        <f t="shared" si="168"/>
        <v>0</v>
      </c>
      <c r="BF288" s="1">
        <f t="shared" si="174"/>
        <v>1027.6820256134508</v>
      </c>
      <c r="BG288" s="1">
        <f t="shared" si="175"/>
        <v>425.24593480514864</v>
      </c>
    </row>
    <row r="289" spans="1:59" x14ac:dyDescent="0.25">
      <c r="A289" s="7">
        <v>41608</v>
      </c>
      <c r="B289" s="8">
        <v>-2.3484999999999999E-2</v>
      </c>
      <c r="C289" s="8">
        <f t="shared" si="150"/>
        <v>-7.1402776584953198E-2</v>
      </c>
      <c r="D289" s="9">
        <f t="shared" si="178"/>
        <v>-4.4725477579665412E-2</v>
      </c>
      <c r="E289" s="8">
        <v>4.5</v>
      </c>
      <c r="F289" s="8">
        <f t="shared" si="151"/>
        <v>4.3320355082548119</v>
      </c>
      <c r="G289" s="9">
        <f t="shared" si="179"/>
        <v>3.3009225792785135</v>
      </c>
      <c r="H289" s="8">
        <v>0.21029999999999999</v>
      </c>
      <c r="I289" s="8">
        <f t="shared" si="152"/>
        <v>0.18124244505692255</v>
      </c>
      <c r="J289" s="9">
        <f t="shared" si="153"/>
        <v>0.38124244505692256</v>
      </c>
      <c r="K289" s="8">
        <v>0.66900000000000004</v>
      </c>
      <c r="L289" s="8">
        <f t="shared" si="154"/>
        <v>0.64672789824877419</v>
      </c>
      <c r="M289" s="9">
        <f t="shared" si="180"/>
        <v>1.8613762759030179</v>
      </c>
      <c r="N289" s="17">
        <v>6.9</v>
      </c>
      <c r="O289" s="17">
        <f t="shared" ref="O289:O352" si="182">O288*$AB$1+(1-$AB$1)*N289</f>
        <v>7.9432197073668291</v>
      </c>
      <c r="P289" s="79">
        <f t="shared" si="147"/>
        <v>0.26219863149809919</v>
      </c>
      <c r="Q289" t="str">
        <f>_xll.BDH($Q$2,"PX_LAST",A289,A289,"Days=A","Fill=P")</f>
        <v>#N/A Invalid Security</v>
      </c>
      <c r="U289" s="40">
        <f t="shared" si="181"/>
        <v>1.3747039556646972</v>
      </c>
      <c r="V289" s="14" t="str">
        <f t="shared" si="177"/>
        <v>E</v>
      </c>
      <c r="W289" t="str">
        <f t="shared" si="171"/>
        <v>E</v>
      </c>
      <c r="X289" s="17">
        <f t="shared" si="160"/>
        <v>1.3747039556646972</v>
      </c>
      <c r="Y289" s="34" t="str">
        <f t="shared" si="176"/>
        <v>E</v>
      </c>
      <c r="Z289">
        <v>0</v>
      </c>
      <c r="AB289" s="16">
        <f t="shared" si="148"/>
        <v>41608</v>
      </c>
      <c r="AC289" s="1">
        <f t="shared" si="155"/>
        <v>1.3747039556646972</v>
      </c>
      <c r="AD289" s="1" t="e">
        <f t="shared" si="155"/>
        <v>#N/A</v>
      </c>
      <c r="AE289" s="1" t="e">
        <f t="shared" si="155"/>
        <v>#N/A</v>
      </c>
      <c r="AF289" s="1" t="e">
        <f t="shared" si="155"/>
        <v>#N/A</v>
      </c>
      <c r="AG289">
        <v>0</v>
      </c>
      <c r="AH289" s="1">
        <v>8.6</v>
      </c>
      <c r="AJ289" s="16">
        <f t="shared" si="156"/>
        <v>41608</v>
      </c>
      <c r="AK289" s="1">
        <f t="shared" si="161"/>
        <v>1.3747039556646972</v>
      </c>
      <c r="AL289" s="1" t="e">
        <f t="shared" si="161"/>
        <v>#N/A</v>
      </c>
      <c r="AM289" s="1" t="e">
        <f t="shared" si="161"/>
        <v>#N/A</v>
      </c>
      <c r="AN289" s="1" t="e">
        <f t="shared" si="161"/>
        <v>#N/A</v>
      </c>
      <c r="AO289" s="1">
        <f t="shared" si="162"/>
        <v>1756.54</v>
      </c>
      <c r="AP289" s="1" t="e">
        <f t="shared" si="163"/>
        <v>#N/A</v>
      </c>
      <c r="AQ289" s="1" t="e">
        <f t="shared" si="164"/>
        <v>#N/A</v>
      </c>
      <c r="AR289" s="1" t="e">
        <f t="shared" si="165"/>
        <v>#N/A</v>
      </c>
      <c r="AU289" s="16">
        <f t="shared" si="169"/>
        <v>41608</v>
      </c>
      <c r="AV289">
        <f t="shared" si="172"/>
        <v>4</v>
      </c>
      <c r="AW289">
        <f t="shared" si="173"/>
        <v>4</v>
      </c>
      <c r="AZ289" s="7">
        <f t="shared" si="157"/>
        <v>41608</v>
      </c>
      <c r="BA289" s="1">
        <f>_xll.BDH($BA$4,"PX_LAST",$A288,$A288,"Days=A","Fill=P")</f>
        <v>1756.54</v>
      </c>
      <c r="BB289" s="1" t="str">
        <f t="shared" si="166"/>
        <v>E</v>
      </c>
      <c r="BC289" s="1">
        <f t="shared" si="167"/>
        <v>1</v>
      </c>
      <c r="BD289" s="1">
        <f t="shared" si="170"/>
        <v>4.4595759864410889E-2</v>
      </c>
      <c r="BE289" s="1">
        <f t="shared" si="168"/>
        <v>0</v>
      </c>
      <c r="BF289" s="1">
        <f t="shared" si="174"/>
        <v>1027.6820256134508</v>
      </c>
      <c r="BG289" s="1">
        <f t="shared" si="175"/>
        <v>444.210100397036</v>
      </c>
    </row>
    <row r="290" spans="1:59" x14ac:dyDescent="0.25">
      <c r="A290" s="7">
        <v>41639</v>
      </c>
      <c r="B290" s="8">
        <v>0.152175</v>
      </c>
      <c r="C290" s="8">
        <f t="shared" si="150"/>
        <v>0.10745944468300937</v>
      </c>
      <c r="D290" s="9">
        <f t="shared" si="178"/>
        <v>2.0487289839526337</v>
      </c>
      <c r="E290" s="8">
        <v>4.5999999999999996</v>
      </c>
      <c r="F290" s="8">
        <f t="shared" si="151"/>
        <v>4.5464071016509617</v>
      </c>
      <c r="G290" s="9">
        <f t="shared" si="179"/>
        <v>2.9083726312937337</v>
      </c>
      <c r="H290" s="8">
        <v>-0.33329999999999999</v>
      </c>
      <c r="I290" s="8">
        <f t="shared" si="152"/>
        <v>-0.23039151098861549</v>
      </c>
      <c r="J290" s="9">
        <f t="shared" si="153"/>
        <v>-3.0391510988615478E-2</v>
      </c>
      <c r="K290" s="8">
        <v>0.65800000000000003</v>
      </c>
      <c r="L290" s="8">
        <f t="shared" si="154"/>
        <v>0.65574557964975488</v>
      </c>
      <c r="M290" s="9">
        <f t="shared" si="180"/>
        <v>1.7433632829414274</v>
      </c>
      <c r="N290" s="17">
        <v>52.2</v>
      </c>
      <c r="O290" s="17">
        <f t="shared" si="182"/>
        <v>43.34864394147337</v>
      </c>
      <c r="P290" s="79">
        <f t="shared" si="147"/>
        <v>1.7022123168761334</v>
      </c>
      <c r="Q290" t="str">
        <f>_xll.BDH($Q$2,"PX_LAST",A290,A290,"Days=A","Fill=P")</f>
        <v>#N/A Invalid Security</v>
      </c>
      <c r="U290" s="40">
        <f t="shared" si="181"/>
        <v>1.6675183467997947</v>
      </c>
      <c r="V290" s="14" t="str">
        <f t="shared" si="177"/>
        <v>E</v>
      </c>
      <c r="W290" t="str">
        <f t="shared" si="171"/>
        <v>E</v>
      </c>
      <c r="X290" s="17">
        <f t="shared" si="160"/>
        <v>1.3747039556646972</v>
      </c>
      <c r="Y290" s="34" t="str">
        <f t="shared" si="176"/>
        <v>E</v>
      </c>
      <c r="Z290">
        <v>0</v>
      </c>
      <c r="AB290" s="16">
        <f t="shared" si="148"/>
        <v>41639</v>
      </c>
      <c r="AC290" s="1">
        <f t="shared" si="155"/>
        <v>1.6675183467997947</v>
      </c>
      <c r="AD290" s="1">
        <f t="shared" si="155"/>
        <v>1.6675183467997947</v>
      </c>
      <c r="AE290" s="1" t="e">
        <f t="shared" si="155"/>
        <v>#N/A</v>
      </c>
      <c r="AF290" s="1" t="e">
        <f t="shared" si="155"/>
        <v>#N/A</v>
      </c>
      <c r="AG290">
        <v>0</v>
      </c>
      <c r="AH290" s="1">
        <v>52.2</v>
      </c>
      <c r="AJ290" s="16">
        <f t="shared" si="156"/>
        <v>41639</v>
      </c>
      <c r="AK290" s="1">
        <f t="shared" si="161"/>
        <v>1.6675183467997947</v>
      </c>
      <c r="AL290" s="1">
        <f t="shared" si="161"/>
        <v>1.6675183467997947</v>
      </c>
      <c r="AM290" s="1" t="e">
        <f t="shared" si="161"/>
        <v>#N/A</v>
      </c>
      <c r="AN290" s="1" t="e">
        <f t="shared" si="161"/>
        <v>#N/A</v>
      </c>
      <c r="AO290" s="1">
        <f t="shared" si="162"/>
        <v>1805.81</v>
      </c>
      <c r="AP290" s="1">
        <f t="shared" si="163"/>
        <v>1805.81</v>
      </c>
      <c r="AQ290" s="1" t="e">
        <f t="shared" si="164"/>
        <v>#N/A</v>
      </c>
      <c r="AR290" s="1" t="e">
        <f t="shared" si="165"/>
        <v>#N/A</v>
      </c>
      <c r="AU290" s="16">
        <f t="shared" si="169"/>
        <v>41639</v>
      </c>
      <c r="AV290">
        <f t="shared" si="172"/>
        <v>4</v>
      </c>
      <c r="AW290">
        <f t="shared" si="173"/>
        <v>4</v>
      </c>
      <c r="AZ290" s="7">
        <f t="shared" si="157"/>
        <v>41639</v>
      </c>
      <c r="BA290" s="1">
        <f>_xll.BDH($BA$4,"PX_LAST",$A289,$A289,"Days=A","Fill=P")</f>
        <v>1805.81</v>
      </c>
      <c r="BB290" s="1" t="str">
        <f t="shared" si="166"/>
        <v>E</v>
      </c>
      <c r="BC290" s="1">
        <f t="shared" si="167"/>
        <v>1</v>
      </c>
      <c r="BD290" s="1">
        <f t="shared" si="170"/>
        <v>2.804946087194149E-2</v>
      </c>
      <c r="BE290" s="1">
        <f t="shared" si="168"/>
        <v>2.804946087194149E-2</v>
      </c>
      <c r="BF290" s="1">
        <f t="shared" si="174"/>
        <v>1056.5079523796928</v>
      </c>
      <c r="BG290" s="1">
        <f t="shared" si="175"/>
        <v>456.66995422704389</v>
      </c>
    </row>
    <row r="291" spans="1:59" x14ac:dyDescent="0.25">
      <c r="A291" s="7">
        <v>41670</v>
      </c>
      <c r="B291" s="8">
        <v>9.8083000000000004E-2</v>
      </c>
      <c r="C291" s="8">
        <f t="shared" si="150"/>
        <v>9.9958288936601886E-2</v>
      </c>
      <c r="D291" s="9">
        <f t="shared" si="178"/>
        <v>1.8326270522815087</v>
      </c>
      <c r="E291" s="8">
        <v>4</v>
      </c>
      <c r="F291" s="8">
        <f t="shared" si="151"/>
        <v>4.1092814203301931</v>
      </c>
      <c r="G291" s="9">
        <f t="shared" si="179"/>
        <v>1.927869802552862</v>
      </c>
      <c r="H291" s="8">
        <v>-0.57150000000000001</v>
      </c>
      <c r="I291" s="8">
        <f t="shared" si="152"/>
        <v>-0.50327830219772318</v>
      </c>
      <c r="J291" s="9">
        <f t="shared" si="153"/>
        <v>-0.30327830219772317</v>
      </c>
      <c r="K291" s="8">
        <v>0.35</v>
      </c>
      <c r="L291" s="8">
        <f t="shared" si="154"/>
        <v>0.41114911592995096</v>
      </c>
      <c r="M291" s="9">
        <f t="shared" si="180"/>
        <v>1.0133202429273915</v>
      </c>
      <c r="N291" s="17">
        <v>49</v>
      </c>
      <c r="O291" s="17">
        <f t="shared" si="182"/>
        <v>47.86972878829468</v>
      </c>
      <c r="P291" s="79">
        <f t="shared" si="147"/>
        <v>1.6932917850604461</v>
      </c>
      <c r="Q291" t="str">
        <f>_xll.BDH($Q$2,"PX_LAST",A291,A291,"Days=A","Fill=P")</f>
        <v>#N/A Invalid Security</v>
      </c>
      <c r="R291" t="str">
        <f>_xll.BDH($Q$2,"PX_LAST",B291,B291,"Days=A","Fill=P")</f>
        <v>#N/A Invalid Security</v>
      </c>
      <c r="U291" s="40">
        <f t="shared" si="181"/>
        <v>1.1176346988910097</v>
      </c>
      <c r="V291" s="14" t="str">
        <f t="shared" si="177"/>
        <v>SD</v>
      </c>
      <c r="W291" t="str">
        <f t="shared" si="171"/>
        <v>SD</v>
      </c>
      <c r="X291" s="17">
        <f t="shared" si="160"/>
        <v>1.1176346988910097</v>
      </c>
      <c r="Y291" s="34" t="str">
        <f t="shared" si="176"/>
        <v>SD</v>
      </c>
      <c r="Z291">
        <v>0</v>
      </c>
      <c r="AB291" s="16">
        <f t="shared" ref="AB291:AB322" si="183">A291</f>
        <v>41670</v>
      </c>
      <c r="AC291" s="1">
        <f t="shared" si="155"/>
        <v>1.1176346988910097</v>
      </c>
      <c r="AD291" s="1">
        <f t="shared" si="155"/>
        <v>1.1176346988910097</v>
      </c>
      <c r="AE291" s="1" t="e">
        <f t="shared" si="155"/>
        <v>#N/A</v>
      </c>
      <c r="AF291" s="1" t="e">
        <f t="shared" si="155"/>
        <v>#N/A</v>
      </c>
      <c r="AG291">
        <v>0</v>
      </c>
      <c r="AH291" s="1">
        <v>49</v>
      </c>
      <c r="AJ291" s="16">
        <f t="shared" si="156"/>
        <v>41670</v>
      </c>
      <c r="AK291" s="1">
        <f t="shared" si="161"/>
        <v>1.1176346988910097</v>
      </c>
      <c r="AL291" s="1">
        <f t="shared" si="161"/>
        <v>1.1176346988910097</v>
      </c>
      <c r="AM291" s="1" t="e">
        <f t="shared" si="161"/>
        <v>#N/A</v>
      </c>
      <c r="AN291" s="1" t="e">
        <f t="shared" si="161"/>
        <v>#N/A</v>
      </c>
      <c r="AO291" s="1">
        <f t="shared" si="162"/>
        <v>1848.36</v>
      </c>
      <c r="AP291" s="1">
        <f t="shared" si="163"/>
        <v>1848.36</v>
      </c>
      <c r="AQ291" s="1" t="e">
        <f t="shared" si="164"/>
        <v>#N/A</v>
      </c>
      <c r="AR291" s="1" t="e">
        <f t="shared" si="165"/>
        <v>#N/A</v>
      </c>
      <c r="AU291" s="16">
        <f t="shared" si="169"/>
        <v>41670</v>
      </c>
      <c r="AV291">
        <f t="shared" si="172"/>
        <v>3</v>
      </c>
      <c r="AW291">
        <f t="shared" si="173"/>
        <v>3</v>
      </c>
      <c r="AZ291" s="7">
        <f t="shared" si="157"/>
        <v>41670</v>
      </c>
      <c r="BA291" s="1">
        <f>_xll.BDH($BA$4,"PX_LAST",$A290,$A290,"Days=A","Fill=P")</f>
        <v>1848.36</v>
      </c>
      <c r="BB291" s="1" t="str">
        <f t="shared" si="166"/>
        <v>SD</v>
      </c>
      <c r="BC291" s="1">
        <f t="shared" si="167"/>
        <v>0</v>
      </c>
      <c r="BD291" s="1">
        <f t="shared" si="170"/>
        <v>2.3562833299184183E-2</v>
      </c>
      <c r="BE291" s="1">
        <f t="shared" si="168"/>
        <v>2.3562833299184183E-2</v>
      </c>
      <c r="BF291" s="1">
        <f t="shared" si="174"/>
        <v>1081.4022731408779</v>
      </c>
      <c r="BG291" s="1">
        <f t="shared" si="175"/>
        <v>467.4303922312418</v>
      </c>
    </row>
    <row r="292" spans="1:59" x14ac:dyDescent="0.25">
      <c r="A292" s="7">
        <v>41698</v>
      </c>
      <c r="B292" s="8">
        <v>5.5338999999999999E-2</v>
      </c>
      <c r="C292" s="8">
        <f t="shared" si="150"/>
        <v>6.4262857787320382E-2</v>
      </c>
      <c r="D292" s="9">
        <f t="shared" si="178"/>
        <v>1.3254888678399168</v>
      </c>
      <c r="E292" s="8">
        <v>4.4000000000000004</v>
      </c>
      <c r="F292" s="8">
        <f t="shared" si="151"/>
        <v>4.3418562840660391</v>
      </c>
      <c r="G292" s="9">
        <f t="shared" si="179"/>
        <v>1.8303069772429521</v>
      </c>
      <c r="H292" s="8">
        <v>0.2903</v>
      </c>
      <c r="I292" s="8">
        <f t="shared" si="152"/>
        <v>0.13158433956045534</v>
      </c>
      <c r="J292" s="9">
        <f t="shared" si="153"/>
        <v>0.33158433956045535</v>
      </c>
      <c r="K292" s="8">
        <v>0.65100000000000002</v>
      </c>
      <c r="L292" s="8">
        <f t="shared" si="154"/>
        <v>0.6030298231859903</v>
      </c>
      <c r="M292" s="9">
        <f t="shared" si="180"/>
        <v>1.5539488138832478</v>
      </c>
      <c r="N292" s="17">
        <v>-13.4</v>
      </c>
      <c r="O292" s="17">
        <f t="shared" si="182"/>
        <v>-1.146054242341064</v>
      </c>
      <c r="P292" s="79">
        <f t="shared" si="147"/>
        <v>-0.61491542536489796</v>
      </c>
      <c r="Q292" t="str">
        <f>_xll.BDH($Q$2,"PX_LAST",A292,A292,"Days=A","Fill=P")</f>
        <v>#N/A Invalid Security</v>
      </c>
      <c r="R292" t="e">
        <f>R291*$AB$1+(1-$AB$1)*Q292</f>
        <v>#VALUE!</v>
      </c>
      <c r="U292" s="40">
        <f t="shared" si="181"/>
        <v>1.2603322496316429</v>
      </c>
      <c r="V292" s="14" t="str">
        <f t="shared" si="177"/>
        <v>E</v>
      </c>
      <c r="W292" t="str">
        <f t="shared" si="171"/>
        <v>E</v>
      </c>
      <c r="X292" s="17">
        <f t="shared" si="160"/>
        <v>1.2603322496316429</v>
      </c>
      <c r="Y292" s="34" t="str">
        <f t="shared" si="176"/>
        <v>E</v>
      </c>
      <c r="Z292">
        <v>0</v>
      </c>
      <c r="AB292" s="16">
        <f t="shared" si="183"/>
        <v>41698</v>
      </c>
      <c r="AC292" s="1">
        <f t="shared" si="155"/>
        <v>1.2603322496316429</v>
      </c>
      <c r="AD292" s="1" t="e">
        <f t="shared" si="155"/>
        <v>#N/A</v>
      </c>
      <c r="AE292" s="1" t="e">
        <f t="shared" si="155"/>
        <v>#N/A</v>
      </c>
      <c r="AF292" s="1" t="e">
        <f t="shared" si="155"/>
        <v>#N/A</v>
      </c>
      <c r="AG292">
        <v>0</v>
      </c>
      <c r="AH292" s="1">
        <v>-13.4</v>
      </c>
      <c r="AJ292" s="16">
        <f t="shared" si="156"/>
        <v>41698</v>
      </c>
      <c r="AK292" s="1">
        <f t="shared" si="161"/>
        <v>1.2603322496316429</v>
      </c>
      <c r="AL292" s="1" t="e">
        <f t="shared" si="161"/>
        <v>#N/A</v>
      </c>
      <c r="AM292" s="1" t="e">
        <f t="shared" si="161"/>
        <v>#N/A</v>
      </c>
      <c r="AN292" s="1" t="e">
        <f t="shared" si="161"/>
        <v>#N/A</v>
      </c>
      <c r="AO292" s="1">
        <f t="shared" si="162"/>
        <v>1782.59</v>
      </c>
      <c r="AP292" s="1" t="e">
        <f t="shared" si="163"/>
        <v>#N/A</v>
      </c>
      <c r="AQ292" s="1" t="e">
        <f t="shared" si="164"/>
        <v>#N/A</v>
      </c>
      <c r="AR292" s="1" t="e">
        <f t="shared" si="165"/>
        <v>#N/A</v>
      </c>
      <c r="AU292" s="16">
        <f t="shared" si="169"/>
        <v>41698</v>
      </c>
      <c r="AV292">
        <f t="shared" si="172"/>
        <v>4</v>
      </c>
      <c r="AW292">
        <f t="shared" si="173"/>
        <v>4</v>
      </c>
      <c r="AZ292" s="7">
        <f t="shared" si="157"/>
        <v>41698</v>
      </c>
      <c r="BA292" s="1">
        <f>_xll.BDH($BA$4,"PX_LAST",$A291,$A291,"Days=A","Fill=P")</f>
        <v>1782.59</v>
      </c>
      <c r="BB292" s="1" t="str">
        <f t="shared" si="166"/>
        <v>E</v>
      </c>
      <c r="BC292" s="1">
        <f t="shared" si="167"/>
        <v>1</v>
      </c>
      <c r="BD292" s="1">
        <f t="shared" si="170"/>
        <v>-3.5582895107013734E-2</v>
      </c>
      <c r="BE292" s="1">
        <f t="shared" si="168"/>
        <v>0</v>
      </c>
      <c r="BF292" s="1">
        <f t="shared" si="174"/>
        <v>1081.4022731408779</v>
      </c>
      <c r="BG292" s="1">
        <f t="shared" si="175"/>
        <v>450.79786561464721</v>
      </c>
    </row>
    <row r="293" spans="1:59" x14ac:dyDescent="0.25">
      <c r="A293" s="7">
        <v>41729</v>
      </c>
      <c r="B293" s="8">
        <v>1.8398000000000001E-2</v>
      </c>
      <c r="C293" s="8">
        <f t="shared" si="150"/>
        <v>2.7570971557464078E-2</v>
      </c>
      <c r="D293" s="9">
        <f t="shared" si="178"/>
        <v>0.73428334658138539</v>
      </c>
      <c r="E293" s="8">
        <v>5.7</v>
      </c>
      <c r="F293" s="8">
        <f t="shared" si="151"/>
        <v>5.4283712568132083</v>
      </c>
      <c r="G293" s="9">
        <f t="shared" si="179"/>
        <v>2.4146265909736848</v>
      </c>
      <c r="H293" s="8">
        <v>0.55620000000000003</v>
      </c>
      <c r="I293" s="8">
        <f t="shared" si="152"/>
        <v>0.47127686791209111</v>
      </c>
      <c r="J293" s="9">
        <f t="shared" si="153"/>
        <v>0.67127686791209107</v>
      </c>
      <c r="K293" s="8">
        <v>0.79400000000000004</v>
      </c>
      <c r="L293" s="8">
        <f t="shared" si="154"/>
        <v>0.75580596463719818</v>
      </c>
      <c r="M293" s="9">
        <f t="shared" si="180"/>
        <v>1.9939103147823136</v>
      </c>
      <c r="N293" s="17">
        <v>-32.6</v>
      </c>
      <c r="O293" s="17">
        <f t="shared" si="182"/>
        <v>-26.309210848468215</v>
      </c>
      <c r="P293" s="79">
        <f t="shared" si="147"/>
        <v>-1.9520019981979699</v>
      </c>
      <c r="Q293" t="str">
        <f>_xll.BDH($Q$2,"PX_LAST",A293,A293,"Days=A","Fill=P")</f>
        <v>#N/A Invalid Security</v>
      </c>
      <c r="R293" t="e">
        <f t="shared" ref="R293:R356" si="184">R292*$AB$1+(1-$AB$1)*Q293</f>
        <v>#VALUE!</v>
      </c>
      <c r="U293" s="40">
        <f t="shared" si="181"/>
        <v>1.4535242800623687</v>
      </c>
      <c r="V293" s="14" t="str">
        <f t="shared" si="177"/>
        <v>E</v>
      </c>
      <c r="W293" t="str">
        <f t="shared" si="171"/>
        <v>E</v>
      </c>
      <c r="X293" s="17">
        <f t="shared" si="160"/>
        <v>1.2603322496316429</v>
      </c>
      <c r="Y293" s="34" t="str">
        <f t="shared" si="176"/>
        <v>E</v>
      </c>
      <c r="Z293">
        <v>0</v>
      </c>
      <c r="AB293" s="16">
        <f t="shared" si="183"/>
        <v>41729</v>
      </c>
      <c r="AC293" s="1">
        <f t="shared" si="155"/>
        <v>1.4535242800623687</v>
      </c>
      <c r="AD293" s="1">
        <f t="shared" si="155"/>
        <v>1.4535242800623687</v>
      </c>
      <c r="AE293" s="1" t="e">
        <f t="shared" si="155"/>
        <v>#N/A</v>
      </c>
      <c r="AF293" s="1" t="e">
        <f t="shared" si="155"/>
        <v>#N/A</v>
      </c>
      <c r="AG293">
        <v>0</v>
      </c>
      <c r="AH293" s="1">
        <v>-32.6</v>
      </c>
      <c r="AJ293" s="16">
        <f t="shared" si="156"/>
        <v>41729</v>
      </c>
      <c r="AK293" s="1">
        <f t="shared" si="161"/>
        <v>1.4535242800623687</v>
      </c>
      <c r="AL293" s="1">
        <f t="shared" si="161"/>
        <v>1.4535242800623687</v>
      </c>
      <c r="AM293" s="1" t="e">
        <f t="shared" si="161"/>
        <v>#N/A</v>
      </c>
      <c r="AN293" s="1" t="e">
        <f t="shared" si="161"/>
        <v>#N/A</v>
      </c>
      <c r="AO293" s="1">
        <f t="shared" si="162"/>
        <v>1859.45</v>
      </c>
      <c r="AP293" s="1">
        <f t="shared" si="163"/>
        <v>1859.45</v>
      </c>
      <c r="AQ293" s="1" t="e">
        <f t="shared" si="164"/>
        <v>#N/A</v>
      </c>
      <c r="AR293" s="1" t="e">
        <f t="shared" si="165"/>
        <v>#N/A</v>
      </c>
      <c r="AU293" s="16">
        <f t="shared" si="169"/>
        <v>41729</v>
      </c>
      <c r="AV293">
        <f t="shared" si="172"/>
        <v>4</v>
      </c>
      <c r="AW293">
        <f t="shared" si="173"/>
        <v>4</v>
      </c>
      <c r="AZ293" s="7">
        <f t="shared" si="157"/>
        <v>41729</v>
      </c>
      <c r="BA293" s="1">
        <f>_xll.BDH($BA$4,"PX_LAST",$A292,$A292,"Days=A","Fill=P")</f>
        <v>1859.45</v>
      </c>
      <c r="BB293" s="1" t="str">
        <f t="shared" si="166"/>
        <v>E</v>
      </c>
      <c r="BC293" s="1">
        <f t="shared" si="167"/>
        <v>1</v>
      </c>
      <c r="BD293" s="1">
        <f t="shared" si="170"/>
        <v>4.3117037568930705E-2</v>
      </c>
      <c r="BE293" s="1">
        <f t="shared" si="168"/>
        <v>4.3117037568930705E-2</v>
      </c>
      <c r="BF293" s="1">
        <f t="shared" si="174"/>
        <v>1128.0291355790202</v>
      </c>
      <c r="BG293" s="1">
        <f t="shared" si="175"/>
        <v>470.23493412234774</v>
      </c>
    </row>
    <row r="294" spans="1:59" x14ac:dyDescent="0.25">
      <c r="A294" s="7">
        <v>41759</v>
      </c>
      <c r="B294" s="8">
        <v>5.5735E-2</v>
      </c>
      <c r="C294" s="8">
        <f t="shared" si="150"/>
        <v>5.010219431149282E-2</v>
      </c>
      <c r="D294" s="9">
        <f t="shared" si="178"/>
        <v>0.9654358308095059</v>
      </c>
      <c r="E294" s="8">
        <v>5.2</v>
      </c>
      <c r="F294" s="8">
        <f t="shared" si="151"/>
        <v>5.245674251362642</v>
      </c>
      <c r="G294" s="9">
        <f t="shared" si="179"/>
        <v>1.9413352145118941</v>
      </c>
      <c r="H294" s="8">
        <v>0.16700000000000001</v>
      </c>
      <c r="I294" s="8">
        <f t="shared" si="152"/>
        <v>0.22785537358241825</v>
      </c>
      <c r="J294" s="9">
        <f t="shared" si="153"/>
        <v>0.42785537358241826</v>
      </c>
      <c r="K294" s="8">
        <v>0.88700000000000001</v>
      </c>
      <c r="L294" s="8">
        <f t="shared" si="154"/>
        <v>0.86076119292743969</v>
      </c>
      <c r="M294" s="9">
        <f t="shared" si="180"/>
        <v>2.1961090249525452</v>
      </c>
      <c r="N294" s="17">
        <v>-32.5</v>
      </c>
      <c r="O294" s="17">
        <f t="shared" si="182"/>
        <v>-31.261842169693644</v>
      </c>
      <c r="P294" s="79">
        <f t="shared" si="147"/>
        <v>-2.0633524241100472</v>
      </c>
      <c r="Q294" t="str">
        <f>_xll.BDH($Q$2,"PX_LAST",A294,A294,"Days=A","Fill=P")</f>
        <v>#N/A Invalid Security</v>
      </c>
      <c r="R294" t="e">
        <f t="shared" si="184"/>
        <v>#VALUE!</v>
      </c>
      <c r="U294" s="40">
        <f t="shared" si="181"/>
        <v>1.3826838609640908</v>
      </c>
      <c r="V294" s="14" t="str">
        <f t="shared" si="177"/>
        <v>SD</v>
      </c>
      <c r="W294" t="str">
        <f t="shared" si="171"/>
        <v>SD</v>
      </c>
      <c r="X294" s="17">
        <f t="shared" si="160"/>
        <v>1.3826838609640908</v>
      </c>
      <c r="Y294" s="34" t="str">
        <f t="shared" si="176"/>
        <v>SD</v>
      </c>
      <c r="Z294">
        <v>0</v>
      </c>
      <c r="AB294" s="16">
        <f t="shared" si="183"/>
        <v>41759</v>
      </c>
      <c r="AC294" s="1" t="e">
        <f t="shared" si="155"/>
        <v>#N/A</v>
      </c>
      <c r="AD294" s="1">
        <f t="shared" si="155"/>
        <v>1.3826838609640908</v>
      </c>
      <c r="AE294" s="1" t="e">
        <f t="shared" si="155"/>
        <v>#N/A</v>
      </c>
      <c r="AF294" s="1" t="e">
        <f t="shared" si="155"/>
        <v>#N/A</v>
      </c>
      <c r="AG294">
        <v>0</v>
      </c>
      <c r="AH294" s="1">
        <v>-32.5</v>
      </c>
      <c r="AJ294" s="16">
        <f t="shared" si="156"/>
        <v>41759</v>
      </c>
      <c r="AK294" s="1" t="e">
        <f t="shared" si="161"/>
        <v>#N/A</v>
      </c>
      <c r="AL294" s="1">
        <f t="shared" si="161"/>
        <v>1.3826838609640908</v>
      </c>
      <c r="AM294" s="1" t="e">
        <f t="shared" si="161"/>
        <v>#N/A</v>
      </c>
      <c r="AN294" s="1" t="e">
        <f t="shared" si="161"/>
        <v>#N/A</v>
      </c>
      <c r="AO294" s="1" t="e">
        <f t="shared" si="162"/>
        <v>#N/A</v>
      </c>
      <c r="AP294" s="1">
        <f t="shared" si="163"/>
        <v>1872.34</v>
      </c>
      <c r="AQ294" s="1" t="e">
        <f t="shared" si="164"/>
        <v>#N/A</v>
      </c>
      <c r="AR294" s="1" t="e">
        <f t="shared" si="165"/>
        <v>#N/A</v>
      </c>
      <c r="AU294" s="16">
        <f t="shared" si="169"/>
        <v>41759</v>
      </c>
      <c r="AV294">
        <f t="shared" si="172"/>
        <v>3</v>
      </c>
      <c r="AW294">
        <f t="shared" si="173"/>
        <v>3</v>
      </c>
      <c r="AZ294" s="7">
        <f t="shared" si="157"/>
        <v>41759</v>
      </c>
      <c r="BA294" s="1">
        <f>_xll.BDH($BA$4,"PX_LAST",$A293,$A293,"Days=A","Fill=P")</f>
        <v>1872.34</v>
      </c>
      <c r="BB294" s="1" t="str">
        <f t="shared" si="166"/>
        <v>SD</v>
      </c>
      <c r="BC294" s="1">
        <f t="shared" si="167"/>
        <v>0</v>
      </c>
      <c r="BD294" s="1">
        <f t="shared" si="170"/>
        <v>6.9321573583585039E-3</v>
      </c>
      <c r="BE294" s="1">
        <f t="shared" si="168"/>
        <v>6.9321573583585039E-3</v>
      </c>
      <c r="BF294" s="1">
        <f t="shared" si="174"/>
        <v>1135.8488110516671</v>
      </c>
      <c r="BG294" s="1">
        <f t="shared" si="175"/>
        <v>473.49467668108122</v>
      </c>
    </row>
    <row r="295" spans="1:59" x14ac:dyDescent="0.25">
      <c r="A295" s="7">
        <v>41790</v>
      </c>
      <c r="B295" s="8">
        <v>-1.0378999999999999E-2</v>
      </c>
      <c r="C295" s="8">
        <f t="shared" si="150"/>
        <v>1.7172388622985653E-3</v>
      </c>
      <c r="D295" s="9">
        <f t="shared" si="178"/>
        <v>0.12146982614988817</v>
      </c>
      <c r="E295" s="8">
        <v>5.3</v>
      </c>
      <c r="F295" s="8">
        <f t="shared" si="151"/>
        <v>5.2891348502725286</v>
      </c>
      <c r="G295" s="9">
        <f t="shared" si="179"/>
        <v>1.7272495753656942</v>
      </c>
      <c r="H295" s="8">
        <v>0.16450000000000001</v>
      </c>
      <c r="I295" s="8">
        <f t="shared" si="152"/>
        <v>0.17717107471648369</v>
      </c>
      <c r="J295" s="9">
        <f t="shared" si="153"/>
        <v>0.3771710747164837</v>
      </c>
      <c r="K295" s="8">
        <v>0.93799999999999994</v>
      </c>
      <c r="L295" s="8">
        <f t="shared" si="154"/>
        <v>0.92255223858548785</v>
      </c>
      <c r="M295" s="9">
        <f t="shared" si="180"/>
        <v>2.1506423950374356</v>
      </c>
      <c r="N295" s="17">
        <v>-4.8</v>
      </c>
      <c r="O295" s="17">
        <f t="shared" si="182"/>
        <v>-10.092368433938729</v>
      </c>
      <c r="P295" s="79">
        <f t="shared" si="147"/>
        <v>-0.9844076613661209</v>
      </c>
      <c r="Q295" t="str">
        <f>_xll.BDH($Q$2,"PX_LAST",A295,A295,"Days=A","Fill=P")</f>
        <v>#N/A Invalid Security</v>
      </c>
      <c r="R295" t="e">
        <f t="shared" si="184"/>
        <v>#VALUE!</v>
      </c>
      <c r="U295" s="40">
        <f t="shared" si="181"/>
        <v>1.0941332178173755</v>
      </c>
      <c r="V295" s="14" t="str">
        <f t="shared" si="177"/>
        <v>SD</v>
      </c>
      <c r="W295" t="str">
        <f t="shared" si="171"/>
        <v>SD</v>
      </c>
      <c r="X295" s="17">
        <f t="shared" si="160"/>
        <v>1.3826838609640908</v>
      </c>
      <c r="Y295" s="34" t="str">
        <f t="shared" si="176"/>
        <v>SD</v>
      </c>
      <c r="Z295">
        <v>0</v>
      </c>
      <c r="AB295" s="16">
        <f t="shared" si="183"/>
        <v>41790</v>
      </c>
      <c r="AC295" s="1">
        <f t="shared" si="155"/>
        <v>1.0941332178173755</v>
      </c>
      <c r="AD295" s="1">
        <f t="shared" si="155"/>
        <v>1.0941332178173755</v>
      </c>
      <c r="AE295" s="1" t="e">
        <f t="shared" si="155"/>
        <v>#N/A</v>
      </c>
      <c r="AF295" s="1" t="e">
        <f t="shared" si="155"/>
        <v>#N/A</v>
      </c>
      <c r="AG295">
        <v>0</v>
      </c>
      <c r="AH295" s="1">
        <v>1.9</v>
      </c>
      <c r="AJ295" s="16">
        <f t="shared" si="156"/>
        <v>41790</v>
      </c>
      <c r="AK295" s="1">
        <f t="shared" si="161"/>
        <v>1.0941332178173755</v>
      </c>
      <c r="AL295" s="1">
        <f t="shared" si="161"/>
        <v>1.0941332178173755</v>
      </c>
      <c r="AM295" s="1" t="e">
        <f t="shared" si="161"/>
        <v>#N/A</v>
      </c>
      <c r="AN295" s="1" t="e">
        <f t="shared" si="161"/>
        <v>#N/A</v>
      </c>
      <c r="AO295" s="1">
        <f t="shared" si="162"/>
        <v>1883.95</v>
      </c>
      <c r="AP295" s="1">
        <f t="shared" si="163"/>
        <v>1883.95</v>
      </c>
      <c r="AQ295" s="1" t="e">
        <f t="shared" si="164"/>
        <v>#N/A</v>
      </c>
      <c r="AR295" s="1" t="e">
        <f t="shared" si="165"/>
        <v>#N/A</v>
      </c>
      <c r="AU295" s="16">
        <f t="shared" si="169"/>
        <v>41790</v>
      </c>
      <c r="AV295">
        <f t="shared" si="172"/>
        <v>3</v>
      </c>
      <c r="AW295">
        <f t="shared" si="173"/>
        <v>3</v>
      </c>
      <c r="AZ295" s="7">
        <f t="shared" si="157"/>
        <v>41790</v>
      </c>
      <c r="BA295" s="1">
        <f>_xll.BDH($BA$4,"PX_LAST",$A294,$A294,"Days=A","Fill=P")</f>
        <v>1883.95</v>
      </c>
      <c r="BB295" s="1" t="str">
        <f t="shared" si="166"/>
        <v>SD</v>
      </c>
      <c r="BC295" s="1">
        <f t="shared" si="167"/>
        <v>0</v>
      </c>
      <c r="BD295" s="1">
        <f t="shared" si="170"/>
        <v>6.2007968638175814E-3</v>
      </c>
      <c r="BE295" s="1">
        <f t="shared" si="168"/>
        <v>0</v>
      </c>
      <c r="BF295" s="1">
        <f t="shared" si="174"/>
        <v>1135.8488110516671</v>
      </c>
      <c r="BG295" s="1">
        <f t="shared" si="175"/>
        <v>476.43072098727959</v>
      </c>
    </row>
    <row r="296" spans="1:59" x14ac:dyDescent="0.25">
      <c r="A296" s="7">
        <v>41820</v>
      </c>
      <c r="B296" s="8">
        <v>6.8517999999999996E-2</v>
      </c>
      <c r="C296" s="8">
        <f t="shared" si="150"/>
        <v>5.515784777245971E-2</v>
      </c>
      <c r="D296" s="9">
        <f t="shared" si="178"/>
        <v>0.93810808678941682</v>
      </c>
      <c r="E296" s="8">
        <v>6.2</v>
      </c>
      <c r="F296" s="8">
        <f t="shared" si="151"/>
        <v>6.0178269700545064</v>
      </c>
      <c r="G296" s="9">
        <f t="shared" si="179"/>
        <v>1.9927525652482119</v>
      </c>
      <c r="H296" s="8">
        <v>0.2361</v>
      </c>
      <c r="I296" s="8">
        <f t="shared" si="152"/>
        <v>0.22431421494329676</v>
      </c>
      <c r="J296" s="9">
        <f t="shared" si="153"/>
        <v>0.4243142149432968</v>
      </c>
      <c r="K296" s="8">
        <v>0.94799999999999995</v>
      </c>
      <c r="L296" s="8">
        <f t="shared" si="154"/>
        <v>0.94291044771709753</v>
      </c>
      <c r="M296" s="9">
        <f t="shared" si="180"/>
        <v>1.9964087920736466</v>
      </c>
      <c r="N296" s="17">
        <v>-22</v>
      </c>
      <c r="O296" s="17">
        <f t="shared" si="182"/>
        <v>-19.618473686787748</v>
      </c>
      <c r="P296" s="79">
        <f t="shared" si="147"/>
        <v>-1.3236256829734721</v>
      </c>
      <c r="Q296" t="str">
        <f>_xll.BDH($Q$2,"PX_LAST",A296,A296,"Days=A","Fill=P")</f>
        <v>#N/A Invalid Security</v>
      </c>
      <c r="R296" t="e">
        <f t="shared" si="184"/>
        <v>#VALUE!</v>
      </c>
      <c r="U296" s="40">
        <f t="shared" si="181"/>
        <v>1.3378959147636431</v>
      </c>
      <c r="V296" s="14" t="str">
        <f t="shared" si="177"/>
        <v>E</v>
      </c>
      <c r="W296" t="str">
        <f t="shared" si="171"/>
        <v>E</v>
      </c>
      <c r="X296" s="17">
        <f t="shared" si="160"/>
        <v>1.3378959147636431</v>
      </c>
      <c r="Y296" s="34" t="str">
        <f t="shared" si="176"/>
        <v>E</v>
      </c>
      <c r="Z296">
        <v>0</v>
      </c>
      <c r="AB296" s="16">
        <f t="shared" si="183"/>
        <v>41820</v>
      </c>
      <c r="AC296" s="1">
        <f t="shared" si="155"/>
        <v>1.3378959147636431</v>
      </c>
      <c r="AD296" s="1">
        <f t="shared" si="155"/>
        <v>1.3378959147636431</v>
      </c>
      <c r="AE296" s="1" t="e">
        <f t="shared" si="155"/>
        <v>#N/A</v>
      </c>
      <c r="AF296" s="1" t="e">
        <f t="shared" si="155"/>
        <v>#N/A</v>
      </c>
      <c r="AG296">
        <v>0</v>
      </c>
      <c r="AH296" s="1">
        <v>-22</v>
      </c>
      <c r="AJ296" s="16">
        <f t="shared" si="156"/>
        <v>41820</v>
      </c>
      <c r="AK296" s="1">
        <f t="shared" si="161"/>
        <v>1.3378959147636431</v>
      </c>
      <c r="AL296" s="1">
        <f t="shared" si="161"/>
        <v>1.3378959147636431</v>
      </c>
      <c r="AM296" s="1" t="e">
        <f t="shared" si="161"/>
        <v>#N/A</v>
      </c>
      <c r="AN296" s="1" t="e">
        <f t="shared" si="161"/>
        <v>#N/A</v>
      </c>
      <c r="AO296" s="1">
        <f t="shared" si="162"/>
        <v>1923.57</v>
      </c>
      <c r="AP296" s="1">
        <f t="shared" si="163"/>
        <v>1923.57</v>
      </c>
      <c r="AQ296" s="1" t="e">
        <f t="shared" si="164"/>
        <v>#N/A</v>
      </c>
      <c r="AR296" s="1" t="e">
        <f t="shared" si="165"/>
        <v>#N/A</v>
      </c>
      <c r="AU296" s="16">
        <f t="shared" si="169"/>
        <v>41820</v>
      </c>
      <c r="AV296">
        <f t="shared" si="172"/>
        <v>4</v>
      </c>
      <c r="AW296">
        <f t="shared" si="173"/>
        <v>4</v>
      </c>
      <c r="AZ296" s="7">
        <f t="shared" si="157"/>
        <v>41820</v>
      </c>
      <c r="BA296" s="1">
        <f>_xll.BDH($BA$4,"PX_LAST",$A295,$A295,"Days=A","Fill=P")</f>
        <v>1923.57</v>
      </c>
      <c r="BB296" s="1" t="str">
        <f t="shared" si="166"/>
        <v>E</v>
      </c>
      <c r="BC296" s="1">
        <f t="shared" si="167"/>
        <v>1</v>
      </c>
      <c r="BD296" s="1">
        <f t="shared" si="170"/>
        <v>2.1030282120013677E-2</v>
      </c>
      <c r="BE296" s="1">
        <f t="shared" si="168"/>
        <v>0</v>
      </c>
      <c r="BF296" s="1">
        <f t="shared" si="174"/>
        <v>1135.8488110516671</v>
      </c>
      <c r="BG296" s="1">
        <f t="shared" si="175"/>
        <v>486.45019346028357</v>
      </c>
    </row>
    <row r="297" spans="1:59" x14ac:dyDescent="0.25">
      <c r="A297" s="7">
        <v>41851</v>
      </c>
      <c r="B297" s="8">
        <v>2.2523000000000001E-2</v>
      </c>
      <c r="C297" s="8">
        <f t="shared" si="150"/>
        <v>2.9049969554491944E-2</v>
      </c>
      <c r="D297" s="9">
        <f t="shared" si="178"/>
        <v>0.46550005693704838</v>
      </c>
      <c r="E297" s="8">
        <v>6.4</v>
      </c>
      <c r="F297" s="8">
        <f t="shared" si="151"/>
        <v>6.3235653940109025</v>
      </c>
      <c r="G297" s="9">
        <f t="shared" si="179"/>
        <v>1.9568791776994865</v>
      </c>
      <c r="H297" s="8">
        <v>9.8599999999999993E-2</v>
      </c>
      <c r="I297" s="8">
        <f t="shared" si="152"/>
        <v>0.12374284298865937</v>
      </c>
      <c r="J297" s="9">
        <f t="shared" si="153"/>
        <v>0.32374284298865941</v>
      </c>
      <c r="K297" s="8">
        <v>0.63300000000000001</v>
      </c>
      <c r="L297" s="8">
        <f t="shared" si="154"/>
        <v>0.69498208954341956</v>
      </c>
      <c r="M297" s="9">
        <f t="shared" si="180"/>
        <v>0.94802738492499616</v>
      </c>
      <c r="N297" s="17">
        <v>-12.5</v>
      </c>
      <c r="O297" s="17">
        <f t="shared" si="182"/>
        <v>-13.92369473735755</v>
      </c>
      <c r="P297" s="79">
        <f t="shared" si="147"/>
        <v>-0.97015839515497415</v>
      </c>
      <c r="Q297" t="str">
        <f>_xll.BDH($Q$2,"PX_LAST",A297,A297,"Days=A","Fill=P")</f>
        <v>#N/A Invalid Security</v>
      </c>
      <c r="R297" t="e">
        <f t="shared" si="184"/>
        <v>#VALUE!</v>
      </c>
      <c r="U297" s="40">
        <f t="shared" si="181"/>
        <v>0.92353736563754762</v>
      </c>
      <c r="V297" s="14" t="str">
        <f t="shared" si="177"/>
        <v>SD</v>
      </c>
      <c r="W297" t="str">
        <f t="shared" si="171"/>
        <v>SD</v>
      </c>
      <c r="X297" s="17">
        <f t="shared" si="160"/>
        <v>0.92353736563754762</v>
      </c>
      <c r="Y297" s="34" t="str">
        <f t="shared" si="176"/>
        <v>SD</v>
      </c>
      <c r="Z297">
        <v>0</v>
      </c>
      <c r="AB297" s="16">
        <f t="shared" si="183"/>
        <v>41851</v>
      </c>
      <c r="AC297" s="1" t="e">
        <f t="shared" si="155"/>
        <v>#N/A</v>
      </c>
      <c r="AD297" s="1">
        <f t="shared" si="155"/>
        <v>0.92353736563754762</v>
      </c>
      <c r="AE297" s="1" t="e">
        <f t="shared" si="155"/>
        <v>#N/A</v>
      </c>
      <c r="AF297" s="1" t="e">
        <f t="shared" si="155"/>
        <v>#N/A</v>
      </c>
      <c r="AG297">
        <v>0</v>
      </c>
      <c r="AH297" s="1">
        <v>-12.5</v>
      </c>
      <c r="AJ297" s="16">
        <f t="shared" si="156"/>
        <v>41851</v>
      </c>
      <c r="AK297" s="1" t="e">
        <f t="shared" si="161"/>
        <v>#N/A</v>
      </c>
      <c r="AL297" s="1">
        <f t="shared" si="161"/>
        <v>0.92353736563754762</v>
      </c>
      <c r="AM297" s="1" t="e">
        <f t="shared" si="161"/>
        <v>#N/A</v>
      </c>
      <c r="AN297" s="1" t="e">
        <f t="shared" si="161"/>
        <v>#N/A</v>
      </c>
      <c r="AO297" s="1" t="e">
        <f t="shared" si="162"/>
        <v>#N/A</v>
      </c>
      <c r="AP297" s="1">
        <f t="shared" si="163"/>
        <v>1960.23</v>
      </c>
      <c r="AQ297" s="1" t="e">
        <f t="shared" si="164"/>
        <v>#N/A</v>
      </c>
      <c r="AR297" s="1" t="e">
        <f t="shared" si="165"/>
        <v>#N/A</v>
      </c>
      <c r="AU297" s="16">
        <f t="shared" si="169"/>
        <v>41851</v>
      </c>
      <c r="AV297">
        <f t="shared" si="172"/>
        <v>3</v>
      </c>
      <c r="AW297">
        <f t="shared" si="173"/>
        <v>3</v>
      </c>
      <c r="AZ297" s="7">
        <f t="shared" si="157"/>
        <v>41851</v>
      </c>
      <c r="BA297" s="1">
        <f>_xll.BDH($BA$4,"PX_LAST",$A296,$A296,"Days=A","Fill=P")</f>
        <v>1960.23</v>
      </c>
      <c r="BB297" s="1" t="str">
        <f t="shared" si="166"/>
        <v>SD</v>
      </c>
      <c r="BC297" s="1">
        <f t="shared" si="167"/>
        <v>0</v>
      </c>
      <c r="BD297" s="1">
        <f t="shared" si="170"/>
        <v>1.9058313448431896E-2</v>
      </c>
      <c r="BE297" s="1">
        <f t="shared" si="168"/>
        <v>1.9058313448431896E-2</v>
      </c>
      <c r="BF297" s="1">
        <f t="shared" si="174"/>
        <v>1157.4961737227184</v>
      </c>
      <c r="BG297" s="1">
        <f t="shared" si="175"/>
        <v>495.72111372429998</v>
      </c>
    </row>
    <row r="298" spans="1:59" x14ac:dyDescent="0.25">
      <c r="A298" s="7">
        <v>41882</v>
      </c>
      <c r="B298" s="8">
        <v>4.0936E-2</v>
      </c>
      <c r="C298" s="8">
        <f t="shared" si="150"/>
        <v>3.8558793910898392E-2</v>
      </c>
      <c r="D298" s="9">
        <f t="shared" si="178"/>
        <v>0.56769039539762667</v>
      </c>
      <c r="E298" s="8">
        <v>5.9</v>
      </c>
      <c r="F298" s="8">
        <f t="shared" si="151"/>
        <v>5.984713078802181</v>
      </c>
      <c r="G298" s="9">
        <f t="shared" si="179"/>
        <v>1.5595834572704921</v>
      </c>
      <c r="H298" s="8">
        <v>-2.0799999999999999E-2</v>
      </c>
      <c r="I298" s="8">
        <f t="shared" si="152"/>
        <v>8.1085685977318779E-3</v>
      </c>
      <c r="J298" s="9">
        <f t="shared" si="153"/>
        <v>0.20810856859773189</v>
      </c>
      <c r="K298" s="8">
        <v>0.85599999999999998</v>
      </c>
      <c r="L298" s="8">
        <f t="shared" si="154"/>
        <v>0.82379641790868396</v>
      </c>
      <c r="M298" s="9">
        <f t="shared" si="180"/>
        <v>1.3014843247657506</v>
      </c>
      <c r="N298" s="17">
        <v>34.6</v>
      </c>
      <c r="O298" s="17">
        <f t="shared" si="182"/>
        <v>24.895261052528493</v>
      </c>
      <c r="P298" s="79">
        <f t="shared" si="147"/>
        <v>1.1008506553592567</v>
      </c>
      <c r="Q298" t="str">
        <f>_xll.BDH($Q$2,"PX_LAST",A298,A298,"Days=A","Fill=P")</f>
        <v>#N/A Invalid Security</v>
      </c>
      <c r="R298" t="e">
        <f t="shared" si="184"/>
        <v>#VALUE!</v>
      </c>
      <c r="U298" s="40">
        <f t="shared" si="181"/>
        <v>0.90921668650790033</v>
      </c>
      <c r="V298" s="14" t="str">
        <f t="shared" si="177"/>
        <v>SD</v>
      </c>
      <c r="W298" t="str">
        <f t="shared" si="171"/>
        <v>SD</v>
      </c>
      <c r="X298" s="17">
        <f t="shared" si="160"/>
        <v>0.92353736563754762</v>
      </c>
      <c r="Y298" s="34" t="str">
        <f t="shared" si="176"/>
        <v>SD</v>
      </c>
      <c r="Z298">
        <v>0</v>
      </c>
      <c r="AB298" s="16">
        <f t="shared" si="183"/>
        <v>41882</v>
      </c>
      <c r="AC298" s="1" t="e">
        <f t="shared" si="155"/>
        <v>#N/A</v>
      </c>
      <c r="AD298" s="1">
        <f t="shared" si="155"/>
        <v>0.90921668650790033</v>
      </c>
      <c r="AE298" s="1" t="e">
        <f t="shared" si="155"/>
        <v>#N/A</v>
      </c>
      <c r="AF298" s="1" t="e">
        <f t="shared" si="155"/>
        <v>#N/A</v>
      </c>
      <c r="AG298">
        <v>0</v>
      </c>
      <c r="AH298" s="1">
        <v>34.6</v>
      </c>
      <c r="AJ298" s="16">
        <f t="shared" si="156"/>
        <v>41882</v>
      </c>
      <c r="AK298" s="1" t="e">
        <f t="shared" si="161"/>
        <v>#N/A</v>
      </c>
      <c r="AL298" s="1">
        <f t="shared" si="161"/>
        <v>0.90921668650790033</v>
      </c>
      <c r="AM298" s="1" t="e">
        <f t="shared" si="161"/>
        <v>#N/A</v>
      </c>
      <c r="AN298" s="1" t="e">
        <f t="shared" si="161"/>
        <v>#N/A</v>
      </c>
      <c r="AO298" s="1" t="e">
        <f t="shared" si="162"/>
        <v>#N/A</v>
      </c>
      <c r="AP298" s="1">
        <f t="shared" si="163"/>
        <v>1930.67</v>
      </c>
      <c r="AQ298" s="1" t="e">
        <f t="shared" si="164"/>
        <v>#N/A</v>
      </c>
      <c r="AR298" s="1" t="e">
        <f t="shared" si="165"/>
        <v>#N/A</v>
      </c>
      <c r="AU298" s="16">
        <f t="shared" si="169"/>
        <v>41882</v>
      </c>
      <c r="AV298">
        <f t="shared" si="172"/>
        <v>3</v>
      </c>
      <c r="AW298">
        <f t="shared" si="173"/>
        <v>3</v>
      </c>
      <c r="AZ298" s="7">
        <f t="shared" si="157"/>
        <v>41882</v>
      </c>
      <c r="BA298" s="1">
        <f>_xll.BDH($BA$4,"PX_LAST",$A297,$A297,"Days=A","Fill=P")</f>
        <v>1930.67</v>
      </c>
      <c r="BB298" s="1" t="str">
        <f t="shared" si="166"/>
        <v>SD</v>
      </c>
      <c r="BC298" s="1">
        <f t="shared" si="167"/>
        <v>0</v>
      </c>
      <c r="BD298" s="1">
        <f t="shared" si="170"/>
        <v>-1.5079863077291922E-2</v>
      </c>
      <c r="BE298" s="1">
        <f t="shared" si="168"/>
        <v>0</v>
      </c>
      <c r="BF298" s="1">
        <f t="shared" si="174"/>
        <v>1157.4961737227184</v>
      </c>
      <c r="BG298" s="1">
        <f t="shared" si="175"/>
        <v>488.24570720481489</v>
      </c>
    </row>
    <row r="299" spans="1:59" x14ac:dyDescent="0.25">
      <c r="A299" s="7">
        <v>41912</v>
      </c>
      <c r="B299" s="8">
        <v>0.101114</v>
      </c>
      <c r="C299" s="8">
        <f t="shared" si="150"/>
        <v>8.8602958782179678E-2</v>
      </c>
      <c r="D299" s="9">
        <f t="shared" si="178"/>
        <v>1.3278640483507143</v>
      </c>
      <c r="E299" s="8">
        <v>5.9</v>
      </c>
      <c r="F299" s="8">
        <f t="shared" si="151"/>
        <v>5.916942615760437</v>
      </c>
      <c r="G299" s="9">
        <f t="shared" si="179"/>
        <v>1.3760841539214328</v>
      </c>
      <c r="H299" s="8">
        <v>7.5700000000000003E-2</v>
      </c>
      <c r="I299" s="8">
        <f t="shared" si="152"/>
        <v>6.218171371954638E-2</v>
      </c>
      <c r="J299" s="9">
        <f t="shared" si="153"/>
        <v>0.26218171371954641</v>
      </c>
      <c r="K299" s="8">
        <v>0.54400000000000004</v>
      </c>
      <c r="L299" s="8">
        <f t="shared" si="154"/>
        <v>0.59995928358173689</v>
      </c>
      <c r="M299" s="9">
        <f t="shared" si="180"/>
        <v>0.36782768597222476</v>
      </c>
      <c r="N299" s="17">
        <v>17.899999999999999</v>
      </c>
      <c r="O299" s="17">
        <f t="shared" si="182"/>
        <v>19.2990522105057</v>
      </c>
      <c r="P299" s="79">
        <f t="shared" si="147"/>
        <v>0.71200973704034565</v>
      </c>
      <c r="Q299" t="str">
        <f>_xll.BDH($Q$2,"PX_LAST",A299,A299,"Days=A","Fill=P")</f>
        <v>#N/A Invalid Security</v>
      </c>
      <c r="R299" t="e">
        <f t="shared" si="184"/>
        <v>#VALUE!</v>
      </c>
      <c r="U299" s="40">
        <f t="shared" si="181"/>
        <v>0.83348940049097964</v>
      </c>
      <c r="V299" s="14" t="str">
        <f t="shared" si="177"/>
        <v>SD</v>
      </c>
      <c r="W299" t="str">
        <f t="shared" si="171"/>
        <v>SD</v>
      </c>
      <c r="X299" s="17">
        <f t="shared" si="160"/>
        <v>0.92353736563754762</v>
      </c>
      <c r="Y299" s="34" t="str">
        <f t="shared" si="176"/>
        <v>SD</v>
      </c>
      <c r="Z299">
        <v>0</v>
      </c>
      <c r="AB299" s="16">
        <f t="shared" si="183"/>
        <v>41912</v>
      </c>
      <c r="AC299" s="1" t="e">
        <f t="shared" si="155"/>
        <v>#N/A</v>
      </c>
      <c r="AD299" s="1">
        <f t="shared" si="155"/>
        <v>0.83348940049097964</v>
      </c>
      <c r="AE299" s="1" t="e">
        <f t="shared" si="155"/>
        <v>#N/A</v>
      </c>
      <c r="AF299" s="1" t="e">
        <f t="shared" si="155"/>
        <v>#N/A</v>
      </c>
      <c r="AG299">
        <v>0</v>
      </c>
      <c r="AH299" s="1">
        <v>17.899999999999999</v>
      </c>
      <c r="AJ299" s="16">
        <f t="shared" si="156"/>
        <v>41912</v>
      </c>
      <c r="AK299" s="1" t="e">
        <f t="shared" si="161"/>
        <v>#N/A</v>
      </c>
      <c r="AL299" s="1">
        <f t="shared" si="161"/>
        <v>0.83348940049097964</v>
      </c>
      <c r="AM299" s="1" t="e">
        <f t="shared" si="161"/>
        <v>#N/A</v>
      </c>
      <c r="AN299" s="1" t="e">
        <f t="shared" si="161"/>
        <v>#N/A</v>
      </c>
      <c r="AO299" s="1" t="e">
        <f t="shared" si="162"/>
        <v>#N/A</v>
      </c>
      <c r="AP299" s="1">
        <f t="shared" si="163"/>
        <v>2003.37</v>
      </c>
      <c r="AQ299" s="1" t="e">
        <f t="shared" si="164"/>
        <v>#N/A</v>
      </c>
      <c r="AR299" s="1" t="e">
        <f t="shared" si="165"/>
        <v>#N/A</v>
      </c>
      <c r="AU299" s="16">
        <f t="shared" si="169"/>
        <v>41912</v>
      </c>
      <c r="AV299">
        <f t="shared" si="172"/>
        <v>3</v>
      </c>
      <c r="AW299">
        <f t="shared" si="173"/>
        <v>3</v>
      </c>
      <c r="AZ299" s="7">
        <f t="shared" si="157"/>
        <v>41912</v>
      </c>
      <c r="BA299" s="1">
        <f>_xll.BDH($BA$4,"PX_LAST",$A298,$A298,"Days=A","Fill=P")</f>
        <v>2003.37</v>
      </c>
      <c r="BB299" s="1" t="str">
        <f t="shared" si="166"/>
        <v>SD</v>
      </c>
      <c r="BC299" s="1">
        <f t="shared" si="167"/>
        <v>0</v>
      </c>
      <c r="BD299" s="1">
        <f t="shared" si="170"/>
        <v>3.7655321727690261E-2</v>
      </c>
      <c r="BE299" s="1">
        <f t="shared" si="168"/>
        <v>0</v>
      </c>
      <c r="BF299" s="1">
        <f t="shared" si="174"/>
        <v>1157.4961737227184</v>
      </c>
      <c r="BG299" s="1">
        <f t="shared" si="175"/>
        <v>506.63075639177583</v>
      </c>
    </row>
    <row r="300" spans="1:59" x14ac:dyDescent="0.25">
      <c r="A300" s="7">
        <v>41943</v>
      </c>
      <c r="B300" s="8">
        <v>7.4440000000000001E-3</v>
      </c>
      <c r="C300" s="8">
        <f t="shared" si="150"/>
        <v>2.3675791756435936E-2</v>
      </c>
      <c r="D300" s="9">
        <f t="shared" si="178"/>
        <v>0.11909072854955734</v>
      </c>
      <c r="E300" s="8">
        <v>5.7</v>
      </c>
      <c r="F300" s="8">
        <f t="shared" si="151"/>
        <v>5.7433885231520883</v>
      </c>
      <c r="G300" s="9">
        <f t="shared" si="179"/>
        <v>1.1669213115509178</v>
      </c>
      <c r="H300" s="8">
        <v>3.0000000000000001E-3</v>
      </c>
      <c r="I300" s="8">
        <f t="shared" si="152"/>
        <v>1.4836342743909277E-2</v>
      </c>
      <c r="J300" s="9">
        <f t="shared" si="153"/>
        <v>0.21483634274390928</v>
      </c>
      <c r="K300" s="8">
        <v>0.63400000000000001</v>
      </c>
      <c r="L300" s="8">
        <f t="shared" si="154"/>
        <v>0.62719185671634736</v>
      </c>
      <c r="M300" s="9">
        <f t="shared" si="180"/>
        <v>0.42214557848575518</v>
      </c>
      <c r="N300" s="17">
        <v>18</v>
      </c>
      <c r="O300" s="17">
        <f t="shared" si="182"/>
        <v>18.259810442101141</v>
      </c>
      <c r="P300" s="79">
        <f t="shared" si="147"/>
        <v>0.59680126555135016</v>
      </c>
      <c r="Q300" t="str">
        <f>_xll.BDH($Q$2,"PX_LAST",A300,A300,"Days=A","Fill=P")</f>
        <v>#N/A Invalid Security</v>
      </c>
      <c r="R300" t="e">
        <f t="shared" si="184"/>
        <v>#VALUE!</v>
      </c>
      <c r="U300" s="40">
        <f t="shared" si="181"/>
        <v>0.48074849033253486</v>
      </c>
      <c r="V300" s="14" t="str">
        <f t="shared" si="177"/>
        <v>SD</v>
      </c>
      <c r="W300" t="str">
        <f t="shared" si="171"/>
        <v>SD</v>
      </c>
      <c r="X300" s="17">
        <f t="shared" si="160"/>
        <v>0.92353736563754762</v>
      </c>
      <c r="Y300" s="34" t="str">
        <f t="shared" si="176"/>
        <v>SD</v>
      </c>
      <c r="Z300">
        <v>0</v>
      </c>
      <c r="AB300" s="16">
        <f t="shared" si="183"/>
        <v>41943</v>
      </c>
      <c r="AC300" s="1">
        <f t="shared" si="155"/>
        <v>0.48074849033253486</v>
      </c>
      <c r="AD300" s="1">
        <f t="shared" si="155"/>
        <v>0.48074849033253486</v>
      </c>
      <c r="AE300" s="1" t="e">
        <f t="shared" si="155"/>
        <v>#N/A</v>
      </c>
      <c r="AF300" s="1" t="e">
        <f t="shared" si="155"/>
        <v>#N/A</v>
      </c>
      <c r="AG300">
        <v>0</v>
      </c>
      <c r="AH300" s="1">
        <v>18</v>
      </c>
      <c r="AJ300" s="16">
        <f t="shared" si="156"/>
        <v>41943</v>
      </c>
      <c r="AK300" s="1">
        <f t="shared" si="161"/>
        <v>0.48074849033253486</v>
      </c>
      <c r="AL300" s="1">
        <f t="shared" si="161"/>
        <v>0.48074849033253486</v>
      </c>
      <c r="AM300" s="1" t="e">
        <f t="shared" si="161"/>
        <v>#N/A</v>
      </c>
      <c r="AN300" s="1" t="e">
        <f t="shared" si="161"/>
        <v>#N/A</v>
      </c>
      <c r="AO300" s="1">
        <f t="shared" si="162"/>
        <v>1972.29</v>
      </c>
      <c r="AP300" s="1">
        <f t="shared" si="163"/>
        <v>1972.29</v>
      </c>
      <c r="AQ300" s="1" t="e">
        <f t="shared" si="164"/>
        <v>#N/A</v>
      </c>
      <c r="AR300" s="1" t="e">
        <f t="shared" si="165"/>
        <v>#N/A</v>
      </c>
      <c r="AU300" s="16">
        <f t="shared" si="169"/>
        <v>41943</v>
      </c>
      <c r="AV300">
        <f t="shared" si="172"/>
        <v>3</v>
      </c>
      <c r="AW300">
        <f t="shared" si="173"/>
        <v>3</v>
      </c>
      <c r="AZ300" s="7">
        <f t="shared" si="157"/>
        <v>41943</v>
      </c>
      <c r="BA300" s="1">
        <f>_xll.BDH($BA$4,"PX_LAST",$A299,$A299,"Days=A","Fill=P")</f>
        <v>1972.29</v>
      </c>
      <c r="BB300" s="1" t="str">
        <f t="shared" si="166"/>
        <v>SD</v>
      </c>
      <c r="BC300" s="1">
        <f t="shared" si="167"/>
        <v>0</v>
      </c>
      <c r="BD300" s="1">
        <f t="shared" si="170"/>
        <v>-1.5513859147336717E-2</v>
      </c>
      <c r="BE300" s="1">
        <f t="shared" si="168"/>
        <v>0</v>
      </c>
      <c r="BF300" s="1">
        <f t="shared" si="174"/>
        <v>1157.4961737227184</v>
      </c>
      <c r="BG300" s="1">
        <f t="shared" si="175"/>
        <v>498.77095819740515</v>
      </c>
    </row>
    <row r="301" spans="1:59" x14ac:dyDescent="0.25">
      <c r="A301" s="7">
        <v>41973</v>
      </c>
      <c r="B301" s="8">
        <v>0.146291</v>
      </c>
      <c r="C301" s="8">
        <f t="shared" si="150"/>
        <v>0.12176795835128719</v>
      </c>
      <c r="D301" s="9">
        <f t="shared" si="178"/>
        <v>1.8284848988058575</v>
      </c>
      <c r="E301" s="8">
        <v>5.3</v>
      </c>
      <c r="F301" s="8">
        <f t="shared" si="151"/>
        <v>5.3886777046304175</v>
      </c>
      <c r="G301" s="9">
        <f t="shared" si="179"/>
        <v>0.84024684582357478</v>
      </c>
      <c r="H301" s="8">
        <v>0.26829999999999998</v>
      </c>
      <c r="I301" s="8">
        <f t="shared" si="152"/>
        <v>0.21760726854878185</v>
      </c>
      <c r="J301" s="9">
        <f t="shared" si="153"/>
        <v>0.41760726854878183</v>
      </c>
      <c r="K301" s="8">
        <v>0.56100000000000005</v>
      </c>
      <c r="L301" s="8">
        <f t="shared" si="154"/>
        <v>0.5742383713432696</v>
      </c>
      <c r="M301" s="9">
        <f t="shared" si="180"/>
        <v>0.15324350465894623</v>
      </c>
      <c r="N301" s="17">
        <v>6.1</v>
      </c>
      <c r="O301" s="17">
        <f t="shared" si="182"/>
        <v>8.5319620884202294</v>
      </c>
      <c r="P301" s="79">
        <f t="shared" si="147"/>
        <v>0.10232165186805149</v>
      </c>
      <c r="Q301" t="str">
        <f>_xll.BDH($Q$2,"PX_LAST",A301,A301,"Days=A","Fill=P")</f>
        <v>#N/A Invalid Security</v>
      </c>
      <c r="R301" t="e">
        <f t="shared" si="184"/>
        <v>#VALUE!</v>
      </c>
      <c r="U301" s="40">
        <f t="shared" si="181"/>
        <v>0.80989562945929006</v>
      </c>
      <c r="V301" s="14" t="str">
        <f t="shared" si="177"/>
        <v>E</v>
      </c>
      <c r="W301" t="str">
        <f t="shared" si="171"/>
        <v>E</v>
      </c>
      <c r="X301" s="17">
        <f t="shared" si="160"/>
        <v>0.80989562945929006</v>
      </c>
      <c r="Y301" s="34" t="str">
        <f t="shared" si="176"/>
        <v>E</v>
      </c>
      <c r="Z301">
        <v>0</v>
      </c>
      <c r="AB301" s="16">
        <f t="shared" si="183"/>
        <v>41973</v>
      </c>
      <c r="AC301" s="1">
        <f t="shared" si="155"/>
        <v>0.80989562945929006</v>
      </c>
      <c r="AD301" s="1">
        <f t="shared" si="155"/>
        <v>0.80989562945929006</v>
      </c>
      <c r="AE301" s="1" t="e">
        <f t="shared" si="155"/>
        <v>#N/A</v>
      </c>
      <c r="AF301" s="1" t="e">
        <f t="shared" si="155"/>
        <v>#N/A</v>
      </c>
      <c r="AG301">
        <v>0</v>
      </c>
      <c r="AH301" s="1">
        <v>6.1</v>
      </c>
      <c r="AJ301" s="16">
        <f t="shared" si="156"/>
        <v>41973</v>
      </c>
      <c r="AK301" s="1">
        <f t="shared" si="161"/>
        <v>0.80989562945929006</v>
      </c>
      <c r="AL301" s="1">
        <f t="shared" si="161"/>
        <v>0.80989562945929006</v>
      </c>
      <c r="AM301" s="1" t="e">
        <f t="shared" si="161"/>
        <v>#N/A</v>
      </c>
      <c r="AN301" s="1" t="e">
        <f t="shared" si="161"/>
        <v>#N/A</v>
      </c>
      <c r="AO301" s="1">
        <f t="shared" si="162"/>
        <v>2018.05</v>
      </c>
      <c r="AP301" s="1">
        <f t="shared" si="163"/>
        <v>2018.05</v>
      </c>
      <c r="AQ301" s="1" t="e">
        <f t="shared" si="164"/>
        <v>#N/A</v>
      </c>
      <c r="AR301" s="1" t="e">
        <f t="shared" si="165"/>
        <v>#N/A</v>
      </c>
      <c r="AU301" s="16">
        <f t="shared" si="169"/>
        <v>41973</v>
      </c>
      <c r="AV301">
        <f t="shared" si="172"/>
        <v>4</v>
      </c>
      <c r="AW301">
        <f t="shared" si="173"/>
        <v>4</v>
      </c>
      <c r="AZ301" s="7">
        <f t="shared" si="157"/>
        <v>41973</v>
      </c>
      <c r="BA301" s="1">
        <f>_xll.BDH($BA$4,"PX_LAST",$A300,$A300,"Days=A","Fill=P")</f>
        <v>2018.05</v>
      </c>
      <c r="BB301" s="1" t="str">
        <f t="shared" si="166"/>
        <v>E</v>
      </c>
      <c r="BC301" s="1">
        <f t="shared" si="167"/>
        <v>1</v>
      </c>
      <c r="BD301" s="1">
        <f t="shared" si="170"/>
        <v>2.3201456175308888E-2</v>
      </c>
      <c r="BE301" s="1">
        <f t="shared" si="168"/>
        <v>0</v>
      </c>
      <c r="BF301" s="1">
        <f t="shared" si="174"/>
        <v>1157.4961737227184</v>
      </c>
      <c r="BG301" s="1">
        <f t="shared" si="175"/>
        <v>510.34317072553904</v>
      </c>
    </row>
    <row r="302" spans="1:59" x14ac:dyDescent="0.25">
      <c r="A302" s="7">
        <v>42004</v>
      </c>
      <c r="B302" s="8">
        <v>0.21219199999999999</v>
      </c>
      <c r="C302" s="8">
        <f t="shared" si="150"/>
        <v>0.19410719167025745</v>
      </c>
      <c r="D302" s="9">
        <f t="shared" si="178"/>
        <v>2.7454570430987157</v>
      </c>
      <c r="E302" s="8">
        <v>5.8</v>
      </c>
      <c r="F302" s="8">
        <f t="shared" si="151"/>
        <v>5.7177355409260837</v>
      </c>
      <c r="G302" s="9">
        <f t="shared" si="179"/>
        <v>1.009094801041541</v>
      </c>
      <c r="H302" s="8">
        <v>-3.95E-2</v>
      </c>
      <c r="I302" s="8">
        <f t="shared" si="152"/>
        <v>1.192145370975637E-2</v>
      </c>
      <c r="J302" s="9">
        <f t="shared" si="153"/>
        <v>0.21192145370975637</v>
      </c>
      <c r="K302" s="8">
        <v>0.26200000000000001</v>
      </c>
      <c r="L302" s="8">
        <f t="shared" si="154"/>
        <v>0.32444767426865395</v>
      </c>
      <c r="M302" s="9">
        <f t="shared" si="180"/>
        <v>-0.90905783478517865</v>
      </c>
      <c r="N302" s="17">
        <v>34.700000000000003</v>
      </c>
      <c r="O302" s="17">
        <f t="shared" si="182"/>
        <v>29.466392417684052</v>
      </c>
      <c r="P302" s="79">
        <f t="shared" si="147"/>
        <v>1.1062104408194757</v>
      </c>
      <c r="Q302" t="str">
        <f>_xll.BDH($Q$2,"PX_LAST",A302,A302,"Days=A","Fill=P")</f>
        <v>#N/A Invalid Security</v>
      </c>
      <c r="R302" t="e">
        <f t="shared" si="184"/>
        <v>#VALUE!</v>
      </c>
      <c r="U302" s="40">
        <f t="shared" si="181"/>
        <v>0.76435386576620856</v>
      </c>
      <c r="V302" s="14" t="str">
        <f t="shared" si="177"/>
        <v>SD</v>
      </c>
      <c r="W302" t="str">
        <f t="shared" si="171"/>
        <v>SD</v>
      </c>
      <c r="X302" s="17">
        <f t="shared" si="160"/>
        <v>0.76435386576620856</v>
      </c>
      <c r="Y302" s="34" t="str">
        <f t="shared" si="176"/>
        <v>SD</v>
      </c>
      <c r="Z302">
        <v>0</v>
      </c>
      <c r="AB302" s="16">
        <f t="shared" si="183"/>
        <v>42004</v>
      </c>
      <c r="AC302" s="1" t="e">
        <f t="shared" si="155"/>
        <v>#N/A</v>
      </c>
      <c r="AD302" s="1">
        <f t="shared" si="155"/>
        <v>0.76435386576620856</v>
      </c>
      <c r="AE302" s="1" t="e">
        <f t="shared" si="155"/>
        <v>#N/A</v>
      </c>
      <c r="AF302" s="1" t="e">
        <f t="shared" si="155"/>
        <v>#N/A</v>
      </c>
      <c r="AG302">
        <v>0</v>
      </c>
      <c r="AH302" s="1">
        <v>34.700000000000003</v>
      </c>
      <c r="AJ302" s="16">
        <f t="shared" si="156"/>
        <v>42004</v>
      </c>
      <c r="AK302" s="1" t="e">
        <f t="shared" si="161"/>
        <v>#N/A</v>
      </c>
      <c r="AL302" s="1">
        <f t="shared" si="161"/>
        <v>0.76435386576620856</v>
      </c>
      <c r="AM302" s="1" t="e">
        <f t="shared" si="161"/>
        <v>#N/A</v>
      </c>
      <c r="AN302" s="1" t="e">
        <f t="shared" si="161"/>
        <v>#N/A</v>
      </c>
      <c r="AO302" s="1" t="e">
        <f t="shared" si="162"/>
        <v>#N/A</v>
      </c>
      <c r="AP302" s="1">
        <f t="shared" si="163"/>
        <v>2067.56</v>
      </c>
      <c r="AQ302" s="1" t="e">
        <f t="shared" si="164"/>
        <v>#N/A</v>
      </c>
      <c r="AR302" s="1" t="e">
        <f t="shared" si="165"/>
        <v>#N/A</v>
      </c>
      <c r="AU302" s="16">
        <f t="shared" si="169"/>
        <v>42004</v>
      </c>
      <c r="AV302">
        <f t="shared" si="172"/>
        <v>3</v>
      </c>
      <c r="AW302">
        <f t="shared" si="173"/>
        <v>3</v>
      </c>
      <c r="AZ302" s="7">
        <f t="shared" si="157"/>
        <v>42004</v>
      </c>
      <c r="BA302" s="1">
        <f>_xll.BDH($BA$4,"PX_LAST",$A301,$A301,"Days=A","Fill=P")</f>
        <v>2067.56</v>
      </c>
      <c r="BB302" s="1" t="str">
        <f t="shared" si="166"/>
        <v>SD</v>
      </c>
      <c r="BC302" s="1">
        <f t="shared" si="167"/>
        <v>0</v>
      </c>
      <c r="BD302" s="1">
        <f t="shared" si="170"/>
        <v>2.4533584400783015E-2</v>
      </c>
      <c r="BE302" s="1">
        <f t="shared" si="168"/>
        <v>2.4533584400783015E-2</v>
      </c>
      <c r="BF302" s="1">
        <f t="shared" si="174"/>
        <v>1185.8937037943281</v>
      </c>
      <c r="BG302" s="1">
        <f t="shared" si="175"/>
        <v>522.86371797789729</v>
      </c>
    </row>
    <row r="303" spans="1:59" x14ac:dyDescent="0.25">
      <c r="A303" s="7">
        <v>42035</v>
      </c>
      <c r="B303" s="8">
        <v>0.200382</v>
      </c>
      <c r="C303" s="8">
        <f t="shared" si="150"/>
        <v>0.19912703833405151</v>
      </c>
      <c r="D303" s="9">
        <f t="shared" si="178"/>
        <v>2.5042922667680259</v>
      </c>
      <c r="E303" s="8">
        <v>5.6</v>
      </c>
      <c r="F303" s="8">
        <f t="shared" si="151"/>
        <v>5.6235471081852166</v>
      </c>
      <c r="G303" s="9">
        <f t="shared" si="179"/>
        <v>0.83901638037358295</v>
      </c>
      <c r="H303" s="8">
        <v>-0.44340000000000002</v>
      </c>
      <c r="I303" s="8">
        <f t="shared" si="152"/>
        <v>-0.35233570925804875</v>
      </c>
      <c r="J303" s="9">
        <f t="shared" si="153"/>
        <v>-0.15233570925804873</v>
      </c>
      <c r="K303" s="8">
        <v>-0.124</v>
      </c>
      <c r="L303" s="8">
        <f t="shared" si="154"/>
        <v>-3.4310465146269217E-2</v>
      </c>
      <c r="M303" s="9">
        <f t="shared" si="180"/>
        <v>-2.2704242438550231</v>
      </c>
      <c r="N303" s="17">
        <v>-4</v>
      </c>
      <c r="O303" s="17">
        <f t="shared" si="182"/>
        <v>2.6932784835368109</v>
      </c>
      <c r="P303" s="79">
        <f t="shared" si="147"/>
        <v>-0.32159420569509756</v>
      </c>
      <c r="Q303" t="str">
        <f>_xll.BDH($Q$2,"PX_LAST",A303,A303,"Days=A","Fill=P")</f>
        <v>#N/A Invalid Security</v>
      </c>
      <c r="R303" t="e">
        <f t="shared" si="184"/>
        <v>#VALUE!</v>
      </c>
      <c r="U303" s="40">
        <f t="shared" si="181"/>
        <v>0.23013717350713425</v>
      </c>
      <c r="V303" s="14" t="str">
        <f t="shared" si="177"/>
        <v>SD</v>
      </c>
      <c r="W303" t="str">
        <f t="shared" si="171"/>
        <v>SD</v>
      </c>
      <c r="X303" s="17">
        <f t="shared" si="160"/>
        <v>0.76435386576620856</v>
      </c>
      <c r="Y303" s="34" t="str">
        <f t="shared" si="176"/>
        <v>SD</v>
      </c>
      <c r="Z303">
        <v>0</v>
      </c>
      <c r="AB303" s="16">
        <f t="shared" si="183"/>
        <v>42035</v>
      </c>
      <c r="AC303" s="1" t="e">
        <f t="shared" si="155"/>
        <v>#N/A</v>
      </c>
      <c r="AD303" s="1">
        <f t="shared" si="155"/>
        <v>0.23013717350713425</v>
      </c>
      <c r="AE303" s="1">
        <f t="shared" si="155"/>
        <v>0.23013717350713425</v>
      </c>
      <c r="AF303" s="1" t="e">
        <f t="shared" si="155"/>
        <v>#N/A</v>
      </c>
      <c r="AG303">
        <v>0</v>
      </c>
      <c r="AH303" s="1">
        <v>-4</v>
      </c>
      <c r="AJ303" s="16">
        <f t="shared" si="156"/>
        <v>42035</v>
      </c>
      <c r="AK303" s="1" t="e">
        <f t="shared" si="161"/>
        <v>#N/A</v>
      </c>
      <c r="AL303" s="1">
        <f t="shared" si="161"/>
        <v>0.23013717350713425</v>
      </c>
      <c r="AM303" s="1">
        <f t="shared" si="161"/>
        <v>0.23013717350713425</v>
      </c>
      <c r="AN303" s="1" t="e">
        <f t="shared" si="161"/>
        <v>#N/A</v>
      </c>
      <c r="AO303" s="1" t="e">
        <f t="shared" si="162"/>
        <v>#N/A</v>
      </c>
      <c r="AP303" s="1">
        <f t="shared" si="163"/>
        <v>2058.9</v>
      </c>
      <c r="AQ303" s="1">
        <f t="shared" si="164"/>
        <v>2058.9</v>
      </c>
      <c r="AR303" s="1" t="e">
        <f t="shared" si="165"/>
        <v>#N/A</v>
      </c>
      <c r="AU303" s="16">
        <f t="shared" si="169"/>
        <v>42035</v>
      </c>
      <c r="AV303">
        <f t="shared" si="172"/>
        <v>3</v>
      </c>
      <c r="AW303">
        <f t="shared" si="173"/>
        <v>3</v>
      </c>
      <c r="AZ303" s="7">
        <f t="shared" si="157"/>
        <v>42035</v>
      </c>
      <c r="BA303" s="1">
        <f>_xll.BDH($BA$4,"PX_LAST",$A302,$A302,"Days=A","Fill=P")</f>
        <v>2058.9</v>
      </c>
      <c r="BB303" s="1" t="str">
        <f t="shared" si="166"/>
        <v>SD</v>
      </c>
      <c r="BC303" s="1">
        <f t="shared" si="167"/>
        <v>0</v>
      </c>
      <c r="BD303" s="1">
        <f t="shared" si="170"/>
        <v>-4.1885120625277938E-3</v>
      </c>
      <c r="BE303" s="1">
        <f t="shared" si="168"/>
        <v>0</v>
      </c>
      <c r="BF303" s="1">
        <f t="shared" si="174"/>
        <v>1185.8937037943281</v>
      </c>
      <c r="BG303" s="1">
        <f t="shared" si="175"/>
        <v>520.67369698808875</v>
      </c>
    </row>
    <row r="304" spans="1:59" x14ac:dyDescent="0.25">
      <c r="A304" s="7">
        <v>42063</v>
      </c>
      <c r="B304" s="8">
        <v>5.8456000000000001E-2</v>
      </c>
      <c r="C304" s="8">
        <f t="shared" si="150"/>
        <v>8.6590207666810304E-2</v>
      </c>
      <c r="D304" s="9">
        <f t="shared" si="178"/>
        <v>0.62779125390466861</v>
      </c>
      <c r="E304" s="8">
        <v>5.0999999999999996</v>
      </c>
      <c r="F304" s="8">
        <f t="shared" si="151"/>
        <v>5.2047094216370438</v>
      </c>
      <c r="G304" s="9">
        <f t="shared" si="179"/>
        <v>0.34186605408772142</v>
      </c>
      <c r="H304" s="8">
        <v>-0.62829999999999997</v>
      </c>
      <c r="I304" s="8">
        <f t="shared" si="152"/>
        <v>-0.57310714185160971</v>
      </c>
      <c r="J304" s="9">
        <f t="shared" si="153"/>
        <v>-0.3731071418516097</v>
      </c>
      <c r="K304" s="8">
        <v>0.437</v>
      </c>
      <c r="L304" s="8">
        <f t="shared" si="154"/>
        <v>0.34273790697074619</v>
      </c>
      <c r="M304" s="9">
        <f t="shared" si="180"/>
        <v>-0.91535176025828568</v>
      </c>
      <c r="N304" s="17">
        <v>-46.7</v>
      </c>
      <c r="O304" s="17">
        <f t="shared" si="182"/>
        <v>-36.821344303292648</v>
      </c>
      <c r="P304" s="79">
        <f t="shared" si="147"/>
        <v>-2.1944882420820897</v>
      </c>
      <c r="Q304" t="str">
        <f>_xll.BDH($Q$2,"PX_LAST",A304,A304,"Days=A","Fill=P")</f>
        <v>#N/A Invalid Security</v>
      </c>
      <c r="R304" t="e">
        <f t="shared" si="184"/>
        <v>#VALUE!</v>
      </c>
      <c r="U304" s="40">
        <f t="shared" si="181"/>
        <v>-7.9700398529376326E-2</v>
      </c>
      <c r="V304" s="14" t="str">
        <f t="shared" si="177"/>
        <v>C</v>
      </c>
      <c r="W304" t="str">
        <f t="shared" si="171"/>
        <v>C</v>
      </c>
      <c r="X304" s="17">
        <f t="shared" si="160"/>
        <v>-7.9700398529376326E-2</v>
      </c>
      <c r="Y304" s="34" t="str">
        <f t="shared" si="176"/>
        <v>C</v>
      </c>
      <c r="Z304">
        <v>0</v>
      </c>
      <c r="AB304" s="16">
        <f t="shared" si="183"/>
        <v>42063</v>
      </c>
      <c r="AC304" s="1" t="e">
        <f t="shared" si="155"/>
        <v>#N/A</v>
      </c>
      <c r="AD304" s="1" t="e">
        <f t="shared" si="155"/>
        <v>#N/A</v>
      </c>
      <c r="AE304" s="1">
        <f t="shared" si="155"/>
        <v>-7.9700398529376326E-2</v>
      </c>
      <c r="AF304" s="1" t="e">
        <f t="shared" si="155"/>
        <v>#N/A</v>
      </c>
      <c r="AG304">
        <v>0</v>
      </c>
      <c r="AH304" s="1">
        <v>-47.1</v>
      </c>
      <c r="AJ304" s="16">
        <f t="shared" si="156"/>
        <v>42063</v>
      </c>
      <c r="AK304" s="1" t="e">
        <f t="shared" si="161"/>
        <v>#N/A</v>
      </c>
      <c r="AL304" s="1" t="e">
        <f t="shared" si="161"/>
        <v>#N/A</v>
      </c>
      <c r="AM304" s="1">
        <f t="shared" si="161"/>
        <v>-7.9700398529376326E-2</v>
      </c>
      <c r="AN304" s="1" t="e">
        <f t="shared" si="161"/>
        <v>#N/A</v>
      </c>
      <c r="AO304" s="1" t="e">
        <f t="shared" si="162"/>
        <v>#N/A</v>
      </c>
      <c r="AP304" s="1" t="e">
        <f t="shared" si="163"/>
        <v>#N/A</v>
      </c>
      <c r="AQ304" s="1">
        <f t="shared" si="164"/>
        <v>1994.99</v>
      </c>
      <c r="AR304" s="1" t="e">
        <f t="shared" si="165"/>
        <v>#N/A</v>
      </c>
      <c r="AU304" s="16">
        <f t="shared" si="169"/>
        <v>42063</v>
      </c>
      <c r="AV304">
        <f t="shared" si="172"/>
        <v>1</v>
      </c>
      <c r="AW304">
        <f t="shared" si="173"/>
        <v>1</v>
      </c>
      <c r="AZ304" s="7">
        <f t="shared" si="157"/>
        <v>42063</v>
      </c>
      <c r="BA304" s="1">
        <f>_xll.BDH($BA$4,"PX_LAST",$A303,$A303,"Days=A","Fill=P")</f>
        <v>1994.99</v>
      </c>
      <c r="BB304" s="1" t="str">
        <f t="shared" si="166"/>
        <v>C</v>
      </c>
      <c r="BC304" s="1">
        <f t="shared" si="167"/>
        <v>0</v>
      </c>
      <c r="BD304" s="1">
        <f t="shared" si="170"/>
        <v>-3.1040847054252363E-2</v>
      </c>
      <c r="BE304" s="1">
        <f t="shared" si="168"/>
        <v>0</v>
      </c>
      <c r="BF304" s="1">
        <f t="shared" si="174"/>
        <v>1185.8937037943281</v>
      </c>
      <c r="BG304" s="1">
        <f t="shared" si="175"/>
        <v>504.51154439470935</v>
      </c>
    </row>
    <row r="305" spans="1:59" x14ac:dyDescent="0.25">
      <c r="A305" s="7">
        <v>42094</v>
      </c>
      <c r="B305" s="8">
        <v>0.12332600000000001</v>
      </c>
      <c r="C305" s="8">
        <f t="shared" si="150"/>
        <v>0.11597884153336208</v>
      </c>
      <c r="D305" s="9">
        <f t="shared" si="178"/>
        <v>1.0262653321578472</v>
      </c>
      <c r="E305" s="8">
        <v>4.3</v>
      </c>
      <c r="F305" s="8">
        <f t="shared" si="151"/>
        <v>4.4809418843274091</v>
      </c>
      <c r="G305" s="9">
        <f t="shared" si="179"/>
        <v>-0.65385340252065238</v>
      </c>
      <c r="H305" s="8">
        <v>-0.4158</v>
      </c>
      <c r="I305" s="8">
        <f t="shared" si="152"/>
        <v>-0.44726142837032201</v>
      </c>
      <c r="J305" s="9">
        <f t="shared" si="153"/>
        <v>-0.247261428370322</v>
      </c>
      <c r="K305" s="8">
        <v>0.24199999999999999</v>
      </c>
      <c r="L305" s="8">
        <f t="shared" si="154"/>
        <v>0.26214758139414923</v>
      </c>
      <c r="M305" s="9">
        <f t="shared" si="180"/>
        <v>-1.2733527097461184</v>
      </c>
      <c r="N305" s="17">
        <v>-58.6</v>
      </c>
      <c r="O305" s="17">
        <f t="shared" si="182"/>
        <v>-54.244268860658536</v>
      </c>
      <c r="P305" s="79">
        <f t="shared" si="147"/>
        <v>-2.5370011800801904</v>
      </c>
      <c r="Q305" t="str">
        <f>_xll.BDH($Q$2,"PX_LAST",A305,A305,"Days=A","Fill=P")</f>
        <v>#N/A Invalid Security</v>
      </c>
      <c r="R305" t="e">
        <f t="shared" si="184"/>
        <v>#VALUE!</v>
      </c>
      <c r="U305" s="40">
        <f t="shared" si="181"/>
        <v>-0.2870505521198114</v>
      </c>
      <c r="V305" s="14" t="str">
        <f t="shared" si="177"/>
        <v>C</v>
      </c>
      <c r="W305" t="str">
        <f t="shared" si="171"/>
        <v>C</v>
      </c>
      <c r="X305" s="17">
        <f t="shared" si="160"/>
        <v>-7.9700398529376326E-2</v>
      </c>
      <c r="Y305" s="34" t="str">
        <f t="shared" si="176"/>
        <v>C</v>
      </c>
      <c r="Z305">
        <v>0</v>
      </c>
      <c r="AB305" s="16">
        <f t="shared" si="183"/>
        <v>42094</v>
      </c>
      <c r="AC305" s="1" t="e">
        <f t="shared" si="155"/>
        <v>#N/A</v>
      </c>
      <c r="AD305" s="1" t="e">
        <f t="shared" si="155"/>
        <v>#N/A</v>
      </c>
      <c r="AE305" s="1">
        <f t="shared" si="155"/>
        <v>-0.2870505521198114</v>
      </c>
      <c r="AF305" s="1" t="e">
        <f t="shared" si="155"/>
        <v>#N/A</v>
      </c>
      <c r="AG305">
        <v>0</v>
      </c>
      <c r="AH305" s="1">
        <v>-58.6</v>
      </c>
      <c r="AJ305" s="16">
        <f t="shared" si="156"/>
        <v>42094</v>
      </c>
      <c r="AK305" s="1" t="e">
        <f t="shared" si="161"/>
        <v>#N/A</v>
      </c>
      <c r="AL305" s="1" t="e">
        <f t="shared" si="161"/>
        <v>#N/A</v>
      </c>
      <c r="AM305" s="1">
        <f t="shared" si="161"/>
        <v>-0.2870505521198114</v>
      </c>
      <c r="AN305" s="1" t="e">
        <f t="shared" si="161"/>
        <v>#N/A</v>
      </c>
      <c r="AO305" s="1" t="e">
        <f t="shared" si="162"/>
        <v>#N/A</v>
      </c>
      <c r="AP305" s="1" t="e">
        <f t="shared" si="163"/>
        <v>#N/A</v>
      </c>
      <c r="AQ305" s="1">
        <f t="shared" si="164"/>
        <v>2104.5</v>
      </c>
      <c r="AR305" s="1" t="e">
        <f t="shared" si="165"/>
        <v>#N/A</v>
      </c>
      <c r="AU305" s="16">
        <f t="shared" si="169"/>
        <v>42094</v>
      </c>
      <c r="AV305">
        <f t="shared" si="172"/>
        <v>1</v>
      </c>
      <c r="AW305">
        <f t="shared" si="173"/>
        <v>1</v>
      </c>
      <c r="AZ305" s="7">
        <f t="shared" si="157"/>
        <v>42094</v>
      </c>
      <c r="BA305" s="1">
        <f>_xll.BDH($BA$4,"PX_LAST",$A304,$A304,"Days=A","Fill=P")</f>
        <v>2104.5</v>
      </c>
      <c r="BB305" s="1" t="str">
        <f t="shared" si="166"/>
        <v>C</v>
      </c>
      <c r="BC305" s="1">
        <f t="shared" si="167"/>
        <v>0</v>
      </c>
      <c r="BD305" s="1">
        <f t="shared" si="170"/>
        <v>5.4892505726845675E-2</v>
      </c>
      <c r="BE305" s="1">
        <f t="shared" si="168"/>
        <v>0</v>
      </c>
      <c r="BF305" s="1">
        <f t="shared" si="174"/>
        <v>1185.8937037943281</v>
      </c>
      <c r="BG305" s="1">
        <f t="shared" si="175"/>
        <v>532.20544723465571</v>
      </c>
    </row>
    <row r="306" spans="1:59" x14ac:dyDescent="0.25">
      <c r="A306" s="7">
        <v>42124</v>
      </c>
      <c r="B306" s="8">
        <v>0.1036</v>
      </c>
      <c r="C306" s="8">
        <f t="shared" si="150"/>
        <v>0.10607576830667242</v>
      </c>
      <c r="D306" s="9">
        <f t="shared" si="178"/>
        <v>0.81116423976618113</v>
      </c>
      <c r="E306" s="8">
        <v>4.5999999999999996</v>
      </c>
      <c r="F306" s="8">
        <f t="shared" si="151"/>
        <v>4.5761883768654812</v>
      </c>
      <c r="G306" s="9">
        <f t="shared" si="179"/>
        <v>-0.70521178785576621</v>
      </c>
      <c r="H306" s="8">
        <v>-0.29370000000000002</v>
      </c>
      <c r="I306" s="8">
        <f t="shared" si="152"/>
        <v>-0.32441228567406444</v>
      </c>
      <c r="J306" s="9">
        <f t="shared" si="153"/>
        <v>-0.12441228567406443</v>
      </c>
      <c r="K306" s="8">
        <v>0.27</v>
      </c>
      <c r="L306" s="8">
        <f t="shared" si="154"/>
        <v>0.26842951627882988</v>
      </c>
      <c r="M306" s="9">
        <f t="shared" si="180"/>
        <v>-1.3573169954266977</v>
      </c>
      <c r="N306" s="17">
        <v>-62.2</v>
      </c>
      <c r="O306" s="17">
        <f t="shared" si="182"/>
        <v>-60.60885377213171</v>
      </c>
      <c r="P306" s="79">
        <f t="shared" si="147"/>
        <v>-2.3730141677759642</v>
      </c>
      <c r="Q306" t="str">
        <f>_xll.BDH($Q$2,"PX_LAST",A306,A306,"Days=A","Fill=P")</f>
        <v>#N/A Invalid Security</v>
      </c>
      <c r="R306" t="e">
        <f t="shared" si="184"/>
        <v>#VALUE!</v>
      </c>
      <c r="U306" s="40">
        <f t="shared" si="181"/>
        <v>-0.34394420729758679</v>
      </c>
      <c r="V306" s="14" t="str">
        <f t="shared" si="177"/>
        <v>C</v>
      </c>
      <c r="W306" t="str">
        <f t="shared" si="171"/>
        <v>C</v>
      </c>
      <c r="X306" s="17">
        <f t="shared" si="160"/>
        <v>-7.9700398529376326E-2</v>
      </c>
      <c r="Y306" s="34" t="str">
        <f t="shared" si="176"/>
        <v>C</v>
      </c>
      <c r="Z306">
        <v>0</v>
      </c>
      <c r="AB306" s="16">
        <f t="shared" si="183"/>
        <v>42124</v>
      </c>
      <c r="AC306" s="1" t="e">
        <f t="shared" si="155"/>
        <v>#N/A</v>
      </c>
      <c r="AD306" s="1" t="e">
        <f t="shared" si="155"/>
        <v>#N/A</v>
      </c>
      <c r="AE306" s="1">
        <f t="shared" si="155"/>
        <v>-0.34394420729758679</v>
      </c>
      <c r="AF306" s="1" t="e">
        <f t="shared" si="155"/>
        <v>#N/A</v>
      </c>
      <c r="AG306">
        <v>0</v>
      </c>
      <c r="AH306" s="1">
        <v>-62.2</v>
      </c>
      <c r="AJ306" s="16">
        <f t="shared" si="156"/>
        <v>42124</v>
      </c>
      <c r="AK306" s="1" t="e">
        <f t="shared" si="161"/>
        <v>#N/A</v>
      </c>
      <c r="AL306" s="1" t="e">
        <f t="shared" si="161"/>
        <v>#N/A</v>
      </c>
      <c r="AM306" s="1">
        <f t="shared" si="161"/>
        <v>-0.34394420729758679</v>
      </c>
      <c r="AN306" s="1" t="e">
        <f t="shared" si="161"/>
        <v>#N/A</v>
      </c>
      <c r="AO306" s="1" t="e">
        <f t="shared" si="162"/>
        <v>#N/A</v>
      </c>
      <c r="AP306" s="1" t="e">
        <f t="shared" si="163"/>
        <v>#N/A</v>
      </c>
      <c r="AQ306" s="1">
        <f t="shared" si="164"/>
        <v>2067.89</v>
      </c>
      <c r="AR306" s="1" t="e">
        <f t="shared" si="165"/>
        <v>#N/A</v>
      </c>
      <c r="AU306" s="16">
        <f t="shared" si="169"/>
        <v>42124</v>
      </c>
      <c r="AV306">
        <f t="shared" si="172"/>
        <v>1</v>
      </c>
      <c r="AW306">
        <f t="shared" si="173"/>
        <v>1</v>
      </c>
      <c r="AZ306" s="7">
        <f t="shared" si="157"/>
        <v>42124</v>
      </c>
      <c r="BA306" s="1">
        <f>_xll.BDH($BA$4,"PX_LAST",$A305,$A305,"Days=A","Fill=P")</f>
        <v>2067.89</v>
      </c>
      <c r="BB306" s="1" t="str">
        <f t="shared" si="166"/>
        <v>C</v>
      </c>
      <c r="BC306" s="1">
        <f t="shared" si="167"/>
        <v>0</v>
      </c>
      <c r="BD306" s="1">
        <f t="shared" si="170"/>
        <v>-1.7396056070325572E-2</v>
      </c>
      <c r="BE306" s="1">
        <f t="shared" si="168"/>
        <v>0</v>
      </c>
      <c r="BF306" s="1">
        <f t="shared" si="174"/>
        <v>1185.8937037943281</v>
      </c>
      <c r="BG306" s="1">
        <f t="shared" si="175"/>
        <v>522.94717143362891</v>
      </c>
    </row>
    <row r="307" spans="1:59" x14ac:dyDescent="0.25">
      <c r="A307" s="7">
        <v>42155</v>
      </c>
      <c r="B307" s="8">
        <v>0.112168</v>
      </c>
      <c r="C307" s="8">
        <f t="shared" si="150"/>
        <v>0.11094955366133449</v>
      </c>
      <c r="D307" s="9">
        <f t="shared" si="178"/>
        <v>0.80376258500389941</v>
      </c>
      <c r="E307" s="8">
        <v>4.5</v>
      </c>
      <c r="F307" s="8">
        <f t="shared" si="151"/>
        <v>4.5152376753730961</v>
      </c>
      <c r="G307" s="9">
        <f t="shared" si="179"/>
        <v>-0.94613683704448526</v>
      </c>
      <c r="H307" s="8">
        <v>-0.60529999999999995</v>
      </c>
      <c r="I307" s="8">
        <f t="shared" si="152"/>
        <v>-0.54912245713481289</v>
      </c>
      <c r="J307" s="9">
        <f t="shared" si="153"/>
        <v>-0.34912245713481288</v>
      </c>
      <c r="K307" s="8">
        <v>0.27300000000000002</v>
      </c>
      <c r="L307" s="8">
        <f t="shared" si="154"/>
        <v>0.27208590325576604</v>
      </c>
      <c r="M307" s="9">
        <f t="shared" si="180"/>
        <v>-1.3880654302660902</v>
      </c>
      <c r="N307" s="17">
        <v>-54.2</v>
      </c>
      <c r="O307" s="17">
        <f t="shared" si="182"/>
        <v>-55.48177075442635</v>
      </c>
      <c r="P307" s="79">
        <f t="shared" ref="P307:P370" si="185">(O307-AVERAGE(O288:O307))/AVEDEV(O288:O307)</f>
        <v>-1.9101109708926243</v>
      </c>
      <c r="Q307" t="str">
        <f>_xll.BDH($Q$2,"PX_LAST",A307,A307,"Days=A","Fill=P")</f>
        <v>#N/A Invalid Security</v>
      </c>
      <c r="R307" t="e">
        <f t="shared" si="184"/>
        <v>#VALUE!</v>
      </c>
      <c r="U307" s="40">
        <f t="shared" si="181"/>
        <v>-0.46989053486037224</v>
      </c>
      <c r="V307" s="14" t="str">
        <f t="shared" si="177"/>
        <v>C</v>
      </c>
      <c r="W307" t="str">
        <f t="shared" si="171"/>
        <v>C</v>
      </c>
      <c r="X307" s="17">
        <f t="shared" si="160"/>
        <v>-7.9700398529376326E-2</v>
      </c>
      <c r="Y307" s="34" t="str">
        <f t="shared" si="176"/>
        <v>C</v>
      </c>
      <c r="Z307">
        <v>0</v>
      </c>
      <c r="AB307" s="16">
        <f t="shared" si="183"/>
        <v>42155</v>
      </c>
      <c r="AC307" s="1" t="e">
        <f t="shared" si="155"/>
        <v>#N/A</v>
      </c>
      <c r="AD307" s="1" t="e">
        <f t="shared" si="155"/>
        <v>#N/A</v>
      </c>
      <c r="AE307" s="1">
        <f t="shared" si="155"/>
        <v>-0.46989053486037224</v>
      </c>
      <c r="AF307" s="1" t="e">
        <f t="shared" si="155"/>
        <v>#N/A</v>
      </c>
      <c r="AG307">
        <v>0</v>
      </c>
      <c r="AH307" s="1">
        <v>-54.2</v>
      </c>
      <c r="AJ307" s="16">
        <f t="shared" si="156"/>
        <v>42155</v>
      </c>
      <c r="AK307" s="1" t="e">
        <f t="shared" si="161"/>
        <v>#N/A</v>
      </c>
      <c r="AL307" s="1" t="e">
        <f t="shared" si="161"/>
        <v>#N/A</v>
      </c>
      <c r="AM307" s="1">
        <f t="shared" si="161"/>
        <v>-0.46989053486037224</v>
      </c>
      <c r="AN307" s="1" t="e">
        <f t="shared" si="161"/>
        <v>#N/A</v>
      </c>
      <c r="AO307" s="1" t="e">
        <f t="shared" si="162"/>
        <v>#N/A</v>
      </c>
      <c r="AP307" s="1" t="e">
        <f t="shared" si="163"/>
        <v>#N/A</v>
      </c>
      <c r="AQ307" s="1">
        <f t="shared" si="164"/>
        <v>2085.5100000000002</v>
      </c>
      <c r="AR307" s="1" t="e">
        <f t="shared" si="165"/>
        <v>#N/A</v>
      </c>
      <c r="AU307" s="16">
        <f t="shared" si="169"/>
        <v>42155</v>
      </c>
      <c r="AV307">
        <f t="shared" si="172"/>
        <v>1</v>
      </c>
      <c r="AW307">
        <f t="shared" si="173"/>
        <v>1</v>
      </c>
      <c r="AZ307" s="7">
        <f t="shared" si="157"/>
        <v>42155</v>
      </c>
      <c r="BA307" s="1">
        <f>_xll.BDH($BA$4,"PX_LAST",$A306,$A306,"Days=A","Fill=P")</f>
        <v>2085.5100000000002</v>
      </c>
      <c r="BB307" s="1" t="str">
        <f t="shared" si="166"/>
        <v>C</v>
      </c>
      <c r="BC307" s="1">
        <f t="shared" si="167"/>
        <v>0</v>
      </c>
      <c r="BD307" s="1">
        <f t="shared" si="170"/>
        <v>8.5207627098153882E-3</v>
      </c>
      <c r="BE307" s="1">
        <f t="shared" si="168"/>
        <v>0</v>
      </c>
      <c r="BF307" s="1">
        <f t="shared" si="174"/>
        <v>1185.8937037943281</v>
      </c>
      <c r="BG307" s="1">
        <f t="shared" si="175"/>
        <v>527.40308019118402</v>
      </c>
    </row>
    <row r="308" spans="1:59" x14ac:dyDescent="0.25">
      <c r="A308" s="7">
        <v>42185</v>
      </c>
      <c r="B308" s="8">
        <v>5.7346000000000001E-2</v>
      </c>
      <c r="C308" s="8">
        <f t="shared" si="150"/>
        <v>6.8066710732266902E-2</v>
      </c>
      <c r="D308" s="9">
        <f t="shared" si="178"/>
        <v>-0.16532433314057438</v>
      </c>
      <c r="E308" s="8">
        <v>4.3</v>
      </c>
      <c r="F308" s="8">
        <f t="shared" si="151"/>
        <v>4.3430475350746196</v>
      </c>
      <c r="G308" s="9">
        <f t="shared" si="179"/>
        <v>-1.3541782656511676</v>
      </c>
      <c r="H308" s="8">
        <v>-0.38090000000000002</v>
      </c>
      <c r="I308" s="8">
        <f t="shared" si="152"/>
        <v>-0.41454449142696265</v>
      </c>
      <c r="J308" s="9">
        <f t="shared" si="153"/>
        <v>-0.21454449142696264</v>
      </c>
      <c r="K308" s="8">
        <v>-5.8000000000000003E-2</v>
      </c>
      <c r="L308" s="8">
        <f t="shared" si="154"/>
        <v>8.0171806511532065E-3</v>
      </c>
      <c r="M308" s="9">
        <f t="shared" si="180"/>
        <v>-2.1942891376661255</v>
      </c>
      <c r="N308" s="17">
        <v>-28.8</v>
      </c>
      <c r="O308" s="17">
        <f t="shared" si="182"/>
        <v>-34.136354150885275</v>
      </c>
      <c r="P308" s="79">
        <f t="shared" si="185"/>
        <v>-0.99582591582558788</v>
      </c>
      <c r="Q308" t="str">
        <f>_xll.BDH($Q$2,"PX_LAST",A308,A308,"Days=A","Fill=P")</f>
        <v>#N/A Invalid Security</v>
      </c>
      <c r="R308" t="e">
        <f t="shared" si="184"/>
        <v>#VALUE!</v>
      </c>
      <c r="U308" s="40">
        <f t="shared" si="181"/>
        <v>-0.9820840569712076</v>
      </c>
      <c r="V308" s="14" t="str">
        <f t="shared" si="177"/>
        <v>C</v>
      </c>
      <c r="W308" t="str">
        <f t="shared" si="171"/>
        <v>C</v>
      </c>
      <c r="X308" s="17">
        <f t="shared" si="160"/>
        <v>-7.9700398529376326E-2</v>
      </c>
      <c r="Y308" s="34" t="str">
        <f t="shared" si="176"/>
        <v>C</v>
      </c>
      <c r="Z308">
        <v>0</v>
      </c>
      <c r="AB308" s="16">
        <f t="shared" si="183"/>
        <v>42185</v>
      </c>
      <c r="AC308" s="1" t="e">
        <f t="shared" si="155"/>
        <v>#N/A</v>
      </c>
      <c r="AD308" s="1" t="e">
        <f t="shared" si="155"/>
        <v>#N/A</v>
      </c>
      <c r="AE308" s="1">
        <f t="shared" si="155"/>
        <v>-0.9820840569712076</v>
      </c>
      <c r="AF308" s="1" t="e">
        <f t="shared" si="155"/>
        <v>#N/A</v>
      </c>
      <c r="AG308">
        <v>0</v>
      </c>
      <c r="AH308" s="1">
        <v>-28.8</v>
      </c>
      <c r="AJ308" s="16">
        <f t="shared" si="156"/>
        <v>42185</v>
      </c>
      <c r="AK308" s="1" t="e">
        <f t="shared" si="161"/>
        <v>#N/A</v>
      </c>
      <c r="AL308" s="1" t="e">
        <f t="shared" si="161"/>
        <v>#N/A</v>
      </c>
      <c r="AM308" s="1">
        <f t="shared" si="161"/>
        <v>-0.9820840569712076</v>
      </c>
      <c r="AN308" s="1" t="e">
        <f t="shared" si="161"/>
        <v>#N/A</v>
      </c>
      <c r="AO308" s="1" t="e">
        <f t="shared" si="162"/>
        <v>#N/A</v>
      </c>
      <c r="AP308" s="1" t="e">
        <f t="shared" si="163"/>
        <v>#N/A</v>
      </c>
      <c r="AQ308" s="1">
        <f t="shared" si="164"/>
        <v>2107.39</v>
      </c>
      <c r="AR308" s="1" t="e">
        <f t="shared" si="165"/>
        <v>#N/A</v>
      </c>
      <c r="AU308" s="16">
        <f t="shared" si="169"/>
        <v>42185</v>
      </c>
      <c r="AV308">
        <f t="shared" si="172"/>
        <v>1</v>
      </c>
      <c r="AW308">
        <f t="shared" si="173"/>
        <v>1</v>
      </c>
      <c r="AZ308" s="7">
        <f t="shared" si="157"/>
        <v>42185</v>
      </c>
      <c r="BA308" s="1">
        <f>_xll.BDH($BA$4,"PX_LAST",$A307,$A307,"Days=A","Fill=P")</f>
        <v>2107.39</v>
      </c>
      <c r="BB308" s="1" t="str">
        <f t="shared" si="166"/>
        <v>C</v>
      </c>
      <c r="BC308" s="1">
        <f t="shared" si="167"/>
        <v>0</v>
      </c>
      <c r="BD308" s="1">
        <f t="shared" si="170"/>
        <v>1.0491438545008114E-2</v>
      </c>
      <c r="BE308" s="1">
        <f t="shared" si="168"/>
        <v>0</v>
      </c>
      <c r="BF308" s="1">
        <f t="shared" si="174"/>
        <v>1185.8937037943281</v>
      </c>
      <c r="BG308" s="1">
        <f t="shared" si="175"/>
        <v>532.93629719545777</v>
      </c>
    </row>
    <row r="309" spans="1:59" x14ac:dyDescent="0.25">
      <c r="A309" s="7">
        <v>42216</v>
      </c>
      <c r="B309" s="8">
        <v>3.1812E-2</v>
      </c>
      <c r="C309" s="8">
        <f t="shared" si="150"/>
        <v>3.906294214645338E-2</v>
      </c>
      <c r="D309" s="9">
        <f t="shared" si="178"/>
        <v>-1.0158290395230456</v>
      </c>
      <c r="E309" s="8">
        <v>3.2</v>
      </c>
      <c r="F309" s="8">
        <f t="shared" si="151"/>
        <v>3.4286095070149245</v>
      </c>
      <c r="G309" s="9">
        <f t="shared" si="179"/>
        <v>-2.5694635703931263</v>
      </c>
      <c r="H309" s="8">
        <v>7.6999999999999999E-2</v>
      </c>
      <c r="I309" s="8">
        <f t="shared" si="152"/>
        <v>-2.1308898285392536E-2</v>
      </c>
      <c r="J309" s="9">
        <f t="shared" si="153"/>
        <v>0.17869110171460748</v>
      </c>
      <c r="K309" s="8">
        <v>0.25700000000000001</v>
      </c>
      <c r="L309" s="8">
        <f t="shared" si="154"/>
        <v>0.20720343613023065</v>
      </c>
      <c r="M309" s="9">
        <f t="shared" si="180"/>
        <v>-1.1989331040545035</v>
      </c>
      <c r="N309" s="17">
        <v>-15.4</v>
      </c>
      <c r="O309" s="17">
        <f t="shared" si="182"/>
        <v>-19.147270830177057</v>
      </c>
      <c r="P309" s="79">
        <f t="shared" si="185"/>
        <v>-0.39871700727500681</v>
      </c>
      <c r="Q309" t="str">
        <f>_xll.BDH($Q$2,"PX_LAST",A309,A309,"Days=A","Fill=P")</f>
        <v>#N/A Invalid Security</v>
      </c>
      <c r="R309" t="e">
        <f t="shared" si="184"/>
        <v>#VALUE!</v>
      </c>
      <c r="U309" s="40">
        <f t="shared" si="181"/>
        <v>-1.1513836530640169</v>
      </c>
      <c r="V309" s="14" t="str">
        <f t="shared" si="177"/>
        <v>C</v>
      </c>
      <c r="W309" t="str">
        <f t="shared" si="171"/>
        <v>C</v>
      </c>
      <c r="X309" s="17">
        <f t="shared" si="160"/>
        <v>-7.9700398529376326E-2</v>
      </c>
      <c r="Y309" s="34" t="str">
        <f t="shared" si="176"/>
        <v>C</v>
      </c>
      <c r="Z309">
        <v>0</v>
      </c>
      <c r="AB309" s="16">
        <f t="shared" si="183"/>
        <v>42216</v>
      </c>
      <c r="AC309" s="1" t="e">
        <f t="shared" si="155"/>
        <v>#VALUE!</v>
      </c>
      <c r="AD309" s="1" t="e">
        <f t="shared" si="155"/>
        <v>#VALUE!</v>
      </c>
      <c r="AE309" s="1" t="e">
        <f t="shared" si="155"/>
        <v>#VALUE!</v>
      </c>
      <c r="AF309" s="1" t="e">
        <f t="shared" si="155"/>
        <v>#VALUE!</v>
      </c>
      <c r="AG309">
        <v>0</v>
      </c>
      <c r="AH309" s="1">
        <v>-15.4</v>
      </c>
      <c r="AJ309" s="16">
        <f t="shared" si="156"/>
        <v>42216</v>
      </c>
      <c r="AK309" s="1" t="e">
        <f t="shared" si="161"/>
        <v>#VALUE!</v>
      </c>
      <c r="AL309" s="1" t="e">
        <f t="shared" si="161"/>
        <v>#VALUE!</v>
      </c>
      <c r="AM309" s="1" t="e">
        <f t="shared" si="161"/>
        <v>#VALUE!</v>
      </c>
      <c r="AN309" s="1" t="e">
        <f t="shared" si="161"/>
        <v>#VALUE!</v>
      </c>
      <c r="AO309" s="1" t="e">
        <f t="shared" si="162"/>
        <v>#VALUE!</v>
      </c>
      <c r="AP309" s="1" t="e">
        <f t="shared" si="163"/>
        <v>#VALUE!</v>
      </c>
      <c r="AQ309" s="1" t="e">
        <f t="shared" si="164"/>
        <v>#VALUE!</v>
      </c>
      <c r="AR309" s="1" t="e">
        <f t="shared" si="165"/>
        <v>#VALUE!</v>
      </c>
      <c r="AU309" s="16">
        <f t="shared" si="169"/>
        <v>42216</v>
      </c>
      <c r="AV309">
        <f t="shared" si="172"/>
        <v>1</v>
      </c>
      <c r="AW309">
        <f t="shared" si="173"/>
        <v>1</v>
      </c>
      <c r="AZ309" s="7">
        <f t="shared" si="157"/>
        <v>42216</v>
      </c>
      <c r="BA309" s="1">
        <f>_xll.BDH($BA$4,"PX_LAST",$A308,$A308,"Days=A","Fill=P")</f>
        <v>2063.11</v>
      </c>
      <c r="BB309" s="1" t="str">
        <f t="shared" si="166"/>
        <v>C</v>
      </c>
      <c r="BC309" s="1">
        <f t="shared" si="167"/>
        <v>0</v>
      </c>
      <c r="BD309" s="1">
        <f t="shared" si="170"/>
        <v>-2.10117728564716E-2</v>
      </c>
      <c r="BE309" s="1">
        <f t="shared" si="168"/>
        <v>0</v>
      </c>
      <c r="BF309" s="1">
        <f t="shared" si="174"/>
        <v>1185.8937037943281</v>
      </c>
      <c r="BG309" s="1">
        <f t="shared" si="175"/>
        <v>521.73836077181772</v>
      </c>
    </row>
    <row r="310" spans="1:59" x14ac:dyDescent="0.25">
      <c r="A310" s="7">
        <v>42247</v>
      </c>
      <c r="B310" s="8">
        <v>4.2875000000000003E-2</v>
      </c>
      <c r="C310" s="8">
        <f t="shared" si="150"/>
        <v>4.2112588429290679E-2</v>
      </c>
      <c r="D310" s="9">
        <f t="shared" si="178"/>
        <v>-0.85736236065135762</v>
      </c>
      <c r="E310" s="8">
        <v>3.1</v>
      </c>
      <c r="F310" s="8">
        <f t="shared" si="151"/>
        <v>3.1657219014029856</v>
      </c>
      <c r="G310" s="9">
        <f t="shared" si="179"/>
        <v>-2.5437032341733405</v>
      </c>
      <c r="H310" s="8">
        <v>-0.27529999999999999</v>
      </c>
      <c r="I310" s="8">
        <f t="shared" si="152"/>
        <v>-0.22450177965707849</v>
      </c>
      <c r="J310" s="9">
        <f t="shared" si="153"/>
        <v>-2.4501779657078476E-2</v>
      </c>
      <c r="K310" s="8">
        <v>-0.70599999999999996</v>
      </c>
      <c r="L310" s="8">
        <f t="shared" si="154"/>
        <v>-0.52335931277395387</v>
      </c>
      <c r="M310" s="9">
        <f t="shared" si="180"/>
        <v>-3.3086797462366073</v>
      </c>
      <c r="N310" s="17">
        <v>-8.1999999999999993</v>
      </c>
      <c r="O310" s="17">
        <f t="shared" si="182"/>
        <v>-10.38945416603541</v>
      </c>
      <c r="P310" s="79">
        <f t="shared" si="185"/>
        <v>2.9892234882584842E-2</v>
      </c>
      <c r="Q310" t="str">
        <f>_xll.BDH($Q$2,"PX_LAST",A310,A310,"Days=A","Fill=P")</f>
        <v>#N/A Invalid Security</v>
      </c>
      <c r="R310" t="e">
        <f t="shared" si="184"/>
        <v>#VALUE!</v>
      </c>
      <c r="S310" t="e">
        <f>(R310-AVERAGE(R291:R310))/AVEDEV(R291:R310)</f>
        <v>#VALUE!</v>
      </c>
      <c r="U310" s="40" t="e">
        <f t="shared" si="181"/>
        <v>#VALUE!</v>
      </c>
      <c r="V310" s="14" t="e">
        <f t="shared" si="177"/>
        <v>#VALUE!</v>
      </c>
      <c r="W310" t="e">
        <f t="shared" si="171"/>
        <v>#VALUE!</v>
      </c>
      <c r="X310" s="17" t="e">
        <f t="shared" si="160"/>
        <v>#VALUE!</v>
      </c>
      <c r="Y310" s="34" t="e">
        <f t="shared" si="176"/>
        <v>#VALUE!</v>
      </c>
      <c r="Z310">
        <v>0</v>
      </c>
      <c r="AB310" s="16">
        <f t="shared" si="183"/>
        <v>42247</v>
      </c>
      <c r="AC310" s="1" t="e">
        <f t="shared" si="155"/>
        <v>#VALUE!</v>
      </c>
      <c r="AD310" s="1" t="e">
        <f t="shared" si="155"/>
        <v>#VALUE!</v>
      </c>
      <c r="AE310" s="1" t="e">
        <f t="shared" si="155"/>
        <v>#VALUE!</v>
      </c>
      <c r="AF310" s="1" t="e">
        <f t="shared" si="155"/>
        <v>#VALUE!</v>
      </c>
      <c r="AG310">
        <v>0</v>
      </c>
      <c r="AH310" s="1">
        <v>-8.1999999999999993</v>
      </c>
      <c r="AJ310" s="16">
        <f t="shared" si="156"/>
        <v>42247</v>
      </c>
      <c r="AK310" s="1" t="e">
        <f t="shared" si="161"/>
        <v>#VALUE!</v>
      </c>
      <c r="AL310" s="1" t="e">
        <f t="shared" si="161"/>
        <v>#VALUE!</v>
      </c>
      <c r="AM310" s="1" t="e">
        <f t="shared" si="161"/>
        <v>#VALUE!</v>
      </c>
      <c r="AN310" s="1" t="e">
        <f t="shared" si="161"/>
        <v>#VALUE!</v>
      </c>
      <c r="AO310" s="1" t="e">
        <f t="shared" si="162"/>
        <v>#VALUE!</v>
      </c>
      <c r="AP310" s="1" t="e">
        <f t="shared" si="163"/>
        <v>#VALUE!</v>
      </c>
      <c r="AQ310" s="1" t="e">
        <f t="shared" si="164"/>
        <v>#VALUE!</v>
      </c>
      <c r="AR310" s="1" t="e">
        <f t="shared" si="165"/>
        <v>#VALUE!</v>
      </c>
      <c r="AU310" s="16">
        <f t="shared" si="169"/>
        <v>42247</v>
      </c>
      <c r="AV310" t="e">
        <f t="shared" si="172"/>
        <v>#VALUE!</v>
      </c>
      <c r="AW310" t="e">
        <f t="shared" si="173"/>
        <v>#VALUE!</v>
      </c>
      <c r="AZ310" s="7">
        <f t="shared" si="157"/>
        <v>42247</v>
      </c>
      <c r="BA310" s="1">
        <f>_xll.BDH($BA$4,"PX_LAST",$A309,$A309,"Days=A","Fill=P")</f>
        <v>2103.84</v>
      </c>
      <c r="BB310" s="1" t="e">
        <f t="shared" si="166"/>
        <v>#VALUE!</v>
      </c>
      <c r="BC310" s="1" t="e">
        <f t="shared" si="167"/>
        <v>#VALUE!</v>
      </c>
      <c r="BD310" s="1">
        <f t="shared" si="170"/>
        <v>1.9742039930008559E-2</v>
      </c>
      <c r="BE310" s="1">
        <f t="shared" si="168"/>
        <v>0</v>
      </c>
      <c r="BF310" s="1">
        <f t="shared" si="174"/>
        <v>1185.8937037943281</v>
      </c>
      <c r="BG310" s="1">
        <f t="shared" si="175"/>
        <v>532.03854032319214</v>
      </c>
    </row>
    <row r="311" spans="1:59" x14ac:dyDescent="0.25">
      <c r="A311" s="7">
        <v>42277</v>
      </c>
      <c r="B311" s="8">
        <v>1.3849999999999999E-2</v>
      </c>
      <c r="C311" s="8">
        <f t="shared" si="150"/>
        <v>1.9502517685858138E-2</v>
      </c>
      <c r="D311" s="9">
        <f t="shared" si="178"/>
        <v>-1.2686237792682975</v>
      </c>
      <c r="E311" s="8">
        <v>2.2999999999999998</v>
      </c>
      <c r="F311" s="8">
        <f t="shared" si="151"/>
        <v>2.4731443802805968</v>
      </c>
      <c r="G311" s="9">
        <f t="shared" si="179"/>
        <v>-2.9756515838735567</v>
      </c>
      <c r="H311" s="8">
        <v>-0.26240000000000002</v>
      </c>
      <c r="I311" s="8">
        <f t="shared" si="152"/>
        <v>-0.25482035593141572</v>
      </c>
      <c r="J311" s="9">
        <f t="shared" si="153"/>
        <v>-5.482035593141571E-2</v>
      </c>
      <c r="K311" s="8">
        <v>-0.73</v>
      </c>
      <c r="L311" s="8">
        <f t="shared" si="154"/>
        <v>-0.68867186255479074</v>
      </c>
      <c r="M311" s="9">
        <f t="shared" si="180"/>
        <v>-3.1030491781445524</v>
      </c>
      <c r="N311" s="17">
        <v>-20.5</v>
      </c>
      <c r="O311" s="17">
        <f t="shared" si="182"/>
        <v>-18.477890833207084</v>
      </c>
      <c r="P311" s="79">
        <f t="shared" si="185"/>
        <v>-0.19127788832966133</v>
      </c>
      <c r="Q311" t="str">
        <f>_xll.BDH($Q$2,"PX_LAST",A311,A311,"Days=A","Fill=P")</f>
        <v>#N/A Invalid Security</v>
      </c>
      <c r="R311" t="e">
        <f t="shared" si="184"/>
        <v>#VALUE!</v>
      </c>
      <c r="S311" t="e">
        <f t="shared" ref="S311:S374" si="186">(R311-AVERAGE(R292:R311))/AVEDEV(R292:R311)</f>
        <v>#VALUE!</v>
      </c>
      <c r="U311" s="40" t="e">
        <f t="shared" si="181"/>
        <v>#VALUE!</v>
      </c>
      <c r="V311" s="14" t="e">
        <f t="shared" si="177"/>
        <v>#VALUE!</v>
      </c>
      <c r="W311" t="e">
        <f t="shared" si="171"/>
        <v>#VALUE!</v>
      </c>
      <c r="X311" s="17" t="e">
        <f t="shared" si="160"/>
        <v>#VALUE!</v>
      </c>
      <c r="Y311" s="34" t="e">
        <f t="shared" si="176"/>
        <v>#VALUE!</v>
      </c>
      <c r="Z311">
        <v>0</v>
      </c>
      <c r="AB311" s="16">
        <f t="shared" si="183"/>
        <v>42277</v>
      </c>
      <c r="AC311" s="1" t="e">
        <f t="shared" si="155"/>
        <v>#VALUE!</v>
      </c>
      <c r="AD311" s="1" t="e">
        <f t="shared" si="155"/>
        <v>#VALUE!</v>
      </c>
      <c r="AE311" s="1" t="e">
        <f t="shared" si="155"/>
        <v>#VALUE!</v>
      </c>
      <c r="AF311" s="1" t="e">
        <f t="shared" si="155"/>
        <v>#VALUE!</v>
      </c>
      <c r="AG311">
        <v>0</v>
      </c>
      <c r="AH311" s="1">
        <v>-20.5</v>
      </c>
      <c r="AJ311" s="16">
        <f t="shared" si="156"/>
        <v>42277</v>
      </c>
      <c r="AK311" s="1" t="e">
        <f t="shared" si="161"/>
        <v>#VALUE!</v>
      </c>
      <c r="AL311" s="1" t="e">
        <f t="shared" si="161"/>
        <v>#VALUE!</v>
      </c>
      <c r="AM311" s="1" t="e">
        <f t="shared" si="161"/>
        <v>#VALUE!</v>
      </c>
      <c r="AN311" s="1" t="e">
        <f t="shared" si="161"/>
        <v>#VALUE!</v>
      </c>
      <c r="AO311" s="1" t="e">
        <f t="shared" si="162"/>
        <v>#VALUE!</v>
      </c>
      <c r="AP311" s="1" t="e">
        <f t="shared" si="163"/>
        <v>#VALUE!</v>
      </c>
      <c r="AQ311" s="1" t="e">
        <f t="shared" si="164"/>
        <v>#VALUE!</v>
      </c>
      <c r="AR311" s="1" t="e">
        <f t="shared" si="165"/>
        <v>#VALUE!</v>
      </c>
      <c r="AU311" s="16">
        <f t="shared" si="169"/>
        <v>42277</v>
      </c>
      <c r="AV311" t="e">
        <f t="shared" si="172"/>
        <v>#VALUE!</v>
      </c>
      <c r="AW311" t="e">
        <f t="shared" si="173"/>
        <v>#VALUE!</v>
      </c>
      <c r="AZ311" s="7">
        <f t="shared" si="157"/>
        <v>42277</v>
      </c>
      <c r="BA311" s="1">
        <f>_xll.BDH($BA$4,"PX_LAST",$A310,$A310,"Days=A","Fill=P")</f>
        <v>1972.18</v>
      </c>
      <c r="BB311" s="1" t="e">
        <f t="shared" si="166"/>
        <v>#VALUE!</v>
      </c>
      <c r="BC311" s="1" t="e">
        <f t="shared" si="167"/>
        <v>#VALUE!</v>
      </c>
      <c r="BD311" s="1">
        <f t="shared" si="170"/>
        <v>-6.258080462392579E-2</v>
      </c>
      <c r="BE311" s="1" t="e">
        <f t="shared" si="168"/>
        <v>#VALUE!</v>
      </c>
      <c r="BF311" s="1" t="e">
        <f t="shared" si="174"/>
        <v>#VALUE!</v>
      </c>
      <c r="BG311" s="1">
        <f t="shared" si="175"/>
        <v>498.74314037882777</v>
      </c>
    </row>
    <row r="312" spans="1:59" x14ac:dyDescent="0.25">
      <c r="A312" s="7">
        <v>42308</v>
      </c>
      <c r="B312" s="8">
        <v>9.0740000000000005E-3</v>
      </c>
      <c r="C312" s="8">
        <f t="shared" si="150"/>
        <v>1.1159703537171628E-2</v>
      </c>
      <c r="D312" s="9">
        <f t="shared" si="178"/>
        <v>-1.334894264140946</v>
      </c>
      <c r="E312" s="8">
        <v>2.4</v>
      </c>
      <c r="F312" s="8">
        <f t="shared" si="151"/>
        <v>2.4146288760561192</v>
      </c>
      <c r="G312" s="9">
        <f t="shared" si="179"/>
        <v>-2.5742609678220072</v>
      </c>
      <c r="H312" s="8">
        <v>-0.52669999999999995</v>
      </c>
      <c r="I312" s="8">
        <f t="shared" si="152"/>
        <v>-0.47232407118628311</v>
      </c>
      <c r="J312" s="9">
        <f t="shared" si="153"/>
        <v>-0.2723240711862831</v>
      </c>
      <c r="K312" s="8">
        <v>-2E-3</v>
      </c>
      <c r="L312" s="8">
        <f t="shared" si="154"/>
        <v>-0.13933437251095815</v>
      </c>
      <c r="M312" s="9">
        <f t="shared" si="180"/>
        <v>-1.3709036670849626</v>
      </c>
      <c r="N312" s="17">
        <v>-12.7</v>
      </c>
      <c r="O312" s="17">
        <f t="shared" si="182"/>
        <v>-13.855578166641417</v>
      </c>
      <c r="P312" s="79">
        <f t="shared" si="185"/>
        <v>5.8665519338247075E-2</v>
      </c>
      <c r="Q312" t="str">
        <f>_xll.BDH($Q$2,"PX_LAST",A312,A312,"Days=A","Fill=P")</f>
        <v>#N/A Invalid Security</v>
      </c>
      <c r="R312" t="e">
        <f t="shared" si="184"/>
        <v>#VALUE!</v>
      </c>
      <c r="S312" t="e">
        <f t="shared" si="186"/>
        <v>#VALUE!</v>
      </c>
      <c r="U312" s="40" t="e">
        <f t="shared" si="181"/>
        <v>#VALUE!</v>
      </c>
      <c r="V312" s="14" t="e">
        <f t="shared" si="177"/>
        <v>#VALUE!</v>
      </c>
      <c r="W312" t="e">
        <f t="shared" si="171"/>
        <v>#VALUE!</v>
      </c>
      <c r="X312" s="17" t="e">
        <f t="shared" si="160"/>
        <v>#VALUE!</v>
      </c>
      <c r="Y312" s="34" t="e">
        <f t="shared" si="176"/>
        <v>#VALUE!</v>
      </c>
      <c r="Z312">
        <v>0</v>
      </c>
      <c r="AB312" s="16">
        <f t="shared" si="183"/>
        <v>42308</v>
      </c>
      <c r="AC312" s="1" t="e">
        <f t="shared" si="155"/>
        <v>#VALUE!</v>
      </c>
      <c r="AD312" s="1" t="e">
        <f t="shared" si="155"/>
        <v>#VALUE!</v>
      </c>
      <c r="AE312" s="1" t="e">
        <f t="shared" si="155"/>
        <v>#VALUE!</v>
      </c>
      <c r="AF312" s="1" t="e">
        <f t="shared" si="155"/>
        <v>#VALUE!</v>
      </c>
      <c r="AG312">
        <v>0</v>
      </c>
      <c r="AH312" s="1">
        <v>-10</v>
      </c>
      <c r="AJ312" s="16">
        <f t="shared" si="156"/>
        <v>42308</v>
      </c>
      <c r="AK312" s="1" t="e">
        <f t="shared" si="161"/>
        <v>#VALUE!</v>
      </c>
      <c r="AL312" s="1" t="e">
        <f t="shared" si="161"/>
        <v>#VALUE!</v>
      </c>
      <c r="AM312" s="1" t="e">
        <f t="shared" si="161"/>
        <v>#VALUE!</v>
      </c>
      <c r="AN312" s="1" t="e">
        <f t="shared" si="161"/>
        <v>#VALUE!</v>
      </c>
      <c r="AO312" s="1" t="e">
        <f t="shared" si="162"/>
        <v>#VALUE!</v>
      </c>
      <c r="AP312" s="1" t="e">
        <f t="shared" si="163"/>
        <v>#VALUE!</v>
      </c>
      <c r="AQ312" s="1" t="e">
        <f t="shared" si="164"/>
        <v>#VALUE!</v>
      </c>
      <c r="AR312" s="1" t="e">
        <f t="shared" si="165"/>
        <v>#VALUE!</v>
      </c>
      <c r="AU312" s="16">
        <f t="shared" si="169"/>
        <v>42308</v>
      </c>
      <c r="AV312" t="e">
        <f t="shared" si="172"/>
        <v>#VALUE!</v>
      </c>
      <c r="AW312" t="e">
        <f t="shared" si="173"/>
        <v>#VALUE!</v>
      </c>
      <c r="AZ312" s="7">
        <f t="shared" si="157"/>
        <v>42308</v>
      </c>
      <c r="BA312" s="1">
        <f>_xll.BDH($BA$4,"PX_LAST",$A311,$A311,"Days=A","Fill=P")</f>
        <v>1920.03</v>
      </c>
      <c r="BB312" s="1" t="e">
        <f t="shared" si="166"/>
        <v>#VALUE!</v>
      </c>
      <c r="BC312" s="1" t="e">
        <f t="shared" si="167"/>
        <v>#VALUE!</v>
      </c>
      <c r="BD312" s="1">
        <f t="shared" si="170"/>
        <v>-2.6442819620927094E-2</v>
      </c>
      <c r="BE312" s="1" t="e">
        <f t="shared" si="168"/>
        <v>#VALUE!</v>
      </c>
      <c r="BF312" s="1" t="e">
        <f t="shared" si="174"/>
        <v>#VALUE!</v>
      </c>
      <c r="BG312" s="1">
        <f t="shared" si="175"/>
        <v>485.55496548061569</v>
      </c>
    </row>
    <row r="313" spans="1:59" x14ac:dyDescent="0.25">
      <c r="A313" s="7">
        <v>42338</v>
      </c>
      <c r="B313" s="8">
        <v>0.108387</v>
      </c>
      <c r="C313" s="8">
        <f t="shared" si="150"/>
        <v>8.8941540707434319E-2</v>
      </c>
      <c r="D313" s="9">
        <f t="shared" si="178"/>
        <v>0.326751597487491</v>
      </c>
      <c r="E313" s="8">
        <v>2.5</v>
      </c>
      <c r="F313" s="8">
        <f t="shared" si="151"/>
        <v>2.4829257752112239</v>
      </c>
      <c r="G313" s="9">
        <f t="shared" si="179"/>
        <v>-2.1132436813512969</v>
      </c>
      <c r="H313" s="8">
        <v>-0.79649999999999999</v>
      </c>
      <c r="I313" s="8">
        <f t="shared" si="152"/>
        <v>-0.7316648142372566</v>
      </c>
      <c r="J313" s="9">
        <f t="shared" si="153"/>
        <v>-0.53166481423725664</v>
      </c>
      <c r="K313" s="8">
        <v>-4.3999999999999997E-2</v>
      </c>
      <c r="L313" s="8">
        <f t="shared" si="154"/>
        <v>-6.306687450219163E-2</v>
      </c>
      <c r="M313" s="9">
        <f t="shared" si="180"/>
        <v>-1.0559342834863263</v>
      </c>
      <c r="N313" s="17">
        <v>-14.4</v>
      </c>
      <c r="O313" s="17">
        <f t="shared" si="182"/>
        <v>-14.291115633328285</v>
      </c>
      <c r="P313" s="79">
        <f t="shared" si="185"/>
        <v>8.4700949813414136E-3</v>
      </c>
      <c r="Q313" t="str">
        <f>_xll.BDH($Q$2,"PX_LAST",A313,A313,"Days=A","Fill=P")</f>
        <v>#N/A Invalid Security</v>
      </c>
      <c r="R313" t="e">
        <f t="shared" si="184"/>
        <v>#VALUE!</v>
      </c>
      <c r="S313" t="e">
        <f t="shared" si="186"/>
        <v>#VALUE!</v>
      </c>
      <c r="U313" s="40" t="e">
        <f t="shared" si="181"/>
        <v>#VALUE!</v>
      </c>
      <c r="V313" s="14" t="e">
        <f t="shared" si="177"/>
        <v>#VALUE!</v>
      </c>
      <c r="W313" t="e">
        <f t="shared" si="171"/>
        <v>#VALUE!</v>
      </c>
      <c r="X313" s="17" t="e">
        <f t="shared" si="160"/>
        <v>#VALUE!</v>
      </c>
      <c r="Y313" s="34" t="e">
        <f t="shared" si="176"/>
        <v>#VALUE!</v>
      </c>
      <c r="Z313">
        <v>0</v>
      </c>
      <c r="AB313" s="16">
        <f t="shared" si="183"/>
        <v>42338</v>
      </c>
      <c r="AC313" s="1" t="e">
        <f t="shared" si="155"/>
        <v>#VALUE!</v>
      </c>
      <c r="AD313" s="1" t="e">
        <f t="shared" si="155"/>
        <v>#VALUE!</v>
      </c>
      <c r="AE313" s="1" t="e">
        <f t="shared" si="155"/>
        <v>#VALUE!</v>
      </c>
      <c r="AF313" s="1" t="e">
        <f t="shared" si="155"/>
        <v>#VALUE!</v>
      </c>
      <c r="AG313">
        <v>0</v>
      </c>
      <c r="AH313" s="1">
        <v>-14.4</v>
      </c>
      <c r="AJ313" s="16">
        <f t="shared" si="156"/>
        <v>42338</v>
      </c>
      <c r="AK313" s="1" t="e">
        <f t="shared" si="161"/>
        <v>#VALUE!</v>
      </c>
      <c r="AL313" s="1" t="e">
        <f t="shared" si="161"/>
        <v>#VALUE!</v>
      </c>
      <c r="AM313" s="1" t="e">
        <f t="shared" si="161"/>
        <v>#VALUE!</v>
      </c>
      <c r="AN313" s="1" t="e">
        <f t="shared" si="161"/>
        <v>#VALUE!</v>
      </c>
      <c r="AO313" s="1" t="e">
        <f t="shared" si="162"/>
        <v>#VALUE!</v>
      </c>
      <c r="AP313" s="1" t="e">
        <f t="shared" si="163"/>
        <v>#VALUE!</v>
      </c>
      <c r="AQ313" s="1" t="e">
        <f t="shared" si="164"/>
        <v>#VALUE!</v>
      </c>
      <c r="AR313" s="1" t="e">
        <f t="shared" si="165"/>
        <v>#VALUE!</v>
      </c>
      <c r="AU313" s="16">
        <f t="shared" si="169"/>
        <v>42338</v>
      </c>
      <c r="AV313" t="e">
        <f t="shared" si="172"/>
        <v>#VALUE!</v>
      </c>
      <c r="AW313" t="e">
        <f t="shared" si="173"/>
        <v>#VALUE!</v>
      </c>
      <c r="AZ313" s="7">
        <f t="shared" si="157"/>
        <v>42338</v>
      </c>
      <c r="BA313" s="1">
        <f>_xll.BDH($BA$4,"PX_LAST",$A312,$A312,"Days=A","Fill=P")</f>
        <v>2079.36</v>
      </c>
      <c r="BB313" s="1" t="e">
        <f t="shared" si="166"/>
        <v>#VALUE!</v>
      </c>
      <c r="BC313" s="1" t="e">
        <f t="shared" si="167"/>
        <v>#VALUE!</v>
      </c>
      <c r="BD313" s="1">
        <f t="shared" si="170"/>
        <v>8.2983078389400333E-2</v>
      </c>
      <c r="BE313" s="1" t="e">
        <f t="shared" si="168"/>
        <v>#VALUE!</v>
      </c>
      <c r="BF313" s="1" t="e">
        <f t="shared" si="174"/>
        <v>#VALUE!</v>
      </c>
      <c r="BG313" s="1">
        <f t="shared" si="175"/>
        <v>525.84781124345625</v>
      </c>
    </row>
    <row r="314" spans="1:59" x14ac:dyDescent="0.25">
      <c r="A314" s="7">
        <v>42369</v>
      </c>
      <c r="B314" s="8">
        <v>0.13936899999999999</v>
      </c>
      <c r="C314" s="8">
        <f t="shared" si="150"/>
        <v>0.12928350814148687</v>
      </c>
      <c r="D314" s="9">
        <f t="shared" si="178"/>
        <v>1.1125744245688749</v>
      </c>
      <c r="E314" s="8">
        <v>1.6</v>
      </c>
      <c r="F314" s="8">
        <f t="shared" si="151"/>
        <v>1.7765851550422451</v>
      </c>
      <c r="G314" s="9">
        <f t="shared" si="179"/>
        <v>-2.3428552416652817</v>
      </c>
      <c r="H314" s="8">
        <v>-0.47810000000000002</v>
      </c>
      <c r="I314" s="8">
        <f t="shared" si="152"/>
        <v>-0.52881296284745138</v>
      </c>
      <c r="J314" s="9">
        <f t="shared" si="153"/>
        <v>-0.32881296284745137</v>
      </c>
      <c r="K314" s="8">
        <v>-0.46300000000000002</v>
      </c>
      <c r="L314" s="8">
        <f t="shared" si="154"/>
        <v>-0.38301337490043841</v>
      </c>
      <c r="M314" s="9">
        <f t="shared" si="180"/>
        <v>-1.74818497964854</v>
      </c>
      <c r="N314" s="17">
        <v>-31.8</v>
      </c>
      <c r="O314" s="17">
        <f t="shared" si="182"/>
        <v>-28.298223126665658</v>
      </c>
      <c r="P314" s="79">
        <f t="shared" si="185"/>
        <v>-0.70627972282438378</v>
      </c>
      <c r="Q314" t="str">
        <f>_xll.BDH($Q$2,"PX_LAST",A314,A314,"Days=A","Fill=P")</f>
        <v>#N/A Invalid Security</v>
      </c>
      <c r="R314" t="e">
        <f t="shared" si="184"/>
        <v>#VALUE!</v>
      </c>
      <c r="S314" t="e">
        <f t="shared" si="186"/>
        <v>#VALUE!</v>
      </c>
      <c r="U314" s="40" t="e">
        <f t="shared" si="181"/>
        <v>#VALUE!</v>
      </c>
      <c r="V314" s="14" t="e">
        <f t="shared" si="177"/>
        <v>#VALUE!</v>
      </c>
      <c r="W314" t="e">
        <f t="shared" si="171"/>
        <v>#VALUE!</v>
      </c>
      <c r="X314" s="17" t="e">
        <f t="shared" si="160"/>
        <v>#VALUE!</v>
      </c>
      <c r="Y314" s="34" t="e">
        <f t="shared" si="176"/>
        <v>#VALUE!</v>
      </c>
      <c r="Z314">
        <v>0</v>
      </c>
      <c r="AB314" s="16">
        <f t="shared" si="183"/>
        <v>42369</v>
      </c>
      <c r="AC314" s="1" t="e">
        <f t="shared" si="155"/>
        <v>#VALUE!</v>
      </c>
      <c r="AD314" s="1" t="e">
        <f t="shared" si="155"/>
        <v>#VALUE!</v>
      </c>
      <c r="AE314" s="1" t="e">
        <f t="shared" si="155"/>
        <v>#VALUE!</v>
      </c>
      <c r="AF314" s="1" t="e">
        <f t="shared" si="155"/>
        <v>#VALUE!</v>
      </c>
      <c r="AG314">
        <v>0</v>
      </c>
      <c r="AH314" s="1">
        <v>-31.8</v>
      </c>
      <c r="AJ314" s="16">
        <f t="shared" si="156"/>
        <v>42369</v>
      </c>
      <c r="AK314" s="1" t="e">
        <f t="shared" si="161"/>
        <v>#VALUE!</v>
      </c>
      <c r="AL314" s="1" t="e">
        <f t="shared" si="161"/>
        <v>#VALUE!</v>
      </c>
      <c r="AM314" s="1" t="e">
        <f t="shared" si="161"/>
        <v>#VALUE!</v>
      </c>
      <c r="AN314" s="1" t="e">
        <f t="shared" si="161"/>
        <v>#VALUE!</v>
      </c>
      <c r="AO314" s="1" t="e">
        <f t="shared" si="162"/>
        <v>#VALUE!</v>
      </c>
      <c r="AP314" s="1" t="e">
        <f t="shared" si="163"/>
        <v>#VALUE!</v>
      </c>
      <c r="AQ314" s="1" t="e">
        <f t="shared" si="164"/>
        <v>#VALUE!</v>
      </c>
      <c r="AR314" s="1" t="e">
        <f t="shared" si="165"/>
        <v>#VALUE!</v>
      </c>
      <c r="AU314" s="16">
        <f t="shared" si="169"/>
        <v>42369</v>
      </c>
      <c r="AV314" t="e">
        <f t="shared" si="172"/>
        <v>#VALUE!</v>
      </c>
      <c r="AW314" t="e">
        <f t="shared" si="173"/>
        <v>#VALUE!</v>
      </c>
      <c r="AZ314" s="7">
        <f t="shared" si="157"/>
        <v>42369</v>
      </c>
      <c r="BA314" s="1">
        <f>_xll.BDH($BA$4,"PX_LAST",$A313,$A313,"Days=A","Fill=P")</f>
        <v>2080.41</v>
      </c>
      <c r="BB314" s="1" t="e">
        <f t="shared" si="166"/>
        <v>#VALUE!</v>
      </c>
      <c r="BC314" s="1" t="e">
        <f t="shared" si="167"/>
        <v>#VALUE!</v>
      </c>
      <c r="BD314" s="1">
        <f t="shared" si="170"/>
        <v>5.0496306555847248E-4</v>
      </c>
      <c r="BE314" s="1" t="e">
        <f t="shared" si="168"/>
        <v>#VALUE!</v>
      </c>
      <c r="BF314" s="1" t="e">
        <f t="shared" si="174"/>
        <v>#VALUE!</v>
      </c>
      <c r="BG314" s="1">
        <f t="shared" si="175"/>
        <v>526.11334496623897</v>
      </c>
    </row>
    <row r="315" spans="1:59" x14ac:dyDescent="0.25">
      <c r="A315" s="7">
        <v>42400</v>
      </c>
      <c r="B315" s="8">
        <v>-5.7109999999999999E-3</v>
      </c>
      <c r="C315" s="8">
        <f t="shared" si="150"/>
        <v>2.1287901628297374E-2</v>
      </c>
      <c r="D315" s="9">
        <f t="shared" si="178"/>
        <v>-1.30153790269359</v>
      </c>
      <c r="E315" s="8">
        <v>1.1000000000000001</v>
      </c>
      <c r="F315" s="8">
        <f t="shared" si="151"/>
        <v>1.2353170310084491</v>
      </c>
      <c r="G315" s="9">
        <f t="shared" si="179"/>
        <v>-2.3160855248526611</v>
      </c>
      <c r="H315" s="8">
        <v>-0.12429999999999999</v>
      </c>
      <c r="I315" s="8">
        <f t="shared" si="152"/>
        <v>-0.20520259256949028</v>
      </c>
      <c r="J315" s="9">
        <f t="shared" si="153"/>
        <v>-5.2025925694902664E-3</v>
      </c>
      <c r="K315" s="8">
        <v>-0.61899999999999999</v>
      </c>
      <c r="L315" s="8">
        <f t="shared" si="154"/>
        <v>-0.57180267498008774</v>
      </c>
      <c r="M315" s="9">
        <f t="shared" si="180"/>
        <v>-1.9642224271882569</v>
      </c>
      <c r="N315" s="17">
        <v>-47.1</v>
      </c>
      <c r="O315" s="17">
        <f t="shared" si="182"/>
        <v>-43.339644625333129</v>
      </c>
      <c r="P315" s="79">
        <f t="shared" si="185"/>
        <v>-1.3004436152998022</v>
      </c>
      <c r="Q315" t="str">
        <f>_xll.BDH($Q$2,"PX_LAST",A315,A315,"Days=A","Fill=P")</f>
        <v>#N/A Invalid Security</v>
      </c>
      <c r="R315" t="e">
        <f t="shared" si="184"/>
        <v>#VALUE!</v>
      </c>
      <c r="S315" t="e">
        <f t="shared" si="186"/>
        <v>#VALUE!</v>
      </c>
      <c r="U315" s="40" t="e">
        <f t="shared" si="181"/>
        <v>#VALUE!</v>
      </c>
      <c r="V315" s="14" t="e">
        <f t="shared" si="177"/>
        <v>#VALUE!</v>
      </c>
      <c r="W315" t="e">
        <f t="shared" si="171"/>
        <v>#VALUE!</v>
      </c>
      <c r="X315" s="17" t="e">
        <f t="shared" si="160"/>
        <v>#VALUE!</v>
      </c>
      <c r="Y315" s="34" t="e">
        <f t="shared" si="176"/>
        <v>#VALUE!</v>
      </c>
      <c r="Z315">
        <v>0</v>
      </c>
      <c r="AB315" s="16">
        <f t="shared" si="183"/>
        <v>42400</v>
      </c>
      <c r="AC315" s="1" t="e">
        <f t="shared" si="155"/>
        <v>#VALUE!</v>
      </c>
      <c r="AD315" s="1" t="e">
        <f t="shared" si="155"/>
        <v>#VALUE!</v>
      </c>
      <c r="AE315" s="1" t="e">
        <f t="shared" si="155"/>
        <v>#VALUE!</v>
      </c>
      <c r="AF315" s="1" t="e">
        <f t="shared" si="155"/>
        <v>#VALUE!</v>
      </c>
      <c r="AG315">
        <v>0</v>
      </c>
      <c r="AH315" s="1">
        <v>-47.1</v>
      </c>
      <c r="AJ315" s="16">
        <f t="shared" si="156"/>
        <v>42400</v>
      </c>
      <c r="AK315" s="1" t="e">
        <f t="shared" si="161"/>
        <v>#VALUE!</v>
      </c>
      <c r="AL315" s="1" t="e">
        <f t="shared" si="161"/>
        <v>#VALUE!</v>
      </c>
      <c r="AM315" s="1" t="e">
        <f t="shared" si="161"/>
        <v>#VALUE!</v>
      </c>
      <c r="AN315" s="1" t="e">
        <f t="shared" si="161"/>
        <v>#VALUE!</v>
      </c>
      <c r="AO315" s="1" t="e">
        <f t="shared" si="162"/>
        <v>#VALUE!</v>
      </c>
      <c r="AP315" s="1" t="e">
        <f t="shared" si="163"/>
        <v>#VALUE!</v>
      </c>
      <c r="AQ315" s="1" t="e">
        <f t="shared" si="164"/>
        <v>#VALUE!</v>
      </c>
      <c r="AR315" s="1" t="e">
        <f t="shared" si="165"/>
        <v>#VALUE!</v>
      </c>
      <c r="AU315" s="16">
        <f t="shared" si="169"/>
        <v>42400</v>
      </c>
      <c r="AV315" t="e">
        <f t="shared" si="172"/>
        <v>#VALUE!</v>
      </c>
      <c r="AW315" t="e">
        <f t="shared" si="173"/>
        <v>#VALUE!</v>
      </c>
      <c r="AZ315" s="7">
        <f t="shared" si="157"/>
        <v>42400</v>
      </c>
      <c r="BA315" s="1">
        <f>_xll.BDH($BA$4,"PX_LAST",$A314,$A314,"Days=A","Fill=P")</f>
        <v>2043.94</v>
      </c>
      <c r="BB315" s="1" t="e">
        <f t="shared" si="166"/>
        <v>#VALUE!</v>
      </c>
      <c r="BC315" s="1" t="e">
        <f t="shared" si="167"/>
        <v>#VALUE!</v>
      </c>
      <c r="BD315" s="1">
        <f t="shared" si="170"/>
        <v>-1.7530198374358763E-2</v>
      </c>
      <c r="BE315" s="1" t="e">
        <f t="shared" si="168"/>
        <v>#VALUE!</v>
      </c>
      <c r="BF315" s="1" t="e">
        <f t="shared" si="174"/>
        <v>#VALUE!</v>
      </c>
      <c r="BG315" s="1">
        <f t="shared" si="175"/>
        <v>516.89047366158331</v>
      </c>
    </row>
    <row r="316" spans="1:59" x14ac:dyDescent="0.25">
      <c r="A316" s="7">
        <v>42429</v>
      </c>
      <c r="B316" s="8">
        <v>-5.7230000000000003E-2</v>
      </c>
      <c r="C316" s="8">
        <f t="shared" si="150"/>
        <v>-4.152641967434053E-2</v>
      </c>
      <c r="D316" s="9">
        <f t="shared" si="178"/>
        <v>-2.345244097438564</v>
      </c>
      <c r="E316" s="8">
        <v>0.7</v>
      </c>
      <c r="F316" s="8">
        <f t="shared" si="151"/>
        <v>0.80706340620168981</v>
      </c>
      <c r="G316" s="9">
        <f t="shared" si="179"/>
        <v>-2.203037923287241</v>
      </c>
      <c r="H316" s="8">
        <v>-0.37390000000000001</v>
      </c>
      <c r="I316" s="8">
        <f t="shared" si="152"/>
        <v>-0.34016051851389806</v>
      </c>
      <c r="J316" s="9">
        <f t="shared" si="153"/>
        <v>-0.14016051851389805</v>
      </c>
      <c r="K316" s="8">
        <v>-0.73799999999999999</v>
      </c>
      <c r="L316" s="8">
        <f t="shared" si="154"/>
        <v>-0.70476053499601754</v>
      </c>
      <c r="M316" s="9">
        <f t="shared" si="180"/>
        <v>-2.0223155181824493</v>
      </c>
      <c r="N316" s="17">
        <v>-19.399999999999999</v>
      </c>
      <c r="O316" s="17">
        <f t="shared" si="182"/>
        <v>-24.187928925066625</v>
      </c>
      <c r="P316" s="79">
        <f t="shared" si="185"/>
        <v>-0.37538759244438086</v>
      </c>
      <c r="Q316" t="str">
        <f>_xll.BDH($Q$2,"PX_LAST",A316,A316,"Days=A","Fill=P")</f>
        <v>#N/A Invalid Security</v>
      </c>
      <c r="R316" t="e">
        <f t="shared" si="184"/>
        <v>#VALUE!</v>
      </c>
      <c r="S316" t="e">
        <f t="shared" si="186"/>
        <v>#VALUE!</v>
      </c>
      <c r="U316" s="40" t="e">
        <f t="shared" si="181"/>
        <v>#VALUE!</v>
      </c>
      <c r="V316" s="14" t="e">
        <f t="shared" si="177"/>
        <v>#VALUE!</v>
      </c>
      <c r="W316" t="e">
        <f t="shared" si="171"/>
        <v>#VALUE!</v>
      </c>
      <c r="X316" s="17" t="e">
        <f t="shared" si="160"/>
        <v>#VALUE!</v>
      </c>
      <c r="Y316" s="34" t="e">
        <f t="shared" si="176"/>
        <v>#VALUE!</v>
      </c>
      <c r="Z316">
        <v>0</v>
      </c>
      <c r="AB316" s="16">
        <f t="shared" si="183"/>
        <v>42429</v>
      </c>
      <c r="AC316" s="1" t="e">
        <f t="shared" si="155"/>
        <v>#VALUE!</v>
      </c>
      <c r="AD316" s="1" t="e">
        <f t="shared" si="155"/>
        <v>#VALUE!</v>
      </c>
      <c r="AE316" s="1" t="e">
        <f t="shared" si="155"/>
        <v>#VALUE!</v>
      </c>
      <c r="AF316" s="1" t="e">
        <f t="shared" si="155"/>
        <v>#VALUE!</v>
      </c>
      <c r="AG316">
        <v>0</v>
      </c>
      <c r="AH316" s="1">
        <v>-19.399999999999999</v>
      </c>
      <c r="AJ316" s="16">
        <f t="shared" si="156"/>
        <v>42429</v>
      </c>
      <c r="AK316" s="1" t="e">
        <f t="shared" si="161"/>
        <v>#VALUE!</v>
      </c>
      <c r="AL316" s="1" t="e">
        <f t="shared" si="161"/>
        <v>#VALUE!</v>
      </c>
      <c r="AM316" s="1" t="e">
        <f t="shared" si="161"/>
        <v>#VALUE!</v>
      </c>
      <c r="AN316" s="1" t="e">
        <f t="shared" si="161"/>
        <v>#VALUE!</v>
      </c>
      <c r="AO316" s="1" t="e">
        <f t="shared" si="162"/>
        <v>#VALUE!</v>
      </c>
      <c r="AP316" s="1" t="e">
        <f t="shared" si="163"/>
        <v>#VALUE!</v>
      </c>
      <c r="AQ316" s="1" t="e">
        <f t="shared" si="164"/>
        <v>#VALUE!</v>
      </c>
      <c r="AR316" s="1" t="e">
        <f t="shared" si="165"/>
        <v>#VALUE!</v>
      </c>
      <c r="AU316" s="16">
        <f t="shared" si="169"/>
        <v>42429</v>
      </c>
      <c r="AV316" t="e">
        <f t="shared" si="172"/>
        <v>#VALUE!</v>
      </c>
      <c r="AW316" t="e">
        <f t="shared" si="173"/>
        <v>#VALUE!</v>
      </c>
      <c r="AZ316" s="7">
        <f t="shared" si="157"/>
        <v>42429</v>
      </c>
      <c r="BA316" s="1">
        <f>_xll.BDH($BA$4,"PX_LAST",$A315,$A315,"Days=A","Fill=P")</f>
        <v>1940.24</v>
      </c>
      <c r="BB316" s="1" t="e">
        <f t="shared" si="166"/>
        <v>#VALUE!</v>
      </c>
      <c r="BC316" s="1" t="e">
        <f t="shared" si="167"/>
        <v>#VALUE!</v>
      </c>
      <c r="BD316" s="1">
        <f t="shared" si="170"/>
        <v>-5.0735344481736222E-2</v>
      </c>
      <c r="BE316" s="1" t="e">
        <f t="shared" si="168"/>
        <v>#VALUE!</v>
      </c>
      <c r="BF316" s="1" t="e">
        <f t="shared" si="174"/>
        <v>#VALUE!</v>
      </c>
      <c r="BG316" s="1">
        <f t="shared" si="175"/>
        <v>490.66585742103507</v>
      </c>
    </row>
    <row r="317" spans="1:59" x14ac:dyDescent="0.25">
      <c r="A317" s="7">
        <v>42460</v>
      </c>
      <c r="B317" s="8">
        <v>-3.1831999999999999E-2</v>
      </c>
      <c r="C317" s="8">
        <f t="shared" si="150"/>
        <v>-3.3770883934868108E-2</v>
      </c>
      <c r="D317" s="9">
        <f t="shared" si="178"/>
        <v>-1.9984639156868977</v>
      </c>
      <c r="E317" s="8">
        <v>0.5</v>
      </c>
      <c r="F317" s="8">
        <f t="shared" si="151"/>
        <v>0.56141268124033794</v>
      </c>
      <c r="G317" s="9">
        <f t="shared" si="179"/>
        <v>-2.0469165023376634</v>
      </c>
      <c r="H317" s="8">
        <v>-0.53290000000000004</v>
      </c>
      <c r="I317" s="8">
        <f t="shared" si="152"/>
        <v>-0.49435210370277965</v>
      </c>
      <c r="J317" s="9">
        <f t="shared" si="153"/>
        <v>-0.29435210370277964</v>
      </c>
      <c r="K317" s="8">
        <v>-0.36599999999999999</v>
      </c>
      <c r="L317" s="8">
        <f t="shared" si="154"/>
        <v>-0.43375210699920352</v>
      </c>
      <c r="M317" s="9">
        <f t="shared" si="180"/>
        <v>-1.2050629649190832</v>
      </c>
      <c r="N317" s="17">
        <v>-5.2</v>
      </c>
      <c r="O317" s="17">
        <f t="shared" si="182"/>
        <v>-8.9975857850133245</v>
      </c>
      <c r="P317" s="79">
        <f t="shared" si="185"/>
        <v>0.32340655083650799</v>
      </c>
      <c r="Q317" t="str">
        <f>_xll.BDH($Q$2,"PX_LAST",A317,A317,"Days=A","Fill=P")</f>
        <v>#N/A Invalid Security</v>
      </c>
      <c r="R317" t="e">
        <f t="shared" si="184"/>
        <v>#VALUE!</v>
      </c>
      <c r="S317" t="e">
        <f t="shared" si="186"/>
        <v>#VALUE!</v>
      </c>
      <c r="U317" s="40" t="e">
        <f t="shared" si="181"/>
        <v>#VALUE!</v>
      </c>
      <c r="V317" s="14" t="e">
        <f t="shared" si="177"/>
        <v>#VALUE!</v>
      </c>
      <c r="W317" t="e">
        <f t="shared" si="171"/>
        <v>#VALUE!</v>
      </c>
      <c r="X317" s="17" t="e">
        <f t="shared" si="160"/>
        <v>#VALUE!</v>
      </c>
      <c r="Y317" s="34" t="e">
        <f t="shared" si="176"/>
        <v>#VALUE!</v>
      </c>
      <c r="Z317">
        <v>0</v>
      </c>
      <c r="AB317" s="16">
        <f t="shared" si="183"/>
        <v>42460</v>
      </c>
      <c r="AC317" s="1" t="e">
        <f t="shared" si="155"/>
        <v>#VALUE!</v>
      </c>
      <c r="AD317" s="1" t="e">
        <f t="shared" si="155"/>
        <v>#VALUE!</v>
      </c>
      <c r="AE317" s="1" t="e">
        <f t="shared" si="155"/>
        <v>#VALUE!</v>
      </c>
      <c r="AF317" s="1" t="e">
        <f t="shared" si="155"/>
        <v>#VALUE!</v>
      </c>
      <c r="AG317">
        <v>0</v>
      </c>
      <c r="AH317" s="1">
        <v>-5.2</v>
      </c>
      <c r="AJ317" s="16">
        <f t="shared" si="156"/>
        <v>42460</v>
      </c>
      <c r="AK317" s="1" t="e">
        <f t="shared" si="161"/>
        <v>#VALUE!</v>
      </c>
      <c r="AL317" s="1" t="e">
        <f t="shared" si="161"/>
        <v>#VALUE!</v>
      </c>
      <c r="AM317" s="1" t="e">
        <f t="shared" si="161"/>
        <v>#VALUE!</v>
      </c>
      <c r="AN317" s="1" t="e">
        <f t="shared" si="161"/>
        <v>#VALUE!</v>
      </c>
      <c r="AO317" s="1" t="e">
        <f t="shared" si="162"/>
        <v>#VALUE!</v>
      </c>
      <c r="AP317" s="1" t="e">
        <f t="shared" si="163"/>
        <v>#VALUE!</v>
      </c>
      <c r="AQ317" s="1" t="e">
        <f t="shared" si="164"/>
        <v>#VALUE!</v>
      </c>
      <c r="AR317" s="1" t="e">
        <f t="shared" si="165"/>
        <v>#VALUE!</v>
      </c>
      <c r="AU317" s="16">
        <f t="shared" si="169"/>
        <v>42460</v>
      </c>
      <c r="AV317" t="e">
        <f t="shared" si="172"/>
        <v>#VALUE!</v>
      </c>
      <c r="AW317" t="e">
        <f t="shared" si="173"/>
        <v>#VALUE!</v>
      </c>
      <c r="AZ317" s="7">
        <f t="shared" si="157"/>
        <v>42460</v>
      </c>
      <c r="BA317" s="1">
        <f>_xll.BDH($BA$4,"PX_LAST",$A316,$A316,"Days=A","Fill=P")</f>
        <v>1932.23</v>
      </c>
      <c r="BB317" s="1" t="e">
        <f t="shared" si="166"/>
        <v>#VALUE!</v>
      </c>
      <c r="BC317" s="1" t="e">
        <f t="shared" si="167"/>
        <v>#VALUE!</v>
      </c>
      <c r="BD317" s="1">
        <f t="shared" si="170"/>
        <v>-4.1283552550199776E-3</v>
      </c>
      <c r="BE317" s="1" t="e">
        <f t="shared" si="168"/>
        <v>#VALUE!</v>
      </c>
      <c r="BF317" s="1" t="e">
        <f t="shared" si="174"/>
        <v>#VALUE!</v>
      </c>
      <c r="BG317" s="1">
        <f t="shared" si="175"/>
        <v>488.64021445009206</v>
      </c>
    </row>
    <row r="318" spans="1:59" x14ac:dyDescent="0.25">
      <c r="A318" s="7">
        <v>42490</v>
      </c>
      <c r="B318" s="8">
        <v>-9.2900000000000003E-4</v>
      </c>
      <c r="C318" s="8">
        <f t="shared" si="150"/>
        <v>-7.4973767869736226E-3</v>
      </c>
      <c r="D318" s="9">
        <f t="shared" si="178"/>
        <v>-1.3948642886531735</v>
      </c>
      <c r="E318" s="8">
        <v>0.4</v>
      </c>
      <c r="F318" s="8">
        <f t="shared" si="151"/>
        <v>0.43228253624806767</v>
      </c>
      <c r="G318" s="9">
        <f t="shared" si="179"/>
        <v>-1.8832057720259163</v>
      </c>
      <c r="H318" s="8">
        <v>-0.46389999999999998</v>
      </c>
      <c r="I318" s="8">
        <f t="shared" si="152"/>
        <v>-0.46999042074055597</v>
      </c>
      <c r="J318" s="9">
        <f t="shared" si="153"/>
        <v>-0.26999042074055596</v>
      </c>
      <c r="K318" s="8">
        <v>-0.24299999999999999</v>
      </c>
      <c r="L318" s="8">
        <f t="shared" si="154"/>
        <v>-0.2811504213998407</v>
      </c>
      <c r="M318" s="9">
        <f t="shared" si="180"/>
        <v>-0.7231841371145602</v>
      </c>
      <c r="N318" s="17">
        <v>-31.2</v>
      </c>
      <c r="O318" s="17">
        <f t="shared" si="182"/>
        <v>-26.759517157002666</v>
      </c>
      <c r="P318" s="79">
        <f t="shared" si="185"/>
        <v>-0.41593471175988223</v>
      </c>
      <c r="Q318" t="str">
        <f>_xll.BDH($Q$2,"PX_LAST",A318,A318,"Days=A","Fill=P")</f>
        <v>#N/A Invalid Security</v>
      </c>
      <c r="R318" t="e">
        <f t="shared" si="184"/>
        <v>#VALUE!</v>
      </c>
      <c r="S318" t="e">
        <f t="shared" si="186"/>
        <v>#VALUE!</v>
      </c>
      <c r="U318" s="40" t="e">
        <f t="shared" si="181"/>
        <v>#VALUE!</v>
      </c>
      <c r="V318" s="14" t="e">
        <f t="shared" si="177"/>
        <v>#VALUE!</v>
      </c>
      <c r="W318" t="e">
        <f t="shared" si="171"/>
        <v>#VALUE!</v>
      </c>
      <c r="X318" s="17" t="e">
        <f t="shared" si="160"/>
        <v>#VALUE!</v>
      </c>
      <c r="Y318" s="34" t="e">
        <f t="shared" si="176"/>
        <v>#VALUE!</v>
      </c>
      <c r="Z318">
        <v>0</v>
      </c>
      <c r="AB318" s="16">
        <f t="shared" si="183"/>
        <v>42490</v>
      </c>
      <c r="AC318" s="1" t="e">
        <f t="shared" si="155"/>
        <v>#VALUE!</v>
      </c>
      <c r="AD318" s="1" t="e">
        <f t="shared" si="155"/>
        <v>#VALUE!</v>
      </c>
      <c r="AE318" s="1" t="e">
        <f t="shared" si="155"/>
        <v>#VALUE!</v>
      </c>
      <c r="AF318" s="1" t="e">
        <f t="shared" si="155"/>
        <v>#VALUE!</v>
      </c>
      <c r="AG318">
        <v>0</v>
      </c>
      <c r="AH318" s="1">
        <v>-27.8</v>
      </c>
      <c r="AJ318" s="16">
        <f t="shared" si="156"/>
        <v>42490</v>
      </c>
      <c r="AK318" s="1" t="e">
        <f t="shared" si="161"/>
        <v>#VALUE!</v>
      </c>
      <c r="AL318" s="1" t="e">
        <f t="shared" si="161"/>
        <v>#VALUE!</v>
      </c>
      <c r="AM318" s="1" t="e">
        <f t="shared" si="161"/>
        <v>#VALUE!</v>
      </c>
      <c r="AN318" s="1" t="e">
        <f t="shared" si="161"/>
        <v>#VALUE!</v>
      </c>
      <c r="AO318" s="1" t="e">
        <f t="shared" si="162"/>
        <v>#VALUE!</v>
      </c>
      <c r="AP318" s="1" t="e">
        <f t="shared" si="163"/>
        <v>#VALUE!</v>
      </c>
      <c r="AQ318" s="1" t="e">
        <f t="shared" si="164"/>
        <v>#VALUE!</v>
      </c>
      <c r="AR318" s="1" t="e">
        <f t="shared" si="165"/>
        <v>#VALUE!</v>
      </c>
      <c r="AU318" s="16">
        <f t="shared" si="169"/>
        <v>42490</v>
      </c>
      <c r="AV318" t="e">
        <f t="shared" si="172"/>
        <v>#VALUE!</v>
      </c>
      <c r="AW318" t="e">
        <f t="shared" si="173"/>
        <v>#VALUE!</v>
      </c>
      <c r="AZ318" s="7">
        <f t="shared" si="157"/>
        <v>42490</v>
      </c>
      <c r="BA318" s="1">
        <f>_xll.BDH($BA$4,"PX_LAST",$A317,$A317,"Days=A","Fill=P")</f>
        <v>2059.7399999999998</v>
      </c>
      <c r="BB318" s="1" t="e">
        <f t="shared" si="166"/>
        <v>#VALUE!</v>
      </c>
      <c r="BC318" s="1" t="e">
        <f t="shared" si="167"/>
        <v>#VALUE!</v>
      </c>
      <c r="BD318" s="1">
        <f t="shared" si="170"/>
        <v>6.5991108718941094E-2</v>
      </c>
      <c r="BE318" s="1" t="e">
        <f t="shared" si="168"/>
        <v>#VALUE!</v>
      </c>
      <c r="BF318" s="1" t="e">
        <f t="shared" si="174"/>
        <v>#VALUE!</v>
      </c>
      <c r="BG318" s="1">
        <f t="shared" si="175"/>
        <v>520.88612396631481</v>
      </c>
    </row>
    <row r="319" spans="1:59" x14ac:dyDescent="0.25">
      <c r="A319" s="7">
        <v>42521</v>
      </c>
      <c r="B319" s="8">
        <v>6.6425999999999999E-2</v>
      </c>
      <c r="C319" s="8">
        <f t="shared" si="150"/>
        <v>5.1641324642605277E-2</v>
      </c>
      <c r="D319" s="9">
        <f t="shared" si="178"/>
        <v>-0.28643023437503617</v>
      </c>
      <c r="E319" s="8">
        <v>0</v>
      </c>
      <c r="F319" s="8">
        <f t="shared" si="151"/>
        <v>8.645650724961354E-2</v>
      </c>
      <c r="G319" s="9">
        <f t="shared" si="179"/>
        <v>-1.8676672855529122</v>
      </c>
      <c r="H319" s="8">
        <v>-0.45979999999999999</v>
      </c>
      <c r="I319" s="8">
        <f t="shared" si="152"/>
        <v>-0.46183808414811123</v>
      </c>
      <c r="J319" s="9">
        <f t="shared" si="153"/>
        <v>-0.26183808414811122</v>
      </c>
      <c r="K319" s="8">
        <v>-5.6000000000000001E-2</v>
      </c>
      <c r="L319" s="8">
        <f t="shared" si="154"/>
        <v>-0.10103008427996815</v>
      </c>
      <c r="M319" s="9">
        <f t="shared" si="180"/>
        <v>-0.14577721621466636</v>
      </c>
      <c r="N319" s="17">
        <v>-18.600000000000001</v>
      </c>
      <c r="O319" s="17">
        <f t="shared" si="182"/>
        <v>-20.231903431400536</v>
      </c>
      <c r="P319" s="79">
        <f t="shared" si="185"/>
        <v>1.5842854584811668E-2</v>
      </c>
      <c r="Q319" t="str">
        <f>_xll.BDH($Q$2,"PX_LAST",A319,A319,"Days=A","Fill=P")</f>
        <v>#N/A Invalid Security</v>
      </c>
      <c r="R319" t="e">
        <f t="shared" si="184"/>
        <v>#VALUE!</v>
      </c>
      <c r="S319" t="e">
        <f t="shared" si="186"/>
        <v>#VALUE!</v>
      </c>
      <c r="U319" s="40" t="e">
        <f t="shared" si="181"/>
        <v>#VALUE!</v>
      </c>
      <c r="V319" s="14" t="e">
        <f t="shared" si="177"/>
        <v>#VALUE!</v>
      </c>
      <c r="W319" t="e">
        <f t="shared" si="171"/>
        <v>#VALUE!</v>
      </c>
      <c r="X319" s="17" t="e">
        <f t="shared" si="160"/>
        <v>#VALUE!</v>
      </c>
      <c r="Y319" s="34" t="e">
        <f t="shared" si="176"/>
        <v>#VALUE!</v>
      </c>
      <c r="Z319">
        <v>0</v>
      </c>
      <c r="AB319" s="16">
        <f t="shared" si="183"/>
        <v>42521</v>
      </c>
      <c r="AC319" s="1" t="e">
        <f t="shared" si="155"/>
        <v>#VALUE!</v>
      </c>
      <c r="AD319" s="1" t="e">
        <f t="shared" si="155"/>
        <v>#VALUE!</v>
      </c>
      <c r="AE319" s="1" t="e">
        <f t="shared" si="155"/>
        <v>#VALUE!</v>
      </c>
      <c r="AF319" s="1" t="e">
        <f t="shared" si="155"/>
        <v>#VALUE!</v>
      </c>
      <c r="AG319">
        <v>0</v>
      </c>
      <c r="AH319" s="1">
        <v>-18.600000000000001</v>
      </c>
      <c r="AJ319" s="16">
        <f t="shared" si="156"/>
        <v>42521</v>
      </c>
      <c r="AK319" s="1" t="e">
        <f t="shared" si="161"/>
        <v>#VALUE!</v>
      </c>
      <c r="AL319" s="1" t="e">
        <f t="shared" si="161"/>
        <v>#VALUE!</v>
      </c>
      <c r="AM319" s="1" t="e">
        <f t="shared" si="161"/>
        <v>#VALUE!</v>
      </c>
      <c r="AN319" s="1" t="e">
        <f t="shared" si="161"/>
        <v>#VALUE!</v>
      </c>
      <c r="AO319" s="1" t="e">
        <f t="shared" si="162"/>
        <v>#VALUE!</v>
      </c>
      <c r="AP319" s="1" t="e">
        <f t="shared" si="163"/>
        <v>#VALUE!</v>
      </c>
      <c r="AQ319" s="1" t="e">
        <f t="shared" si="164"/>
        <v>#VALUE!</v>
      </c>
      <c r="AR319" s="1" t="e">
        <f t="shared" si="165"/>
        <v>#VALUE!</v>
      </c>
      <c r="AU319" s="16">
        <f t="shared" si="169"/>
        <v>42521</v>
      </c>
      <c r="AV319" t="e">
        <f t="shared" si="172"/>
        <v>#VALUE!</v>
      </c>
      <c r="AW319" t="e">
        <f t="shared" si="173"/>
        <v>#VALUE!</v>
      </c>
      <c r="AZ319" s="7">
        <f t="shared" si="157"/>
        <v>42521</v>
      </c>
      <c r="BA319" s="1">
        <f>_xll.BDH($BA$4,"PX_LAST",$A318,$A318,"Days=A","Fill=P")</f>
        <v>2065.3000000000002</v>
      </c>
      <c r="BB319" s="1" t="e">
        <f t="shared" si="166"/>
        <v>#VALUE!</v>
      </c>
      <c r="BC319" s="1" t="e">
        <f t="shared" si="167"/>
        <v>#VALUE!</v>
      </c>
      <c r="BD319" s="1">
        <f t="shared" si="170"/>
        <v>2.69936982337593E-3</v>
      </c>
      <c r="BE319" s="1" t="e">
        <f t="shared" si="168"/>
        <v>#VALUE!</v>
      </c>
      <c r="BF319" s="1" t="e">
        <f t="shared" si="174"/>
        <v>#VALUE!</v>
      </c>
      <c r="BG319" s="1">
        <f t="shared" si="175"/>
        <v>522.29218825076475</v>
      </c>
    </row>
    <row r="320" spans="1:59" x14ac:dyDescent="0.25">
      <c r="A320" s="7">
        <v>42551</v>
      </c>
      <c r="B320" s="8">
        <v>-4.9228000000000001E-2</v>
      </c>
      <c r="C320" s="8">
        <f t="shared" si="150"/>
        <v>-2.905413507147895E-2</v>
      </c>
      <c r="D320" s="9">
        <f t="shared" si="178"/>
        <v>-1.6332211882998915</v>
      </c>
      <c r="E320" s="8">
        <v>-0.4</v>
      </c>
      <c r="F320" s="8">
        <f t="shared" si="151"/>
        <v>-0.30270869855007737</v>
      </c>
      <c r="G320" s="9">
        <f t="shared" si="179"/>
        <v>-1.86980075116183</v>
      </c>
      <c r="H320" s="8">
        <v>0.13730000000000001</v>
      </c>
      <c r="I320" s="8">
        <f t="shared" si="152"/>
        <v>1.7472383170377762E-2</v>
      </c>
      <c r="J320" s="9">
        <f t="shared" si="153"/>
        <v>0.21747238317037776</v>
      </c>
      <c r="K320" s="8">
        <v>-0.3</v>
      </c>
      <c r="L320" s="8">
        <f t="shared" si="154"/>
        <v>-0.26020601685599365</v>
      </c>
      <c r="M320" s="9">
        <f t="shared" si="180"/>
        <v>-0.52471820088663168</v>
      </c>
      <c r="N320" s="17">
        <v>-19.8</v>
      </c>
      <c r="O320" s="17">
        <f t="shared" si="182"/>
        <v>-19.886380686280109</v>
      </c>
      <c r="P320" s="79">
        <f t="shared" si="185"/>
        <v>0.15652508574466867</v>
      </c>
      <c r="Q320" t="str">
        <f>_xll.BDH($Q$2,"PX_LAST",A320,A320,"Days=A","Fill=P")</f>
        <v>#N/A Invalid Security</v>
      </c>
      <c r="R320" t="e">
        <f t="shared" si="184"/>
        <v>#VALUE!</v>
      </c>
      <c r="S320" t="e">
        <f t="shared" si="186"/>
        <v>#VALUE!</v>
      </c>
      <c r="U320" s="40" t="e">
        <f t="shared" si="181"/>
        <v>#VALUE!</v>
      </c>
      <c r="V320" s="14" t="e">
        <f t="shared" si="177"/>
        <v>#VALUE!</v>
      </c>
      <c r="W320" t="e">
        <f t="shared" si="171"/>
        <v>#VALUE!</v>
      </c>
      <c r="X320" s="17" t="e">
        <f t="shared" si="160"/>
        <v>#VALUE!</v>
      </c>
      <c r="Y320" s="34" t="e">
        <f t="shared" si="176"/>
        <v>#VALUE!</v>
      </c>
      <c r="Z320">
        <v>0</v>
      </c>
      <c r="AB320" s="16">
        <f t="shared" si="183"/>
        <v>42551</v>
      </c>
      <c r="AC320" s="1" t="e">
        <f t="shared" si="155"/>
        <v>#VALUE!</v>
      </c>
      <c r="AD320" s="1" t="e">
        <f t="shared" si="155"/>
        <v>#VALUE!</v>
      </c>
      <c r="AE320" s="1" t="e">
        <f t="shared" si="155"/>
        <v>#VALUE!</v>
      </c>
      <c r="AF320" s="1" t="e">
        <f t="shared" si="155"/>
        <v>#VALUE!</v>
      </c>
      <c r="AG320">
        <v>0</v>
      </c>
      <c r="AH320" s="1">
        <v>-19.8</v>
      </c>
      <c r="AJ320" s="16">
        <f t="shared" si="156"/>
        <v>42551</v>
      </c>
      <c r="AK320" s="1" t="e">
        <f t="shared" si="161"/>
        <v>#VALUE!</v>
      </c>
      <c r="AL320" s="1" t="e">
        <f t="shared" si="161"/>
        <v>#VALUE!</v>
      </c>
      <c r="AM320" s="1" t="e">
        <f t="shared" si="161"/>
        <v>#VALUE!</v>
      </c>
      <c r="AN320" s="1" t="e">
        <f t="shared" si="161"/>
        <v>#VALUE!</v>
      </c>
      <c r="AO320" s="1" t="e">
        <f t="shared" si="162"/>
        <v>#VALUE!</v>
      </c>
      <c r="AP320" s="1" t="e">
        <f t="shared" si="163"/>
        <v>#VALUE!</v>
      </c>
      <c r="AQ320" s="1" t="e">
        <f t="shared" si="164"/>
        <v>#VALUE!</v>
      </c>
      <c r="AR320" s="1" t="e">
        <f t="shared" si="165"/>
        <v>#VALUE!</v>
      </c>
      <c r="AU320" s="16">
        <f t="shared" si="169"/>
        <v>42551</v>
      </c>
      <c r="AV320" t="e">
        <f t="shared" si="172"/>
        <v>#VALUE!</v>
      </c>
      <c r="AW320" t="e">
        <f t="shared" si="173"/>
        <v>#VALUE!</v>
      </c>
      <c r="AZ320" s="7">
        <f t="shared" si="157"/>
        <v>42551</v>
      </c>
      <c r="BA320" s="1">
        <f>_xll.BDH($BA$4,"PX_LAST",$A319,$A319,"Days=A","Fill=P")</f>
        <v>2096.96</v>
      </c>
      <c r="BB320" s="1" t="e">
        <f t="shared" si="166"/>
        <v>#VALUE!</v>
      </c>
      <c r="BC320" s="1" t="e">
        <f t="shared" si="167"/>
        <v>#VALUE!</v>
      </c>
      <c r="BD320" s="1">
        <f t="shared" si="170"/>
        <v>1.5329492083474561E-2</v>
      </c>
      <c r="BE320" s="1" t="e">
        <f t="shared" si="168"/>
        <v>#VALUE!</v>
      </c>
      <c r="BF320" s="1" t="e">
        <f t="shared" si="174"/>
        <v>#VALUE!</v>
      </c>
      <c r="BG320" s="1">
        <f t="shared" si="175"/>
        <v>530.29866221581551</v>
      </c>
    </row>
    <row r="321" spans="1:59" x14ac:dyDescent="0.25">
      <c r="A321" s="7">
        <v>42582</v>
      </c>
      <c r="B321" s="8">
        <v>-1.2750000000000001E-3</v>
      </c>
      <c r="C321" s="8">
        <f t="shared" si="150"/>
        <v>-6.8308270142957905E-3</v>
      </c>
      <c r="D321" s="9">
        <f t="shared" si="178"/>
        <v>-1.1324604751130363</v>
      </c>
      <c r="E321" s="8">
        <v>0.3</v>
      </c>
      <c r="F321" s="8">
        <f t="shared" si="151"/>
        <v>0.17945826028998452</v>
      </c>
      <c r="G321" s="9">
        <f t="shared" si="179"/>
        <v>-1.4494304470329658</v>
      </c>
      <c r="H321" s="8">
        <v>1.5299999999999999E-2</v>
      </c>
      <c r="I321" s="8">
        <f t="shared" si="152"/>
        <v>1.5734476634075553E-2</v>
      </c>
      <c r="J321" s="9">
        <f t="shared" si="153"/>
        <v>0.21573447663407558</v>
      </c>
      <c r="K321" s="8">
        <v>-0.17599999999999999</v>
      </c>
      <c r="L321" s="8">
        <f t="shared" si="154"/>
        <v>-0.19284120337119875</v>
      </c>
      <c r="M321" s="9">
        <f t="shared" si="180"/>
        <v>-0.20555695554917464</v>
      </c>
      <c r="N321" s="17">
        <v>16.3</v>
      </c>
      <c r="O321" s="17">
        <f t="shared" si="182"/>
        <v>9.0627238627439795</v>
      </c>
      <c r="P321" s="79">
        <f t="shared" si="185"/>
        <v>1.9382483053060677</v>
      </c>
      <c r="Q321" t="str">
        <f>_xll.BDH($Q$2,"PX_LAST",A321,A321,"Days=A","Fill=P")</f>
        <v>#N/A Invalid Security</v>
      </c>
      <c r="R321" t="e">
        <f t="shared" si="184"/>
        <v>#VALUE!</v>
      </c>
      <c r="S321" t="e">
        <f t="shared" si="186"/>
        <v>#VALUE!</v>
      </c>
      <c r="U321" s="40" t="e">
        <f t="shared" si="181"/>
        <v>#VALUE!</v>
      </c>
      <c r="V321" s="14" t="e">
        <f t="shared" si="177"/>
        <v>#VALUE!</v>
      </c>
      <c r="W321" t="e">
        <f t="shared" si="171"/>
        <v>#VALUE!</v>
      </c>
      <c r="X321" s="17" t="e">
        <f t="shared" si="160"/>
        <v>#VALUE!</v>
      </c>
      <c r="Y321" s="34" t="e">
        <f t="shared" si="176"/>
        <v>#VALUE!</v>
      </c>
      <c r="Z321">
        <v>0</v>
      </c>
      <c r="AB321" s="16">
        <f t="shared" si="183"/>
        <v>42582</v>
      </c>
      <c r="AC321" s="1" t="e">
        <f t="shared" si="155"/>
        <v>#VALUE!</v>
      </c>
      <c r="AD321" s="1" t="e">
        <f t="shared" si="155"/>
        <v>#VALUE!</v>
      </c>
      <c r="AE321" s="1" t="e">
        <f t="shared" si="155"/>
        <v>#VALUE!</v>
      </c>
      <c r="AF321" s="1" t="e">
        <f t="shared" si="155"/>
        <v>#VALUE!</v>
      </c>
      <c r="AG321">
        <v>0</v>
      </c>
      <c r="AH321" s="1">
        <v>16.3</v>
      </c>
      <c r="AJ321" s="16">
        <f t="shared" si="156"/>
        <v>42582</v>
      </c>
      <c r="AK321" s="1" t="e">
        <f t="shared" si="161"/>
        <v>#VALUE!</v>
      </c>
      <c r="AL321" s="1" t="e">
        <f t="shared" si="161"/>
        <v>#VALUE!</v>
      </c>
      <c r="AM321" s="1" t="e">
        <f t="shared" si="161"/>
        <v>#VALUE!</v>
      </c>
      <c r="AN321" s="1" t="e">
        <f t="shared" si="161"/>
        <v>#VALUE!</v>
      </c>
      <c r="AO321" s="1" t="e">
        <f t="shared" si="162"/>
        <v>#VALUE!</v>
      </c>
      <c r="AP321" s="1" t="e">
        <f t="shared" si="163"/>
        <v>#VALUE!</v>
      </c>
      <c r="AQ321" s="1" t="e">
        <f t="shared" si="164"/>
        <v>#VALUE!</v>
      </c>
      <c r="AR321" s="1" t="e">
        <f t="shared" si="165"/>
        <v>#VALUE!</v>
      </c>
      <c r="AU321" s="16">
        <f t="shared" si="169"/>
        <v>42582</v>
      </c>
      <c r="AV321" t="e">
        <f t="shared" si="172"/>
        <v>#VALUE!</v>
      </c>
      <c r="AW321" t="e">
        <f t="shared" si="173"/>
        <v>#VALUE!</v>
      </c>
      <c r="AZ321" s="7">
        <f t="shared" si="157"/>
        <v>42582</v>
      </c>
      <c r="BA321" s="1">
        <f>_xll.BDH($BA$4,"PX_LAST",$A320,$A320,"Days=A","Fill=P")</f>
        <v>2098.86</v>
      </c>
      <c r="BB321" s="1" t="e">
        <f t="shared" si="166"/>
        <v>#VALUE!</v>
      </c>
      <c r="BC321" s="1" t="e">
        <f t="shared" si="167"/>
        <v>#VALUE!</v>
      </c>
      <c r="BD321" s="1">
        <f t="shared" si="170"/>
        <v>9.0607355409733081E-4</v>
      </c>
      <c r="BE321" s="1" t="e">
        <f t="shared" si="168"/>
        <v>#VALUE!</v>
      </c>
      <c r="BF321" s="1" t="e">
        <f t="shared" si="174"/>
        <v>#VALUE!</v>
      </c>
      <c r="BG321" s="1">
        <f t="shared" si="175"/>
        <v>530.7791518094225</v>
      </c>
    </row>
    <row r="322" spans="1:59" x14ac:dyDescent="0.25">
      <c r="A322" s="7">
        <v>42613</v>
      </c>
      <c r="B322" s="8">
        <v>0.17872499999999999</v>
      </c>
      <c r="C322" s="8">
        <f t="shared" si="150"/>
        <v>0.14161383459714083</v>
      </c>
      <c r="D322" s="9">
        <f t="shared" si="178"/>
        <v>1.5749632418040393</v>
      </c>
      <c r="E322" s="8">
        <v>0.4</v>
      </c>
      <c r="F322" s="8">
        <f t="shared" si="151"/>
        <v>0.35589165205799694</v>
      </c>
      <c r="G322" s="9">
        <f t="shared" si="179"/>
        <v>-1.2418124242253934</v>
      </c>
      <c r="H322" s="8">
        <v>-0.1227</v>
      </c>
      <c r="I322" s="8">
        <f t="shared" si="152"/>
        <v>-9.5013104673184898E-2</v>
      </c>
      <c r="J322" s="9">
        <f t="shared" si="153"/>
        <v>0.10498689532681511</v>
      </c>
      <c r="K322" s="8">
        <v>-0.189</v>
      </c>
      <c r="L322" s="8">
        <f t="shared" si="154"/>
        <v>-0.18976824067423975</v>
      </c>
      <c r="M322" s="9">
        <f t="shared" si="180"/>
        <v>-0.11212790411869315</v>
      </c>
      <c r="N322" s="17">
        <v>13.5</v>
      </c>
      <c r="O322" s="17">
        <f t="shared" si="182"/>
        <v>12.612544772548796</v>
      </c>
      <c r="P322" s="79">
        <f t="shared" si="185"/>
        <v>2.3171505471904092</v>
      </c>
      <c r="Q322" t="str">
        <f>_xll.BDH($Q$2,"PX_LAST",A322,A322,"Days=A","Fill=P")</f>
        <v>#N/A Invalid Security</v>
      </c>
      <c r="R322" t="e">
        <f t="shared" si="184"/>
        <v>#VALUE!</v>
      </c>
      <c r="S322" t="e">
        <f t="shared" si="186"/>
        <v>#VALUE!</v>
      </c>
      <c r="U322" s="40" t="e">
        <f t="shared" si="181"/>
        <v>#VALUE!</v>
      </c>
      <c r="V322" s="14" t="e">
        <f t="shared" si="177"/>
        <v>#VALUE!</v>
      </c>
      <c r="W322" t="e">
        <f t="shared" si="171"/>
        <v>#VALUE!</v>
      </c>
      <c r="X322" s="17" t="e">
        <f t="shared" si="160"/>
        <v>#VALUE!</v>
      </c>
      <c r="Y322" s="34" t="e">
        <f t="shared" si="176"/>
        <v>#VALUE!</v>
      </c>
      <c r="Z322">
        <v>0</v>
      </c>
      <c r="AB322" s="16">
        <f t="shared" si="183"/>
        <v>42613</v>
      </c>
      <c r="AC322" s="1" t="e">
        <f t="shared" si="155"/>
        <v>#VALUE!</v>
      </c>
      <c r="AD322" s="1" t="e">
        <f t="shared" si="155"/>
        <v>#VALUE!</v>
      </c>
      <c r="AE322" s="1" t="e">
        <f t="shared" si="155"/>
        <v>#VALUE!</v>
      </c>
      <c r="AF322" s="1" t="e">
        <f t="shared" si="155"/>
        <v>#VALUE!</v>
      </c>
      <c r="AG322">
        <v>0</v>
      </c>
      <c r="AH322" s="1">
        <v>13.5</v>
      </c>
      <c r="AJ322" s="16">
        <f t="shared" si="156"/>
        <v>42613</v>
      </c>
      <c r="AK322" s="1" t="e">
        <f t="shared" si="161"/>
        <v>#VALUE!</v>
      </c>
      <c r="AL322" s="1" t="e">
        <f t="shared" si="161"/>
        <v>#VALUE!</v>
      </c>
      <c r="AM322" s="1" t="e">
        <f t="shared" si="161"/>
        <v>#VALUE!</v>
      </c>
      <c r="AN322" s="1" t="e">
        <f t="shared" si="161"/>
        <v>#VALUE!</v>
      </c>
      <c r="AO322" s="1" t="e">
        <f t="shared" si="162"/>
        <v>#VALUE!</v>
      </c>
      <c r="AP322" s="1" t="e">
        <f t="shared" si="163"/>
        <v>#VALUE!</v>
      </c>
      <c r="AQ322" s="1" t="e">
        <f t="shared" si="164"/>
        <v>#VALUE!</v>
      </c>
      <c r="AR322" s="1" t="e">
        <f t="shared" si="165"/>
        <v>#VALUE!</v>
      </c>
      <c r="AU322" s="16">
        <f t="shared" si="169"/>
        <v>42613</v>
      </c>
      <c r="AV322" t="e">
        <f t="shared" si="172"/>
        <v>#VALUE!</v>
      </c>
      <c r="AW322" t="e">
        <f t="shared" si="173"/>
        <v>#VALUE!</v>
      </c>
      <c r="AZ322" s="7">
        <f t="shared" si="157"/>
        <v>42613</v>
      </c>
      <c r="BA322" s="1">
        <f>_xll.BDH($BA$4,"PX_LAST",$A321,$A321,"Days=A","Fill=P")</f>
        <v>2173.6</v>
      </c>
      <c r="BB322" s="1" t="e">
        <f t="shared" si="166"/>
        <v>#VALUE!</v>
      </c>
      <c r="BC322" s="1" t="e">
        <f t="shared" si="167"/>
        <v>#VALUE!</v>
      </c>
      <c r="BD322" s="1">
        <f t="shared" si="170"/>
        <v>3.5609807228685897E-2</v>
      </c>
      <c r="BE322" s="1" t="e">
        <f t="shared" si="168"/>
        <v>#VALUE!</v>
      </c>
      <c r="BF322" s="1" t="e">
        <f t="shared" si="174"/>
        <v>#VALUE!</v>
      </c>
      <c r="BG322" s="1">
        <f t="shared" si="175"/>
        <v>549.68009508636146</v>
      </c>
    </row>
    <row r="323" spans="1:59" x14ac:dyDescent="0.25">
      <c r="A323" s="7">
        <v>42643</v>
      </c>
      <c r="B323" s="8">
        <v>7.9838999999999993E-2</v>
      </c>
      <c r="C323" s="8">
        <f t="shared" si="150"/>
        <v>9.2193966919428175E-2</v>
      </c>
      <c r="D323" s="9">
        <f t="shared" si="178"/>
        <v>0.85792537280759873</v>
      </c>
      <c r="E323" s="8">
        <v>0.6</v>
      </c>
      <c r="F323" s="8">
        <f t="shared" si="151"/>
        <v>0.55117833041159936</v>
      </c>
      <c r="G323" s="9">
        <f t="shared" si="179"/>
        <v>-1.010900730293071</v>
      </c>
      <c r="H323" s="8">
        <v>-0.1318</v>
      </c>
      <c r="I323" s="8">
        <f t="shared" si="152"/>
        <v>-0.12444262093463698</v>
      </c>
      <c r="J323" s="9">
        <f t="shared" si="153"/>
        <v>7.5557379065363028E-2</v>
      </c>
      <c r="K323" s="8">
        <v>-0.30099999999999999</v>
      </c>
      <c r="L323" s="8">
        <f t="shared" si="154"/>
        <v>-0.27875364813484799</v>
      </c>
      <c r="M323" s="9">
        <f t="shared" si="180"/>
        <v>-0.40691767057148587</v>
      </c>
      <c r="N323" s="17">
        <v>-5.0999999999999996</v>
      </c>
      <c r="O323" s="17">
        <f t="shared" si="182"/>
        <v>-1.5574910454902406</v>
      </c>
      <c r="P323" s="79">
        <f t="shared" si="185"/>
        <v>1.4327736574256511</v>
      </c>
      <c r="Q323" t="str">
        <f>_xll.BDH($Q$2,"PX_LAST",A323,A323,"Days=A","Fill=P")</f>
        <v>#N/A Invalid Security</v>
      </c>
      <c r="R323" t="e">
        <f t="shared" si="184"/>
        <v>#VALUE!</v>
      </c>
      <c r="S323" t="e">
        <f t="shared" si="186"/>
        <v>#VALUE!</v>
      </c>
      <c r="U323" s="40" t="e">
        <f t="shared" si="181"/>
        <v>#VALUE!</v>
      </c>
      <c r="V323" s="14" t="e">
        <f t="shared" si="177"/>
        <v>#VALUE!</v>
      </c>
      <c r="W323" t="e">
        <f t="shared" si="171"/>
        <v>#VALUE!</v>
      </c>
      <c r="X323" s="17" t="e">
        <f t="shared" si="160"/>
        <v>#VALUE!</v>
      </c>
      <c r="Y323" s="34" t="e">
        <f t="shared" si="176"/>
        <v>#VALUE!</v>
      </c>
      <c r="Z323">
        <v>0</v>
      </c>
      <c r="AB323" s="16">
        <f t="shared" ref="AB323:AB354" si="187">A323</f>
        <v>42643</v>
      </c>
      <c r="AC323" s="1" t="e">
        <f t="shared" si="155"/>
        <v>#VALUE!</v>
      </c>
      <c r="AD323" s="1" t="e">
        <f t="shared" si="155"/>
        <v>#VALUE!</v>
      </c>
      <c r="AE323" s="1" t="e">
        <f t="shared" si="155"/>
        <v>#VALUE!</v>
      </c>
      <c r="AF323" s="1" t="e">
        <f t="shared" si="155"/>
        <v>#VALUE!</v>
      </c>
      <c r="AG323">
        <v>0</v>
      </c>
      <c r="AH323" s="1">
        <v>-5.0999999999999996</v>
      </c>
      <c r="AJ323" s="16">
        <f t="shared" si="156"/>
        <v>42643</v>
      </c>
      <c r="AK323" s="1" t="e">
        <f t="shared" si="161"/>
        <v>#VALUE!</v>
      </c>
      <c r="AL323" s="1" t="e">
        <f t="shared" si="161"/>
        <v>#VALUE!</v>
      </c>
      <c r="AM323" s="1" t="e">
        <f t="shared" si="161"/>
        <v>#VALUE!</v>
      </c>
      <c r="AN323" s="1" t="e">
        <f t="shared" si="161"/>
        <v>#VALUE!</v>
      </c>
      <c r="AO323" s="1" t="e">
        <f t="shared" si="162"/>
        <v>#VALUE!</v>
      </c>
      <c r="AP323" s="1" t="e">
        <f t="shared" si="163"/>
        <v>#VALUE!</v>
      </c>
      <c r="AQ323" s="1" t="e">
        <f t="shared" si="164"/>
        <v>#VALUE!</v>
      </c>
      <c r="AR323" s="1" t="e">
        <f t="shared" si="165"/>
        <v>#VALUE!</v>
      </c>
      <c r="AU323" s="16">
        <f t="shared" si="169"/>
        <v>42643</v>
      </c>
      <c r="AV323" t="e">
        <f t="shared" si="172"/>
        <v>#VALUE!</v>
      </c>
      <c r="AW323" t="e">
        <f t="shared" si="173"/>
        <v>#VALUE!</v>
      </c>
      <c r="AZ323" s="7">
        <f t="shared" si="157"/>
        <v>42643</v>
      </c>
      <c r="BA323" s="1">
        <f>_xll.BDH($BA$4,"PX_LAST",$A322,$A322,"Days=A","Fill=P")</f>
        <v>2170.9499999999998</v>
      </c>
      <c r="BB323" s="1" t="e">
        <f t="shared" si="166"/>
        <v>#VALUE!</v>
      </c>
      <c r="BC323" s="1" t="e">
        <f t="shared" si="167"/>
        <v>#VALUE!</v>
      </c>
      <c r="BD323" s="1">
        <f t="shared" si="170"/>
        <v>-1.2191755612808164E-3</v>
      </c>
      <c r="BE323" s="1" t="e">
        <f t="shared" si="168"/>
        <v>#VALUE!</v>
      </c>
      <c r="BF323" s="1" t="e">
        <f t="shared" si="174"/>
        <v>#VALUE!</v>
      </c>
      <c r="BG323" s="1">
        <f t="shared" si="175"/>
        <v>549.00993854790966</v>
      </c>
    </row>
    <row r="324" spans="1:59" x14ac:dyDescent="0.25">
      <c r="A324" s="7">
        <v>42674</v>
      </c>
      <c r="B324" s="8">
        <v>7.6404E-2</v>
      </c>
      <c r="C324" s="8">
        <f t="shared" si="150"/>
        <v>7.9561993383885643E-2</v>
      </c>
      <c r="D324" s="9">
        <f t="shared" si="178"/>
        <v>0.61089866976134166</v>
      </c>
      <c r="E324" s="8">
        <v>0.3</v>
      </c>
      <c r="F324" s="8">
        <f t="shared" si="151"/>
        <v>0.35023566608231987</v>
      </c>
      <c r="G324" s="9">
        <f t="shared" si="179"/>
        <v>-1.0428585823621199</v>
      </c>
      <c r="H324" s="8">
        <v>-0.3337</v>
      </c>
      <c r="I324" s="8">
        <f t="shared" si="152"/>
        <v>-0.29184852418692742</v>
      </c>
      <c r="J324" s="9">
        <f t="shared" si="153"/>
        <v>-9.1848524186927405E-2</v>
      </c>
      <c r="K324" s="8">
        <v>-0.46100000000000002</v>
      </c>
      <c r="L324" s="8">
        <f t="shared" si="154"/>
        <v>-0.4245507296269696</v>
      </c>
      <c r="M324" s="9">
        <f t="shared" si="180"/>
        <v>-0.87524707097771104</v>
      </c>
      <c r="N324" s="17">
        <v>-8.1</v>
      </c>
      <c r="O324" s="17">
        <f t="shared" si="182"/>
        <v>-6.7914982090980489</v>
      </c>
      <c r="P324" s="79">
        <f t="shared" si="185"/>
        <v>1.0008924972980675</v>
      </c>
      <c r="Q324" t="str">
        <f>_xll.BDH($Q$2,"PX_LAST",A324,A324,"Days=A","Fill=P")</f>
        <v>#N/A Invalid Security</v>
      </c>
      <c r="R324" t="e">
        <f t="shared" si="184"/>
        <v>#VALUE!</v>
      </c>
      <c r="S324" t="e">
        <f t="shared" si="186"/>
        <v>#VALUE!</v>
      </c>
      <c r="U324" s="40" t="e">
        <f t="shared" si="181"/>
        <v>#VALUE!</v>
      </c>
      <c r="V324" s="14" t="e">
        <f t="shared" si="177"/>
        <v>#VALUE!</v>
      </c>
      <c r="W324" t="e">
        <f t="shared" si="171"/>
        <v>#VALUE!</v>
      </c>
      <c r="X324" s="17" t="e">
        <f t="shared" si="160"/>
        <v>#VALUE!</v>
      </c>
      <c r="Y324" s="34" t="e">
        <f t="shared" si="176"/>
        <v>#VALUE!</v>
      </c>
      <c r="Z324">
        <v>0</v>
      </c>
      <c r="AB324" s="16">
        <f t="shared" si="187"/>
        <v>42674</v>
      </c>
      <c r="AC324" s="1" t="e">
        <f t="shared" si="155"/>
        <v>#VALUE!</v>
      </c>
      <c r="AD324" s="1" t="e">
        <f t="shared" si="155"/>
        <v>#VALUE!</v>
      </c>
      <c r="AE324" s="1" t="e">
        <f t="shared" si="155"/>
        <v>#VALUE!</v>
      </c>
      <c r="AF324" s="1" t="e">
        <f t="shared" ref="AF324:AF387" si="188">IF(OR($V324=AF$4,$V325=AF$4),$U324,NA())</f>
        <v>#VALUE!</v>
      </c>
      <c r="AG324">
        <v>0</v>
      </c>
      <c r="AH324" s="1">
        <v>-8.1</v>
      </c>
      <c r="AJ324" s="16">
        <f t="shared" si="156"/>
        <v>42674</v>
      </c>
      <c r="AK324" s="1" t="e">
        <f t="shared" si="161"/>
        <v>#VALUE!</v>
      </c>
      <c r="AL324" s="1" t="e">
        <f t="shared" si="161"/>
        <v>#VALUE!</v>
      </c>
      <c r="AM324" s="1" t="e">
        <f t="shared" si="161"/>
        <v>#VALUE!</v>
      </c>
      <c r="AN324" s="1" t="e">
        <f t="shared" si="161"/>
        <v>#VALUE!</v>
      </c>
      <c r="AO324" s="1" t="e">
        <f t="shared" si="162"/>
        <v>#VALUE!</v>
      </c>
      <c r="AP324" s="1" t="e">
        <f t="shared" si="163"/>
        <v>#VALUE!</v>
      </c>
      <c r="AQ324" s="1" t="e">
        <f t="shared" si="164"/>
        <v>#VALUE!</v>
      </c>
      <c r="AR324" s="1" t="e">
        <f t="shared" si="165"/>
        <v>#VALUE!</v>
      </c>
      <c r="AU324" s="16">
        <f t="shared" si="169"/>
        <v>42674</v>
      </c>
      <c r="AV324" t="e">
        <f t="shared" si="172"/>
        <v>#VALUE!</v>
      </c>
      <c r="AW324" t="e">
        <f t="shared" si="173"/>
        <v>#VALUE!</v>
      </c>
      <c r="AZ324" s="7">
        <f t="shared" si="157"/>
        <v>42674</v>
      </c>
      <c r="BA324" s="1">
        <f>_xll.BDH($BA$4,"PX_LAST",$A323,$A323,"Days=A","Fill=P")</f>
        <v>2168.27</v>
      </c>
      <c r="BB324" s="1" t="e">
        <f t="shared" si="166"/>
        <v>#VALUE!</v>
      </c>
      <c r="BC324" s="1" t="e">
        <f t="shared" si="167"/>
        <v>#VALUE!</v>
      </c>
      <c r="BD324" s="1">
        <f t="shared" si="170"/>
        <v>-1.2344825997834263E-3</v>
      </c>
      <c r="BE324" s="1" t="e">
        <f t="shared" si="168"/>
        <v>#VALUE!</v>
      </c>
      <c r="BF324" s="1" t="e">
        <f t="shared" si="174"/>
        <v>#VALUE!</v>
      </c>
      <c r="BG324" s="1">
        <f t="shared" si="175"/>
        <v>548.33219533166414</v>
      </c>
    </row>
    <row r="325" spans="1:59" x14ac:dyDescent="0.25">
      <c r="A325" s="7">
        <v>42704</v>
      </c>
      <c r="B325" s="8">
        <v>0.28275600000000001</v>
      </c>
      <c r="C325" s="8">
        <f t="shared" ref="C325:C388" si="189">C324*$AB$1+(1-$AB$1)*B325</f>
        <v>0.24211719867677714</v>
      </c>
      <c r="D325" s="9">
        <f t="shared" si="178"/>
        <v>3.3635837702647762</v>
      </c>
      <c r="E325" s="8">
        <v>0</v>
      </c>
      <c r="F325" s="8">
        <f t="shared" ref="F325:F388" si="190">F324*$AB$1+(1-$AB$1)*E325</f>
        <v>7.0047133216463983E-2</v>
      </c>
      <c r="G325" s="9">
        <f t="shared" si="179"/>
        <v>-1.1383720477680572</v>
      </c>
      <c r="H325" s="8">
        <v>-0.2281</v>
      </c>
      <c r="I325" s="8">
        <f t="shared" ref="I325:I388" si="191">I324*$AB$1+(1-$AB$1)*H325</f>
        <v>-0.24084970483738549</v>
      </c>
      <c r="J325" s="9">
        <f t="shared" ref="J325:J388" si="192">MAX(IF(I325&lt;-1,-1*SQRT(-I325),IF(I325&gt;1,SQRT(I325),I325)),-2)+0.2</f>
        <v>-4.0849704837385481E-2</v>
      </c>
      <c r="K325" s="8">
        <v>-0.10299999999999999</v>
      </c>
      <c r="L325" s="8">
        <f t="shared" ref="L325:L388" si="193">L324*$AB$1+(1-$AB$1)*K325</f>
        <v>-0.16731014592539392</v>
      </c>
      <c r="M325" s="9">
        <f t="shared" si="180"/>
        <v>0.29229875007500256</v>
      </c>
      <c r="N325" s="17">
        <v>17.8</v>
      </c>
      <c r="O325" s="17">
        <f t="shared" si="182"/>
        <v>12.881700358180392</v>
      </c>
      <c r="P325" s="79">
        <f t="shared" si="185"/>
        <v>2.1538524229579141</v>
      </c>
      <c r="Q325" t="str">
        <f>_xll.BDH($Q$2,"PX_LAST",A325,A325,"Days=A","Fill=P")</f>
        <v>#N/A Invalid Security</v>
      </c>
      <c r="R325" t="e">
        <f t="shared" si="184"/>
        <v>#VALUE!</v>
      </c>
      <c r="S325" t="e">
        <f t="shared" si="186"/>
        <v>#VALUE!</v>
      </c>
      <c r="U325" s="40" t="e">
        <f t="shared" si="181"/>
        <v>#VALUE!</v>
      </c>
      <c r="V325" s="14" t="e">
        <f t="shared" si="177"/>
        <v>#VALUE!</v>
      </c>
      <c r="W325" t="e">
        <f t="shared" si="171"/>
        <v>#VALUE!</v>
      </c>
      <c r="X325" s="17" t="e">
        <f t="shared" si="160"/>
        <v>#VALUE!</v>
      </c>
      <c r="Y325" s="34" t="e">
        <f t="shared" si="176"/>
        <v>#VALUE!</v>
      </c>
      <c r="Z325">
        <v>0</v>
      </c>
      <c r="AB325" s="16">
        <f t="shared" si="187"/>
        <v>42704</v>
      </c>
      <c r="AC325" s="1" t="e">
        <f t="shared" ref="AC325:AF388" si="194">IF(OR($V325=AC$4,$V326=AC$4),$U325,NA())</f>
        <v>#VALUE!</v>
      </c>
      <c r="AD325" s="1" t="e">
        <f t="shared" si="194"/>
        <v>#VALUE!</v>
      </c>
      <c r="AE325" s="1" t="e">
        <f t="shared" si="194"/>
        <v>#VALUE!</v>
      </c>
      <c r="AF325" s="1" t="e">
        <f t="shared" si="188"/>
        <v>#VALUE!</v>
      </c>
      <c r="AG325">
        <v>0</v>
      </c>
      <c r="AH325" s="1">
        <v>17.8</v>
      </c>
      <c r="AJ325" s="16">
        <f t="shared" ref="AJ325:AJ388" si="195">A325</f>
        <v>42704</v>
      </c>
      <c r="AK325" s="1" t="e">
        <f t="shared" si="161"/>
        <v>#VALUE!</v>
      </c>
      <c r="AL325" s="1" t="e">
        <f t="shared" si="161"/>
        <v>#VALUE!</v>
      </c>
      <c r="AM325" s="1" t="e">
        <f t="shared" si="161"/>
        <v>#VALUE!</v>
      </c>
      <c r="AN325" s="1" t="e">
        <f t="shared" ref="AN325:AN388" si="196">IF(OR($Y325=AN$4,$Y326=AN$4),$U325,NA())</f>
        <v>#VALUE!</v>
      </c>
      <c r="AO325" s="1" t="e">
        <f t="shared" si="162"/>
        <v>#VALUE!</v>
      </c>
      <c r="AP325" s="1" t="e">
        <f t="shared" si="163"/>
        <v>#VALUE!</v>
      </c>
      <c r="AQ325" s="1" t="e">
        <f t="shared" si="164"/>
        <v>#VALUE!</v>
      </c>
      <c r="AR325" s="1" t="e">
        <f t="shared" si="165"/>
        <v>#VALUE!</v>
      </c>
      <c r="AU325" s="16">
        <f t="shared" si="169"/>
        <v>42704</v>
      </c>
      <c r="AV325" t="e">
        <f t="shared" si="172"/>
        <v>#VALUE!</v>
      </c>
      <c r="AW325" t="e">
        <f t="shared" si="173"/>
        <v>#VALUE!</v>
      </c>
      <c r="AZ325" s="7">
        <f t="shared" ref="AZ325:AZ388" si="197">A325</f>
        <v>42704</v>
      </c>
      <c r="BA325" s="1">
        <f>_xll.BDH($BA$4,"PX_LAST",$A324,$A324,"Days=A","Fill=P")</f>
        <v>2126.15</v>
      </c>
      <c r="BB325" s="1" t="e">
        <f t="shared" si="166"/>
        <v>#VALUE!</v>
      </c>
      <c r="BC325" s="1" t="e">
        <f t="shared" si="167"/>
        <v>#VALUE!</v>
      </c>
      <c r="BD325" s="1">
        <f t="shared" si="170"/>
        <v>-1.9425625037472249E-2</v>
      </c>
      <c r="BE325" s="1" t="e">
        <f t="shared" si="168"/>
        <v>#VALUE!</v>
      </c>
      <c r="BF325" s="1" t="e">
        <f t="shared" si="174"/>
        <v>#VALUE!</v>
      </c>
      <c r="BG325" s="1">
        <f t="shared" si="175"/>
        <v>537.68049970917718</v>
      </c>
    </row>
    <row r="326" spans="1:59" x14ac:dyDescent="0.25">
      <c r="A326" s="7">
        <v>42735</v>
      </c>
      <c r="B326" s="8">
        <v>0.244196</v>
      </c>
      <c r="C326" s="8">
        <f t="shared" si="189"/>
        <v>0.24378023973535543</v>
      </c>
      <c r="D326" s="9">
        <f t="shared" si="178"/>
        <v>2.8750410724163231</v>
      </c>
      <c r="E326" s="8">
        <v>0.6</v>
      </c>
      <c r="F326" s="8">
        <f t="shared" si="190"/>
        <v>0.49400942664329278</v>
      </c>
      <c r="G326" s="9">
        <f t="shared" si="179"/>
        <v>-0.7614105001301581</v>
      </c>
      <c r="H326" s="8">
        <v>0.35610000000000003</v>
      </c>
      <c r="I326" s="8">
        <f t="shared" si="191"/>
        <v>0.23671005903252293</v>
      </c>
      <c r="J326" s="9">
        <f t="shared" si="192"/>
        <v>0.43671005903252291</v>
      </c>
      <c r="K326" s="8">
        <v>-0.126</v>
      </c>
      <c r="L326" s="8">
        <f t="shared" si="193"/>
        <v>-0.13426202918507879</v>
      </c>
      <c r="M326" s="9">
        <f t="shared" si="180"/>
        <v>0.58401318766903487</v>
      </c>
      <c r="N326" s="17">
        <v>23.3</v>
      </c>
      <c r="O326" s="17">
        <f t="shared" si="182"/>
        <v>21.216340071636079</v>
      </c>
      <c r="P326" s="79">
        <f t="shared" si="185"/>
        <v>2.4647713715698205</v>
      </c>
      <c r="Q326" t="str">
        <f>_xll.BDH($Q$2,"PX_LAST",A326,A326,"Days=A","Fill=P")</f>
        <v>#N/A Invalid Security</v>
      </c>
      <c r="R326" t="e">
        <f t="shared" si="184"/>
        <v>#VALUE!</v>
      </c>
      <c r="S326" t="e">
        <f t="shared" si="186"/>
        <v>#VALUE!</v>
      </c>
      <c r="U326" s="40" t="e">
        <f t="shared" si="181"/>
        <v>#VALUE!</v>
      </c>
      <c r="V326" s="14" t="e">
        <f t="shared" si="177"/>
        <v>#VALUE!</v>
      </c>
      <c r="W326" t="e">
        <f t="shared" si="171"/>
        <v>#VALUE!</v>
      </c>
      <c r="X326" s="17" t="e">
        <f t="shared" ref="X326:X389" si="198">IF(W326&lt;&gt;V325,U326,X325)</f>
        <v>#VALUE!</v>
      </c>
      <c r="Y326" s="34" t="e">
        <f t="shared" si="176"/>
        <v>#VALUE!</v>
      </c>
      <c r="Z326">
        <v>0</v>
      </c>
      <c r="AB326" s="16">
        <f t="shared" si="187"/>
        <v>42735</v>
      </c>
      <c r="AC326" s="1" t="e">
        <f t="shared" si="194"/>
        <v>#VALUE!</v>
      </c>
      <c r="AD326" s="1" t="e">
        <f t="shared" si="194"/>
        <v>#VALUE!</v>
      </c>
      <c r="AE326" s="1" t="e">
        <f t="shared" si="194"/>
        <v>#VALUE!</v>
      </c>
      <c r="AF326" s="1" t="e">
        <f t="shared" si="188"/>
        <v>#VALUE!</v>
      </c>
      <c r="AG326">
        <v>0</v>
      </c>
      <c r="AH326" s="1">
        <v>24.3</v>
      </c>
      <c r="AJ326" s="16">
        <f t="shared" si="195"/>
        <v>42735</v>
      </c>
      <c r="AK326" s="1" t="e">
        <f t="shared" ref="AK326:AN389" si="199">IF(OR($Y326=AK$4,$Y327=AK$4),$U326,NA())</f>
        <v>#VALUE!</v>
      </c>
      <c r="AL326" s="1" t="e">
        <f t="shared" si="199"/>
        <v>#VALUE!</v>
      </c>
      <c r="AM326" s="1" t="e">
        <f t="shared" si="199"/>
        <v>#VALUE!</v>
      </c>
      <c r="AN326" s="1" t="e">
        <f t="shared" si="196"/>
        <v>#VALUE!</v>
      </c>
      <c r="AO326" s="1" t="e">
        <f t="shared" ref="AO326:AO389" si="200">IF(OR($Y326=AO$4,$Y327=AO$4),$BA326,NA())</f>
        <v>#VALUE!</v>
      </c>
      <c r="AP326" s="1" t="e">
        <f t="shared" ref="AP326:AP389" si="201">IF(OR($Y326=AP$4,$Y327=AP$4),$BA326,NA())</f>
        <v>#VALUE!</v>
      </c>
      <c r="AQ326" s="1" t="e">
        <f t="shared" ref="AQ326:AQ389" si="202">IF(OR($Y326=AQ$4,$Y327=AQ$4),$BA326,NA())</f>
        <v>#VALUE!</v>
      </c>
      <c r="AR326" s="1" t="e">
        <f t="shared" ref="AR326:AR389" si="203">IF(OR($Y326=AR$4,$Y327=AR$4),$BA326,NA())</f>
        <v>#VALUE!</v>
      </c>
      <c r="AU326" s="16">
        <f t="shared" si="169"/>
        <v>42735</v>
      </c>
      <c r="AV326" t="e">
        <f t="shared" si="172"/>
        <v>#VALUE!</v>
      </c>
      <c r="AW326" t="e">
        <f t="shared" si="173"/>
        <v>#VALUE!</v>
      </c>
      <c r="AZ326" s="7">
        <f t="shared" si="197"/>
        <v>42735</v>
      </c>
      <c r="BA326" s="1">
        <f>_xll.BDH($BA$4,"PX_LAST",$A325,$A325,"Days=A","Fill=P")</f>
        <v>2198.81</v>
      </c>
      <c r="BB326" s="1" t="e">
        <f t="shared" ref="BB326:BB389" si="204">Y326</f>
        <v>#VALUE!</v>
      </c>
      <c r="BC326" s="1" t="e">
        <f t="shared" ref="BC326:BC389" si="205">_xlfn.XLOOKUP(BB326,$BJ$5:$BJ$8,$BK$5:$BK$8)</f>
        <v>#VALUE!</v>
      </c>
      <c r="BD326" s="1">
        <f t="shared" si="170"/>
        <v>3.4174446769983158E-2</v>
      </c>
      <c r="BE326" s="1" t="e">
        <f t="shared" ref="BE326:BE389" si="206">BC325*BD326</f>
        <v>#VALUE!</v>
      </c>
      <c r="BF326" s="1" t="e">
        <f t="shared" si="174"/>
        <v>#VALUE!</v>
      </c>
      <c r="BG326" s="1">
        <f t="shared" si="175"/>
        <v>556.05543332574644</v>
      </c>
    </row>
    <row r="327" spans="1:59" x14ac:dyDescent="0.25">
      <c r="A327" s="7">
        <v>42766</v>
      </c>
      <c r="B327" s="8">
        <v>0.313587</v>
      </c>
      <c r="C327" s="8">
        <f t="shared" si="189"/>
        <v>0.29962564794707114</v>
      </c>
      <c r="D327" s="9">
        <f t="shared" si="178"/>
        <v>3.0825309779392209</v>
      </c>
      <c r="E327" s="8">
        <v>1.9</v>
      </c>
      <c r="F327" s="8">
        <f t="shared" si="190"/>
        <v>1.6188018853286585</v>
      </c>
      <c r="G327" s="9">
        <f t="shared" si="179"/>
        <v>0.26374720345946856</v>
      </c>
      <c r="H327" s="8">
        <v>-0.17199999999999999</v>
      </c>
      <c r="I327" s="8">
        <f t="shared" si="191"/>
        <v>-9.0257988193495411E-2</v>
      </c>
      <c r="J327" s="9">
        <f t="shared" si="192"/>
        <v>0.1097420118065046</v>
      </c>
      <c r="K327" s="8">
        <v>-3.5999999999999997E-2</v>
      </c>
      <c r="L327" s="8">
        <f t="shared" si="193"/>
        <v>-5.5652405837015757E-2</v>
      </c>
      <c r="M327" s="9">
        <f t="shared" si="180"/>
        <v>1.1405709491521678</v>
      </c>
      <c r="N327" s="17">
        <v>31.8</v>
      </c>
      <c r="O327" s="17">
        <f t="shared" si="182"/>
        <v>29.683268014327219</v>
      </c>
      <c r="P327" s="79">
        <f t="shared" si="185"/>
        <v>2.6606757287397196</v>
      </c>
      <c r="Q327" t="str">
        <f>_xll.BDH($Q$2,"PX_LAST",A327,A327,"Days=A","Fill=P")</f>
        <v>#N/A Invalid Security</v>
      </c>
      <c r="R327" t="e">
        <f t="shared" si="184"/>
        <v>#VALUE!</v>
      </c>
      <c r="S327" t="e">
        <f t="shared" si="186"/>
        <v>#VALUE!</v>
      </c>
      <c r="U327" s="40" t="e">
        <f t="shared" si="181"/>
        <v>#VALUE!</v>
      </c>
      <c r="V327" s="14" t="e">
        <f t="shared" si="177"/>
        <v>#VALUE!</v>
      </c>
      <c r="W327" t="e">
        <f t="shared" si="171"/>
        <v>#VALUE!</v>
      </c>
      <c r="X327" s="17" t="e">
        <f t="shared" si="198"/>
        <v>#VALUE!</v>
      </c>
      <c r="Y327" s="34" t="e">
        <f t="shared" si="176"/>
        <v>#VALUE!</v>
      </c>
      <c r="Z327">
        <v>0</v>
      </c>
      <c r="AB327" s="16">
        <f t="shared" si="187"/>
        <v>42766</v>
      </c>
      <c r="AC327" s="1" t="e">
        <f t="shared" si="194"/>
        <v>#VALUE!</v>
      </c>
      <c r="AD327" s="1" t="e">
        <f t="shared" si="194"/>
        <v>#VALUE!</v>
      </c>
      <c r="AE327" s="1" t="e">
        <f t="shared" si="194"/>
        <v>#VALUE!</v>
      </c>
      <c r="AF327" s="1" t="e">
        <f t="shared" si="188"/>
        <v>#VALUE!</v>
      </c>
      <c r="AG327">
        <v>0</v>
      </c>
      <c r="AH327" s="1">
        <v>31.8</v>
      </c>
      <c r="AJ327" s="16">
        <f t="shared" si="195"/>
        <v>42766</v>
      </c>
      <c r="AK327" s="1" t="e">
        <f t="shared" si="199"/>
        <v>#VALUE!</v>
      </c>
      <c r="AL327" s="1" t="e">
        <f t="shared" si="199"/>
        <v>#VALUE!</v>
      </c>
      <c r="AM327" s="1" t="e">
        <f t="shared" si="199"/>
        <v>#VALUE!</v>
      </c>
      <c r="AN327" s="1" t="e">
        <f t="shared" si="196"/>
        <v>#VALUE!</v>
      </c>
      <c r="AO327" s="1" t="e">
        <f t="shared" si="200"/>
        <v>#VALUE!</v>
      </c>
      <c r="AP327" s="1" t="e">
        <f t="shared" si="201"/>
        <v>#VALUE!</v>
      </c>
      <c r="AQ327" s="1" t="e">
        <f t="shared" si="202"/>
        <v>#VALUE!</v>
      </c>
      <c r="AR327" s="1" t="e">
        <f t="shared" si="203"/>
        <v>#VALUE!</v>
      </c>
      <c r="AU327" s="16">
        <f t="shared" ref="AU327:AU390" si="207">A327</f>
        <v>42766</v>
      </c>
      <c r="AV327" t="e">
        <f t="shared" si="172"/>
        <v>#VALUE!</v>
      </c>
      <c r="AW327" t="e">
        <f t="shared" si="173"/>
        <v>#VALUE!</v>
      </c>
      <c r="AZ327" s="7">
        <f t="shared" si="197"/>
        <v>42766</v>
      </c>
      <c r="BA327" s="1">
        <f>_xll.BDH($BA$4,"PX_LAST",$A326,$A326,"Days=A","Fill=P")</f>
        <v>2238.83</v>
      </c>
      <c r="BB327" s="1" t="e">
        <f t="shared" si="204"/>
        <v>#VALUE!</v>
      </c>
      <c r="BC327" s="1" t="e">
        <f t="shared" si="205"/>
        <v>#VALUE!</v>
      </c>
      <c r="BD327" s="1">
        <f t="shared" ref="BD327:BD390" si="208">BA327/BA326-1</f>
        <v>1.8200754044233047E-2</v>
      </c>
      <c r="BE327" s="1" t="e">
        <f t="shared" si="206"/>
        <v>#VALUE!</v>
      </c>
      <c r="BF327" s="1" t="e">
        <f t="shared" si="174"/>
        <v>#VALUE!</v>
      </c>
      <c r="BG327" s="1">
        <f t="shared" si="175"/>
        <v>566.17606150266772</v>
      </c>
    </row>
    <row r="328" spans="1:59" x14ac:dyDescent="0.25">
      <c r="A328" s="7">
        <v>42794</v>
      </c>
      <c r="B328" s="8">
        <v>0.31799100000000002</v>
      </c>
      <c r="C328" s="8">
        <f t="shared" si="189"/>
        <v>0.31431792958941429</v>
      </c>
      <c r="D328" s="9">
        <f t="shared" si="178"/>
        <v>2.6286066925721481</v>
      </c>
      <c r="E328" s="8">
        <v>2.4</v>
      </c>
      <c r="F328" s="8">
        <f t="shared" si="190"/>
        <v>2.2437603770657315</v>
      </c>
      <c r="G328" s="9">
        <f t="shared" si="179"/>
        <v>1.0382671966644004</v>
      </c>
      <c r="H328" s="8">
        <v>-0.35420000000000001</v>
      </c>
      <c r="I328" s="8">
        <f t="shared" si="191"/>
        <v>-0.30141159763869907</v>
      </c>
      <c r="J328" s="9">
        <f t="shared" si="192"/>
        <v>-0.10141159763869906</v>
      </c>
      <c r="K328" s="8">
        <v>0.19800000000000001</v>
      </c>
      <c r="L328" s="8">
        <f t="shared" si="193"/>
        <v>0.14726951883259687</v>
      </c>
      <c r="M328" s="9">
        <f t="shared" si="180"/>
        <v>2.1176827788587911</v>
      </c>
      <c r="N328" s="17">
        <v>34.700000000000003</v>
      </c>
      <c r="O328" s="17">
        <f t="shared" si="182"/>
        <v>33.696653602865453</v>
      </c>
      <c r="P328" s="79">
        <f t="shared" si="185"/>
        <v>2.4482381167056375</v>
      </c>
      <c r="Q328" t="str">
        <f>_xll.BDH($Q$2,"PX_LAST",A328,A328,"Days=A","Fill=P")</f>
        <v>#N/A Invalid Security</v>
      </c>
      <c r="R328" t="e">
        <f t="shared" si="184"/>
        <v>#VALUE!</v>
      </c>
      <c r="S328" t="e">
        <f t="shared" si="186"/>
        <v>#VALUE!</v>
      </c>
      <c r="U328" s="40" t="e">
        <f t="shared" si="181"/>
        <v>#VALUE!</v>
      </c>
      <c r="V328" s="14" t="e">
        <f t="shared" si="177"/>
        <v>#VALUE!</v>
      </c>
      <c r="W328" t="e">
        <f t="shared" ref="W328:W391" si="209">IF(OR(ABS($U328-$U327)&gt;$AB$2,U328*U327&lt;0),V328,W327)</f>
        <v>#VALUE!</v>
      </c>
      <c r="X328" s="17" t="e">
        <f t="shared" si="198"/>
        <v>#VALUE!</v>
      </c>
      <c r="Y328" s="34" t="e">
        <f t="shared" si="176"/>
        <v>#VALUE!</v>
      </c>
      <c r="Z328">
        <v>0</v>
      </c>
      <c r="AB328" s="16">
        <f t="shared" si="187"/>
        <v>42794</v>
      </c>
      <c r="AC328" s="1" t="e">
        <f t="shared" si="194"/>
        <v>#VALUE!</v>
      </c>
      <c r="AD328" s="1" t="e">
        <f t="shared" si="194"/>
        <v>#VALUE!</v>
      </c>
      <c r="AE328" s="1" t="e">
        <f t="shared" si="194"/>
        <v>#VALUE!</v>
      </c>
      <c r="AF328" s="1" t="e">
        <f t="shared" si="188"/>
        <v>#VALUE!</v>
      </c>
      <c r="AG328">
        <v>0</v>
      </c>
      <c r="AH328" s="1">
        <v>34.700000000000003</v>
      </c>
      <c r="AJ328" s="16">
        <f t="shared" si="195"/>
        <v>42794</v>
      </c>
      <c r="AK328" s="1" t="e">
        <f t="shared" si="199"/>
        <v>#VALUE!</v>
      </c>
      <c r="AL328" s="1" t="e">
        <f t="shared" si="199"/>
        <v>#VALUE!</v>
      </c>
      <c r="AM328" s="1" t="e">
        <f t="shared" si="199"/>
        <v>#VALUE!</v>
      </c>
      <c r="AN328" s="1" t="e">
        <f t="shared" si="196"/>
        <v>#VALUE!</v>
      </c>
      <c r="AO328" s="1" t="e">
        <f t="shared" si="200"/>
        <v>#VALUE!</v>
      </c>
      <c r="AP328" s="1" t="e">
        <f t="shared" si="201"/>
        <v>#VALUE!</v>
      </c>
      <c r="AQ328" s="1" t="e">
        <f t="shared" si="202"/>
        <v>#VALUE!</v>
      </c>
      <c r="AR328" s="1" t="e">
        <f t="shared" si="203"/>
        <v>#VALUE!</v>
      </c>
      <c r="AU328" s="16">
        <f t="shared" si="207"/>
        <v>42794</v>
      </c>
      <c r="AV328" t="e">
        <f t="shared" ref="AV328:AV391" si="210">IF($V328="E",4,IF($V328="R",2,IF($V328="SD",3,1)))</f>
        <v>#VALUE!</v>
      </c>
      <c r="AW328" t="e">
        <f t="shared" ref="AW328:AW391" si="211">IF($W328="E",4,IF($W328="R",2,IF($W328="SD",3,1)))</f>
        <v>#VALUE!</v>
      </c>
      <c r="AZ328" s="7">
        <f t="shared" si="197"/>
        <v>42794</v>
      </c>
      <c r="BA328" s="1">
        <f>_xll.BDH($BA$4,"PX_LAST",$A327,$A327,"Days=A","Fill=P")</f>
        <v>2278.87</v>
      </c>
      <c r="BB328" s="1" t="e">
        <f t="shared" si="204"/>
        <v>#VALUE!</v>
      </c>
      <c r="BC328" s="1" t="e">
        <f t="shared" si="205"/>
        <v>#VALUE!</v>
      </c>
      <c r="BD328" s="1">
        <f t="shared" si="208"/>
        <v>1.7884341374735824E-2</v>
      </c>
      <c r="BE328" s="1" t="e">
        <f t="shared" si="206"/>
        <v>#VALUE!</v>
      </c>
      <c r="BF328" s="1" t="e">
        <f t="shared" ref="BF328:BF391" si="212">BF327*(1+BE328)</f>
        <v>#VALUE!</v>
      </c>
      <c r="BG328" s="1">
        <f t="shared" ref="BG328:BG391" si="213">BG327*(1+BD328)</f>
        <v>576.30174746478485</v>
      </c>
    </row>
    <row r="329" spans="1:59" x14ac:dyDescent="0.25">
      <c r="A329" s="7">
        <v>42825</v>
      </c>
      <c r="B329" s="8">
        <v>0.234819</v>
      </c>
      <c r="C329" s="8">
        <f t="shared" si="189"/>
        <v>0.25071878591788288</v>
      </c>
      <c r="D329" s="9">
        <f t="shared" si="178"/>
        <v>1.6287514595701258</v>
      </c>
      <c r="E329" s="8">
        <v>2.9</v>
      </c>
      <c r="F329" s="8">
        <f t="shared" si="190"/>
        <v>2.7687520754131461</v>
      </c>
      <c r="G329" s="9">
        <f t="shared" si="179"/>
        <v>1.6662484186630762</v>
      </c>
      <c r="H329" s="8">
        <v>6.3399999999999998E-2</v>
      </c>
      <c r="I329" s="8">
        <f t="shared" si="191"/>
        <v>-9.5623195277398168E-3</v>
      </c>
      <c r="J329" s="9">
        <f t="shared" si="192"/>
        <v>0.1904376804722602</v>
      </c>
      <c r="K329" s="8">
        <v>0.29499999999999998</v>
      </c>
      <c r="L329" s="8">
        <f t="shared" si="193"/>
        <v>0.26545390376651934</v>
      </c>
      <c r="M329" s="9">
        <f t="shared" si="180"/>
        <v>2.6762846190921064</v>
      </c>
      <c r="N329" s="17">
        <v>48</v>
      </c>
      <c r="O329" s="17">
        <f t="shared" si="182"/>
        <v>45.139330720573099</v>
      </c>
      <c r="P329" s="79">
        <f t="shared" si="185"/>
        <v>2.5425857342150397</v>
      </c>
      <c r="Q329" t="str">
        <f>_xll.BDH($Q$2,"PX_LAST",A329,A329,"Days=A","Fill=P")</f>
        <v>#N/A Invalid Security</v>
      </c>
      <c r="R329" t="e">
        <f t="shared" si="184"/>
        <v>#VALUE!</v>
      </c>
      <c r="S329" t="e">
        <f t="shared" si="186"/>
        <v>#VALUE!</v>
      </c>
      <c r="U329" s="40" t="e">
        <f t="shared" si="181"/>
        <v>#VALUE!</v>
      </c>
      <c r="V329" s="14" t="e">
        <f t="shared" si="177"/>
        <v>#VALUE!</v>
      </c>
      <c r="W329" t="e">
        <f t="shared" si="209"/>
        <v>#VALUE!</v>
      </c>
      <c r="X329" s="17" t="e">
        <f t="shared" si="198"/>
        <v>#VALUE!</v>
      </c>
      <c r="Y329" s="34" t="e">
        <f t="shared" si="176"/>
        <v>#VALUE!</v>
      </c>
      <c r="Z329">
        <v>0</v>
      </c>
      <c r="AB329" s="16">
        <f t="shared" si="187"/>
        <v>42825</v>
      </c>
      <c r="AC329" s="1" t="e">
        <f t="shared" si="194"/>
        <v>#VALUE!</v>
      </c>
      <c r="AD329" s="1" t="e">
        <f t="shared" si="194"/>
        <v>#VALUE!</v>
      </c>
      <c r="AE329" s="1" t="e">
        <f t="shared" si="194"/>
        <v>#VALUE!</v>
      </c>
      <c r="AF329" s="1" t="e">
        <f t="shared" si="188"/>
        <v>#VALUE!</v>
      </c>
      <c r="AG329">
        <v>0</v>
      </c>
      <c r="AH329" s="1">
        <v>48</v>
      </c>
      <c r="AJ329" s="16">
        <f t="shared" si="195"/>
        <v>42825</v>
      </c>
      <c r="AK329" s="1" t="e">
        <f t="shared" si="199"/>
        <v>#VALUE!</v>
      </c>
      <c r="AL329" s="1" t="e">
        <f t="shared" si="199"/>
        <v>#VALUE!</v>
      </c>
      <c r="AM329" s="1" t="e">
        <f t="shared" si="199"/>
        <v>#VALUE!</v>
      </c>
      <c r="AN329" s="1" t="e">
        <f t="shared" si="196"/>
        <v>#VALUE!</v>
      </c>
      <c r="AO329" s="1" t="e">
        <f t="shared" si="200"/>
        <v>#VALUE!</v>
      </c>
      <c r="AP329" s="1" t="e">
        <f t="shared" si="201"/>
        <v>#VALUE!</v>
      </c>
      <c r="AQ329" s="1" t="e">
        <f t="shared" si="202"/>
        <v>#VALUE!</v>
      </c>
      <c r="AR329" s="1" t="e">
        <f t="shared" si="203"/>
        <v>#VALUE!</v>
      </c>
      <c r="AU329" s="16">
        <f t="shared" si="207"/>
        <v>42825</v>
      </c>
      <c r="AV329" t="e">
        <f t="shared" si="210"/>
        <v>#VALUE!</v>
      </c>
      <c r="AW329" t="e">
        <f t="shared" si="211"/>
        <v>#VALUE!</v>
      </c>
      <c r="AZ329" s="7">
        <f t="shared" si="197"/>
        <v>42825</v>
      </c>
      <c r="BA329" s="1">
        <f>_xll.BDH($BA$4,"PX_LAST",$A328,$A328,"Days=A","Fill=P")</f>
        <v>2363.64</v>
      </c>
      <c r="BB329" s="1" t="e">
        <f t="shared" si="204"/>
        <v>#VALUE!</v>
      </c>
      <c r="BC329" s="1" t="e">
        <f t="shared" si="205"/>
        <v>#VALUE!</v>
      </c>
      <c r="BD329" s="1">
        <f t="shared" si="208"/>
        <v>3.7198260541408734E-2</v>
      </c>
      <c r="BE329" s="1" t="e">
        <f t="shared" si="206"/>
        <v>#VALUE!</v>
      </c>
      <c r="BF329" s="1">
        <v>100</v>
      </c>
      <c r="BG329" s="1">
        <v>100</v>
      </c>
    </row>
    <row r="330" spans="1:59" x14ac:dyDescent="0.25">
      <c r="A330" s="7">
        <v>42855</v>
      </c>
      <c r="B330" s="8">
        <v>0.15851499999999999</v>
      </c>
      <c r="C330" s="8">
        <f t="shared" si="189"/>
        <v>0.17695575718357659</v>
      </c>
      <c r="D330" s="9">
        <f t="shared" si="178"/>
        <v>0.7621772073774925</v>
      </c>
      <c r="E330" s="8">
        <v>2.9</v>
      </c>
      <c r="F330" s="8">
        <f t="shared" si="190"/>
        <v>2.873750415082629</v>
      </c>
      <c r="G330" s="9">
        <f t="shared" si="179"/>
        <v>1.8231997200160439</v>
      </c>
      <c r="H330" s="8">
        <v>0.20039999999999999</v>
      </c>
      <c r="I330" s="8">
        <f t="shared" si="191"/>
        <v>0.15840753609445204</v>
      </c>
      <c r="J330" s="9">
        <f t="shared" si="192"/>
        <v>0.35840753609445208</v>
      </c>
      <c r="K330" s="8">
        <v>0.48299999999999998</v>
      </c>
      <c r="L330" s="8">
        <f t="shared" si="193"/>
        <v>0.43949078075330389</v>
      </c>
      <c r="M330" s="9">
        <f t="shared" si="180"/>
        <v>3.0552883810286775</v>
      </c>
      <c r="N330" s="17">
        <v>-4.8</v>
      </c>
      <c r="O330" s="17">
        <f t="shared" si="182"/>
        <v>5.1878661441146203</v>
      </c>
      <c r="P330" s="79">
        <f t="shared" si="185"/>
        <v>0.41555130887916258</v>
      </c>
      <c r="Q330" t="str">
        <f>_xll.BDH($Q$2,"PX_LAST",A330,A330,"Days=A","Fill=P")</f>
        <v>#N/A Invalid Security</v>
      </c>
      <c r="R330" t="e">
        <f t="shared" si="184"/>
        <v>#VALUE!</v>
      </c>
      <c r="S330" t="e">
        <f t="shared" si="186"/>
        <v>#VALUE!</v>
      </c>
      <c r="U330" s="40" t="e">
        <f t="shared" si="181"/>
        <v>#VALUE!</v>
      </c>
      <c r="V330" s="14" t="e">
        <f t="shared" si="177"/>
        <v>#VALUE!</v>
      </c>
      <c r="W330" t="e">
        <f t="shared" si="209"/>
        <v>#VALUE!</v>
      </c>
      <c r="X330" s="17" t="e">
        <f t="shared" si="198"/>
        <v>#VALUE!</v>
      </c>
      <c r="Y330" s="34" t="e">
        <f t="shared" si="176"/>
        <v>#VALUE!</v>
      </c>
      <c r="Z330">
        <v>0</v>
      </c>
      <c r="AB330" s="16">
        <f t="shared" si="187"/>
        <v>42855</v>
      </c>
      <c r="AC330" s="1" t="e">
        <f t="shared" si="194"/>
        <v>#VALUE!</v>
      </c>
      <c r="AD330" s="1" t="e">
        <f t="shared" si="194"/>
        <v>#VALUE!</v>
      </c>
      <c r="AE330" s="1" t="e">
        <f t="shared" si="194"/>
        <v>#VALUE!</v>
      </c>
      <c r="AF330" s="1" t="e">
        <f t="shared" si="188"/>
        <v>#VALUE!</v>
      </c>
      <c r="AG330">
        <v>0</v>
      </c>
      <c r="AH330" s="1">
        <v>-4.8</v>
      </c>
      <c r="AJ330" s="16">
        <f t="shared" si="195"/>
        <v>42855</v>
      </c>
      <c r="AK330" s="1" t="e">
        <f t="shared" si="199"/>
        <v>#VALUE!</v>
      </c>
      <c r="AL330" s="1" t="e">
        <f t="shared" si="199"/>
        <v>#VALUE!</v>
      </c>
      <c r="AM330" s="1" t="e">
        <f t="shared" si="199"/>
        <v>#VALUE!</v>
      </c>
      <c r="AN330" s="1" t="e">
        <f t="shared" si="196"/>
        <v>#VALUE!</v>
      </c>
      <c r="AO330" s="1" t="e">
        <f t="shared" si="200"/>
        <v>#VALUE!</v>
      </c>
      <c r="AP330" s="1" t="e">
        <f t="shared" si="201"/>
        <v>#VALUE!</v>
      </c>
      <c r="AQ330" s="1" t="e">
        <f t="shared" si="202"/>
        <v>#VALUE!</v>
      </c>
      <c r="AR330" s="1" t="e">
        <f t="shared" si="203"/>
        <v>#VALUE!</v>
      </c>
      <c r="AU330" s="16">
        <f t="shared" si="207"/>
        <v>42855</v>
      </c>
      <c r="AV330" t="e">
        <f t="shared" si="210"/>
        <v>#VALUE!</v>
      </c>
      <c r="AW330" t="e">
        <f t="shared" si="211"/>
        <v>#VALUE!</v>
      </c>
      <c r="AZ330" s="7">
        <f t="shared" si="197"/>
        <v>42855</v>
      </c>
      <c r="BA330" s="1">
        <f>_xll.BDH($BA$4,"PX_LAST",$A329,$A329,"Days=A","Fill=P")</f>
        <v>2362.7199999999998</v>
      </c>
      <c r="BB330" s="1" t="e">
        <f t="shared" si="204"/>
        <v>#VALUE!</v>
      </c>
      <c r="BC330" s="1" t="e">
        <f t="shared" si="205"/>
        <v>#VALUE!</v>
      </c>
      <c r="BD330" s="1">
        <f t="shared" si="208"/>
        <v>-3.8923017041514463E-4</v>
      </c>
      <c r="BE330" s="1" t="e">
        <f t="shared" si="206"/>
        <v>#VALUE!</v>
      </c>
      <c r="BF330" s="1" t="e">
        <f t="shared" si="212"/>
        <v>#VALUE!</v>
      </c>
      <c r="BG330" s="1">
        <f t="shared" si="213"/>
        <v>99.961076982958488</v>
      </c>
    </row>
    <row r="331" spans="1:59" x14ac:dyDescent="0.25">
      <c r="A331" s="7">
        <v>42886</v>
      </c>
      <c r="B331" s="8">
        <v>0.179926</v>
      </c>
      <c r="C331" s="8">
        <f t="shared" si="189"/>
        <v>0.17933195143671532</v>
      </c>
      <c r="D331" s="9">
        <f t="shared" si="178"/>
        <v>0.70120238281463876</v>
      </c>
      <c r="E331" s="8">
        <v>3.4</v>
      </c>
      <c r="F331" s="8">
        <f t="shared" si="190"/>
        <v>3.2947500830165262</v>
      </c>
      <c r="G331" s="9">
        <f t="shared" si="179"/>
        <v>2.1275273474939533</v>
      </c>
      <c r="H331" s="8">
        <v>2.4E-2</v>
      </c>
      <c r="I331" s="8">
        <f t="shared" si="191"/>
        <v>5.0881507218890412E-2</v>
      </c>
      <c r="J331" s="9">
        <f t="shared" si="192"/>
        <v>0.25088150721889041</v>
      </c>
      <c r="K331" s="8">
        <v>0.746</v>
      </c>
      <c r="L331" s="8">
        <f t="shared" si="193"/>
        <v>0.68469815615066076</v>
      </c>
      <c r="M331" s="9">
        <f t="shared" si="180"/>
        <v>3.5588892070670965</v>
      </c>
      <c r="N331" s="17">
        <v>-38.200000000000003</v>
      </c>
      <c r="O331" s="17">
        <f t="shared" si="182"/>
        <v>-29.522426771177077</v>
      </c>
      <c r="P331" s="79">
        <f t="shared" si="185"/>
        <v>-1.3145258744497059</v>
      </c>
      <c r="Q331" t="str">
        <f>_xll.BDH($Q$2,"PX_LAST",A331,A331,"Days=A","Fill=P")</f>
        <v>#N/A Invalid Security</v>
      </c>
      <c r="R331" t="e">
        <f t="shared" si="184"/>
        <v>#VALUE!</v>
      </c>
      <c r="S331" t="e">
        <f t="shared" si="186"/>
        <v>#VALUE!</v>
      </c>
      <c r="U331" s="40" t="e">
        <f t="shared" si="181"/>
        <v>#VALUE!</v>
      </c>
      <c r="V331" s="14" t="e">
        <f t="shared" si="177"/>
        <v>#VALUE!</v>
      </c>
      <c r="W331" t="e">
        <f t="shared" si="209"/>
        <v>#VALUE!</v>
      </c>
      <c r="X331" s="17" t="e">
        <f t="shared" si="198"/>
        <v>#VALUE!</v>
      </c>
      <c r="Y331" s="34" t="e">
        <f t="shared" si="176"/>
        <v>#VALUE!</v>
      </c>
      <c r="Z331">
        <v>0</v>
      </c>
      <c r="AB331" s="16">
        <f t="shared" si="187"/>
        <v>42886</v>
      </c>
      <c r="AC331" s="1" t="e">
        <f t="shared" si="194"/>
        <v>#VALUE!</v>
      </c>
      <c r="AD331" s="1" t="e">
        <f t="shared" si="194"/>
        <v>#VALUE!</v>
      </c>
      <c r="AE331" s="1" t="e">
        <f t="shared" si="194"/>
        <v>#VALUE!</v>
      </c>
      <c r="AF331" s="1" t="e">
        <f t="shared" si="188"/>
        <v>#VALUE!</v>
      </c>
      <c r="AG331">
        <v>0</v>
      </c>
      <c r="AH331" s="1">
        <v>-38.200000000000003</v>
      </c>
      <c r="AJ331" s="16">
        <f t="shared" si="195"/>
        <v>42886</v>
      </c>
      <c r="AK331" s="1" t="e">
        <f t="shared" si="199"/>
        <v>#VALUE!</v>
      </c>
      <c r="AL331" s="1" t="e">
        <f t="shared" si="199"/>
        <v>#VALUE!</v>
      </c>
      <c r="AM331" s="1" t="e">
        <f t="shared" si="199"/>
        <v>#VALUE!</v>
      </c>
      <c r="AN331" s="1" t="e">
        <f t="shared" si="196"/>
        <v>#VALUE!</v>
      </c>
      <c r="AO331" s="1" t="e">
        <f t="shared" si="200"/>
        <v>#VALUE!</v>
      </c>
      <c r="AP331" s="1" t="e">
        <f t="shared" si="201"/>
        <v>#VALUE!</v>
      </c>
      <c r="AQ331" s="1" t="e">
        <f t="shared" si="202"/>
        <v>#VALUE!</v>
      </c>
      <c r="AR331" s="1" t="e">
        <f t="shared" si="203"/>
        <v>#VALUE!</v>
      </c>
      <c r="AU331" s="16">
        <f t="shared" si="207"/>
        <v>42886</v>
      </c>
      <c r="AV331" t="e">
        <f t="shared" si="210"/>
        <v>#VALUE!</v>
      </c>
      <c r="AW331" t="e">
        <f t="shared" si="211"/>
        <v>#VALUE!</v>
      </c>
      <c r="AZ331" s="7">
        <f t="shared" si="197"/>
        <v>42886</v>
      </c>
      <c r="BA331" s="1">
        <f>_xll.BDH($BA$4,"PX_LAST",$A330,$A330,"Days=A","Fill=P")</f>
        <v>2384.1999999999998</v>
      </c>
      <c r="BB331" s="1" t="e">
        <f t="shared" si="204"/>
        <v>#VALUE!</v>
      </c>
      <c r="BC331" s="1" t="e">
        <f t="shared" si="205"/>
        <v>#VALUE!</v>
      </c>
      <c r="BD331" s="1">
        <f t="shared" si="208"/>
        <v>9.0912169025529899E-3</v>
      </c>
      <c r="BE331" s="1" t="e">
        <f t="shared" si="206"/>
        <v>#VALUE!</v>
      </c>
      <c r="BF331" s="1" t="e">
        <f t="shared" si="212"/>
        <v>#VALUE!</v>
      </c>
      <c r="BG331" s="1">
        <f t="shared" si="213"/>
        <v>100.86984481562337</v>
      </c>
    </row>
    <row r="332" spans="1:59" x14ac:dyDescent="0.25">
      <c r="A332" s="7">
        <v>42916</v>
      </c>
      <c r="B332" s="8">
        <v>9.4230999999999995E-2</v>
      </c>
      <c r="C332" s="8">
        <f t="shared" si="189"/>
        <v>0.11125119028734307</v>
      </c>
      <c r="D332" s="9">
        <f t="shared" si="178"/>
        <v>-4.1935069769877042E-2</v>
      </c>
      <c r="E332" s="8">
        <v>3.8</v>
      </c>
      <c r="F332" s="8">
        <f t="shared" si="190"/>
        <v>3.6989500166033054</v>
      </c>
      <c r="G332" s="9">
        <f t="shared" si="179"/>
        <v>2.298918194159846</v>
      </c>
      <c r="H332" s="8">
        <v>-7.7200000000000005E-2</v>
      </c>
      <c r="I332" s="8">
        <f t="shared" si="191"/>
        <v>-5.1583698556221927E-2</v>
      </c>
      <c r="J332" s="9">
        <f t="shared" si="192"/>
        <v>0.1484163014437781</v>
      </c>
      <c r="K332" s="8">
        <v>0.745</v>
      </c>
      <c r="L332" s="8">
        <f t="shared" si="193"/>
        <v>0.73293963123013217</v>
      </c>
      <c r="M332" s="9">
        <f t="shared" si="180"/>
        <v>2.9265704670435886</v>
      </c>
      <c r="N332" s="17">
        <v>-72.599999999999994</v>
      </c>
      <c r="O332" s="17">
        <f t="shared" si="182"/>
        <v>-63.984485354235417</v>
      </c>
      <c r="P332" s="79">
        <f t="shared" si="185"/>
        <v>-2.6251868385583004</v>
      </c>
      <c r="Q332" t="str">
        <f>_xll.BDH($Q$2,"PX_LAST",A332,A332,"Days=A","Fill=P")</f>
        <v>#N/A Invalid Security</v>
      </c>
      <c r="R332" t="e">
        <f t="shared" si="184"/>
        <v>#VALUE!</v>
      </c>
      <c r="S332" t="e">
        <f t="shared" si="186"/>
        <v>#VALUE!</v>
      </c>
      <c r="U332" s="40" t="e">
        <f t="shared" si="181"/>
        <v>#VALUE!</v>
      </c>
      <c r="V332" s="14" t="e">
        <f t="shared" si="177"/>
        <v>#VALUE!</v>
      </c>
      <c r="W332" t="e">
        <f t="shared" si="209"/>
        <v>#VALUE!</v>
      </c>
      <c r="X332" s="17" t="e">
        <f t="shared" si="198"/>
        <v>#VALUE!</v>
      </c>
      <c r="Y332" s="34" t="e">
        <f t="shared" si="176"/>
        <v>#VALUE!</v>
      </c>
      <c r="Z332">
        <v>0</v>
      </c>
      <c r="AB332" s="16">
        <f t="shared" si="187"/>
        <v>42916</v>
      </c>
      <c r="AC332" s="1" t="e">
        <f t="shared" si="194"/>
        <v>#VALUE!</v>
      </c>
      <c r="AD332" s="1" t="e">
        <f t="shared" si="194"/>
        <v>#VALUE!</v>
      </c>
      <c r="AE332" s="1" t="e">
        <f t="shared" si="194"/>
        <v>#VALUE!</v>
      </c>
      <c r="AF332" s="1" t="e">
        <f t="shared" si="188"/>
        <v>#VALUE!</v>
      </c>
      <c r="AG332">
        <v>0</v>
      </c>
      <c r="AH332" s="1">
        <v>-72.599999999999994</v>
      </c>
      <c r="AJ332" s="16">
        <f t="shared" si="195"/>
        <v>42916</v>
      </c>
      <c r="AK332" s="1" t="e">
        <f t="shared" si="199"/>
        <v>#VALUE!</v>
      </c>
      <c r="AL332" s="1" t="e">
        <f t="shared" si="199"/>
        <v>#VALUE!</v>
      </c>
      <c r="AM332" s="1" t="e">
        <f t="shared" si="199"/>
        <v>#VALUE!</v>
      </c>
      <c r="AN332" s="1" t="e">
        <f t="shared" si="196"/>
        <v>#VALUE!</v>
      </c>
      <c r="AO332" s="1" t="e">
        <f t="shared" si="200"/>
        <v>#VALUE!</v>
      </c>
      <c r="AP332" s="1" t="e">
        <f t="shared" si="201"/>
        <v>#VALUE!</v>
      </c>
      <c r="AQ332" s="1" t="e">
        <f t="shared" si="202"/>
        <v>#VALUE!</v>
      </c>
      <c r="AR332" s="1" t="e">
        <f t="shared" si="203"/>
        <v>#VALUE!</v>
      </c>
      <c r="AU332" s="16">
        <f t="shared" si="207"/>
        <v>42916</v>
      </c>
      <c r="AV332" t="e">
        <f t="shared" si="210"/>
        <v>#VALUE!</v>
      </c>
      <c r="AW332" t="e">
        <f t="shared" si="211"/>
        <v>#VALUE!</v>
      </c>
      <c r="AZ332" s="7">
        <f t="shared" si="197"/>
        <v>42916</v>
      </c>
      <c r="BA332" s="1">
        <f>_xll.BDH($BA$4,"PX_LAST",$A331,$A331,"Days=A","Fill=P")</f>
        <v>2411.8000000000002</v>
      </c>
      <c r="BB332" s="1" t="e">
        <f t="shared" si="204"/>
        <v>#VALUE!</v>
      </c>
      <c r="BC332" s="1" t="e">
        <f t="shared" si="205"/>
        <v>#VALUE!</v>
      </c>
      <c r="BD332" s="1">
        <f t="shared" si="208"/>
        <v>1.1576210049492719E-2</v>
      </c>
      <c r="BE332" s="1" t="e">
        <f t="shared" si="206"/>
        <v>#VALUE!</v>
      </c>
      <c r="BF332" s="1" t="e">
        <f t="shared" si="212"/>
        <v>#VALUE!</v>
      </c>
      <c r="BG332" s="1">
        <f t="shared" si="213"/>
        <v>102.03753532686876</v>
      </c>
    </row>
    <row r="333" spans="1:59" x14ac:dyDescent="0.25">
      <c r="A333" s="7">
        <v>42947</v>
      </c>
      <c r="B333" s="8">
        <v>8.9453000000000005E-2</v>
      </c>
      <c r="C333" s="8">
        <f t="shared" si="189"/>
        <v>9.3812638057468631E-2</v>
      </c>
      <c r="D333" s="9">
        <f t="shared" si="178"/>
        <v>-0.23038527553560087</v>
      </c>
      <c r="E333" s="8">
        <v>3.9</v>
      </c>
      <c r="F333" s="8">
        <f t="shared" si="190"/>
        <v>3.8597900033206614</v>
      </c>
      <c r="G333" s="9">
        <f t="shared" si="179"/>
        <v>2.2126655602863092</v>
      </c>
      <c r="H333" s="8">
        <v>-0.21779999999999999</v>
      </c>
      <c r="I333" s="8">
        <f t="shared" si="191"/>
        <v>-0.18455673971124439</v>
      </c>
      <c r="J333" s="9">
        <f t="shared" si="192"/>
        <v>1.5443260288755617E-2</v>
      </c>
      <c r="K333" s="8">
        <v>0.874</v>
      </c>
      <c r="L333" s="8">
        <f t="shared" si="193"/>
        <v>0.8457879262460265</v>
      </c>
      <c r="M333" s="9">
        <f t="shared" si="180"/>
        <v>2.6173282398184452</v>
      </c>
      <c r="N333" s="17">
        <v>-43.1</v>
      </c>
      <c r="O333" s="17">
        <f t="shared" si="182"/>
        <v>-47.276897070847085</v>
      </c>
      <c r="P333" s="79">
        <f t="shared" si="185"/>
        <v>-1.6768514232529246</v>
      </c>
      <c r="Q333" t="str">
        <f>_xll.BDH($Q$2,"PX_LAST",A333,A333,"Days=A","Fill=P")</f>
        <v>#N/A Invalid Security</v>
      </c>
      <c r="R333" t="e">
        <f t="shared" si="184"/>
        <v>#VALUE!</v>
      </c>
      <c r="S333" t="e">
        <f t="shared" si="186"/>
        <v>#VALUE!</v>
      </c>
      <c r="U333" s="40" t="e">
        <f t="shared" si="181"/>
        <v>#VALUE!</v>
      </c>
      <c r="V333" s="14" t="e">
        <f t="shared" si="177"/>
        <v>#VALUE!</v>
      </c>
      <c r="W333" t="e">
        <f t="shared" si="209"/>
        <v>#VALUE!</v>
      </c>
      <c r="X333" s="17" t="e">
        <f t="shared" si="198"/>
        <v>#VALUE!</v>
      </c>
      <c r="Y333" s="34" t="e">
        <f t="shared" si="176"/>
        <v>#VALUE!</v>
      </c>
      <c r="Z333">
        <v>0</v>
      </c>
      <c r="AB333" s="16">
        <f t="shared" si="187"/>
        <v>42947</v>
      </c>
      <c r="AC333" s="1" t="e">
        <f t="shared" si="194"/>
        <v>#VALUE!</v>
      </c>
      <c r="AD333" s="1" t="e">
        <f t="shared" si="194"/>
        <v>#VALUE!</v>
      </c>
      <c r="AE333" s="1" t="e">
        <f t="shared" si="194"/>
        <v>#VALUE!</v>
      </c>
      <c r="AF333" s="1" t="e">
        <f t="shared" si="188"/>
        <v>#VALUE!</v>
      </c>
      <c r="AG333">
        <v>0</v>
      </c>
      <c r="AH333" s="1">
        <v>-43.1</v>
      </c>
      <c r="AJ333" s="16">
        <f t="shared" si="195"/>
        <v>42947</v>
      </c>
      <c r="AK333" s="1" t="e">
        <f t="shared" si="199"/>
        <v>#VALUE!</v>
      </c>
      <c r="AL333" s="1" t="e">
        <f t="shared" si="199"/>
        <v>#VALUE!</v>
      </c>
      <c r="AM333" s="1" t="e">
        <f t="shared" si="199"/>
        <v>#VALUE!</v>
      </c>
      <c r="AN333" s="1" t="e">
        <f t="shared" si="196"/>
        <v>#VALUE!</v>
      </c>
      <c r="AO333" s="1" t="e">
        <f t="shared" si="200"/>
        <v>#VALUE!</v>
      </c>
      <c r="AP333" s="1" t="e">
        <f t="shared" si="201"/>
        <v>#VALUE!</v>
      </c>
      <c r="AQ333" s="1" t="e">
        <f t="shared" si="202"/>
        <v>#VALUE!</v>
      </c>
      <c r="AR333" s="1" t="e">
        <f t="shared" si="203"/>
        <v>#VALUE!</v>
      </c>
      <c r="AU333" s="16">
        <f t="shared" si="207"/>
        <v>42947</v>
      </c>
      <c r="AV333" t="e">
        <f t="shared" si="210"/>
        <v>#VALUE!</v>
      </c>
      <c r="AW333" t="e">
        <f t="shared" si="211"/>
        <v>#VALUE!</v>
      </c>
      <c r="AZ333" s="7">
        <f t="shared" si="197"/>
        <v>42947</v>
      </c>
      <c r="BA333" s="1">
        <f>_xll.BDH($BA$4,"PX_LAST",$A332,$A332,"Days=A","Fill=P")</f>
        <v>2423.41</v>
      </c>
      <c r="BB333" s="1" t="e">
        <f t="shared" si="204"/>
        <v>#VALUE!</v>
      </c>
      <c r="BC333" s="1" t="e">
        <f t="shared" si="205"/>
        <v>#VALUE!</v>
      </c>
      <c r="BD333" s="1">
        <f t="shared" si="208"/>
        <v>4.8138319927024664E-3</v>
      </c>
      <c r="BE333" s="1" t="e">
        <f t="shared" si="206"/>
        <v>#VALUE!</v>
      </c>
      <c r="BF333" s="1" t="e">
        <f t="shared" si="212"/>
        <v>#VALUE!</v>
      </c>
      <c r="BG333" s="1">
        <f t="shared" si="213"/>
        <v>102.52872687888176</v>
      </c>
    </row>
    <row r="334" spans="1:59" x14ac:dyDescent="0.25">
      <c r="A334" s="7">
        <v>42978</v>
      </c>
      <c r="B334" s="8">
        <v>9.1273999999999994E-2</v>
      </c>
      <c r="C334" s="8">
        <f t="shared" si="189"/>
        <v>9.1781727611493724E-2</v>
      </c>
      <c r="D334" s="9">
        <f t="shared" si="178"/>
        <v>-0.23175924891534985</v>
      </c>
      <c r="E334" s="8">
        <v>4.2</v>
      </c>
      <c r="F334" s="8">
        <f t="shared" si="190"/>
        <v>4.1319580006641328</v>
      </c>
      <c r="G334" s="9">
        <f t="shared" si="179"/>
        <v>2.0886649604006955</v>
      </c>
      <c r="H334" s="8">
        <v>-0.32469999999999999</v>
      </c>
      <c r="I334" s="8">
        <f t="shared" si="191"/>
        <v>-0.29667134794224886</v>
      </c>
      <c r="J334" s="9">
        <f t="shared" si="192"/>
        <v>-9.6671347942248853E-2</v>
      </c>
      <c r="K334" s="8">
        <v>0.629</v>
      </c>
      <c r="L334" s="8">
        <f t="shared" si="193"/>
        <v>0.6723575852492053</v>
      </c>
      <c r="M334" s="9">
        <f t="shared" si="180"/>
        <v>1.7747175629302385</v>
      </c>
      <c r="N334" s="17">
        <v>-23.1</v>
      </c>
      <c r="O334" s="17">
        <f t="shared" si="182"/>
        <v>-27.935379414169418</v>
      </c>
      <c r="P334" s="79">
        <f t="shared" si="185"/>
        <v>-0.86151883073496549</v>
      </c>
      <c r="Q334" t="str">
        <f>_xll.BDH($Q$2,"PX_LAST",A334,A334,"Days=A","Fill=P")</f>
        <v>#N/A Invalid Security</v>
      </c>
      <c r="R334" t="e">
        <f t="shared" si="184"/>
        <v>#VALUE!</v>
      </c>
      <c r="S334" t="e">
        <f t="shared" si="186"/>
        <v>#VALUE!</v>
      </c>
      <c r="U334" s="40" t="e">
        <f t="shared" si="181"/>
        <v>#VALUE!</v>
      </c>
      <c r="V334" s="14" t="e">
        <f t="shared" si="177"/>
        <v>#VALUE!</v>
      </c>
      <c r="W334" t="e">
        <f t="shared" si="209"/>
        <v>#VALUE!</v>
      </c>
      <c r="X334" s="17" t="e">
        <f t="shared" si="198"/>
        <v>#VALUE!</v>
      </c>
      <c r="Y334" s="34" t="e">
        <f t="shared" si="176"/>
        <v>#VALUE!</v>
      </c>
      <c r="Z334">
        <v>0</v>
      </c>
      <c r="AB334" s="16">
        <f t="shared" si="187"/>
        <v>42978</v>
      </c>
      <c r="AC334" s="1" t="e">
        <f t="shared" si="194"/>
        <v>#VALUE!</v>
      </c>
      <c r="AD334" s="1" t="e">
        <f t="shared" si="194"/>
        <v>#VALUE!</v>
      </c>
      <c r="AE334" s="1" t="e">
        <f t="shared" si="194"/>
        <v>#VALUE!</v>
      </c>
      <c r="AF334" s="1" t="e">
        <f t="shared" si="188"/>
        <v>#VALUE!</v>
      </c>
      <c r="AG334">
        <v>0</v>
      </c>
      <c r="AH334" s="1">
        <v>-23.1</v>
      </c>
      <c r="AJ334" s="16">
        <f t="shared" si="195"/>
        <v>42978</v>
      </c>
      <c r="AK334" s="1" t="e">
        <f t="shared" si="199"/>
        <v>#VALUE!</v>
      </c>
      <c r="AL334" s="1" t="e">
        <f t="shared" si="199"/>
        <v>#VALUE!</v>
      </c>
      <c r="AM334" s="1" t="e">
        <f t="shared" si="199"/>
        <v>#VALUE!</v>
      </c>
      <c r="AN334" s="1" t="e">
        <f t="shared" si="196"/>
        <v>#VALUE!</v>
      </c>
      <c r="AO334" s="1" t="e">
        <f t="shared" si="200"/>
        <v>#VALUE!</v>
      </c>
      <c r="AP334" s="1" t="e">
        <f t="shared" si="201"/>
        <v>#VALUE!</v>
      </c>
      <c r="AQ334" s="1" t="e">
        <f t="shared" si="202"/>
        <v>#VALUE!</v>
      </c>
      <c r="AR334" s="1" t="e">
        <f t="shared" si="203"/>
        <v>#VALUE!</v>
      </c>
      <c r="AU334" s="16">
        <f t="shared" si="207"/>
        <v>42978</v>
      </c>
      <c r="AV334" t="e">
        <f t="shared" si="210"/>
        <v>#VALUE!</v>
      </c>
      <c r="AW334" t="e">
        <f t="shared" si="211"/>
        <v>#VALUE!</v>
      </c>
      <c r="AZ334" s="7">
        <f t="shared" si="197"/>
        <v>42978</v>
      </c>
      <c r="BA334" s="1">
        <f>_xll.BDH($BA$4,"PX_LAST",$A333,$A333,"Days=A","Fill=P")</f>
        <v>2470.3000000000002</v>
      </c>
      <c r="BB334" s="1" t="e">
        <f t="shared" si="204"/>
        <v>#VALUE!</v>
      </c>
      <c r="BC334" s="1" t="e">
        <f t="shared" si="205"/>
        <v>#VALUE!</v>
      </c>
      <c r="BD334" s="1">
        <f t="shared" si="208"/>
        <v>1.9348768883515444E-2</v>
      </c>
      <c r="BE334" s="1" t="e">
        <f t="shared" si="206"/>
        <v>#VALUE!</v>
      </c>
      <c r="BF334" s="1" t="e">
        <f t="shared" si="212"/>
        <v>#VALUE!</v>
      </c>
      <c r="BG334" s="1">
        <f t="shared" si="213"/>
        <v>104.51253151918232</v>
      </c>
    </row>
    <row r="335" spans="1:59" x14ac:dyDescent="0.25">
      <c r="A335" s="7">
        <v>43008</v>
      </c>
      <c r="B335" s="8">
        <v>3.7593000000000001E-2</v>
      </c>
      <c r="C335" s="8">
        <f t="shared" si="189"/>
        <v>4.8430745522298743E-2</v>
      </c>
      <c r="D335" s="9">
        <f t="shared" si="178"/>
        <v>-0.71567651950112521</v>
      </c>
      <c r="E335" s="8">
        <v>4.5</v>
      </c>
      <c r="F335" s="8">
        <f t="shared" si="190"/>
        <v>4.4263916001328267</v>
      </c>
      <c r="G335" s="9">
        <f t="shared" si="179"/>
        <v>1.9593193544190566</v>
      </c>
      <c r="H335" s="8">
        <v>0.16839999999999999</v>
      </c>
      <c r="I335" s="8">
        <f t="shared" si="191"/>
        <v>7.5385730411550222E-2</v>
      </c>
      <c r="J335" s="9">
        <f t="shared" si="192"/>
        <v>0.27538573041155023</v>
      </c>
      <c r="K335" s="8">
        <v>0.875</v>
      </c>
      <c r="L335" s="8">
        <f t="shared" si="193"/>
        <v>0.83447151704984113</v>
      </c>
      <c r="M335" s="9">
        <f t="shared" si="180"/>
        <v>1.8816928321199089</v>
      </c>
      <c r="N335" s="17">
        <v>-7.9</v>
      </c>
      <c r="O335" s="17">
        <f t="shared" si="182"/>
        <v>-11.907075882833883</v>
      </c>
      <c r="P335" s="79">
        <f t="shared" si="185"/>
        <v>-0.26741201162085421</v>
      </c>
      <c r="Q335" t="str">
        <f>_xll.BDH($Q$2,"PX_LAST",A335,A335,"Days=A","Fill=P")</f>
        <v>#N/A Invalid Security</v>
      </c>
      <c r="R335" t="e">
        <f t="shared" si="184"/>
        <v>#VALUE!</v>
      </c>
      <c r="S335" t="e">
        <f t="shared" si="186"/>
        <v>#VALUE!</v>
      </c>
      <c r="U335" s="40" t="e">
        <f t="shared" si="181"/>
        <v>#VALUE!</v>
      </c>
      <c r="V335" s="14" t="e">
        <f t="shared" si="177"/>
        <v>#VALUE!</v>
      </c>
      <c r="W335" t="e">
        <f t="shared" si="209"/>
        <v>#VALUE!</v>
      </c>
      <c r="X335" s="17" t="e">
        <f t="shared" si="198"/>
        <v>#VALUE!</v>
      </c>
      <c r="Y335" s="34" t="e">
        <f t="shared" si="176"/>
        <v>#VALUE!</v>
      </c>
      <c r="Z335">
        <v>0</v>
      </c>
      <c r="AB335" s="16">
        <f t="shared" si="187"/>
        <v>43008</v>
      </c>
      <c r="AC335" s="1" t="e">
        <f t="shared" si="194"/>
        <v>#VALUE!</v>
      </c>
      <c r="AD335" s="1" t="e">
        <f t="shared" si="194"/>
        <v>#VALUE!</v>
      </c>
      <c r="AE335" s="1" t="e">
        <f t="shared" si="194"/>
        <v>#VALUE!</v>
      </c>
      <c r="AF335" s="1" t="e">
        <f t="shared" si="188"/>
        <v>#VALUE!</v>
      </c>
      <c r="AG335">
        <v>0</v>
      </c>
      <c r="AH335" s="1">
        <v>-9.3000000000000007</v>
      </c>
      <c r="AJ335" s="16">
        <f t="shared" si="195"/>
        <v>43008</v>
      </c>
      <c r="AK335" s="1" t="e">
        <f t="shared" si="199"/>
        <v>#VALUE!</v>
      </c>
      <c r="AL335" s="1" t="e">
        <f t="shared" si="199"/>
        <v>#VALUE!</v>
      </c>
      <c r="AM335" s="1" t="e">
        <f t="shared" si="199"/>
        <v>#VALUE!</v>
      </c>
      <c r="AN335" s="1" t="e">
        <f t="shared" si="196"/>
        <v>#VALUE!</v>
      </c>
      <c r="AO335" s="1" t="e">
        <f t="shared" si="200"/>
        <v>#VALUE!</v>
      </c>
      <c r="AP335" s="1" t="e">
        <f t="shared" si="201"/>
        <v>#VALUE!</v>
      </c>
      <c r="AQ335" s="1" t="e">
        <f t="shared" si="202"/>
        <v>#VALUE!</v>
      </c>
      <c r="AR335" s="1" t="e">
        <f t="shared" si="203"/>
        <v>#VALUE!</v>
      </c>
      <c r="AU335" s="16">
        <f t="shared" si="207"/>
        <v>43008</v>
      </c>
      <c r="AV335" t="e">
        <f t="shared" si="210"/>
        <v>#VALUE!</v>
      </c>
      <c r="AW335" t="e">
        <f t="shared" si="211"/>
        <v>#VALUE!</v>
      </c>
      <c r="AZ335" s="7">
        <f t="shared" si="197"/>
        <v>43008</v>
      </c>
      <c r="BA335" s="1">
        <f>_xll.BDH($BA$4,"PX_LAST",$A334,$A334,"Days=A","Fill=P")</f>
        <v>2471.65</v>
      </c>
      <c r="BB335" s="1" t="e">
        <f t="shared" si="204"/>
        <v>#VALUE!</v>
      </c>
      <c r="BC335" s="1" t="e">
        <f t="shared" si="205"/>
        <v>#VALUE!</v>
      </c>
      <c r="BD335" s="1">
        <f t="shared" si="208"/>
        <v>5.4649232886694321E-4</v>
      </c>
      <c r="BE335" s="1" t="e">
        <f t="shared" si="206"/>
        <v>#VALUE!</v>
      </c>
      <c r="BF335" s="1" t="e">
        <f t="shared" si="212"/>
        <v>#VALUE!</v>
      </c>
      <c r="BG335" s="1">
        <f t="shared" si="213"/>
        <v>104.56964681592801</v>
      </c>
    </row>
    <row r="336" spans="1:59" x14ac:dyDescent="0.25">
      <c r="A336" s="7">
        <v>43039</v>
      </c>
      <c r="B336" s="8">
        <v>0.150811</v>
      </c>
      <c r="C336" s="8">
        <f t="shared" si="189"/>
        <v>0.13033494910445975</v>
      </c>
      <c r="D336" s="9">
        <f t="shared" si="178"/>
        <v>7.8637909774923659E-2</v>
      </c>
      <c r="E336" s="8">
        <v>5.6</v>
      </c>
      <c r="F336" s="8">
        <f t="shared" si="190"/>
        <v>5.3652783200265652</v>
      </c>
      <c r="G336" s="9">
        <f t="shared" si="179"/>
        <v>2.1970577031291625</v>
      </c>
      <c r="H336" s="8">
        <v>0.623</v>
      </c>
      <c r="I336" s="8">
        <f t="shared" si="191"/>
        <v>0.5134771460823101</v>
      </c>
      <c r="J336" s="9">
        <f t="shared" si="192"/>
        <v>0.71347714608231017</v>
      </c>
      <c r="K336" s="8">
        <v>1.004</v>
      </c>
      <c r="L336" s="8">
        <f t="shared" si="193"/>
        <v>0.97009430340996827</v>
      </c>
      <c r="M336" s="9">
        <f t="shared" si="180"/>
        <v>1.9365132823889326</v>
      </c>
      <c r="N336" s="17">
        <v>40.200000000000003</v>
      </c>
      <c r="O336" s="17">
        <f t="shared" si="182"/>
        <v>29.778584823433228</v>
      </c>
      <c r="P336" s="79">
        <f t="shared" si="185"/>
        <v>1.4342103420562693</v>
      </c>
      <c r="Q336" t="str">
        <f>_xll.BDH($Q$2,"PX_LAST",A336,A336,"Days=A","Fill=P")</f>
        <v>#N/A Invalid Security</v>
      </c>
      <c r="R336" t="e">
        <f t="shared" si="184"/>
        <v>#VALUE!</v>
      </c>
      <c r="S336" t="e">
        <f t="shared" si="186"/>
        <v>#VALUE!</v>
      </c>
      <c r="U336" s="40" t="e">
        <f t="shared" si="181"/>
        <v>#VALUE!</v>
      </c>
      <c r="V336" s="14" t="e">
        <f t="shared" si="177"/>
        <v>#VALUE!</v>
      </c>
      <c r="W336" t="e">
        <f t="shared" si="209"/>
        <v>#VALUE!</v>
      </c>
      <c r="X336" s="17" t="e">
        <f t="shared" si="198"/>
        <v>#VALUE!</v>
      </c>
      <c r="Y336" s="34" t="e">
        <f t="shared" si="176"/>
        <v>#VALUE!</v>
      </c>
      <c r="Z336">
        <v>0</v>
      </c>
      <c r="AB336" s="16">
        <f t="shared" si="187"/>
        <v>43039</v>
      </c>
      <c r="AC336" s="1" t="e">
        <f t="shared" si="194"/>
        <v>#VALUE!</v>
      </c>
      <c r="AD336" s="1" t="e">
        <f t="shared" si="194"/>
        <v>#VALUE!</v>
      </c>
      <c r="AE336" s="1" t="e">
        <f t="shared" si="194"/>
        <v>#VALUE!</v>
      </c>
      <c r="AF336" s="1" t="e">
        <f t="shared" si="188"/>
        <v>#VALUE!</v>
      </c>
      <c r="AG336">
        <v>0</v>
      </c>
      <c r="AH336" s="1">
        <v>40.200000000000003</v>
      </c>
      <c r="AJ336" s="16">
        <f t="shared" si="195"/>
        <v>43039</v>
      </c>
      <c r="AK336" s="1" t="e">
        <f t="shared" si="199"/>
        <v>#VALUE!</v>
      </c>
      <c r="AL336" s="1" t="e">
        <f t="shared" si="199"/>
        <v>#VALUE!</v>
      </c>
      <c r="AM336" s="1" t="e">
        <f t="shared" si="199"/>
        <v>#VALUE!</v>
      </c>
      <c r="AN336" s="1" t="e">
        <f t="shared" si="196"/>
        <v>#VALUE!</v>
      </c>
      <c r="AO336" s="1" t="e">
        <f t="shared" si="200"/>
        <v>#VALUE!</v>
      </c>
      <c r="AP336" s="1" t="e">
        <f t="shared" si="201"/>
        <v>#VALUE!</v>
      </c>
      <c r="AQ336" s="1" t="e">
        <f t="shared" si="202"/>
        <v>#VALUE!</v>
      </c>
      <c r="AR336" s="1" t="e">
        <f t="shared" si="203"/>
        <v>#VALUE!</v>
      </c>
      <c r="AU336" s="16">
        <f t="shared" si="207"/>
        <v>43039</v>
      </c>
      <c r="AV336" t="e">
        <f t="shared" si="210"/>
        <v>#VALUE!</v>
      </c>
      <c r="AW336" t="e">
        <f t="shared" si="211"/>
        <v>#VALUE!</v>
      </c>
      <c r="AZ336" s="7">
        <f t="shared" si="197"/>
        <v>43039</v>
      </c>
      <c r="BA336" s="1">
        <f>_xll.BDH($BA$4,"PX_LAST",$A335,$A335,"Days=A","Fill=P")</f>
        <v>2519.36</v>
      </c>
      <c r="BB336" s="1" t="e">
        <f t="shared" si="204"/>
        <v>#VALUE!</v>
      </c>
      <c r="BC336" s="1" t="e">
        <f t="shared" si="205"/>
        <v>#VALUE!</v>
      </c>
      <c r="BD336" s="1">
        <f t="shared" si="208"/>
        <v>1.9302894827342154E-2</v>
      </c>
      <c r="BE336" s="1" t="e">
        <f t="shared" si="206"/>
        <v>#VALUE!</v>
      </c>
      <c r="BF336" s="1" t="e">
        <f t="shared" si="212"/>
        <v>#VALUE!</v>
      </c>
      <c r="BG336" s="1">
        <f t="shared" si="213"/>
        <v>106.58814371054818</v>
      </c>
    </row>
    <row r="337" spans="1:59" x14ac:dyDescent="0.25">
      <c r="A337" s="7">
        <v>43069</v>
      </c>
      <c r="B337" s="8">
        <v>0.23166900000000001</v>
      </c>
      <c r="C337" s="8">
        <f t="shared" si="189"/>
        <v>0.21140218982089198</v>
      </c>
      <c r="D337" s="9">
        <f t="shared" si="178"/>
        <v>0.90259363891623468</v>
      </c>
      <c r="E337" s="8">
        <v>6.1</v>
      </c>
      <c r="F337" s="8">
        <f t="shared" si="190"/>
        <v>5.9530556640053129</v>
      </c>
      <c r="G337" s="9">
        <f t="shared" si="179"/>
        <v>2.202624999545673</v>
      </c>
      <c r="H337" s="8">
        <v>0.36909999999999998</v>
      </c>
      <c r="I337" s="8">
        <f t="shared" si="191"/>
        <v>0.39797542921646201</v>
      </c>
      <c r="J337" s="9">
        <f t="shared" si="192"/>
        <v>0.59797542921646207</v>
      </c>
      <c r="K337" s="8">
        <v>0.998</v>
      </c>
      <c r="L337" s="8">
        <f t="shared" si="193"/>
        <v>0.9924188606819937</v>
      </c>
      <c r="M337" s="9">
        <f t="shared" si="180"/>
        <v>1.7390743110496958</v>
      </c>
      <c r="N337" s="17">
        <v>59.4</v>
      </c>
      <c r="O337" s="17">
        <f t="shared" si="182"/>
        <v>53.475716964686647</v>
      </c>
      <c r="P337" s="79">
        <f t="shared" si="185"/>
        <v>2.1090413454108292</v>
      </c>
      <c r="Q337" t="str">
        <f>_xll.BDH($Q$2,"PX_LAST",A337,A337,"Days=A","Fill=P")</f>
        <v>#N/A Invalid Security</v>
      </c>
      <c r="R337" t="e">
        <f t="shared" si="184"/>
        <v>#VALUE!</v>
      </c>
      <c r="S337" t="e">
        <f t="shared" si="186"/>
        <v>#VALUE!</v>
      </c>
      <c r="U337" s="40" t="e">
        <f t="shared" si="181"/>
        <v>#VALUE!</v>
      </c>
      <c r="V337" s="14" t="e">
        <f t="shared" si="177"/>
        <v>#VALUE!</v>
      </c>
      <c r="W337" t="e">
        <f t="shared" si="209"/>
        <v>#VALUE!</v>
      </c>
      <c r="X337" s="17" t="e">
        <f t="shared" si="198"/>
        <v>#VALUE!</v>
      </c>
      <c r="Y337" s="34" t="e">
        <f t="shared" si="176"/>
        <v>#VALUE!</v>
      </c>
      <c r="Z337">
        <v>0</v>
      </c>
      <c r="AB337" s="16">
        <f t="shared" si="187"/>
        <v>43069</v>
      </c>
      <c r="AC337" s="1" t="e">
        <f t="shared" si="194"/>
        <v>#VALUE!</v>
      </c>
      <c r="AD337" s="1" t="e">
        <f t="shared" si="194"/>
        <v>#VALUE!</v>
      </c>
      <c r="AE337" s="1" t="e">
        <f t="shared" si="194"/>
        <v>#VALUE!</v>
      </c>
      <c r="AF337" s="1" t="e">
        <f t="shared" si="188"/>
        <v>#VALUE!</v>
      </c>
      <c r="AG337">
        <v>0</v>
      </c>
      <c r="AH337" s="1">
        <v>59.4</v>
      </c>
      <c r="AJ337" s="16">
        <f t="shared" si="195"/>
        <v>43069</v>
      </c>
      <c r="AK337" s="1" t="e">
        <f t="shared" si="199"/>
        <v>#VALUE!</v>
      </c>
      <c r="AL337" s="1" t="e">
        <f t="shared" si="199"/>
        <v>#VALUE!</v>
      </c>
      <c r="AM337" s="1" t="e">
        <f t="shared" si="199"/>
        <v>#VALUE!</v>
      </c>
      <c r="AN337" s="1" t="e">
        <f t="shared" si="196"/>
        <v>#VALUE!</v>
      </c>
      <c r="AO337" s="1" t="e">
        <f t="shared" si="200"/>
        <v>#VALUE!</v>
      </c>
      <c r="AP337" s="1" t="e">
        <f t="shared" si="201"/>
        <v>#VALUE!</v>
      </c>
      <c r="AQ337" s="1" t="e">
        <f t="shared" si="202"/>
        <v>#VALUE!</v>
      </c>
      <c r="AR337" s="1" t="e">
        <f t="shared" si="203"/>
        <v>#VALUE!</v>
      </c>
      <c r="AU337" s="16">
        <f t="shared" si="207"/>
        <v>43069</v>
      </c>
      <c r="AV337" t="e">
        <f t="shared" si="210"/>
        <v>#VALUE!</v>
      </c>
      <c r="AW337" t="e">
        <f t="shared" si="211"/>
        <v>#VALUE!</v>
      </c>
      <c r="AZ337" s="7">
        <f t="shared" si="197"/>
        <v>43069</v>
      </c>
      <c r="BA337" s="1">
        <f>_xll.BDH($BA$4,"PX_LAST",$A336,$A336,"Days=A","Fill=P")</f>
        <v>2575.2600000000002</v>
      </c>
      <c r="BB337" s="1" t="e">
        <f t="shared" si="204"/>
        <v>#VALUE!</v>
      </c>
      <c r="BC337" s="1" t="e">
        <f t="shared" si="205"/>
        <v>#VALUE!</v>
      </c>
      <c r="BD337" s="1">
        <f t="shared" si="208"/>
        <v>2.2188174774546043E-2</v>
      </c>
      <c r="BE337" s="1" t="e">
        <f t="shared" si="206"/>
        <v>#VALUE!</v>
      </c>
      <c r="BF337" s="1" t="e">
        <f t="shared" si="212"/>
        <v>#VALUE!</v>
      </c>
      <c r="BG337" s="1">
        <f t="shared" si="213"/>
        <v>108.95314007209225</v>
      </c>
    </row>
    <row r="338" spans="1:59" x14ac:dyDescent="0.25">
      <c r="A338" s="7">
        <v>43100</v>
      </c>
      <c r="B338" s="8">
        <v>0.28117799999999998</v>
      </c>
      <c r="C338" s="8">
        <f t="shared" si="189"/>
        <v>0.26722283796417839</v>
      </c>
      <c r="D338" s="9">
        <f t="shared" si="178"/>
        <v>1.4015408416288633</v>
      </c>
      <c r="E338" s="8">
        <v>6.3</v>
      </c>
      <c r="F338" s="8">
        <f t="shared" si="190"/>
        <v>6.2306111328010623</v>
      </c>
      <c r="G338" s="9">
        <f t="shared" si="179"/>
        <v>2.0662810063767929</v>
      </c>
      <c r="H338" s="8">
        <v>-7.9000000000000001E-2</v>
      </c>
      <c r="I338" s="8">
        <f t="shared" si="191"/>
        <v>1.6395085843292398E-2</v>
      </c>
      <c r="J338" s="9">
        <f t="shared" si="192"/>
        <v>0.21639508584329242</v>
      </c>
      <c r="K338" s="8">
        <v>0.81100000000000005</v>
      </c>
      <c r="L338" s="8">
        <f t="shared" si="193"/>
        <v>0.84728377213639883</v>
      </c>
      <c r="M338" s="9">
        <f t="shared" si="180"/>
        <v>1.2611773718092465</v>
      </c>
      <c r="N338" s="17">
        <v>75.7</v>
      </c>
      <c r="O338" s="17">
        <f t="shared" si="182"/>
        <v>71.255143392937327</v>
      </c>
      <c r="P338" s="79">
        <f t="shared" si="185"/>
        <v>2.4470598984314629</v>
      </c>
      <c r="Q338" t="str">
        <f>_xll.BDH($Q$2,"PX_LAST",A338,A338,"Days=A","Fill=P")</f>
        <v>#N/A Invalid Security</v>
      </c>
      <c r="R338" t="e">
        <f t="shared" si="184"/>
        <v>#VALUE!</v>
      </c>
      <c r="S338" t="e">
        <f t="shared" si="186"/>
        <v>#VALUE!</v>
      </c>
      <c r="U338" s="40" t="e">
        <f t="shared" si="181"/>
        <v>#VALUE!</v>
      </c>
      <c r="V338" s="14" t="e">
        <f t="shared" si="177"/>
        <v>#VALUE!</v>
      </c>
      <c r="W338" t="e">
        <f t="shared" si="209"/>
        <v>#VALUE!</v>
      </c>
      <c r="X338" s="17" t="e">
        <f t="shared" si="198"/>
        <v>#VALUE!</v>
      </c>
      <c r="Y338" s="34" t="e">
        <f t="shared" si="176"/>
        <v>#VALUE!</v>
      </c>
      <c r="Z338">
        <v>0</v>
      </c>
      <c r="AB338" s="16">
        <f t="shared" si="187"/>
        <v>43100</v>
      </c>
      <c r="AC338" s="1" t="e">
        <f t="shared" si="194"/>
        <v>#VALUE!</v>
      </c>
      <c r="AD338" s="1" t="e">
        <f t="shared" si="194"/>
        <v>#VALUE!</v>
      </c>
      <c r="AE338" s="1" t="e">
        <f t="shared" si="194"/>
        <v>#VALUE!</v>
      </c>
      <c r="AF338" s="1" t="e">
        <f t="shared" si="188"/>
        <v>#VALUE!</v>
      </c>
      <c r="AG338">
        <v>0</v>
      </c>
      <c r="AH338" s="1">
        <v>75.7</v>
      </c>
      <c r="AJ338" s="16">
        <f t="shared" si="195"/>
        <v>43100</v>
      </c>
      <c r="AK338" s="1" t="e">
        <f t="shared" si="199"/>
        <v>#VALUE!</v>
      </c>
      <c r="AL338" s="1" t="e">
        <f t="shared" si="199"/>
        <v>#VALUE!</v>
      </c>
      <c r="AM338" s="1" t="e">
        <f t="shared" si="199"/>
        <v>#VALUE!</v>
      </c>
      <c r="AN338" s="1" t="e">
        <f t="shared" si="196"/>
        <v>#VALUE!</v>
      </c>
      <c r="AO338" s="1" t="e">
        <f t="shared" si="200"/>
        <v>#VALUE!</v>
      </c>
      <c r="AP338" s="1" t="e">
        <f t="shared" si="201"/>
        <v>#VALUE!</v>
      </c>
      <c r="AQ338" s="1" t="e">
        <f t="shared" si="202"/>
        <v>#VALUE!</v>
      </c>
      <c r="AR338" s="1" t="e">
        <f t="shared" si="203"/>
        <v>#VALUE!</v>
      </c>
      <c r="AU338" s="16">
        <f t="shared" si="207"/>
        <v>43100</v>
      </c>
      <c r="AV338" t="e">
        <f t="shared" si="210"/>
        <v>#VALUE!</v>
      </c>
      <c r="AW338" t="e">
        <f t="shared" si="211"/>
        <v>#VALUE!</v>
      </c>
      <c r="AZ338" s="7">
        <f t="shared" si="197"/>
        <v>43100</v>
      </c>
      <c r="BA338" s="1">
        <f>_xll.BDH($BA$4,"PX_LAST",$A337,$A337,"Days=A","Fill=P")</f>
        <v>2647.58</v>
      </c>
      <c r="BB338" s="1" t="e">
        <f t="shared" si="204"/>
        <v>#VALUE!</v>
      </c>
      <c r="BC338" s="1" t="e">
        <f t="shared" si="205"/>
        <v>#VALUE!</v>
      </c>
      <c r="BD338" s="1">
        <f t="shared" si="208"/>
        <v>2.8082601368405458E-2</v>
      </c>
      <c r="BE338" s="1" t="e">
        <f t="shared" si="206"/>
        <v>#VALUE!</v>
      </c>
      <c r="BF338" s="1" t="e">
        <f t="shared" si="212"/>
        <v>#VALUE!</v>
      </c>
      <c r="BG338" s="1">
        <f t="shared" si="213"/>
        <v>112.01282767257287</v>
      </c>
    </row>
    <row r="339" spans="1:59" x14ac:dyDescent="0.25">
      <c r="A339" s="7">
        <v>43131</v>
      </c>
      <c r="B339" s="8">
        <v>0.17571500000000001</v>
      </c>
      <c r="C339" s="8">
        <f t="shared" si="189"/>
        <v>0.1940165675928357</v>
      </c>
      <c r="D339" s="9">
        <f t="shared" si="178"/>
        <v>0.45975736016136509</v>
      </c>
      <c r="E339" s="8">
        <v>6.4</v>
      </c>
      <c r="F339" s="8">
        <f t="shared" si="190"/>
        <v>6.3661222265602131</v>
      </c>
      <c r="G339" s="9">
        <f t="shared" si="179"/>
        <v>1.9178228539022051</v>
      </c>
      <c r="H339" s="8">
        <v>-0.38030000000000003</v>
      </c>
      <c r="I339" s="8">
        <f t="shared" si="191"/>
        <v>-0.30096098283134159</v>
      </c>
      <c r="J339" s="9">
        <f t="shared" si="192"/>
        <v>-0.10096098283134158</v>
      </c>
      <c r="K339" s="8">
        <v>0.78600000000000003</v>
      </c>
      <c r="L339" s="8">
        <f t="shared" si="193"/>
        <v>0.79825675442727984</v>
      </c>
      <c r="M339" s="9">
        <f t="shared" si="180"/>
        <v>1.0361793267755013</v>
      </c>
      <c r="N339" s="17">
        <v>38.5</v>
      </c>
      <c r="O339" s="17">
        <f t="shared" si="182"/>
        <v>45.051028678587471</v>
      </c>
      <c r="P339" s="79">
        <f t="shared" si="185"/>
        <v>1.3432989706775664</v>
      </c>
      <c r="Q339" t="str">
        <f>_xll.BDH($Q$2,"PX_LAST",A339,A339,"Days=A","Fill=P")</f>
        <v>#N/A Invalid Security</v>
      </c>
      <c r="R339" t="e">
        <f t="shared" si="184"/>
        <v>#VALUE!</v>
      </c>
      <c r="S339" t="e">
        <f t="shared" si="186"/>
        <v>#VALUE!</v>
      </c>
      <c r="U339" s="40" t="e">
        <f t="shared" si="181"/>
        <v>#VALUE!</v>
      </c>
      <c r="V339" s="14" t="e">
        <f t="shared" si="177"/>
        <v>#VALUE!</v>
      </c>
      <c r="W339" t="e">
        <f t="shared" si="209"/>
        <v>#VALUE!</v>
      </c>
      <c r="X339" s="17" t="e">
        <f t="shared" si="198"/>
        <v>#VALUE!</v>
      </c>
      <c r="Y339" s="34" t="e">
        <f t="shared" si="176"/>
        <v>#VALUE!</v>
      </c>
      <c r="Z339">
        <v>0</v>
      </c>
      <c r="AB339" s="16">
        <f t="shared" si="187"/>
        <v>43131</v>
      </c>
      <c r="AC339" s="1" t="e">
        <f t="shared" si="194"/>
        <v>#VALUE!</v>
      </c>
      <c r="AD339" s="1" t="e">
        <f t="shared" si="194"/>
        <v>#VALUE!</v>
      </c>
      <c r="AE339" s="1" t="e">
        <f t="shared" si="194"/>
        <v>#VALUE!</v>
      </c>
      <c r="AF339" s="1" t="e">
        <f t="shared" si="188"/>
        <v>#VALUE!</v>
      </c>
      <c r="AG339">
        <v>0</v>
      </c>
      <c r="AH339" s="1">
        <v>38.5</v>
      </c>
      <c r="AJ339" s="16">
        <f t="shared" si="195"/>
        <v>43131</v>
      </c>
      <c r="AK339" s="1" t="e">
        <f t="shared" si="199"/>
        <v>#VALUE!</v>
      </c>
      <c r="AL339" s="1" t="e">
        <f t="shared" si="199"/>
        <v>#VALUE!</v>
      </c>
      <c r="AM339" s="1" t="e">
        <f t="shared" si="199"/>
        <v>#VALUE!</v>
      </c>
      <c r="AN339" s="1" t="e">
        <f t="shared" si="196"/>
        <v>#VALUE!</v>
      </c>
      <c r="AO339" s="1" t="e">
        <f t="shared" si="200"/>
        <v>#VALUE!</v>
      </c>
      <c r="AP339" s="1" t="e">
        <f t="shared" si="201"/>
        <v>#VALUE!</v>
      </c>
      <c r="AQ339" s="1" t="e">
        <f t="shared" si="202"/>
        <v>#VALUE!</v>
      </c>
      <c r="AR339" s="1" t="e">
        <f t="shared" si="203"/>
        <v>#VALUE!</v>
      </c>
      <c r="AU339" s="16">
        <f t="shared" si="207"/>
        <v>43131</v>
      </c>
      <c r="AV339" t="e">
        <f t="shared" si="210"/>
        <v>#VALUE!</v>
      </c>
      <c r="AW339" t="e">
        <f t="shared" si="211"/>
        <v>#VALUE!</v>
      </c>
      <c r="AZ339" s="7">
        <f t="shared" si="197"/>
        <v>43131</v>
      </c>
      <c r="BA339" s="1">
        <f>_xll.BDH($BA$4,"PX_LAST",$A338,$A338,"Days=A","Fill=P")</f>
        <v>2673.61</v>
      </c>
      <c r="BB339" s="1" t="e">
        <f t="shared" si="204"/>
        <v>#VALUE!</v>
      </c>
      <c r="BC339" s="1" t="e">
        <f t="shared" si="205"/>
        <v>#VALUE!</v>
      </c>
      <c r="BD339" s="1">
        <f t="shared" si="208"/>
        <v>9.8316198188534987E-3</v>
      </c>
      <c r="BE339" s="1" t="e">
        <f t="shared" si="206"/>
        <v>#VALUE!</v>
      </c>
      <c r="BF339" s="1" t="e">
        <f t="shared" si="212"/>
        <v>#VALUE!</v>
      </c>
      <c r="BG339" s="1">
        <f t="shared" si="213"/>
        <v>113.11409520908435</v>
      </c>
    </row>
    <row r="340" spans="1:59" x14ac:dyDescent="0.25">
      <c r="A340" s="7">
        <v>43159</v>
      </c>
      <c r="B340" s="8">
        <v>0.130525</v>
      </c>
      <c r="C340" s="8">
        <f t="shared" si="189"/>
        <v>0.14322331351856715</v>
      </c>
      <c r="D340" s="9">
        <f t="shared" si="178"/>
        <v>-0.30286201137848839</v>
      </c>
      <c r="E340" s="8">
        <v>6.7</v>
      </c>
      <c r="F340" s="8">
        <f t="shared" si="190"/>
        <v>6.6332244453120435</v>
      </c>
      <c r="G340" s="9">
        <f t="shared" si="179"/>
        <v>1.8515113179107194</v>
      </c>
      <c r="H340" s="8">
        <v>0.1011</v>
      </c>
      <c r="I340" s="8">
        <f t="shared" si="191"/>
        <v>2.0687803433731687E-2</v>
      </c>
      <c r="J340" s="9">
        <f t="shared" si="192"/>
        <v>0.22068780343373171</v>
      </c>
      <c r="K340" s="8">
        <v>0.35599999999999998</v>
      </c>
      <c r="L340" s="8">
        <f t="shared" si="193"/>
        <v>0.44445135088545595</v>
      </c>
      <c r="M340" s="9">
        <f t="shared" si="180"/>
        <v>0.19338290803089983</v>
      </c>
      <c r="N340" s="17">
        <v>32.9</v>
      </c>
      <c r="O340" s="17">
        <f t="shared" si="182"/>
        <v>35.330205735717499</v>
      </c>
      <c r="P340" s="79">
        <f t="shared" si="185"/>
        <v>0.90411044052345824</v>
      </c>
      <c r="Q340" t="str">
        <f>_xll.BDH($Q$2,"PX_LAST",A340,A340,"Days=A","Fill=P")</f>
        <v>#N/A Invalid Security</v>
      </c>
      <c r="R340" t="e">
        <f t="shared" si="184"/>
        <v>#VALUE!</v>
      </c>
      <c r="S340" t="e">
        <f t="shared" si="186"/>
        <v>#VALUE!</v>
      </c>
      <c r="U340" s="40" t="e">
        <f t="shared" si="181"/>
        <v>#VALUE!</v>
      </c>
      <c r="V340" s="14" t="e">
        <f t="shared" si="177"/>
        <v>#VALUE!</v>
      </c>
      <c r="W340" t="e">
        <f t="shared" si="209"/>
        <v>#VALUE!</v>
      </c>
      <c r="X340" s="17" t="e">
        <f t="shared" si="198"/>
        <v>#VALUE!</v>
      </c>
      <c r="Y340" s="34" t="e">
        <f t="shared" ref="Y340:Y403" si="214">IF(OR(ABS($X340-$X339)&gt;$AB$2,X340*X339&lt;0,ABS(U340-MAX(U329:U339))&gt;$AP$2),V340,Y339)</f>
        <v>#VALUE!</v>
      </c>
      <c r="Z340">
        <v>0</v>
      </c>
      <c r="AB340" s="16">
        <f t="shared" si="187"/>
        <v>43159</v>
      </c>
      <c r="AC340" s="1" t="e">
        <f t="shared" si="194"/>
        <v>#VALUE!</v>
      </c>
      <c r="AD340" s="1" t="e">
        <f t="shared" si="194"/>
        <v>#VALUE!</v>
      </c>
      <c r="AE340" s="1" t="e">
        <f t="shared" si="194"/>
        <v>#VALUE!</v>
      </c>
      <c r="AF340" s="1" t="e">
        <f t="shared" si="188"/>
        <v>#VALUE!</v>
      </c>
      <c r="AG340">
        <v>0</v>
      </c>
      <c r="AH340" s="1">
        <v>32.9</v>
      </c>
      <c r="AJ340" s="16">
        <f t="shared" si="195"/>
        <v>43159</v>
      </c>
      <c r="AK340" s="1" t="e">
        <f t="shared" si="199"/>
        <v>#VALUE!</v>
      </c>
      <c r="AL340" s="1" t="e">
        <f t="shared" si="199"/>
        <v>#VALUE!</v>
      </c>
      <c r="AM340" s="1" t="e">
        <f t="shared" si="199"/>
        <v>#VALUE!</v>
      </c>
      <c r="AN340" s="1" t="e">
        <f t="shared" si="196"/>
        <v>#VALUE!</v>
      </c>
      <c r="AO340" s="1" t="e">
        <f t="shared" si="200"/>
        <v>#VALUE!</v>
      </c>
      <c r="AP340" s="1" t="e">
        <f t="shared" si="201"/>
        <v>#VALUE!</v>
      </c>
      <c r="AQ340" s="1" t="e">
        <f t="shared" si="202"/>
        <v>#VALUE!</v>
      </c>
      <c r="AR340" s="1" t="e">
        <f t="shared" si="203"/>
        <v>#VALUE!</v>
      </c>
      <c r="AU340" s="16">
        <f t="shared" si="207"/>
        <v>43159</v>
      </c>
      <c r="AV340" t="e">
        <f t="shared" si="210"/>
        <v>#VALUE!</v>
      </c>
      <c r="AW340" t="e">
        <f t="shared" si="211"/>
        <v>#VALUE!</v>
      </c>
      <c r="AZ340" s="7">
        <f t="shared" si="197"/>
        <v>43159</v>
      </c>
      <c r="BA340" s="1">
        <f>_xll.BDH($BA$4,"PX_LAST",$A339,$A339,"Days=A","Fill=P")</f>
        <v>2823.81</v>
      </c>
      <c r="BB340" s="1" t="e">
        <f t="shared" si="204"/>
        <v>#VALUE!</v>
      </c>
      <c r="BC340" s="1" t="e">
        <f t="shared" si="205"/>
        <v>#VALUE!</v>
      </c>
      <c r="BD340" s="1">
        <f t="shared" si="208"/>
        <v>5.6178724645703726E-2</v>
      </c>
      <c r="BE340" s="1" t="e">
        <f t="shared" si="206"/>
        <v>#VALUE!</v>
      </c>
      <c r="BF340" s="1" t="e">
        <f t="shared" si="212"/>
        <v>#VALUE!</v>
      </c>
      <c r="BG340" s="1">
        <f t="shared" si="213"/>
        <v>119.46870081738342</v>
      </c>
    </row>
    <row r="341" spans="1:59" x14ac:dyDescent="0.25">
      <c r="A341" s="7">
        <v>43190</v>
      </c>
      <c r="B341" s="8">
        <v>8.6719000000000004E-2</v>
      </c>
      <c r="C341" s="8">
        <f t="shared" si="189"/>
        <v>9.8019862703713448E-2</v>
      </c>
      <c r="D341" s="9">
        <f t="shared" si="178"/>
        <v>-1.0741523703106668</v>
      </c>
      <c r="E341" s="8">
        <v>6.7</v>
      </c>
      <c r="F341" s="8">
        <f t="shared" si="190"/>
        <v>6.6866448890624088</v>
      </c>
      <c r="G341" s="9">
        <f t="shared" si="179"/>
        <v>1.6978634784611888</v>
      </c>
      <c r="H341" s="8">
        <v>0.14299999999999999</v>
      </c>
      <c r="I341" s="8">
        <f t="shared" si="191"/>
        <v>0.11853756068674634</v>
      </c>
      <c r="J341" s="9">
        <f t="shared" si="192"/>
        <v>0.31853756068674632</v>
      </c>
      <c r="K341" s="8">
        <v>-0.24199999999999999</v>
      </c>
      <c r="L341" s="8">
        <f t="shared" si="193"/>
        <v>-0.1047097298229088</v>
      </c>
      <c r="M341" s="9">
        <f t="shared" si="180"/>
        <v>-1.1111384049936976</v>
      </c>
      <c r="N341" s="17">
        <v>49.8</v>
      </c>
      <c r="O341" s="17">
        <f t="shared" si="182"/>
        <v>46.906041147143505</v>
      </c>
      <c r="P341" s="79">
        <f t="shared" si="185"/>
        <v>1.2009885319911573</v>
      </c>
      <c r="Q341" t="str">
        <f>_xll.BDH($Q$2,"PX_LAST",A341,A341,"Days=A","Fill=P")</f>
        <v>#N/A Invalid Security</v>
      </c>
      <c r="R341" t="e">
        <f t="shared" si="184"/>
        <v>#VALUE!</v>
      </c>
      <c r="S341" t="e">
        <f t="shared" si="186"/>
        <v>#VALUE!</v>
      </c>
      <c r="U341" s="40" t="e">
        <f t="shared" si="181"/>
        <v>#VALUE!</v>
      </c>
      <c r="V341" s="14" t="e">
        <f t="shared" si="177"/>
        <v>#VALUE!</v>
      </c>
      <c r="W341" t="e">
        <f t="shared" si="209"/>
        <v>#VALUE!</v>
      </c>
      <c r="X341" s="17" t="e">
        <f t="shared" si="198"/>
        <v>#VALUE!</v>
      </c>
      <c r="Y341" s="34" t="e">
        <f t="shared" si="214"/>
        <v>#VALUE!</v>
      </c>
      <c r="Z341">
        <v>0</v>
      </c>
      <c r="AB341" s="16">
        <f t="shared" si="187"/>
        <v>43190</v>
      </c>
      <c r="AC341" s="1" t="e">
        <f t="shared" si="194"/>
        <v>#VALUE!</v>
      </c>
      <c r="AD341" s="1" t="e">
        <f t="shared" si="194"/>
        <v>#VALUE!</v>
      </c>
      <c r="AE341" s="1" t="e">
        <f t="shared" si="194"/>
        <v>#VALUE!</v>
      </c>
      <c r="AF341" s="1" t="e">
        <f t="shared" si="188"/>
        <v>#VALUE!</v>
      </c>
      <c r="AG341">
        <v>0</v>
      </c>
      <c r="AH341" s="1">
        <v>48.7</v>
      </c>
      <c r="AJ341" s="16">
        <f t="shared" si="195"/>
        <v>43190</v>
      </c>
      <c r="AK341" s="1" t="e">
        <f t="shared" si="199"/>
        <v>#VALUE!</v>
      </c>
      <c r="AL341" s="1" t="e">
        <f t="shared" si="199"/>
        <v>#VALUE!</v>
      </c>
      <c r="AM341" s="1" t="e">
        <f t="shared" si="199"/>
        <v>#VALUE!</v>
      </c>
      <c r="AN341" s="1" t="e">
        <f t="shared" si="196"/>
        <v>#VALUE!</v>
      </c>
      <c r="AO341" s="1" t="e">
        <f t="shared" si="200"/>
        <v>#VALUE!</v>
      </c>
      <c r="AP341" s="1" t="e">
        <f t="shared" si="201"/>
        <v>#VALUE!</v>
      </c>
      <c r="AQ341" s="1" t="e">
        <f t="shared" si="202"/>
        <v>#VALUE!</v>
      </c>
      <c r="AR341" s="1" t="e">
        <f t="shared" si="203"/>
        <v>#VALUE!</v>
      </c>
      <c r="AU341" s="16">
        <f t="shared" si="207"/>
        <v>43190</v>
      </c>
      <c r="AV341" t="e">
        <f t="shared" si="210"/>
        <v>#VALUE!</v>
      </c>
      <c r="AW341" t="e">
        <f t="shared" si="211"/>
        <v>#VALUE!</v>
      </c>
      <c r="AZ341" s="7">
        <f t="shared" si="197"/>
        <v>43190</v>
      </c>
      <c r="BA341" s="1">
        <f>_xll.BDH($BA$4,"PX_LAST",$A340,$A340,"Days=A","Fill=P")</f>
        <v>2713.83</v>
      </c>
      <c r="BB341" s="1" t="e">
        <f t="shared" si="204"/>
        <v>#VALUE!</v>
      </c>
      <c r="BC341" s="1" t="e">
        <f t="shared" si="205"/>
        <v>#VALUE!</v>
      </c>
      <c r="BD341" s="1">
        <f t="shared" si="208"/>
        <v>-3.8947379604151844E-2</v>
      </c>
      <c r="BE341" s="1" t="e">
        <f t="shared" si="206"/>
        <v>#VALUE!</v>
      </c>
      <c r="BF341" s="1" t="e">
        <f t="shared" si="212"/>
        <v>#VALUE!</v>
      </c>
      <c r="BG341" s="1">
        <f t="shared" si="213"/>
        <v>114.81570797583394</v>
      </c>
    </row>
    <row r="342" spans="1:59" x14ac:dyDescent="0.25">
      <c r="A342" s="7">
        <v>43220</v>
      </c>
      <c r="B342" s="8">
        <v>4.5430000000000002E-3</v>
      </c>
      <c r="C342" s="8">
        <f t="shared" si="189"/>
        <v>2.323837254074269E-2</v>
      </c>
      <c r="D342" s="9">
        <f t="shared" si="178"/>
        <v>-1.9259285300982028</v>
      </c>
      <c r="E342" s="8">
        <v>6.9</v>
      </c>
      <c r="F342" s="8">
        <f t="shared" si="190"/>
        <v>6.8573289778124824</v>
      </c>
      <c r="G342" s="9">
        <f t="shared" si="179"/>
        <v>1.6258927704157409</v>
      </c>
      <c r="H342" s="8">
        <v>0.15620000000000001</v>
      </c>
      <c r="I342" s="8">
        <f t="shared" si="191"/>
        <v>0.1486675121373493</v>
      </c>
      <c r="J342" s="9">
        <f t="shared" si="192"/>
        <v>0.34866751213734931</v>
      </c>
      <c r="K342" s="8">
        <v>8.6999999999999994E-2</v>
      </c>
      <c r="L342" s="8">
        <f t="shared" si="193"/>
        <v>4.865805403541823E-2</v>
      </c>
      <c r="M342" s="9">
        <f t="shared" si="180"/>
        <v>-0.80207271413963566</v>
      </c>
      <c r="N342" s="17">
        <v>41.8</v>
      </c>
      <c r="O342" s="17">
        <f t="shared" si="182"/>
        <v>42.821208229428699</v>
      </c>
      <c r="P342" s="79">
        <f t="shared" si="185"/>
        <v>0.95989694041660012</v>
      </c>
      <c r="Q342" t="str">
        <f>_xll.BDH($Q$2,"PX_LAST",A342,A342,"Days=A","Fill=P")</f>
        <v>#N/A Invalid Security</v>
      </c>
      <c r="R342" t="e">
        <f t="shared" si="184"/>
        <v>#VALUE!</v>
      </c>
      <c r="S342" t="e">
        <f t="shared" si="186"/>
        <v>#VALUE!</v>
      </c>
      <c r="U342" s="40" t="e">
        <f t="shared" si="181"/>
        <v>#VALUE!</v>
      </c>
      <c r="V342" s="14" t="e">
        <f t="shared" si="177"/>
        <v>#VALUE!</v>
      </c>
      <c r="W342" t="e">
        <f t="shared" si="209"/>
        <v>#VALUE!</v>
      </c>
      <c r="X342" s="17" t="e">
        <f t="shared" si="198"/>
        <v>#VALUE!</v>
      </c>
      <c r="Y342" s="34" t="e">
        <f t="shared" si="214"/>
        <v>#VALUE!</v>
      </c>
      <c r="Z342">
        <v>0</v>
      </c>
      <c r="AB342" s="16">
        <f t="shared" si="187"/>
        <v>43220</v>
      </c>
      <c r="AC342" s="1" t="e">
        <f t="shared" si="194"/>
        <v>#VALUE!</v>
      </c>
      <c r="AD342" s="1" t="e">
        <f t="shared" si="194"/>
        <v>#VALUE!</v>
      </c>
      <c r="AE342" s="1" t="e">
        <f t="shared" si="194"/>
        <v>#VALUE!</v>
      </c>
      <c r="AF342" s="1" t="e">
        <f t="shared" si="188"/>
        <v>#VALUE!</v>
      </c>
      <c r="AG342">
        <v>0</v>
      </c>
      <c r="AH342" s="1">
        <v>41.8</v>
      </c>
      <c r="AJ342" s="16">
        <f t="shared" si="195"/>
        <v>43220</v>
      </c>
      <c r="AK342" s="1" t="e">
        <f t="shared" si="199"/>
        <v>#VALUE!</v>
      </c>
      <c r="AL342" s="1" t="e">
        <f t="shared" si="199"/>
        <v>#VALUE!</v>
      </c>
      <c r="AM342" s="1" t="e">
        <f t="shared" si="199"/>
        <v>#VALUE!</v>
      </c>
      <c r="AN342" s="1" t="e">
        <f t="shared" si="196"/>
        <v>#VALUE!</v>
      </c>
      <c r="AO342" s="1" t="e">
        <f t="shared" si="200"/>
        <v>#VALUE!</v>
      </c>
      <c r="AP342" s="1" t="e">
        <f t="shared" si="201"/>
        <v>#VALUE!</v>
      </c>
      <c r="AQ342" s="1" t="e">
        <f t="shared" si="202"/>
        <v>#VALUE!</v>
      </c>
      <c r="AR342" s="1" t="e">
        <f t="shared" si="203"/>
        <v>#VALUE!</v>
      </c>
      <c r="AU342" s="16">
        <f t="shared" si="207"/>
        <v>43220</v>
      </c>
      <c r="AV342" t="e">
        <f t="shared" si="210"/>
        <v>#VALUE!</v>
      </c>
      <c r="AW342" t="e">
        <f t="shared" si="211"/>
        <v>#VALUE!</v>
      </c>
      <c r="AZ342" s="7">
        <f t="shared" si="197"/>
        <v>43220</v>
      </c>
      <c r="BA342" s="1">
        <f>_xll.BDH($BA$4,"PX_LAST",$A341,$A341,"Days=A","Fill=P")</f>
        <v>2640.87</v>
      </c>
      <c r="BB342" s="1" t="e">
        <f t="shared" si="204"/>
        <v>#VALUE!</v>
      </c>
      <c r="BC342" s="1" t="e">
        <f t="shared" si="205"/>
        <v>#VALUE!</v>
      </c>
      <c r="BD342" s="1">
        <f t="shared" si="208"/>
        <v>-2.6884513768364315E-2</v>
      </c>
      <c r="BE342" s="1" t="e">
        <f t="shared" si="206"/>
        <v>#VALUE!</v>
      </c>
      <c r="BF342" s="1" t="e">
        <f t="shared" si="212"/>
        <v>#VALUE!</v>
      </c>
      <c r="BG342" s="1">
        <f t="shared" si="213"/>
        <v>111.72894349393314</v>
      </c>
    </row>
    <row r="343" spans="1:59" x14ac:dyDescent="0.25">
      <c r="A343" s="7">
        <v>43251</v>
      </c>
      <c r="B343" s="8">
        <v>1.1102000000000001E-2</v>
      </c>
      <c r="C343" s="8">
        <f t="shared" si="189"/>
        <v>1.352927450814854E-2</v>
      </c>
      <c r="D343" s="9">
        <f t="shared" si="178"/>
        <v>-1.9026567264845762</v>
      </c>
      <c r="E343" s="8">
        <v>6.9</v>
      </c>
      <c r="F343" s="8">
        <f t="shared" si="190"/>
        <v>6.8914657955624969</v>
      </c>
      <c r="G343" s="9">
        <f t="shared" si="179"/>
        <v>1.4898230735944136</v>
      </c>
      <c r="H343" s="8">
        <v>-0.22539999999999999</v>
      </c>
      <c r="I343" s="8">
        <f t="shared" si="191"/>
        <v>-0.15058649757253015</v>
      </c>
      <c r="J343" s="9">
        <f t="shared" si="192"/>
        <v>4.9413502427469863E-2</v>
      </c>
      <c r="K343" s="8">
        <v>0.33900000000000002</v>
      </c>
      <c r="L343" s="8">
        <f t="shared" si="193"/>
        <v>0.28093161080708368</v>
      </c>
      <c r="M343" s="9">
        <f t="shared" si="180"/>
        <v>-0.32910773757471828</v>
      </c>
      <c r="N343" s="17">
        <v>11.1</v>
      </c>
      <c r="O343" s="17">
        <f t="shared" si="182"/>
        <v>17.444241645885739</v>
      </c>
      <c r="P343" s="79">
        <f t="shared" si="185"/>
        <v>7.9970348059729246E-2</v>
      </c>
      <c r="Q343" t="str">
        <f>_xll.BDH($Q$2,"PX_LAST",A343,A343,"Days=A","Fill=P")</f>
        <v>#N/A Invalid Security</v>
      </c>
      <c r="R343" t="e">
        <f t="shared" si="184"/>
        <v>#VALUE!</v>
      </c>
      <c r="S343" t="e">
        <f t="shared" si="186"/>
        <v>#VALUE!</v>
      </c>
      <c r="U343" s="40" t="e">
        <f t="shared" si="181"/>
        <v>#VALUE!</v>
      </c>
      <c r="V343" s="14" t="e">
        <f t="shared" ref="V343:V406" si="215">IF(U343-U342&gt;0,IF(OR(U343&lt;0,V342="C"),"R","E"),IF(OR(U343&gt;=0,V342="E"),"SD","C"))</f>
        <v>#VALUE!</v>
      </c>
      <c r="W343" t="e">
        <f t="shared" si="209"/>
        <v>#VALUE!</v>
      </c>
      <c r="X343" s="17" t="e">
        <f t="shared" si="198"/>
        <v>#VALUE!</v>
      </c>
      <c r="Y343" s="34" t="e">
        <f t="shared" si="214"/>
        <v>#VALUE!</v>
      </c>
      <c r="Z343">
        <v>0</v>
      </c>
      <c r="AB343" s="16">
        <f t="shared" si="187"/>
        <v>43251</v>
      </c>
      <c r="AC343" s="1" t="e">
        <f t="shared" si="194"/>
        <v>#VALUE!</v>
      </c>
      <c r="AD343" s="1" t="e">
        <f t="shared" si="194"/>
        <v>#VALUE!</v>
      </c>
      <c r="AE343" s="1" t="e">
        <f t="shared" si="194"/>
        <v>#VALUE!</v>
      </c>
      <c r="AF343" s="1" t="e">
        <f t="shared" si="188"/>
        <v>#VALUE!</v>
      </c>
      <c r="AG343">
        <v>0</v>
      </c>
      <c r="AH343" s="1">
        <v>11.1</v>
      </c>
      <c r="AJ343" s="16">
        <f t="shared" si="195"/>
        <v>43251</v>
      </c>
      <c r="AK343" s="1" t="e">
        <f t="shared" si="199"/>
        <v>#VALUE!</v>
      </c>
      <c r="AL343" s="1" t="e">
        <f t="shared" si="199"/>
        <v>#VALUE!</v>
      </c>
      <c r="AM343" s="1" t="e">
        <f t="shared" si="199"/>
        <v>#VALUE!</v>
      </c>
      <c r="AN343" s="1" t="e">
        <f t="shared" si="196"/>
        <v>#VALUE!</v>
      </c>
      <c r="AO343" s="1" t="e">
        <f t="shared" si="200"/>
        <v>#VALUE!</v>
      </c>
      <c r="AP343" s="1" t="e">
        <f t="shared" si="201"/>
        <v>#VALUE!</v>
      </c>
      <c r="AQ343" s="1" t="e">
        <f t="shared" si="202"/>
        <v>#VALUE!</v>
      </c>
      <c r="AR343" s="1" t="e">
        <f t="shared" si="203"/>
        <v>#VALUE!</v>
      </c>
      <c r="AU343" s="16">
        <f t="shared" si="207"/>
        <v>43251</v>
      </c>
      <c r="AV343" t="e">
        <f t="shared" si="210"/>
        <v>#VALUE!</v>
      </c>
      <c r="AW343" t="e">
        <f t="shared" si="211"/>
        <v>#VALUE!</v>
      </c>
      <c r="AZ343" s="7">
        <f t="shared" si="197"/>
        <v>43251</v>
      </c>
      <c r="BA343" s="1">
        <f>_xll.BDH($BA$4,"PX_LAST",$A342,$A342,"Days=A","Fill=P")</f>
        <v>2648.05</v>
      </c>
      <c r="BB343" s="1" t="e">
        <f t="shared" si="204"/>
        <v>#VALUE!</v>
      </c>
      <c r="BC343" s="1" t="e">
        <f t="shared" si="205"/>
        <v>#VALUE!</v>
      </c>
      <c r="BD343" s="1">
        <f t="shared" si="208"/>
        <v>2.718801001185378E-3</v>
      </c>
      <c r="BE343" s="1" t="e">
        <f t="shared" si="206"/>
        <v>#VALUE!</v>
      </c>
      <c r="BF343" s="1" t="e">
        <f t="shared" si="212"/>
        <v>#VALUE!</v>
      </c>
      <c r="BG343" s="1">
        <f t="shared" si="213"/>
        <v>112.03271225736583</v>
      </c>
    </row>
    <row r="344" spans="1:59" x14ac:dyDescent="0.25">
      <c r="A344" s="7">
        <v>43281</v>
      </c>
      <c r="B344" s="8">
        <v>-0.10295899999999999</v>
      </c>
      <c r="C344" s="8">
        <f t="shared" si="189"/>
        <v>-7.9661345098370293E-2</v>
      </c>
      <c r="D344" s="9">
        <f t="shared" ref="D344:D407" si="216">(C344-AVERAGE(C325:C344))/AVEDEV(C325:C344)</f>
        <v>-2.7244792868617607</v>
      </c>
      <c r="E344" s="8">
        <v>7</v>
      </c>
      <c r="F344" s="8">
        <f t="shared" si="190"/>
        <v>6.9782931591124999</v>
      </c>
      <c r="G344" s="9">
        <f t="shared" ref="G344:G407" si="217">(F344-AVERAGE(F325:F344))/AVEDEV(F325:F344)</f>
        <v>1.3961293044101135</v>
      </c>
      <c r="H344" s="8">
        <v>2.7000000000000001E-3</v>
      </c>
      <c r="I344" s="8">
        <f t="shared" si="191"/>
        <v>-2.7957299514506033E-2</v>
      </c>
      <c r="J344" s="9">
        <f t="shared" si="192"/>
        <v>0.17204270048549397</v>
      </c>
      <c r="K344" s="8">
        <v>0.32600000000000001</v>
      </c>
      <c r="L344" s="8">
        <f t="shared" si="193"/>
        <v>0.31698632216141676</v>
      </c>
      <c r="M344" s="9">
        <f t="shared" ref="M344:M407" si="218">(L344-AVERAGE(L325:L344))/AVEDEV(L325:L344)</f>
        <v>-0.37134172573591789</v>
      </c>
      <c r="N344" s="17">
        <v>-4.9000000000000004</v>
      </c>
      <c r="O344" s="17">
        <f t="shared" si="182"/>
        <v>-0.43115167082285222</v>
      </c>
      <c r="P344" s="79">
        <f t="shared" si="185"/>
        <v>-0.55396135543845848</v>
      </c>
      <c r="Q344" t="str">
        <f>_xll.BDH($Q$2,"PX_LAST",A344,A344,"Days=A","Fill=P")</f>
        <v>#N/A Invalid Security</v>
      </c>
      <c r="R344" t="e">
        <f t="shared" si="184"/>
        <v>#VALUE!</v>
      </c>
      <c r="S344" t="e">
        <f t="shared" si="186"/>
        <v>#VALUE!</v>
      </c>
      <c r="U344" s="40" t="e">
        <f t="shared" ref="U344:U407" si="219">AVERAGE(D344,G344,J344,M344,S344)</f>
        <v>#VALUE!</v>
      </c>
      <c r="V344" s="14" t="e">
        <f t="shared" si="215"/>
        <v>#VALUE!</v>
      </c>
      <c r="W344" t="e">
        <f t="shared" si="209"/>
        <v>#VALUE!</v>
      </c>
      <c r="X344" s="17" t="e">
        <f t="shared" si="198"/>
        <v>#VALUE!</v>
      </c>
      <c r="Y344" s="34" t="e">
        <f t="shared" si="214"/>
        <v>#VALUE!</v>
      </c>
      <c r="Z344">
        <v>0</v>
      </c>
      <c r="AB344" s="16">
        <f t="shared" si="187"/>
        <v>43281</v>
      </c>
      <c r="AC344" s="1" t="e">
        <f t="shared" si="194"/>
        <v>#VALUE!</v>
      </c>
      <c r="AD344" s="1" t="e">
        <f t="shared" si="194"/>
        <v>#VALUE!</v>
      </c>
      <c r="AE344" s="1" t="e">
        <f t="shared" si="194"/>
        <v>#VALUE!</v>
      </c>
      <c r="AF344" s="1" t="e">
        <f t="shared" si="188"/>
        <v>#VALUE!</v>
      </c>
      <c r="AG344">
        <v>0</v>
      </c>
      <c r="AH344" s="1">
        <v>1.1000000000000001</v>
      </c>
      <c r="AJ344" s="16">
        <f t="shared" si="195"/>
        <v>43281</v>
      </c>
      <c r="AK344" s="1" t="e">
        <f t="shared" si="199"/>
        <v>#VALUE!</v>
      </c>
      <c r="AL344" s="1" t="e">
        <f t="shared" si="199"/>
        <v>#VALUE!</v>
      </c>
      <c r="AM344" s="1" t="e">
        <f t="shared" si="199"/>
        <v>#VALUE!</v>
      </c>
      <c r="AN344" s="1" t="e">
        <f t="shared" si="196"/>
        <v>#VALUE!</v>
      </c>
      <c r="AO344" s="1" t="e">
        <f t="shared" si="200"/>
        <v>#VALUE!</v>
      </c>
      <c r="AP344" s="1" t="e">
        <f t="shared" si="201"/>
        <v>#VALUE!</v>
      </c>
      <c r="AQ344" s="1" t="e">
        <f t="shared" si="202"/>
        <v>#VALUE!</v>
      </c>
      <c r="AR344" s="1" t="e">
        <f t="shared" si="203"/>
        <v>#VALUE!</v>
      </c>
      <c r="AU344" s="16">
        <f t="shared" si="207"/>
        <v>43281</v>
      </c>
      <c r="AV344" t="e">
        <f t="shared" si="210"/>
        <v>#VALUE!</v>
      </c>
      <c r="AW344" t="e">
        <f t="shared" si="211"/>
        <v>#VALUE!</v>
      </c>
      <c r="AZ344" s="7">
        <f t="shared" si="197"/>
        <v>43281</v>
      </c>
      <c r="BA344" s="1">
        <f>_xll.BDH($BA$4,"PX_LAST",$A343,$A343,"Days=A","Fill=P")</f>
        <v>2705.27</v>
      </c>
      <c r="BB344" s="1" t="e">
        <f t="shared" si="204"/>
        <v>#VALUE!</v>
      </c>
      <c r="BC344" s="1" t="e">
        <f t="shared" si="205"/>
        <v>#VALUE!</v>
      </c>
      <c r="BD344" s="1">
        <f t="shared" si="208"/>
        <v>2.1608353316591389E-2</v>
      </c>
      <c r="BE344" s="1" t="e">
        <f t="shared" si="206"/>
        <v>#VALUE!</v>
      </c>
      <c r="BF344" s="1" t="e">
        <f t="shared" si="212"/>
        <v>#VALUE!</v>
      </c>
      <c r="BG344" s="1">
        <f t="shared" si="213"/>
        <v>114.45355468683901</v>
      </c>
    </row>
    <row r="345" spans="1:59" x14ac:dyDescent="0.25">
      <c r="A345" s="7">
        <v>43312</v>
      </c>
      <c r="B345" s="8">
        <v>-0.10636</v>
      </c>
      <c r="C345" s="8">
        <f t="shared" si="189"/>
        <v>-0.10102026901967406</v>
      </c>
      <c r="D345" s="9">
        <f t="shared" si="216"/>
        <v>-2.5559315940484204</v>
      </c>
      <c r="E345" s="8">
        <v>7.2</v>
      </c>
      <c r="F345" s="8">
        <f t="shared" si="190"/>
        <v>7.1556586318225008</v>
      </c>
      <c r="G345" s="9">
        <f t="shared" si="217"/>
        <v>1.3606544748669256</v>
      </c>
      <c r="H345" s="8">
        <v>2.8000000000000001E-2</v>
      </c>
      <c r="I345" s="8">
        <f t="shared" si="191"/>
        <v>1.6808540097098798E-2</v>
      </c>
      <c r="J345" s="9">
        <f t="shared" si="192"/>
        <v>0.21680854009709882</v>
      </c>
      <c r="K345" s="8">
        <v>0.73899999999999999</v>
      </c>
      <c r="L345" s="8">
        <f t="shared" si="193"/>
        <v>0.65459726443228339</v>
      </c>
      <c r="M345" s="9">
        <f t="shared" si="218"/>
        <v>0.53418986274345481</v>
      </c>
      <c r="N345" s="17">
        <v>-2.2000000000000002</v>
      </c>
      <c r="O345" s="17">
        <f t="shared" si="182"/>
        <v>-1.8462303341645707</v>
      </c>
      <c r="P345" s="79">
        <f t="shared" si="185"/>
        <v>-0.56036598639989577</v>
      </c>
      <c r="Q345" t="str">
        <f>_xll.BDH($Q$2,"PX_LAST",A345,A345,"Days=A","Fill=P")</f>
        <v>#N/A Invalid Security</v>
      </c>
      <c r="R345" t="e">
        <f t="shared" si="184"/>
        <v>#VALUE!</v>
      </c>
      <c r="S345" t="e">
        <f t="shared" si="186"/>
        <v>#VALUE!</v>
      </c>
      <c r="U345" s="40" t="e">
        <f t="shared" si="219"/>
        <v>#VALUE!</v>
      </c>
      <c r="V345" s="14" t="e">
        <f t="shared" si="215"/>
        <v>#VALUE!</v>
      </c>
      <c r="W345" t="e">
        <f t="shared" si="209"/>
        <v>#VALUE!</v>
      </c>
      <c r="X345" s="17" t="e">
        <f t="shared" si="198"/>
        <v>#VALUE!</v>
      </c>
      <c r="Y345" s="34" t="e">
        <f t="shared" si="214"/>
        <v>#VALUE!</v>
      </c>
      <c r="Z345">
        <v>0</v>
      </c>
      <c r="AB345" s="16">
        <f t="shared" si="187"/>
        <v>43312</v>
      </c>
      <c r="AC345" s="1" t="e">
        <f t="shared" si="194"/>
        <v>#VALUE!</v>
      </c>
      <c r="AD345" s="1" t="e">
        <f t="shared" si="194"/>
        <v>#VALUE!</v>
      </c>
      <c r="AE345" s="1" t="e">
        <f t="shared" si="194"/>
        <v>#VALUE!</v>
      </c>
      <c r="AF345" s="1" t="e">
        <f t="shared" si="188"/>
        <v>#VALUE!</v>
      </c>
      <c r="AG345">
        <v>0</v>
      </c>
      <c r="AH345" s="1">
        <v>-2.2000000000000002</v>
      </c>
      <c r="AJ345" s="16">
        <f t="shared" si="195"/>
        <v>43312</v>
      </c>
      <c r="AK345" s="1" t="e">
        <f t="shared" si="199"/>
        <v>#VALUE!</v>
      </c>
      <c r="AL345" s="1" t="e">
        <f t="shared" si="199"/>
        <v>#VALUE!</v>
      </c>
      <c r="AM345" s="1" t="e">
        <f t="shared" si="199"/>
        <v>#VALUE!</v>
      </c>
      <c r="AN345" s="1" t="e">
        <f t="shared" si="196"/>
        <v>#VALUE!</v>
      </c>
      <c r="AO345" s="1" t="e">
        <f t="shared" si="200"/>
        <v>#VALUE!</v>
      </c>
      <c r="AP345" s="1" t="e">
        <f t="shared" si="201"/>
        <v>#VALUE!</v>
      </c>
      <c r="AQ345" s="1" t="e">
        <f t="shared" si="202"/>
        <v>#VALUE!</v>
      </c>
      <c r="AR345" s="1" t="e">
        <f t="shared" si="203"/>
        <v>#VALUE!</v>
      </c>
      <c r="AU345" s="16">
        <f t="shared" si="207"/>
        <v>43312</v>
      </c>
      <c r="AV345" t="e">
        <f t="shared" si="210"/>
        <v>#VALUE!</v>
      </c>
      <c r="AW345" t="e">
        <f t="shared" si="211"/>
        <v>#VALUE!</v>
      </c>
      <c r="AZ345" s="7">
        <f t="shared" si="197"/>
        <v>43312</v>
      </c>
      <c r="BA345" s="1">
        <f>_xll.BDH($BA$4,"PX_LAST",$A344,$A344,"Days=A","Fill=P")</f>
        <v>2718.37</v>
      </c>
      <c r="BB345" s="1" t="e">
        <f t="shared" si="204"/>
        <v>#VALUE!</v>
      </c>
      <c r="BC345" s="1" t="e">
        <f t="shared" si="205"/>
        <v>#VALUE!</v>
      </c>
      <c r="BD345" s="1">
        <f t="shared" si="208"/>
        <v>4.8424002040461378E-3</v>
      </c>
      <c r="BE345" s="1" t="e">
        <f t="shared" si="206"/>
        <v>#VALUE!</v>
      </c>
      <c r="BF345" s="1" t="e">
        <f t="shared" si="212"/>
        <v>#VALUE!</v>
      </c>
      <c r="BG345" s="1">
        <f t="shared" si="213"/>
        <v>115.00778460340837</v>
      </c>
    </row>
    <row r="346" spans="1:59" x14ac:dyDescent="0.25">
      <c r="A346" s="7">
        <v>43343</v>
      </c>
      <c r="B346" s="8">
        <v>-4.9299000000000003E-2</v>
      </c>
      <c r="C346" s="8">
        <f t="shared" si="189"/>
        <v>-5.9643253803934822E-2</v>
      </c>
      <c r="D346" s="9">
        <f t="shared" si="216"/>
        <v>-1.8676628773932964</v>
      </c>
      <c r="E346" s="8">
        <v>7.1</v>
      </c>
      <c r="F346" s="8">
        <f t="shared" si="190"/>
        <v>7.1111317263644995</v>
      </c>
      <c r="G346" s="9">
        <f t="shared" si="217"/>
        <v>1.2373556698366723</v>
      </c>
      <c r="H346" s="8">
        <v>0.24940000000000001</v>
      </c>
      <c r="I346" s="8">
        <f t="shared" si="191"/>
        <v>0.20288170801941979</v>
      </c>
      <c r="J346" s="9">
        <f t="shared" si="192"/>
        <v>0.4028817080194198</v>
      </c>
      <c r="K346" s="8">
        <v>0.84899999999999998</v>
      </c>
      <c r="L346" s="8">
        <f t="shared" si="193"/>
        <v>0.8101194528864567</v>
      </c>
      <c r="M346" s="9">
        <f t="shared" si="218"/>
        <v>0.9297929069139601</v>
      </c>
      <c r="N346" s="17">
        <v>-17.7</v>
      </c>
      <c r="O346" s="17">
        <f t="shared" si="182"/>
        <v>-14.529246066832915</v>
      </c>
      <c r="P346" s="79">
        <f t="shared" si="185"/>
        <v>-0.88967214726154165</v>
      </c>
      <c r="Q346" t="str">
        <f>_xll.BDH($Q$2,"PX_LAST",A346,A346,"Days=A","Fill=P")</f>
        <v>#N/A Invalid Security</v>
      </c>
      <c r="R346" t="e">
        <f t="shared" si="184"/>
        <v>#VALUE!</v>
      </c>
      <c r="S346" t="e">
        <f t="shared" si="186"/>
        <v>#VALUE!</v>
      </c>
      <c r="U346" s="40" t="e">
        <f t="shared" si="219"/>
        <v>#VALUE!</v>
      </c>
      <c r="V346" s="14" t="e">
        <f t="shared" si="215"/>
        <v>#VALUE!</v>
      </c>
      <c r="W346" t="e">
        <f t="shared" si="209"/>
        <v>#VALUE!</v>
      </c>
      <c r="X346" s="17" t="e">
        <f t="shared" si="198"/>
        <v>#VALUE!</v>
      </c>
      <c r="Y346" s="34" t="e">
        <f t="shared" si="214"/>
        <v>#VALUE!</v>
      </c>
      <c r="Z346">
        <v>0</v>
      </c>
      <c r="AB346" s="16">
        <f t="shared" si="187"/>
        <v>43343</v>
      </c>
      <c r="AC346" s="1" t="e">
        <f t="shared" si="194"/>
        <v>#VALUE!</v>
      </c>
      <c r="AD346" s="1" t="e">
        <f t="shared" si="194"/>
        <v>#VALUE!</v>
      </c>
      <c r="AE346" s="1" t="e">
        <f t="shared" si="194"/>
        <v>#VALUE!</v>
      </c>
      <c r="AF346" s="1" t="e">
        <f t="shared" si="188"/>
        <v>#VALUE!</v>
      </c>
      <c r="AG346">
        <v>0</v>
      </c>
      <c r="AH346" s="1">
        <v>-17.7</v>
      </c>
      <c r="AJ346" s="16">
        <f t="shared" si="195"/>
        <v>43343</v>
      </c>
      <c r="AK346" s="1" t="e">
        <f t="shared" si="199"/>
        <v>#VALUE!</v>
      </c>
      <c r="AL346" s="1" t="e">
        <f t="shared" si="199"/>
        <v>#VALUE!</v>
      </c>
      <c r="AM346" s="1" t="e">
        <f t="shared" si="199"/>
        <v>#VALUE!</v>
      </c>
      <c r="AN346" s="1" t="e">
        <f t="shared" si="196"/>
        <v>#VALUE!</v>
      </c>
      <c r="AO346" s="1" t="e">
        <f t="shared" si="200"/>
        <v>#VALUE!</v>
      </c>
      <c r="AP346" s="1" t="e">
        <f t="shared" si="201"/>
        <v>#VALUE!</v>
      </c>
      <c r="AQ346" s="1" t="e">
        <f t="shared" si="202"/>
        <v>#VALUE!</v>
      </c>
      <c r="AR346" s="1" t="e">
        <f t="shared" si="203"/>
        <v>#VALUE!</v>
      </c>
      <c r="AU346" s="16">
        <f t="shared" si="207"/>
        <v>43343</v>
      </c>
      <c r="AV346" t="e">
        <f t="shared" si="210"/>
        <v>#VALUE!</v>
      </c>
      <c r="AW346" t="e">
        <f t="shared" si="211"/>
        <v>#VALUE!</v>
      </c>
      <c r="AZ346" s="7">
        <f t="shared" si="197"/>
        <v>43343</v>
      </c>
      <c r="BA346" s="1">
        <f>_xll.BDH($BA$4,"PX_LAST",$A345,$A345,"Days=A","Fill=P")</f>
        <v>2816.29</v>
      </c>
      <c r="BB346" s="1" t="e">
        <f t="shared" si="204"/>
        <v>#VALUE!</v>
      </c>
      <c r="BC346" s="1" t="e">
        <f t="shared" si="205"/>
        <v>#VALUE!</v>
      </c>
      <c r="BD346" s="1">
        <f t="shared" si="208"/>
        <v>3.6021586465418753E-2</v>
      </c>
      <c r="BE346" s="1" t="e">
        <f t="shared" si="206"/>
        <v>#VALUE!</v>
      </c>
      <c r="BF346" s="1" t="e">
        <f t="shared" si="212"/>
        <v>#VALUE!</v>
      </c>
      <c r="BG346" s="1">
        <f t="shared" si="213"/>
        <v>119.1505474606963</v>
      </c>
    </row>
    <row r="347" spans="1:59" x14ac:dyDescent="0.25">
      <c r="A347" s="7">
        <v>43373</v>
      </c>
      <c r="B347" s="8">
        <v>-3.6188999999999999E-2</v>
      </c>
      <c r="C347" s="8">
        <f t="shared" si="189"/>
        <v>-4.0879850760786964E-2</v>
      </c>
      <c r="D347" s="9">
        <f t="shared" si="216"/>
        <v>-1.52497347956146</v>
      </c>
      <c r="E347" s="8">
        <v>7.3</v>
      </c>
      <c r="F347" s="8">
        <f t="shared" si="190"/>
        <v>7.2622263452729001</v>
      </c>
      <c r="G347" s="9">
        <f t="shared" si="217"/>
        <v>1.2471297512341695</v>
      </c>
      <c r="H347" s="8">
        <v>-0.32900000000000001</v>
      </c>
      <c r="I347" s="8">
        <f t="shared" si="191"/>
        <v>-0.22262365839611609</v>
      </c>
      <c r="J347" s="9">
        <f t="shared" si="192"/>
        <v>-2.2623658396116075E-2</v>
      </c>
      <c r="K347" s="8">
        <v>0.97299999999999998</v>
      </c>
      <c r="L347" s="8">
        <f t="shared" si="193"/>
        <v>0.94042389057729137</v>
      </c>
      <c r="M347" s="9">
        <f t="shared" si="218"/>
        <v>1.2786175400691104</v>
      </c>
      <c r="N347" s="17">
        <v>-5.2</v>
      </c>
      <c r="O347" s="17">
        <f t="shared" si="182"/>
        <v>-7.0658492133665831</v>
      </c>
      <c r="P347" s="79">
        <f t="shared" si="185"/>
        <v>-0.58513218235061282</v>
      </c>
      <c r="Q347" t="str">
        <f>_xll.BDH($Q$2,"PX_LAST",A347,A347,"Days=A","Fill=P")</f>
        <v>#N/A Invalid Security</v>
      </c>
      <c r="R347" t="e">
        <f t="shared" si="184"/>
        <v>#VALUE!</v>
      </c>
      <c r="S347" t="e">
        <f t="shared" si="186"/>
        <v>#VALUE!</v>
      </c>
      <c r="U347" s="40" t="e">
        <f t="shared" si="219"/>
        <v>#VALUE!</v>
      </c>
      <c r="V347" s="14" t="e">
        <f t="shared" si="215"/>
        <v>#VALUE!</v>
      </c>
      <c r="W347" t="e">
        <f t="shared" si="209"/>
        <v>#VALUE!</v>
      </c>
      <c r="X347" s="17" t="e">
        <f t="shared" si="198"/>
        <v>#VALUE!</v>
      </c>
      <c r="Y347" s="34" t="e">
        <f t="shared" si="214"/>
        <v>#VALUE!</v>
      </c>
      <c r="Z347">
        <v>0</v>
      </c>
      <c r="AB347" s="16">
        <f t="shared" si="187"/>
        <v>43373</v>
      </c>
      <c r="AC347" s="1" t="e">
        <f t="shared" si="194"/>
        <v>#VALUE!</v>
      </c>
      <c r="AD347" s="1" t="e">
        <f t="shared" si="194"/>
        <v>#VALUE!</v>
      </c>
      <c r="AE347" s="1" t="e">
        <f t="shared" si="194"/>
        <v>#VALUE!</v>
      </c>
      <c r="AF347" s="1" t="e">
        <f t="shared" si="188"/>
        <v>#VALUE!</v>
      </c>
      <c r="AG347">
        <v>0</v>
      </c>
      <c r="AH347" s="1">
        <v>-5.2</v>
      </c>
      <c r="AJ347" s="16">
        <f t="shared" si="195"/>
        <v>43373</v>
      </c>
      <c r="AK347" s="1" t="e">
        <f t="shared" si="199"/>
        <v>#VALUE!</v>
      </c>
      <c r="AL347" s="1" t="e">
        <f t="shared" si="199"/>
        <v>#VALUE!</v>
      </c>
      <c r="AM347" s="1" t="e">
        <f t="shared" si="199"/>
        <v>#VALUE!</v>
      </c>
      <c r="AN347" s="1" t="e">
        <f t="shared" si="196"/>
        <v>#VALUE!</v>
      </c>
      <c r="AO347" s="1" t="e">
        <f t="shared" si="200"/>
        <v>#VALUE!</v>
      </c>
      <c r="AP347" s="1" t="e">
        <f t="shared" si="201"/>
        <v>#VALUE!</v>
      </c>
      <c r="AQ347" s="1" t="e">
        <f t="shared" si="202"/>
        <v>#VALUE!</v>
      </c>
      <c r="AR347" s="1" t="e">
        <f t="shared" si="203"/>
        <v>#VALUE!</v>
      </c>
      <c r="AU347" s="16">
        <f t="shared" si="207"/>
        <v>43373</v>
      </c>
      <c r="AV347" t="e">
        <f t="shared" si="210"/>
        <v>#VALUE!</v>
      </c>
      <c r="AW347" t="e">
        <f t="shared" si="211"/>
        <v>#VALUE!</v>
      </c>
      <c r="AZ347" s="7">
        <f t="shared" si="197"/>
        <v>43373</v>
      </c>
      <c r="BA347" s="1">
        <f>_xll.BDH($BA$4,"PX_LAST",$A346,$A346,"Days=A","Fill=P")</f>
        <v>2901.52</v>
      </c>
      <c r="BB347" s="1" t="e">
        <f t="shared" si="204"/>
        <v>#VALUE!</v>
      </c>
      <c r="BC347" s="1" t="e">
        <f t="shared" si="205"/>
        <v>#VALUE!</v>
      </c>
      <c r="BD347" s="1">
        <f t="shared" si="208"/>
        <v>3.0263218631604083E-2</v>
      </c>
      <c r="BE347" s="1" t="e">
        <f t="shared" si="206"/>
        <v>#VALUE!</v>
      </c>
      <c r="BF347" s="1" t="e">
        <f t="shared" si="212"/>
        <v>#VALUE!</v>
      </c>
      <c r="BG347" s="1">
        <f t="shared" si="213"/>
        <v>122.75642652857468</v>
      </c>
    </row>
    <row r="348" spans="1:59" x14ac:dyDescent="0.25">
      <c r="A348" s="7">
        <v>43404</v>
      </c>
      <c r="B348" s="8">
        <v>-8.3140000000000002E-3</v>
      </c>
      <c r="C348" s="8">
        <f t="shared" si="189"/>
        <v>-1.4827170152157395E-2</v>
      </c>
      <c r="D348" s="9">
        <f t="shared" si="216"/>
        <v>-1.1227321379046247</v>
      </c>
      <c r="E348" s="8">
        <v>6.3</v>
      </c>
      <c r="F348" s="8">
        <f t="shared" si="190"/>
        <v>6.4924452690545804</v>
      </c>
      <c r="G348" s="9">
        <f t="shared" si="217"/>
        <v>0.67203964931103743</v>
      </c>
      <c r="H348" s="8">
        <v>-0.46479999999999999</v>
      </c>
      <c r="I348" s="8">
        <f t="shared" si="191"/>
        <v>-0.41636473167922322</v>
      </c>
      <c r="J348" s="9">
        <f t="shared" si="192"/>
        <v>-0.21636473167922321</v>
      </c>
      <c r="K348" s="8">
        <v>0.30299999999999999</v>
      </c>
      <c r="L348" s="8">
        <f t="shared" si="193"/>
        <v>0.43048477811545827</v>
      </c>
      <c r="M348" s="9">
        <f t="shared" si="218"/>
        <v>-0.624069504809876</v>
      </c>
      <c r="N348" s="17">
        <v>5.4</v>
      </c>
      <c r="O348" s="17">
        <f t="shared" si="182"/>
        <v>2.9068301573266835</v>
      </c>
      <c r="P348" s="79">
        <f t="shared" si="185"/>
        <v>-0.2201162935074007</v>
      </c>
      <c r="Q348" t="str">
        <f>_xll.BDH($Q$2,"PX_LAST",A348,A348,"Days=A","Fill=P")</f>
        <v>#N/A Invalid Security</v>
      </c>
      <c r="R348" t="e">
        <f t="shared" si="184"/>
        <v>#VALUE!</v>
      </c>
      <c r="S348" t="e">
        <f t="shared" si="186"/>
        <v>#VALUE!</v>
      </c>
      <c r="U348" s="40" t="e">
        <f t="shared" si="219"/>
        <v>#VALUE!</v>
      </c>
      <c r="V348" s="14" t="e">
        <f t="shared" si="215"/>
        <v>#VALUE!</v>
      </c>
      <c r="W348" t="e">
        <f t="shared" si="209"/>
        <v>#VALUE!</v>
      </c>
      <c r="X348" s="17" t="e">
        <f t="shared" si="198"/>
        <v>#VALUE!</v>
      </c>
      <c r="Y348" s="34" t="e">
        <f t="shared" si="214"/>
        <v>#VALUE!</v>
      </c>
      <c r="Z348">
        <v>0</v>
      </c>
      <c r="AB348" s="16">
        <f t="shared" si="187"/>
        <v>43404</v>
      </c>
      <c r="AC348" s="1" t="e">
        <f t="shared" si="194"/>
        <v>#VALUE!</v>
      </c>
      <c r="AD348" s="1" t="e">
        <f t="shared" si="194"/>
        <v>#VALUE!</v>
      </c>
      <c r="AE348" s="1" t="e">
        <f t="shared" si="194"/>
        <v>#VALUE!</v>
      </c>
      <c r="AF348" s="1" t="e">
        <f t="shared" si="188"/>
        <v>#VALUE!</v>
      </c>
      <c r="AG348">
        <v>0</v>
      </c>
      <c r="AH348" s="1">
        <v>5.4</v>
      </c>
      <c r="AJ348" s="16">
        <f t="shared" si="195"/>
        <v>43404</v>
      </c>
      <c r="AK348" s="1" t="e">
        <f t="shared" si="199"/>
        <v>#VALUE!</v>
      </c>
      <c r="AL348" s="1" t="e">
        <f t="shared" si="199"/>
        <v>#VALUE!</v>
      </c>
      <c r="AM348" s="1" t="e">
        <f t="shared" si="199"/>
        <v>#VALUE!</v>
      </c>
      <c r="AN348" s="1" t="e">
        <f t="shared" si="196"/>
        <v>#VALUE!</v>
      </c>
      <c r="AO348" s="1" t="e">
        <f t="shared" si="200"/>
        <v>#VALUE!</v>
      </c>
      <c r="AP348" s="1" t="e">
        <f t="shared" si="201"/>
        <v>#VALUE!</v>
      </c>
      <c r="AQ348" s="1" t="e">
        <f t="shared" si="202"/>
        <v>#VALUE!</v>
      </c>
      <c r="AR348" s="1" t="e">
        <f t="shared" si="203"/>
        <v>#VALUE!</v>
      </c>
      <c r="AU348" s="16">
        <f t="shared" si="207"/>
        <v>43404</v>
      </c>
      <c r="AV348" t="e">
        <f t="shared" si="210"/>
        <v>#VALUE!</v>
      </c>
      <c r="AW348" t="e">
        <f t="shared" si="211"/>
        <v>#VALUE!</v>
      </c>
      <c r="AZ348" s="7">
        <f t="shared" si="197"/>
        <v>43404</v>
      </c>
      <c r="BA348" s="1">
        <f>_xll.BDH($BA$4,"PX_LAST",$A347,$A347,"Days=A","Fill=P")</f>
        <v>2913.98</v>
      </c>
      <c r="BB348" s="1" t="e">
        <f t="shared" si="204"/>
        <v>#VALUE!</v>
      </c>
      <c r="BC348" s="1" t="e">
        <f t="shared" si="205"/>
        <v>#VALUE!</v>
      </c>
      <c r="BD348" s="1">
        <f t="shared" si="208"/>
        <v>4.2943009181395375E-3</v>
      </c>
      <c r="BE348" s="1" t="e">
        <f t="shared" si="206"/>
        <v>#VALUE!</v>
      </c>
      <c r="BF348" s="1" t="e">
        <f t="shared" si="212"/>
        <v>#VALUE!</v>
      </c>
      <c r="BG348" s="1">
        <f t="shared" si="213"/>
        <v>123.28357956372386</v>
      </c>
    </row>
    <row r="349" spans="1:59" x14ac:dyDescent="0.25">
      <c r="A349" s="7">
        <v>43434</v>
      </c>
      <c r="B349" s="8">
        <v>2.8389000000000001E-2</v>
      </c>
      <c r="C349" s="8">
        <f t="shared" si="189"/>
        <v>1.9745765969568521E-2</v>
      </c>
      <c r="D349" s="9">
        <f t="shared" si="216"/>
        <v>-0.63951022033411831</v>
      </c>
      <c r="E349" s="8">
        <v>5.7</v>
      </c>
      <c r="F349" s="8">
        <f t="shared" si="190"/>
        <v>5.8584890538109171</v>
      </c>
      <c r="G349" s="9">
        <f t="shared" si="217"/>
        <v>0.12372986281898805</v>
      </c>
      <c r="H349" s="8">
        <v>-0.25230000000000002</v>
      </c>
      <c r="I349" s="8">
        <f t="shared" si="191"/>
        <v>-0.28511294633584466</v>
      </c>
      <c r="J349" s="9">
        <f t="shared" si="192"/>
        <v>-8.5112946335844653E-2</v>
      </c>
      <c r="K349" s="8">
        <v>9.0999999999999998E-2</v>
      </c>
      <c r="L349" s="8">
        <f t="shared" si="193"/>
        <v>0.15889695562309167</v>
      </c>
      <c r="M349" s="9">
        <f t="shared" si="218"/>
        <v>-1.5939078271410747</v>
      </c>
      <c r="N349" s="17">
        <v>-5.3</v>
      </c>
      <c r="O349" s="17">
        <f t="shared" si="182"/>
        <v>-3.6586339685346636</v>
      </c>
      <c r="P349" s="79">
        <f t="shared" si="185"/>
        <v>-0.37714782958135334</v>
      </c>
      <c r="Q349" t="str">
        <f>_xll.BDH($Q$2,"PX_LAST",A349,A349,"Days=A","Fill=P")</f>
        <v>#N/A Invalid Security</v>
      </c>
      <c r="R349" t="e">
        <f t="shared" si="184"/>
        <v>#VALUE!</v>
      </c>
      <c r="S349" t="e">
        <f t="shared" si="186"/>
        <v>#VALUE!</v>
      </c>
      <c r="U349" s="40" t="e">
        <f t="shared" si="219"/>
        <v>#VALUE!</v>
      </c>
      <c r="V349" s="14" t="e">
        <f t="shared" si="215"/>
        <v>#VALUE!</v>
      </c>
      <c r="W349" t="e">
        <f t="shared" si="209"/>
        <v>#VALUE!</v>
      </c>
      <c r="X349" s="17" t="e">
        <f t="shared" si="198"/>
        <v>#VALUE!</v>
      </c>
      <c r="Y349" s="34" t="e">
        <f t="shared" si="214"/>
        <v>#VALUE!</v>
      </c>
      <c r="Z349">
        <v>0</v>
      </c>
      <c r="AB349" s="16">
        <f t="shared" si="187"/>
        <v>43434</v>
      </c>
      <c r="AC349" s="1" t="e">
        <f t="shared" si="194"/>
        <v>#VALUE!</v>
      </c>
      <c r="AD349" s="1" t="e">
        <f t="shared" si="194"/>
        <v>#VALUE!</v>
      </c>
      <c r="AE349" s="1" t="e">
        <f t="shared" si="194"/>
        <v>#VALUE!</v>
      </c>
      <c r="AF349" s="1" t="e">
        <f t="shared" si="188"/>
        <v>#VALUE!</v>
      </c>
      <c r="AG349">
        <v>0</v>
      </c>
      <c r="AH349" s="1">
        <v>-5.3</v>
      </c>
      <c r="AJ349" s="16">
        <f t="shared" si="195"/>
        <v>43434</v>
      </c>
      <c r="AK349" s="1" t="e">
        <f t="shared" si="199"/>
        <v>#VALUE!</v>
      </c>
      <c r="AL349" s="1" t="e">
        <f t="shared" si="199"/>
        <v>#VALUE!</v>
      </c>
      <c r="AM349" s="1" t="e">
        <f t="shared" si="199"/>
        <v>#VALUE!</v>
      </c>
      <c r="AN349" s="1" t="e">
        <f t="shared" si="196"/>
        <v>#VALUE!</v>
      </c>
      <c r="AO349" s="1" t="e">
        <f t="shared" si="200"/>
        <v>#VALUE!</v>
      </c>
      <c r="AP349" s="1" t="e">
        <f t="shared" si="201"/>
        <v>#VALUE!</v>
      </c>
      <c r="AQ349" s="1" t="e">
        <f t="shared" si="202"/>
        <v>#VALUE!</v>
      </c>
      <c r="AR349" s="1" t="e">
        <f t="shared" si="203"/>
        <v>#VALUE!</v>
      </c>
      <c r="AU349" s="16">
        <f t="shared" si="207"/>
        <v>43434</v>
      </c>
      <c r="AV349" t="e">
        <f t="shared" si="210"/>
        <v>#VALUE!</v>
      </c>
      <c r="AW349" t="e">
        <f t="shared" si="211"/>
        <v>#VALUE!</v>
      </c>
      <c r="AZ349" s="7">
        <f t="shared" si="197"/>
        <v>43434</v>
      </c>
      <c r="BA349" s="1">
        <f>_xll.BDH($BA$4,"PX_LAST",$A348,$A348,"Days=A","Fill=P")</f>
        <v>2711.74</v>
      </c>
      <c r="BB349" s="1" t="e">
        <f t="shared" si="204"/>
        <v>#VALUE!</v>
      </c>
      <c r="BC349" s="1" t="e">
        <f t="shared" si="205"/>
        <v>#VALUE!</v>
      </c>
      <c r="BD349" s="1">
        <f t="shared" si="208"/>
        <v>-6.9403358979814644E-2</v>
      </c>
      <c r="BE349" s="1" t="e">
        <f t="shared" si="206"/>
        <v>#VALUE!</v>
      </c>
      <c r="BF349" s="1" t="e">
        <f t="shared" si="212"/>
        <v>#VALUE!</v>
      </c>
      <c r="BG349" s="1">
        <f t="shared" si="213"/>
        <v>114.72728503494619</v>
      </c>
    </row>
    <row r="350" spans="1:59" x14ac:dyDescent="0.25">
      <c r="A350" s="7">
        <v>43465</v>
      </c>
      <c r="B350" s="8">
        <v>-4.1277000000000001E-2</v>
      </c>
      <c r="C350" s="8">
        <f t="shared" si="189"/>
        <v>-2.90724468060863E-2</v>
      </c>
      <c r="D350" s="9">
        <f t="shared" si="216"/>
        <v>-1.081082405842958</v>
      </c>
      <c r="E350" s="8">
        <v>5</v>
      </c>
      <c r="F350" s="8">
        <f t="shared" si="190"/>
        <v>5.1716978107621836</v>
      </c>
      <c r="G350" s="9">
        <f t="shared" si="217"/>
        <v>-0.60145463346443229</v>
      </c>
      <c r="H350" s="8">
        <v>-0.23200000000000001</v>
      </c>
      <c r="I350" s="8">
        <f t="shared" si="191"/>
        <v>-0.24262258926716895</v>
      </c>
      <c r="J350" s="9">
        <f t="shared" si="192"/>
        <v>-4.2622589267168942E-2</v>
      </c>
      <c r="K350" s="8">
        <v>-0.68500000000000005</v>
      </c>
      <c r="L350" s="8">
        <f t="shared" si="193"/>
        <v>-0.51622060887538168</v>
      </c>
      <c r="M350" s="9">
        <f t="shared" si="218"/>
        <v>-3.2290003762940316</v>
      </c>
      <c r="N350" s="17">
        <v>-23.8</v>
      </c>
      <c r="O350" s="17">
        <f t="shared" si="182"/>
        <v>-19.771726793706936</v>
      </c>
      <c r="P350" s="79">
        <f t="shared" si="185"/>
        <v>-0.8678763934182111</v>
      </c>
      <c r="Q350" t="str">
        <f>_xll.BDH($Q$2,"PX_LAST",A350,A350,"Days=A","Fill=P")</f>
        <v>#N/A Invalid Security</v>
      </c>
      <c r="R350" t="e">
        <f t="shared" si="184"/>
        <v>#VALUE!</v>
      </c>
      <c r="S350" t="e">
        <f t="shared" si="186"/>
        <v>#VALUE!</v>
      </c>
      <c r="U350" s="40" t="e">
        <f t="shared" si="219"/>
        <v>#VALUE!</v>
      </c>
      <c r="V350" s="14" t="e">
        <f t="shared" si="215"/>
        <v>#VALUE!</v>
      </c>
      <c r="W350" t="e">
        <f t="shared" si="209"/>
        <v>#VALUE!</v>
      </c>
      <c r="X350" s="17" t="e">
        <f t="shared" si="198"/>
        <v>#VALUE!</v>
      </c>
      <c r="Y350" s="34" t="e">
        <f t="shared" si="214"/>
        <v>#VALUE!</v>
      </c>
      <c r="Z350">
        <v>0</v>
      </c>
      <c r="AB350" s="16">
        <f t="shared" si="187"/>
        <v>43465</v>
      </c>
      <c r="AC350" s="1" t="e">
        <f t="shared" si="194"/>
        <v>#VALUE!</v>
      </c>
      <c r="AD350" s="1" t="e">
        <f t="shared" si="194"/>
        <v>#VALUE!</v>
      </c>
      <c r="AE350" s="1" t="e">
        <f t="shared" si="194"/>
        <v>#VALUE!</v>
      </c>
      <c r="AF350" s="1" t="e">
        <f t="shared" si="188"/>
        <v>#VALUE!</v>
      </c>
      <c r="AG350">
        <v>0</v>
      </c>
      <c r="AH350" s="1">
        <v>-23.8</v>
      </c>
      <c r="AJ350" s="16">
        <f t="shared" si="195"/>
        <v>43465</v>
      </c>
      <c r="AK350" s="1" t="e">
        <f t="shared" si="199"/>
        <v>#VALUE!</v>
      </c>
      <c r="AL350" s="1" t="e">
        <f t="shared" si="199"/>
        <v>#VALUE!</v>
      </c>
      <c r="AM350" s="1" t="e">
        <f t="shared" si="199"/>
        <v>#VALUE!</v>
      </c>
      <c r="AN350" s="1" t="e">
        <f t="shared" si="196"/>
        <v>#VALUE!</v>
      </c>
      <c r="AO350" s="1" t="e">
        <f t="shared" si="200"/>
        <v>#VALUE!</v>
      </c>
      <c r="AP350" s="1" t="e">
        <f t="shared" si="201"/>
        <v>#VALUE!</v>
      </c>
      <c r="AQ350" s="1" t="e">
        <f t="shared" si="202"/>
        <v>#VALUE!</v>
      </c>
      <c r="AR350" s="1" t="e">
        <f t="shared" si="203"/>
        <v>#VALUE!</v>
      </c>
      <c r="AU350" s="16">
        <f t="shared" si="207"/>
        <v>43465</v>
      </c>
      <c r="AV350" t="e">
        <f t="shared" si="210"/>
        <v>#VALUE!</v>
      </c>
      <c r="AW350" t="e">
        <f t="shared" si="211"/>
        <v>#VALUE!</v>
      </c>
      <c r="AZ350" s="7">
        <f t="shared" si="197"/>
        <v>43465</v>
      </c>
      <c r="BA350" s="1">
        <f>_xll.BDH($BA$4,"PX_LAST",$A349,$A349,"Days=A","Fill=P")</f>
        <v>2760.17</v>
      </c>
      <c r="BB350" s="1" t="e">
        <f t="shared" si="204"/>
        <v>#VALUE!</v>
      </c>
      <c r="BC350" s="1" t="e">
        <f t="shared" si="205"/>
        <v>#VALUE!</v>
      </c>
      <c r="BD350" s="1">
        <f t="shared" si="208"/>
        <v>1.785938179914015E-2</v>
      </c>
      <c r="BE350" s="1" t="e">
        <f t="shared" si="206"/>
        <v>#VALUE!</v>
      </c>
      <c r="BF350" s="1" t="e">
        <f t="shared" si="212"/>
        <v>#VALUE!</v>
      </c>
      <c r="BG350" s="1">
        <f t="shared" si="213"/>
        <v>116.77624342116407</v>
      </c>
    </row>
    <row r="351" spans="1:59" x14ac:dyDescent="0.25">
      <c r="A351" s="7">
        <v>43496</v>
      </c>
      <c r="B351" s="8">
        <v>-0.12142699999999999</v>
      </c>
      <c r="C351" s="8">
        <f t="shared" si="189"/>
        <v>-0.10295608936121725</v>
      </c>
      <c r="D351" s="9">
        <f t="shared" si="216"/>
        <v>-1.7424189363512042</v>
      </c>
      <c r="E351" s="8">
        <v>3.9</v>
      </c>
      <c r="F351" s="8">
        <f t="shared" si="190"/>
        <v>4.1543395621524368</v>
      </c>
      <c r="G351" s="9">
        <f t="shared" si="217"/>
        <v>-1.6686748243058622</v>
      </c>
      <c r="H351" s="8">
        <v>-0.56889999999999996</v>
      </c>
      <c r="I351" s="8">
        <f t="shared" si="191"/>
        <v>-0.50364451785343378</v>
      </c>
      <c r="J351" s="9">
        <f t="shared" si="192"/>
        <v>-0.30364451785343377</v>
      </c>
      <c r="K351" s="8">
        <v>0.21199999999999999</v>
      </c>
      <c r="L351" s="8">
        <f t="shared" si="193"/>
        <v>6.6355878224923656E-2</v>
      </c>
      <c r="M351" s="9">
        <f t="shared" si="218"/>
        <v>-1.2801269029354096</v>
      </c>
      <c r="N351" s="17">
        <v>4.5</v>
      </c>
      <c r="O351" s="17">
        <f t="shared" si="182"/>
        <v>-0.35434535874138717</v>
      </c>
      <c r="P351" s="79">
        <f t="shared" si="185"/>
        <v>-0.27028605486297747</v>
      </c>
      <c r="Q351" t="str">
        <f>_xll.BDH($Q$2,"PX_LAST",A351,A351,"Days=A","Fill=P")</f>
        <v>#N/A Invalid Security</v>
      </c>
      <c r="R351" t="e">
        <f t="shared" si="184"/>
        <v>#VALUE!</v>
      </c>
      <c r="S351" t="e">
        <f t="shared" si="186"/>
        <v>#VALUE!</v>
      </c>
      <c r="U351" s="40" t="e">
        <f t="shared" si="219"/>
        <v>#VALUE!</v>
      </c>
      <c r="V351" s="14" t="e">
        <f t="shared" si="215"/>
        <v>#VALUE!</v>
      </c>
      <c r="W351" t="e">
        <f t="shared" si="209"/>
        <v>#VALUE!</v>
      </c>
      <c r="X351" s="17" t="e">
        <f t="shared" si="198"/>
        <v>#VALUE!</v>
      </c>
      <c r="Y351" s="34" t="e">
        <f t="shared" si="214"/>
        <v>#VALUE!</v>
      </c>
      <c r="Z351">
        <v>0</v>
      </c>
      <c r="AB351" s="16">
        <f t="shared" si="187"/>
        <v>43496</v>
      </c>
      <c r="AC351" s="1" t="e">
        <f t="shared" si="194"/>
        <v>#VALUE!</v>
      </c>
      <c r="AD351" s="1" t="e">
        <f t="shared" si="194"/>
        <v>#VALUE!</v>
      </c>
      <c r="AE351" s="1" t="e">
        <f t="shared" si="194"/>
        <v>#VALUE!</v>
      </c>
      <c r="AF351" s="1" t="e">
        <f t="shared" si="188"/>
        <v>#VALUE!</v>
      </c>
      <c r="AG351">
        <v>0</v>
      </c>
      <c r="AH351" s="1">
        <v>4.5</v>
      </c>
      <c r="AJ351" s="16">
        <f t="shared" si="195"/>
        <v>43496</v>
      </c>
      <c r="AK351" s="1" t="e">
        <f t="shared" si="199"/>
        <v>#VALUE!</v>
      </c>
      <c r="AL351" s="1" t="e">
        <f t="shared" si="199"/>
        <v>#VALUE!</v>
      </c>
      <c r="AM351" s="1" t="e">
        <f t="shared" si="199"/>
        <v>#VALUE!</v>
      </c>
      <c r="AN351" s="1" t="e">
        <f t="shared" si="196"/>
        <v>#VALUE!</v>
      </c>
      <c r="AO351" s="1" t="e">
        <f t="shared" si="200"/>
        <v>#VALUE!</v>
      </c>
      <c r="AP351" s="1" t="e">
        <f t="shared" si="201"/>
        <v>#VALUE!</v>
      </c>
      <c r="AQ351" s="1" t="e">
        <f t="shared" si="202"/>
        <v>#VALUE!</v>
      </c>
      <c r="AR351" s="1" t="e">
        <f t="shared" si="203"/>
        <v>#VALUE!</v>
      </c>
      <c r="AU351" s="16">
        <f t="shared" si="207"/>
        <v>43496</v>
      </c>
      <c r="AV351" t="e">
        <f t="shared" si="210"/>
        <v>#VALUE!</v>
      </c>
      <c r="AW351" t="e">
        <f t="shared" si="211"/>
        <v>#VALUE!</v>
      </c>
      <c r="AZ351" s="7">
        <f t="shared" si="197"/>
        <v>43496</v>
      </c>
      <c r="BA351" s="1">
        <f>_xll.BDH($BA$4,"PX_LAST",$A350,$A350,"Days=A","Fill=P")</f>
        <v>2506.85</v>
      </c>
      <c r="BB351" s="1" t="e">
        <f t="shared" si="204"/>
        <v>#VALUE!</v>
      </c>
      <c r="BC351" s="1" t="e">
        <f t="shared" si="205"/>
        <v>#VALUE!</v>
      </c>
      <c r="BD351" s="1">
        <f t="shared" si="208"/>
        <v>-9.1776955767217339E-2</v>
      </c>
      <c r="BE351" s="1" t="e">
        <f t="shared" si="206"/>
        <v>#VALUE!</v>
      </c>
      <c r="BF351" s="1" t="e">
        <f t="shared" si="212"/>
        <v>#VALUE!</v>
      </c>
      <c r="BG351" s="1">
        <f t="shared" si="213"/>
        <v>106.05887529403809</v>
      </c>
    </row>
    <row r="352" spans="1:59" x14ac:dyDescent="0.25">
      <c r="A352" s="7">
        <v>43524</v>
      </c>
      <c r="B352" s="8">
        <v>2.1866E-2</v>
      </c>
      <c r="C352" s="8">
        <f t="shared" si="189"/>
        <v>-3.0984178722434537E-3</v>
      </c>
      <c r="D352" s="9">
        <f t="shared" si="216"/>
        <v>-0.55388937193376464</v>
      </c>
      <c r="E352" s="8">
        <v>3.4</v>
      </c>
      <c r="F352" s="8">
        <f t="shared" si="190"/>
        <v>3.5508679124304878</v>
      </c>
      <c r="G352" s="9">
        <f t="shared" si="217"/>
        <v>-2.230668177584743</v>
      </c>
      <c r="H352" s="8">
        <v>-0.55459999999999998</v>
      </c>
      <c r="I352" s="8">
        <f t="shared" si="191"/>
        <v>-0.54440890357068672</v>
      </c>
      <c r="J352" s="9">
        <f t="shared" si="192"/>
        <v>-0.34440890357068671</v>
      </c>
      <c r="K352" s="8">
        <v>0.73</v>
      </c>
      <c r="L352" s="8">
        <f t="shared" si="193"/>
        <v>0.59727117564498466</v>
      </c>
      <c r="M352" s="9">
        <f t="shared" si="218"/>
        <v>0.27188189221694897</v>
      </c>
      <c r="N352" s="17">
        <v>-29.8</v>
      </c>
      <c r="O352" s="17">
        <f t="shared" si="182"/>
        <v>-23.91086907174828</v>
      </c>
      <c r="P352" s="79">
        <f t="shared" si="185"/>
        <v>-1.2418242180913166</v>
      </c>
      <c r="Q352" t="str">
        <f>_xll.BDH($Q$2,"PX_LAST",A352,A352,"Days=A","Fill=P")</f>
        <v>#N/A Invalid Security</v>
      </c>
      <c r="R352" t="e">
        <f t="shared" si="184"/>
        <v>#VALUE!</v>
      </c>
      <c r="S352" t="e">
        <f t="shared" si="186"/>
        <v>#VALUE!</v>
      </c>
      <c r="U352" s="40" t="e">
        <f t="shared" si="219"/>
        <v>#VALUE!</v>
      </c>
      <c r="V352" s="14" t="e">
        <f t="shared" si="215"/>
        <v>#VALUE!</v>
      </c>
      <c r="W352" t="e">
        <f t="shared" si="209"/>
        <v>#VALUE!</v>
      </c>
      <c r="X352" s="17" t="e">
        <f t="shared" si="198"/>
        <v>#VALUE!</v>
      </c>
      <c r="Y352" s="34" t="e">
        <f t="shared" si="214"/>
        <v>#VALUE!</v>
      </c>
      <c r="Z352">
        <v>0</v>
      </c>
      <c r="AB352" s="16">
        <f t="shared" si="187"/>
        <v>43524</v>
      </c>
      <c r="AC352" s="1" t="e">
        <f t="shared" si="194"/>
        <v>#VALUE!</v>
      </c>
      <c r="AD352" s="1" t="e">
        <f t="shared" si="194"/>
        <v>#VALUE!</v>
      </c>
      <c r="AE352" s="1" t="e">
        <f t="shared" si="194"/>
        <v>#VALUE!</v>
      </c>
      <c r="AF352" s="1" t="e">
        <f t="shared" si="188"/>
        <v>#VALUE!</v>
      </c>
      <c r="AG352">
        <v>0</v>
      </c>
      <c r="AH352" s="1">
        <v>-29.8</v>
      </c>
      <c r="AJ352" s="16">
        <f t="shared" si="195"/>
        <v>43524</v>
      </c>
      <c r="AK352" s="1" t="e">
        <f t="shared" si="199"/>
        <v>#VALUE!</v>
      </c>
      <c r="AL352" s="1" t="e">
        <f t="shared" si="199"/>
        <v>#VALUE!</v>
      </c>
      <c r="AM352" s="1" t="e">
        <f t="shared" si="199"/>
        <v>#VALUE!</v>
      </c>
      <c r="AN352" s="1" t="e">
        <f t="shared" si="196"/>
        <v>#VALUE!</v>
      </c>
      <c r="AO352" s="1" t="e">
        <f t="shared" si="200"/>
        <v>#VALUE!</v>
      </c>
      <c r="AP352" s="1" t="e">
        <f t="shared" si="201"/>
        <v>#VALUE!</v>
      </c>
      <c r="AQ352" s="1" t="e">
        <f t="shared" si="202"/>
        <v>#VALUE!</v>
      </c>
      <c r="AR352" s="1" t="e">
        <f t="shared" si="203"/>
        <v>#VALUE!</v>
      </c>
      <c r="AU352" s="16">
        <f t="shared" si="207"/>
        <v>43524</v>
      </c>
      <c r="AV352" t="e">
        <f t="shared" si="210"/>
        <v>#VALUE!</v>
      </c>
      <c r="AW352" t="e">
        <f t="shared" si="211"/>
        <v>#VALUE!</v>
      </c>
      <c r="AZ352" s="7">
        <f t="shared" si="197"/>
        <v>43524</v>
      </c>
      <c r="BA352" s="1">
        <f>_xll.BDH($BA$4,"PX_LAST",$A351,$A351,"Days=A","Fill=P")</f>
        <v>2704.1</v>
      </c>
      <c r="BB352" s="1" t="e">
        <f t="shared" si="204"/>
        <v>#VALUE!</v>
      </c>
      <c r="BC352" s="1" t="e">
        <f t="shared" si="205"/>
        <v>#VALUE!</v>
      </c>
      <c r="BD352" s="1">
        <f t="shared" si="208"/>
        <v>7.8684404731036883E-2</v>
      </c>
      <c r="BE352" s="1" t="e">
        <f t="shared" si="206"/>
        <v>#VALUE!</v>
      </c>
      <c r="BF352" s="1" t="e">
        <f t="shared" si="212"/>
        <v>#VALUE!</v>
      </c>
      <c r="BG352" s="1">
        <f t="shared" si="213"/>
        <v>114.40405476299274</v>
      </c>
    </row>
    <row r="353" spans="1:59" x14ac:dyDescent="0.25">
      <c r="A353" s="7">
        <v>43555</v>
      </c>
      <c r="B353" s="8">
        <v>0.10335900000000001</v>
      </c>
      <c r="C353" s="8">
        <f t="shared" si="189"/>
        <v>8.2067516425551323E-2</v>
      </c>
      <c r="D353" s="9">
        <f t="shared" si="216"/>
        <v>0.4331519432727241</v>
      </c>
      <c r="E353" s="8">
        <v>3.1</v>
      </c>
      <c r="F353" s="8">
        <f t="shared" si="190"/>
        <v>3.1901735824860982</v>
      </c>
      <c r="G353" s="9">
        <f t="shared" si="217"/>
        <v>-2.4442818323707329</v>
      </c>
      <c r="H353" s="8">
        <v>-0.35470000000000002</v>
      </c>
      <c r="I353" s="8">
        <f t="shared" si="191"/>
        <v>-0.39264178071413736</v>
      </c>
      <c r="J353" s="9">
        <f t="shared" si="192"/>
        <v>-0.19264178071413735</v>
      </c>
      <c r="K353" s="8">
        <v>0.65800000000000003</v>
      </c>
      <c r="L353" s="8">
        <f t="shared" si="193"/>
        <v>0.64585423512899709</v>
      </c>
      <c r="M353" s="9">
        <f t="shared" si="218"/>
        <v>0.45546207463383009</v>
      </c>
      <c r="N353" s="17">
        <v>-35.9</v>
      </c>
      <c r="O353" s="17">
        <f t="shared" ref="O353:O416" si="220">O352*$AB$1+(1-$AB$1)*N353</f>
        <v>-33.502173814349653</v>
      </c>
      <c r="P353" s="79">
        <f t="shared" si="185"/>
        <v>-1.6602445830316153</v>
      </c>
      <c r="Q353" t="str">
        <f>_xll.BDH($Q$2,"PX_LAST",A353,A353,"Days=A","Fill=P")</f>
        <v>#N/A Invalid Security</v>
      </c>
      <c r="R353" t="e">
        <f t="shared" si="184"/>
        <v>#VALUE!</v>
      </c>
      <c r="S353" t="e">
        <f t="shared" si="186"/>
        <v>#VALUE!</v>
      </c>
      <c r="U353" s="40" t="e">
        <f t="shared" si="219"/>
        <v>#VALUE!</v>
      </c>
      <c r="V353" s="14" t="e">
        <f t="shared" si="215"/>
        <v>#VALUE!</v>
      </c>
      <c r="W353" t="e">
        <f t="shared" si="209"/>
        <v>#VALUE!</v>
      </c>
      <c r="X353" s="17" t="e">
        <f t="shared" si="198"/>
        <v>#VALUE!</v>
      </c>
      <c r="Y353" s="34" t="e">
        <f t="shared" si="214"/>
        <v>#VALUE!</v>
      </c>
      <c r="Z353">
        <v>0</v>
      </c>
      <c r="AB353" s="16">
        <f t="shared" si="187"/>
        <v>43555</v>
      </c>
      <c r="AC353" s="1" t="e">
        <f t="shared" si="194"/>
        <v>#VALUE!</v>
      </c>
      <c r="AD353" s="1" t="e">
        <f t="shared" si="194"/>
        <v>#VALUE!</v>
      </c>
      <c r="AE353" s="1" t="e">
        <f t="shared" si="194"/>
        <v>#VALUE!</v>
      </c>
      <c r="AF353" s="1" t="e">
        <f t="shared" si="188"/>
        <v>#VALUE!</v>
      </c>
      <c r="AG353">
        <v>0</v>
      </c>
      <c r="AH353" s="1">
        <v>-35.9</v>
      </c>
      <c r="AJ353" s="16">
        <f t="shared" si="195"/>
        <v>43555</v>
      </c>
      <c r="AK353" s="1" t="e">
        <f t="shared" si="199"/>
        <v>#VALUE!</v>
      </c>
      <c r="AL353" s="1" t="e">
        <f t="shared" si="199"/>
        <v>#VALUE!</v>
      </c>
      <c r="AM353" s="1" t="e">
        <f t="shared" si="199"/>
        <v>#VALUE!</v>
      </c>
      <c r="AN353" s="1" t="e">
        <f t="shared" si="196"/>
        <v>#VALUE!</v>
      </c>
      <c r="AO353" s="1" t="e">
        <f t="shared" si="200"/>
        <v>#VALUE!</v>
      </c>
      <c r="AP353" s="1" t="e">
        <f t="shared" si="201"/>
        <v>#VALUE!</v>
      </c>
      <c r="AQ353" s="1" t="e">
        <f t="shared" si="202"/>
        <v>#VALUE!</v>
      </c>
      <c r="AR353" s="1" t="e">
        <f t="shared" si="203"/>
        <v>#VALUE!</v>
      </c>
      <c r="AU353" s="16">
        <f t="shared" si="207"/>
        <v>43555</v>
      </c>
      <c r="AV353" t="e">
        <f t="shared" si="210"/>
        <v>#VALUE!</v>
      </c>
      <c r="AW353" t="e">
        <f t="shared" si="211"/>
        <v>#VALUE!</v>
      </c>
      <c r="AZ353" s="7">
        <f t="shared" si="197"/>
        <v>43555</v>
      </c>
      <c r="BA353" s="1">
        <f>_xll.BDH($BA$4,"PX_LAST",$A352,$A352,"Days=A","Fill=P")</f>
        <v>2784.49</v>
      </c>
      <c r="BB353" s="1" t="e">
        <f t="shared" si="204"/>
        <v>#VALUE!</v>
      </c>
      <c r="BC353" s="1" t="e">
        <f t="shared" si="205"/>
        <v>#VALUE!</v>
      </c>
      <c r="BD353" s="1">
        <f t="shared" si="208"/>
        <v>2.9728930143116061E-2</v>
      </c>
      <c r="BE353" s="1" t="e">
        <f t="shared" si="206"/>
        <v>#VALUE!</v>
      </c>
      <c r="BF353" s="1" t="e">
        <f t="shared" si="212"/>
        <v>#VALUE!</v>
      </c>
      <c r="BG353" s="1">
        <f t="shared" si="213"/>
        <v>117.80516491513097</v>
      </c>
    </row>
    <row r="354" spans="1:59" x14ac:dyDescent="0.25">
      <c r="A354" s="7">
        <v>43585</v>
      </c>
      <c r="B354" s="8">
        <v>0.14546500000000001</v>
      </c>
      <c r="C354" s="8">
        <f t="shared" si="189"/>
        <v>0.1327855032851103</v>
      </c>
      <c r="D354" s="9">
        <f t="shared" si="216"/>
        <v>0.97038319058013534</v>
      </c>
      <c r="E354" s="8">
        <v>2.8</v>
      </c>
      <c r="F354" s="8">
        <f t="shared" si="190"/>
        <v>2.8780347164972193</v>
      </c>
      <c r="G354" s="9">
        <f t="shared" si="217"/>
        <v>-2.4876212876296773</v>
      </c>
      <c r="H354" s="8">
        <v>-0.66639999999999999</v>
      </c>
      <c r="I354" s="8">
        <f t="shared" si="191"/>
        <v>-0.61164835614282753</v>
      </c>
      <c r="J354" s="9">
        <f t="shared" si="192"/>
        <v>-0.41164835614282752</v>
      </c>
      <c r="K354" s="8">
        <v>0.94799999999999995</v>
      </c>
      <c r="L354" s="8">
        <f t="shared" si="193"/>
        <v>0.88757084702579936</v>
      </c>
      <c r="M354" s="9">
        <f t="shared" si="218"/>
        <v>1.1176702394106655</v>
      </c>
      <c r="N354" s="17">
        <v>-58.7</v>
      </c>
      <c r="O354" s="17">
        <f t="shared" si="220"/>
        <v>-53.66043476286994</v>
      </c>
      <c r="P354" s="79">
        <f t="shared" si="185"/>
        <v>-2.2904958934873667</v>
      </c>
      <c r="Q354" t="str">
        <f>_xll.BDH($Q$2,"PX_LAST",A354,A354,"Days=A","Fill=P")</f>
        <v>#N/A Invalid Security</v>
      </c>
      <c r="R354" t="e">
        <f t="shared" si="184"/>
        <v>#VALUE!</v>
      </c>
      <c r="S354" t="e">
        <f t="shared" si="186"/>
        <v>#VALUE!</v>
      </c>
      <c r="U354" s="40" t="e">
        <f t="shared" si="219"/>
        <v>#VALUE!</v>
      </c>
      <c r="V354" s="14" t="e">
        <f t="shared" si="215"/>
        <v>#VALUE!</v>
      </c>
      <c r="W354" t="e">
        <f t="shared" si="209"/>
        <v>#VALUE!</v>
      </c>
      <c r="X354" s="17" t="e">
        <f t="shared" si="198"/>
        <v>#VALUE!</v>
      </c>
      <c r="Y354" s="34" t="e">
        <f t="shared" si="214"/>
        <v>#VALUE!</v>
      </c>
      <c r="Z354">
        <v>0</v>
      </c>
      <c r="AB354" s="16">
        <f t="shared" si="187"/>
        <v>43585</v>
      </c>
      <c r="AC354" s="1" t="e">
        <f t="shared" si="194"/>
        <v>#VALUE!</v>
      </c>
      <c r="AD354" s="1" t="e">
        <f t="shared" si="194"/>
        <v>#VALUE!</v>
      </c>
      <c r="AE354" s="1" t="e">
        <f t="shared" si="194"/>
        <v>#VALUE!</v>
      </c>
      <c r="AF354" s="1" t="e">
        <f t="shared" si="188"/>
        <v>#VALUE!</v>
      </c>
      <c r="AG354">
        <v>0</v>
      </c>
      <c r="AH354" s="1">
        <v>-58.7</v>
      </c>
      <c r="AJ354" s="16">
        <f t="shared" si="195"/>
        <v>43585</v>
      </c>
      <c r="AK354" s="1" t="e">
        <f t="shared" si="199"/>
        <v>#VALUE!</v>
      </c>
      <c r="AL354" s="1" t="e">
        <f t="shared" si="199"/>
        <v>#VALUE!</v>
      </c>
      <c r="AM354" s="1" t="e">
        <f t="shared" si="199"/>
        <v>#VALUE!</v>
      </c>
      <c r="AN354" s="1" t="e">
        <f t="shared" si="196"/>
        <v>#VALUE!</v>
      </c>
      <c r="AO354" s="1" t="e">
        <f t="shared" si="200"/>
        <v>#VALUE!</v>
      </c>
      <c r="AP354" s="1" t="e">
        <f t="shared" si="201"/>
        <v>#VALUE!</v>
      </c>
      <c r="AQ354" s="1" t="e">
        <f t="shared" si="202"/>
        <v>#VALUE!</v>
      </c>
      <c r="AR354" s="1" t="e">
        <f t="shared" si="203"/>
        <v>#VALUE!</v>
      </c>
      <c r="AU354" s="16">
        <f t="shared" si="207"/>
        <v>43585</v>
      </c>
      <c r="AV354" t="e">
        <f t="shared" si="210"/>
        <v>#VALUE!</v>
      </c>
      <c r="AW354" t="e">
        <f t="shared" si="211"/>
        <v>#VALUE!</v>
      </c>
      <c r="AZ354" s="7">
        <f t="shared" si="197"/>
        <v>43585</v>
      </c>
      <c r="BA354" s="1">
        <f>_xll.BDH($BA$4,"PX_LAST",$A353,$A353,"Days=A","Fill=P")</f>
        <v>2834.4</v>
      </c>
      <c r="BB354" s="1" t="e">
        <f t="shared" si="204"/>
        <v>#VALUE!</v>
      </c>
      <c r="BC354" s="1" t="e">
        <f t="shared" si="205"/>
        <v>#VALUE!</v>
      </c>
      <c r="BD354" s="1">
        <f t="shared" si="208"/>
        <v>1.7924287751078349E-2</v>
      </c>
      <c r="BE354" s="1" t="e">
        <f t="shared" si="206"/>
        <v>#VALUE!</v>
      </c>
      <c r="BF354" s="1" t="e">
        <f t="shared" si="212"/>
        <v>#VALUE!</v>
      </c>
      <c r="BG354" s="1">
        <f t="shared" si="213"/>
        <v>119.91673858963301</v>
      </c>
    </row>
    <row r="355" spans="1:59" x14ac:dyDescent="0.25">
      <c r="A355" s="7">
        <v>43616</v>
      </c>
      <c r="B355" s="8">
        <v>-1.3218000000000001E-2</v>
      </c>
      <c r="C355" s="8">
        <f t="shared" si="189"/>
        <v>1.5982700657022061E-2</v>
      </c>
      <c r="D355" s="9">
        <f t="shared" si="216"/>
        <v>-0.32303390481338629</v>
      </c>
      <c r="E355" s="8">
        <v>2.5</v>
      </c>
      <c r="F355" s="8">
        <f t="shared" si="190"/>
        <v>2.575606943299444</v>
      </c>
      <c r="G355" s="9">
        <f t="shared" si="217"/>
        <v>-2.4177477980650113</v>
      </c>
      <c r="H355" s="8">
        <v>-0.2266</v>
      </c>
      <c r="I355" s="8">
        <f t="shared" si="191"/>
        <v>-0.30360967122856553</v>
      </c>
      <c r="J355" s="9">
        <f t="shared" si="192"/>
        <v>-0.10360967122856551</v>
      </c>
      <c r="K355" s="8">
        <v>0.29599999999999999</v>
      </c>
      <c r="L355" s="8">
        <f t="shared" si="193"/>
        <v>0.41431416940515986</v>
      </c>
      <c r="M355" s="9">
        <f t="shared" si="218"/>
        <v>-0.21166120606531336</v>
      </c>
      <c r="N355" s="17">
        <v>-32.299999999999997</v>
      </c>
      <c r="O355" s="17">
        <f t="shared" si="220"/>
        <v>-36.57208695257399</v>
      </c>
      <c r="P355" s="79">
        <f t="shared" si="185"/>
        <v>-1.5611649770285538</v>
      </c>
      <c r="Q355" t="str">
        <f>_xll.BDH($Q$2,"PX_LAST",A355,A355,"Days=A","Fill=P")</f>
        <v>#N/A Invalid Security</v>
      </c>
      <c r="R355" t="e">
        <f t="shared" si="184"/>
        <v>#VALUE!</v>
      </c>
      <c r="S355" t="e">
        <f t="shared" si="186"/>
        <v>#VALUE!</v>
      </c>
      <c r="U355" s="40" t="e">
        <f t="shared" si="219"/>
        <v>#VALUE!</v>
      </c>
      <c r="V355" s="14" t="e">
        <f t="shared" si="215"/>
        <v>#VALUE!</v>
      </c>
      <c r="W355" t="e">
        <f t="shared" si="209"/>
        <v>#VALUE!</v>
      </c>
      <c r="X355" s="17" t="e">
        <f t="shared" si="198"/>
        <v>#VALUE!</v>
      </c>
      <c r="Y355" s="34" t="e">
        <f t="shared" si="214"/>
        <v>#VALUE!</v>
      </c>
      <c r="Z355">
        <v>0</v>
      </c>
      <c r="AB355" s="16">
        <f t="shared" ref="AB355:AB386" si="221">A355</f>
        <v>43616</v>
      </c>
      <c r="AC355" s="1" t="e">
        <f t="shared" si="194"/>
        <v>#VALUE!</v>
      </c>
      <c r="AD355" s="1" t="e">
        <f t="shared" si="194"/>
        <v>#VALUE!</v>
      </c>
      <c r="AE355" s="1" t="e">
        <f t="shared" si="194"/>
        <v>#VALUE!</v>
      </c>
      <c r="AF355" s="1" t="e">
        <f t="shared" si="188"/>
        <v>#VALUE!</v>
      </c>
      <c r="AG355">
        <v>0</v>
      </c>
      <c r="AH355" s="1">
        <v>-32.299999999999997</v>
      </c>
      <c r="AJ355" s="16">
        <f t="shared" si="195"/>
        <v>43616</v>
      </c>
      <c r="AK355" s="1" t="e">
        <f t="shared" si="199"/>
        <v>#VALUE!</v>
      </c>
      <c r="AL355" s="1" t="e">
        <f t="shared" si="199"/>
        <v>#VALUE!</v>
      </c>
      <c r="AM355" s="1" t="e">
        <f t="shared" si="199"/>
        <v>#VALUE!</v>
      </c>
      <c r="AN355" s="1" t="e">
        <f t="shared" si="196"/>
        <v>#VALUE!</v>
      </c>
      <c r="AO355" s="1" t="e">
        <f t="shared" si="200"/>
        <v>#VALUE!</v>
      </c>
      <c r="AP355" s="1" t="e">
        <f t="shared" si="201"/>
        <v>#VALUE!</v>
      </c>
      <c r="AQ355" s="1" t="e">
        <f t="shared" si="202"/>
        <v>#VALUE!</v>
      </c>
      <c r="AR355" s="1" t="e">
        <f t="shared" si="203"/>
        <v>#VALUE!</v>
      </c>
      <c r="AU355" s="16">
        <f t="shared" si="207"/>
        <v>43616</v>
      </c>
      <c r="AV355" t="e">
        <f t="shared" si="210"/>
        <v>#VALUE!</v>
      </c>
      <c r="AW355" t="e">
        <f t="shared" si="211"/>
        <v>#VALUE!</v>
      </c>
      <c r="AZ355" s="7">
        <f t="shared" si="197"/>
        <v>43616</v>
      </c>
      <c r="BA355" s="1">
        <f>_xll.BDH($BA$4,"PX_LAST",$A354,$A354,"Days=A","Fill=P")</f>
        <v>2945.83</v>
      </c>
      <c r="BB355" s="1" t="e">
        <f t="shared" si="204"/>
        <v>#VALUE!</v>
      </c>
      <c r="BC355" s="1" t="e">
        <f t="shared" si="205"/>
        <v>#VALUE!</v>
      </c>
      <c r="BD355" s="1">
        <f t="shared" si="208"/>
        <v>3.9313434942139347E-2</v>
      </c>
      <c r="BE355" s="1" t="e">
        <f t="shared" si="206"/>
        <v>#VALUE!</v>
      </c>
      <c r="BF355" s="1" t="e">
        <f t="shared" si="212"/>
        <v>#VALUE!</v>
      </c>
      <c r="BG355" s="1">
        <f t="shared" si="213"/>
        <v>124.63107749065009</v>
      </c>
    </row>
    <row r="356" spans="1:59" x14ac:dyDescent="0.25">
      <c r="A356" s="7">
        <v>43646</v>
      </c>
      <c r="B356" s="8">
        <v>-0.184476</v>
      </c>
      <c r="C356" s="8">
        <f t="shared" si="189"/>
        <v>-0.1443842598685956</v>
      </c>
      <c r="D356" s="9">
        <f t="shared" si="216"/>
        <v>-1.9309653238187532</v>
      </c>
      <c r="E356" s="8">
        <v>1.7</v>
      </c>
      <c r="F356" s="8">
        <f t="shared" si="190"/>
        <v>1.8751213886598888</v>
      </c>
      <c r="G356" s="9">
        <f t="shared" si="217"/>
        <v>-2.4027984489734453</v>
      </c>
      <c r="H356" s="8">
        <v>-0.1202</v>
      </c>
      <c r="I356" s="8">
        <f t="shared" si="191"/>
        <v>-0.15688193424571312</v>
      </c>
      <c r="J356" s="9">
        <f t="shared" si="192"/>
        <v>4.3118065754286894E-2</v>
      </c>
      <c r="K356" s="8">
        <v>0.504</v>
      </c>
      <c r="L356" s="8">
        <f t="shared" si="193"/>
        <v>0.486062833881032</v>
      </c>
      <c r="M356" s="9">
        <f t="shared" si="218"/>
        <v>8.5175406049036451E-2</v>
      </c>
      <c r="N356" s="17">
        <v>-68.3</v>
      </c>
      <c r="O356" s="17">
        <f t="shared" si="220"/>
        <v>-61.954417390514799</v>
      </c>
      <c r="P356" s="79">
        <f t="shared" si="185"/>
        <v>-2.220797221286162</v>
      </c>
      <c r="Q356" t="str">
        <f>_xll.BDH($Q$2,"PX_LAST",A356,A356,"Days=A","Fill=P")</f>
        <v>#N/A Invalid Security</v>
      </c>
      <c r="R356" t="e">
        <f t="shared" si="184"/>
        <v>#VALUE!</v>
      </c>
      <c r="S356" t="e">
        <f t="shared" si="186"/>
        <v>#VALUE!</v>
      </c>
      <c r="U356" s="40" t="e">
        <f t="shared" si="219"/>
        <v>#VALUE!</v>
      </c>
      <c r="V356" s="14" t="e">
        <f t="shared" si="215"/>
        <v>#VALUE!</v>
      </c>
      <c r="W356" t="e">
        <f t="shared" si="209"/>
        <v>#VALUE!</v>
      </c>
      <c r="X356" s="17" t="e">
        <f t="shared" si="198"/>
        <v>#VALUE!</v>
      </c>
      <c r="Y356" s="34" t="e">
        <f t="shared" si="214"/>
        <v>#VALUE!</v>
      </c>
      <c r="Z356">
        <v>0</v>
      </c>
      <c r="AB356" s="16">
        <f t="shared" si="221"/>
        <v>43646</v>
      </c>
      <c r="AC356" s="1" t="e">
        <f t="shared" si="194"/>
        <v>#VALUE!</v>
      </c>
      <c r="AD356" s="1" t="e">
        <f t="shared" si="194"/>
        <v>#VALUE!</v>
      </c>
      <c r="AE356" s="1" t="e">
        <f t="shared" si="194"/>
        <v>#VALUE!</v>
      </c>
      <c r="AF356" s="1" t="e">
        <f t="shared" si="188"/>
        <v>#VALUE!</v>
      </c>
      <c r="AG356">
        <v>0</v>
      </c>
      <c r="AH356" s="1">
        <v>-68.3</v>
      </c>
      <c r="AJ356" s="16">
        <f t="shared" si="195"/>
        <v>43646</v>
      </c>
      <c r="AK356" s="1" t="e">
        <f t="shared" si="199"/>
        <v>#VALUE!</v>
      </c>
      <c r="AL356" s="1" t="e">
        <f t="shared" si="199"/>
        <v>#VALUE!</v>
      </c>
      <c r="AM356" s="1" t="e">
        <f t="shared" si="199"/>
        <v>#VALUE!</v>
      </c>
      <c r="AN356" s="1" t="e">
        <f t="shared" si="196"/>
        <v>#VALUE!</v>
      </c>
      <c r="AO356" s="1" t="e">
        <f t="shared" si="200"/>
        <v>#VALUE!</v>
      </c>
      <c r="AP356" s="1" t="e">
        <f t="shared" si="201"/>
        <v>#VALUE!</v>
      </c>
      <c r="AQ356" s="1" t="e">
        <f t="shared" si="202"/>
        <v>#VALUE!</v>
      </c>
      <c r="AR356" s="1" t="e">
        <f t="shared" si="203"/>
        <v>#VALUE!</v>
      </c>
      <c r="AU356" s="16">
        <f t="shared" si="207"/>
        <v>43646</v>
      </c>
      <c r="AV356" t="e">
        <f t="shared" si="210"/>
        <v>#VALUE!</v>
      </c>
      <c r="AW356" t="e">
        <f t="shared" si="211"/>
        <v>#VALUE!</v>
      </c>
      <c r="AZ356" s="7">
        <f t="shared" si="197"/>
        <v>43646</v>
      </c>
      <c r="BA356" s="1">
        <f>_xll.BDH($BA$4,"PX_LAST",$A355,$A355,"Days=A","Fill=P")</f>
        <v>2752.06</v>
      </c>
      <c r="BB356" s="1" t="e">
        <f t="shared" si="204"/>
        <v>#VALUE!</v>
      </c>
      <c r="BC356" s="1" t="e">
        <f t="shared" si="205"/>
        <v>#VALUE!</v>
      </c>
      <c r="BD356" s="1">
        <f t="shared" si="208"/>
        <v>-6.5777726481161536E-2</v>
      </c>
      <c r="BE356" s="1" t="e">
        <f t="shared" si="206"/>
        <v>#VALUE!</v>
      </c>
      <c r="BF356" s="1" t="e">
        <f t="shared" si="212"/>
        <v>#VALUE!</v>
      </c>
      <c r="BG356" s="1">
        <f t="shared" si="213"/>
        <v>116.43312856441766</v>
      </c>
    </row>
    <row r="357" spans="1:59" x14ac:dyDescent="0.25">
      <c r="A357" s="7">
        <v>43677</v>
      </c>
      <c r="B357" s="8">
        <v>-5.5878999999999998E-2</v>
      </c>
      <c r="C357" s="8">
        <f t="shared" si="189"/>
        <v>-7.3580051973719113E-2</v>
      </c>
      <c r="D357" s="9">
        <f t="shared" si="216"/>
        <v>-1.0996539625306618</v>
      </c>
      <c r="E357" s="8">
        <v>1.4</v>
      </c>
      <c r="F357" s="8">
        <f t="shared" si="190"/>
        <v>1.4950242777319778</v>
      </c>
      <c r="G357" s="9">
        <f t="shared" si="217"/>
        <v>-2.1856526172589197</v>
      </c>
      <c r="H357" s="8">
        <v>-0.26519999999999999</v>
      </c>
      <c r="I357" s="8">
        <f t="shared" si="191"/>
        <v>-0.24353638684914264</v>
      </c>
      <c r="J357" s="9">
        <f t="shared" si="192"/>
        <v>-4.3536386849142628E-2</v>
      </c>
      <c r="K357" s="8">
        <v>0.71299999999999997</v>
      </c>
      <c r="L357" s="8">
        <f t="shared" si="193"/>
        <v>0.6676125667762064</v>
      </c>
      <c r="M357" s="9">
        <f t="shared" si="218"/>
        <v>0.77239965936649468</v>
      </c>
      <c r="N357" s="17">
        <v>-33.799999999999997</v>
      </c>
      <c r="O357" s="17">
        <f t="shared" si="220"/>
        <v>-39.430883478102956</v>
      </c>
      <c r="P357" s="79">
        <f t="shared" si="185"/>
        <v>-1.3620051347724351</v>
      </c>
      <c r="Q357" t="str">
        <f>_xll.BDH($Q$2,"PX_LAST",A357,A357,"Days=A","Fill=P")</f>
        <v>#N/A Invalid Security</v>
      </c>
      <c r="R357" t="e">
        <f t="shared" ref="R357:R420" si="222">R356*$AB$1+(1-$AB$1)*Q357</f>
        <v>#VALUE!</v>
      </c>
      <c r="S357" t="e">
        <f t="shared" si="186"/>
        <v>#VALUE!</v>
      </c>
      <c r="U357" s="40" t="e">
        <f t="shared" si="219"/>
        <v>#VALUE!</v>
      </c>
      <c r="V357" s="14" t="e">
        <f t="shared" si="215"/>
        <v>#VALUE!</v>
      </c>
      <c r="W357" t="e">
        <f t="shared" si="209"/>
        <v>#VALUE!</v>
      </c>
      <c r="X357" s="17" t="e">
        <f t="shared" si="198"/>
        <v>#VALUE!</v>
      </c>
      <c r="Y357" s="34" t="e">
        <f t="shared" si="214"/>
        <v>#VALUE!</v>
      </c>
      <c r="Z357">
        <v>0</v>
      </c>
      <c r="AB357" s="16">
        <f t="shared" si="221"/>
        <v>43677</v>
      </c>
      <c r="AC357" s="1" t="e">
        <f t="shared" si="194"/>
        <v>#VALUE!</v>
      </c>
      <c r="AD357" s="1" t="e">
        <f t="shared" si="194"/>
        <v>#VALUE!</v>
      </c>
      <c r="AE357" s="1" t="e">
        <f t="shared" si="194"/>
        <v>#VALUE!</v>
      </c>
      <c r="AF357" s="1" t="e">
        <f t="shared" si="188"/>
        <v>#VALUE!</v>
      </c>
      <c r="AG357">
        <v>0</v>
      </c>
      <c r="AH357" s="1">
        <v>-33.799999999999997</v>
      </c>
      <c r="AJ357" s="16">
        <f t="shared" si="195"/>
        <v>43677</v>
      </c>
      <c r="AK357" s="1" t="e">
        <f t="shared" si="199"/>
        <v>#VALUE!</v>
      </c>
      <c r="AL357" s="1" t="e">
        <f t="shared" si="199"/>
        <v>#VALUE!</v>
      </c>
      <c r="AM357" s="1" t="e">
        <f t="shared" si="199"/>
        <v>#VALUE!</v>
      </c>
      <c r="AN357" s="1" t="e">
        <f t="shared" si="196"/>
        <v>#VALUE!</v>
      </c>
      <c r="AO357" s="1" t="e">
        <f t="shared" si="200"/>
        <v>#VALUE!</v>
      </c>
      <c r="AP357" s="1" t="e">
        <f t="shared" si="201"/>
        <v>#VALUE!</v>
      </c>
      <c r="AQ357" s="1" t="e">
        <f t="shared" si="202"/>
        <v>#VALUE!</v>
      </c>
      <c r="AR357" s="1" t="e">
        <f t="shared" si="203"/>
        <v>#VALUE!</v>
      </c>
      <c r="AU357" s="16">
        <f t="shared" si="207"/>
        <v>43677</v>
      </c>
      <c r="AV357" t="e">
        <f t="shared" si="210"/>
        <v>#VALUE!</v>
      </c>
      <c r="AW357" t="e">
        <f t="shared" si="211"/>
        <v>#VALUE!</v>
      </c>
      <c r="AZ357" s="7">
        <f t="shared" si="197"/>
        <v>43677</v>
      </c>
      <c r="BA357" s="1">
        <f>_xll.BDH($BA$4,"PX_LAST",$A356,$A356,"Days=A","Fill=P")</f>
        <v>2941.76</v>
      </c>
      <c r="BB357" s="1" t="e">
        <f t="shared" si="204"/>
        <v>#VALUE!</v>
      </c>
      <c r="BC357" s="1" t="e">
        <f t="shared" si="205"/>
        <v>#VALUE!</v>
      </c>
      <c r="BD357" s="1">
        <f t="shared" si="208"/>
        <v>6.8930183208214979E-2</v>
      </c>
      <c r="BE357" s="1" t="e">
        <f t="shared" si="206"/>
        <v>#VALUE!</v>
      </c>
      <c r="BF357" s="1" t="e">
        <f t="shared" si="212"/>
        <v>#VALUE!</v>
      </c>
      <c r="BG357" s="1">
        <f t="shared" si="213"/>
        <v>124.45888544786861</v>
      </c>
    </row>
    <row r="358" spans="1:59" x14ac:dyDescent="0.25">
      <c r="A358" s="7">
        <v>43708</v>
      </c>
      <c r="B358" s="8">
        <v>-0.31786300000000001</v>
      </c>
      <c r="C358" s="8">
        <f t="shared" si="189"/>
        <v>-0.26900641039474382</v>
      </c>
      <c r="D358" s="9">
        <f t="shared" si="216"/>
        <v>-3.171903057805681</v>
      </c>
      <c r="E358" s="8">
        <v>0.9</v>
      </c>
      <c r="F358" s="8">
        <f t="shared" si="190"/>
        <v>1.0190048555463957</v>
      </c>
      <c r="G358" s="9">
        <f t="shared" si="217"/>
        <v>-2.0633525435709954</v>
      </c>
      <c r="H358" s="8">
        <v>0.21759999999999999</v>
      </c>
      <c r="I358" s="8">
        <f t="shared" si="191"/>
        <v>0.12537272263017149</v>
      </c>
      <c r="J358" s="9">
        <f t="shared" si="192"/>
        <v>0.32537272263017147</v>
      </c>
      <c r="K358" s="8">
        <v>0.23300000000000001</v>
      </c>
      <c r="L358" s="8">
        <f t="shared" si="193"/>
        <v>0.3199225133552413</v>
      </c>
      <c r="M358" s="9">
        <f t="shared" si="218"/>
        <v>-0.35169859777744195</v>
      </c>
      <c r="N358" s="17">
        <v>-11</v>
      </c>
      <c r="O358" s="17">
        <f t="shared" si="220"/>
        <v>-16.686176695620592</v>
      </c>
      <c r="P358" s="79">
        <f t="shared" si="185"/>
        <v>-0.42912478667835546</v>
      </c>
      <c r="Q358" t="str">
        <f>_xll.BDH($Q$2,"PX_LAST",A358,A358,"Days=A","Fill=P")</f>
        <v>#N/A Invalid Security</v>
      </c>
      <c r="R358" t="e">
        <f t="shared" si="222"/>
        <v>#VALUE!</v>
      </c>
      <c r="S358" t="e">
        <f t="shared" si="186"/>
        <v>#VALUE!</v>
      </c>
      <c r="U358" s="40" t="e">
        <f t="shared" si="219"/>
        <v>#VALUE!</v>
      </c>
      <c r="V358" s="14" t="e">
        <f t="shared" si="215"/>
        <v>#VALUE!</v>
      </c>
      <c r="W358" t="e">
        <f t="shared" si="209"/>
        <v>#VALUE!</v>
      </c>
      <c r="X358" s="17" t="e">
        <f t="shared" si="198"/>
        <v>#VALUE!</v>
      </c>
      <c r="Y358" s="34" t="e">
        <f t="shared" si="214"/>
        <v>#VALUE!</v>
      </c>
      <c r="Z358">
        <v>0</v>
      </c>
      <c r="AB358" s="16">
        <f t="shared" si="221"/>
        <v>43708</v>
      </c>
      <c r="AC358" s="1" t="e">
        <f t="shared" si="194"/>
        <v>#VALUE!</v>
      </c>
      <c r="AD358" s="1" t="e">
        <f t="shared" si="194"/>
        <v>#VALUE!</v>
      </c>
      <c r="AE358" s="1" t="e">
        <f t="shared" si="194"/>
        <v>#VALUE!</v>
      </c>
      <c r="AF358" s="1" t="e">
        <f t="shared" si="188"/>
        <v>#VALUE!</v>
      </c>
      <c r="AG358">
        <v>0</v>
      </c>
      <c r="AH358" s="1">
        <v>-12.6</v>
      </c>
      <c r="AJ358" s="16">
        <f t="shared" si="195"/>
        <v>43708</v>
      </c>
      <c r="AK358" s="1" t="e">
        <f t="shared" si="199"/>
        <v>#VALUE!</v>
      </c>
      <c r="AL358" s="1" t="e">
        <f t="shared" si="199"/>
        <v>#VALUE!</v>
      </c>
      <c r="AM358" s="1" t="e">
        <f t="shared" si="199"/>
        <v>#VALUE!</v>
      </c>
      <c r="AN358" s="1" t="e">
        <f t="shared" si="196"/>
        <v>#VALUE!</v>
      </c>
      <c r="AO358" s="1" t="e">
        <f t="shared" si="200"/>
        <v>#VALUE!</v>
      </c>
      <c r="AP358" s="1" t="e">
        <f t="shared" si="201"/>
        <v>#VALUE!</v>
      </c>
      <c r="AQ358" s="1" t="e">
        <f t="shared" si="202"/>
        <v>#VALUE!</v>
      </c>
      <c r="AR358" s="1" t="e">
        <f t="shared" si="203"/>
        <v>#VALUE!</v>
      </c>
      <c r="AU358" s="16">
        <f t="shared" si="207"/>
        <v>43708</v>
      </c>
      <c r="AV358" t="e">
        <f t="shared" si="210"/>
        <v>#VALUE!</v>
      </c>
      <c r="AW358" t="e">
        <f t="shared" si="211"/>
        <v>#VALUE!</v>
      </c>
      <c r="AZ358" s="7">
        <f t="shared" si="197"/>
        <v>43708</v>
      </c>
      <c r="BA358" s="1">
        <f>_xll.BDH($BA$4,"PX_LAST",$A357,$A357,"Days=A","Fill=P")</f>
        <v>2980.38</v>
      </c>
      <c r="BB358" s="1" t="e">
        <f t="shared" si="204"/>
        <v>#VALUE!</v>
      </c>
      <c r="BC358" s="1" t="e">
        <f t="shared" si="205"/>
        <v>#VALUE!</v>
      </c>
      <c r="BD358" s="1">
        <f t="shared" si="208"/>
        <v>1.3128195366039375E-2</v>
      </c>
      <c r="BE358" s="1" t="e">
        <f t="shared" si="206"/>
        <v>#VALUE!</v>
      </c>
      <c r="BF358" s="1" t="e">
        <f t="shared" si="212"/>
        <v>#VALUE!</v>
      </c>
      <c r="BG358" s="1">
        <f t="shared" si="213"/>
        <v>126.09280601106775</v>
      </c>
    </row>
    <row r="359" spans="1:59" x14ac:dyDescent="0.25">
      <c r="A359" s="7">
        <v>43738</v>
      </c>
      <c r="B359" s="8">
        <v>-0.184174</v>
      </c>
      <c r="C359" s="8">
        <f t="shared" si="189"/>
        <v>-0.20114048207894877</v>
      </c>
      <c r="D359" s="9">
        <f t="shared" si="216"/>
        <v>-2.1278811001672673</v>
      </c>
      <c r="E359" s="8">
        <v>0.1</v>
      </c>
      <c r="F359" s="8">
        <f t="shared" si="190"/>
        <v>0.28380097110927915</v>
      </c>
      <c r="G359" s="9">
        <f t="shared" si="217"/>
        <v>-2.0730210777777027</v>
      </c>
      <c r="H359" s="8">
        <v>-0.50780000000000003</v>
      </c>
      <c r="I359" s="8">
        <f t="shared" si="191"/>
        <v>-0.38116545547396574</v>
      </c>
      <c r="J359" s="9">
        <f t="shared" si="192"/>
        <v>-0.18116545547396573</v>
      </c>
      <c r="K359" s="8">
        <v>0.182</v>
      </c>
      <c r="L359" s="8">
        <f t="shared" si="193"/>
        <v>0.20958450267104828</v>
      </c>
      <c r="M359" s="9">
        <f t="shared" si="218"/>
        <v>-0.65791006231028537</v>
      </c>
      <c r="N359" s="17">
        <v>43</v>
      </c>
      <c r="O359" s="17">
        <f t="shared" si="220"/>
        <v>31.062764660875878</v>
      </c>
      <c r="P359" s="79">
        <f t="shared" si="185"/>
        <v>1.5885484032676169</v>
      </c>
      <c r="Q359" t="str">
        <f>_xll.BDH($Q$2,"PX_LAST",A359,A359,"Days=A","Fill=P")</f>
        <v>#N/A Invalid Security</v>
      </c>
      <c r="R359" t="e">
        <f t="shared" si="222"/>
        <v>#VALUE!</v>
      </c>
      <c r="S359" t="e">
        <f t="shared" si="186"/>
        <v>#VALUE!</v>
      </c>
      <c r="U359" s="40" t="e">
        <f t="shared" si="219"/>
        <v>#VALUE!</v>
      </c>
      <c r="V359" s="14" t="e">
        <f t="shared" si="215"/>
        <v>#VALUE!</v>
      </c>
      <c r="W359" t="e">
        <f t="shared" si="209"/>
        <v>#VALUE!</v>
      </c>
      <c r="X359" s="17" t="e">
        <f t="shared" si="198"/>
        <v>#VALUE!</v>
      </c>
      <c r="Y359" s="34" t="e">
        <f t="shared" si="214"/>
        <v>#VALUE!</v>
      </c>
      <c r="Z359">
        <v>0</v>
      </c>
      <c r="AB359" s="16">
        <f t="shared" si="221"/>
        <v>43738</v>
      </c>
      <c r="AC359" s="1" t="e">
        <f t="shared" si="194"/>
        <v>#VALUE!</v>
      </c>
      <c r="AD359" s="1" t="e">
        <f t="shared" si="194"/>
        <v>#VALUE!</v>
      </c>
      <c r="AE359" s="1" t="e">
        <f t="shared" si="194"/>
        <v>#VALUE!</v>
      </c>
      <c r="AF359" s="1" t="e">
        <f t="shared" si="188"/>
        <v>#VALUE!</v>
      </c>
      <c r="AG359">
        <v>0</v>
      </c>
      <c r="AH359" s="1">
        <v>43</v>
      </c>
      <c r="AJ359" s="16">
        <f t="shared" si="195"/>
        <v>43738</v>
      </c>
      <c r="AK359" s="1" t="e">
        <f t="shared" si="199"/>
        <v>#VALUE!</v>
      </c>
      <c r="AL359" s="1" t="e">
        <f t="shared" si="199"/>
        <v>#VALUE!</v>
      </c>
      <c r="AM359" s="1" t="e">
        <f t="shared" si="199"/>
        <v>#VALUE!</v>
      </c>
      <c r="AN359" s="1" t="e">
        <f t="shared" si="196"/>
        <v>#VALUE!</v>
      </c>
      <c r="AO359" s="1" t="e">
        <f t="shared" si="200"/>
        <v>#VALUE!</v>
      </c>
      <c r="AP359" s="1" t="e">
        <f t="shared" si="201"/>
        <v>#VALUE!</v>
      </c>
      <c r="AQ359" s="1" t="e">
        <f t="shared" si="202"/>
        <v>#VALUE!</v>
      </c>
      <c r="AR359" s="1" t="e">
        <f t="shared" si="203"/>
        <v>#VALUE!</v>
      </c>
      <c r="AU359" s="16">
        <f t="shared" si="207"/>
        <v>43738</v>
      </c>
      <c r="AV359" t="e">
        <f t="shared" si="210"/>
        <v>#VALUE!</v>
      </c>
      <c r="AW359" t="e">
        <f t="shared" si="211"/>
        <v>#VALUE!</v>
      </c>
      <c r="AZ359" s="7">
        <f t="shared" si="197"/>
        <v>43738</v>
      </c>
      <c r="BA359" s="1">
        <f>_xll.BDH($BA$4,"PX_LAST",$A358,$A358,"Days=A","Fill=P")</f>
        <v>2926.46</v>
      </c>
      <c r="BB359" s="1" t="e">
        <f t="shared" si="204"/>
        <v>#VALUE!</v>
      </c>
      <c r="BC359" s="1" t="e">
        <f t="shared" si="205"/>
        <v>#VALUE!</v>
      </c>
      <c r="BD359" s="1">
        <f t="shared" si="208"/>
        <v>-1.8091652742267761E-2</v>
      </c>
      <c r="BE359" s="1" t="e">
        <f t="shared" si="206"/>
        <v>#VALUE!</v>
      </c>
      <c r="BF359" s="1" t="e">
        <f t="shared" si="212"/>
        <v>#VALUE!</v>
      </c>
      <c r="BG359" s="1">
        <f t="shared" si="213"/>
        <v>123.81157875141739</v>
      </c>
    </row>
    <row r="360" spans="1:59" x14ac:dyDescent="0.25">
      <c r="A360" s="7">
        <v>43769</v>
      </c>
      <c r="B360" s="8">
        <v>-0.17119899999999999</v>
      </c>
      <c r="C360" s="8">
        <f t="shared" si="189"/>
        <v>-0.17718729641578976</v>
      </c>
      <c r="D360" s="9">
        <f t="shared" si="216"/>
        <v>-1.6483167610459242</v>
      </c>
      <c r="E360" s="8">
        <v>-0.4</v>
      </c>
      <c r="F360" s="8">
        <f t="shared" si="190"/>
        <v>-0.26323980577814421</v>
      </c>
      <c r="G360" s="9">
        <f t="shared" si="217"/>
        <v>-2.023533068687831</v>
      </c>
      <c r="H360" s="8">
        <v>-0.79590000000000005</v>
      </c>
      <c r="I360" s="8">
        <f t="shared" si="191"/>
        <v>-0.71295309109479321</v>
      </c>
      <c r="J360" s="9">
        <f t="shared" si="192"/>
        <v>-0.51295309109479326</v>
      </c>
      <c r="K360" s="8">
        <v>0.26200000000000001</v>
      </c>
      <c r="L360" s="8">
        <f t="shared" si="193"/>
        <v>0.25151690053420966</v>
      </c>
      <c r="M360" s="9">
        <f t="shared" si="218"/>
        <v>-0.46087175717517836</v>
      </c>
      <c r="N360" s="17">
        <v>4.7</v>
      </c>
      <c r="O360" s="17">
        <f t="shared" si="220"/>
        <v>9.9725529321751765</v>
      </c>
      <c r="P360" s="79">
        <f t="shared" si="185"/>
        <v>0.7967190502723267</v>
      </c>
      <c r="Q360" t="str">
        <f>_xll.BDH($Q$2,"PX_LAST",A360,A360,"Days=A","Fill=P")</f>
        <v>#N/A Invalid Security</v>
      </c>
      <c r="R360" t="e">
        <f t="shared" si="222"/>
        <v>#VALUE!</v>
      </c>
      <c r="S360" t="e">
        <f t="shared" si="186"/>
        <v>#VALUE!</v>
      </c>
      <c r="U360" s="40" t="e">
        <f t="shared" si="219"/>
        <v>#VALUE!</v>
      </c>
      <c r="V360" s="14" t="e">
        <f t="shared" si="215"/>
        <v>#VALUE!</v>
      </c>
      <c r="W360" t="e">
        <f t="shared" si="209"/>
        <v>#VALUE!</v>
      </c>
      <c r="X360" s="17" t="e">
        <f t="shared" si="198"/>
        <v>#VALUE!</v>
      </c>
      <c r="Y360" s="34" t="e">
        <f t="shared" si="214"/>
        <v>#VALUE!</v>
      </c>
      <c r="Z360">
        <v>0</v>
      </c>
      <c r="AB360" s="16">
        <f t="shared" si="221"/>
        <v>43769</v>
      </c>
      <c r="AC360" s="1" t="e">
        <f t="shared" si="194"/>
        <v>#VALUE!</v>
      </c>
      <c r="AD360" s="1" t="e">
        <f t="shared" si="194"/>
        <v>#VALUE!</v>
      </c>
      <c r="AE360" s="1" t="e">
        <f t="shared" si="194"/>
        <v>#VALUE!</v>
      </c>
      <c r="AF360" s="1" t="e">
        <f t="shared" si="188"/>
        <v>#VALUE!</v>
      </c>
      <c r="AG360">
        <v>0</v>
      </c>
      <c r="AH360" s="1">
        <v>4.7</v>
      </c>
      <c r="AJ360" s="16">
        <f t="shared" si="195"/>
        <v>43769</v>
      </c>
      <c r="AK360" s="1" t="e">
        <f t="shared" si="199"/>
        <v>#VALUE!</v>
      </c>
      <c r="AL360" s="1" t="e">
        <f t="shared" si="199"/>
        <v>#VALUE!</v>
      </c>
      <c r="AM360" s="1" t="e">
        <f t="shared" si="199"/>
        <v>#VALUE!</v>
      </c>
      <c r="AN360" s="1" t="e">
        <f t="shared" si="196"/>
        <v>#VALUE!</v>
      </c>
      <c r="AO360" s="1" t="e">
        <f t="shared" si="200"/>
        <v>#VALUE!</v>
      </c>
      <c r="AP360" s="1" t="e">
        <f t="shared" si="201"/>
        <v>#VALUE!</v>
      </c>
      <c r="AQ360" s="1" t="e">
        <f t="shared" si="202"/>
        <v>#VALUE!</v>
      </c>
      <c r="AR360" s="1" t="e">
        <f t="shared" si="203"/>
        <v>#VALUE!</v>
      </c>
      <c r="AU360" s="16">
        <f t="shared" si="207"/>
        <v>43769</v>
      </c>
      <c r="AV360" t="e">
        <f t="shared" si="210"/>
        <v>#VALUE!</v>
      </c>
      <c r="AW360" t="e">
        <f t="shared" si="211"/>
        <v>#VALUE!</v>
      </c>
      <c r="AZ360" s="7">
        <f t="shared" si="197"/>
        <v>43769</v>
      </c>
      <c r="BA360" s="1">
        <f>_xll.BDH($BA$4,"PX_LAST",$A359,$A359,"Days=A","Fill=P")</f>
        <v>2976.74</v>
      </c>
      <c r="BB360" s="1" t="e">
        <f t="shared" si="204"/>
        <v>#VALUE!</v>
      </c>
      <c r="BC360" s="1" t="e">
        <f t="shared" si="205"/>
        <v>#VALUE!</v>
      </c>
      <c r="BD360" s="1">
        <f t="shared" si="208"/>
        <v>1.7181167690656807E-2</v>
      </c>
      <c r="BE360" s="1" t="e">
        <f t="shared" si="206"/>
        <v>#VALUE!</v>
      </c>
      <c r="BF360" s="1" t="e">
        <f t="shared" si="212"/>
        <v>#VALUE!</v>
      </c>
      <c r="BG360" s="1">
        <f t="shared" si="213"/>
        <v>125.93880624799046</v>
      </c>
    </row>
    <row r="361" spans="1:59" x14ac:dyDescent="0.25">
      <c r="A361" s="7">
        <v>43799</v>
      </c>
      <c r="B361" s="8">
        <v>-3.0249000000000002E-2</v>
      </c>
      <c r="C361" s="8">
        <f t="shared" si="189"/>
        <v>-5.9636659283157957E-2</v>
      </c>
      <c r="D361" s="9">
        <f t="shared" si="216"/>
        <v>-8.4478696968287192E-2</v>
      </c>
      <c r="E361" s="8">
        <v>-0.3</v>
      </c>
      <c r="F361" s="8">
        <f t="shared" si="190"/>
        <v>-0.29264796115562886</v>
      </c>
      <c r="G361" s="9">
        <f t="shared" si="217"/>
        <v>-1.807966796148297</v>
      </c>
      <c r="H361" s="8">
        <v>-0.1105</v>
      </c>
      <c r="I361" s="8">
        <f t="shared" si="191"/>
        <v>-0.23099061821895867</v>
      </c>
      <c r="J361" s="9">
        <f t="shared" si="192"/>
        <v>-3.0990618218958654E-2</v>
      </c>
      <c r="K361" s="8">
        <v>0.441</v>
      </c>
      <c r="L361" s="8">
        <f t="shared" si="193"/>
        <v>0.40310338010684194</v>
      </c>
      <c r="M361" s="9">
        <f t="shared" si="218"/>
        <v>-2.3984260300991696E-3</v>
      </c>
      <c r="N361" s="17">
        <v>13.1</v>
      </c>
      <c r="O361" s="17">
        <f t="shared" si="220"/>
        <v>12.474510586435036</v>
      </c>
      <c r="P361" s="79">
        <f t="shared" si="185"/>
        <v>1.0547718340678194</v>
      </c>
      <c r="Q361" t="str">
        <f>_xll.BDH($Q$2,"PX_LAST",A361,A361,"Days=A","Fill=P")</f>
        <v>#N/A Invalid Security</v>
      </c>
      <c r="R361" t="e">
        <f t="shared" si="222"/>
        <v>#VALUE!</v>
      </c>
      <c r="S361" t="e">
        <f t="shared" si="186"/>
        <v>#VALUE!</v>
      </c>
      <c r="U361" s="40" t="e">
        <f t="shared" si="219"/>
        <v>#VALUE!</v>
      </c>
      <c r="V361" s="14" t="e">
        <f t="shared" si="215"/>
        <v>#VALUE!</v>
      </c>
      <c r="W361" t="e">
        <f t="shared" si="209"/>
        <v>#VALUE!</v>
      </c>
      <c r="X361" s="17" t="e">
        <f t="shared" si="198"/>
        <v>#VALUE!</v>
      </c>
      <c r="Y361" s="34" t="e">
        <f t="shared" si="214"/>
        <v>#VALUE!</v>
      </c>
      <c r="Z361">
        <v>0</v>
      </c>
      <c r="AB361" s="16">
        <f t="shared" si="221"/>
        <v>43799</v>
      </c>
      <c r="AC361" s="1" t="e">
        <f t="shared" si="194"/>
        <v>#VALUE!</v>
      </c>
      <c r="AD361" s="1" t="e">
        <f t="shared" si="194"/>
        <v>#VALUE!</v>
      </c>
      <c r="AE361" s="1" t="e">
        <f t="shared" si="194"/>
        <v>#VALUE!</v>
      </c>
      <c r="AF361" s="1" t="e">
        <f t="shared" si="188"/>
        <v>#VALUE!</v>
      </c>
      <c r="AG361">
        <v>0</v>
      </c>
      <c r="AH361" s="1">
        <v>13.8</v>
      </c>
      <c r="AJ361" s="16">
        <f t="shared" si="195"/>
        <v>43799</v>
      </c>
      <c r="AK361" s="1" t="e">
        <f t="shared" si="199"/>
        <v>#VALUE!</v>
      </c>
      <c r="AL361" s="1" t="e">
        <f t="shared" si="199"/>
        <v>#VALUE!</v>
      </c>
      <c r="AM361" s="1" t="e">
        <f t="shared" si="199"/>
        <v>#VALUE!</v>
      </c>
      <c r="AN361" s="1" t="e">
        <f t="shared" si="196"/>
        <v>#VALUE!</v>
      </c>
      <c r="AO361" s="1" t="e">
        <f t="shared" si="200"/>
        <v>#VALUE!</v>
      </c>
      <c r="AP361" s="1" t="e">
        <f t="shared" si="201"/>
        <v>#VALUE!</v>
      </c>
      <c r="AQ361" s="1" t="e">
        <f t="shared" si="202"/>
        <v>#VALUE!</v>
      </c>
      <c r="AR361" s="1" t="e">
        <f t="shared" si="203"/>
        <v>#VALUE!</v>
      </c>
      <c r="AU361" s="16">
        <f t="shared" si="207"/>
        <v>43799</v>
      </c>
      <c r="AV361" t="e">
        <f t="shared" si="210"/>
        <v>#VALUE!</v>
      </c>
      <c r="AW361" t="e">
        <f t="shared" si="211"/>
        <v>#VALUE!</v>
      </c>
      <c r="AZ361" s="7">
        <f t="shared" si="197"/>
        <v>43799</v>
      </c>
      <c r="BA361" s="1">
        <f>_xll.BDH($BA$4,"PX_LAST",$A360,$A360,"Days=A","Fill=P")</f>
        <v>3037.56</v>
      </c>
      <c r="BB361" s="1" t="e">
        <f t="shared" si="204"/>
        <v>#VALUE!</v>
      </c>
      <c r="BC361" s="1" t="e">
        <f t="shared" si="205"/>
        <v>#VALUE!</v>
      </c>
      <c r="BD361" s="1">
        <f t="shared" si="208"/>
        <v>2.0431747482144935E-2</v>
      </c>
      <c r="BE361" s="1" t="e">
        <f t="shared" si="206"/>
        <v>#VALUE!</v>
      </c>
      <c r="BF361" s="1" t="e">
        <f t="shared" si="212"/>
        <v>#VALUE!</v>
      </c>
      <c r="BG361" s="1">
        <f t="shared" si="213"/>
        <v>128.51195613545218</v>
      </c>
    </row>
    <row r="362" spans="1:59" x14ac:dyDescent="0.25">
      <c r="A362" s="7">
        <v>43830</v>
      </c>
      <c r="B362" s="8">
        <v>0.14103299999999999</v>
      </c>
      <c r="C362" s="8">
        <f t="shared" si="189"/>
        <v>0.10089906814336841</v>
      </c>
      <c r="D362" s="9">
        <f t="shared" si="216"/>
        <v>1.9471765703148312</v>
      </c>
      <c r="E362" s="8">
        <v>-0.4</v>
      </c>
      <c r="F362" s="8">
        <f t="shared" si="190"/>
        <v>-0.37852959223112581</v>
      </c>
      <c r="G362" s="9">
        <f t="shared" si="217"/>
        <v>-1.6633744196015341</v>
      </c>
      <c r="H362" s="8">
        <v>-0.43309999999999998</v>
      </c>
      <c r="I362" s="8">
        <f t="shared" si="191"/>
        <v>-0.39267812364379173</v>
      </c>
      <c r="J362" s="9">
        <f t="shared" si="192"/>
        <v>-0.19267812364379172</v>
      </c>
      <c r="K362" s="8">
        <v>0.53300000000000003</v>
      </c>
      <c r="L362" s="8">
        <f t="shared" si="193"/>
        <v>0.50702067602136847</v>
      </c>
      <c r="M362" s="9">
        <f t="shared" si="218"/>
        <v>0.34056152331162182</v>
      </c>
      <c r="N362" s="17">
        <v>-3.1</v>
      </c>
      <c r="O362" s="17">
        <f t="shared" si="220"/>
        <v>1.4902117287006966E-2</v>
      </c>
      <c r="P362" s="79">
        <f t="shared" si="185"/>
        <v>0.62367826696649697</v>
      </c>
      <c r="Q362" t="str">
        <f>_xll.BDH($Q$2,"PX_LAST",A362,A362,"Days=A","Fill=P")</f>
        <v>#N/A Invalid Security</v>
      </c>
      <c r="R362" t="e">
        <f t="shared" si="222"/>
        <v>#VALUE!</v>
      </c>
      <c r="S362" t="e">
        <f t="shared" si="186"/>
        <v>#VALUE!</v>
      </c>
      <c r="U362" s="40" t="e">
        <f t="shared" si="219"/>
        <v>#VALUE!</v>
      </c>
      <c r="V362" s="14" t="e">
        <f t="shared" si="215"/>
        <v>#VALUE!</v>
      </c>
      <c r="W362" t="e">
        <f t="shared" si="209"/>
        <v>#VALUE!</v>
      </c>
      <c r="X362" s="17" t="e">
        <f t="shared" si="198"/>
        <v>#VALUE!</v>
      </c>
      <c r="Y362" s="34" t="e">
        <f t="shared" si="214"/>
        <v>#VALUE!</v>
      </c>
      <c r="Z362">
        <v>0</v>
      </c>
      <c r="AB362" s="16">
        <f t="shared" si="221"/>
        <v>43830</v>
      </c>
      <c r="AC362" s="1" t="e">
        <f t="shared" si="194"/>
        <v>#VALUE!</v>
      </c>
      <c r="AD362" s="1" t="e">
        <f t="shared" si="194"/>
        <v>#VALUE!</v>
      </c>
      <c r="AE362" s="1" t="e">
        <f t="shared" si="194"/>
        <v>#VALUE!</v>
      </c>
      <c r="AF362" s="1" t="e">
        <f t="shared" si="188"/>
        <v>#VALUE!</v>
      </c>
      <c r="AG362">
        <v>0</v>
      </c>
      <c r="AH362" s="1">
        <v>-3.1</v>
      </c>
      <c r="AJ362" s="16">
        <f t="shared" si="195"/>
        <v>43830</v>
      </c>
      <c r="AK362" s="1" t="e">
        <f t="shared" si="199"/>
        <v>#VALUE!</v>
      </c>
      <c r="AL362" s="1" t="e">
        <f t="shared" si="199"/>
        <v>#VALUE!</v>
      </c>
      <c r="AM362" s="1" t="e">
        <f t="shared" si="199"/>
        <v>#VALUE!</v>
      </c>
      <c r="AN362" s="1" t="e">
        <f t="shared" si="196"/>
        <v>#VALUE!</v>
      </c>
      <c r="AO362" s="1" t="e">
        <f t="shared" si="200"/>
        <v>#VALUE!</v>
      </c>
      <c r="AP362" s="1" t="e">
        <f t="shared" si="201"/>
        <v>#VALUE!</v>
      </c>
      <c r="AQ362" s="1" t="e">
        <f t="shared" si="202"/>
        <v>#VALUE!</v>
      </c>
      <c r="AR362" s="1" t="e">
        <f t="shared" si="203"/>
        <v>#VALUE!</v>
      </c>
      <c r="AU362" s="16">
        <f t="shared" si="207"/>
        <v>43830</v>
      </c>
      <c r="AV362" t="e">
        <f t="shared" si="210"/>
        <v>#VALUE!</v>
      </c>
      <c r="AW362" t="e">
        <f t="shared" si="211"/>
        <v>#VALUE!</v>
      </c>
      <c r="AZ362" s="7">
        <f t="shared" si="197"/>
        <v>43830</v>
      </c>
      <c r="BA362" s="1">
        <f>_xll.BDH($BA$4,"PX_LAST",$A361,$A361,"Days=A","Fill=P")</f>
        <v>3140.98</v>
      </c>
      <c r="BB362" s="1" t="e">
        <f t="shared" si="204"/>
        <v>#VALUE!</v>
      </c>
      <c r="BC362" s="1" t="e">
        <f t="shared" si="205"/>
        <v>#VALUE!</v>
      </c>
      <c r="BD362" s="1">
        <f t="shared" si="208"/>
        <v>3.404706409091518E-2</v>
      </c>
      <c r="BE362" s="1" t="e">
        <f t="shared" si="206"/>
        <v>#VALUE!</v>
      </c>
      <c r="BF362" s="1" t="e">
        <f t="shared" si="212"/>
        <v>#VALUE!</v>
      </c>
      <c r="BG362" s="1">
        <f t="shared" si="213"/>
        <v>132.8874109424448</v>
      </c>
    </row>
    <row r="363" spans="1:59" x14ac:dyDescent="0.25">
      <c r="A363" s="7">
        <v>43861</v>
      </c>
      <c r="B363" s="8">
        <v>6.9419999999999996E-2</v>
      </c>
      <c r="C363" s="8">
        <f t="shared" si="189"/>
        <v>7.5715813628673689E-2</v>
      </c>
      <c r="D363" s="9">
        <f t="shared" si="216"/>
        <v>1.5198515214745589</v>
      </c>
      <c r="E363" s="8">
        <v>0.3</v>
      </c>
      <c r="F363" s="8">
        <f t="shared" si="190"/>
        <v>0.16429408155377484</v>
      </c>
      <c r="G363" s="9">
        <f t="shared" si="217"/>
        <v>-1.3174462197536567</v>
      </c>
      <c r="H363" s="8">
        <v>-2.41E-2</v>
      </c>
      <c r="I363" s="8">
        <f t="shared" si="191"/>
        <v>-9.7815624728758363E-2</v>
      </c>
      <c r="J363" s="9">
        <f t="shared" si="192"/>
        <v>0.10218437527124165</v>
      </c>
      <c r="K363" s="8">
        <v>0.49</v>
      </c>
      <c r="L363" s="8">
        <f t="shared" si="193"/>
        <v>0.49340413520427373</v>
      </c>
      <c r="M363" s="9">
        <f t="shared" si="218"/>
        <v>0.24233068057420468</v>
      </c>
      <c r="N363" s="17">
        <v>7.6</v>
      </c>
      <c r="O363" s="17">
        <f t="shared" si="220"/>
        <v>6.0829804234574016</v>
      </c>
      <c r="P363" s="79">
        <f t="shared" si="185"/>
        <v>0.99534278339082771</v>
      </c>
      <c r="Q363" t="str">
        <f>_xll.BDH($Q$2,"PX_LAST",A363,A363,"Days=A","Fill=P")</f>
        <v>#N/A Invalid Security</v>
      </c>
      <c r="R363" t="e">
        <f t="shared" si="222"/>
        <v>#VALUE!</v>
      </c>
      <c r="S363" t="e">
        <f t="shared" si="186"/>
        <v>#VALUE!</v>
      </c>
      <c r="U363" s="40" t="e">
        <f t="shared" si="219"/>
        <v>#VALUE!</v>
      </c>
      <c r="V363" s="14" t="e">
        <f t="shared" si="215"/>
        <v>#VALUE!</v>
      </c>
      <c r="W363" t="e">
        <f t="shared" si="209"/>
        <v>#VALUE!</v>
      </c>
      <c r="X363" s="17" t="e">
        <f t="shared" si="198"/>
        <v>#VALUE!</v>
      </c>
      <c r="Y363" s="34" t="e">
        <f t="shared" si="214"/>
        <v>#VALUE!</v>
      </c>
      <c r="Z363">
        <v>0</v>
      </c>
      <c r="AB363" s="16">
        <f t="shared" si="221"/>
        <v>43861</v>
      </c>
      <c r="AC363" s="1" t="e">
        <f t="shared" si="194"/>
        <v>#VALUE!</v>
      </c>
      <c r="AD363" s="1" t="e">
        <f t="shared" si="194"/>
        <v>#VALUE!</v>
      </c>
      <c r="AE363" s="1" t="e">
        <f t="shared" si="194"/>
        <v>#VALUE!</v>
      </c>
      <c r="AF363" s="1" t="e">
        <f t="shared" si="188"/>
        <v>#VALUE!</v>
      </c>
      <c r="AG363">
        <v>0</v>
      </c>
      <c r="AH363" s="1">
        <v>7.6</v>
      </c>
      <c r="AJ363" s="16">
        <f t="shared" si="195"/>
        <v>43861</v>
      </c>
      <c r="AK363" s="1" t="e">
        <f t="shared" si="199"/>
        <v>#VALUE!</v>
      </c>
      <c r="AL363" s="1" t="e">
        <f t="shared" si="199"/>
        <v>#VALUE!</v>
      </c>
      <c r="AM363" s="1" t="e">
        <f t="shared" si="199"/>
        <v>#VALUE!</v>
      </c>
      <c r="AN363" s="1" t="e">
        <f t="shared" si="196"/>
        <v>#VALUE!</v>
      </c>
      <c r="AO363" s="1" t="e">
        <f t="shared" si="200"/>
        <v>#VALUE!</v>
      </c>
      <c r="AP363" s="1" t="e">
        <f t="shared" si="201"/>
        <v>#VALUE!</v>
      </c>
      <c r="AQ363" s="1" t="e">
        <f t="shared" si="202"/>
        <v>#VALUE!</v>
      </c>
      <c r="AR363" s="1" t="e">
        <f t="shared" si="203"/>
        <v>#VALUE!</v>
      </c>
      <c r="AU363" s="16">
        <f t="shared" si="207"/>
        <v>43861</v>
      </c>
      <c r="AV363" t="e">
        <f t="shared" si="210"/>
        <v>#VALUE!</v>
      </c>
      <c r="AW363" t="e">
        <f t="shared" si="211"/>
        <v>#VALUE!</v>
      </c>
      <c r="AZ363" s="7">
        <f t="shared" si="197"/>
        <v>43861</v>
      </c>
      <c r="BA363" s="1">
        <f>_xll.BDH($BA$4,"PX_LAST",$A362,$A362,"Days=A","Fill=P")</f>
        <v>3230.78</v>
      </c>
      <c r="BB363" s="1" t="e">
        <f t="shared" si="204"/>
        <v>#VALUE!</v>
      </c>
      <c r="BC363" s="1" t="e">
        <f t="shared" si="205"/>
        <v>#VALUE!</v>
      </c>
      <c r="BD363" s="1">
        <f t="shared" si="208"/>
        <v>2.8589803182446305E-2</v>
      </c>
      <c r="BE363" s="1" t="e">
        <f t="shared" si="206"/>
        <v>#VALUE!</v>
      </c>
      <c r="BF363" s="1" t="e">
        <f t="shared" si="212"/>
        <v>#VALUE!</v>
      </c>
      <c r="BG363" s="1">
        <f t="shared" si="213"/>
        <v>136.68663586671417</v>
      </c>
    </row>
    <row r="364" spans="1:59" x14ac:dyDescent="0.25">
      <c r="A364" s="7">
        <v>43890</v>
      </c>
      <c r="B364" s="8">
        <v>-6.1602999999999998E-2</v>
      </c>
      <c r="C364" s="8">
        <f t="shared" si="189"/>
        <v>-3.4139237274265266E-2</v>
      </c>
      <c r="D364" s="9">
        <f t="shared" si="216"/>
        <v>0.12678995391661035</v>
      </c>
      <c r="E364" s="8">
        <v>0</v>
      </c>
      <c r="F364" s="8">
        <f t="shared" si="190"/>
        <v>3.2858816310754969E-2</v>
      </c>
      <c r="G364" s="9">
        <f t="shared" si="217"/>
        <v>-1.2621530368606795</v>
      </c>
      <c r="H364" s="8">
        <v>-1.6142000000000001</v>
      </c>
      <c r="I364" s="8">
        <f t="shared" si="191"/>
        <v>-1.3109231249457518</v>
      </c>
      <c r="J364" s="9">
        <f t="shared" si="192"/>
        <v>-0.94495551221248419</v>
      </c>
      <c r="K364" s="8">
        <v>-1.3560000000000001</v>
      </c>
      <c r="L364" s="8">
        <f t="shared" si="193"/>
        <v>-0.98611917295914542</v>
      </c>
      <c r="M364" s="9">
        <f t="shared" si="218"/>
        <v>-4.3803485223147458</v>
      </c>
      <c r="N364" s="17">
        <v>56.2</v>
      </c>
      <c r="O364" s="17">
        <f t="shared" si="220"/>
        <v>46.176596084691489</v>
      </c>
      <c r="P364" s="79">
        <f t="shared" si="185"/>
        <v>2.7096556813589605</v>
      </c>
      <c r="Q364" t="str">
        <f>_xll.BDH($Q$2,"PX_LAST",A364,A364,"Days=A","Fill=P")</f>
        <v>#N/A Invalid Security</v>
      </c>
      <c r="R364" t="e">
        <f t="shared" si="222"/>
        <v>#VALUE!</v>
      </c>
      <c r="S364" t="e">
        <f t="shared" si="186"/>
        <v>#VALUE!</v>
      </c>
      <c r="U364" s="40" t="e">
        <f t="shared" si="219"/>
        <v>#VALUE!</v>
      </c>
      <c r="V364" s="14" t="e">
        <f t="shared" si="215"/>
        <v>#VALUE!</v>
      </c>
      <c r="W364" t="e">
        <f t="shared" si="209"/>
        <v>#VALUE!</v>
      </c>
      <c r="X364" s="17" t="e">
        <f t="shared" si="198"/>
        <v>#VALUE!</v>
      </c>
      <c r="Y364" s="34" t="e">
        <f t="shared" si="214"/>
        <v>#VALUE!</v>
      </c>
      <c r="Z364">
        <v>0</v>
      </c>
      <c r="AB364" s="16">
        <f t="shared" si="221"/>
        <v>43890</v>
      </c>
      <c r="AC364" s="1" t="e">
        <f t="shared" si="194"/>
        <v>#VALUE!</v>
      </c>
      <c r="AD364" s="1" t="e">
        <f t="shared" si="194"/>
        <v>#VALUE!</v>
      </c>
      <c r="AE364" s="1" t="e">
        <f t="shared" si="194"/>
        <v>#VALUE!</v>
      </c>
      <c r="AF364" s="1" t="e">
        <f t="shared" si="188"/>
        <v>#VALUE!</v>
      </c>
      <c r="AG364">
        <v>0</v>
      </c>
      <c r="AH364" s="1">
        <v>49.3</v>
      </c>
      <c r="AJ364" s="16">
        <f t="shared" si="195"/>
        <v>43890</v>
      </c>
      <c r="AK364" s="1" t="e">
        <f t="shared" si="199"/>
        <v>#VALUE!</v>
      </c>
      <c r="AL364" s="1" t="e">
        <f t="shared" si="199"/>
        <v>#VALUE!</v>
      </c>
      <c r="AM364" s="1" t="e">
        <f t="shared" si="199"/>
        <v>#VALUE!</v>
      </c>
      <c r="AN364" s="1" t="e">
        <f t="shared" si="196"/>
        <v>#VALUE!</v>
      </c>
      <c r="AO364" s="1" t="e">
        <f t="shared" si="200"/>
        <v>#VALUE!</v>
      </c>
      <c r="AP364" s="1" t="e">
        <f t="shared" si="201"/>
        <v>#VALUE!</v>
      </c>
      <c r="AQ364" s="1" t="e">
        <f t="shared" si="202"/>
        <v>#VALUE!</v>
      </c>
      <c r="AR364" s="1" t="e">
        <f t="shared" si="203"/>
        <v>#VALUE!</v>
      </c>
      <c r="AU364" s="16">
        <f t="shared" si="207"/>
        <v>43890</v>
      </c>
      <c r="AV364" t="e">
        <f t="shared" si="210"/>
        <v>#VALUE!</v>
      </c>
      <c r="AW364" t="e">
        <f t="shared" si="211"/>
        <v>#VALUE!</v>
      </c>
      <c r="AZ364" s="7">
        <f t="shared" si="197"/>
        <v>43890</v>
      </c>
      <c r="BA364" s="1">
        <f>_xll.BDH($BA$4,"PX_LAST",$A363,$A363,"Days=A","Fill=P")</f>
        <v>3225.52</v>
      </c>
      <c r="BB364" s="1" t="e">
        <f t="shared" si="204"/>
        <v>#VALUE!</v>
      </c>
      <c r="BC364" s="1" t="e">
        <f t="shared" si="205"/>
        <v>#VALUE!</v>
      </c>
      <c r="BD364" s="1">
        <f t="shared" si="208"/>
        <v>-1.6280898111292741E-3</v>
      </c>
      <c r="BE364" s="1" t="e">
        <f t="shared" si="206"/>
        <v>#VALUE!</v>
      </c>
      <c r="BF364" s="1" t="e">
        <f t="shared" si="212"/>
        <v>#VALUE!</v>
      </c>
      <c r="BG364" s="1">
        <f t="shared" si="213"/>
        <v>136.46409774754204</v>
      </c>
    </row>
    <row r="365" spans="1:59" x14ac:dyDescent="0.25">
      <c r="A365" s="7">
        <v>43921</v>
      </c>
      <c r="B365" s="8">
        <v>-0.50619800000000004</v>
      </c>
      <c r="C365" s="8">
        <f t="shared" si="189"/>
        <v>-0.41178624745485309</v>
      </c>
      <c r="D365" s="9">
        <f t="shared" si="216"/>
        <v>-3.6595193022107071</v>
      </c>
      <c r="E365" s="8">
        <v>-5.0999999999999996</v>
      </c>
      <c r="F365" s="8">
        <f t="shared" si="190"/>
        <v>-4.0734282367378487</v>
      </c>
      <c r="G365" s="9">
        <f t="shared" si="217"/>
        <v>-2.678140977908118</v>
      </c>
      <c r="H365" s="8">
        <v>-21.689299999999999</v>
      </c>
      <c r="I365" s="8">
        <f t="shared" si="191"/>
        <v>-17.61362462498915</v>
      </c>
      <c r="J365" s="9">
        <f t="shared" si="192"/>
        <v>-1.8</v>
      </c>
      <c r="K365" s="8">
        <v>-5.0449999999999999</v>
      </c>
      <c r="L365" s="8">
        <f t="shared" si="193"/>
        <v>-4.2332238345918292</v>
      </c>
      <c r="M365" s="9">
        <f t="shared" si="218"/>
        <v>-7.0565088186772424</v>
      </c>
      <c r="N365" s="17">
        <v>-2.9</v>
      </c>
      <c r="O365" s="17">
        <f t="shared" si="220"/>
        <v>6.9153192169382987</v>
      </c>
      <c r="P365" s="79">
        <f t="shared" si="185"/>
        <v>0.78708077786253328</v>
      </c>
      <c r="Q365" t="str">
        <f>_xll.BDH($Q$2,"PX_LAST",A365,A365,"Days=A","Fill=P")</f>
        <v>#N/A Invalid Security</v>
      </c>
      <c r="R365" t="e">
        <f t="shared" si="222"/>
        <v>#VALUE!</v>
      </c>
      <c r="S365" t="e">
        <f t="shared" si="186"/>
        <v>#VALUE!</v>
      </c>
      <c r="U365" s="40" t="e">
        <f t="shared" si="219"/>
        <v>#VALUE!</v>
      </c>
      <c r="V365" s="14" t="e">
        <f t="shared" si="215"/>
        <v>#VALUE!</v>
      </c>
      <c r="W365" t="e">
        <f t="shared" si="209"/>
        <v>#VALUE!</v>
      </c>
      <c r="X365" s="17" t="e">
        <f t="shared" si="198"/>
        <v>#VALUE!</v>
      </c>
      <c r="Y365" s="34" t="e">
        <f t="shared" si="214"/>
        <v>#VALUE!</v>
      </c>
      <c r="Z365">
        <v>0</v>
      </c>
      <c r="AB365" s="16">
        <f t="shared" si="221"/>
        <v>43921</v>
      </c>
      <c r="AC365" s="1" t="e">
        <f t="shared" si="194"/>
        <v>#VALUE!</v>
      </c>
      <c r="AD365" s="1" t="e">
        <f t="shared" si="194"/>
        <v>#VALUE!</v>
      </c>
      <c r="AE365" s="1" t="e">
        <f t="shared" si="194"/>
        <v>#VALUE!</v>
      </c>
      <c r="AF365" s="1" t="e">
        <f t="shared" si="188"/>
        <v>#VALUE!</v>
      </c>
      <c r="AG365">
        <v>0</v>
      </c>
      <c r="AH365" s="1">
        <v>-2.9</v>
      </c>
      <c r="AJ365" s="16">
        <f t="shared" si="195"/>
        <v>43921</v>
      </c>
      <c r="AK365" s="1" t="e">
        <f t="shared" si="199"/>
        <v>#VALUE!</v>
      </c>
      <c r="AL365" s="1" t="e">
        <f t="shared" si="199"/>
        <v>#VALUE!</v>
      </c>
      <c r="AM365" s="1" t="e">
        <f t="shared" si="199"/>
        <v>#VALUE!</v>
      </c>
      <c r="AN365" s="1" t="e">
        <f t="shared" si="196"/>
        <v>#VALUE!</v>
      </c>
      <c r="AO365" s="1" t="e">
        <f t="shared" si="200"/>
        <v>#VALUE!</v>
      </c>
      <c r="AP365" s="1" t="e">
        <f t="shared" si="201"/>
        <v>#VALUE!</v>
      </c>
      <c r="AQ365" s="1" t="e">
        <f t="shared" si="202"/>
        <v>#VALUE!</v>
      </c>
      <c r="AR365" s="1" t="e">
        <f t="shared" si="203"/>
        <v>#VALUE!</v>
      </c>
      <c r="AU365" s="16">
        <f t="shared" si="207"/>
        <v>43921</v>
      </c>
      <c r="AV365" t="e">
        <f t="shared" si="210"/>
        <v>#VALUE!</v>
      </c>
      <c r="AW365" t="e">
        <f t="shared" si="211"/>
        <v>#VALUE!</v>
      </c>
      <c r="AZ365" s="7">
        <f t="shared" si="197"/>
        <v>43921</v>
      </c>
      <c r="BA365" s="1">
        <f>_xll.BDH($BA$4,"PX_LAST",$A364,$A364,"Days=A","Fill=P")</f>
        <v>2954.22</v>
      </c>
      <c r="BB365" s="1" t="e">
        <f t="shared" si="204"/>
        <v>#VALUE!</v>
      </c>
      <c r="BC365" s="1" t="e">
        <f t="shared" si="205"/>
        <v>#VALUE!</v>
      </c>
      <c r="BD365" s="1">
        <f t="shared" si="208"/>
        <v>-8.4110469009648137E-2</v>
      </c>
      <c r="BE365" s="1" t="e">
        <f t="shared" si="206"/>
        <v>#VALUE!</v>
      </c>
      <c r="BF365" s="1" t="e">
        <f t="shared" si="212"/>
        <v>#VALUE!</v>
      </c>
      <c r="BG365" s="1">
        <f t="shared" si="213"/>
        <v>124.98603848301781</v>
      </c>
    </row>
    <row r="366" spans="1:59" x14ac:dyDescent="0.25">
      <c r="A366" s="7">
        <v>43951</v>
      </c>
      <c r="B366" s="8">
        <v>-0.63177300000000003</v>
      </c>
      <c r="C366" s="8">
        <f t="shared" si="189"/>
        <v>-0.58777564949097072</v>
      </c>
      <c r="D366" s="9">
        <f t="shared" si="216"/>
        <v>-3.884514442335961</v>
      </c>
      <c r="E366" s="8">
        <v>-10.3</v>
      </c>
      <c r="F366" s="8">
        <f t="shared" si="190"/>
        <v>-9.0546856473475703</v>
      </c>
      <c r="G366" s="9">
        <f t="shared" si="217"/>
        <v>-3.9395110087202561</v>
      </c>
      <c r="H366" s="8">
        <v>-20.143599999999999</v>
      </c>
      <c r="I366" s="8">
        <f t="shared" si="191"/>
        <v>-19.637604924997831</v>
      </c>
      <c r="J366" s="9">
        <f t="shared" si="192"/>
        <v>-1.8</v>
      </c>
      <c r="K366" s="8">
        <v>-1.9159999999999999</v>
      </c>
      <c r="L366" s="8">
        <f t="shared" si="193"/>
        <v>-2.3794447669183656</v>
      </c>
      <c r="M366" s="9">
        <f t="shared" si="218"/>
        <v>-2.9390306083349977</v>
      </c>
      <c r="N366" s="17">
        <v>-144.6</v>
      </c>
      <c r="O366" s="17">
        <f t="shared" si="220"/>
        <v>-114.29693615661235</v>
      </c>
      <c r="P366" s="79">
        <f t="shared" si="185"/>
        <v>-3.7289896798898075</v>
      </c>
      <c r="Q366" t="str">
        <f>_xll.BDH($Q$2,"PX_LAST",A366,A366,"Days=A","Fill=P")</f>
        <v>#N/A Invalid Security</v>
      </c>
      <c r="R366" t="e">
        <f t="shared" si="222"/>
        <v>#VALUE!</v>
      </c>
      <c r="S366" t="e">
        <f t="shared" si="186"/>
        <v>#VALUE!</v>
      </c>
      <c r="U366" s="40" t="e">
        <f t="shared" si="219"/>
        <v>#VALUE!</v>
      </c>
      <c r="V366" s="14" t="e">
        <f t="shared" si="215"/>
        <v>#VALUE!</v>
      </c>
      <c r="W366" t="e">
        <f t="shared" si="209"/>
        <v>#VALUE!</v>
      </c>
      <c r="X366" s="17" t="e">
        <f t="shared" si="198"/>
        <v>#VALUE!</v>
      </c>
      <c r="Y366" s="34" t="e">
        <f t="shared" si="214"/>
        <v>#VALUE!</v>
      </c>
      <c r="Z366">
        <v>0</v>
      </c>
      <c r="AB366" s="16">
        <f t="shared" si="221"/>
        <v>43951</v>
      </c>
      <c r="AC366" s="1" t="e">
        <f t="shared" si="194"/>
        <v>#VALUE!</v>
      </c>
      <c r="AD366" s="1" t="e">
        <f t="shared" si="194"/>
        <v>#VALUE!</v>
      </c>
      <c r="AE366" s="1" t="e">
        <f t="shared" si="194"/>
        <v>#VALUE!</v>
      </c>
      <c r="AF366" s="1" t="e">
        <f t="shared" si="188"/>
        <v>#VALUE!</v>
      </c>
      <c r="AG366">
        <v>0</v>
      </c>
      <c r="AH366" s="1">
        <v>-144.6</v>
      </c>
      <c r="AJ366" s="16">
        <f t="shared" si="195"/>
        <v>43951</v>
      </c>
      <c r="AK366" s="1" t="e">
        <f t="shared" si="199"/>
        <v>#VALUE!</v>
      </c>
      <c r="AL366" s="1" t="e">
        <f t="shared" si="199"/>
        <v>#VALUE!</v>
      </c>
      <c r="AM366" s="1" t="e">
        <f t="shared" si="199"/>
        <v>#VALUE!</v>
      </c>
      <c r="AN366" s="1" t="e">
        <f t="shared" si="196"/>
        <v>#VALUE!</v>
      </c>
      <c r="AO366" s="1" t="e">
        <f t="shared" si="200"/>
        <v>#VALUE!</v>
      </c>
      <c r="AP366" s="1" t="e">
        <f t="shared" si="201"/>
        <v>#VALUE!</v>
      </c>
      <c r="AQ366" s="1" t="e">
        <f t="shared" si="202"/>
        <v>#VALUE!</v>
      </c>
      <c r="AR366" s="1" t="e">
        <f t="shared" si="203"/>
        <v>#VALUE!</v>
      </c>
      <c r="AU366" s="16">
        <f t="shared" si="207"/>
        <v>43951</v>
      </c>
      <c r="AV366" t="e">
        <f t="shared" si="210"/>
        <v>#VALUE!</v>
      </c>
      <c r="AW366" t="e">
        <f t="shared" si="211"/>
        <v>#VALUE!</v>
      </c>
      <c r="AZ366" s="7">
        <f t="shared" si="197"/>
        <v>43951</v>
      </c>
      <c r="BA366" s="1">
        <f>_xll.BDH($BA$4,"PX_LAST",$A365,$A365,"Days=A","Fill=P")</f>
        <v>2584.59</v>
      </c>
      <c r="BB366" s="1" t="e">
        <f t="shared" si="204"/>
        <v>#VALUE!</v>
      </c>
      <c r="BC366" s="1" t="e">
        <f t="shared" si="205"/>
        <v>#VALUE!</v>
      </c>
      <c r="BD366" s="1">
        <f t="shared" si="208"/>
        <v>-0.12511932083595656</v>
      </c>
      <c r="BE366" s="1" t="e">
        <f t="shared" si="206"/>
        <v>#VALUE!</v>
      </c>
      <c r="BF366" s="1" t="e">
        <f t="shared" si="212"/>
        <v>#VALUE!</v>
      </c>
      <c r="BG366" s="1">
        <f t="shared" si="213"/>
        <v>109.34787023404589</v>
      </c>
    </row>
    <row r="367" spans="1:59" x14ac:dyDescent="0.25">
      <c r="A367" s="7">
        <v>43982</v>
      </c>
      <c r="B367" s="8">
        <v>-0.64444100000000004</v>
      </c>
      <c r="C367" s="8">
        <f t="shared" si="189"/>
        <v>-0.6331079298981942</v>
      </c>
      <c r="D367" s="9">
        <f t="shared" si="216"/>
        <v>-3.2049730423189611</v>
      </c>
      <c r="E367" s="8">
        <v>-8.8000000000000007</v>
      </c>
      <c r="F367" s="8">
        <f t="shared" si="190"/>
        <v>-8.8509371294695143</v>
      </c>
      <c r="G367" s="9">
        <f t="shared" si="217"/>
        <v>-3.2624840511890119</v>
      </c>
      <c r="H367" s="8">
        <v>7.3106999999999998</v>
      </c>
      <c r="I367" s="8">
        <f t="shared" si="191"/>
        <v>1.9210390150004337</v>
      </c>
      <c r="J367" s="9">
        <f t="shared" si="192"/>
        <v>1.586015517590057</v>
      </c>
      <c r="K367" s="8">
        <v>-0.60299999999999998</v>
      </c>
      <c r="L367" s="8">
        <f t="shared" si="193"/>
        <v>-0.95828895338367315</v>
      </c>
      <c r="M367" s="9">
        <f t="shared" si="218"/>
        <v>-0.98530895624014192</v>
      </c>
      <c r="N367" s="17">
        <v>-55.1</v>
      </c>
      <c r="O367" s="17">
        <f t="shared" si="220"/>
        <v>-66.939387231322485</v>
      </c>
      <c r="P367" s="79">
        <f t="shared" si="185"/>
        <v>-1.6946166562227332</v>
      </c>
      <c r="Q367" t="str">
        <f>_xll.BDH($Q$2,"PX_LAST",A367,A367,"Days=A","Fill=P")</f>
        <v>#N/A Invalid Security</v>
      </c>
      <c r="R367" t="e">
        <f t="shared" si="222"/>
        <v>#VALUE!</v>
      </c>
      <c r="S367" t="e">
        <f t="shared" si="186"/>
        <v>#VALUE!</v>
      </c>
      <c r="U367" s="40" t="e">
        <f t="shared" si="219"/>
        <v>#VALUE!</v>
      </c>
      <c r="V367" s="14" t="e">
        <f t="shared" si="215"/>
        <v>#VALUE!</v>
      </c>
      <c r="W367" t="e">
        <f t="shared" si="209"/>
        <v>#VALUE!</v>
      </c>
      <c r="X367" s="17" t="e">
        <f t="shared" si="198"/>
        <v>#VALUE!</v>
      </c>
      <c r="Y367" s="34" t="e">
        <f t="shared" si="214"/>
        <v>#VALUE!</v>
      </c>
      <c r="Z367">
        <v>0</v>
      </c>
      <c r="AB367" s="16">
        <f t="shared" si="221"/>
        <v>43982</v>
      </c>
      <c r="AC367" s="1" t="e">
        <f t="shared" si="194"/>
        <v>#VALUE!</v>
      </c>
      <c r="AD367" s="1" t="e">
        <f t="shared" si="194"/>
        <v>#VALUE!</v>
      </c>
      <c r="AE367" s="1" t="e">
        <f t="shared" si="194"/>
        <v>#VALUE!</v>
      </c>
      <c r="AF367" s="1" t="e">
        <f t="shared" si="188"/>
        <v>#VALUE!</v>
      </c>
      <c r="AG367">
        <v>0</v>
      </c>
      <c r="AH367" s="1">
        <v>-55.1</v>
      </c>
      <c r="AJ367" s="16">
        <f t="shared" si="195"/>
        <v>43982</v>
      </c>
      <c r="AK367" s="1" t="e">
        <f t="shared" si="199"/>
        <v>#VALUE!</v>
      </c>
      <c r="AL367" s="1" t="e">
        <f t="shared" si="199"/>
        <v>#VALUE!</v>
      </c>
      <c r="AM367" s="1" t="e">
        <f t="shared" si="199"/>
        <v>#VALUE!</v>
      </c>
      <c r="AN367" s="1" t="e">
        <f t="shared" si="196"/>
        <v>#VALUE!</v>
      </c>
      <c r="AO367" s="1" t="e">
        <f t="shared" si="200"/>
        <v>#VALUE!</v>
      </c>
      <c r="AP367" s="1" t="e">
        <f t="shared" si="201"/>
        <v>#VALUE!</v>
      </c>
      <c r="AQ367" s="1" t="e">
        <f t="shared" si="202"/>
        <v>#VALUE!</v>
      </c>
      <c r="AR367" s="1" t="e">
        <f t="shared" si="203"/>
        <v>#VALUE!</v>
      </c>
      <c r="AU367" s="16">
        <f t="shared" si="207"/>
        <v>43982</v>
      </c>
      <c r="AV367" t="e">
        <f t="shared" si="210"/>
        <v>#VALUE!</v>
      </c>
      <c r="AW367" t="e">
        <f t="shared" si="211"/>
        <v>#VALUE!</v>
      </c>
      <c r="AZ367" s="7">
        <f t="shared" si="197"/>
        <v>43982</v>
      </c>
      <c r="BA367" s="1">
        <f>_xll.BDH($BA$4,"PX_LAST",$A366,$A366,"Days=A","Fill=P")</f>
        <v>2912.43</v>
      </c>
      <c r="BB367" s="1" t="e">
        <f t="shared" si="204"/>
        <v>#VALUE!</v>
      </c>
      <c r="BC367" s="1" t="e">
        <f t="shared" si="205"/>
        <v>#VALUE!</v>
      </c>
      <c r="BD367" s="1">
        <f t="shared" si="208"/>
        <v>0.12684410293315374</v>
      </c>
      <c r="BE367" s="1" t="e">
        <f t="shared" si="206"/>
        <v>#VALUE!</v>
      </c>
      <c r="BF367" s="1" t="e">
        <f t="shared" si="212"/>
        <v>#VALUE!</v>
      </c>
      <c r="BG367" s="1">
        <f t="shared" si="213"/>
        <v>123.21800274153433</v>
      </c>
    </row>
    <row r="368" spans="1:59" x14ac:dyDescent="0.25">
      <c r="A368" s="7">
        <v>44012</v>
      </c>
      <c r="B368" s="8">
        <v>-0.572492</v>
      </c>
      <c r="C368" s="8">
        <f t="shared" si="189"/>
        <v>-0.58461518597963891</v>
      </c>
      <c r="D368" s="9">
        <f t="shared" si="216"/>
        <v>-2.3737598346420676</v>
      </c>
      <c r="E368" s="8">
        <v>-6.7</v>
      </c>
      <c r="F368" s="8">
        <f t="shared" si="190"/>
        <v>-7.1301874258939035</v>
      </c>
      <c r="G368" s="9">
        <f t="shared" si="217"/>
        <v>-2.3437206529772001</v>
      </c>
      <c r="H368" s="8">
        <v>8.6822999999999997</v>
      </c>
      <c r="I368" s="8">
        <f t="shared" si="191"/>
        <v>7.3300478030000873</v>
      </c>
      <c r="J368" s="9">
        <f t="shared" si="192"/>
        <v>2.9074061023422564</v>
      </c>
      <c r="K368" s="8">
        <v>-0.52100000000000002</v>
      </c>
      <c r="L368" s="8">
        <f t="shared" si="193"/>
        <v>-0.60845779067673467</v>
      </c>
      <c r="M368" s="9">
        <f t="shared" si="218"/>
        <v>-0.49919368607139314</v>
      </c>
      <c r="N368" s="17">
        <v>181.2</v>
      </c>
      <c r="O368" s="17">
        <f t="shared" si="220"/>
        <v>131.57212255373551</v>
      </c>
      <c r="P368" s="79">
        <f t="shared" si="185"/>
        <v>4.0423960565707855</v>
      </c>
      <c r="Q368" t="str">
        <f>_xll.BDH($Q$2,"PX_LAST",A368,A368,"Days=A","Fill=P")</f>
        <v>#N/A Invalid Security</v>
      </c>
      <c r="R368" t="e">
        <f t="shared" si="222"/>
        <v>#VALUE!</v>
      </c>
      <c r="S368" t="e">
        <f t="shared" si="186"/>
        <v>#VALUE!</v>
      </c>
      <c r="U368" s="40" t="e">
        <f t="shared" si="219"/>
        <v>#VALUE!</v>
      </c>
      <c r="V368" s="14" t="e">
        <f t="shared" si="215"/>
        <v>#VALUE!</v>
      </c>
      <c r="W368" t="e">
        <f t="shared" si="209"/>
        <v>#VALUE!</v>
      </c>
      <c r="X368" s="17" t="e">
        <f t="shared" si="198"/>
        <v>#VALUE!</v>
      </c>
      <c r="Y368" s="34" t="e">
        <f t="shared" si="214"/>
        <v>#VALUE!</v>
      </c>
      <c r="Z368">
        <v>0</v>
      </c>
      <c r="AB368" s="16">
        <f t="shared" si="221"/>
        <v>44012</v>
      </c>
      <c r="AC368" s="1" t="e">
        <f t="shared" si="194"/>
        <v>#VALUE!</v>
      </c>
      <c r="AD368" s="1" t="e">
        <f t="shared" si="194"/>
        <v>#VALUE!</v>
      </c>
      <c r="AE368" s="1" t="e">
        <f t="shared" si="194"/>
        <v>#VALUE!</v>
      </c>
      <c r="AF368" s="1" t="e">
        <f t="shared" si="188"/>
        <v>#VALUE!</v>
      </c>
      <c r="AG368">
        <v>0</v>
      </c>
      <c r="AH368" s="1">
        <v>181.2</v>
      </c>
      <c r="AJ368" s="16">
        <f t="shared" si="195"/>
        <v>44012</v>
      </c>
      <c r="AK368" s="1" t="e">
        <f t="shared" si="199"/>
        <v>#VALUE!</v>
      </c>
      <c r="AL368" s="1" t="e">
        <f t="shared" si="199"/>
        <v>#VALUE!</v>
      </c>
      <c r="AM368" s="1" t="e">
        <f t="shared" si="199"/>
        <v>#VALUE!</v>
      </c>
      <c r="AN368" s="1" t="e">
        <f t="shared" si="196"/>
        <v>#VALUE!</v>
      </c>
      <c r="AO368" s="1" t="e">
        <f t="shared" si="200"/>
        <v>#VALUE!</v>
      </c>
      <c r="AP368" s="1" t="e">
        <f t="shared" si="201"/>
        <v>#VALUE!</v>
      </c>
      <c r="AQ368" s="1" t="e">
        <f t="shared" si="202"/>
        <v>#VALUE!</v>
      </c>
      <c r="AR368" s="1" t="e">
        <f t="shared" si="203"/>
        <v>#VALUE!</v>
      </c>
      <c r="AU368" s="16">
        <f t="shared" si="207"/>
        <v>44012</v>
      </c>
      <c r="AV368" t="e">
        <f t="shared" si="210"/>
        <v>#VALUE!</v>
      </c>
      <c r="AW368" t="e">
        <f t="shared" si="211"/>
        <v>#VALUE!</v>
      </c>
      <c r="AZ368" s="7">
        <f t="shared" si="197"/>
        <v>44012</v>
      </c>
      <c r="BA368" s="1">
        <f>_xll.BDH($BA$4,"PX_LAST",$A367,$A367,"Days=A","Fill=P")</f>
        <v>3044.31</v>
      </c>
      <c r="BB368" s="1" t="e">
        <f t="shared" si="204"/>
        <v>#VALUE!</v>
      </c>
      <c r="BC368" s="1" t="e">
        <f t="shared" si="205"/>
        <v>#VALUE!</v>
      </c>
      <c r="BD368" s="1">
        <f t="shared" si="208"/>
        <v>4.528177501261843E-2</v>
      </c>
      <c r="BE368" s="1" t="e">
        <f t="shared" si="206"/>
        <v>#VALUE!</v>
      </c>
      <c r="BF368" s="1" t="e">
        <f t="shared" si="212"/>
        <v>#VALUE!</v>
      </c>
      <c r="BG368" s="1">
        <f t="shared" si="213"/>
        <v>128.79753261918069</v>
      </c>
    </row>
    <row r="369" spans="1:59" x14ac:dyDescent="0.25">
      <c r="A369" s="7">
        <v>44043</v>
      </c>
      <c r="B369" s="8">
        <v>-0.454702</v>
      </c>
      <c r="C369" s="8">
        <f t="shared" si="189"/>
        <v>-0.4806846371959278</v>
      </c>
      <c r="D369" s="9">
        <f t="shared" si="216"/>
        <v>-1.5639558354617689</v>
      </c>
      <c r="E369" s="8">
        <v>-5.3</v>
      </c>
      <c r="F369" s="8">
        <f t="shared" si="190"/>
        <v>-5.6660374851787809</v>
      </c>
      <c r="G369" s="9">
        <f t="shared" si="217"/>
        <v>-1.602713669883471</v>
      </c>
      <c r="H369" s="8">
        <v>5.2610000000000001</v>
      </c>
      <c r="I369" s="8">
        <f t="shared" si="191"/>
        <v>5.6748095606000177</v>
      </c>
      <c r="J369" s="9">
        <f t="shared" si="192"/>
        <v>2.5821858786836973</v>
      </c>
      <c r="K369" s="8">
        <v>3.5000000000000003E-2</v>
      </c>
      <c r="L369" s="8">
        <f t="shared" si="193"/>
        <v>-9.3691558135346936E-2</v>
      </c>
      <c r="M369" s="9">
        <f t="shared" si="218"/>
        <v>0.11436734689237893</v>
      </c>
      <c r="N369" s="17">
        <v>246.8</v>
      </c>
      <c r="O369" s="17">
        <f t="shared" si="220"/>
        <v>223.75442451074713</v>
      </c>
      <c r="P369" s="79">
        <f t="shared" si="185"/>
        <v>4.783821718846796</v>
      </c>
      <c r="Q369" t="str">
        <f>_xll.BDH($Q$2,"PX_LAST",A369,A369,"Days=A","Fill=P")</f>
        <v>#N/A Invalid Security</v>
      </c>
      <c r="R369" t="e">
        <f t="shared" si="222"/>
        <v>#VALUE!</v>
      </c>
      <c r="S369" t="e">
        <f t="shared" si="186"/>
        <v>#VALUE!</v>
      </c>
      <c r="U369" s="40" t="e">
        <f t="shared" si="219"/>
        <v>#VALUE!</v>
      </c>
      <c r="V369" s="14" t="e">
        <f t="shared" si="215"/>
        <v>#VALUE!</v>
      </c>
      <c r="W369" t="e">
        <f t="shared" si="209"/>
        <v>#VALUE!</v>
      </c>
      <c r="X369" s="17" t="e">
        <f t="shared" si="198"/>
        <v>#VALUE!</v>
      </c>
      <c r="Y369" s="34" t="e">
        <f t="shared" si="214"/>
        <v>#VALUE!</v>
      </c>
      <c r="Z369">
        <v>0</v>
      </c>
      <c r="AB369" s="16">
        <f t="shared" si="221"/>
        <v>44043</v>
      </c>
      <c r="AC369" s="1" t="e">
        <f t="shared" si="194"/>
        <v>#VALUE!</v>
      </c>
      <c r="AD369" s="1" t="e">
        <f t="shared" si="194"/>
        <v>#VALUE!</v>
      </c>
      <c r="AE369" s="1" t="e">
        <f t="shared" si="194"/>
        <v>#VALUE!</v>
      </c>
      <c r="AF369" s="1" t="e">
        <f t="shared" si="188"/>
        <v>#VALUE!</v>
      </c>
      <c r="AG369">
        <v>0</v>
      </c>
      <c r="AH369" s="1">
        <v>246.8</v>
      </c>
      <c r="AJ369" s="16">
        <f t="shared" si="195"/>
        <v>44043</v>
      </c>
      <c r="AK369" s="1" t="e">
        <f t="shared" si="199"/>
        <v>#VALUE!</v>
      </c>
      <c r="AL369" s="1" t="e">
        <f t="shared" si="199"/>
        <v>#VALUE!</v>
      </c>
      <c r="AM369" s="1" t="e">
        <f t="shared" si="199"/>
        <v>#VALUE!</v>
      </c>
      <c r="AN369" s="1" t="e">
        <f t="shared" si="196"/>
        <v>#VALUE!</v>
      </c>
      <c r="AO369" s="1" t="e">
        <f t="shared" si="200"/>
        <v>#VALUE!</v>
      </c>
      <c r="AP369" s="1" t="e">
        <f t="shared" si="201"/>
        <v>#VALUE!</v>
      </c>
      <c r="AQ369" s="1" t="e">
        <f t="shared" si="202"/>
        <v>#VALUE!</v>
      </c>
      <c r="AR369" s="1" t="e">
        <f t="shared" si="203"/>
        <v>#VALUE!</v>
      </c>
      <c r="AU369" s="16">
        <f t="shared" si="207"/>
        <v>44043</v>
      </c>
      <c r="AV369" t="e">
        <f t="shared" si="210"/>
        <v>#VALUE!</v>
      </c>
      <c r="AW369" t="e">
        <f t="shared" si="211"/>
        <v>#VALUE!</v>
      </c>
      <c r="AZ369" s="7">
        <f t="shared" si="197"/>
        <v>44043</v>
      </c>
      <c r="BA369" s="1">
        <f>_xll.BDH($BA$4,"PX_LAST",$A368,$A368,"Days=A","Fill=P")</f>
        <v>3100.29</v>
      </c>
      <c r="BB369" s="1" t="e">
        <f t="shared" si="204"/>
        <v>#VALUE!</v>
      </c>
      <c r="BC369" s="1" t="e">
        <f t="shared" si="205"/>
        <v>#VALUE!</v>
      </c>
      <c r="BD369" s="1">
        <f t="shared" si="208"/>
        <v>1.8388403283502663E-2</v>
      </c>
      <c r="BE369" s="1" t="e">
        <f t="shared" si="206"/>
        <v>#VALUE!</v>
      </c>
      <c r="BF369" s="1" t="e">
        <f t="shared" si="212"/>
        <v>#VALUE!</v>
      </c>
      <c r="BG369" s="1">
        <f t="shared" si="213"/>
        <v>131.16591359090228</v>
      </c>
    </row>
    <row r="370" spans="1:59" x14ac:dyDescent="0.25">
      <c r="A370" s="7">
        <v>44074</v>
      </c>
      <c r="B370" s="8">
        <v>-0.34943400000000002</v>
      </c>
      <c r="C370" s="8">
        <f t="shared" si="189"/>
        <v>-0.37568412743918561</v>
      </c>
      <c r="D370" s="9">
        <f t="shared" si="216"/>
        <v>-0.92195431500490921</v>
      </c>
      <c r="E370" s="8">
        <v>-4.3</v>
      </c>
      <c r="F370" s="8">
        <f t="shared" si="190"/>
        <v>-4.5732074970357566</v>
      </c>
      <c r="G370" s="9">
        <f t="shared" si="217"/>
        <v>-1.076446220732614</v>
      </c>
      <c r="H370" s="8">
        <v>2.4660000000000002</v>
      </c>
      <c r="I370" s="8">
        <f t="shared" si="191"/>
        <v>3.107761912120004</v>
      </c>
      <c r="J370" s="9">
        <f t="shared" si="192"/>
        <v>1.9628845430486943</v>
      </c>
      <c r="K370" s="8">
        <v>0.14299999999999999</v>
      </c>
      <c r="L370" s="8">
        <f t="shared" si="193"/>
        <v>9.5661688372930612E-2</v>
      </c>
      <c r="M370" s="9">
        <f t="shared" si="218"/>
        <v>0.3065760981853663</v>
      </c>
      <c r="N370" s="17">
        <v>210.8</v>
      </c>
      <c r="O370" s="17">
        <f t="shared" si="220"/>
        <v>213.39088490214945</v>
      </c>
      <c r="P370" s="79">
        <f t="shared" si="185"/>
        <v>3.4288665787305943</v>
      </c>
      <c r="Q370" t="str">
        <f>_xll.BDH($Q$2,"PX_LAST",A370,A370,"Days=A","Fill=P")</f>
        <v>#N/A Invalid Security</v>
      </c>
      <c r="R370" t="e">
        <f t="shared" si="222"/>
        <v>#VALUE!</v>
      </c>
      <c r="S370" t="e">
        <f t="shared" si="186"/>
        <v>#VALUE!</v>
      </c>
      <c r="U370" s="40" t="e">
        <f t="shared" si="219"/>
        <v>#VALUE!</v>
      </c>
      <c r="V370" s="14" t="e">
        <f t="shared" si="215"/>
        <v>#VALUE!</v>
      </c>
      <c r="W370" t="e">
        <f t="shared" si="209"/>
        <v>#VALUE!</v>
      </c>
      <c r="X370" s="17" t="e">
        <f t="shared" si="198"/>
        <v>#VALUE!</v>
      </c>
      <c r="Y370" s="34" t="e">
        <f t="shared" si="214"/>
        <v>#VALUE!</v>
      </c>
      <c r="Z370">
        <v>0</v>
      </c>
      <c r="AB370" s="16">
        <f t="shared" si="221"/>
        <v>44074</v>
      </c>
      <c r="AC370" s="1" t="e">
        <f t="shared" si="194"/>
        <v>#VALUE!</v>
      </c>
      <c r="AD370" s="1" t="e">
        <f t="shared" si="194"/>
        <v>#VALUE!</v>
      </c>
      <c r="AE370" s="1" t="e">
        <f t="shared" si="194"/>
        <v>#VALUE!</v>
      </c>
      <c r="AF370" s="1" t="e">
        <f t="shared" si="188"/>
        <v>#VALUE!</v>
      </c>
      <c r="AG370">
        <v>0</v>
      </c>
      <c r="AH370" s="1">
        <v>210.8</v>
      </c>
      <c r="AJ370" s="16">
        <f t="shared" si="195"/>
        <v>44074</v>
      </c>
      <c r="AK370" s="1" t="e">
        <f t="shared" si="199"/>
        <v>#VALUE!</v>
      </c>
      <c r="AL370" s="1" t="e">
        <f t="shared" si="199"/>
        <v>#VALUE!</v>
      </c>
      <c r="AM370" s="1" t="e">
        <f t="shared" si="199"/>
        <v>#VALUE!</v>
      </c>
      <c r="AN370" s="1" t="e">
        <f t="shared" si="196"/>
        <v>#VALUE!</v>
      </c>
      <c r="AO370" s="1" t="e">
        <f t="shared" si="200"/>
        <v>#VALUE!</v>
      </c>
      <c r="AP370" s="1" t="e">
        <f t="shared" si="201"/>
        <v>#VALUE!</v>
      </c>
      <c r="AQ370" s="1" t="e">
        <f t="shared" si="202"/>
        <v>#VALUE!</v>
      </c>
      <c r="AR370" s="1" t="e">
        <f t="shared" si="203"/>
        <v>#VALUE!</v>
      </c>
      <c r="AU370" s="16">
        <f t="shared" si="207"/>
        <v>44074</v>
      </c>
      <c r="AV370" t="e">
        <f t="shared" si="210"/>
        <v>#VALUE!</v>
      </c>
      <c r="AW370" t="e">
        <f t="shared" si="211"/>
        <v>#VALUE!</v>
      </c>
      <c r="AZ370" s="7">
        <f t="shared" si="197"/>
        <v>44074</v>
      </c>
      <c r="BA370" s="1">
        <f>_xll.BDH($BA$4,"PX_LAST",$A369,$A369,"Days=A","Fill=P")</f>
        <v>3271.12</v>
      </c>
      <c r="BB370" s="1" t="e">
        <f t="shared" si="204"/>
        <v>#VALUE!</v>
      </c>
      <c r="BC370" s="1" t="e">
        <f t="shared" si="205"/>
        <v>#VALUE!</v>
      </c>
      <c r="BD370" s="1">
        <f t="shared" si="208"/>
        <v>5.5101296975444303E-2</v>
      </c>
      <c r="BE370" s="1" t="e">
        <f t="shared" si="206"/>
        <v>#VALUE!</v>
      </c>
      <c r="BF370" s="1" t="e">
        <f t="shared" si="212"/>
        <v>#VALUE!</v>
      </c>
      <c r="BG370" s="1">
        <f t="shared" si="213"/>
        <v>138.39332554873005</v>
      </c>
    </row>
    <row r="371" spans="1:59" x14ac:dyDescent="0.25">
      <c r="A371" s="7">
        <v>44104</v>
      </c>
      <c r="B371" s="8">
        <v>-0.256187</v>
      </c>
      <c r="C371" s="8">
        <f t="shared" si="189"/>
        <v>-0.28008642548783713</v>
      </c>
      <c r="D371" s="9">
        <f t="shared" si="216"/>
        <v>-0.40997610431282877</v>
      </c>
      <c r="E371" s="8">
        <v>-3.5</v>
      </c>
      <c r="F371" s="8">
        <f t="shared" si="190"/>
        <v>-3.7146414994071515</v>
      </c>
      <c r="G371" s="9">
        <f t="shared" si="217"/>
        <v>-0.70399489987842523</v>
      </c>
      <c r="H371" s="8">
        <v>1.3404</v>
      </c>
      <c r="I371" s="8">
        <f t="shared" si="191"/>
        <v>1.693872382424001</v>
      </c>
      <c r="J371" s="9">
        <f t="shared" si="192"/>
        <v>1.5014885256597543</v>
      </c>
      <c r="K371" s="8">
        <v>0.08</v>
      </c>
      <c r="L371" s="8">
        <f t="shared" si="193"/>
        <v>8.3132337674586124E-2</v>
      </c>
      <c r="M371" s="9">
        <f t="shared" si="218"/>
        <v>0.29044368783470698</v>
      </c>
      <c r="N371" s="17">
        <v>172.9</v>
      </c>
      <c r="O371" s="17">
        <f t="shared" si="220"/>
        <v>180.99817698042992</v>
      </c>
      <c r="P371" s="79">
        <f t="shared" ref="P371:P434" si="223">(O371-AVERAGE(O352:O371))/AVEDEV(O352:O371)</f>
        <v>2.2813803221244178</v>
      </c>
      <c r="Q371" t="str">
        <f>_xll.BDH($Q$2,"PX_LAST",A371,A371,"Days=A","Fill=P")</f>
        <v>#N/A Invalid Security</v>
      </c>
      <c r="R371" t="e">
        <f t="shared" si="222"/>
        <v>#VALUE!</v>
      </c>
      <c r="S371" t="e">
        <f t="shared" si="186"/>
        <v>#VALUE!</v>
      </c>
      <c r="U371" s="40" t="e">
        <f t="shared" si="219"/>
        <v>#VALUE!</v>
      </c>
      <c r="V371" s="14" t="e">
        <f t="shared" si="215"/>
        <v>#VALUE!</v>
      </c>
      <c r="W371" t="e">
        <f t="shared" si="209"/>
        <v>#VALUE!</v>
      </c>
      <c r="X371" s="17" t="e">
        <f t="shared" si="198"/>
        <v>#VALUE!</v>
      </c>
      <c r="Y371" s="34" t="e">
        <f t="shared" si="214"/>
        <v>#VALUE!</v>
      </c>
      <c r="Z371">
        <v>0</v>
      </c>
      <c r="AB371" s="16">
        <f t="shared" si="221"/>
        <v>44104</v>
      </c>
      <c r="AC371" s="1" t="e">
        <f t="shared" si="194"/>
        <v>#VALUE!</v>
      </c>
      <c r="AD371" s="1" t="e">
        <f t="shared" si="194"/>
        <v>#VALUE!</v>
      </c>
      <c r="AE371" s="1" t="e">
        <f t="shared" si="194"/>
        <v>#VALUE!</v>
      </c>
      <c r="AF371" s="1" t="e">
        <f t="shared" si="188"/>
        <v>#VALUE!</v>
      </c>
      <c r="AG371">
        <v>0</v>
      </c>
      <c r="AH371" s="1">
        <v>172.9</v>
      </c>
      <c r="AJ371" s="16">
        <f t="shared" si="195"/>
        <v>44104</v>
      </c>
      <c r="AK371" s="1" t="e">
        <f t="shared" si="199"/>
        <v>#VALUE!</v>
      </c>
      <c r="AL371" s="1" t="e">
        <f t="shared" si="199"/>
        <v>#VALUE!</v>
      </c>
      <c r="AM371" s="1" t="e">
        <f t="shared" si="199"/>
        <v>#VALUE!</v>
      </c>
      <c r="AN371" s="1" t="e">
        <f t="shared" si="196"/>
        <v>#VALUE!</v>
      </c>
      <c r="AO371" s="1" t="e">
        <f t="shared" si="200"/>
        <v>#VALUE!</v>
      </c>
      <c r="AP371" s="1" t="e">
        <f t="shared" si="201"/>
        <v>#VALUE!</v>
      </c>
      <c r="AQ371" s="1" t="e">
        <f t="shared" si="202"/>
        <v>#VALUE!</v>
      </c>
      <c r="AR371" s="1" t="e">
        <f t="shared" si="203"/>
        <v>#VALUE!</v>
      </c>
      <c r="AU371" s="16">
        <f t="shared" si="207"/>
        <v>44104</v>
      </c>
      <c r="AV371" t="e">
        <f t="shared" si="210"/>
        <v>#VALUE!</v>
      </c>
      <c r="AW371" t="e">
        <f t="shared" si="211"/>
        <v>#VALUE!</v>
      </c>
      <c r="AZ371" s="7">
        <f t="shared" si="197"/>
        <v>44104</v>
      </c>
      <c r="BA371" s="1">
        <f>_xll.BDH($BA$4,"PX_LAST",$A370,$A370,"Days=A","Fill=P")</f>
        <v>3500.31</v>
      </c>
      <c r="BB371" s="1" t="e">
        <f t="shared" si="204"/>
        <v>#VALUE!</v>
      </c>
      <c r="BC371" s="1" t="e">
        <f t="shared" si="205"/>
        <v>#VALUE!</v>
      </c>
      <c r="BD371" s="1">
        <f t="shared" si="208"/>
        <v>7.0064687324219221E-2</v>
      </c>
      <c r="BE371" s="1" t="e">
        <f t="shared" si="206"/>
        <v>#VALUE!</v>
      </c>
      <c r="BF371" s="1" t="e">
        <f t="shared" si="212"/>
        <v>#VALUE!</v>
      </c>
      <c r="BG371" s="1">
        <f t="shared" si="213"/>
        <v>148.08981063106069</v>
      </c>
    </row>
    <row r="372" spans="1:59" x14ac:dyDescent="0.25">
      <c r="A372" s="7">
        <v>44135</v>
      </c>
      <c r="B372" s="8">
        <v>-0.17221600000000001</v>
      </c>
      <c r="C372" s="8">
        <f t="shared" si="189"/>
        <v>-0.19379008509756743</v>
      </c>
      <c r="D372" s="9">
        <f t="shared" si="216"/>
        <v>5.6314374695915805E-2</v>
      </c>
      <c r="E372" s="8">
        <v>-2.5</v>
      </c>
      <c r="F372" s="8">
        <f t="shared" si="190"/>
        <v>-2.7429282998814304</v>
      </c>
      <c r="G372" s="9">
        <f t="shared" si="217"/>
        <v>-0.33264227414255393</v>
      </c>
      <c r="H372" s="8">
        <v>0.69840000000000002</v>
      </c>
      <c r="I372" s="8">
        <f t="shared" si="191"/>
        <v>0.89749447648480019</v>
      </c>
      <c r="J372" s="9">
        <f t="shared" si="192"/>
        <v>1.0974944764848003</v>
      </c>
      <c r="K372" s="8">
        <v>-0.50800000000000001</v>
      </c>
      <c r="L372" s="8">
        <f t="shared" si="193"/>
        <v>-0.38977353246508284</v>
      </c>
      <c r="M372" s="9">
        <f t="shared" si="218"/>
        <v>-0.21754313177132439</v>
      </c>
      <c r="N372" s="17">
        <v>128.9</v>
      </c>
      <c r="O372" s="17">
        <f t="shared" si="220"/>
        <v>139.319635396086</v>
      </c>
      <c r="P372" s="79">
        <f t="shared" si="223"/>
        <v>1.4453365456275276</v>
      </c>
      <c r="Q372" t="str">
        <f>_xll.BDH($Q$2,"PX_LAST",A372,A372,"Days=A","Fill=P")</f>
        <v>#N/A Invalid Security</v>
      </c>
      <c r="R372" t="e">
        <f t="shared" si="222"/>
        <v>#VALUE!</v>
      </c>
      <c r="S372" t="e">
        <f t="shared" si="186"/>
        <v>#VALUE!</v>
      </c>
      <c r="U372" s="40" t="e">
        <f t="shared" si="219"/>
        <v>#VALUE!</v>
      </c>
      <c r="V372" s="14" t="e">
        <f t="shared" si="215"/>
        <v>#VALUE!</v>
      </c>
      <c r="W372" t="e">
        <f t="shared" si="209"/>
        <v>#VALUE!</v>
      </c>
      <c r="X372" s="17" t="e">
        <f t="shared" si="198"/>
        <v>#VALUE!</v>
      </c>
      <c r="Y372" s="34" t="e">
        <f t="shared" si="214"/>
        <v>#VALUE!</v>
      </c>
      <c r="Z372">
        <v>0</v>
      </c>
      <c r="AB372" s="16">
        <f t="shared" si="221"/>
        <v>44135</v>
      </c>
      <c r="AC372" s="1" t="e">
        <f t="shared" si="194"/>
        <v>#VALUE!</v>
      </c>
      <c r="AD372" s="1" t="e">
        <f t="shared" si="194"/>
        <v>#VALUE!</v>
      </c>
      <c r="AE372" s="1" t="e">
        <f t="shared" si="194"/>
        <v>#VALUE!</v>
      </c>
      <c r="AF372" s="1" t="e">
        <f t="shared" si="188"/>
        <v>#VALUE!</v>
      </c>
      <c r="AG372">
        <v>0</v>
      </c>
      <c r="AH372" s="1">
        <v>114.5</v>
      </c>
      <c r="AJ372" s="16">
        <f t="shared" si="195"/>
        <v>44135</v>
      </c>
      <c r="AK372" s="1" t="e">
        <f t="shared" si="199"/>
        <v>#VALUE!</v>
      </c>
      <c r="AL372" s="1" t="e">
        <f t="shared" si="199"/>
        <v>#VALUE!</v>
      </c>
      <c r="AM372" s="1" t="e">
        <f t="shared" si="199"/>
        <v>#VALUE!</v>
      </c>
      <c r="AN372" s="1" t="e">
        <f t="shared" si="196"/>
        <v>#VALUE!</v>
      </c>
      <c r="AO372" s="1" t="e">
        <f t="shared" si="200"/>
        <v>#VALUE!</v>
      </c>
      <c r="AP372" s="1" t="e">
        <f t="shared" si="201"/>
        <v>#VALUE!</v>
      </c>
      <c r="AQ372" s="1" t="e">
        <f t="shared" si="202"/>
        <v>#VALUE!</v>
      </c>
      <c r="AR372" s="1" t="e">
        <f t="shared" si="203"/>
        <v>#VALUE!</v>
      </c>
      <c r="AU372" s="16">
        <f t="shared" si="207"/>
        <v>44135</v>
      </c>
      <c r="AV372" t="e">
        <f t="shared" si="210"/>
        <v>#VALUE!</v>
      </c>
      <c r="AW372" t="e">
        <f t="shared" si="211"/>
        <v>#VALUE!</v>
      </c>
      <c r="AZ372" s="7">
        <f t="shared" si="197"/>
        <v>44135</v>
      </c>
      <c r="BA372" s="1">
        <f>_xll.BDH($BA$4,"PX_LAST",$A371,$A371,"Days=A","Fill=P")</f>
        <v>3363</v>
      </c>
      <c r="BB372" s="1" t="e">
        <f t="shared" si="204"/>
        <v>#VALUE!</v>
      </c>
      <c r="BC372" s="1" t="e">
        <f t="shared" si="205"/>
        <v>#VALUE!</v>
      </c>
      <c r="BD372" s="1">
        <f t="shared" si="208"/>
        <v>-3.9227954095494399E-2</v>
      </c>
      <c r="BE372" s="1" t="e">
        <f t="shared" si="206"/>
        <v>#VALUE!</v>
      </c>
      <c r="BF372" s="1" t="e">
        <f t="shared" si="212"/>
        <v>#VALUE!</v>
      </c>
      <c r="BG372" s="1">
        <f t="shared" si="213"/>
        <v>142.28055033761498</v>
      </c>
    </row>
    <row r="373" spans="1:59" x14ac:dyDescent="0.25">
      <c r="A373" s="7">
        <v>44165</v>
      </c>
      <c r="B373" s="8">
        <v>-0.10988000000000001</v>
      </c>
      <c r="C373" s="8">
        <f t="shared" si="189"/>
        <v>-0.12666201701951349</v>
      </c>
      <c r="D373" s="9">
        <f t="shared" si="216"/>
        <v>0.46711140768752396</v>
      </c>
      <c r="E373" s="8">
        <v>-1.9</v>
      </c>
      <c r="F373" s="8">
        <f t="shared" si="190"/>
        <v>-2.0685856599762862</v>
      </c>
      <c r="G373" s="9">
        <f t="shared" si="217"/>
        <v>-4.7230976914221734E-2</v>
      </c>
      <c r="H373" s="8">
        <v>-6.6E-3</v>
      </c>
      <c r="I373" s="8">
        <f t="shared" si="191"/>
        <v>0.17421889529696005</v>
      </c>
      <c r="J373" s="9">
        <f t="shared" si="192"/>
        <v>0.37421889529696006</v>
      </c>
      <c r="K373" s="8">
        <v>0.55600000000000005</v>
      </c>
      <c r="L373" s="8">
        <f t="shared" si="193"/>
        <v>0.36684529350698353</v>
      </c>
      <c r="M373" s="9">
        <f t="shared" si="218"/>
        <v>0.71809118486077039</v>
      </c>
      <c r="N373" s="17">
        <v>77.8</v>
      </c>
      <c r="O373" s="17">
        <f t="shared" si="220"/>
        <v>90.1039270792172</v>
      </c>
      <c r="P373" s="79">
        <f t="shared" si="223"/>
        <v>0.7054291996305222</v>
      </c>
      <c r="Q373" t="str">
        <f>_xll.BDH($Q$2,"PX_LAST",A373,A373,"Days=A","Fill=P")</f>
        <v>#N/A Invalid Security</v>
      </c>
      <c r="R373" t="e">
        <f t="shared" si="222"/>
        <v>#VALUE!</v>
      </c>
      <c r="S373" t="e">
        <f t="shared" si="186"/>
        <v>#VALUE!</v>
      </c>
      <c r="U373" s="40" t="e">
        <f t="shared" si="219"/>
        <v>#VALUE!</v>
      </c>
      <c r="V373" s="14" t="e">
        <f t="shared" si="215"/>
        <v>#VALUE!</v>
      </c>
      <c r="W373" t="e">
        <f t="shared" si="209"/>
        <v>#VALUE!</v>
      </c>
      <c r="X373" s="17" t="e">
        <f t="shared" si="198"/>
        <v>#VALUE!</v>
      </c>
      <c r="Y373" s="34" t="e">
        <f t="shared" si="214"/>
        <v>#VALUE!</v>
      </c>
      <c r="Z373">
        <v>0</v>
      </c>
      <c r="AB373" s="16">
        <f t="shared" si="221"/>
        <v>44165</v>
      </c>
      <c r="AC373" s="1" t="e">
        <f t="shared" si="194"/>
        <v>#VALUE!</v>
      </c>
      <c r="AD373" s="1" t="e">
        <f t="shared" si="194"/>
        <v>#VALUE!</v>
      </c>
      <c r="AE373" s="1" t="e">
        <f t="shared" si="194"/>
        <v>#VALUE!</v>
      </c>
      <c r="AF373" s="1" t="e">
        <f t="shared" si="188"/>
        <v>#VALUE!</v>
      </c>
      <c r="AG373">
        <v>0</v>
      </c>
      <c r="AH373" s="1">
        <v>77.8</v>
      </c>
      <c r="AJ373" s="16">
        <f t="shared" si="195"/>
        <v>44165</v>
      </c>
      <c r="AK373" s="1" t="e">
        <f t="shared" si="199"/>
        <v>#VALUE!</v>
      </c>
      <c r="AL373" s="1" t="e">
        <f t="shared" si="199"/>
        <v>#VALUE!</v>
      </c>
      <c r="AM373" s="1" t="e">
        <f t="shared" si="199"/>
        <v>#VALUE!</v>
      </c>
      <c r="AN373" s="1" t="e">
        <f t="shared" si="196"/>
        <v>#VALUE!</v>
      </c>
      <c r="AO373" s="1" t="e">
        <f t="shared" si="200"/>
        <v>#VALUE!</v>
      </c>
      <c r="AP373" s="1" t="e">
        <f t="shared" si="201"/>
        <v>#VALUE!</v>
      </c>
      <c r="AQ373" s="1" t="e">
        <f t="shared" si="202"/>
        <v>#VALUE!</v>
      </c>
      <c r="AR373" s="1" t="e">
        <f t="shared" si="203"/>
        <v>#VALUE!</v>
      </c>
      <c r="AU373" s="16">
        <f t="shared" si="207"/>
        <v>44165</v>
      </c>
      <c r="AV373" t="e">
        <f t="shared" si="210"/>
        <v>#VALUE!</v>
      </c>
      <c r="AW373" t="e">
        <f t="shared" si="211"/>
        <v>#VALUE!</v>
      </c>
      <c r="AZ373" s="7">
        <f t="shared" si="197"/>
        <v>44165</v>
      </c>
      <c r="BA373" s="1">
        <f>_xll.BDH($BA$4,"PX_LAST",$A372,$A372,"Days=A","Fill=P")</f>
        <v>3269.96</v>
      </c>
      <c r="BB373" s="1" t="e">
        <f t="shared" si="204"/>
        <v>#VALUE!</v>
      </c>
      <c r="BC373" s="1" t="e">
        <f t="shared" si="205"/>
        <v>#VALUE!</v>
      </c>
      <c r="BD373" s="1">
        <f t="shared" si="208"/>
        <v>-2.7665774606006499E-2</v>
      </c>
      <c r="BE373" s="1" t="e">
        <f t="shared" si="206"/>
        <v>#VALUE!</v>
      </c>
      <c r="BF373" s="1" t="e">
        <f t="shared" si="212"/>
        <v>#VALUE!</v>
      </c>
      <c r="BG373" s="1">
        <f t="shared" si="213"/>
        <v>138.34424870115598</v>
      </c>
    </row>
    <row r="374" spans="1:59" x14ac:dyDescent="0.25">
      <c r="A374" s="7">
        <v>44196</v>
      </c>
      <c r="B374" s="8">
        <v>-0.16081999999999999</v>
      </c>
      <c r="C374" s="8">
        <f t="shared" si="189"/>
        <v>-0.15398840340390268</v>
      </c>
      <c r="D374" s="9">
        <f t="shared" si="216"/>
        <v>0.42436645500190034</v>
      </c>
      <c r="E374" s="8">
        <v>-1.1000000000000001</v>
      </c>
      <c r="F374" s="8">
        <f t="shared" si="190"/>
        <v>-1.2937171319952574</v>
      </c>
      <c r="G374" s="9">
        <f t="shared" si="217"/>
        <v>0.2919421430507177</v>
      </c>
      <c r="H374" s="8">
        <v>0.51290000000000002</v>
      </c>
      <c r="I374" s="8">
        <f t="shared" si="191"/>
        <v>0.44516377905939203</v>
      </c>
      <c r="J374" s="9">
        <f t="shared" si="192"/>
        <v>0.64516377905939204</v>
      </c>
      <c r="K374" s="8">
        <v>0.59099999999999997</v>
      </c>
      <c r="L374" s="8">
        <f t="shared" si="193"/>
        <v>0.54616905870139676</v>
      </c>
      <c r="M374" s="9">
        <f t="shared" si="218"/>
        <v>0.96920131927168574</v>
      </c>
      <c r="N374" s="17">
        <v>48.2</v>
      </c>
      <c r="O374" s="17">
        <f t="shared" si="220"/>
        <v>56.580785415843444</v>
      </c>
      <c r="P374" s="79">
        <f t="shared" si="223"/>
        <v>0.21078356465272155</v>
      </c>
      <c r="Q374" t="str">
        <f>_xll.BDH($Q$2,"PX_LAST",A374,A374,"Days=A","Fill=P")</f>
        <v>#N/A Invalid Security</v>
      </c>
      <c r="R374" t="e">
        <f t="shared" si="222"/>
        <v>#VALUE!</v>
      </c>
      <c r="S374" t="e">
        <f t="shared" si="186"/>
        <v>#VALUE!</v>
      </c>
      <c r="U374" s="40" t="e">
        <f t="shared" si="219"/>
        <v>#VALUE!</v>
      </c>
      <c r="V374" s="14" t="e">
        <f t="shared" si="215"/>
        <v>#VALUE!</v>
      </c>
      <c r="W374" t="e">
        <f t="shared" si="209"/>
        <v>#VALUE!</v>
      </c>
      <c r="X374" s="17" t="e">
        <f t="shared" si="198"/>
        <v>#VALUE!</v>
      </c>
      <c r="Y374" s="34" t="e">
        <f t="shared" si="214"/>
        <v>#VALUE!</v>
      </c>
      <c r="Z374">
        <v>0</v>
      </c>
      <c r="AB374" s="16">
        <f t="shared" si="221"/>
        <v>44196</v>
      </c>
      <c r="AC374" s="1" t="e">
        <f t="shared" si="194"/>
        <v>#VALUE!</v>
      </c>
      <c r="AD374" s="1" t="e">
        <f t="shared" si="194"/>
        <v>#VALUE!</v>
      </c>
      <c r="AE374" s="1" t="e">
        <f t="shared" si="194"/>
        <v>#VALUE!</v>
      </c>
      <c r="AF374" s="1" t="e">
        <f t="shared" si="188"/>
        <v>#VALUE!</v>
      </c>
      <c r="AG374">
        <v>0</v>
      </c>
      <c r="AH374" s="1">
        <v>48.2</v>
      </c>
      <c r="AJ374" s="16">
        <f t="shared" si="195"/>
        <v>44196</v>
      </c>
      <c r="AK374" s="1" t="e">
        <f t="shared" si="199"/>
        <v>#VALUE!</v>
      </c>
      <c r="AL374" s="1" t="e">
        <f t="shared" si="199"/>
        <v>#VALUE!</v>
      </c>
      <c r="AM374" s="1" t="e">
        <f t="shared" si="199"/>
        <v>#VALUE!</v>
      </c>
      <c r="AN374" s="1" t="e">
        <f t="shared" si="196"/>
        <v>#VALUE!</v>
      </c>
      <c r="AO374" s="1" t="e">
        <f t="shared" si="200"/>
        <v>#VALUE!</v>
      </c>
      <c r="AP374" s="1" t="e">
        <f t="shared" si="201"/>
        <v>#VALUE!</v>
      </c>
      <c r="AQ374" s="1" t="e">
        <f t="shared" si="202"/>
        <v>#VALUE!</v>
      </c>
      <c r="AR374" s="1" t="e">
        <f t="shared" si="203"/>
        <v>#VALUE!</v>
      </c>
      <c r="AU374" s="16">
        <f t="shared" si="207"/>
        <v>44196</v>
      </c>
      <c r="AV374" t="e">
        <f t="shared" si="210"/>
        <v>#VALUE!</v>
      </c>
      <c r="AW374" t="e">
        <f t="shared" si="211"/>
        <v>#VALUE!</v>
      </c>
      <c r="AZ374" s="7">
        <f t="shared" si="197"/>
        <v>44196</v>
      </c>
      <c r="BA374" s="1">
        <f>_xll.BDH($BA$4,"PX_LAST",$A373,$A373,"Days=A","Fill=P")</f>
        <v>3621.63</v>
      </c>
      <c r="BB374" s="1" t="e">
        <f t="shared" si="204"/>
        <v>#VALUE!</v>
      </c>
      <c r="BC374" s="1" t="e">
        <f t="shared" si="205"/>
        <v>#VALUE!</v>
      </c>
      <c r="BD374" s="1">
        <f t="shared" si="208"/>
        <v>0.10754565805086314</v>
      </c>
      <c r="BE374" s="1" t="e">
        <f t="shared" si="206"/>
        <v>#VALUE!</v>
      </c>
      <c r="BF374" s="1" t="e">
        <f t="shared" si="212"/>
        <v>#VALUE!</v>
      </c>
      <c r="BG374" s="1">
        <f t="shared" si="213"/>
        <v>153.22257196527406</v>
      </c>
    </row>
    <row r="375" spans="1:59" x14ac:dyDescent="0.25">
      <c r="A375" s="7">
        <v>44227</v>
      </c>
      <c r="B375" s="8">
        <v>-0.11755699999999999</v>
      </c>
      <c r="C375" s="8">
        <f t="shared" si="189"/>
        <v>-0.12484328068078054</v>
      </c>
      <c r="D375" s="9">
        <f t="shared" si="216"/>
        <v>0.64754092503161098</v>
      </c>
      <c r="E375" s="8">
        <v>-0.9</v>
      </c>
      <c r="F375" s="8">
        <f t="shared" si="190"/>
        <v>-0.97874342639905154</v>
      </c>
      <c r="G375" s="9">
        <f t="shared" si="217"/>
        <v>0.48746509758433676</v>
      </c>
      <c r="H375" s="8">
        <v>0.13009999999999999</v>
      </c>
      <c r="I375" s="8">
        <f t="shared" si="191"/>
        <v>0.19311275581187842</v>
      </c>
      <c r="J375" s="9">
        <f t="shared" si="192"/>
        <v>0.39311275581187843</v>
      </c>
      <c r="K375" s="8">
        <v>0.105</v>
      </c>
      <c r="L375" s="8">
        <f t="shared" si="193"/>
        <v>0.19323381174027937</v>
      </c>
      <c r="M375" s="9">
        <f t="shared" si="218"/>
        <v>0.55236456902928799</v>
      </c>
      <c r="N375" s="17">
        <v>65.3</v>
      </c>
      <c r="O375" s="17">
        <f t="shared" si="220"/>
        <v>63.556157083168692</v>
      </c>
      <c r="P375" s="79">
        <f t="shared" si="223"/>
        <v>0.24392933643679243</v>
      </c>
      <c r="Q375" t="str">
        <f>_xll.BDH($Q$2,"PX_LAST",A375,A375,"Days=A","Fill=P")</f>
        <v>#N/A Invalid Security</v>
      </c>
      <c r="R375" t="e">
        <f t="shared" si="222"/>
        <v>#VALUE!</v>
      </c>
      <c r="S375" t="e">
        <f t="shared" ref="S375:S438" si="224">(R375-AVERAGE(R356:R375))/AVEDEV(R356:R375)</f>
        <v>#VALUE!</v>
      </c>
      <c r="U375" s="40" t="e">
        <f t="shared" si="219"/>
        <v>#VALUE!</v>
      </c>
      <c r="V375" s="14" t="e">
        <f t="shared" si="215"/>
        <v>#VALUE!</v>
      </c>
      <c r="W375" t="e">
        <f t="shared" si="209"/>
        <v>#VALUE!</v>
      </c>
      <c r="X375" s="17" t="e">
        <f t="shared" si="198"/>
        <v>#VALUE!</v>
      </c>
      <c r="Y375" s="34" t="e">
        <f t="shared" si="214"/>
        <v>#VALUE!</v>
      </c>
      <c r="Z375">
        <v>0</v>
      </c>
      <c r="AB375" s="16">
        <f t="shared" si="221"/>
        <v>44227</v>
      </c>
      <c r="AC375" s="1" t="e">
        <f t="shared" si="194"/>
        <v>#VALUE!</v>
      </c>
      <c r="AD375" s="1" t="e">
        <f t="shared" si="194"/>
        <v>#VALUE!</v>
      </c>
      <c r="AE375" s="1" t="e">
        <f t="shared" si="194"/>
        <v>#VALUE!</v>
      </c>
      <c r="AF375" s="1" t="e">
        <f t="shared" si="188"/>
        <v>#VALUE!</v>
      </c>
      <c r="AG375">
        <v>0</v>
      </c>
      <c r="AH375" s="1">
        <v>65.3</v>
      </c>
      <c r="AJ375" s="16">
        <f t="shared" si="195"/>
        <v>44227</v>
      </c>
      <c r="AK375" s="1" t="e">
        <f t="shared" si="199"/>
        <v>#VALUE!</v>
      </c>
      <c r="AL375" s="1" t="e">
        <f t="shared" si="199"/>
        <v>#VALUE!</v>
      </c>
      <c r="AM375" s="1" t="e">
        <f t="shared" si="199"/>
        <v>#VALUE!</v>
      </c>
      <c r="AN375" s="1" t="e">
        <f t="shared" si="196"/>
        <v>#VALUE!</v>
      </c>
      <c r="AO375" s="1" t="e">
        <f t="shared" si="200"/>
        <v>#VALUE!</v>
      </c>
      <c r="AP375" s="1" t="e">
        <f t="shared" si="201"/>
        <v>#VALUE!</v>
      </c>
      <c r="AQ375" s="1" t="e">
        <f t="shared" si="202"/>
        <v>#VALUE!</v>
      </c>
      <c r="AR375" s="1" t="e">
        <f t="shared" si="203"/>
        <v>#VALUE!</v>
      </c>
      <c r="AU375" s="16">
        <f t="shared" si="207"/>
        <v>44227</v>
      </c>
      <c r="AV375" t="e">
        <f t="shared" si="210"/>
        <v>#VALUE!</v>
      </c>
      <c r="AW375" t="e">
        <f t="shared" si="211"/>
        <v>#VALUE!</v>
      </c>
      <c r="AZ375" s="7">
        <f t="shared" si="197"/>
        <v>44227</v>
      </c>
      <c r="BA375" s="1">
        <f>_xll.BDH($BA$4,"PX_LAST",$A374,$A374,"Days=A","Fill=P")</f>
        <v>3756.07</v>
      </c>
      <c r="BB375" s="1" t="e">
        <f t="shared" si="204"/>
        <v>#VALUE!</v>
      </c>
      <c r="BC375" s="1" t="e">
        <f t="shared" si="205"/>
        <v>#VALUE!</v>
      </c>
      <c r="BD375" s="1">
        <f t="shared" si="208"/>
        <v>3.712140665943231E-2</v>
      </c>
      <c r="BE375" s="1" t="e">
        <f t="shared" si="206"/>
        <v>#VALUE!</v>
      </c>
      <c r="BF375" s="1" t="e">
        <f t="shared" si="212"/>
        <v>#VALUE!</v>
      </c>
      <c r="BG375" s="1">
        <f t="shared" si="213"/>
        <v>158.91040936860114</v>
      </c>
    </row>
    <row r="376" spans="1:59" x14ac:dyDescent="0.25">
      <c r="A376" s="7">
        <v>44255</v>
      </c>
      <c r="B376" s="8">
        <v>-1.3077E-2</v>
      </c>
      <c r="C376" s="8">
        <f t="shared" si="189"/>
        <v>-3.5430256136156107E-2</v>
      </c>
      <c r="D376" s="9">
        <f t="shared" si="216"/>
        <v>1.1054250358210465</v>
      </c>
      <c r="E376" s="8">
        <v>-0.9</v>
      </c>
      <c r="F376" s="8">
        <f t="shared" si="190"/>
        <v>-0.91574868527981046</v>
      </c>
      <c r="G376" s="9">
        <f t="shared" si="217"/>
        <v>0.58552078921380102</v>
      </c>
      <c r="H376" s="8">
        <v>-0.99019999999999997</v>
      </c>
      <c r="I376" s="8">
        <f t="shared" si="191"/>
        <v>-0.7535374488376243</v>
      </c>
      <c r="J376" s="9">
        <f t="shared" si="192"/>
        <v>-0.55353744883762435</v>
      </c>
      <c r="K376" s="8">
        <v>0.47299999999999998</v>
      </c>
      <c r="L376" s="8">
        <f t="shared" si="193"/>
        <v>0.41704676234805588</v>
      </c>
      <c r="M376" s="9">
        <f t="shared" si="218"/>
        <v>0.83691758844240283</v>
      </c>
      <c r="N376" s="17">
        <v>86.5</v>
      </c>
      <c r="O376" s="17">
        <f t="shared" si="220"/>
        <v>81.91123141663374</v>
      </c>
      <c r="P376" s="79">
        <f t="shared" si="223"/>
        <v>0.41211004104921212</v>
      </c>
      <c r="Q376" t="str">
        <f>_xll.BDH($Q$2,"PX_LAST",A376,A376,"Days=A","Fill=P")</f>
        <v>#N/A Invalid Security</v>
      </c>
      <c r="R376" t="e">
        <f t="shared" si="222"/>
        <v>#VALUE!</v>
      </c>
      <c r="S376" t="e">
        <f t="shared" si="224"/>
        <v>#VALUE!</v>
      </c>
      <c r="U376" s="40" t="e">
        <f t="shared" si="219"/>
        <v>#VALUE!</v>
      </c>
      <c r="V376" s="14" t="e">
        <f t="shared" si="215"/>
        <v>#VALUE!</v>
      </c>
      <c r="W376" t="e">
        <f t="shared" si="209"/>
        <v>#VALUE!</v>
      </c>
      <c r="X376" s="17" t="e">
        <f t="shared" si="198"/>
        <v>#VALUE!</v>
      </c>
      <c r="Y376" s="34" t="e">
        <f t="shared" si="214"/>
        <v>#VALUE!</v>
      </c>
      <c r="Z376">
        <v>0</v>
      </c>
      <c r="AB376" s="16">
        <f t="shared" si="221"/>
        <v>44255</v>
      </c>
      <c r="AC376" s="1" t="e">
        <f t="shared" si="194"/>
        <v>#VALUE!</v>
      </c>
      <c r="AD376" s="1" t="e">
        <f t="shared" si="194"/>
        <v>#VALUE!</v>
      </c>
      <c r="AE376" s="1" t="e">
        <f t="shared" si="194"/>
        <v>#VALUE!</v>
      </c>
      <c r="AF376" s="1" t="e">
        <f t="shared" si="188"/>
        <v>#VALUE!</v>
      </c>
      <c r="AG376">
        <v>0</v>
      </c>
      <c r="AH376" s="1">
        <v>86.5</v>
      </c>
      <c r="AJ376" s="16">
        <f t="shared" si="195"/>
        <v>44255</v>
      </c>
      <c r="AK376" s="1" t="e">
        <f t="shared" si="199"/>
        <v>#VALUE!</v>
      </c>
      <c r="AL376" s="1" t="e">
        <f t="shared" si="199"/>
        <v>#VALUE!</v>
      </c>
      <c r="AM376" s="1" t="e">
        <f t="shared" si="199"/>
        <v>#VALUE!</v>
      </c>
      <c r="AN376" s="1" t="e">
        <f t="shared" si="196"/>
        <v>#VALUE!</v>
      </c>
      <c r="AO376" s="1" t="e">
        <f t="shared" si="200"/>
        <v>#VALUE!</v>
      </c>
      <c r="AP376" s="1" t="e">
        <f t="shared" si="201"/>
        <v>#VALUE!</v>
      </c>
      <c r="AQ376" s="1" t="e">
        <f t="shared" si="202"/>
        <v>#VALUE!</v>
      </c>
      <c r="AR376" s="1" t="e">
        <f t="shared" si="203"/>
        <v>#VALUE!</v>
      </c>
      <c r="AU376" s="16">
        <f t="shared" si="207"/>
        <v>44255</v>
      </c>
      <c r="AV376" t="e">
        <f t="shared" si="210"/>
        <v>#VALUE!</v>
      </c>
      <c r="AW376" t="e">
        <f t="shared" si="211"/>
        <v>#VALUE!</v>
      </c>
      <c r="AZ376" s="7">
        <f t="shared" si="197"/>
        <v>44255</v>
      </c>
      <c r="BA376" s="1">
        <f>_xll.BDH($BA$4,"PX_LAST",$A375,$A375,"Days=A","Fill=P")</f>
        <v>3714.24</v>
      </c>
      <c r="BB376" s="1" t="e">
        <f t="shared" si="204"/>
        <v>#VALUE!</v>
      </c>
      <c r="BC376" s="1" t="e">
        <f t="shared" si="205"/>
        <v>#VALUE!</v>
      </c>
      <c r="BD376" s="1">
        <f t="shared" si="208"/>
        <v>-1.1136640158463607E-2</v>
      </c>
      <c r="BE376" s="1" t="e">
        <f t="shared" si="206"/>
        <v>#VALUE!</v>
      </c>
      <c r="BF376" s="1" t="e">
        <f t="shared" si="212"/>
        <v>#VALUE!</v>
      </c>
      <c r="BG376" s="1">
        <f t="shared" si="213"/>
        <v>157.14068132202888</v>
      </c>
    </row>
    <row r="377" spans="1:59" x14ac:dyDescent="0.25">
      <c r="A377" s="7">
        <v>44286</v>
      </c>
      <c r="B377" s="8">
        <v>5.9064999999999999E-2</v>
      </c>
      <c r="C377" s="8">
        <f t="shared" si="189"/>
        <v>4.0165948772768779E-2</v>
      </c>
      <c r="D377" s="9">
        <f t="shared" si="216"/>
        <v>1.4623694254815429</v>
      </c>
      <c r="E377" s="8">
        <v>5.2</v>
      </c>
      <c r="F377" s="8">
        <f t="shared" si="190"/>
        <v>3.9768502629440379</v>
      </c>
      <c r="G377" s="9">
        <f t="shared" si="217"/>
        <v>2.3174141737997149</v>
      </c>
      <c r="H377" s="8">
        <v>1.9377</v>
      </c>
      <c r="I377" s="8">
        <f t="shared" si="191"/>
        <v>1.3994525102324751</v>
      </c>
      <c r="J377" s="9">
        <f t="shared" si="192"/>
        <v>1.3829845773434559</v>
      </c>
      <c r="K377" s="8">
        <v>0.89600000000000002</v>
      </c>
      <c r="L377" s="8">
        <f t="shared" si="193"/>
        <v>0.80020935246961122</v>
      </c>
      <c r="M377" s="9">
        <f t="shared" si="218"/>
        <v>1.2995668398873397</v>
      </c>
      <c r="N377" s="17">
        <v>28.1</v>
      </c>
      <c r="O377" s="17">
        <f t="shared" si="220"/>
        <v>38.862246283326755</v>
      </c>
      <c r="P377" s="79">
        <f t="shared" si="223"/>
        <v>-0.26658316359870399</v>
      </c>
      <c r="Q377" t="str">
        <f>_xll.BDH($Q$2,"PX_LAST",A377,A377,"Days=A","Fill=P")</f>
        <v>#N/A Invalid Security</v>
      </c>
      <c r="R377" t="e">
        <f t="shared" si="222"/>
        <v>#VALUE!</v>
      </c>
      <c r="S377" t="e">
        <f t="shared" si="224"/>
        <v>#VALUE!</v>
      </c>
      <c r="U377" s="40" t="e">
        <f t="shared" si="219"/>
        <v>#VALUE!</v>
      </c>
      <c r="V377" s="14" t="e">
        <f t="shared" si="215"/>
        <v>#VALUE!</v>
      </c>
      <c r="W377" t="e">
        <f t="shared" si="209"/>
        <v>#VALUE!</v>
      </c>
      <c r="X377" s="17" t="e">
        <f t="shared" si="198"/>
        <v>#VALUE!</v>
      </c>
      <c r="Y377" s="34" t="e">
        <f t="shared" si="214"/>
        <v>#VALUE!</v>
      </c>
      <c r="Z377">
        <v>0</v>
      </c>
      <c r="AB377" s="16">
        <f t="shared" si="221"/>
        <v>44286</v>
      </c>
      <c r="AC377" s="1" t="e">
        <f t="shared" si="194"/>
        <v>#VALUE!</v>
      </c>
      <c r="AD377" s="1" t="e">
        <f t="shared" si="194"/>
        <v>#VALUE!</v>
      </c>
      <c r="AE377" s="1" t="e">
        <f t="shared" si="194"/>
        <v>#VALUE!</v>
      </c>
      <c r="AF377" s="1" t="e">
        <f t="shared" si="188"/>
        <v>#VALUE!</v>
      </c>
      <c r="AG377">
        <v>0</v>
      </c>
      <c r="AH377" s="1">
        <v>28.1</v>
      </c>
      <c r="AJ377" s="16">
        <f t="shared" si="195"/>
        <v>44286</v>
      </c>
      <c r="AK377" s="1" t="e">
        <f t="shared" si="199"/>
        <v>#VALUE!</v>
      </c>
      <c r="AL377" s="1" t="e">
        <f t="shared" si="199"/>
        <v>#VALUE!</v>
      </c>
      <c r="AM377" s="1" t="e">
        <f t="shared" si="199"/>
        <v>#VALUE!</v>
      </c>
      <c r="AN377" s="1" t="e">
        <f t="shared" si="196"/>
        <v>#VALUE!</v>
      </c>
      <c r="AO377" s="1" t="e">
        <f t="shared" si="200"/>
        <v>#VALUE!</v>
      </c>
      <c r="AP377" s="1" t="e">
        <f t="shared" si="201"/>
        <v>#VALUE!</v>
      </c>
      <c r="AQ377" s="1" t="e">
        <f t="shared" si="202"/>
        <v>#VALUE!</v>
      </c>
      <c r="AR377" s="1" t="e">
        <f t="shared" si="203"/>
        <v>#VALUE!</v>
      </c>
      <c r="AU377" s="16">
        <f t="shared" si="207"/>
        <v>44286</v>
      </c>
      <c r="AV377" t="e">
        <f t="shared" si="210"/>
        <v>#VALUE!</v>
      </c>
      <c r="AW377" t="e">
        <f t="shared" si="211"/>
        <v>#VALUE!</v>
      </c>
      <c r="AZ377" s="7">
        <f t="shared" si="197"/>
        <v>44286</v>
      </c>
      <c r="BA377" s="1">
        <f>_xll.BDH($BA$4,"PX_LAST",$A376,$A376,"Days=A","Fill=P")</f>
        <v>3811.15</v>
      </c>
      <c r="BB377" s="1" t="e">
        <f t="shared" si="204"/>
        <v>#VALUE!</v>
      </c>
      <c r="BC377" s="1" t="e">
        <f t="shared" si="205"/>
        <v>#VALUE!</v>
      </c>
      <c r="BD377" s="1">
        <f t="shared" si="208"/>
        <v>2.6091474971999817E-2</v>
      </c>
      <c r="BE377" s="1" t="e">
        <f t="shared" si="206"/>
        <v>#VALUE!</v>
      </c>
      <c r="BF377" s="1" t="e">
        <f t="shared" si="212"/>
        <v>#VALUE!</v>
      </c>
      <c r="BG377" s="1">
        <f t="shared" si="213"/>
        <v>161.2407134758256</v>
      </c>
    </row>
    <row r="378" spans="1:59" x14ac:dyDescent="0.25">
      <c r="A378" s="7">
        <v>44316</v>
      </c>
      <c r="B378" s="8">
        <v>7.8452999999999995E-2</v>
      </c>
      <c r="C378" s="8">
        <f t="shared" si="189"/>
        <v>7.0795589754553745E-2</v>
      </c>
      <c r="D378" s="9">
        <f t="shared" si="216"/>
        <v>1.4760466675941906</v>
      </c>
      <c r="E378" s="8">
        <v>12.3</v>
      </c>
      <c r="F378" s="8">
        <f t="shared" si="190"/>
        <v>10.63537005258881</v>
      </c>
      <c r="G378" s="9">
        <f t="shared" si="217"/>
        <v>3.9915105946617953</v>
      </c>
      <c r="H378" s="8">
        <v>0.68920000000000003</v>
      </c>
      <c r="I378" s="8">
        <f t="shared" si="191"/>
        <v>0.83125050204649509</v>
      </c>
      <c r="J378" s="9">
        <f t="shared" si="192"/>
        <v>1.031250502046495</v>
      </c>
      <c r="K378" s="8">
        <v>1.1180000000000001</v>
      </c>
      <c r="L378" s="8">
        <f t="shared" si="193"/>
        <v>1.0544418704939225</v>
      </c>
      <c r="M378" s="9">
        <f t="shared" si="218"/>
        <v>1.5274773079489024</v>
      </c>
      <c r="N378" s="17">
        <v>42</v>
      </c>
      <c r="O378" s="17">
        <f t="shared" si="220"/>
        <v>41.372449256665355</v>
      </c>
      <c r="P378" s="79">
        <f t="shared" si="223"/>
        <v>-0.28221097463636619</v>
      </c>
      <c r="Q378" t="str">
        <f>_xll.BDH($Q$2,"PX_LAST",A378,A378,"Days=A","Fill=P")</f>
        <v>#N/A Invalid Security</v>
      </c>
      <c r="R378" t="e">
        <f t="shared" si="222"/>
        <v>#VALUE!</v>
      </c>
      <c r="S378" t="e">
        <f t="shared" si="224"/>
        <v>#VALUE!</v>
      </c>
      <c r="U378" s="40" t="e">
        <f t="shared" si="219"/>
        <v>#VALUE!</v>
      </c>
      <c r="V378" s="14" t="e">
        <f t="shared" si="215"/>
        <v>#VALUE!</v>
      </c>
      <c r="W378" t="e">
        <f t="shared" si="209"/>
        <v>#VALUE!</v>
      </c>
      <c r="X378" s="17" t="e">
        <f t="shared" si="198"/>
        <v>#VALUE!</v>
      </c>
      <c r="Y378" s="34" t="e">
        <f t="shared" si="214"/>
        <v>#VALUE!</v>
      </c>
      <c r="Z378">
        <v>0</v>
      </c>
      <c r="AB378" s="16">
        <f t="shared" si="221"/>
        <v>44316</v>
      </c>
      <c r="AC378" s="1" t="e">
        <f t="shared" si="194"/>
        <v>#VALUE!</v>
      </c>
      <c r="AD378" s="1" t="e">
        <f t="shared" si="194"/>
        <v>#VALUE!</v>
      </c>
      <c r="AE378" s="1" t="e">
        <f t="shared" si="194"/>
        <v>#VALUE!</v>
      </c>
      <c r="AF378" s="1" t="e">
        <f t="shared" si="188"/>
        <v>#VALUE!</v>
      </c>
      <c r="AG378">
        <v>0</v>
      </c>
      <c r="AH378" s="1">
        <v>42</v>
      </c>
      <c r="AJ378" s="16">
        <f t="shared" si="195"/>
        <v>44316</v>
      </c>
      <c r="AK378" s="1" t="e">
        <f t="shared" si="199"/>
        <v>#VALUE!</v>
      </c>
      <c r="AL378" s="1" t="e">
        <f t="shared" si="199"/>
        <v>#VALUE!</v>
      </c>
      <c r="AM378" s="1" t="e">
        <f t="shared" si="199"/>
        <v>#VALUE!</v>
      </c>
      <c r="AN378" s="1" t="e">
        <f t="shared" si="196"/>
        <v>#VALUE!</v>
      </c>
      <c r="AO378" s="1" t="e">
        <f t="shared" si="200"/>
        <v>#VALUE!</v>
      </c>
      <c r="AP378" s="1" t="e">
        <f t="shared" si="201"/>
        <v>#VALUE!</v>
      </c>
      <c r="AQ378" s="1" t="e">
        <f t="shared" si="202"/>
        <v>#VALUE!</v>
      </c>
      <c r="AR378" s="1" t="e">
        <f t="shared" si="203"/>
        <v>#VALUE!</v>
      </c>
      <c r="AU378" s="16">
        <f t="shared" si="207"/>
        <v>44316</v>
      </c>
      <c r="AV378" t="e">
        <f t="shared" si="210"/>
        <v>#VALUE!</v>
      </c>
      <c r="AW378" t="e">
        <f t="shared" si="211"/>
        <v>#VALUE!</v>
      </c>
      <c r="AZ378" s="7">
        <f t="shared" si="197"/>
        <v>44316</v>
      </c>
      <c r="BA378" s="1">
        <f>_xll.BDH($BA$4,"PX_LAST",$A377,$A377,"Days=A","Fill=P")</f>
        <v>3972.89</v>
      </c>
      <c r="BB378" s="1" t="e">
        <f t="shared" si="204"/>
        <v>#VALUE!</v>
      </c>
      <c r="BC378" s="1" t="e">
        <f t="shared" si="205"/>
        <v>#VALUE!</v>
      </c>
      <c r="BD378" s="1">
        <f t="shared" si="208"/>
        <v>4.2438634008107767E-2</v>
      </c>
      <c r="BE378" s="1" t="e">
        <f t="shared" si="206"/>
        <v>#VALUE!</v>
      </c>
      <c r="BF378" s="1" t="e">
        <f t="shared" si="212"/>
        <v>#VALUE!</v>
      </c>
      <c r="BG378" s="1">
        <f t="shared" si="213"/>
        <v>168.08354910223233</v>
      </c>
    </row>
    <row r="379" spans="1:59" x14ac:dyDescent="0.25">
      <c r="A379" s="7">
        <v>44347</v>
      </c>
      <c r="B379" s="8">
        <v>9.1447000000000001E-2</v>
      </c>
      <c r="C379" s="8">
        <f t="shared" si="189"/>
        <v>8.7316717950910755E-2</v>
      </c>
      <c r="D379" s="9">
        <f t="shared" si="216"/>
        <v>1.4118395672795372</v>
      </c>
      <c r="E379" s="8">
        <v>11.5</v>
      </c>
      <c r="F379" s="8">
        <f t="shared" si="190"/>
        <v>11.327074010517762</v>
      </c>
      <c r="G379" s="9">
        <f t="shared" si="217"/>
        <v>3.4825689667953088</v>
      </c>
      <c r="H379" s="8">
        <v>0.29480000000000001</v>
      </c>
      <c r="I379" s="8">
        <f t="shared" si="191"/>
        <v>0.40209010040929904</v>
      </c>
      <c r="J379" s="9">
        <f t="shared" si="192"/>
        <v>0.60209010040929911</v>
      </c>
      <c r="K379" s="8">
        <v>1.319</v>
      </c>
      <c r="L379" s="8">
        <f t="shared" si="193"/>
        <v>1.2660883740987845</v>
      </c>
      <c r="M379" s="9">
        <f t="shared" si="218"/>
        <v>1.6557991593825339</v>
      </c>
      <c r="N379" s="17">
        <v>4.4000000000000004</v>
      </c>
      <c r="O379" s="17">
        <f t="shared" si="220"/>
        <v>11.794489851333072</v>
      </c>
      <c r="P379" s="79">
        <f t="shared" si="223"/>
        <v>-0.71564782238800473</v>
      </c>
      <c r="Q379" t="str">
        <f>_xll.BDH($Q$2,"PX_LAST",A379,A379,"Days=A","Fill=P")</f>
        <v>#N/A Invalid Security</v>
      </c>
      <c r="R379" t="e">
        <f t="shared" si="222"/>
        <v>#VALUE!</v>
      </c>
      <c r="S379" t="e">
        <f t="shared" si="224"/>
        <v>#VALUE!</v>
      </c>
      <c r="U379" s="40" t="e">
        <f t="shared" si="219"/>
        <v>#VALUE!</v>
      </c>
      <c r="V379" s="14" t="e">
        <f t="shared" si="215"/>
        <v>#VALUE!</v>
      </c>
      <c r="W379" t="e">
        <f t="shared" si="209"/>
        <v>#VALUE!</v>
      </c>
      <c r="X379" s="17" t="e">
        <f t="shared" si="198"/>
        <v>#VALUE!</v>
      </c>
      <c r="Y379" s="34" t="e">
        <f t="shared" si="214"/>
        <v>#VALUE!</v>
      </c>
      <c r="Z379">
        <v>0</v>
      </c>
      <c r="AB379" s="16">
        <f t="shared" si="221"/>
        <v>44347</v>
      </c>
      <c r="AC379" s="1" t="e">
        <f t="shared" si="194"/>
        <v>#VALUE!</v>
      </c>
      <c r="AD379" s="1" t="e">
        <f t="shared" si="194"/>
        <v>#VALUE!</v>
      </c>
      <c r="AE379" s="1" t="e">
        <f t="shared" si="194"/>
        <v>#VALUE!</v>
      </c>
      <c r="AF379" s="1" t="e">
        <f t="shared" si="188"/>
        <v>#VALUE!</v>
      </c>
      <c r="AG379">
        <v>0</v>
      </c>
      <c r="AH379" s="1">
        <v>4.4000000000000004</v>
      </c>
      <c r="AJ379" s="16">
        <f t="shared" si="195"/>
        <v>44347</v>
      </c>
      <c r="AK379" s="1" t="e">
        <f t="shared" si="199"/>
        <v>#VALUE!</v>
      </c>
      <c r="AL379" s="1" t="e">
        <f t="shared" si="199"/>
        <v>#VALUE!</v>
      </c>
      <c r="AM379" s="1" t="e">
        <f t="shared" si="199"/>
        <v>#VALUE!</v>
      </c>
      <c r="AN379" s="1" t="e">
        <f t="shared" si="196"/>
        <v>#VALUE!</v>
      </c>
      <c r="AO379" s="1" t="e">
        <f t="shared" si="200"/>
        <v>#VALUE!</v>
      </c>
      <c r="AP379" s="1" t="e">
        <f t="shared" si="201"/>
        <v>#VALUE!</v>
      </c>
      <c r="AQ379" s="1" t="e">
        <f t="shared" si="202"/>
        <v>#VALUE!</v>
      </c>
      <c r="AR379" s="1" t="e">
        <f t="shared" si="203"/>
        <v>#VALUE!</v>
      </c>
      <c r="AU379" s="16">
        <f t="shared" si="207"/>
        <v>44347</v>
      </c>
      <c r="AV379" t="e">
        <f t="shared" si="210"/>
        <v>#VALUE!</v>
      </c>
      <c r="AW379" t="e">
        <f t="shared" si="211"/>
        <v>#VALUE!</v>
      </c>
      <c r="AZ379" s="7">
        <f t="shared" si="197"/>
        <v>44347</v>
      </c>
      <c r="BA379" s="1">
        <f>_xll.BDH($BA$4,"PX_LAST",$A378,$A378,"Days=A","Fill=P")</f>
        <v>4181.17</v>
      </c>
      <c r="BB379" s="1" t="e">
        <f t="shared" si="204"/>
        <v>#VALUE!</v>
      </c>
      <c r="BC379" s="1" t="e">
        <f t="shared" si="205"/>
        <v>#VALUE!</v>
      </c>
      <c r="BD379" s="1">
        <f t="shared" si="208"/>
        <v>5.242531255584737E-2</v>
      </c>
      <c r="BE379" s="1" t="e">
        <f t="shared" si="206"/>
        <v>#VALUE!</v>
      </c>
      <c r="BF379" s="1" t="e">
        <f t="shared" si="212"/>
        <v>#VALUE!</v>
      </c>
      <c r="BG379" s="1">
        <f t="shared" si="213"/>
        <v>176.89538169941298</v>
      </c>
    </row>
    <row r="380" spans="1:59" x14ac:dyDescent="0.25">
      <c r="A380" s="7">
        <v>44377</v>
      </c>
      <c r="B380" s="8">
        <v>7.9035999999999995E-2</v>
      </c>
      <c r="C380" s="8">
        <f t="shared" si="189"/>
        <v>8.0692143590182147E-2</v>
      </c>
      <c r="D380" s="9">
        <f t="shared" si="216"/>
        <v>1.2495962729184211</v>
      </c>
      <c r="E380" s="8">
        <v>9.6999999999999993</v>
      </c>
      <c r="F380" s="8">
        <f t="shared" si="190"/>
        <v>10.025414802103553</v>
      </c>
      <c r="G380" s="9">
        <f t="shared" si="217"/>
        <v>2.5896787002602202</v>
      </c>
      <c r="H380" s="8">
        <v>0.71389999999999998</v>
      </c>
      <c r="I380" s="8">
        <f t="shared" si="191"/>
        <v>0.65153802008185979</v>
      </c>
      <c r="J380" s="9">
        <f t="shared" si="192"/>
        <v>0.85153802008185986</v>
      </c>
      <c r="K380" s="8">
        <v>1.3169999999999999</v>
      </c>
      <c r="L380" s="8">
        <f t="shared" si="193"/>
        <v>1.3068176748197571</v>
      </c>
      <c r="M380" s="9">
        <f t="shared" si="218"/>
        <v>1.5835428004988412</v>
      </c>
      <c r="N380" s="17">
        <v>18.8</v>
      </c>
      <c r="O380" s="17">
        <f t="shared" si="220"/>
        <v>17.398897970266617</v>
      </c>
      <c r="P380" s="79">
        <f t="shared" si="223"/>
        <v>-0.63866855005805967</v>
      </c>
      <c r="Q380" t="str">
        <f>_xll.BDH($Q$2,"PX_LAST",A380,A380,"Days=A","Fill=P")</f>
        <v>#N/A Invalid Security</v>
      </c>
      <c r="R380" t="e">
        <f t="shared" si="222"/>
        <v>#VALUE!</v>
      </c>
      <c r="S380" t="e">
        <f t="shared" si="224"/>
        <v>#VALUE!</v>
      </c>
      <c r="U380" s="40" t="e">
        <f t="shared" si="219"/>
        <v>#VALUE!</v>
      </c>
      <c r="V380" s="14" t="e">
        <f t="shared" si="215"/>
        <v>#VALUE!</v>
      </c>
      <c r="W380" t="e">
        <f t="shared" si="209"/>
        <v>#VALUE!</v>
      </c>
      <c r="X380" s="17" t="e">
        <f t="shared" si="198"/>
        <v>#VALUE!</v>
      </c>
      <c r="Y380" s="34" t="e">
        <f t="shared" si="214"/>
        <v>#VALUE!</v>
      </c>
      <c r="Z380">
        <v>0</v>
      </c>
      <c r="AB380" s="16">
        <f t="shared" si="221"/>
        <v>44377</v>
      </c>
      <c r="AC380" s="1" t="e">
        <f t="shared" si="194"/>
        <v>#VALUE!</v>
      </c>
      <c r="AD380" s="1" t="e">
        <f t="shared" si="194"/>
        <v>#VALUE!</v>
      </c>
      <c r="AE380" s="1" t="e">
        <f t="shared" si="194"/>
        <v>#VALUE!</v>
      </c>
      <c r="AF380" s="1" t="e">
        <f t="shared" si="188"/>
        <v>#VALUE!</v>
      </c>
      <c r="AG380">
        <v>0</v>
      </c>
      <c r="AH380" s="1">
        <v>18.8</v>
      </c>
      <c r="AJ380" s="16">
        <f t="shared" si="195"/>
        <v>44377</v>
      </c>
      <c r="AK380" s="1" t="e">
        <f t="shared" si="199"/>
        <v>#VALUE!</v>
      </c>
      <c r="AL380" s="1" t="e">
        <f t="shared" si="199"/>
        <v>#VALUE!</v>
      </c>
      <c r="AM380" s="1" t="e">
        <f t="shared" si="199"/>
        <v>#VALUE!</v>
      </c>
      <c r="AN380" s="1" t="e">
        <f t="shared" si="196"/>
        <v>#VALUE!</v>
      </c>
      <c r="AO380" s="1" t="e">
        <f t="shared" si="200"/>
        <v>#VALUE!</v>
      </c>
      <c r="AP380" s="1" t="e">
        <f t="shared" si="201"/>
        <v>#VALUE!</v>
      </c>
      <c r="AQ380" s="1" t="e">
        <f t="shared" si="202"/>
        <v>#VALUE!</v>
      </c>
      <c r="AR380" s="1" t="e">
        <f t="shared" si="203"/>
        <v>#VALUE!</v>
      </c>
      <c r="AU380" s="16">
        <f t="shared" si="207"/>
        <v>44377</v>
      </c>
      <c r="AV380" t="e">
        <f t="shared" si="210"/>
        <v>#VALUE!</v>
      </c>
      <c r="AW380" t="e">
        <f t="shared" si="211"/>
        <v>#VALUE!</v>
      </c>
      <c r="AZ380" s="7">
        <f t="shared" si="197"/>
        <v>44377</v>
      </c>
      <c r="BA380" s="1">
        <f>_xll.BDH($BA$4,"PX_LAST",$A379,$A379,"Days=A","Fill=P")</f>
        <v>4204.1099999999997</v>
      </c>
      <c r="BB380" s="1" t="e">
        <f t="shared" si="204"/>
        <v>#VALUE!</v>
      </c>
      <c r="BC380" s="1" t="e">
        <f t="shared" si="205"/>
        <v>#VALUE!</v>
      </c>
      <c r="BD380" s="1">
        <f t="shared" si="208"/>
        <v>5.4865025818131574E-3</v>
      </c>
      <c r="BE380" s="1" t="e">
        <f t="shared" si="206"/>
        <v>#VALUE!</v>
      </c>
      <c r="BF380" s="1" t="e">
        <f t="shared" si="212"/>
        <v>#VALUE!</v>
      </c>
      <c r="BG380" s="1">
        <f t="shared" si="213"/>
        <v>177.86591866781762</v>
      </c>
    </row>
    <row r="381" spans="1:59" x14ac:dyDescent="0.25">
      <c r="A381" s="7">
        <v>44408</v>
      </c>
      <c r="B381" s="8">
        <v>5.1228000000000003E-2</v>
      </c>
      <c r="C381" s="8">
        <f t="shared" si="189"/>
        <v>5.7120828718036434E-2</v>
      </c>
      <c r="D381" s="9">
        <f t="shared" si="216"/>
        <v>1.0851738824355226</v>
      </c>
      <c r="E381" s="8">
        <v>8.9</v>
      </c>
      <c r="F381" s="8">
        <f t="shared" si="190"/>
        <v>9.1250829604207127</v>
      </c>
      <c r="G381" s="9">
        <f t="shared" si="217"/>
        <v>1.9883234553172413</v>
      </c>
      <c r="H381" s="8">
        <v>0.59050000000000002</v>
      </c>
      <c r="I381" s="8">
        <f t="shared" si="191"/>
        <v>0.60270760401637202</v>
      </c>
      <c r="J381" s="9">
        <f t="shared" si="192"/>
        <v>0.80270760401637209</v>
      </c>
      <c r="K381" s="8">
        <v>1.179</v>
      </c>
      <c r="L381" s="8">
        <f t="shared" si="193"/>
        <v>1.2045635349639514</v>
      </c>
      <c r="M381" s="9">
        <f t="shared" si="218"/>
        <v>1.3823981705969208</v>
      </c>
      <c r="N381" s="17">
        <v>-13.8</v>
      </c>
      <c r="O381" s="17">
        <f t="shared" si="220"/>
        <v>-7.5602204059466773</v>
      </c>
      <c r="P381" s="79">
        <f t="shared" si="223"/>
        <v>-0.99379502842204426</v>
      </c>
      <c r="Q381" t="str">
        <f>_xll.BDH($Q$2,"PX_LAST",A381,A381,"Days=A","Fill=P")</f>
        <v>#N/A Invalid Security</v>
      </c>
      <c r="R381" t="e">
        <f t="shared" si="222"/>
        <v>#VALUE!</v>
      </c>
      <c r="S381" t="e">
        <f t="shared" si="224"/>
        <v>#VALUE!</v>
      </c>
      <c r="U381" s="40" t="e">
        <f t="shared" si="219"/>
        <v>#VALUE!</v>
      </c>
      <c r="V381" s="14" t="e">
        <f t="shared" si="215"/>
        <v>#VALUE!</v>
      </c>
      <c r="W381" t="e">
        <f t="shared" si="209"/>
        <v>#VALUE!</v>
      </c>
      <c r="X381" s="17" t="e">
        <f t="shared" si="198"/>
        <v>#VALUE!</v>
      </c>
      <c r="Y381" s="34" t="e">
        <f t="shared" si="214"/>
        <v>#VALUE!</v>
      </c>
      <c r="Z381">
        <v>0</v>
      </c>
      <c r="AB381" s="16">
        <f t="shared" si="221"/>
        <v>44408</v>
      </c>
      <c r="AC381" s="1" t="e">
        <f t="shared" si="194"/>
        <v>#VALUE!</v>
      </c>
      <c r="AD381" s="1" t="e">
        <f t="shared" si="194"/>
        <v>#VALUE!</v>
      </c>
      <c r="AE381" s="1" t="e">
        <f t="shared" si="194"/>
        <v>#VALUE!</v>
      </c>
      <c r="AF381" s="1" t="e">
        <f t="shared" si="188"/>
        <v>#VALUE!</v>
      </c>
      <c r="AG381">
        <v>0</v>
      </c>
      <c r="AH381" s="1">
        <v>3.2</v>
      </c>
      <c r="AJ381" s="16">
        <f t="shared" si="195"/>
        <v>44408</v>
      </c>
      <c r="AK381" s="1" t="e">
        <f t="shared" si="199"/>
        <v>#VALUE!</v>
      </c>
      <c r="AL381" s="1" t="e">
        <f t="shared" si="199"/>
        <v>#VALUE!</v>
      </c>
      <c r="AM381" s="1" t="e">
        <f t="shared" si="199"/>
        <v>#VALUE!</v>
      </c>
      <c r="AN381" s="1" t="e">
        <f t="shared" si="196"/>
        <v>#VALUE!</v>
      </c>
      <c r="AO381" s="1" t="e">
        <f t="shared" si="200"/>
        <v>#VALUE!</v>
      </c>
      <c r="AP381" s="1" t="e">
        <f t="shared" si="201"/>
        <v>#VALUE!</v>
      </c>
      <c r="AQ381" s="1" t="e">
        <f t="shared" si="202"/>
        <v>#VALUE!</v>
      </c>
      <c r="AR381" s="1" t="e">
        <f t="shared" si="203"/>
        <v>#VALUE!</v>
      </c>
      <c r="AU381" s="16">
        <f t="shared" si="207"/>
        <v>44408</v>
      </c>
      <c r="AV381" t="e">
        <f t="shared" si="210"/>
        <v>#VALUE!</v>
      </c>
      <c r="AW381" t="e">
        <f t="shared" si="211"/>
        <v>#VALUE!</v>
      </c>
      <c r="AZ381" s="7">
        <f t="shared" si="197"/>
        <v>44408</v>
      </c>
      <c r="BA381" s="1">
        <f>_xll.BDH($BA$4,"PX_LAST",$A380,$A380,"Days=A","Fill=P")</f>
        <v>4297.5</v>
      </c>
      <c r="BB381" s="1" t="e">
        <f t="shared" si="204"/>
        <v>#VALUE!</v>
      </c>
      <c r="BC381" s="1" t="e">
        <f t="shared" si="205"/>
        <v>#VALUE!</v>
      </c>
      <c r="BD381" s="1">
        <f t="shared" si="208"/>
        <v>2.221397632316946E-2</v>
      </c>
      <c r="BE381" s="1" t="e">
        <f t="shared" si="206"/>
        <v>#VALUE!</v>
      </c>
      <c r="BF381" s="1" t="e">
        <f t="shared" si="212"/>
        <v>#VALUE!</v>
      </c>
      <c r="BG381" s="1">
        <f t="shared" si="213"/>
        <v>181.81702797380331</v>
      </c>
    </row>
    <row r="382" spans="1:59" x14ac:dyDescent="0.25">
      <c r="A382" s="7">
        <v>44439</v>
      </c>
      <c r="B382" s="8">
        <v>-2.0424999999999999E-2</v>
      </c>
      <c r="C382" s="8">
        <f t="shared" si="189"/>
        <v>-4.9158342563927135E-3</v>
      </c>
      <c r="D382" s="9">
        <f t="shared" si="216"/>
        <v>0.83697480785085399</v>
      </c>
      <c r="E382" s="8">
        <v>8.6999999999999993</v>
      </c>
      <c r="F382" s="8">
        <f t="shared" si="190"/>
        <v>8.7850165920841423</v>
      </c>
      <c r="G382" s="9">
        <f t="shared" si="217"/>
        <v>1.6295955701840521</v>
      </c>
      <c r="H382" s="8">
        <v>-0.22239999999999999</v>
      </c>
      <c r="I382" s="8">
        <f t="shared" si="191"/>
        <v>-5.737847919672559E-2</v>
      </c>
      <c r="J382" s="9">
        <f t="shared" si="192"/>
        <v>0.14262152080327442</v>
      </c>
      <c r="K382" s="8">
        <v>1.276</v>
      </c>
      <c r="L382" s="8">
        <f t="shared" si="193"/>
        <v>1.2617127069927905</v>
      </c>
      <c r="M382" s="9">
        <f t="shared" si="218"/>
        <v>1.3643084698676864</v>
      </c>
      <c r="N382" s="17">
        <v>-56.3</v>
      </c>
      <c r="O382" s="17">
        <f t="shared" si="220"/>
        <v>-46.552044081189337</v>
      </c>
      <c r="P382" s="79">
        <f t="shared" si="223"/>
        <v>-1.5047204902673568</v>
      </c>
      <c r="Q382" t="str">
        <f>_xll.BDH($Q$2,"PX_LAST",A382,A382,"Days=A","Fill=P")</f>
        <v>#N/A Invalid Security</v>
      </c>
      <c r="R382" t="e">
        <f t="shared" si="222"/>
        <v>#VALUE!</v>
      </c>
      <c r="S382" t="e">
        <f t="shared" si="224"/>
        <v>#VALUE!</v>
      </c>
      <c r="U382" s="40" t="e">
        <f t="shared" si="219"/>
        <v>#VALUE!</v>
      </c>
      <c r="V382" s="14" t="e">
        <f t="shared" si="215"/>
        <v>#VALUE!</v>
      </c>
      <c r="W382" t="e">
        <f t="shared" si="209"/>
        <v>#VALUE!</v>
      </c>
      <c r="X382" s="17" t="e">
        <f t="shared" si="198"/>
        <v>#VALUE!</v>
      </c>
      <c r="Y382" s="34" t="e">
        <f t="shared" si="214"/>
        <v>#VALUE!</v>
      </c>
      <c r="Z382">
        <v>0</v>
      </c>
      <c r="AB382" s="16">
        <f t="shared" si="221"/>
        <v>44439</v>
      </c>
      <c r="AC382" s="1" t="e">
        <f t="shared" si="194"/>
        <v>#VALUE!</v>
      </c>
      <c r="AD382" s="1" t="e">
        <f t="shared" si="194"/>
        <v>#VALUE!</v>
      </c>
      <c r="AE382" s="1" t="e">
        <f t="shared" si="194"/>
        <v>#VALUE!</v>
      </c>
      <c r="AF382" s="1" t="e">
        <f t="shared" si="188"/>
        <v>#VALUE!</v>
      </c>
      <c r="AG382">
        <v>0</v>
      </c>
      <c r="AH382" s="1">
        <v>-56.3</v>
      </c>
      <c r="AJ382" s="16">
        <f t="shared" si="195"/>
        <v>44439</v>
      </c>
      <c r="AK382" s="1" t="e">
        <f t="shared" si="199"/>
        <v>#VALUE!</v>
      </c>
      <c r="AL382" s="1" t="e">
        <f t="shared" si="199"/>
        <v>#VALUE!</v>
      </c>
      <c r="AM382" s="1" t="e">
        <f t="shared" si="199"/>
        <v>#VALUE!</v>
      </c>
      <c r="AN382" s="1" t="e">
        <f t="shared" si="196"/>
        <v>#VALUE!</v>
      </c>
      <c r="AO382" s="1" t="e">
        <f t="shared" si="200"/>
        <v>#VALUE!</v>
      </c>
      <c r="AP382" s="1" t="e">
        <f t="shared" si="201"/>
        <v>#VALUE!</v>
      </c>
      <c r="AQ382" s="1" t="e">
        <f t="shared" si="202"/>
        <v>#VALUE!</v>
      </c>
      <c r="AR382" s="1" t="e">
        <f t="shared" si="203"/>
        <v>#VALUE!</v>
      </c>
      <c r="AU382" s="16">
        <f t="shared" si="207"/>
        <v>44439</v>
      </c>
      <c r="AV382" t="e">
        <f t="shared" si="210"/>
        <v>#VALUE!</v>
      </c>
      <c r="AW382" t="e">
        <f t="shared" si="211"/>
        <v>#VALUE!</v>
      </c>
      <c r="AZ382" s="7">
        <f t="shared" si="197"/>
        <v>44439</v>
      </c>
      <c r="BA382" s="1">
        <f>_xll.BDH($BA$4,"PX_LAST",$A381,$A381,"Days=A","Fill=P")</f>
        <v>4395.26</v>
      </c>
      <c r="BB382" s="1" t="e">
        <f t="shared" si="204"/>
        <v>#VALUE!</v>
      </c>
      <c r="BC382" s="1" t="e">
        <f t="shared" si="205"/>
        <v>#VALUE!</v>
      </c>
      <c r="BD382" s="1">
        <f t="shared" si="208"/>
        <v>2.274810936591054E-2</v>
      </c>
      <c r="BE382" s="1" t="e">
        <f t="shared" si="206"/>
        <v>#VALUE!</v>
      </c>
      <c r="BF382" s="1" t="e">
        <f t="shared" si="212"/>
        <v>#VALUE!</v>
      </c>
      <c r="BG382" s="1">
        <f t="shared" si="213"/>
        <v>185.95302161073619</v>
      </c>
    </row>
    <row r="383" spans="1:59" x14ac:dyDescent="0.25">
      <c r="A383" s="7">
        <v>44469</v>
      </c>
      <c r="B383" s="8">
        <v>-7.9319000000000001E-2</v>
      </c>
      <c r="C383" s="8">
        <f t="shared" si="189"/>
        <v>-6.4438366851278545E-2</v>
      </c>
      <c r="D383" s="9">
        <f t="shared" si="216"/>
        <v>0.60314491195735209</v>
      </c>
      <c r="E383" s="8">
        <v>8.3000000000000007</v>
      </c>
      <c r="F383" s="8">
        <f t="shared" si="190"/>
        <v>8.3970033184168287</v>
      </c>
      <c r="G383" s="9">
        <f t="shared" si="217"/>
        <v>1.3430393759186581</v>
      </c>
      <c r="H383" s="8">
        <v>-1.21E-2</v>
      </c>
      <c r="I383" s="8">
        <f t="shared" si="191"/>
        <v>-2.115569583934512E-2</v>
      </c>
      <c r="J383" s="9">
        <f t="shared" si="192"/>
        <v>0.17884430416065489</v>
      </c>
      <c r="K383" s="8">
        <v>0.89200000000000002</v>
      </c>
      <c r="L383" s="8">
        <f t="shared" si="193"/>
        <v>0.96594254139855806</v>
      </c>
      <c r="M383" s="9">
        <f t="shared" si="218"/>
        <v>1.0087841341398089</v>
      </c>
      <c r="N383" s="17">
        <v>-33.200000000000003</v>
      </c>
      <c r="O383" s="17">
        <f t="shared" si="220"/>
        <v>-35.87040881623787</v>
      </c>
      <c r="P383" s="79">
        <f t="shared" si="223"/>
        <v>-1.2811190725814625</v>
      </c>
      <c r="Q383" t="str">
        <f>_xll.BDH($Q$2,"PX_LAST",A383,A383,"Days=A","Fill=P")</f>
        <v>#N/A Invalid Security</v>
      </c>
      <c r="R383" t="e">
        <f t="shared" si="222"/>
        <v>#VALUE!</v>
      </c>
      <c r="S383" t="e">
        <f t="shared" si="224"/>
        <v>#VALUE!</v>
      </c>
      <c r="U383" s="40" t="e">
        <f t="shared" si="219"/>
        <v>#VALUE!</v>
      </c>
      <c r="V383" s="14" t="e">
        <f t="shared" si="215"/>
        <v>#VALUE!</v>
      </c>
      <c r="W383" t="e">
        <f t="shared" si="209"/>
        <v>#VALUE!</v>
      </c>
      <c r="X383" s="17" t="e">
        <f t="shared" si="198"/>
        <v>#VALUE!</v>
      </c>
      <c r="Y383" s="34" t="e">
        <f t="shared" si="214"/>
        <v>#VALUE!</v>
      </c>
      <c r="Z383">
        <v>0</v>
      </c>
      <c r="AB383" s="16">
        <f t="shared" si="221"/>
        <v>44469</v>
      </c>
      <c r="AC383" s="1" t="e">
        <f t="shared" si="194"/>
        <v>#VALUE!</v>
      </c>
      <c r="AD383" s="1" t="e">
        <f t="shared" si="194"/>
        <v>#VALUE!</v>
      </c>
      <c r="AE383" s="1" t="e">
        <f t="shared" si="194"/>
        <v>#VALUE!</v>
      </c>
      <c r="AF383" s="1" t="e">
        <f t="shared" si="188"/>
        <v>#VALUE!</v>
      </c>
      <c r="AG383">
        <v>0</v>
      </c>
      <c r="AH383" s="1">
        <v>-33.200000000000003</v>
      </c>
      <c r="AJ383" s="16">
        <f t="shared" si="195"/>
        <v>44469</v>
      </c>
      <c r="AK383" s="1" t="e">
        <f t="shared" si="199"/>
        <v>#VALUE!</v>
      </c>
      <c r="AL383" s="1" t="e">
        <f t="shared" si="199"/>
        <v>#VALUE!</v>
      </c>
      <c r="AM383" s="1" t="e">
        <f t="shared" si="199"/>
        <v>#VALUE!</v>
      </c>
      <c r="AN383" s="1" t="e">
        <f t="shared" si="196"/>
        <v>#VALUE!</v>
      </c>
      <c r="AO383" s="1" t="e">
        <f t="shared" si="200"/>
        <v>#VALUE!</v>
      </c>
      <c r="AP383" s="1" t="e">
        <f t="shared" si="201"/>
        <v>#VALUE!</v>
      </c>
      <c r="AQ383" s="1" t="e">
        <f t="shared" si="202"/>
        <v>#VALUE!</v>
      </c>
      <c r="AR383" s="1" t="e">
        <f t="shared" si="203"/>
        <v>#VALUE!</v>
      </c>
      <c r="AU383" s="16">
        <f t="shared" si="207"/>
        <v>44469</v>
      </c>
      <c r="AV383" t="e">
        <f t="shared" si="210"/>
        <v>#VALUE!</v>
      </c>
      <c r="AW383" t="e">
        <f t="shared" si="211"/>
        <v>#VALUE!</v>
      </c>
      <c r="AZ383" s="7">
        <f t="shared" si="197"/>
        <v>44469</v>
      </c>
      <c r="BA383" s="1">
        <f>_xll.BDH($BA$4,"PX_LAST",$A382,$A382,"Days=A","Fill=P")</f>
        <v>4522.68</v>
      </c>
      <c r="BB383" s="1" t="e">
        <f t="shared" si="204"/>
        <v>#VALUE!</v>
      </c>
      <c r="BC383" s="1" t="e">
        <f t="shared" si="205"/>
        <v>#VALUE!</v>
      </c>
      <c r="BD383" s="1">
        <f t="shared" si="208"/>
        <v>2.8990321391681118E-2</v>
      </c>
      <c r="BE383" s="1" t="e">
        <f t="shared" si="206"/>
        <v>#VALUE!</v>
      </c>
      <c r="BF383" s="1" t="e">
        <f t="shared" si="212"/>
        <v>#VALUE!</v>
      </c>
      <c r="BG383" s="1">
        <f t="shared" si="213"/>
        <v>191.34385947098565</v>
      </c>
    </row>
    <row r="384" spans="1:59" x14ac:dyDescent="0.25">
      <c r="A384" s="7">
        <v>44500</v>
      </c>
      <c r="B384" s="8">
        <v>-0.117018</v>
      </c>
      <c r="C384" s="8">
        <f t="shared" si="189"/>
        <v>-0.10650207337025572</v>
      </c>
      <c r="D384" s="9">
        <f t="shared" si="216"/>
        <v>0.42112438439835154</v>
      </c>
      <c r="E384" s="8">
        <v>8.1</v>
      </c>
      <c r="F384" s="8">
        <f t="shared" si="190"/>
        <v>8.1594006636833658</v>
      </c>
      <c r="G384" s="9">
        <f t="shared" si="217"/>
        <v>1.1471823291103687</v>
      </c>
      <c r="H384" s="8">
        <v>1.1326000000000001</v>
      </c>
      <c r="I384" s="8">
        <f t="shared" si="191"/>
        <v>0.90184886083213112</v>
      </c>
      <c r="J384" s="9">
        <f t="shared" si="192"/>
        <v>1.1018488608321311</v>
      </c>
      <c r="K384" s="8">
        <v>1.2529999999999999</v>
      </c>
      <c r="L384" s="8">
        <f t="shared" si="193"/>
        <v>1.1955885082797115</v>
      </c>
      <c r="M384" s="9">
        <f t="shared" si="218"/>
        <v>1.1702099613306505</v>
      </c>
      <c r="N384" s="17">
        <v>-16.100000000000001</v>
      </c>
      <c r="O384" s="17">
        <f t="shared" si="220"/>
        <v>-20.054081763247577</v>
      </c>
      <c r="P384" s="79">
        <f t="shared" si="223"/>
        <v>-0.96608633738582472</v>
      </c>
      <c r="Q384" t="str">
        <f>_xll.BDH($Q$2,"PX_LAST",A384,A384,"Days=A","Fill=P")</f>
        <v>#N/A Invalid Security</v>
      </c>
      <c r="R384" t="e">
        <f t="shared" si="222"/>
        <v>#VALUE!</v>
      </c>
      <c r="S384" t="e">
        <f t="shared" si="224"/>
        <v>#VALUE!</v>
      </c>
      <c r="U384" s="40" t="e">
        <f t="shared" si="219"/>
        <v>#VALUE!</v>
      </c>
      <c r="V384" s="14" t="e">
        <f t="shared" si="215"/>
        <v>#VALUE!</v>
      </c>
      <c r="W384" t="e">
        <f t="shared" si="209"/>
        <v>#VALUE!</v>
      </c>
      <c r="X384" s="17" t="e">
        <f t="shared" si="198"/>
        <v>#VALUE!</v>
      </c>
      <c r="Y384" s="34" t="e">
        <f t="shared" si="214"/>
        <v>#VALUE!</v>
      </c>
      <c r="Z384">
        <v>0</v>
      </c>
      <c r="AB384" s="16">
        <f t="shared" si="221"/>
        <v>44500</v>
      </c>
      <c r="AC384" s="1" t="e">
        <f t="shared" si="194"/>
        <v>#VALUE!</v>
      </c>
      <c r="AD384" s="1" t="e">
        <f t="shared" si="194"/>
        <v>#VALUE!</v>
      </c>
      <c r="AE384" s="1" t="e">
        <f t="shared" si="194"/>
        <v>#VALUE!</v>
      </c>
      <c r="AF384" s="1" t="e">
        <f t="shared" si="188"/>
        <v>#VALUE!</v>
      </c>
      <c r="AG384">
        <v>0</v>
      </c>
      <c r="AH384" s="1">
        <v>-16.100000000000001</v>
      </c>
      <c r="AJ384" s="16">
        <f t="shared" si="195"/>
        <v>44500</v>
      </c>
      <c r="AK384" s="1" t="e">
        <f t="shared" si="199"/>
        <v>#VALUE!</v>
      </c>
      <c r="AL384" s="1" t="e">
        <f t="shared" si="199"/>
        <v>#VALUE!</v>
      </c>
      <c r="AM384" s="1" t="e">
        <f t="shared" si="199"/>
        <v>#VALUE!</v>
      </c>
      <c r="AN384" s="1" t="e">
        <f t="shared" si="196"/>
        <v>#VALUE!</v>
      </c>
      <c r="AO384" s="1" t="e">
        <f t="shared" si="200"/>
        <v>#VALUE!</v>
      </c>
      <c r="AP384" s="1" t="e">
        <f t="shared" si="201"/>
        <v>#VALUE!</v>
      </c>
      <c r="AQ384" s="1" t="e">
        <f t="shared" si="202"/>
        <v>#VALUE!</v>
      </c>
      <c r="AR384" s="1" t="e">
        <f t="shared" si="203"/>
        <v>#VALUE!</v>
      </c>
      <c r="AU384" s="16">
        <f t="shared" si="207"/>
        <v>44500</v>
      </c>
      <c r="AV384" t="e">
        <f t="shared" si="210"/>
        <v>#VALUE!</v>
      </c>
      <c r="AW384" t="e">
        <f t="shared" si="211"/>
        <v>#VALUE!</v>
      </c>
      <c r="AZ384" s="7">
        <f t="shared" si="197"/>
        <v>44500</v>
      </c>
      <c r="BA384" s="1">
        <f>_xll.BDH($BA$4,"PX_LAST",$A383,$A383,"Days=A","Fill=P")</f>
        <v>4307.54</v>
      </c>
      <c r="BB384" s="1" t="e">
        <f t="shared" si="204"/>
        <v>#VALUE!</v>
      </c>
      <c r="BC384" s="1" t="e">
        <f t="shared" si="205"/>
        <v>#VALUE!</v>
      </c>
      <c r="BD384" s="1">
        <f t="shared" si="208"/>
        <v>-4.7569140421166334E-2</v>
      </c>
      <c r="BE384" s="1" t="e">
        <f t="shared" si="206"/>
        <v>#VALUE!</v>
      </c>
      <c r="BF384" s="1" t="e">
        <f t="shared" si="212"/>
        <v>#VALUE!</v>
      </c>
      <c r="BG384" s="1">
        <f t="shared" si="213"/>
        <v>182.24179655108242</v>
      </c>
    </row>
    <row r="385" spans="1:59" x14ac:dyDescent="0.25">
      <c r="A385" s="7">
        <v>44530</v>
      </c>
      <c r="B385" s="8">
        <v>9.9253999999999995E-2</v>
      </c>
      <c r="C385" s="8">
        <f t="shared" si="189"/>
        <v>5.8102785325948862E-2</v>
      </c>
      <c r="D385" s="9">
        <f t="shared" si="216"/>
        <v>1.1529664746243324</v>
      </c>
      <c r="E385" s="8">
        <v>7.9</v>
      </c>
      <c r="F385" s="8">
        <f t="shared" si="190"/>
        <v>7.9518801327366733</v>
      </c>
      <c r="G385" s="9">
        <f t="shared" si="217"/>
        <v>0.99324614792658694</v>
      </c>
      <c r="H385" s="8">
        <v>0.70199999999999996</v>
      </c>
      <c r="I385" s="8">
        <f t="shared" si="191"/>
        <v>0.74196977216642623</v>
      </c>
      <c r="J385" s="9">
        <f t="shared" si="192"/>
        <v>0.94196977216642619</v>
      </c>
      <c r="K385" s="8">
        <v>0.61399999999999999</v>
      </c>
      <c r="L385" s="8">
        <f t="shared" si="193"/>
        <v>0.73031770165594234</v>
      </c>
      <c r="M385" s="9">
        <f t="shared" si="218"/>
        <v>0.5484941845930541</v>
      </c>
      <c r="N385" s="17">
        <v>22.5</v>
      </c>
      <c r="O385" s="17">
        <f t="shared" si="220"/>
        <v>13.989183647350483</v>
      </c>
      <c r="P385" s="79">
        <f t="shared" si="223"/>
        <v>-0.50576381853476293</v>
      </c>
      <c r="Q385" t="str">
        <f>_xll.BDH($Q$2,"PX_LAST",A385,A385,"Days=A","Fill=P")</f>
        <v>#N/A Invalid Security</v>
      </c>
      <c r="R385" t="e">
        <f t="shared" si="222"/>
        <v>#VALUE!</v>
      </c>
      <c r="S385" t="e">
        <f t="shared" si="224"/>
        <v>#VALUE!</v>
      </c>
      <c r="U385" s="40" t="e">
        <f t="shared" si="219"/>
        <v>#VALUE!</v>
      </c>
      <c r="V385" s="14" t="e">
        <f t="shared" si="215"/>
        <v>#VALUE!</v>
      </c>
      <c r="W385" t="e">
        <f t="shared" si="209"/>
        <v>#VALUE!</v>
      </c>
      <c r="X385" s="17" t="e">
        <f t="shared" si="198"/>
        <v>#VALUE!</v>
      </c>
      <c r="Y385" s="34" t="e">
        <f t="shared" si="214"/>
        <v>#VALUE!</v>
      </c>
      <c r="Z385">
        <v>0</v>
      </c>
      <c r="AB385" s="16">
        <f t="shared" si="221"/>
        <v>44530</v>
      </c>
      <c r="AC385" s="1" t="e">
        <f t="shared" si="194"/>
        <v>#VALUE!</v>
      </c>
      <c r="AD385" s="1" t="e">
        <f t="shared" si="194"/>
        <v>#VALUE!</v>
      </c>
      <c r="AE385" s="1" t="e">
        <f t="shared" si="194"/>
        <v>#VALUE!</v>
      </c>
      <c r="AF385" s="1" t="e">
        <f t="shared" si="188"/>
        <v>#VALUE!</v>
      </c>
      <c r="AG385">
        <v>0</v>
      </c>
      <c r="AH385" s="1">
        <v>22.5</v>
      </c>
      <c r="AJ385" s="16">
        <f t="shared" si="195"/>
        <v>44530</v>
      </c>
      <c r="AK385" s="1" t="e">
        <f t="shared" si="199"/>
        <v>#VALUE!</v>
      </c>
      <c r="AL385" s="1" t="e">
        <f t="shared" si="199"/>
        <v>#VALUE!</v>
      </c>
      <c r="AM385" s="1" t="e">
        <f t="shared" si="199"/>
        <v>#VALUE!</v>
      </c>
      <c r="AN385" s="1" t="e">
        <f t="shared" si="196"/>
        <v>#VALUE!</v>
      </c>
      <c r="AO385" s="1" t="e">
        <f t="shared" si="200"/>
        <v>#VALUE!</v>
      </c>
      <c r="AP385" s="1" t="e">
        <f t="shared" si="201"/>
        <v>#VALUE!</v>
      </c>
      <c r="AQ385" s="1" t="e">
        <f t="shared" si="202"/>
        <v>#VALUE!</v>
      </c>
      <c r="AR385" s="1" t="e">
        <f t="shared" si="203"/>
        <v>#VALUE!</v>
      </c>
      <c r="AU385" s="16">
        <f t="shared" si="207"/>
        <v>44530</v>
      </c>
      <c r="AV385" t="e">
        <f t="shared" si="210"/>
        <v>#VALUE!</v>
      </c>
      <c r="AW385" t="e">
        <f t="shared" si="211"/>
        <v>#VALUE!</v>
      </c>
      <c r="AZ385" s="7">
        <f t="shared" si="197"/>
        <v>44530</v>
      </c>
      <c r="BA385" s="1">
        <f>_xll.BDH($BA$4,"PX_LAST",$A384,$A384,"Days=A","Fill=P")</f>
        <v>4605.38</v>
      </c>
      <c r="BB385" s="1" t="e">
        <f t="shared" si="204"/>
        <v>#VALUE!</v>
      </c>
      <c r="BC385" s="1" t="e">
        <f t="shared" si="205"/>
        <v>#VALUE!</v>
      </c>
      <c r="BD385" s="1">
        <f t="shared" si="208"/>
        <v>6.9143873301234615E-2</v>
      </c>
      <c r="BE385" s="1" t="e">
        <f t="shared" si="206"/>
        <v>#VALUE!</v>
      </c>
      <c r="BF385" s="1" t="e">
        <f t="shared" si="212"/>
        <v>#VALUE!</v>
      </c>
      <c r="BG385" s="1">
        <f t="shared" si="213"/>
        <v>194.84270024199984</v>
      </c>
    </row>
    <row r="386" spans="1:59" x14ac:dyDescent="0.25">
      <c r="A386" s="7">
        <v>44561</v>
      </c>
      <c r="B386" s="8">
        <v>3.5701999999999998E-2</v>
      </c>
      <c r="C386" s="8">
        <f t="shared" si="189"/>
        <v>4.0182157065189773E-2</v>
      </c>
      <c r="D386" s="9">
        <f t="shared" si="216"/>
        <v>1.0118427801420238</v>
      </c>
      <c r="E386" s="8">
        <v>7.7</v>
      </c>
      <c r="F386" s="8">
        <f t="shared" si="190"/>
        <v>7.7503760265473352</v>
      </c>
      <c r="G386" s="9">
        <f t="shared" si="217"/>
        <v>0.86088766753205215</v>
      </c>
      <c r="H386" s="8">
        <v>-0.2195</v>
      </c>
      <c r="I386" s="8">
        <f t="shared" si="191"/>
        <v>-2.7206045566714743E-2</v>
      </c>
      <c r="J386" s="9">
        <f t="shared" si="192"/>
        <v>0.17279395443328527</v>
      </c>
      <c r="K386" s="8">
        <v>1.0580000000000001</v>
      </c>
      <c r="L386" s="8">
        <f t="shared" si="193"/>
        <v>0.99246354033118855</v>
      </c>
      <c r="M386" s="9">
        <f t="shared" si="218"/>
        <v>0.84284012310559397</v>
      </c>
      <c r="N386" s="17">
        <v>19.5</v>
      </c>
      <c r="O386" s="17">
        <f t="shared" si="220"/>
        <v>18.3978367294701</v>
      </c>
      <c r="P386" s="79">
        <f t="shared" si="223"/>
        <v>-0.58396442543150884</v>
      </c>
      <c r="Q386" t="str">
        <f>_xll.BDH($Q$2,"PX_LAST",A386,A386,"Days=A","Fill=P")</f>
        <v>#N/A Invalid Security</v>
      </c>
      <c r="R386" t="e">
        <f t="shared" si="222"/>
        <v>#VALUE!</v>
      </c>
      <c r="S386" t="e">
        <f t="shared" si="224"/>
        <v>#VALUE!</v>
      </c>
      <c r="U386" s="40" t="e">
        <f t="shared" si="219"/>
        <v>#VALUE!</v>
      </c>
      <c r="V386" s="14" t="e">
        <f t="shared" si="215"/>
        <v>#VALUE!</v>
      </c>
      <c r="W386" t="e">
        <f t="shared" si="209"/>
        <v>#VALUE!</v>
      </c>
      <c r="X386" s="17" t="e">
        <f t="shared" si="198"/>
        <v>#VALUE!</v>
      </c>
      <c r="Y386" s="34" t="e">
        <f t="shared" si="214"/>
        <v>#VALUE!</v>
      </c>
      <c r="Z386">
        <v>0</v>
      </c>
      <c r="AB386" s="16">
        <f t="shared" si="221"/>
        <v>44561</v>
      </c>
      <c r="AC386" s="1" t="e">
        <f t="shared" si="194"/>
        <v>#VALUE!</v>
      </c>
      <c r="AD386" s="1" t="e">
        <f t="shared" si="194"/>
        <v>#VALUE!</v>
      </c>
      <c r="AE386" s="1" t="e">
        <f t="shared" si="194"/>
        <v>#VALUE!</v>
      </c>
      <c r="AF386" s="1" t="e">
        <f t="shared" si="188"/>
        <v>#VALUE!</v>
      </c>
      <c r="AG386">
        <v>0</v>
      </c>
      <c r="AH386" s="1">
        <v>19.5</v>
      </c>
      <c r="AJ386" s="16">
        <f t="shared" si="195"/>
        <v>44561</v>
      </c>
      <c r="AK386" s="1" t="e">
        <f t="shared" si="199"/>
        <v>#VALUE!</v>
      </c>
      <c r="AL386" s="1" t="e">
        <f t="shared" si="199"/>
        <v>#VALUE!</v>
      </c>
      <c r="AM386" s="1" t="e">
        <f t="shared" si="199"/>
        <v>#VALUE!</v>
      </c>
      <c r="AN386" s="1" t="e">
        <f t="shared" si="196"/>
        <v>#VALUE!</v>
      </c>
      <c r="AO386" s="1" t="e">
        <f t="shared" si="200"/>
        <v>#VALUE!</v>
      </c>
      <c r="AP386" s="1" t="e">
        <f t="shared" si="201"/>
        <v>#VALUE!</v>
      </c>
      <c r="AQ386" s="1" t="e">
        <f t="shared" si="202"/>
        <v>#VALUE!</v>
      </c>
      <c r="AR386" s="1" t="e">
        <f t="shared" si="203"/>
        <v>#VALUE!</v>
      </c>
      <c r="AU386" s="16">
        <f t="shared" si="207"/>
        <v>44561</v>
      </c>
      <c r="AV386" t="e">
        <f t="shared" si="210"/>
        <v>#VALUE!</v>
      </c>
      <c r="AW386" t="e">
        <f t="shared" si="211"/>
        <v>#VALUE!</v>
      </c>
      <c r="AZ386" s="7">
        <f t="shared" si="197"/>
        <v>44561</v>
      </c>
      <c r="BA386" s="1">
        <f>_xll.BDH($BA$4,"PX_LAST",$A385,$A385,"Days=A","Fill=P")</f>
        <v>4567</v>
      </c>
      <c r="BB386" s="1" t="e">
        <f t="shared" si="204"/>
        <v>#VALUE!</v>
      </c>
      <c r="BC386" s="1" t="e">
        <f t="shared" si="205"/>
        <v>#VALUE!</v>
      </c>
      <c r="BD386" s="1">
        <f t="shared" si="208"/>
        <v>-8.3337314184714906E-3</v>
      </c>
      <c r="BE386" s="1" t="e">
        <f t="shared" si="206"/>
        <v>#VALUE!</v>
      </c>
      <c r="BF386" s="1" t="e">
        <f t="shared" si="212"/>
        <v>#VALUE!</v>
      </c>
      <c r="BG386" s="1">
        <f t="shared" si="213"/>
        <v>193.21893350933325</v>
      </c>
    </row>
    <row r="387" spans="1:59" x14ac:dyDescent="0.25">
      <c r="A387" s="7">
        <v>44592</v>
      </c>
      <c r="B387" s="8">
        <v>-2.3987999999999999E-2</v>
      </c>
      <c r="C387" s="8">
        <f t="shared" si="189"/>
        <v>-1.1153968586962045E-2</v>
      </c>
      <c r="D387" s="9">
        <f t="shared" si="216"/>
        <v>0.63777147836742221</v>
      </c>
      <c r="E387" s="8">
        <v>6.3</v>
      </c>
      <c r="F387" s="8">
        <f t="shared" si="190"/>
        <v>6.5900752053094669</v>
      </c>
      <c r="G387" s="9">
        <f t="shared" si="217"/>
        <v>0.59043459392977038</v>
      </c>
      <c r="H387" s="8">
        <v>-0.3347</v>
      </c>
      <c r="I387" s="8">
        <f t="shared" si="191"/>
        <v>-0.27320120911334295</v>
      </c>
      <c r="J387" s="9">
        <f t="shared" si="192"/>
        <v>-7.3201209113342935E-2</v>
      </c>
      <c r="K387" s="8">
        <v>0.41799999999999998</v>
      </c>
      <c r="L387" s="8">
        <f t="shared" si="193"/>
        <v>0.53289270806623779</v>
      </c>
      <c r="M387" s="9">
        <f t="shared" si="218"/>
        <v>-0.13111977295638513</v>
      </c>
      <c r="N387" s="17">
        <v>-6.7</v>
      </c>
      <c r="O387" s="17">
        <f t="shared" si="220"/>
        <v>-1.6804326541059802</v>
      </c>
      <c r="P387" s="79">
        <f t="shared" si="223"/>
        <v>-0.97243289151016643</v>
      </c>
      <c r="Q387" t="str">
        <f>_xll.BDH($Q$2,"PX_LAST",A387,A387,"Days=A","Fill=P")</f>
        <v>#N/A Invalid Security</v>
      </c>
      <c r="R387" t="e">
        <f t="shared" si="222"/>
        <v>#VALUE!</v>
      </c>
      <c r="S387" t="e">
        <f t="shared" si="224"/>
        <v>#VALUE!</v>
      </c>
      <c r="U387" s="40" t="e">
        <f t="shared" si="219"/>
        <v>#VALUE!</v>
      </c>
      <c r="V387" s="14" t="e">
        <f t="shared" si="215"/>
        <v>#VALUE!</v>
      </c>
      <c r="W387" t="e">
        <f t="shared" si="209"/>
        <v>#VALUE!</v>
      </c>
      <c r="X387" s="17" t="e">
        <f t="shared" si="198"/>
        <v>#VALUE!</v>
      </c>
      <c r="Y387" s="34" t="e">
        <f t="shared" si="214"/>
        <v>#VALUE!</v>
      </c>
      <c r="Z387">
        <v>0</v>
      </c>
      <c r="AB387" s="16">
        <f t="shared" ref="AB387:AB419" si="225">A387</f>
        <v>44592</v>
      </c>
      <c r="AC387" s="1" t="e">
        <f t="shared" si="194"/>
        <v>#VALUE!</v>
      </c>
      <c r="AD387" s="1" t="e">
        <f t="shared" si="194"/>
        <v>#VALUE!</v>
      </c>
      <c r="AE387" s="1" t="e">
        <f t="shared" si="194"/>
        <v>#VALUE!</v>
      </c>
      <c r="AF387" s="1" t="e">
        <f t="shared" si="188"/>
        <v>#VALUE!</v>
      </c>
      <c r="AG387">
        <v>0</v>
      </c>
      <c r="AH387" s="1">
        <v>-6.7</v>
      </c>
      <c r="AJ387" s="16">
        <f t="shared" si="195"/>
        <v>44592</v>
      </c>
      <c r="AK387" s="1" t="e">
        <f t="shared" si="199"/>
        <v>#VALUE!</v>
      </c>
      <c r="AL387" s="1" t="e">
        <f t="shared" si="199"/>
        <v>#VALUE!</v>
      </c>
      <c r="AM387" s="1" t="e">
        <f t="shared" si="199"/>
        <v>#VALUE!</v>
      </c>
      <c r="AN387" s="1" t="e">
        <f t="shared" si="196"/>
        <v>#VALUE!</v>
      </c>
      <c r="AO387" s="1" t="e">
        <f t="shared" si="200"/>
        <v>#VALUE!</v>
      </c>
      <c r="AP387" s="1" t="e">
        <f t="shared" si="201"/>
        <v>#VALUE!</v>
      </c>
      <c r="AQ387" s="1" t="e">
        <f t="shared" si="202"/>
        <v>#VALUE!</v>
      </c>
      <c r="AR387" s="1" t="e">
        <f t="shared" si="203"/>
        <v>#VALUE!</v>
      </c>
      <c r="AU387" s="16">
        <f t="shared" si="207"/>
        <v>44592</v>
      </c>
      <c r="AV387" t="e">
        <f t="shared" si="210"/>
        <v>#VALUE!</v>
      </c>
      <c r="AW387" t="e">
        <f t="shared" si="211"/>
        <v>#VALUE!</v>
      </c>
      <c r="AZ387" s="7">
        <f t="shared" si="197"/>
        <v>44592</v>
      </c>
      <c r="BA387" s="1">
        <f>_xll.BDH($BA$4,"PX_LAST",$A386,$A386,"Days=A","Fill=P")</f>
        <v>4766.18</v>
      </c>
      <c r="BB387" s="1" t="e">
        <f t="shared" si="204"/>
        <v>#VALUE!</v>
      </c>
      <c r="BC387" s="1" t="e">
        <f t="shared" si="205"/>
        <v>#VALUE!</v>
      </c>
      <c r="BD387" s="1">
        <f t="shared" si="208"/>
        <v>4.3612874972629889E-2</v>
      </c>
      <c r="BE387" s="1" t="e">
        <f t="shared" si="206"/>
        <v>#VALUE!</v>
      </c>
      <c r="BF387" s="1" t="e">
        <f t="shared" si="212"/>
        <v>#VALUE!</v>
      </c>
      <c r="BG387" s="1">
        <f t="shared" si="213"/>
        <v>201.64576669882069</v>
      </c>
    </row>
    <row r="388" spans="1:59" x14ac:dyDescent="0.25">
      <c r="A388" s="7">
        <v>44620</v>
      </c>
      <c r="B388" s="8">
        <v>-3.3026E-2</v>
      </c>
      <c r="C388" s="8">
        <f t="shared" si="189"/>
        <v>-2.8651593717392409E-2</v>
      </c>
      <c r="D388" s="9">
        <f t="shared" si="216"/>
        <v>0.4009890412941734</v>
      </c>
      <c r="E388" s="8">
        <v>7.2</v>
      </c>
      <c r="F388" s="8">
        <f t="shared" si="190"/>
        <v>7.0780150410618941</v>
      </c>
      <c r="G388" s="9">
        <f t="shared" si="217"/>
        <v>0.60000945619770529</v>
      </c>
      <c r="H388" s="8">
        <v>0.16980000000000001</v>
      </c>
      <c r="I388" s="8">
        <f t="shared" si="191"/>
        <v>8.1199758177331424E-2</v>
      </c>
      <c r="J388" s="9">
        <f t="shared" si="192"/>
        <v>0.28119975817733145</v>
      </c>
      <c r="K388" s="8">
        <v>-8.6999999999999994E-2</v>
      </c>
      <c r="L388" s="8">
        <f t="shared" si="193"/>
        <v>3.6978541613247567E-2</v>
      </c>
      <c r="M388" s="9">
        <f t="shared" si="218"/>
        <v>-1.315631773373561</v>
      </c>
      <c r="N388" s="17">
        <v>40.1</v>
      </c>
      <c r="O388" s="17">
        <f t="shared" si="220"/>
        <v>31.743913469178811</v>
      </c>
      <c r="P388" s="79">
        <f t="shared" si="223"/>
        <v>-0.39384566959554268</v>
      </c>
      <c r="Q388" t="str">
        <f>_xll.BDH($Q$2,"PX_LAST",A388,A388,"Days=A","Fill=P")</f>
        <v>#N/A Invalid Security</v>
      </c>
      <c r="R388" t="e">
        <f t="shared" si="222"/>
        <v>#VALUE!</v>
      </c>
      <c r="S388" t="e">
        <f t="shared" si="224"/>
        <v>#VALUE!</v>
      </c>
      <c r="U388" s="40" t="e">
        <f t="shared" si="219"/>
        <v>#VALUE!</v>
      </c>
      <c r="V388" s="14" t="e">
        <f t="shared" si="215"/>
        <v>#VALUE!</v>
      </c>
      <c r="W388" t="e">
        <f t="shared" si="209"/>
        <v>#VALUE!</v>
      </c>
      <c r="X388" s="17" t="e">
        <f t="shared" si="198"/>
        <v>#VALUE!</v>
      </c>
      <c r="Y388" s="34" t="e">
        <f t="shared" si="214"/>
        <v>#VALUE!</v>
      </c>
      <c r="Z388">
        <v>0</v>
      </c>
      <c r="AB388" s="16">
        <f t="shared" si="225"/>
        <v>44620</v>
      </c>
      <c r="AC388" s="1" t="e">
        <f t="shared" si="194"/>
        <v>#VALUE!</v>
      </c>
      <c r="AD388" s="1" t="e">
        <f t="shared" si="194"/>
        <v>#VALUE!</v>
      </c>
      <c r="AE388" s="1" t="e">
        <f t="shared" si="194"/>
        <v>#VALUE!</v>
      </c>
      <c r="AF388" s="1" t="e">
        <f t="shared" si="194"/>
        <v>#VALUE!</v>
      </c>
      <c r="AG388">
        <v>0</v>
      </c>
      <c r="AH388" s="1">
        <v>40.1</v>
      </c>
      <c r="AJ388" s="16">
        <f t="shared" si="195"/>
        <v>44620</v>
      </c>
      <c r="AK388" s="1" t="e">
        <f t="shared" si="199"/>
        <v>#VALUE!</v>
      </c>
      <c r="AL388" s="1" t="e">
        <f t="shared" si="199"/>
        <v>#VALUE!</v>
      </c>
      <c r="AM388" s="1" t="e">
        <f t="shared" si="199"/>
        <v>#VALUE!</v>
      </c>
      <c r="AN388" s="1" t="e">
        <f t="shared" si="196"/>
        <v>#VALUE!</v>
      </c>
      <c r="AO388" s="1" t="e">
        <f t="shared" si="200"/>
        <v>#VALUE!</v>
      </c>
      <c r="AP388" s="1" t="e">
        <f t="shared" si="201"/>
        <v>#VALUE!</v>
      </c>
      <c r="AQ388" s="1" t="e">
        <f t="shared" si="202"/>
        <v>#VALUE!</v>
      </c>
      <c r="AR388" s="1" t="e">
        <f t="shared" si="203"/>
        <v>#VALUE!</v>
      </c>
      <c r="AU388" s="16">
        <f t="shared" si="207"/>
        <v>44620</v>
      </c>
      <c r="AV388" t="e">
        <f t="shared" si="210"/>
        <v>#VALUE!</v>
      </c>
      <c r="AW388" t="e">
        <f t="shared" si="211"/>
        <v>#VALUE!</v>
      </c>
      <c r="AZ388" s="7">
        <f t="shared" si="197"/>
        <v>44620</v>
      </c>
      <c r="BA388" s="1">
        <f>_xll.BDH($BA$4,"PX_LAST",$A387,$A387,"Days=A","Fill=P")</f>
        <v>4515.55</v>
      </c>
      <c r="BB388" s="1" t="e">
        <f t="shared" si="204"/>
        <v>#VALUE!</v>
      </c>
      <c r="BC388" s="1" t="e">
        <f t="shared" si="205"/>
        <v>#VALUE!</v>
      </c>
      <c r="BD388" s="1">
        <f t="shared" si="208"/>
        <v>-5.2585089106999772E-2</v>
      </c>
      <c r="BE388" s="1" t="e">
        <f t="shared" si="206"/>
        <v>#VALUE!</v>
      </c>
      <c r="BF388" s="1" t="e">
        <f t="shared" si="212"/>
        <v>#VALUE!</v>
      </c>
      <c r="BG388" s="1">
        <f t="shared" si="213"/>
        <v>191.04220608891393</v>
      </c>
    </row>
    <row r="389" spans="1:59" x14ac:dyDescent="0.25">
      <c r="A389" s="7">
        <v>44651</v>
      </c>
      <c r="B389" s="8">
        <v>-0.21782000000000001</v>
      </c>
      <c r="C389" s="8">
        <f t="shared" ref="C389:C416" si="226">C388*$AB$1+(1-$AB$1)*B389</f>
        <v>-0.17998631874347851</v>
      </c>
      <c r="D389" s="9">
        <f t="shared" si="216"/>
        <v>-1.1259187103706541</v>
      </c>
      <c r="E389" s="8">
        <v>6</v>
      </c>
      <c r="F389" s="8">
        <f t="shared" ref="F389:F416" si="227">F388*$AB$1+(1-$AB$1)*E389</f>
        <v>6.2156030082123799</v>
      </c>
      <c r="G389" s="9">
        <f t="shared" si="217"/>
        <v>0.35872028169303793</v>
      </c>
      <c r="H389" s="8">
        <v>-6.2100000000000002E-2</v>
      </c>
      <c r="I389" s="8">
        <f t="shared" ref="I389:I416" si="228">I388*$AB$1+(1-$AB$1)*H389</f>
        <v>-3.3440048364533716E-2</v>
      </c>
      <c r="J389" s="9">
        <f t="shared" ref="J389:J416" si="229">MAX(IF(I389&lt;-1,-1*SQRT(-I389),IF(I389&gt;1,SQRT(I389),I389)),-2)+0.2</f>
        <v>0.1665599516354663</v>
      </c>
      <c r="K389" s="8">
        <v>-0.123</v>
      </c>
      <c r="L389" s="8">
        <f t="shared" ref="L389:L416" si="230">L388*$AB$1+(1-$AB$1)*K389</f>
        <v>-9.1004291677350482E-2</v>
      </c>
      <c r="M389" s="9">
        <f t="shared" si="218"/>
        <v>-1.6011430482407705</v>
      </c>
      <c r="N389" s="17">
        <v>55.4</v>
      </c>
      <c r="O389" s="17">
        <f t="shared" si="220"/>
        <v>50.668782693835766</v>
      </c>
      <c r="P389" s="79">
        <f t="shared" si="223"/>
        <v>7.4827498359302844E-2</v>
      </c>
      <c r="Q389" t="str">
        <f>_xll.BDH($Q$2,"PX_LAST",A389,A389,"Days=A","Fill=P")</f>
        <v>#N/A Invalid Security</v>
      </c>
      <c r="R389" t="e">
        <f t="shared" si="222"/>
        <v>#VALUE!</v>
      </c>
      <c r="S389" t="e">
        <f t="shared" si="224"/>
        <v>#VALUE!</v>
      </c>
      <c r="U389" s="40" t="e">
        <f t="shared" si="219"/>
        <v>#VALUE!</v>
      </c>
      <c r="V389" s="14" t="e">
        <f t="shared" si="215"/>
        <v>#VALUE!</v>
      </c>
      <c r="W389" t="e">
        <f t="shared" si="209"/>
        <v>#VALUE!</v>
      </c>
      <c r="X389" s="17" t="e">
        <f t="shared" si="198"/>
        <v>#VALUE!</v>
      </c>
      <c r="Y389" s="34" t="e">
        <f t="shared" si="214"/>
        <v>#VALUE!</v>
      </c>
      <c r="Z389">
        <v>0</v>
      </c>
      <c r="AB389" s="16">
        <f t="shared" si="225"/>
        <v>44651</v>
      </c>
      <c r="AC389" s="1" t="e">
        <f t="shared" ref="AC389:AF419" si="231">IF(OR($V389=AC$4,$V390=AC$4),$U389,NA())</f>
        <v>#VALUE!</v>
      </c>
      <c r="AD389" s="1" t="e">
        <f t="shared" si="231"/>
        <v>#VALUE!</v>
      </c>
      <c r="AE389" s="1" t="e">
        <f t="shared" si="231"/>
        <v>#VALUE!</v>
      </c>
      <c r="AF389" s="1" t="e">
        <f t="shared" si="231"/>
        <v>#VALUE!</v>
      </c>
      <c r="AG389">
        <v>0</v>
      </c>
      <c r="AH389" s="1">
        <v>55.4</v>
      </c>
      <c r="AJ389" s="16">
        <f t="shared" ref="AJ389:AJ419" si="232">A389</f>
        <v>44651</v>
      </c>
      <c r="AK389" s="1" t="e">
        <f t="shared" si="199"/>
        <v>#VALUE!</v>
      </c>
      <c r="AL389" s="1" t="e">
        <f t="shared" si="199"/>
        <v>#VALUE!</v>
      </c>
      <c r="AM389" s="1" t="e">
        <f t="shared" si="199"/>
        <v>#VALUE!</v>
      </c>
      <c r="AN389" s="1" t="e">
        <f t="shared" si="199"/>
        <v>#VALUE!</v>
      </c>
      <c r="AO389" s="1" t="e">
        <f t="shared" si="200"/>
        <v>#VALUE!</v>
      </c>
      <c r="AP389" s="1" t="e">
        <f t="shared" si="201"/>
        <v>#VALUE!</v>
      </c>
      <c r="AQ389" s="1" t="e">
        <f t="shared" si="202"/>
        <v>#VALUE!</v>
      </c>
      <c r="AR389" s="1" t="e">
        <f t="shared" si="203"/>
        <v>#VALUE!</v>
      </c>
      <c r="AU389" s="16">
        <f t="shared" si="207"/>
        <v>44651</v>
      </c>
      <c r="AV389" t="e">
        <f t="shared" si="210"/>
        <v>#VALUE!</v>
      </c>
      <c r="AW389" t="e">
        <f t="shared" si="211"/>
        <v>#VALUE!</v>
      </c>
      <c r="AZ389" s="7">
        <f t="shared" ref="AZ389:AZ440" si="233">A389</f>
        <v>44651</v>
      </c>
      <c r="BA389" s="1">
        <f>_xll.BDH($BA$4,"PX_LAST",$A388,$A388,"Days=A","Fill=P")</f>
        <v>4373.9399999999996</v>
      </c>
      <c r="BB389" s="1" t="e">
        <f t="shared" si="204"/>
        <v>#VALUE!</v>
      </c>
      <c r="BC389" s="1" t="e">
        <f t="shared" si="205"/>
        <v>#VALUE!</v>
      </c>
      <c r="BD389" s="1">
        <f t="shared" si="208"/>
        <v>-3.1360520866782648E-2</v>
      </c>
      <c r="BE389" s="1" t="e">
        <f t="shared" si="206"/>
        <v>#VALUE!</v>
      </c>
      <c r="BF389" s="1" t="e">
        <f t="shared" si="212"/>
        <v>#VALUE!</v>
      </c>
      <c r="BG389" s="1">
        <f t="shared" si="213"/>
        <v>185.05102299842636</v>
      </c>
    </row>
    <row r="390" spans="1:59" x14ac:dyDescent="0.25">
      <c r="A390" s="7">
        <v>44681</v>
      </c>
      <c r="B390" s="8">
        <v>-6.2139E-2</v>
      </c>
      <c r="C390" s="8">
        <f t="shared" si="226"/>
        <v>-8.5708463748695701E-2</v>
      </c>
      <c r="D390" s="9">
        <f t="shared" si="216"/>
        <v>-0.42594255693303007</v>
      </c>
      <c r="E390" s="8">
        <v>4.3</v>
      </c>
      <c r="F390" s="8">
        <f t="shared" si="227"/>
        <v>4.683120601642476</v>
      </c>
      <c r="G390" s="9">
        <f t="shared" si="217"/>
        <v>-6.2411026886869996E-2</v>
      </c>
      <c r="H390" s="8">
        <v>-0.35099999999999998</v>
      </c>
      <c r="I390" s="8">
        <f t="shared" si="228"/>
        <v>-0.28748800967290672</v>
      </c>
      <c r="J390" s="9">
        <f t="shared" si="229"/>
        <v>-8.7488009672906708E-2</v>
      </c>
      <c r="K390" s="8">
        <v>-0.69899999999999995</v>
      </c>
      <c r="L390" s="8">
        <f t="shared" si="230"/>
        <v>-0.57740085833547017</v>
      </c>
      <c r="M390" s="9">
        <f t="shared" si="218"/>
        <v>-2.4269378639025154</v>
      </c>
      <c r="N390" s="17">
        <v>39.4</v>
      </c>
      <c r="O390" s="17">
        <f t="shared" si="220"/>
        <v>41.653756538767155</v>
      </c>
      <c r="P390" s="79">
        <f t="shared" si="223"/>
        <v>8.2697527458156506E-2</v>
      </c>
      <c r="Q390" t="str">
        <f>_xll.BDH($Q$2,"PX_LAST",A390,A390,"Days=A","Fill=P")</f>
        <v>#N/A Invalid Security</v>
      </c>
      <c r="R390" t="e">
        <f t="shared" si="222"/>
        <v>#VALUE!</v>
      </c>
      <c r="S390" t="e">
        <f t="shared" si="224"/>
        <v>#VALUE!</v>
      </c>
      <c r="U390" s="40" t="e">
        <f t="shared" si="219"/>
        <v>#VALUE!</v>
      </c>
      <c r="V390" s="14" t="e">
        <f t="shared" si="215"/>
        <v>#VALUE!</v>
      </c>
      <c r="W390" t="e">
        <f t="shared" si="209"/>
        <v>#VALUE!</v>
      </c>
      <c r="X390" s="17" t="e">
        <f t="shared" ref="X390:X416" si="234">IF(W390&lt;&gt;V389,U390,X389)</f>
        <v>#VALUE!</v>
      </c>
      <c r="Y390" s="34" t="e">
        <f t="shared" si="214"/>
        <v>#VALUE!</v>
      </c>
      <c r="Z390">
        <v>0</v>
      </c>
      <c r="AB390" s="16">
        <f t="shared" si="225"/>
        <v>44681</v>
      </c>
      <c r="AC390" s="1" t="e">
        <f t="shared" si="231"/>
        <v>#VALUE!</v>
      </c>
      <c r="AD390" s="1" t="e">
        <f t="shared" si="231"/>
        <v>#VALUE!</v>
      </c>
      <c r="AE390" s="1" t="e">
        <f t="shared" si="231"/>
        <v>#VALUE!</v>
      </c>
      <c r="AF390" s="1" t="e">
        <f t="shared" si="231"/>
        <v>#VALUE!</v>
      </c>
      <c r="AG390">
        <v>0</v>
      </c>
      <c r="AH390" s="1">
        <v>62</v>
      </c>
      <c r="AJ390" s="16">
        <f t="shared" si="232"/>
        <v>44681</v>
      </c>
      <c r="AK390" s="1" t="e">
        <f t="shared" ref="AK390:AN440" si="235">IF(OR($Y390=AK$4,$Y391=AK$4),$U390,NA())</f>
        <v>#VALUE!</v>
      </c>
      <c r="AL390" s="1" t="e">
        <f t="shared" si="235"/>
        <v>#VALUE!</v>
      </c>
      <c r="AM390" s="1" t="e">
        <f t="shared" si="235"/>
        <v>#VALUE!</v>
      </c>
      <c r="AN390" s="1" t="e">
        <f t="shared" si="235"/>
        <v>#VALUE!</v>
      </c>
      <c r="AO390" s="1" t="e">
        <f t="shared" ref="AO390:AO440" si="236">IF(OR($Y390=AO$4,$Y391=AO$4),$BA390,NA())</f>
        <v>#VALUE!</v>
      </c>
      <c r="AP390" s="1" t="e">
        <f t="shared" ref="AP390:AP440" si="237">IF(OR($Y390=AP$4,$Y391=AP$4),$BA390,NA())</f>
        <v>#VALUE!</v>
      </c>
      <c r="AQ390" s="1" t="e">
        <f t="shared" ref="AQ390:AQ440" si="238">IF(OR($Y390=AQ$4,$Y391=AQ$4),$BA390,NA())</f>
        <v>#VALUE!</v>
      </c>
      <c r="AR390" s="1" t="e">
        <f t="shared" ref="AR390:AR440" si="239">IF(OR($Y390=AR$4,$Y391=AR$4),$BA390,NA())</f>
        <v>#VALUE!</v>
      </c>
      <c r="AU390" s="16">
        <f t="shared" si="207"/>
        <v>44681</v>
      </c>
      <c r="AV390" t="e">
        <f t="shared" si="210"/>
        <v>#VALUE!</v>
      </c>
      <c r="AW390" t="e">
        <f t="shared" si="211"/>
        <v>#VALUE!</v>
      </c>
      <c r="AZ390" s="7">
        <f t="shared" si="233"/>
        <v>44681</v>
      </c>
      <c r="BA390" s="1">
        <f>_xll.BDH($BA$4,"PX_LAST",$A389,$A389,"Days=A","Fill=P")</f>
        <v>4530.41</v>
      </c>
      <c r="BB390" s="1" t="e">
        <f t="shared" ref="BB390:BB440" si="240">Y390</f>
        <v>#VALUE!</v>
      </c>
      <c r="BC390" s="1" t="e">
        <f t="shared" ref="BC390:BC440" si="241">_xlfn.XLOOKUP(BB390,$BJ$5:$BJ$8,$BK$5:$BK$8)</f>
        <v>#VALUE!</v>
      </c>
      <c r="BD390" s="1">
        <f t="shared" si="208"/>
        <v>3.5773238773280092E-2</v>
      </c>
      <c r="BE390" s="1" t="e">
        <f t="shared" ref="BE390:BE440" si="242">BC389*BD390</f>
        <v>#VALUE!</v>
      </c>
      <c r="BF390" s="1" t="e">
        <f t="shared" si="212"/>
        <v>#VALUE!</v>
      </c>
      <c r="BG390" s="1">
        <f t="shared" si="213"/>
        <v>191.67089742938882</v>
      </c>
    </row>
    <row r="391" spans="1:59" x14ac:dyDescent="0.25">
      <c r="A391" s="7">
        <v>44712</v>
      </c>
      <c r="B391" s="8">
        <v>-9.0469999999999995E-2</v>
      </c>
      <c r="C391" s="8">
        <f t="shared" si="226"/>
        <v>-8.9517692749739142E-2</v>
      </c>
      <c r="D391" s="9">
        <f t="shared" si="216"/>
        <v>-0.65464617703136774</v>
      </c>
      <c r="E391" s="8">
        <v>2.7</v>
      </c>
      <c r="F391" s="8">
        <f t="shared" si="227"/>
        <v>3.0966241203284954</v>
      </c>
      <c r="G391" s="9">
        <f t="shared" si="217"/>
        <v>-0.56875550158246735</v>
      </c>
      <c r="H391" s="8">
        <v>-0.6411</v>
      </c>
      <c r="I391" s="8">
        <f t="shared" si="228"/>
        <v>-0.57037760193458131</v>
      </c>
      <c r="J391" s="9">
        <f t="shared" si="229"/>
        <v>-0.3703776019345813</v>
      </c>
      <c r="K391" s="8">
        <v>-0.50600000000000001</v>
      </c>
      <c r="L391" s="8">
        <f t="shared" si="230"/>
        <v>-0.52028017166709406</v>
      </c>
      <c r="M391" s="9">
        <f t="shared" si="218"/>
        <v>-2.1141507882757815</v>
      </c>
      <c r="N391" s="17">
        <v>-37.799999999999997</v>
      </c>
      <c r="O391" s="17">
        <f t="shared" si="220"/>
        <v>-21.909248692246567</v>
      </c>
      <c r="P391" s="79">
        <f t="shared" si="223"/>
        <v>-1.415491748069861</v>
      </c>
      <c r="Q391" t="str">
        <f>_xll.BDH($Q$2,"PX_LAST",A391,A391,"Days=A","Fill=P")</f>
        <v>#N/A Invalid Security</v>
      </c>
      <c r="R391" t="e">
        <f t="shared" si="222"/>
        <v>#VALUE!</v>
      </c>
      <c r="S391" t="e">
        <f t="shared" si="224"/>
        <v>#VALUE!</v>
      </c>
      <c r="U391" s="40" t="e">
        <f t="shared" si="219"/>
        <v>#VALUE!</v>
      </c>
      <c r="V391" s="14" t="e">
        <f t="shared" si="215"/>
        <v>#VALUE!</v>
      </c>
      <c r="W391" t="e">
        <f t="shared" si="209"/>
        <v>#VALUE!</v>
      </c>
      <c r="X391" s="17" t="e">
        <f t="shared" si="234"/>
        <v>#VALUE!</v>
      </c>
      <c r="Y391" s="34" t="e">
        <f t="shared" si="214"/>
        <v>#VALUE!</v>
      </c>
      <c r="Z391">
        <v>0</v>
      </c>
      <c r="AB391" s="16">
        <f t="shared" si="225"/>
        <v>44712</v>
      </c>
      <c r="AC391" s="1" t="e">
        <f t="shared" si="231"/>
        <v>#VALUE!</v>
      </c>
      <c r="AD391" s="1" t="e">
        <f t="shared" si="231"/>
        <v>#VALUE!</v>
      </c>
      <c r="AE391" s="1" t="e">
        <f t="shared" si="231"/>
        <v>#VALUE!</v>
      </c>
      <c r="AF391" s="1" t="e">
        <f t="shared" si="231"/>
        <v>#VALUE!</v>
      </c>
      <c r="AG391">
        <v>0</v>
      </c>
      <c r="AH391" s="1">
        <v>-37.799999999999997</v>
      </c>
      <c r="AJ391" s="16">
        <f t="shared" si="232"/>
        <v>44712</v>
      </c>
      <c r="AK391" s="1" t="e">
        <f t="shared" si="235"/>
        <v>#VALUE!</v>
      </c>
      <c r="AL391" s="1" t="e">
        <f t="shared" si="235"/>
        <v>#VALUE!</v>
      </c>
      <c r="AM391" s="1" t="e">
        <f t="shared" si="235"/>
        <v>#VALUE!</v>
      </c>
      <c r="AN391" s="1" t="e">
        <f t="shared" si="235"/>
        <v>#VALUE!</v>
      </c>
      <c r="AO391" s="1" t="e">
        <f t="shared" si="236"/>
        <v>#VALUE!</v>
      </c>
      <c r="AP391" s="1" t="e">
        <f t="shared" si="237"/>
        <v>#VALUE!</v>
      </c>
      <c r="AQ391" s="1" t="e">
        <f t="shared" si="238"/>
        <v>#VALUE!</v>
      </c>
      <c r="AR391" s="1" t="e">
        <f t="shared" si="239"/>
        <v>#VALUE!</v>
      </c>
      <c r="AU391" s="16">
        <f t="shared" ref="AU391:AU419" si="243">A391</f>
        <v>44712</v>
      </c>
      <c r="AV391" t="e">
        <f t="shared" si="210"/>
        <v>#VALUE!</v>
      </c>
      <c r="AW391" t="e">
        <f t="shared" si="211"/>
        <v>#VALUE!</v>
      </c>
      <c r="AZ391" s="7">
        <f t="shared" si="233"/>
        <v>44712</v>
      </c>
      <c r="BA391" s="1">
        <f>_xll.BDH($BA$4,"PX_LAST",$A390,$A390,"Days=A","Fill=P")</f>
        <v>4131.93</v>
      </c>
      <c r="BB391" s="1" t="e">
        <f t="shared" si="240"/>
        <v>#VALUE!</v>
      </c>
      <c r="BC391" s="1" t="e">
        <f t="shared" si="241"/>
        <v>#VALUE!</v>
      </c>
      <c r="BD391" s="1">
        <f t="shared" ref="BD391:BD440" si="244">BA391/BA390-1</f>
        <v>-8.7956719149039353E-2</v>
      </c>
      <c r="BE391" s="1" t="e">
        <f t="shared" si="242"/>
        <v>#VALUE!</v>
      </c>
      <c r="BF391" s="1" t="e">
        <f t="shared" si="212"/>
        <v>#VALUE!</v>
      </c>
      <c r="BG391" s="1">
        <f t="shared" si="213"/>
        <v>174.81215413514772</v>
      </c>
    </row>
    <row r="392" spans="1:59" x14ac:dyDescent="0.25">
      <c r="A392" s="7">
        <v>44742</v>
      </c>
      <c r="B392" s="8">
        <v>-0.19217999999999999</v>
      </c>
      <c r="C392" s="8">
        <f t="shared" si="226"/>
        <v>-0.17164753854994783</v>
      </c>
      <c r="D392" s="9">
        <f t="shared" si="216"/>
        <v>-1.7513940442535412</v>
      </c>
      <c r="E392" s="8">
        <v>1.4</v>
      </c>
      <c r="F392" s="8">
        <f t="shared" si="227"/>
        <v>1.7393248240656991</v>
      </c>
      <c r="G392" s="9">
        <f t="shared" si="217"/>
        <v>-1.0522353477634792</v>
      </c>
      <c r="H392" s="8">
        <v>-0.28749999999999998</v>
      </c>
      <c r="I392" s="8">
        <f t="shared" si="228"/>
        <v>-0.34407552038691624</v>
      </c>
      <c r="J392" s="9">
        <f t="shared" si="229"/>
        <v>-0.14407552038691623</v>
      </c>
      <c r="K392" s="8">
        <v>-1.1319999999999999</v>
      </c>
      <c r="L392" s="8">
        <f t="shared" si="230"/>
        <v>-1.0096560343334189</v>
      </c>
      <c r="M392" s="9">
        <f t="shared" si="218"/>
        <v>-2.8295807562884012</v>
      </c>
      <c r="N392" s="17">
        <v>-71.599999999999994</v>
      </c>
      <c r="O392" s="17">
        <f t="shared" si="220"/>
        <v>-61.661849738449312</v>
      </c>
      <c r="P392" s="79">
        <f t="shared" si="223"/>
        <v>-2.3929321426824224</v>
      </c>
      <c r="Q392" t="str">
        <f>_xll.BDH($Q$2,"PX_LAST",A392,A392,"Days=A","Fill=P")</f>
        <v>#N/A Invalid Security</v>
      </c>
      <c r="R392" t="e">
        <f t="shared" si="222"/>
        <v>#VALUE!</v>
      </c>
      <c r="S392" t="e">
        <f t="shared" si="224"/>
        <v>#VALUE!</v>
      </c>
      <c r="U392" s="40" t="e">
        <f t="shared" si="219"/>
        <v>#VALUE!</v>
      </c>
      <c r="V392" s="14" t="e">
        <f t="shared" si="215"/>
        <v>#VALUE!</v>
      </c>
      <c r="W392" t="e">
        <f t="shared" ref="W392:W416" si="245">IF(OR(ABS($U392-$U391)&gt;$AB$2,U392*U391&lt;0),V392,W391)</f>
        <v>#VALUE!</v>
      </c>
      <c r="X392" s="17" t="e">
        <f t="shared" si="234"/>
        <v>#VALUE!</v>
      </c>
      <c r="Y392" s="34" t="e">
        <f t="shared" si="214"/>
        <v>#VALUE!</v>
      </c>
      <c r="Z392">
        <v>0</v>
      </c>
      <c r="AB392" s="16">
        <f t="shared" si="225"/>
        <v>44742</v>
      </c>
      <c r="AC392" s="1" t="e">
        <f t="shared" si="231"/>
        <v>#VALUE!</v>
      </c>
      <c r="AD392" s="1" t="e">
        <f t="shared" si="231"/>
        <v>#VALUE!</v>
      </c>
      <c r="AE392" s="1" t="e">
        <f t="shared" si="231"/>
        <v>#VALUE!</v>
      </c>
      <c r="AF392" s="1" t="e">
        <f t="shared" si="231"/>
        <v>#VALUE!</v>
      </c>
      <c r="AG392">
        <v>0</v>
      </c>
      <c r="AH392" s="1">
        <v>-71.599999999999994</v>
      </c>
      <c r="AJ392" s="16">
        <f t="shared" si="232"/>
        <v>44742</v>
      </c>
      <c r="AK392" s="1" t="e">
        <f t="shared" si="235"/>
        <v>#VALUE!</v>
      </c>
      <c r="AL392" s="1" t="e">
        <f t="shared" si="235"/>
        <v>#VALUE!</v>
      </c>
      <c r="AM392" s="1" t="e">
        <f t="shared" si="235"/>
        <v>#VALUE!</v>
      </c>
      <c r="AN392" s="1" t="e">
        <f t="shared" si="235"/>
        <v>#VALUE!</v>
      </c>
      <c r="AO392" s="1" t="e">
        <f t="shared" si="236"/>
        <v>#VALUE!</v>
      </c>
      <c r="AP392" s="1" t="e">
        <f t="shared" si="237"/>
        <v>#VALUE!</v>
      </c>
      <c r="AQ392" s="1" t="e">
        <f t="shared" si="238"/>
        <v>#VALUE!</v>
      </c>
      <c r="AR392" s="1" t="e">
        <f t="shared" si="239"/>
        <v>#VALUE!</v>
      </c>
      <c r="AU392" s="16">
        <f t="shared" si="243"/>
        <v>44742</v>
      </c>
      <c r="AV392" t="e">
        <f t="shared" ref="AV392:AV419" si="246">IF($V392="E",4,IF($V392="R",2,IF($V392="SD",3,1)))</f>
        <v>#VALUE!</v>
      </c>
      <c r="AW392" t="e">
        <f t="shared" ref="AW392:AW419" si="247">IF($W392="E",4,IF($W392="R",2,IF($W392="SD",3,1)))</f>
        <v>#VALUE!</v>
      </c>
      <c r="AZ392" s="7">
        <f t="shared" si="233"/>
        <v>44742</v>
      </c>
      <c r="BA392" s="1">
        <f>_xll.BDH($BA$4,"PX_LAST",$A391,$A391,"Days=A","Fill=P")</f>
        <v>4132.1499999999996</v>
      </c>
      <c r="BB392" s="1" t="e">
        <f t="shared" si="240"/>
        <v>#VALUE!</v>
      </c>
      <c r="BC392" s="1" t="e">
        <f t="shared" si="241"/>
        <v>#VALUE!</v>
      </c>
      <c r="BD392" s="1">
        <f t="shared" si="244"/>
        <v>5.3243883608722342E-5</v>
      </c>
      <c r="BE392" s="1" t="e">
        <f t="shared" si="242"/>
        <v>#VALUE!</v>
      </c>
      <c r="BF392" s="1" t="e">
        <f t="shared" ref="BF392:BF440" si="248">BF391*(1+BE392)</f>
        <v>#VALUE!</v>
      </c>
      <c r="BG392" s="1">
        <f t="shared" ref="BG392:BG440" si="249">BG391*(1+BD392)</f>
        <v>174.8214618131359</v>
      </c>
    </row>
    <row r="393" spans="1:59" x14ac:dyDescent="0.25">
      <c r="A393" s="7">
        <v>44773</v>
      </c>
      <c r="B393" s="8">
        <v>-0.217005</v>
      </c>
      <c r="C393" s="8">
        <f t="shared" si="226"/>
        <v>-0.20793350770998958</v>
      </c>
      <c r="D393" s="9">
        <f t="shared" si="216"/>
        <v>-2.0522130997970636</v>
      </c>
      <c r="E393" s="8">
        <v>-0.2</v>
      </c>
      <c r="F393" s="8">
        <f t="shared" si="227"/>
        <v>0.1878649648131398</v>
      </c>
      <c r="G393" s="9">
        <f t="shared" si="217"/>
        <v>-1.5756436049447355</v>
      </c>
      <c r="H393" s="8">
        <v>0.41120000000000001</v>
      </c>
      <c r="I393" s="8">
        <f t="shared" si="228"/>
        <v>0.2601448959226168</v>
      </c>
      <c r="J393" s="9">
        <f t="shared" si="229"/>
        <v>0.46014489592261681</v>
      </c>
      <c r="K393" s="8">
        <v>-0.52700000000000002</v>
      </c>
      <c r="L393" s="8">
        <f t="shared" si="230"/>
        <v>-0.62353120686668384</v>
      </c>
      <c r="M393" s="9">
        <f t="shared" si="218"/>
        <v>-1.8315555830118837</v>
      </c>
      <c r="N393" s="17">
        <v>-61.8</v>
      </c>
      <c r="O393" s="17">
        <f t="shared" si="220"/>
        <v>-61.77236994768986</v>
      </c>
      <c r="P393" s="79">
        <f t="shared" si="223"/>
        <v>-2.118162524693596</v>
      </c>
      <c r="Q393" t="str">
        <f>_xll.BDH($Q$2,"PX_LAST",A393,A393,"Days=A","Fill=P")</f>
        <v>#N/A Invalid Security</v>
      </c>
      <c r="R393" t="e">
        <f t="shared" si="222"/>
        <v>#VALUE!</v>
      </c>
      <c r="S393" t="e">
        <f t="shared" si="224"/>
        <v>#VALUE!</v>
      </c>
      <c r="U393" s="40" t="e">
        <f t="shared" si="219"/>
        <v>#VALUE!</v>
      </c>
      <c r="V393" s="14" t="e">
        <f t="shared" si="215"/>
        <v>#VALUE!</v>
      </c>
      <c r="W393" t="e">
        <f t="shared" si="245"/>
        <v>#VALUE!</v>
      </c>
      <c r="X393" s="17" t="e">
        <f t="shared" si="234"/>
        <v>#VALUE!</v>
      </c>
      <c r="Y393" s="34" t="e">
        <f t="shared" si="214"/>
        <v>#VALUE!</v>
      </c>
      <c r="Z393">
        <v>0</v>
      </c>
      <c r="AB393" s="16">
        <f t="shared" si="225"/>
        <v>44773</v>
      </c>
      <c r="AC393" s="1" t="e">
        <f t="shared" si="231"/>
        <v>#VALUE!</v>
      </c>
      <c r="AD393" s="1" t="e">
        <f t="shared" si="231"/>
        <v>#VALUE!</v>
      </c>
      <c r="AE393" s="1" t="e">
        <f t="shared" si="231"/>
        <v>#VALUE!</v>
      </c>
      <c r="AF393" s="1" t="e">
        <f t="shared" si="231"/>
        <v>#VALUE!</v>
      </c>
      <c r="AG393">
        <v>0</v>
      </c>
      <c r="AH393" s="1">
        <v>-61.8</v>
      </c>
      <c r="AJ393" s="16">
        <f t="shared" si="232"/>
        <v>44773</v>
      </c>
      <c r="AK393" s="1" t="e">
        <f t="shared" si="235"/>
        <v>#VALUE!</v>
      </c>
      <c r="AL393" s="1" t="e">
        <f t="shared" si="235"/>
        <v>#VALUE!</v>
      </c>
      <c r="AM393" s="1" t="e">
        <f t="shared" si="235"/>
        <v>#VALUE!</v>
      </c>
      <c r="AN393" s="1" t="e">
        <f t="shared" si="235"/>
        <v>#VALUE!</v>
      </c>
      <c r="AO393" s="1" t="e">
        <f t="shared" si="236"/>
        <v>#VALUE!</v>
      </c>
      <c r="AP393" s="1" t="e">
        <f t="shared" si="237"/>
        <v>#VALUE!</v>
      </c>
      <c r="AQ393" s="1" t="e">
        <f t="shared" si="238"/>
        <v>#VALUE!</v>
      </c>
      <c r="AR393" s="1" t="e">
        <f t="shared" si="239"/>
        <v>#VALUE!</v>
      </c>
      <c r="AU393" s="16">
        <f t="shared" si="243"/>
        <v>44773</v>
      </c>
      <c r="AV393" t="e">
        <f t="shared" si="246"/>
        <v>#VALUE!</v>
      </c>
      <c r="AW393" t="e">
        <f t="shared" si="247"/>
        <v>#VALUE!</v>
      </c>
      <c r="AZ393" s="7">
        <f t="shared" si="233"/>
        <v>44773</v>
      </c>
      <c r="BA393" s="1">
        <f>_xll.BDH($BA$4,"PX_LAST",$A392,$A392,"Days=A","Fill=P")</f>
        <v>3785.38</v>
      </c>
      <c r="BB393" s="1" t="e">
        <f t="shared" si="240"/>
        <v>#VALUE!</v>
      </c>
      <c r="BC393" s="1" t="e">
        <f t="shared" si="241"/>
        <v>#VALUE!</v>
      </c>
      <c r="BD393" s="1">
        <f t="shared" si="244"/>
        <v>-8.3919993223866451E-2</v>
      </c>
      <c r="BE393" s="1" t="e">
        <f t="shared" si="242"/>
        <v>#VALUE!</v>
      </c>
      <c r="BF393" s="1" t="e">
        <f t="shared" si="248"/>
        <v>#VALUE!</v>
      </c>
      <c r="BG393" s="1">
        <f t="shared" si="249"/>
        <v>160.1504459223911</v>
      </c>
    </row>
    <row r="394" spans="1:59" x14ac:dyDescent="0.25">
      <c r="A394" s="7">
        <v>44804</v>
      </c>
      <c r="B394" s="8">
        <v>-0.111026</v>
      </c>
      <c r="C394" s="8">
        <f t="shared" si="226"/>
        <v>-0.13040750154199793</v>
      </c>
      <c r="D394" s="9">
        <f t="shared" si="216"/>
        <v>-1.1287714864821938</v>
      </c>
      <c r="E394" s="8">
        <v>-0.9</v>
      </c>
      <c r="F394" s="8">
        <f t="shared" si="227"/>
        <v>-0.68242700703737214</v>
      </c>
      <c r="G394" s="9">
        <f t="shared" si="217"/>
        <v>-1.8563436667234023</v>
      </c>
      <c r="H394" s="8">
        <v>0.25259999999999999</v>
      </c>
      <c r="I394" s="8">
        <f t="shared" si="228"/>
        <v>0.25410897918452335</v>
      </c>
      <c r="J394" s="9">
        <f t="shared" si="229"/>
        <v>0.45410897918452336</v>
      </c>
      <c r="K394" s="8">
        <v>-0.41499999999999998</v>
      </c>
      <c r="L394" s="8">
        <f t="shared" si="230"/>
        <v>-0.45670624137333682</v>
      </c>
      <c r="M394" s="9">
        <f t="shared" si="218"/>
        <v>-1.3624994104505459</v>
      </c>
      <c r="N394" s="17">
        <v>-27.6</v>
      </c>
      <c r="O394" s="17">
        <f t="shared" si="220"/>
        <v>-34.434473989537977</v>
      </c>
      <c r="P394" s="79">
        <f t="shared" si="223"/>
        <v>-1.1703454008734704</v>
      </c>
      <c r="Q394" t="str">
        <f>_xll.BDH($Q$2,"PX_LAST",A394,A394,"Days=A","Fill=P")</f>
        <v>#N/A Invalid Security</v>
      </c>
      <c r="R394" t="e">
        <f t="shared" si="222"/>
        <v>#VALUE!</v>
      </c>
      <c r="S394" t="e">
        <f t="shared" si="224"/>
        <v>#VALUE!</v>
      </c>
      <c r="U394" s="40" t="e">
        <f t="shared" si="219"/>
        <v>#VALUE!</v>
      </c>
      <c r="V394" s="14" t="e">
        <f t="shared" si="215"/>
        <v>#VALUE!</v>
      </c>
      <c r="W394" t="e">
        <f t="shared" si="245"/>
        <v>#VALUE!</v>
      </c>
      <c r="X394" s="17" t="e">
        <f t="shared" si="234"/>
        <v>#VALUE!</v>
      </c>
      <c r="Y394" s="34" t="e">
        <f t="shared" si="214"/>
        <v>#VALUE!</v>
      </c>
      <c r="Z394">
        <v>0</v>
      </c>
      <c r="AB394" s="16">
        <f t="shared" si="225"/>
        <v>44804</v>
      </c>
      <c r="AC394" s="1" t="e">
        <f t="shared" si="231"/>
        <v>#VALUE!</v>
      </c>
      <c r="AD394" s="1" t="e">
        <f t="shared" si="231"/>
        <v>#VALUE!</v>
      </c>
      <c r="AE394" s="1" t="e">
        <f t="shared" si="231"/>
        <v>#VALUE!</v>
      </c>
      <c r="AF394" s="1" t="e">
        <f t="shared" si="231"/>
        <v>#VALUE!</v>
      </c>
      <c r="AG394">
        <v>0</v>
      </c>
      <c r="AH394" s="1">
        <v>-27.6</v>
      </c>
      <c r="AJ394" s="16">
        <f t="shared" si="232"/>
        <v>44804</v>
      </c>
      <c r="AK394" s="1" t="e">
        <f t="shared" si="235"/>
        <v>#VALUE!</v>
      </c>
      <c r="AL394" s="1" t="e">
        <f t="shared" si="235"/>
        <v>#VALUE!</v>
      </c>
      <c r="AM394" s="1" t="e">
        <f t="shared" si="235"/>
        <v>#VALUE!</v>
      </c>
      <c r="AN394" s="1" t="e">
        <f t="shared" si="235"/>
        <v>#VALUE!</v>
      </c>
      <c r="AO394" s="1" t="e">
        <f t="shared" si="236"/>
        <v>#VALUE!</v>
      </c>
      <c r="AP394" s="1" t="e">
        <f t="shared" si="237"/>
        <v>#VALUE!</v>
      </c>
      <c r="AQ394" s="1" t="e">
        <f t="shared" si="238"/>
        <v>#VALUE!</v>
      </c>
      <c r="AR394" s="1" t="e">
        <f t="shared" si="239"/>
        <v>#VALUE!</v>
      </c>
      <c r="AU394" s="16">
        <f t="shared" si="243"/>
        <v>44804</v>
      </c>
      <c r="AV394" t="e">
        <f t="shared" si="246"/>
        <v>#VALUE!</v>
      </c>
      <c r="AW394" t="e">
        <f t="shared" si="247"/>
        <v>#VALUE!</v>
      </c>
      <c r="AZ394" s="7">
        <f t="shared" si="233"/>
        <v>44804</v>
      </c>
      <c r="BA394" s="1">
        <f>_xll.BDH($BA$4,"PX_LAST",$A393,$A393,"Days=A","Fill=P")</f>
        <v>4130.29</v>
      </c>
      <c r="BB394" s="1" t="e">
        <f t="shared" si="240"/>
        <v>#VALUE!</v>
      </c>
      <c r="BC394" s="1" t="e">
        <f t="shared" si="241"/>
        <v>#VALUE!</v>
      </c>
      <c r="BD394" s="1">
        <f t="shared" si="244"/>
        <v>9.1116347632205885E-2</v>
      </c>
      <c r="BE394" s="1" t="e">
        <f t="shared" si="242"/>
        <v>#VALUE!</v>
      </c>
      <c r="BF394" s="1" t="e">
        <f t="shared" si="248"/>
        <v>#VALUE!</v>
      </c>
      <c r="BG394" s="1">
        <f t="shared" si="249"/>
        <v>174.74276962650848</v>
      </c>
    </row>
    <row r="395" spans="1:59" x14ac:dyDescent="0.25">
      <c r="A395" s="7">
        <v>44834</v>
      </c>
      <c r="B395" s="8">
        <v>-0.17638000000000001</v>
      </c>
      <c r="C395" s="8">
        <f t="shared" si="226"/>
        <v>-0.1671855003083996</v>
      </c>
      <c r="D395" s="9">
        <f t="shared" si="216"/>
        <v>-1.5188223388887758</v>
      </c>
      <c r="E395" s="8">
        <v>-1.4</v>
      </c>
      <c r="F395" s="8">
        <f t="shared" si="227"/>
        <v>-1.2564854014074742</v>
      </c>
      <c r="G395" s="9">
        <f t="shared" si="217"/>
        <v>-2.0105560889086673</v>
      </c>
      <c r="H395" s="8">
        <v>3.6499999999999998E-2</v>
      </c>
      <c r="I395" s="8">
        <f t="shared" si="228"/>
        <v>8.0021795836904677E-2</v>
      </c>
      <c r="J395" s="9">
        <f t="shared" si="229"/>
        <v>0.28002179583690467</v>
      </c>
      <c r="K395" s="8">
        <v>-1.345</v>
      </c>
      <c r="L395" s="8">
        <f t="shared" si="230"/>
        <v>-1.1673412482746675</v>
      </c>
      <c r="M395" s="9">
        <f t="shared" si="218"/>
        <v>-2.0899308153402836</v>
      </c>
      <c r="N395" s="17">
        <v>17.899999999999999</v>
      </c>
      <c r="O395" s="17">
        <f t="shared" si="220"/>
        <v>7.4331052020924044</v>
      </c>
      <c r="P395" s="79">
        <f t="shared" si="223"/>
        <v>0.13263311218424462</v>
      </c>
      <c r="Q395" t="str">
        <f>_xll.BDH($Q$2,"PX_LAST",A395,A395,"Days=A","Fill=P")</f>
        <v>#N/A Invalid Security</v>
      </c>
      <c r="R395" t="e">
        <f t="shared" si="222"/>
        <v>#VALUE!</v>
      </c>
      <c r="S395" t="e">
        <f t="shared" si="224"/>
        <v>#VALUE!</v>
      </c>
      <c r="U395" s="40" t="e">
        <f t="shared" si="219"/>
        <v>#VALUE!</v>
      </c>
      <c r="V395" s="14" t="e">
        <f t="shared" si="215"/>
        <v>#VALUE!</v>
      </c>
      <c r="W395" t="e">
        <f t="shared" si="245"/>
        <v>#VALUE!</v>
      </c>
      <c r="X395" s="17" t="e">
        <f t="shared" si="234"/>
        <v>#VALUE!</v>
      </c>
      <c r="Y395" s="34" t="e">
        <f t="shared" si="214"/>
        <v>#VALUE!</v>
      </c>
      <c r="Z395">
        <v>0</v>
      </c>
      <c r="AB395" s="16">
        <f t="shared" si="225"/>
        <v>44834</v>
      </c>
      <c r="AC395" s="1" t="e">
        <f t="shared" si="231"/>
        <v>#VALUE!</v>
      </c>
      <c r="AD395" s="1" t="e">
        <f t="shared" si="231"/>
        <v>#VALUE!</v>
      </c>
      <c r="AE395" s="1" t="e">
        <f t="shared" si="231"/>
        <v>#VALUE!</v>
      </c>
      <c r="AF395" s="1" t="e">
        <f t="shared" si="231"/>
        <v>#VALUE!</v>
      </c>
      <c r="AG395">
        <v>0</v>
      </c>
      <c r="AH395" s="1">
        <v>17.899999999999999</v>
      </c>
      <c r="AJ395" s="16">
        <f t="shared" si="232"/>
        <v>44834</v>
      </c>
      <c r="AK395" s="1" t="e">
        <f t="shared" si="235"/>
        <v>#VALUE!</v>
      </c>
      <c r="AL395" s="1" t="e">
        <f t="shared" si="235"/>
        <v>#VALUE!</v>
      </c>
      <c r="AM395" s="1" t="e">
        <f t="shared" si="235"/>
        <v>#VALUE!</v>
      </c>
      <c r="AN395" s="1" t="e">
        <f t="shared" si="235"/>
        <v>#VALUE!</v>
      </c>
      <c r="AO395" s="1" t="e">
        <f t="shared" si="236"/>
        <v>#VALUE!</v>
      </c>
      <c r="AP395" s="1" t="e">
        <f t="shared" si="237"/>
        <v>#VALUE!</v>
      </c>
      <c r="AQ395" s="1" t="e">
        <f t="shared" si="238"/>
        <v>#VALUE!</v>
      </c>
      <c r="AR395" s="1" t="e">
        <f t="shared" si="239"/>
        <v>#VALUE!</v>
      </c>
      <c r="AU395" s="16">
        <f t="shared" si="243"/>
        <v>44834</v>
      </c>
      <c r="AV395" t="e">
        <f t="shared" si="246"/>
        <v>#VALUE!</v>
      </c>
      <c r="AW395" t="e">
        <f t="shared" si="247"/>
        <v>#VALUE!</v>
      </c>
      <c r="AZ395" s="7">
        <f t="shared" si="233"/>
        <v>44834</v>
      </c>
      <c r="BA395" s="1">
        <f>_xll.BDH($BA$4,"PX_LAST",$A394,$A394,"Days=A","Fill=P")</f>
        <v>3955</v>
      </c>
      <c r="BB395" s="1" t="e">
        <f t="shared" si="240"/>
        <v>#VALUE!</v>
      </c>
      <c r="BC395" s="1" t="e">
        <f t="shared" si="241"/>
        <v>#VALUE!</v>
      </c>
      <c r="BD395" s="1">
        <f t="shared" si="244"/>
        <v>-4.2440119216810457E-2</v>
      </c>
      <c r="BE395" s="1" t="e">
        <f t="shared" si="242"/>
        <v>#VALUE!</v>
      </c>
      <c r="BF395" s="1" t="e">
        <f t="shared" si="248"/>
        <v>#VALUE!</v>
      </c>
      <c r="BG395" s="1">
        <f t="shared" si="249"/>
        <v>167.3266656512838</v>
      </c>
    </row>
    <row r="396" spans="1:59" x14ac:dyDescent="0.25">
      <c r="A396" s="7">
        <v>44865</v>
      </c>
      <c r="B396" s="8">
        <v>-0.20913300000000001</v>
      </c>
      <c r="C396" s="8">
        <f t="shared" si="226"/>
        <v>-0.20074350006167996</v>
      </c>
      <c r="D396" s="9">
        <f t="shared" si="216"/>
        <v>-1.6727502341096767</v>
      </c>
      <c r="E396" s="8">
        <v>-2.7</v>
      </c>
      <c r="F396" s="8">
        <f t="shared" si="227"/>
        <v>-2.411297080281495</v>
      </c>
      <c r="G396" s="9">
        <f t="shared" si="217"/>
        <v>-2.2660143310466476</v>
      </c>
      <c r="H396" s="8">
        <v>-0.34499999999999997</v>
      </c>
      <c r="I396" s="8">
        <f t="shared" si="228"/>
        <v>-0.25999564083261906</v>
      </c>
      <c r="J396" s="9">
        <f t="shared" si="229"/>
        <v>-5.9995640832619046E-2</v>
      </c>
      <c r="K396" s="8">
        <v>-1.0349999999999999</v>
      </c>
      <c r="L396" s="8">
        <f t="shared" si="230"/>
        <v>-1.0614682496549335</v>
      </c>
      <c r="M396" s="9">
        <f t="shared" si="218"/>
        <v>-1.6712570010242476</v>
      </c>
      <c r="N396" s="17">
        <v>8.1</v>
      </c>
      <c r="O396" s="17">
        <f t="shared" si="220"/>
        <v>7.966621040418481</v>
      </c>
      <c r="P396" s="79">
        <f t="shared" si="223"/>
        <v>0.29548086268278956</v>
      </c>
      <c r="Q396" t="str">
        <f>_xll.BDH($Q$2,"PX_LAST",A396,A396,"Days=A","Fill=P")</f>
        <v>#N/A Invalid Security</v>
      </c>
      <c r="R396" t="e">
        <f t="shared" si="222"/>
        <v>#VALUE!</v>
      </c>
      <c r="S396" t="e">
        <f t="shared" si="224"/>
        <v>#VALUE!</v>
      </c>
      <c r="U396" s="40" t="e">
        <f t="shared" si="219"/>
        <v>#VALUE!</v>
      </c>
      <c r="V396" s="14" t="e">
        <f t="shared" si="215"/>
        <v>#VALUE!</v>
      </c>
      <c r="W396" t="e">
        <f t="shared" si="245"/>
        <v>#VALUE!</v>
      </c>
      <c r="X396" s="17" t="e">
        <f t="shared" si="234"/>
        <v>#VALUE!</v>
      </c>
      <c r="Y396" s="34" t="e">
        <f t="shared" si="214"/>
        <v>#VALUE!</v>
      </c>
      <c r="Z396">
        <v>0</v>
      </c>
      <c r="AB396" s="16">
        <f t="shared" si="225"/>
        <v>44865</v>
      </c>
      <c r="AC396" s="1" t="e">
        <f t="shared" si="231"/>
        <v>#VALUE!</v>
      </c>
      <c r="AD396" s="1" t="e">
        <f t="shared" si="231"/>
        <v>#VALUE!</v>
      </c>
      <c r="AE396" s="1" t="e">
        <f t="shared" si="231"/>
        <v>#VALUE!</v>
      </c>
      <c r="AF396" s="1" t="e">
        <f t="shared" si="231"/>
        <v>#VALUE!</v>
      </c>
      <c r="AG396">
        <v>0</v>
      </c>
      <c r="AH396" s="1">
        <v>8.1</v>
      </c>
      <c r="AJ396" s="16">
        <f t="shared" si="232"/>
        <v>44865</v>
      </c>
      <c r="AK396" s="1" t="e">
        <f t="shared" si="235"/>
        <v>#VALUE!</v>
      </c>
      <c r="AL396" s="1" t="e">
        <f t="shared" si="235"/>
        <v>#VALUE!</v>
      </c>
      <c r="AM396" s="1" t="e">
        <f t="shared" si="235"/>
        <v>#VALUE!</v>
      </c>
      <c r="AN396" s="1" t="e">
        <f t="shared" si="235"/>
        <v>#VALUE!</v>
      </c>
      <c r="AO396" s="1" t="e">
        <f t="shared" si="236"/>
        <v>#VALUE!</v>
      </c>
      <c r="AP396" s="1" t="e">
        <f t="shared" si="237"/>
        <v>#VALUE!</v>
      </c>
      <c r="AQ396" s="1" t="e">
        <f t="shared" si="238"/>
        <v>#VALUE!</v>
      </c>
      <c r="AR396" s="1" t="e">
        <f t="shared" si="239"/>
        <v>#VALUE!</v>
      </c>
      <c r="AU396" s="16">
        <f t="shared" si="243"/>
        <v>44865</v>
      </c>
      <c r="AV396" t="e">
        <f t="shared" si="246"/>
        <v>#VALUE!</v>
      </c>
      <c r="AW396" t="e">
        <f t="shared" si="247"/>
        <v>#VALUE!</v>
      </c>
      <c r="AZ396" s="7">
        <f t="shared" si="233"/>
        <v>44865</v>
      </c>
      <c r="BA396" s="1">
        <f>_xll.BDH($BA$4,"PX_LAST",$A395,$A395,"Days=A","Fill=P")</f>
        <v>3585.62</v>
      </c>
      <c r="BB396" s="1" t="e">
        <f t="shared" si="240"/>
        <v>#VALUE!</v>
      </c>
      <c r="BC396" s="1" t="e">
        <f t="shared" si="241"/>
        <v>#VALUE!</v>
      </c>
      <c r="BD396" s="1">
        <f t="shared" si="244"/>
        <v>-9.3395701643489315E-2</v>
      </c>
      <c r="BE396" s="1" t="e">
        <f t="shared" si="242"/>
        <v>#VALUE!</v>
      </c>
      <c r="BF396" s="1" t="e">
        <f t="shared" si="248"/>
        <v>#VALUE!</v>
      </c>
      <c r="BG396" s="1">
        <f t="shared" si="249"/>
        <v>151.69907430911661</v>
      </c>
    </row>
    <row r="397" spans="1:59" x14ac:dyDescent="0.25">
      <c r="A397" s="7">
        <v>44895</v>
      </c>
      <c r="B397" s="8">
        <v>-0.12005200000000001</v>
      </c>
      <c r="C397" s="8">
        <f t="shared" si="226"/>
        <v>-0.13619030001233601</v>
      </c>
      <c r="D397" s="9">
        <f t="shared" si="216"/>
        <v>-0.86579203818614048</v>
      </c>
      <c r="E397" s="8">
        <v>-4.5</v>
      </c>
      <c r="F397" s="8">
        <f t="shared" si="227"/>
        <v>-4.0822594160562993</v>
      </c>
      <c r="G397" s="9">
        <f t="shared" si="217"/>
        <v>-2.3090298498582293</v>
      </c>
      <c r="H397" s="8">
        <v>-0.76439999999999997</v>
      </c>
      <c r="I397" s="8">
        <f t="shared" si="228"/>
        <v>-0.66351912816652392</v>
      </c>
      <c r="J397" s="9">
        <f t="shared" si="229"/>
        <v>-0.46351912816652391</v>
      </c>
      <c r="K397" s="8">
        <v>-0.502</v>
      </c>
      <c r="L397" s="8">
        <f t="shared" si="230"/>
        <v>-0.61389364993098672</v>
      </c>
      <c r="M397" s="9">
        <f t="shared" si="218"/>
        <v>-1.0065842304752255</v>
      </c>
      <c r="N397" s="17">
        <v>8.9</v>
      </c>
      <c r="O397" s="17">
        <f t="shared" si="220"/>
        <v>8.7133242080836979</v>
      </c>
      <c r="P397" s="79">
        <f t="shared" si="223"/>
        <v>0.39213208512420994</v>
      </c>
      <c r="Q397" t="str">
        <f>_xll.BDH($Q$2,"PX_LAST",A397,A397,"Days=A","Fill=P")</f>
        <v>#N/A Invalid Security</v>
      </c>
      <c r="R397" t="e">
        <f t="shared" si="222"/>
        <v>#VALUE!</v>
      </c>
      <c r="S397" t="e">
        <f t="shared" si="224"/>
        <v>#VALUE!</v>
      </c>
      <c r="U397" s="40" t="e">
        <f t="shared" si="219"/>
        <v>#VALUE!</v>
      </c>
      <c r="V397" s="14" t="e">
        <f t="shared" si="215"/>
        <v>#VALUE!</v>
      </c>
      <c r="W397" t="e">
        <f t="shared" si="245"/>
        <v>#VALUE!</v>
      </c>
      <c r="X397" s="17" t="e">
        <f t="shared" si="234"/>
        <v>#VALUE!</v>
      </c>
      <c r="Y397" s="34" t="e">
        <f t="shared" si="214"/>
        <v>#VALUE!</v>
      </c>
      <c r="Z397">
        <v>0</v>
      </c>
      <c r="AB397" s="16">
        <f t="shared" si="225"/>
        <v>44895</v>
      </c>
      <c r="AC397" s="1" t="e">
        <f t="shared" si="231"/>
        <v>#VALUE!</v>
      </c>
      <c r="AD397" s="1" t="e">
        <f t="shared" si="231"/>
        <v>#VALUE!</v>
      </c>
      <c r="AE397" s="1" t="e">
        <f t="shared" si="231"/>
        <v>#VALUE!</v>
      </c>
      <c r="AF397" s="1" t="e">
        <f t="shared" si="231"/>
        <v>#VALUE!</v>
      </c>
      <c r="AG397">
        <v>0</v>
      </c>
      <c r="AH397" s="1">
        <v>8.9</v>
      </c>
      <c r="AJ397" s="16">
        <f t="shared" si="232"/>
        <v>44895</v>
      </c>
      <c r="AK397" s="1" t="e">
        <f t="shared" si="235"/>
        <v>#VALUE!</v>
      </c>
      <c r="AL397" s="1" t="e">
        <f t="shared" si="235"/>
        <v>#VALUE!</v>
      </c>
      <c r="AM397" s="1" t="e">
        <f t="shared" si="235"/>
        <v>#VALUE!</v>
      </c>
      <c r="AN397" s="1" t="e">
        <f t="shared" si="235"/>
        <v>#VALUE!</v>
      </c>
      <c r="AO397" s="1" t="e">
        <f t="shared" si="236"/>
        <v>#VALUE!</v>
      </c>
      <c r="AP397" s="1" t="e">
        <f t="shared" si="237"/>
        <v>#VALUE!</v>
      </c>
      <c r="AQ397" s="1" t="e">
        <f t="shared" si="238"/>
        <v>#VALUE!</v>
      </c>
      <c r="AR397" s="1" t="e">
        <f t="shared" si="239"/>
        <v>#VALUE!</v>
      </c>
      <c r="AU397" s="16">
        <f t="shared" si="243"/>
        <v>44895</v>
      </c>
      <c r="AV397" t="e">
        <f t="shared" si="246"/>
        <v>#VALUE!</v>
      </c>
      <c r="AW397" t="e">
        <f t="shared" si="247"/>
        <v>#VALUE!</v>
      </c>
      <c r="AZ397" s="7">
        <f t="shared" si="233"/>
        <v>44895</v>
      </c>
      <c r="BA397" s="1">
        <f>_xll.BDH($BA$4,"PX_LAST",$A396,$A396,"Days=A","Fill=P")</f>
        <v>3871.98</v>
      </c>
      <c r="BB397" s="1" t="e">
        <f t="shared" si="240"/>
        <v>#VALUE!</v>
      </c>
      <c r="BC397" s="1" t="e">
        <f t="shared" si="241"/>
        <v>#VALUE!</v>
      </c>
      <c r="BD397" s="1">
        <f t="shared" si="244"/>
        <v>7.9863454576893256E-2</v>
      </c>
      <c r="BE397" s="1" t="e">
        <f t="shared" si="242"/>
        <v>#VALUE!</v>
      </c>
      <c r="BF397" s="1" t="e">
        <f t="shared" si="248"/>
        <v>#VALUE!</v>
      </c>
      <c r="BG397" s="1">
        <f t="shared" si="249"/>
        <v>163.81428643955951</v>
      </c>
    </row>
    <row r="398" spans="1:59" x14ac:dyDescent="0.25">
      <c r="A398" s="7">
        <v>44926</v>
      </c>
      <c r="B398" s="8">
        <v>-0.125832</v>
      </c>
      <c r="C398" s="8">
        <f t="shared" si="226"/>
        <v>-0.12790366000246722</v>
      </c>
      <c r="D398" s="9">
        <f t="shared" si="216"/>
        <v>-0.69599671395593088</v>
      </c>
      <c r="E398" s="8">
        <v>-6</v>
      </c>
      <c r="F398" s="8">
        <f t="shared" si="227"/>
        <v>-5.6164518832112602</v>
      </c>
      <c r="G398" s="9">
        <f t="shared" si="217"/>
        <v>-2.2735539190986471</v>
      </c>
      <c r="H398" s="8">
        <v>-0.4733</v>
      </c>
      <c r="I398" s="8">
        <f t="shared" si="228"/>
        <v>-0.51134382563330483</v>
      </c>
      <c r="J398" s="9">
        <f t="shared" si="229"/>
        <v>-0.31134382563330482</v>
      </c>
      <c r="K398" s="8">
        <v>-0.27</v>
      </c>
      <c r="L398" s="8">
        <f t="shared" si="230"/>
        <v>-0.3387787299861974</v>
      </c>
      <c r="M398" s="9">
        <f t="shared" si="218"/>
        <v>-0.60612995170865691</v>
      </c>
      <c r="N398" s="17">
        <v>-2.7</v>
      </c>
      <c r="O398" s="17">
        <f t="shared" si="220"/>
        <v>-0.41733515838326052</v>
      </c>
      <c r="P398" s="79">
        <f t="shared" si="223"/>
        <v>0.14361703617771018</v>
      </c>
      <c r="Q398" t="str">
        <f>_xll.BDH($Q$2,"PX_LAST",A398,A398,"Days=A","Fill=P")</f>
        <v>#N/A Invalid Security</v>
      </c>
      <c r="R398" t="e">
        <f t="shared" si="222"/>
        <v>#VALUE!</v>
      </c>
      <c r="S398" t="e">
        <f t="shared" si="224"/>
        <v>#VALUE!</v>
      </c>
      <c r="U398" s="40" t="e">
        <f t="shared" si="219"/>
        <v>#VALUE!</v>
      </c>
      <c r="V398" s="14" t="e">
        <f t="shared" si="215"/>
        <v>#VALUE!</v>
      </c>
      <c r="W398" t="e">
        <f t="shared" si="245"/>
        <v>#VALUE!</v>
      </c>
      <c r="X398" s="17" t="e">
        <f t="shared" si="234"/>
        <v>#VALUE!</v>
      </c>
      <c r="Y398" s="34" t="e">
        <f t="shared" si="214"/>
        <v>#VALUE!</v>
      </c>
      <c r="Z398">
        <v>0</v>
      </c>
      <c r="AB398" s="16">
        <f t="shared" si="225"/>
        <v>44926</v>
      </c>
      <c r="AC398" s="1" t="e">
        <f t="shared" si="231"/>
        <v>#VALUE!</v>
      </c>
      <c r="AD398" s="1" t="e">
        <f t="shared" si="231"/>
        <v>#VALUE!</v>
      </c>
      <c r="AE398" s="1" t="e">
        <f t="shared" si="231"/>
        <v>#VALUE!</v>
      </c>
      <c r="AF398" s="1" t="e">
        <f t="shared" si="231"/>
        <v>#VALUE!</v>
      </c>
      <c r="AG398">
        <v>0</v>
      </c>
      <c r="AH398" s="1">
        <v>-4.4000000000000004</v>
      </c>
      <c r="AJ398" s="16">
        <f t="shared" si="232"/>
        <v>44926</v>
      </c>
      <c r="AK398" s="1" t="e">
        <f t="shared" si="235"/>
        <v>#VALUE!</v>
      </c>
      <c r="AL398" s="1" t="e">
        <f t="shared" si="235"/>
        <v>#VALUE!</v>
      </c>
      <c r="AM398" s="1" t="e">
        <f t="shared" si="235"/>
        <v>#VALUE!</v>
      </c>
      <c r="AN398" s="1" t="e">
        <f t="shared" si="235"/>
        <v>#VALUE!</v>
      </c>
      <c r="AO398" s="1" t="e">
        <f t="shared" si="236"/>
        <v>#VALUE!</v>
      </c>
      <c r="AP398" s="1" t="e">
        <f t="shared" si="237"/>
        <v>#VALUE!</v>
      </c>
      <c r="AQ398" s="1" t="e">
        <f t="shared" si="238"/>
        <v>#VALUE!</v>
      </c>
      <c r="AR398" s="1" t="e">
        <f t="shared" si="239"/>
        <v>#VALUE!</v>
      </c>
      <c r="AU398" s="16">
        <f t="shared" si="243"/>
        <v>44926</v>
      </c>
      <c r="AV398" t="e">
        <f t="shared" si="246"/>
        <v>#VALUE!</v>
      </c>
      <c r="AW398" t="e">
        <f t="shared" si="247"/>
        <v>#VALUE!</v>
      </c>
      <c r="AZ398" s="7">
        <f t="shared" si="233"/>
        <v>44926</v>
      </c>
      <c r="BA398" s="1">
        <f>_xll.BDH($BA$4,"PX_LAST",$A397,$A397,"Days=A","Fill=P")</f>
        <v>4080.11</v>
      </c>
      <c r="BB398" s="1" t="e">
        <f t="shared" si="240"/>
        <v>#VALUE!</v>
      </c>
      <c r="BC398" s="1" t="e">
        <f t="shared" si="241"/>
        <v>#VALUE!</v>
      </c>
      <c r="BD398" s="1">
        <f t="shared" si="244"/>
        <v>5.3752860293699856E-2</v>
      </c>
      <c r="BE398" s="1" t="e">
        <f t="shared" si="242"/>
        <v>#VALUE!</v>
      </c>
      <c r="BF398" s="1" t="e">
        <f t="shared" si="248"/>
        <v>#VALUE!</v>
      </c>
      <c r="BG398" s="1">
        <f t="shared" si="249"/>
        <v>172.61977289265729</v>
      </c>
    </row>
    <row r="399" spans="1:59" x14ac:dyDescent="0.25">
      <c r="A399" s="7">
        <v>44957</v>
      </c>
      <c r="B399" s="8">
        <v>-0.17625199999999999</v>
      </c>
      <c r="C399" s="8">
        <f t="shared" si="226"/>
        <v>-0.16658233200049344</v>
      </c>
      <c r="D399" s="9">
        <f t="shared" si="216"/>
        <v>-1.0763139163024038</v>
      </c>
      <c r="E399" s="8">
        <v>-5.9</v>
      </c>
      <c r="F399" s="8">
        <f t="shared" si="227"/>
        <v>-5.843290376642253</v>
      </c>
      <c r="G399" s="9">
        <f t="shared" si="217"/>
        <v>-2.0159557816852742</v>
      </c>
      <c r="H399" s="8">
        <v>0.40189999999999998</v>
      </c>
      <c r="I399" s="8">
        <f t="shared" si="228"/>
        <v>0.21925123487333906</v>
      </c>
      <c r="J399" s="9">
        <f t="shared" si="229"/>
        <v>0.41925123487333904</v>
      </c>
      <c r="K399" s="8">
        <v>0.29899999999999999</v>
      </c>
      <c r="L399" s="8">
        <f t="shared" si="230"/>
        <v>0.17144425400276053</v>
      </c>
      <c r="M399" s="9">
        <f t="shared" si="218"/>
        <v>9.9489602185030043E-2</v>
      </c>
      <c r="N399" s="17">
        <v>-6.1</v>
      </c>
      <c r="O399" s="17">
        <f t="shared" si="220"/>
        <v>-4.963467031676652</v>
      </c>
      <c r="P399" s="79">
        <f t="shared" si="223"/>
        <v>-7.1688995625174788E-4</v>
      </c>
      <c r="Q399" t="str">
        <f>_xll.BDH($Q$2,"PX_LAST",A399,A399,"Days=A","Fill=P")</f>
        <v>#N/A Invalid Security</v>
      </c>
      <c r="R399" t="e">
        <f t="shared" si="222"/>
        <v>#VALUE!</v>
      </c>
      <c r="S399" t="e">
        <f t="shared" si="224"/>
        <v>#VALUE!</v>
      </c>
      <c r="U399" s="40" t="e">
        <f t="shared" si="219"/>
        <v>#VALUE!</v>
      </c>
      <c r="V399" s="14" t="e">
        <f t="shared" si="215"/>
        <v>#VALUE!</v>
      </c>
      <c r="W399" t="e">
        <f t="shared" si="245"/>
        <v>#VALUE!</v>
      </c>
      <c r="X399" s="17" t="e">
        <f t="shared" si="234"/>
        <v>#VALUE!</v>
      </c>
      <c r="Y399" s="34" t="e">
        <f t="shared" si="214"/>
        <v>#VALUE!</v>
      </c>
      <c r="Z399">
        <v>0</v>
      </c>
      <c r="AB399" s="16">
        <f t="shared" si="225"/>
        <v>44957</v>
      </c>
      <c r="AC399" s="1" t="e">
        <f t="shared" si="231"/>
        <v>#VALUE!</v>
      </c>
      <c r="AD399" s="1" t="e">
        <f t="shared" si="231"/>
        <v>#VALUE!</v>
      </c>
      <c r="AE399" s="1" t="e">
        <f t="shared" si="231"/>
        <v>#VALUE!</v>
      </c>
      <c r="AF399" s="1" t="e">
        <f t="shared" si="231"/>
        <v>#VALUE!</v>
      </c>
      <c r="AG399">
        <v>0</v>
      </c>
      <c r="AH399" s="1">
        <v>-6.1</v>
      </c>
      <c r="AJ399" s="16">
        <f t="shared" si="232"/>
        <v>44957</v>
      </c>
      <c r="AK399" s="1" t="e">
        <f t="shared" si="235"/>
        <v>#VALUE!</v>
      </c>
      <c r="AL399" s="1" t="e">
        <f t="shared" si="235"/>
        <v>#VALUE!</v>
      </c>
      <c r="AM399" s="1" t="e">
        <f t="shared" si="235"/>
        <v>#VALUE!</v>
      </c>
      <c r="AN399" s="1" t="e">
        <f t="shared" si="235"/>
        <v>#VALUE!</v>
      </c>
      <c r="AO399" s="1" t="e">
        <f t="shared" si="236"/>
        <v>#VALUE!</v>
      </c>
      <c r="AP399" s="1" t="e">
        <f t="shared" si="237"/>
        <v>#VALUE!</v>
      </c>
      <c r="AQ399" s="1" t="e">
        <f t="shared" si="238"/>
        <v>#VALUE!</v>
      </c>
      <c r="AR399" s="1" t="e">
        <f t="shared" si="239"/>
        <v>#VALUE!</v>
      </c>
      <c r="AU399" s="16">
        <f t="shared" si="243"/>
        <v>44957</v>
      </c>
      <c r="AV399" t="e">
        <f t="shared" si="246"/>
        <v>#VALUE!</v>
      </c>
      <c r="AW399" t="e">
        <f t="shared" si="247"/>
        <v>#VALUE!</v>
      </c>
      <c r="AZ399" s="7">
        <f t="shared" si="233"/>
        <v>44957</v>
      </c>
      <c r="BA399" s="1">
        <f>_xll.BDH($BA$4,"PX_LAST",$A398,$A398,"Days=A","Fill=P")</f>
        <v>3839.5</v>
      </c>
      <c r="BB399" s="1" t="e">
        <f t="shared" si="240"/>
        <v>#VALUE!</v>
      </c>
      <c r="BC399" s="1" t="e">
        <f t="shared" si="241"/>
        <v>#VALUE!</v>
      </c>
      <c r="BD399" s="1">
        <f t="shared" si="244"/>
        <v>-5.8971449299161094E-2</v>
      </c>
      <c r="BE399" s="1" t="e">
        <f t="shared" si="242"/>
        <v>#VALUE!</v>
      </c>
      <c r="BF399" s="1" t="e">
        <f t="shared" si="248"/>
        <v>#VALUE!</v>
      </c>
      <c r="BG399" s="1">
        <f t="shared" si="249"/>
        <v>162.44013470748524</v>
      </c>
    </row>
    <row r="400" spans="1:59" x14ac:dyDescent="0.25">
      <c r="A400" s="7">
        <v>44985</v>
      </c>
      <c r="B400" s="8">
        <v>-6.87E-4</v>
      </c>
      <c r="C400" s="8">
        <f t="shared" si="226"/>
        <v>-3.3866066400098684E-2</v>
      </c>
      <c r="D400" s="9">
        <f t="shared" si="216"/>
        <v>0.75278527400630413</v>
      </c>
      <c r="E400" s="8">
        <v>-6.5</v>
      </c>
      <c r="F400" s="8">
        <f t="shared" si="227"/>
        <v>-6.368658075328451</v>
      </c>
      <c r="G400" s="9">
        <f t="shared" si="217"/>
        <v>-1.8681998064496663</v>
      </c>
      <c r="H400" s="8">
        <v>-0.2399</v>
      </c>
      <c r="I400" s="8">
        <f t="shared" si="228"/>
        <v>-0.14806975302533221</v>
      </c>
      <c r="J400" s="9">
        <f t="shared" si="229"/>
        <v>5.1930246974667804E-2</v>
      </c>
      <c r="K400" s="8">
        <v>0.186</v>
      </c>
      <c r="L400" s="8">
        <f t="shared" si="230"/>
        <v>0.18308885080055212</v>
      </c>
      <c r="M400" s="9">
        <f t="shared" si="218"/>
        <v>0.20715490097446471</v>
      </c>
      <c r="N400" s="17">
        <v>38.6</v>
      </c>
      <c r="O400" s="17">
        <f t="shared" si="220"/>
        <v>29.887306593664672</v>
      </c>
      <c r="P400" s="79">
        <f t="shared" si="223"/>
        <v>1.3368498128795219</v>
      </c>
      <c r="Q400" t="str">
        <f>_xll.BDH($Q$2,"PX_LAST",A400,A400,"Days=A","Fill=P")</f>
        <v>#N/A Invalid Security</v>
      </c>
      <c r="R400" t="e">
        <f t="shared" si="222"/>
        <v>#VALUE!</v>
      </c>
      <c r="S400" t="e">
        <f t="shared" si="224"/>
        <v>#VALUE!</v>
      </c>
      <c r="U400" s="40" t="e">
        <f t="shared" si="219"/>
        <v>#VALUE!</v>
      </c>
      <c r="V400" s="14" t="e">
        <f t="shared" si="215"/>
        <v>#VALUE!</v>
      </c>
      <c r="W400" t="e">
        <f t="shared" si="245"/>
        <v>#VALUE!</v>
      </c>
      <c r="X400" s="17" t="e">
        <f t="shared" si="234"/>
        <v>#VALUE!</v>
      </c>
      <c r="Y400" s="34" t="e">
        <f t="shared" si="214"/>
        <v>#VALUE!</v>
      </c>
      <c r="Z400">
        <v>0</v>
      </c>
      <c r="AB400" s="16">
        <f t="shared" si="225"/>
        <v>44985</v>
      </c>
      <c r="AC400" s="1" t="e">
        <f t="shared" si="231"/>
        <v>#VALUE!</v>
      </c>
      <c r="AD400" s="1" t="e">
        <f t="shared" si="231"/>
        <v>#VALUE!</v>
      </c>
      <c r="AE400" s="1" t="e">
        <f t="shared" si="231"/>
        <v>#VALUE!</v>
      </c>
      <c r="AF400" s="1" t="e">
        <f t="shared" si="231"/>
        <v>#VALUE!</v>
      </c>
      <c r="AG400">
        <v>0</v>
      </c>
      <c r="AH400" s="1">
        <v>38.6</v>
      </c>
      <c r="AJ400" s="16">
        <f t="shared" si="232"/>
        <v>44985</v>
      </c>
      <c r="AK400" s="1" t="e">
        <f t="shared" si="235"/>
        <v>#VALUE!</v>
      </c>
      <c r="AL400" s="1" t="e">
        <f t="shared" si="235"/>
        <v>#VALUE!</v>
      </c>
      <c r="AM400" s="1" t="e">
        <f t="shared" si="235"/>
        <v>#VALUE!</v>
      </c>
      <c r="AN400" s="1" t="e">
        <f t="shared" si="235"/>
        <v>#VALUE!</v>
      </c>
      <c r="AO400" s="1" t="e">
        <f t="shared" si="236"/>
        <v>#VALUE!</v>
      </c>
      <c r="AP400" s="1" t="e">
        <f t="shared" si="237"/>
        <v>#VALUE!</v>
      </c>
      <c r="AQ400" s="1" t="e">
        <f t="shared" si="238"/>
        <v>#VALUE!</v>
      </c>
      <c r="AR400" s="1" t="e">
        <f t="shared" si="239"/>
        <v>#VALUE!</v>
      </c>
      <c r="AU400" s="16">
        <f t="shared" si="243"/>
        <v>44985</v>
      </c>
      <c r="AV400" t="e">
        <f t="shared" si="246"/>
        <v>#VALUE!</v>
      </c>
      <c r="AW400" t="e">
        <f t="shared" si="247"/>
        <v>#VALUE!</v>
      </c>
      <c r="AZ400" s="7">
        <f t="shared" si="233"/>
        <v>44985</v>
      </c>
      <c r="BA400" s="1">
        <f>_xll.BDH($BA$4,"PX_LAST",$A399,$A399,"Days=A","Fill=P")</f>
        <v>4076.6</v>
      </c>
      <c r="BB400" s="1" t="e">
        <f t="shared" si="240"/>
        <v>#VALUE!</v>
      </c>
      <c r="BC400" s="1" t="e">
        <f t="shared" si="241"/>
        <v>#VALUE!</v>
      </c>
      <c r="BD400" s="1">
        <f t="shared" si="244"/>
        <v>6.1752832400052027E-2</v>
      </c>
      <c r="BE400" s="1" t="e">
        <f t="shared" si="242"/>
        <v>#VALUE!</v>
      </c>
      <c r="BF400" s="1" t="e">
        <f t="shared" si="248"/>
        <v>#VALUE!</v>
      </c>
      <c r="BG400" s="1">
        <f t="shared" si="249"/>
        <v>172.47127312111846</v>
      </c>
    </row>
    <row r="401" spans="1:59" x14ac:dyDescent="0.25">
      <c r="A401" s="7">
        <v>45016</v>
      </c>
      <c r="B401" s="8">
        <v>-0.26307999999999998</v>
      </c>
      <c r="C401" s="8">
        <f t="shared" si="226"/>
        <v>-0.21723721328001971</v>
      </c>
      <c r="D401" s="9">
        <f t="shared" si="216"/>
        <v>-1.6646880967847157</v>
      </c>
      <c r="E401" s="8">
        <v>-7.8</v>
      </c>
      <c r="F401" s="8">
        <f t="shared" si="227"/>
        <v>-7.5137316150656908</v>
      </c>
      <c r="G401" s="9">
        <f t="shared" si="217"/>
        <v>-1.8610235044191834</v>
      </c>
      <c r="H401" s="8">
        <v>-0.38629999999999998</v>
      </c>
      <c r="I401" s="8">
        <f t="shared" si="228"/>
        <v>-0.33865395060506642</v>
      </c>
      <c r="J401" s="9">
        <f t="shared" si="229"/>
        <v>-0.13865395060506641</v>
      </c>
      <c r="K401" s="8">
        <v>-0.40500000000000003</v>
      </c>
      <c r="L401" s="8">
        <f t="shared" si="230"/>
        <v>-0.28738222983988965</v>
      </c>
      <c r="M401" s="9">
        <f t="shared" si="218"/>
        <v>-0.39769122109096994</v>
      </c>
      <c r="N401" s="17">
        <v>57</v>
      </c>
      <c r="O401" s="17">
        <f t="shared" si="220"/>
        <v>51.577461318732936</v>
      </c>
      <c r="P401" s="79">
        <f t="shared" si="223"/>
        <v>1.9138749249418865</v>
      </c>
      <c r="Q401" t="str">
        <f>_xll.BDH($Q$2,"PX_LAST",A401,A401,"Days=A","Fill=P")</f>
        <v>#N/A Invalid Security</v>
      </c>
      <c r="R401" t="e">
        <f t="shared" si="222"/>
        <v>#VALUE!</v>
      </c>
      <c r="S401" t="e">
        <f t="shared" si="224"/>
        <v>#VALUE!</v>
      </c>
      <c r="U401" s="40" t="e">
        <f t="shared" si="219"/>
        <v>#VALUE!</v>
      </c>
      <c r="V401" s="14" t="e">
        <f t="shared" si="215"/>
        <v>#VALUE!</v>
      </c>
      <c r="W401" t="e">
        <f t="shared" si="245"/>
        <v>#VALUE!</v>
      </c>
      <c r="X401" s="17" t="e">
        <f t="shared" si="234"/>
        <v>#VALUE!</v>
      </c>
      <c r="Y401" s="34" t="e">
        <f t="shared" si="214"/>
        <v>#VALUE!</v>
      </c>
      <c r="Z401">
        <v>0</v>
      </c>
      <c r="AB401" s="16">
        <f t="shared" si="225"/>
        <v>45016</v>
      </c>
      <c r="AC401" s="1" t="e">
        <f t="shared" si="231"/>
        <v>#VALUE!</v>
      </c>
      <c r="AD401" s="1" t="e">
        <f t="shared" si="231"/>
        <v>#VALUE!</v>
      </c>
      <c r="AE401" s="1" t="e">
        <f t="shared" si="231"/>
        <v>#VALUE!</v>
      </c>
      <c r="AF401" s="1" t="e">
        <f t="shared" si="231"/>
        <v>#VALUE!</v>
      </c>
      <c r="AG401">
        <v>0</v>
      </c>
      <c r="AH401" s="1">
        <v>57</v>
      </c>
      <c r="AJ401" s="16">
        <f t="shared" si="232"/>
        <v>45016</v>
      </c>
      <c r="AK401" s="1" t="e">
        <f t="shared" si="235"/>
        <v>#VALUE!</v>
      </c>
      <c r="AL401" s="1" t="e">
        <f t="shared" si="235"/>
        <v>#VALUE!</v>
      </c>
      <c r="AM401" s="1" t="e">
        <f t="shared" si="235"/>
        <v>#VALUE!</v>
      </c>
      <c r="AN401" s="1" t="e">
        <f t="shared" si="235"/>
        <v>#VALUE!</v>
      </c>
      <c r="AO401" s="1" t="e">
        <f t="shared" si="236"/>
        <v>#VALUE!</v>
      </c>
      <c r="AP401" s="1" t="e">
        <f t="shared" si="237"/>
        <v>#VALUE!</v>
      </c>
      <c r="AQ401" s="1" t="e">
        <f t="shared" si="238"/>
        <v>#VALUE!</v>
      </c>
      <c r="AR401" s="1" t="e">
        <f t="shared" si="239"/>
        <v>#VALUE!</v>
      </c>
      <c r="AU401" s="16">
        <f t="shared" si="243"/>
        <v>45016</v>
      </c>
      <c r="AV401" t="e">
        <f t="shared" si="246"/>
        <v>#VALUE!</v>
      </c>
      <c r="AW401" t="e">
        <f t="shared" si="247"/>
        <v>#VALUE!</v>
      </c>
      <c r="AZ401" s="7">
        <f t="shared" si="233"/>
        <v>45016</v>
      </c>
      <c r="BA401" s="1">
        <f>_xll.BDH($BA$4,"PX_LAST",$A400,$A400,"Days=A","Fill=P")</f>
        <v>3970.15</v>
      </c>
      <c r="BB401" s="1" t="e">
        <f t="shared" si="240"/>
        <v>#VALUE!</v>
      </c>
      <c r="BC401" s="1" t="e">
        <f t="shared" si="241"/>
        <v>#VALUE!</v>
      </c>
      <c r="BD401" s="1">
        <f t="shared" si="244"/>
        <v>-2.6112446646715304E-2</v>
      </c>
      <c r="BE401" s="1" t="e">
        <f t="shared" si="242"/>
        <v>#VALUE!</v>
      </c>
      <c r="BF401" s="1" t="e">
        <f t="shared" si="248"/>
        <v>#VALUE!</v>
      </c>
      <c r="BG401" s="1">
        <f t="shared" si="249"/>
        <v>167.9676262036522</v>
      </c>
    </row>
    <row r="402" spans="1:59" x14ac:dyDescent="0.25">
      <c r="A402" s="7">
        <v>45046</v>
      </c>
      <c r="B402" s="8">
        <v>-0.180087</v>
      </c>
      <c r="C402" s="8">
        <f t="shared" si="226"/>
        <v>-0.18751704265600394</v>
      </c>
      <c r="D402" s="9">
        <f t="shared" si="216"/>
        <v>-1.1371264463765764</v>
      </c>
      <c r="E402" s="8">
        <v>-8</v>
      </c>
      <c r="F402" s="8">
        <f t="shared" si="227"/>
        <v>-7.9027463230131385</v>
      </c>
      <c r="G402" s="9">
        <f t="shared" si="217"/>
        <v>-1.7278264977008015</v>
      </c>
      <c r="H402" s="8">
        <v>-9.2299999999999993E-2</v>
      </c>
      <c r="I402" s="8">
        <f t="shared" si="228"/>
        <v>-0.14157079012101328</v>
      </c>
      <c r="J402" s="9">
        <f t="shared" si="229"/>
        <v>5.8429209878986726E-2</v>
      </c>
      <c r="K402" s="8">
        <v>1.7000000000000001E-2</v>
      </c>
      <c r="L402" s="8">
        <f t="shared" si="230"/>
        <v>-4.3876445967977934E-2</v>
      </c>
      <c r="M402" s="9">
        <f t="shared" si="218"/>
        <v>9.7532834671804527E-2</v>
      </c>
      <c r="N402" s="17">
        <v>22</v>
      </c>
      <c r="O402" s="17">
        <f t="shared" si="220"/>
        <v>27.915492263746589</v>
      </c>
      <c r="P402" s="79">
        <f t="shared" si="223"/>
        <v>0.968057459061055</v>
      </c>
      <c r="Q402" t="str">
        <f>_xll.BDH($Q$2,"PX_LAST",A402,A402,"Days=A","Fill=P")</f>
        <v>#N/A Invalid Security</v>
      </c>
      <c r="R402" t="e">
        <f t="shared" si="222"/>
        <v>#VALUE!</v>
      </c>
      <c r="S402" t="e">
        <f t="shared" si="224"/>
        <v>#VALUE!</v>
      </c>
      <c r="U402" s="40" t="e">
        <f t="shared" si="219"/>
        <v>#VALUE!</v>
      </c>
      <c r="V402" s="14" t="e">
        <f t="shared" si="215"/>
        <v>#VALUE!</v>
      </c>
      <c r="W402" t="e">
        <f t="shared" si="245"/>
        <v>#VALUE!</v>
      </c>
      <c r="X402" s="17" t="e">
        <f t="shared" si="234"/>
        <v>#VALUE!</v>
      </c>
      <c r="Y402" s="34" t="e">
        <f t="shared" si="214"/>
        <v>#VALUE!</v>
      </c>
      <c r="Z402">
        <v>0</v>
      </c>
      <c r="AB402" s="16">
        <f t="shared" si="225"/>
        <v>45046</v>
      </c>
      <c r="AC402" s="1" t="e">
        <f t="shared" si="231"/>
        <v>#VALUE!</v>
      </c>
      <c r="AD402" s="1" t="e">
        <f t="shared" si="231"/>
        <v>#VALUE!</v>
      </c>
      <c r="AE402" s="1" t="e">
        <f t="shared" si="231"/>
        <v>#VALUE!</v>
      </c>
      <c r="AF402" s="1" t="e">
        <f t="shared" si="231"/>
        <v>#VALUE!</v>
      </c>
      <c r="AG402">
        <v>0</v>
      </c>
      <c r="AH402" s="1">
        <v>22</v>
      </c>
      <c r="AJ402" s="16">
        <f t="shared" si="232"/>
        <v>45046</v>
      </c>
      <c r="AK402" s="1" t="e">
        <f t="shared" si="235"/>
        <v>#VALUE!</v>
      </c>
      <c r="AL402" s="1" t="e">
        <f t="shared" si="235"/>
        <v>#VALUE!</v>
      </c>
      <c r="AM402" s="1" t="e">
        <f t="shared" si="235"/>
        <v>#VALUE!</v>
      </c>
      <c r="AN402" s="1" t="e">
        <f t="shared" si="235"/>
        <v>#VALUE!</v>
      </c>
      <c r="AO402" s="1" t="e">
        <f t="shared" si="236"/>
        <v>#VALUE!</v>
      </c>
      <c r="AP402" s="1" t="e">
        <f t="shared" si="237"/>
        <v>#VALUE!</v>
      </c>
      <c r="AQ402" s="1" t="e">
        <f t="shared" si="238"/>
        <v>#VALUE!</v>
      </c>
      <c r="AR402" s="1" t="e">
        <f t="shared" si="239"/>
        <v>#VALUE!</v>
      </c>
      <c r="AU402" s="16">
        <f t="shared" si="243"/>
        <v>45046</v>
      </c>
      <c r="AV402" t="e">
        <f t="shared" si="246"/>
        <v>#VALUE!</v>
      </c>
      <c r="AW402" t="e">
        <f t="shared" si="247"/>
        <v>#VALUE!</v>
      </c>
      <c r="AZ402" s="7">
        <f t="shared" si="233"/>
        <v>45046</v>
      </c>
      <c r="BA402" s="1">
        <f>_xll.BDH($BA$4,"PX_LAST",$A401,$A401,"Days=A","Fill=P")</f>
        <v>4109.3100000000004</v>
      </c>
      <c r="BB402" s="1" t="e">
        <f t="shared" si="240"/>
        <v>#VALUE!</v>
      </c>
      <c r="BC402" s="1" t="e">
        <f t="shared" si="241"/>
        <v>#VALUE!</v>
      </c>
      <c r="BD402" s="1">
        <f t="shared" si="244"/>
        <v>3.5051572358727023E-2</v>
      </c>
      <c r="BE402" s="1" t="e">
        <f t="shared" si="242"/>
        <v>#VALUE!</v>
      </c>
      <c r="BF402" s="1" t="e">
        <f t="shared" si="248"/>
        <v>#VALUE!</v>
      </c>
      <c r="BG402" s="1">
        <f t="shared" si="249"/>
        <v>173.85515560745313</v>
      </c>
    </row>
    <row r="403" spans="1:59" x14ac:dyDescent="0.25">
      <c r="A403" s="7">
        <v>45077</v>
      </c>
      <c r="B403" s="8">
        <v>-0.36055999999999999</v>
      </c>
      <c r="C403" s="8">
        <f t="shared" si="226"/>
        <v>-0.32595140853120075</v>
      </c>
      <c r="D403" s="9">
        <f t="shared" si="216"/>
        <v>-2.7559158072364722</v>
      </c>
      <c r="E403" s="8">
        <v>-7.9</v>
      </c>
      <c r="F403" s="8">
        <f t="shared" si="227"/>
        <v>-7.9005492646026276</v>
      </c>
      <c r="G403" s="9">
        <f t="shared" si="217"/>
        <v>-1.5710637059334096</v>
      </c>
      <c r="H403" s="8">
        <v>-0.22950000000000001</v>
      </c>
      <c r="I403" s="8">
        <f t="shared" si="228"/>
        <v>-0.21191415802420266</v>
      </c>
      <c r="J403" s="9">
        <f t="shared" si="229"/>
        <v>-1.1914158024202648E-2</v>
      </c>
      <c r="K403" s="8">
        <v>-5.1999999999999998E-2</v>
      </c>
      <c r="L403" s="8">
        <f t="shared" si="230"/>
        <v>-5.0375289193595588E-2</v>
      </c>
      <c r="M403" s="9">
        <f t="shared" si="218"/>
        <v>0.19307961209811272</v>
      </c>
      <c r="N403" s="17">
        <v>23.7</v>
      </c>
      <c r="O403" s="17">
        <f t="shared" si="220"/>
        <v>24.543098452749319</v>
      </c>
      <c r="P403" s="79">
        <f t="shared" si="223"/>
        <v>0.76673952629381348</v>
      </c>
      <c r="Q403" t="str">
        <f>_xll.BDH($Q$2,"PX_LAST",A403,A403,"Days=A","Fill=P")</f>
        <v>#N/A Invalid Security</v>
      </c>
      <c r="R403" t="e">
        <f t="shared" si="222"/>
        <v>#VALUE!</v>
      </c>
      <c r="S403" t="e">
        <f t="shared" si="224"/>
        <v>#VALUE!</v>
      </c>
      <c r="U403" s="40" t="e">
        <f t="shared" si="219"/>
        <v>#VALUE!</v>
      </c>
      <c r="V403" s="14" t="e">
        <f t="shared" si="215"/>
        <v>#VALUE!</v>
      </c>
      <c r="W403" t="e">
        <f t="shared" si="245"/>
        <v>#VALUE!</v>
      </c>
      <c r="X403" s="17" t="e">
        <f t="shared" si="234"/>
        <v>#VALUE!</v>
      </c>
      <c r="Y403" s="34" t="e">
        <f t="shared" si="214"/>
        <v>#VALUE!</v>
      </c>
      <c r="Z403">
        <v>0</v>
      </c>
      <c r="AB403" s="16">
        <f t="shared" si="225"/>
        <v>45077</v>
      </c>
      <c r="AC403" s="1" t="e">
        <f t="shared" si="231"/>
        <v>#VALUE!</v>
      </c>
      <c r="AD403" s="1" t="e">
        <f t="shared" si="231"/>
        <v>#VALUE!</v>
      </c>
      <c r="AE403" s="1" t="e">
        <f t="shared" si="231"/>
        <v>#VALUE!</v>
      </c>
      <c r="AF403" s="1" t="e">
        <f t="shared" si="231"/>
        <v>#VALUE!</v>
      </c>
      <c r="AG403">
        <v>0</v>
      </c>
      <c r="AH403" s="1">
        <v>23.7</v>
      </c>
      <c r="AJ403" s="16">
        <f t="shared" si="232"/>
        <v>45077</v>
      </c>
      <c r="AK403" s="1" t="e">
        <f t="shared" si="235"/>
        <v>#VALUE!</v>
      </c>
      <c r="AL403" s="1" t="e">
        <f t="shared" si="235"/>
        <v>#VALUE!</v>
      </c>
      <c r="AM403" s="1" t="e">
        <f t="shared" si="235"/>
        <v>#VALUE!</v>
      </c>
      <c r="AN403" s="1" t="e">
        <f t="shared" si="235"/>
        <v>#VALUE!</v>
      </c>
      <c r="AO403" s="1" t="e">
        <f t="shared" si="236"/>
        <v>#VALUE!</v>
      </c>
      <c r="AP403" s="1" t="e">
        <f t="shared" si="237"/>
        <v>#VALUE!</v>
      </c>
      <c r="AQ403" s="1" t="e">
        <f t="shared" si="238"/>
        <v>#VALUE!</v>
      </c>
      <c r="AR403" s="1" t="e">
        <f t="shared" si="239"/>
        <v>#VALUE!</v>
      </c>
      <c r="AU403" s="16">
        <f t="shared" si="243"/>
        <v>45077</v>
      </c>
      <c r="AV403" t="e">
        <f t="shared" si="246"/>
        <v>#VALUE!</v>
      </c>
      <c r="AW403" t="e">
        <f t="shared" si="247"/>
        <v>#VALUE!</v>
      </c>
      <c r="AZ403" s="7">
        <f t="shared" si="233"/>
        <v>45077</v>
      </c>
      <c r="BA403" s="1">
        <f>_xll.BDH($BA$4,"PX_LAST",$A402,$A402,"Days=A","Fill=P")</f>
        <v>4169.4799999999996</v>
      </c>
      <c r="BB403" s="1" t="e">
        <f t="shared" si="240"/>
        <v>#VALUE!</v>
      </c>
      <c r="BC403" s="1" t="e">
        <f t="shared" si="241"/>
        <v>#VALUE!</v>
      </c>
      <c r="BD403" s="1">
        <f t="shared" si="244"/>
        <v>1.464236088297044E-2</v>
      </c>
      <c r="BE403" s="1" t="e">
        <f t="shared" si="242"/>
        <v>#VALUE!</v>
      </c>
      <c r="BF403" s="1" t="e">
        <f t="shared" si="248"/>
        <v>#VALUE!</v>
      </c>
      <c r="BG403" s="1">
        <f t="shared" si="249"/>
        <v>176.40080553722242</v>
      </c>
    </row>
    <row r="404" spans="1:59" x14ac:dyDescent="0.25">
      <c r="A404" s="7">
        <v>45107</v>
      </c>
      <c r="B404" s="8">
        <v>-0.21912599999999999</v>
      </c>
      <c r="C404" s="8">
        <f t="shared" si="226"/>
        <v>-0.24049108170624017</v>
      </c>
      <c r="D404" s="9">
        <f t="shared" si="216"/>
        <v>-1.4361266184545729</v>
      </c>
      <c r="E404" s="8">
        <v>-7.8</v>
      </c>
      <c r="F404" s="8">
        <f t="shared" si="227"/>
        <v>-7.8201098529205257</v>
      </c>
      <c r="G404" s="9">
        <f t="shared" si="217"/>
        <v>-1.4219209423071999</v>
      </c>
      <c r="H404" s="8">
        <v>-0.2296</v>
      </c>
      <c r="I404" s="8">
        <f t="shared" si="228"/>
        <v>-0.22606283160484053</v>
      </c>
      <c r="J404" s="9">
        <f t="shared" si="229"/>
        <v>-2.606283160484052E-2</v>
      </c>
      <c r="K404" s="8">
        <v>0.32100000000000001</v>
      </c>
      <c r="L404" s="8">
        <f t="shared" si="230"/>
        <v>0.24672494216128091</v>
      </c>
      <c r="M404" s="9">
        <f t="shared" si="218"/>
        <v>0.94844576839216033</v>
      </c>
      <c r="N404" s="17">
        <v>54.4</v>
      </c>
      <c r="O404" s="17">
        <f t="shared" si="220"/>
        <v>48.428619690549866</v>
      </c>
      <c r="P404" s="79">
        <f t="shared" si="223"/>
        <v>1.5801459044366475</v>
      </c>
      <c r="Q404" t="str">
        <f>_xll.BDH($Q$2,"PX_LAST",A404,A404,"Days=A","Fill=P")</f>
        <v>#N/A Invalid Security</v>
      </c>
      <c r="R404" t="e">
        <f t="shared" si="222"/>
        <v>#VALUE!</v>
      </c>
      <c r="S404" t="e">
        <f t="shared" si="224"/>
        <v>#VALUE!</v>
      </c>
      <c r="U404" s="40" t="e">
        <f t="shared" si="219"/>
        <v>#VALUE!</v>
      </c>
      <c r="V404" s="14" t="e">
        <f t="shared" si="215"/>
        <v>#VALUE!</v>
      </c>
      <c r="W404" t="e">
        <f t="shared" si="245"/>
        <v>#VALUE!</v>
      </c>
      <c r="X404" s="17" t="e">
        <f t="shared" si="234"/>
        <v>#VALUE!</v>
      </c>
      <c r="Y404" s="34" t="e">
        <f t="shared" ref="Y404:Y420" si="250">IF(OR(ABS($X404-$X403)&gt;$AB$2,X404*X403&lt;0,ABS(U404-MAX(U393:U403))&gt;$AP$2),V404,Y403)</f>
        <v>#VALUE!</v>
      </c>
      <c r="Z404">
        <v>0</v>
      </c>
      <c r="AB404" s="16">
        <f t="shared" si="225"/>
        <v>45107</v>
      </c>
      <c r="AC404" s="1" t="e">
        <f t="shared" si="231"/>
        <v>#VALUE!</v>
      </c>
      <c r="AD404" s="1" t="e">
        <f t="shared" si="231"/>
        <v>#VALUE!</v>
      </c>
      <c r="AE404" s="1" t="e">
        <f t="shared" si="231"/>
        <v>#VALUE!</v>
      </c>
      <c r="AF404" s="1" t="e">
        <f t="shared" si="231"/>
        <v>#VALUE!</v>
      </c>
      <c r="AG404">
        <v>0</v>
      </c>
      <c r="AH404" s="1">
        <v>54.4</v>
      </c>
      <c r="AJ404" s="16">
        <f t="shared" si="232"/>
        <v>45107</v>
      </c>
      <c r="AK404" s="1" t="e">
        <f t="shared" si="235"/>
        <v>#VALUE!</v>
      </c>
      <c r="AL404" s="1" t="e">
        <f t="shared" si="235"/>
        <v>#VALUE!</v>
      </c>
      <c r="AM404" s="1" t="e">
        <f t="shared" si="235"/>
        <v>#VALUE!</v>
      </c>
      <c r="AN404" s="1" t="e">
        <f t="shared" si="235"/>
        <v>#VALUE!</v>
      </c>
      <c r="AO404" s="1" t="e">
        <f t="shared" si="236"/>
        <v>#VALUE!</v>
      </c>
      <c r="AP404" s="1" t="e">
        <f t="shared" si="237"/>
        <v>#VALUE!</v>
      </c>
      <c r="AQ404" s="1" t="e">
        <f t="shared" si="238"/>
        <v>#VALUE!</v>
      </c>
      <c r="AR404" s="1" t="e">
        <f t="shared" si="239"/>
        <v>#VALUE!</v>
      </c>
      <c r="AU404" s="16">
        <f t="shared" si="243"/>
        <v>45107</v>
      </c>
      <c r="AV404" t="e">
        <f t="shared" si="246"/>
        <v>#VALUE!</v>
      </c>
      <c r="AW404" t="e">
        <f t="shared" si="247"/>
        <v>#VALUE!</v>
      </c>
      <c r="AZ404" s="7">
        <f t="shared" si="233"/>
        <v>45107</v>
      </c>
      <c r="BA404" s="1">
        <f>_xll.BDH($BA$4,"PX_LAST",$A403,$A403,"Days=A","Fill=P")</f>
        <v>4179.83</v>
      </c>
      <c r="BB404" s="1" t="e">
        <f t="shared" si="240"/>
        <v>#VALUE!</v>
      </c>
      <c r="BC404" s="1" t="e">
        <f t="shared" si="241"/>
        <v>#VALUE!</v>
      </c>
      <c r="BD404" s="1">
        <f t="shared" si="244"/>
        <v>2.4823239348792381E-3</v>
      </c>
      <c r="BE404" s="1" t="e">
        <f t="shared" si="242"/>
        <v>#VALUE!</v>
      </c>
      <c r="BF404" s="1" t="e">
        <f t="shared" si="248"/>
        <v>#VALUE!</v>
      </c>
      <c r="BG404" s="1">
        <f t="shared" si="249"/>
        <v>176.83868947893944</v>
      </c>
    </row>
    <row r="405" spans="1:59" x14ac:dyDescent="0.25">
      <c r="A405" s="7">
        <v>45138</v>
      </c>
      <c r="B405" s="8">
        <v>-3.8394999999999999E-2</v>
      </c>
      <c r="C405" s="8">
        <f t="shared" si="226"/>
        <v>-7.8814216341248036E-2</v>
      </c>
      <c r="D405" s="9">
        <f t="shared" si="216"/>
        <v>0.84657681966740284</v>
      </c>
      <c r="E405" s="8">
        <v>-7.5</v>
      </c>
      <c r="F405" s="8">
        <f t="shared" si="227"/>
        <v>-7.564021970584105</v>
      </c>
      <c r="G405" s="9">
        <f t="shared" si="217"/>
        <v>-1.2563795231278603</v>
      </c>
      <c r="H405" s="8">
        <v>0.2732</v>
      </c>
      <c r="I405" s="8">
        <f t="shared" si="228"/>
        <v>0.17334743367903188</v>
      </c>
      <c r="J405" s="9">
        <f t="shared" si="229"/>
        <v>0.37334743367903189</v>
      </c>
      <c r="K405" s="8">
        <v>0.53800000000000003</v>
      </c>
      <c r="L405" s="8">
        <f t="shared" si="230"/>
        <v>0.47974498843225621</v>
      </c>
      <c r="M405" s="9">
        <f t="shared" si="218"/>
        <v>1.5133277404087337</v>
      </c>
      <c r="N405" s="17">
        <v>76.099999999999994</v>
      </c>
      <c r="O405" s="17">
        <f t="shared" si="220"/>
        <v>70.565723938109969</v>
      </c>
      <c r="P405" s="79">
        <f t="shared" si="223"/>
        <v>2.1118822229421652</v>
      </c>
      <c r="Q405" t="str">
        <f>_xll.BDH($Q$2,"PX_LAST",A405,A405,"Days=A","Fill=P")</f>
        <v>#N/A Invalid Security</v>
      </c>
      <c r="R405" t="e">
        <f t="shared" si="222"/>
        <v>#VALUE!</v>
      </c>
      <c r="S405" t="e">
        <f t="shared" si="224"/>
        <v>#VALUE!</v>
      </c>
      <c r="U405" s="40" t="e">
        <f t="shared" si="219"/>
        <v>#VALUE!</v>
      </c>
      <c r="V405" s="14" t="e">
        <f t="shared" si="215"/>
        <v>#VALUE!</v>
      </c>
      <c r="W405" t="e">
        <f t="shared" si="245"/>
        <v>#VALUE!</v>
      </c>
      <c r="X405" s="17" t="e">
        <f t="shared" si="234"/>
        <v>#VALUE!</v>
      </c>
      <c r="Y405" s="34" t="e">
        <f t="shared" si="250"/>
        <v>#VALUE!</v>
      </c>
      <c r="Z405">
        <v>0</v>
      </c>
      <c r="AB405" s="16">
        <f t="shared" si="225"/>
        <v>45138</v>
      </c>
      <c r="AC405" s="1" t="e">
        <f t="shared" si="231"/>
        <v>#VALUE!</v>
      </c>
      <c r="AD405" s="1" t="e">
        <f t="shared" si="231"/>
        <v>#VALUE!</v>
      </c>
      <c r="AE405" s="1" t="e">
        <f t="shared" si="231"/>
        <v>#VALUE!</v>
      </c>
      <c r="AF405" s="1" t="e">
        <f t="shared" si="231"/>
        <v>#VALUE!</v>
      </c>
      <c r="AG405">
        <v>0</v>
      </c>
      <c r="AH405" s="1">
        <v>76.099999999999994</v>
      </c>
      <c r="AJ405" s="16">
        <f t="shared" si="232"/>
        <v>45138</v>
      </c>
      <c r="AK405" s="1" t="e">
        <f t="shared" si="235"/>
        <v>#VALUE!</v>
      </c>
      <c r="AL405" s="1" t="e">
        <f t="shared" si="235"/>
        <v>#VALUE!</v>
      </c>
      <c r="AM405" s="1" t="e">
        <f t="shared" si="235"/>
        <v>#VALUE!</v>
      </c>
      <c r="AN405" s="1" t="e">
        <f t="shared" si="235"/>
        <v>#VALUE!</v>
      </c>
      <c r="AO405" s="1" t="e">
        <f t="shared" si="236"/>
        <v>#VALUE!</v>
      </c>
      <c r="AP405" s="1" t="e">
        <f t="shared" si="237"/>
        <v>#VALUE!</v>
      </c>
      <c r="AQ405" s="1" t="e">
        <f t="shared" si="238"/>
        <v>#VALUE!</v>
      </c>
      <c r="AR405" s="1" t="e">
        <f t="shared" si="239"/>
        <v>#VALUE!</v>
      </c>
      <c r="AU405" s="16">
        <f t="shared" si="243"/>
        <v>45138</v>
      </c>
      <c r="AV405" t="e">
        <f t="shared" si="246"/>
        <v>#VALUE!</v>
      </c>
      <c r="AW405" t="e">
        <f t="shared" si="247"/>
        <v>#VALUE!</v>
      </c>
      <c r="AZ405" s="7">
        <f t="shared" si="233"/>
        <v>45138</v>
      </c>
      <c r="BA405" s="1">
        <f>_xll.BDH($BA$4,"PX_LAST",$A404,$A404,"Days=A","Fill=P")</f>
        <v>4450.38</v>
      </c>
      <c r="BB405" s="1" t="e">
        <f t="shared" si="240"/>
        <v>#VALUE!</v>
      </c>
      <c r="BC405" s="1" t="e">
        <f t="shared" si="241"/>
        <v>#VALUE!</v>
      </c>
      <c r="BD405" s="1">
        <f t="shared" si="244"/>
        <v>6.4727512841431301E-2</v>
      </c>
      <c r="BE405" s="1" t="e">
        <f t="shared" si="242"/>
        <v>#VALUE!</v>
      </c>
      <c r="BF405" s="1" t="e">
        <f t="shared" si="248"/>
        <v>#VALUE!</v>
      </c>
      <c r="BG405" s="1">
        <f t="shared" si="249"/>
        <v>188.28501802304939</v>
      </c>
    </row>
    <row r="406" spans="1:59" x14ac:dyDescent="0.25">
      <c r="A406" s="7">
        <v>45169</v>
      </c>
      <c r="B406" s="8">
        <v>-1.6633999999999999E-2</v>
      </c>
      <c r="C406" s="8">
        <f t="shared" si="226"/>
        <v>-2.9070043268249607E-2</v>
      </c>
      <c r="D406" s="9">
        <f t="shared" si="216"/>
        <v>1.7010439876454193</v>
      </c>
      <c r="E406" s="8">
        <v>-7.6</v>
      </c>
      <c r="F406" s="8">
        <f t="shared" si="227"/>
        <v>-7.5928043941168211</v>
      </c>
      <c r="G406" s="9">
        <f t="shared" si="217"/>
        <v>-1.1587791309203321</v>
      </c>
      <c r="H406" s="8">
        <v>5.4999999999999997E-3</v>
      </c>
      <c r="I406" s="8">
        <f t="shared" si="228"/>
        <v>3.9069486735806382E-2</v>
      </c>
      <c r="J406" s="9">
        <f t="shared" si="229"/>
        <v>0.23906948673580639</v>
      </c>
      <c r="K406" s="8">
        <v>0.438</v>
      </c>
      <c r="L406" s="8">
        <f t="shared" si="230"/>
        <v>0.44634899768645131</v>
      </c>
      <c r="M406" s="9">
        <f t="shared" si="218"/>
        <v>1.595565326341948</v>
      </c>
      <c r="N406" s="17">
        <v>46.4</v>
      </c>
      <c r="O406" s="17">
        <f t="shared" si="220"/>
        <v>51.233144787621995</v>
      </c>
      <c r="P406" s="79">
        <f t="shared" si="223"/>
        <v>1.2846774982378446</v>
      </c>
      <c r="Q406" t="str">
        <f>_xll.BDH($Q$2,"PX_LAST",A406,A406,"Days=A","Fill=P")</f>
        <v>#N/A Invalid Security</v>
      </c>
      <c r="R406" t="e">
        <f t="shared" si="222"/>
        <v>#VALUE!</v>
      </c>
      <c r="S406" t="e">
        <f t="shared" si="224"/>
        <v>#VALUE!</v>
      </c>
      <c r="U406" s="40" t="e">
        <f t="shared" si="219"/>
        <v>#VALUE!</v>
      </c>
      <c r="V406" s="14" t="e">
        <f t="shared" si="215"/>
        <v>#VALUE!</v>
      </c>
      <c r="W406" t="e">
        <f t="shared" si="245"/>
        <v>#VALUE!</v>
      </c>
      <c r="X406" s="17" t="e">
        <f t="shared" si="234"/>
        <v>#VALUE!</v>
      </c>
      <c r="Y406" s="34" t="e">
        <f t="shared" si="250"/>
        <v>#VALUE!</v>
      </c>
      <c r="Z406">
        <v>0</v>
      </c>
      <c r="AB406" s="16">
        <f t="shared" si="225"/>
        <v>45169</v>
      </c>
      <c r="AC406" s="1" t="e">
        <f t="shared" si="231"/>
        <v>#VALUE!</v>
      </c>
      <c r="AD406" s="1" t="e">
        <f t="shared" si="231"/>
        <v>#VALUE!</v>
      </c>
      <c r="AE406" s="1" t="e">
        <f t="shared" si="231"/>
        <v>#VALUE!</v>
      </c>
      <c r="AF406" s="1" t="e">
        <f t="shared" si="231"/>
        <v>#VALUE!</v>
      </c>
      <c r="AG406">
        <v>0</v>
      </c>
      <c r="AH406" s="1">
        <v>46.4</v>
      </c>
      <c r="AJ406" s="16">
        <f t="shared" si="232"/>
        <v>45169</v>
      </c>
      <c r="AK406" s="1" t="e">
        <f t="shared" si="235"/>
        <v>#VALUE!</v>
      </c>
      <c r="AL406" s="1" t="e">
        <f t="shared" si="235"/>
        <v>#VALUE!</v>
      </c>
      <c r="AM406" s="1" t="e">
        <f t="shared" si="235"/>
        <v>#VALUE!</v>
      </c>
      <c r="AN406" s="1" t="e">
        <f t="shared" si="235"/>
        <v>#VALUE!</v>
      </c>
      <c r="AO406" s="1" t="e">
        <f t="shared" si="236"/>
        <v>#VALUE!</v>
      </c>
      <c r="AP406" s="1" t="e">
        <f t="shared" si="237"/>
        <v>#VALUE!</v>
      </c>
      <c r="AQ406" s="1" t="e">
        <f t="shared" si="238"/>
        <v>#VALUE!</v>
      </c>
      <c r="AR406" s="1" t="e">
        <f t="shared" si="239"/>
        <v>#VALUE!</v>
      </c>
      <c r="AU406" s="16">
        <f t="shared" si="243"/>
        <v>45169</v>
      </c>
      <c r="AV406" t="e">
        <f t="shared" si="246"/>
        <v>#VALUE!</v>
      </c>
      <c r="AW406" t="e">
        <f t="shared" si="247"/>
        <v>#VALUE!</v>
      </c>
      <c r="AZ406" s="7">
        <f t="shared" si="233"/>
        <v>45169</v>
      </c>
      <c r="BA406" s="1">
        <f>_xll.BDH($BA$4,"PX_LAST",$A405,$A405,"Days=A","Fill=P")</f>
        <v>4588.96</v>
      </c>
      <c r="BB406" s="1" t="e">
        <f t="shared" si="240"/>
        <v>#VALUE!</v>
      </c>
      <c r="BC406" s="1" t="e">
        <f t="shared" si="241"/>
        <v>#VALUE!</v>
      </c>
      <c r="BD406" s="1">
        <f t="shared" si="244"/>
        <v>3.1138913980379268E-2</v>
      </c>
      <c r="BE406" s="1" t="e">
        <f t="shared" si="242"/>
        <v>#VALUE!</v>
      </c>
      <c r="BF406" s="1" t="e">
        <f t="shared" si="248"/>
        <v>#VALUE!</v>
      </c>
      <c r="BG406" s="1">
        <f t="shared" si="249"/>
        <v>194.14800900306329</v>
      </c>
    </row>
    <row r="407" spans="1:59" x14ac:dyDescent="0.25">
      <c r="A407" s="7">
        <v>45199</v>
      </c>
      <c r="B407" s="8">
        <v>-3.6601000000000002E-2</v>
      </c>
      <c r="C407" s="8">
        <f t="shared" si="226"/>
        <v>-3.5094808653649924E-2</v>
      </c>
      <c r="D407" s="9">
        <f t="shared" si="216"/>
        <v>1.6577665967640023</v>
      </c>
      <c r="E407" s="8">
        <v>-7.8</v>
      </c>
      <c r="F407" s="8">
        <f t="shared" si="227"/>
        <v>-7.7585608788233644</v>
      </c>
      <c r="G407" s="9">
        <f t="shared" si="217"/>
        <v>-1.1009890532490805</v>
      </c>
      <c r="H407" s="8">
        <v>-0.10630000000000001</v>
      </c>
      <c r="I407" s="8">
        <f t="shared" si="228"/>
        <v>-7.7226102652838732E-2</v>
      </c>
      <c r="J407" s="9">
        <f t="shared" si="229"/>
        <v>0.12277389734716128</v>
      </c>
      <c r="K407" s="8">
        <v>6.9000000000000006E-2</v>
      </c>
      <c r="L407" s="8">
        <f t="shared" si="230"/>
        <v>0.14446979953729028</v>
      </c>
      <c r="M407" s="9">
        <f t="shared" si="218"/>
        <v>0.98072212317953245</v>
      </c>
      <c r="N407" s="17">
        <v>45.1</v>
      </c>
      <c r="O407" s="17">
        <f t="shared" si="220"/>
        <v>46.326628957524406</v>
      </c>
      <c r="P407" s="79">
        <f t="shared" si="223"/>
        <v>1.0145547267999619</v>
      </c>
      <c r="Q407" t="str">
        <f>_xll.BDH($Q$2,"PX_LAST",A407,A407,"Days=A","Fill=P")</f>
        <v>#N/A Invalid Security</v>
      </c>
      <c r="R407" t="e">
        <f t="shared" si="222"/>
        <v>#VALUE!</v>
      </c>
      <c r="S407" t="e">
        <f t="shared" si="224"/>
        <v>#VALUE!</v>
      </c>
      <c r="U407" s="40" t="e">
        <f t="shared" si="219"/>
        <v>#VALUE!</v>
      </c>
      <c r="V407" s="14" t="e">
        <f t="shared" ref="V407:V428" si="251">IF(U407-U406&gt;0,IF(OR(U407&lt;0,V406="C"),"R","E"),IF(OR(U407&gt;=0,V406="E"),"SD","C"))</f>
        <v>#VALUE!</v>
      </c>
      <c r="W407" t="e">
        <f t="shared" si="245"/>
        <v>#VALUE!</v>
      </c>
      <c r="X407" s="17" t="e">
        <f t="shared" si="234"/>
        <v>#VALUE!</v>
      </c>
      <c r="Y407" s="34" t="e">
        <f t="shared" si="250"/>
        <v>#VALUE!</v>
      </c>
      <c r="Z407">
        <v>0</v>
      </c>
      <c r="AB407" s="16">
        <f t="shared" si="225"/>
        <v>45199</v>
      </c>
      <c r="AC407" s="1" t="e">
        <f t="shared" si="231"/>
        <v>#VALUE!</v>
      </c>
      <c r="AD407" s="1" t="e">
        <f t="shared" si="231"/>
        <v>#VALUE!</v>
      </c>
      <c r="AE407" s="1" t="e">
        <f t="shared" si="231"/>
        <v>#VALUE!</v>
      </c>
      <c r="AF407" s="1" t="e">
        <f t="shared" si="231"/>
        <v>#VALUE!</v>
      </c>
      <c r="AG407">
        <v>0</v>
      </c>
      <c r="AH407" s="1">
        <v>45.1</v>
      </c>
      <c r="AJ407" s="16">
        <f t="shared" si="232"/>
        <v>45199</v>
      </c>
      <c r="AK407" s="1" t="e">
        <f t="shared" si="235"/>
        <v>#VALUE!</v>
      </c>
      <c r="AL407" s="1" t="e">
        <f t="shared" si="235"/>
        <v>#VALUE!</v>
      </c>
      <c r="AM407" s="1" t="e">
        <f t="shared" si="235"/>
        <v>#VALUE!</v>
      </c>
      <c r="AN407" s="1" t="e">
        <f t="shared" si="235"/>
        <v>#VALUE!</v>
      </c>
      <c r="AO407" s="1" t="e">
        <f t="shared" si="236"/>
        <v>#VALUE!</v>
      </c>
      <c r="AP407" s="1" t="e">
        <f t="shared" si="237"/>
        <v>#VALUE!</v>
      </c>
      <c r="AQ407" s="1" t="e">
        <f t="shared" si="238"/>
        <v>#VALUE!</v>
      </c>
      <c r="AR407" s="1" t="e">
        <f t="shared" si="239"/>
        <v>#VALUE!</v>
      </c>
      <c r="AU407" s="16">
        <f t="shared" si="243"/>
        <v>45199</v>
      </c>
      <c r="AV407" t="e">
        <f t="shared" si="246"/>
        <v>#VALUE!</v>
      </c>
      <c r="AW407" t="e">
        <f t="shared" si="247"/>
        <v>#VALUE!</v>
      </c>
      <c r="AZ407" s="7">
        <f t="shared" si="233"/>
        <v>45199</v>
      </c>
      <c r="BA407" s="1">
        <f>_xll.BDH($BA$4,"PX_LAST",$A406,$A406,"Days=A","Fill=P")</f>
        <v>4507.66</v>
      </c>
      <c r="BB407" s="1" t="e">
        <f t="shared" si="240"/>
        <v>#VALUE!</v>
      </c>
      <c r="BC407" s="1" t="e">
        <f t="shared" si="241"/>
        <v>#VALUE!</v>
      </c>
      <c r="BD407" s="1">
        <f t="shared" si="244"/>
        <v>-1.771643248143373E-2</v>
      </c>
      <c r="BE407" s="1" t="e">
        <f t="shared" si="242"/>
        <v>#VALUE!</v>
      </c>
      <c r="BF407" s="1" t="e">
        <f t="shared" si="248"/>
        <v>#VALUE!</v>
      </c>
      <c r="BG407" s="1">
        <f t="shared" si="249"/>
        <v>190.70839891015572</v>
      </c>
    </row>
    <row r="408" spans="1:59" x14ac:dyDescent="0.25">
      <c r="A408" s="7">
        <v>45230</v>
      </c>
      <c r="B408" s="8">
        <v>-8.7329000000000004E-2</v>
      </c>
      <c r="C408" s="8">
        <f t="shared" si="226"/>
        <v>-7.6882161730729981E-2</v>
      </c>
      <c r="D408" s="9">
        <f t="shared" ref="D408:D440" si="252">(C408-AVERAGE(C389:C408))/AVEDEV(C389:C408)</f>
        <v>1.0879890384508055</v>
      </c>
      <c r="E408" s="8">
        <v>-7.6</v>
      </c>
      <c r="F408" s="8">
        <f t="shared" si="227"/>
        <v>-7.6317121757646733</v>
      </c>
      <c r="G408" s="9">
        <f t="shared" ref="G408:G440" si="253">(F408-AVERAGE(F389:F408))/AVEDEV(F389:F408)</f>
        <v>-0.99812988820395099</v>
      </c>
      <c r="H408" s="8">
        <v>-0.45619999999999999</v>
      </c>
      <c r="I408" s="8">
        <f t="shared" si="228"/>
        <v>-0.38040522053056774</v>
      </c>
      <c r="J408" s="9">
        <f t="shared" si="229"/>
        <v>-0.18040522053056773</v>
      </c>
      <c r="K408" s="8">
        <v>-0.10100000000000001</v>
      </c>
      <c r="L408" s="8">
        <f t="shared" si="230"/>
        <v>-5.1906040092541954E-2</v>
      </c>
      <c r="M408" s="9">
        <f t="shared" ref="M408:M440" si="254">(L408-AVERAGE(L389:L408))/AVEDEV(L389:L408)</f>
        <v>0.51706923499862556</v>
      </c>
      <c r="N408" s="17">
        <v>63.4</v>
      </c>
      <c r="O408" s="17">
        <f t="shared" si="220"/>
        <v>59.985325791504877</v>
      </c>
      <c r="P408" s="79">
        <f t="shared" si="223"/>
        <v>1.3625938771847121</v>
      </c>
      <c r="Q408" t="str">
        <f>_xll.BDH($Q$2,"PX_LAST",A408,A408,"Days=A","Fill=P")</f>
        <v>#N/A Invalid Security</v>
      </c>
      <c r="R408" t="e">
        <f t="shared" si="222"/>
        <v>#VALUE!</v>
      </c>
      <c r="S408" t="e">
        <f t="shared" si="224"/>
        <v>#VALUE!</v>
      </c>
      <c r="U408" s="40" t="e">
        <f t="shared" ref="U408:U440" si="255">AVERAGE(D408,G408,J408,M408,S408)</f>
        <v>#VALUE!</v>
      </c>
      <c r="V408" s="14" t="e">
        <f t="shared" si="251"/>
        <v>#VALUE!</v>
      </c>
      <c r="W408" t="e">
        <f t="shared" si="245"/>
        <v>#VALUE!</v>
      </c>
      <c r="X408" s="17" t="e">
        <f t="shared" si="234"/>
        <v>#VALUE!</v>
      </c>
      <c r="Y408" s="34" t="e">
        <f t="shared" si="250"/>
        <v>#VALUE!</v>
      </c>
      <c r="Z408">
        <v>0</v>
      </c>
      <c r="AB408" s="16">
        <f t="shared" si="225"/>
        <v>45230</v>
      </c>
      <c r="AC408" s="1" t="e">
        <f t="shared" si="231"/>
        <v>#VALUE!</v>
      </c>
      <c r="AD408" s="1" t="e">
        <f t="shared" si="231"/>
        <v>#VALUE!</v>
      </c>
      <c r="AE408" s="1" t="e">
        <f t="shared" si="231"/>
        <v>#VALUE!</v>
      </c>
      <c r="AF408" s="1" t="e">
        <f t="shared" si="231"/>
        <v>#VALUE!</v>
      </c>
      <c r="AG408">
        <v>0</v>
      </c>
      <c r="AH408" s="1">
        <v>61.4</v>
      </c>
      <c r="AJ408" s="16">
        <f t="shared" si="232"/>
        <v>45230</v>
      </c>
      <c r="AK408" s="1" t="e">
        <f t="shared" si="235"/>
        <v>#VALUE!</v>
      </c>
      <c r="AL408" s="1" t="e">
        <f t="shared" si="235"/>
        <v>#VALUE!</v>
      </c>
      <c r="AM408" s="1" t="e">
        <f t="shared" si="235"/>
        <v>#VALUE!</v>
      </c>
      <c r="AN408" s="1" t="e">
        <f t="shared" si="235"/>
        <v>#VALUE!</v>
      </c>
      <c r="AO408" s="1" t="e">
        <f t="shared" si="236"/>
        <v>#VALUE!</v>
      </c>
      <c r="AP408" s="1" t="e">
        <f t="shared" si="237"/>
        <v>#VALUE!</v>
      </c>
      <c r="AQ408" s="1" t="e">
        <f t="shared" si="238"/>
        <v>#VALUE!</v>
      </c>
      <c r="AR408" s="1" t="e">
        <f t="shared" si="239"/>
        <v>#VALUE!</v>
      </c>
      <c r="AU408" s="16">
        <f t="shared" si="243"/>
        <v>45230</v>
      </c>
      <c r="AV408" t="e">
        <f t="shared" si="246"/>
        <v>#VALUE!</v>
      </c>
      <c r="AW408" t="e">
        <f t="shared" si="247"/>
        <v>#VALUE!</v>
      </c>
      <c r="AZ408" s="7">
        <f t="shared" si="233"/>
        <v>45230</v>
      </c>
      <c r="BA408" s="1">
        <f>_xll.BDH($BA$4,"PX_LAST",$A407,$A407,"Days=A","Fill=P")</f>
        <v>4288.05</v>
      </c>
      <c r="BB408" s="1" t="e">
        <f t="shared" si="240"/>
        <v>#VALUE!</v>
      </c>
      <c r="BC408" s="1" t="e">
        <f t="shared" si="241"/>
        <v>#VALUE!</v>
      </c>
      <c r="BD408" s="1">
        <f t="shared" si="244"/>
        <v>-4.871929116215501E-2</v>
      </c>
      <c r="BE408" s="1" t="e">
        <f t="shared" si="242"/>
        <v>#VALUE!</v>
      </c>
      <c r="BF408" s="1" t="e">
        <f t="shared" si="248"/>
        <v>#VALUE!</v>
      </c>
      <c r="BG408" s="1">
        <f t="shared" si="249"/>
        <v>181.41722089658344</v>
      </c>
    </row>
    <row r="409" spans="1:59" x14ac:dyDescent="0.25">
      <c r="A409" s="7">
        <v>45260</v>
      </c>
      <c r="B409" s="8">
        <v>5.6277000000000001E-2</v>
      </c>
      <c r="C409" s="8">
        <f t="shared" si="226"/>
        <v>2.9645167653854006E-2</v>
      </c>
      <c r="D409" s="9">
        <f t="shared" si="252"/>
        <v>2.3990748884608379</v>
      </c>
      <c r="E409" s="8">
        <v>-7.6</v>
      </c>
      <c r="F409" s="8">
        <f t="shared" si="227"/>
        <v>-7.6063424351529347</v>
      </c>
      <c r="G409" s="9">
        <f t="shared" si="253"/>
        <v>-0.93061089742080205</v>
      </c>
      <c r="H409" s="8">
        <v>4.02E-2</v>
      </c>
      <c r="I409" s="8">
        <f t="shared" si="228"/>
        <v>-4.3921044106113548E-2</v>
      </c>
      <c r="J409" s="9">
        <f t="shared" si="229"/>
        <v>0.15607895589388646</v>
      </c>
      <c r="K409" s="8">
        <v>0.51700000000000002</v>
      </c>
      <c r="L409" s="8">
        <f t="shared" si="230"/>
        <v>0.40321879198149163</v>
      </c>
      <c r="M409" s="9">
        <f t="shared" si="254"/>
        <v>1.4899770096931118</v>
      </c>
      <c r="N409" s="17">
        <v>29.8</v>
      </c>
      <c r="O409" s="17">
        <f t="shared" si="220"/>
        <v>35.83706515830098</v>
      </c>
      <c r="P409" s="79">
        <f t="shared" si="223"/>
        <v>0.63252958247985136</v>
      </c>
      <c r="Q409" t="str">
        <f>_xll.BDH($Q$2,"PX_LAST",A409,A409,"Days=A","Fill=P")</f>
        <v>#N/A Invalid Security</v>
      </c>
      <c r="R409" t="e">
        <f t="shared" si="222"/>
        <v>#VALUE!</v>
      </c>
      <c r="S409" t="e">
        <f t="shared" si="224"/>
        <v>#VALUE!</v>
      </c>
      <c r="U409" s="40" t="e">
        <f t="shared" si="255"/>
        <v>#VALUE!</v>
      </c>
      <c r="V409" s="14" t="e">
        <f t="shared" si="251"/>
        <v>#VALUE!</v>
      </c>
      <c r="W409" t="e">
        <f t="shared" si="245"/>
        <v>#VALUE!</v>
      </c>
      <c r="X409" s="17" t="e">
        <f t="shared" si="234"/>
        <v>#VALUE!</v>
      </c>
      <c r="Y409" s="34" t="e">
        <f t="shared" si="250"/>
        <v>#VALUE!</v>
      </c>
      <c r="Z409">
        <v>0</v>
      </c>
      <c r="AB409" s="16">
        <f t="shared" si="225"/>
        <v>45260</v>
      </c>
      <c r="AC409" s="1" t="e">
        <f t="shared" si="231"/>
        <v>#VALUE!</v>
      </c>
      <c r="AD409" s="1" t="e">
        <f t="shared" si="231"/>
        <v>#VALUE!</v>
      </c>
      <c r="AE409" s="1" t="e">
        <f t="shared" si="231"/>
        <v>#VALUE!</v>
      </c>
      <c r="AF409" s="1" t="e">
        <f t="shared" si="231"/>
        <v>#VALUE!</v>
      </c>
      <c r="AG409">
        <v>0</v>
      </c>
      <c r="AH409" s="1">
        <v>28</v>
      </c>
      <c r="AJ409" s="16">
        <f t="shared" si="232"/>
        <v>45260</v>
      </c>
      <c r="AK409" s="1" t="e">
        <f t="shared" si="235"/>
        <v>#VALUE!</v>
      </c>
      <c r="AL409" s="1" t="e">
        <f t="shared" si="235"/>
        <v>#VALUE!</v>
      </c>
      <c r="AM409" s="1" t="e">
        <f t="shared" si="235"/>
        <v>#VALUE!</v>
      </c>
      <c r="AN409" s="1" t="e">
        <f t="shared" si="235"/>
        <v>#VALUE!</v>
      </c>
      <c r="AO409" s="1" t="e">
        <f t="shared" si="236"/>
        <v>#VALUE!</v>
      </c>
      <c r="AP409" s="1" t="e">
        <f t="shared" si="237"/>
        <v>#VALUE!</v>
      </c>
      <c r="AQ409" s="1" t="e">
        <f t="shared" si="238"/>
        <v>#VALUE!</v>
      </c>
      <c r="AR409" s="1" t="e">
        <f t="shared" si="239"/>
        <v>#VALUE!</v>
      </c>
      <c r="AU409" s="16">
        <f t="shared" si="243"/>
        <v>45260</v>
      </c>
      <c r="AV409" t="e">
        <f t="shared" si="246"/>
        <v>#VALUE!</v>
      </c>
      <c r="AW409" t="e">
        <f t="shared" si="247"/>
        <v>#VALUE!</v>
      </c>
      <c r="AZ409" s="7">
        <f t="shared" si="233"/>
        <v>45260</v>
      </c>
      <c r="BA409" s="1">
        <f>_xll.BDH($BA$4,"PX_LAST",$A408,$A408,"Days=A","Fill=P")</f>
        <v>4193.8</v>
      </c>
      <c r="BB409" s="1" t="e">
        <f t="shared" si="240"/>
        <v>#VALUE!</v>
      </c>
      <c r="BC409" s="1" t="e">
        <f t="shared" si="241"/>
        <v>#VALUE!</v>
      </c>
      <c r="BD409" s="1">
        <f t="shared" si="244"/>
        <v>-2.1979687736850106E-2</v>
      </c>
      <c r="BE409" s="1" t="e">
        <f t="shared" si="242"/>
        <v>#VALUE!</v>
      </c>
      <c r="BF409" s="1" t="e">
        <f t="shared" si="248"/>
        <v>#VALUE!</v>
      </c>
      <c r="BG409" s="1">
        <f t="shared" si="249"/>
        <v>177.42972703118937</v>
      </c>
    </row>
    <row r="410" spans="1:59" x14ac:dyDescent="0.25">
      <c r="A410" s="7">
        <v>45291</v>
      </c>
      <c r="B410" s="8">
        <v>0.118633</v>
      </c>
      <c r="C410" s="8">
        <f t="shared" si="226"/>
        <v>0.1008354335307708</v>
      </c>
      <c r="D410" s="9">
        <f t="shared" si="252"/>
        <v>2.8748612922366648</v>
      </c>
      <c r="E410" s="8">
        <v>-7.1</v>
      </c>
      <c r="F410" s="8">
        <f t="shared" si="227"/>
        <v>-7.2012684870305872</v>
      </c>
      <c r="G410" s="9">
        <f t="shared" si="253"/>
        <v>-0.75165239074331058</v>
      </c>
      <c r="H410" s="8">
        <v>-0.2893</v>
      </c>
      <c r="I410" s="8">
        <f t="shared" si="228"/>
        <v>-0.24022420882122272</v>
      </c>
      <c r="J410" s="9">
        <f t="shared" si="229"/>
        <v>-4.0224208821222712E-2</v>
      </c>
      <c r="K410" s="8">
        <v>0.55000000000000004</v>
      </c>
      <c r="L410" s="8">
        <f t="shared" si="230"/>
        <v>0.5206437583962984</v>
      </c>
      <c r="M410" s="9">
        <f t="shared" si="254"/>
        <v>1.5793017900780431</v>
      </c>
      <c r="N410" s="17">
        <v>8.1999999999999993</v>
      </c>
      <c r="O410" s="17">
        <f t="shared" si="220"/>
        <v>13.727413031660195</v>
      </c>
      <c r="P410" s="79">
        <f t="shared" si="223"/>
        <v>-4.1160003825237969E-2</v>
      </c>
      <c r="Q410" t="str">
        <f>_xll.BDH($Q$2,"PX_LAST",A410,A410,"Days=A","Fill=P")</f>
        <v>#N/A Invalid Security</v>
      </c>
      <c r="R410" t="e">
        <f t="shared" si="222"/>
        <v>#VALUE!</v>
      </c>
      <c r="S410" t="e">
        <f t="shared" si="224"/>
        <v>#VALUE!</v>
      </c>
      <c r="U410" s="40" t="e">
        <f t="shared" si="255"/>
        <v>#VALUE!</v>
      </c>
      <c r="V410" s="14" t="e">
        <f t="shared" si="251"/>
        <v>#VALUE!</v>
      </c>
      <c r="W410" t="e">
        <f t="shared" si="245"/>
        <v>#VALUE!</v>
      </c>
      <c r="X410" s="17" t="e">
        <f t="shared" si="234"/>
        <v>#VALUE!</v>
      </c>
      <c r="Y410" s="34" t="e">
        <f t="shared" si="250"/>
        <v>#VALUE!</v>
      </c>
      <c r="Z410">
        <v>0</v>
      </c>
      <c r="AB410" s="16">
        <f t="shared" si="225"/>
        <v>45291</v>
      </c>
      <c r="AC410" s="1" t="e">
        <f t="shared" si="231"/>
        <v>#VALUE!</v>
      </c>
      <c r="AD410" s="1" t="e">
        <f t="shared" si="231"/>
        <v>#VALUE!</v>
      </c>
      <c r="AE410" s="1" t="e">
        <f t="shared" si="231"/>
        <v>#VALUE!</v>
      </c>
      <c r="AF410" s="1" t="e">
        <f t="shared" si="231"/>
        <v>#VALUE!</v>
      </c>
      <c r="AG410">
        <v>0</v>
      </c>
      <c r="AH410" s="1">
        <v>8.1999999999999993</v>
      </c>
      <c r="AJ410" s="16">
        <f t="shared" si="232"/>
        <v>45291</v>
      </c>
      <c r="AK410" s="1" t="e">
        <f t="shared" si="235"/>
        <v>#VALUE!</v>
      </c>
      <c r="AL410" s="1" t="e">
        <f t="shared" si="235"/>
        <v>#VALUE!</v>
      </c>
      <c r="AM410" s="1" t="e">
        <f t="shared" si="235"/>
        <v>#VALUE!</v>
      </c>
      <c r="AN410" s="1" t="e">
        <f t="shared" si="235"/>
        <v>#VALUE!</v>
      </c>
      <c r="AO410" s="1" t="e">
        <f t="shared" si="236"/>
        <v>#VALUE!</v>
      </c>
      <c r="AP410" s="1" t="e">
        <f t="shared" si="237"/>
        <v>#VALUE!</v>
      </c>
      <c r="AQ410" s="1" t="e">
        <f t="shared" si="238"/>
        <v>#VALUE!</v>
      </c>
      <c r="AR410" s="1" t="e">
        <f t="shared" si="239"/>
        <v>#VALUE!</v>
      </c>
      <c r="AU410" s="16">
        <f t="shared" si="243"/>
        <v>45291</v>
      </c>
      <c r="AV410" t="e">
        <f t="shared" si="246"/>
        <v>#VALUE!</v>
      </c>
      <c r="AW410" t="e">
        <f t="shared" si="247"/>
        <v>#VALUE!</v>
      </c>
      <c r="AZ410" s="7">
        <f t="shared" si="233"/>
        <v>45291</v>
      </c>
      <c r="BA410" s="1">
        <f>_xll.BDH($BA$4,"PX_LAST",$A409,$A409,"Days=A","Fill=P")</f>
        <v>4567.8</v>
      </c>
      <c r="BB410" s="1" t="e">
        <f t="shared" si="240"/>
        <v>#VALUE!</v>
      </c>
      <c r="BC410" s="1" t="e">
        <f t="shared" si="241"/>
        <v>#VALUE!</v>
      </c>
      <c r="BD410" s="1">
        <f t="shared" si="244"/>
        <v>8.9179264628737709E-2</v>
      </c>
      <c r="BE410" s="1" t="e">
        <f t="shared" si="242"/>
        <v>#VALUE!</v>
      </c>
      <c r="BF410" s="1" t="e">
        <f t="shared" si="248"/>
        <v>#VALUE!</v>
      </c>
      <c r="BG410" s="1">
        <f t="shared" si="249"/>
        <v>193.25277961110851</v>
      </c>
    </row>
    <row r="411" spans="1:59" x14ac:dyDescent="0.25">
      <c r="A411" s="7">
        <v>45322</v>
      </c>
      <c r="B411" s="8">
        <v>7.9535999999999996E-2</v>
      </c>
      <c r="C411" s="8">
        <f t="shared" si="226"/>
        <v>8.3795886706154163E-2</v>
      </c>
      <c r="D411" s="9">
        <f t="shared" si="252"/>
        <v>2.2489041639068188</v>
      </c>
      <c r="E411" s="8">
        <v>-7</v>
      </c>
      <c r="F411" s="8">
        <f t="shared" si="227"/>
        <v>-7.0402536974061185</v>
      </c>
      <c r="G411" s="9">
        <f t="shared" si="253"/>
        <v>-0.637013879072304</v>
      </c>
      <c r="H411" s="8">
        <v>-0.71240000000000003</v>
      </c>
      <c r="I411" s="8">
        <f t="shared" si="228"/>
        <v>-0.6179648417642446</v>
      </c>
      <c r="J411" s="9">
        <f t="shared" si="229"/>
        <v>-0.41796484176424459</v>
      </c>
      <c r="K411" s="8">
        <v>0.84499999999999997</v>
      </c>
      <c r="L411" s="8">
        <f t="shared" si="230"/>
        <v>0.78012875167925977</v>
      </c>
      <c r="M411" s="9">
        <f t="shared" si="254"/>
        <v>1.9376729003248687</v>
      </c>
      <c r="N411" s="17">
        <v>25.7</v>
      </c>
      <c r="O411" s="17">
        <f t="shared" si="220"/>
        <v>23.305482606332042</v>
      </c>
      <c r="P411" s="79">
        <f t="shared" si="223"/>
        <v>0.21747141745869253</v>
      </c>
      <c r="Q411" t="str">
        <f>_xll.BDH($Q$2,"PX_LAST",A411,A411,"Days=A","Fill=P")</f>
        <v>#N/A Invalid Security</v>
      </c>
      <c r="R411" t="e">
        <f t="shared" si="222"/>
        <v>#VALUE!</v>
      </c>
      <c r="S411" t="e">
        <f t="shared" si="224"/>
        <v>#VALUE!</v>
      </c>
      <c r="U411" s="40" t="e">
        <f t="shared" si="255"/>
        <v>#VALUE!</v>
      </c>
      <c r="V411" s="14" t="e">
        <f t="shared" si="251"/>
        <v>#VALUE!</v>
      </c>
      <c r="W411" t="e">
        <f t="shared" si="245"/>
        <v>#VALUE!</v>
      </c>
      <c r="X411" s="17" t="e">
        <f t="shared" si="234"/>
        <v>#VALUE!</v>
      </c>
      <c r="Y411" s="34" t="e">
        <f t="shared" si="250"/>
        <v>#VALUE!</v>
      </c>
      <c r="Z411">
        <v>0</v>
      </c>
      <c r="AB411" s="16">
        <f t="shared" si="225"/>
        <v>45322</v>
      </c>
      <c r="AC411" s="1" t="e">
        <f t="shared" si="231"/>
        <v>#VALUE!</v>
      </c>
      <c r="AD411" s="1" t="e">
        <f t="shared" si="231"/>
        <v>#VALUE!</v>
      </c>
      <c r="AE411" s="1" t="e">
        <f t="shared" si="231"/>
        <v>#VALUE!</v>
      </c>
      <c r="AF411" s="1" t="e">
        <f t="shared" si="231"/>
        <v>#VALUE!</v>
      </c>
      <c r="AG411">
        <v>0</v>
      </c>
      <c r="AH411" s="1" cm="1">
        <f t="array" ref="AH411">_xll.BDH(AH$4,"px_last",$AB411-2)</f>
        <v>30</v>
      </c>
      <c r="AJ411" s="16">
        <f t="shared" si="232"/>
        <v>45322</v>
      </c>
      <c r="AK411" s="1" t="e">
        <f t="shared" si="235"/>
        <v>#VALUE!</v>
      </c>
      <c r="AL411" s="1" t="e">
        <f t="shared" si="235"/>
        <v>#VALUE!</v>
      </c>
      <c r="AM411" s="1" t="e">
        <f t="shared" si="235"/>
        <v>#VALUE!</v>
      </c>
      <c r="AN411" s="1" t="e">
        <f t="shared" si="235"/>
        <v>#VALUE!</v>
      </c>
      <c r="AO411" s="1" t="e">
        <f t="shared" si="236"/>
        <v>#VALUE!</v>
      </c>
      <c r="AP411" s="1" t="e">
        <f t="shared" si="237"/>
        <v>#VALUE!</v>
      </c>
      <c r="AQ411" s="1" t="e">
        <f t="shared" si="238"/>
        <v>#VALUE!</v>
      </c>
      <c r="AR411" s="1" t="e">
        <f t="shared" si="239"/>
        <v>#VALUE!</v>
      </c>
      <c r="AU411" s="16">
        <f t="shared" si="243"/>
        <v>45322</v>
      </c>
      <c r="AV411" t="e">
        <f t="shared" si="246"/>
        <v>#VALUE!</v>
      </c>
      <c r="AW411" t="e">
        <f t="shared" si="247"/>
        <v>#VALUE!</v>
      </c>
      <c r="AZ411" s="7">
        <f t="shared" si="233"/>
        <v>45322</v>
      </c>
      <c r="BA411" s="1">
        <f>_xll.BDH($BA$4,"PX_LAST",$A410,$A410,"Days=A","Fill=P")</f>
        <v>4769.83</v>
      </c>
      <c r="BB411" s="1" t="e">
        <f t="shared" si="240"/>
        <v>#VALUE!</v>
      </c>
      <c r="BC411" s="1" t="e">
        <f t="shared" si="241"/>
        <v>#VALUE!</v>
      </c>
      <c r="BD411" s="1">
        <f t="shared" si="244"/>
        <v>4.4229169403213753E-2</v>
      </c>
      <c r="BE411" s="1" t="e">
        <f t="shared" si="242"/>
        <v>#VALUE!</v>
      </c>
      <c r="BF411" s="1" t="e">
        <f t="shared" si="248"/>
        <v>#VALUE!</v>
      </c>
      <c r="BG411" s="1">
        <f t="shared" si="249"/>
        <v>201.80018953817017</v>
      </c>
    </row>
    <row r="412" spans="1:59" x14ac:dyDescent="0.25">
      <c r="A412" s="7">
        <v>45351</v>
      </c>
      <c r="B412" s="8">
        <v>0.144423</v>
      </c>
      <c r="C412" s="8">
        <f t="shared" si="226"/>
        <v>0.13229757734123082</v>
      </c>
      <c r="D412" s="9">
        <f t="shared" si="252"/>
        <v>2.3312531312302793</v>
      </c>
      <c r="E412" s="8">
        <v>-6.3</v>
      </c>
      <c r="F412" s="8">
        <f t="shared" si="227"/>
        <v>-6.4480507394812241</v>
      </c>
      <c r="G412" s="9">
        <f t="shared" si="253"/>
        <v>-0.30799154895691372</v>
      </c>
      <c r="H412" s="8">
        <v>-4.4400000000000002E-2</v>
      </c>
      <c r="I412" s="8">
        <f t="shared" si="228"/>
        <v>-0.15911296835284894</v>
      </c>
      <c r="J412" s="9">
        <f t="shared" si="229"/>
        <v>4.0887031647151073E-2</v>
      </c>
      <c r="K412" s="8">
        <v>1.1000000000000001</v>
      </c>
      <c r="L412" s="8">
        <f t="shared" si="230"/>
        <v>1.0360257503358521</v>
      </c>
      <c r="M412" s="9">
        <f t="shared" si="254"/>
        <v>2.3063257861362487</v>
      </c>
      <c r="N412" s="17">
        <v>40.6</v>
      </c>
      <c r="O412" s="17">
        <f t="shared" si="220"/>
        <v>37.141096521266412</v>
      </c>
      <c r="P412" s="79">
        <f t="shared" si="223"/>
        <v>0.62217584434321094</v>
      </c>
      <c r="Q412" t="str">
        <f>_xll.BDH($Q$2,"PX_LAST",A412,A412,"Days=A","Fill=P")</f>
        <v>#N/A Invalid Security</v>
      </c>
      <c r="R412" t="e">
        <f t="shared" si="222"/>
        <v>#VALUE!</v>
      </c>
      <c r="S412" t="e">
        <f t="shared" si="224"/>
        <v>#VALUE!</v>
      </c>
      <c r="U412" s="40" t="e">
        <f t="shared" si="255"/>
        <v>#VALUE!</v>
      </c>
      <c r="V412" s="14" t="e">
        <f t="shared" si="251"/>
        <v>#VALUE!</v>
      </c>
      <c r="W412" t="e">
        <f t="shared" si="245"/>
        <v>#VALUE!</v>
      </c>
      <c r="X412" s="17" t="e">
        <f t="shared" si="234"/>
        <v>#VALUE!</v>
      </c>
      <c r="Y412" s="34" t="e">
        <f t="shared" si="250"/>
        <v>#VALUE!</v>
      </c>
      <c r="Z412">
        <v>0</v>
      </c>
      <c r="AB412" s="16">
        <f t="shared" si="225"/>
        <v>45351</v>
      </c>
      <c r="AC412" s="1" t="e">
        <f t="shared" si="231"/>
        <v>#VALUE!</v>
      </c>
      <c r="AD412" s="1" t="e">
        <f t="shared" si="231"/>
        <v>#VALUE!</v>
      </c>
      <c r="AE412" s="1" t="e">
        <f t="shared" si="231"/>
        <v>#VALUE!</v>
      </c>
      <c r="AF412" s="1" t="e">
        <f t="shared" si="231"/>
        <v>#VALUE!</v>
      </c>
      <c r="AG412">
        <v>0</v>
      </c>
      <c r="AH412" s="1">
        <v>38.299999999999997</v>
      </c>
      <c r="AJ412" s="16">
        <f t="shared" si="232"/>
        <v>45351</v>
      </c>
      <c r="AK412" s="1" t="e">
        <f t="shared" si="235"/>
        <v>#VALUE!</v>
      </c>
      <c r="AL412" s="1" t="e">
        <f t="shared" si="235"/>
        <v>#VALUE!</v>
      </c>
      <c r="AM412" s="1" t="e">
        <f t="shared" si="235"/>
        <v>#VALUE!</v>
      </c>
      <c r="AN412" s="1" t="e">
        <f t="shared" si="235"/>
        <v>#VALUE!</v>
      </c>
      <c r="AO412" s="1" t="e">
        <f t="shared" si="236"/>
        <v>#VALUE!</v>
      </c>
      <c r="AP412" s="1" t="e">
        <f t="shared" si="237"/>
        <v>#VALUE!</v>
      </c>
      <c r="AQ412" s="1" t="e">
        <f t="shared" si="238"/>
        <v>#VALUE!</v>
      </c>
      <c r="AR412" s="1" t="e">
        <f t="shared" si="239"/>
        <v>#VALUE!</v>
      </c>
      <c r="AU412" s="16">
        <f t="shared" si="243"/>
        <v>45351</v>
      </c>
      <c r="AV412" t="e">
        <f t="shared" si="246"/>
        <v>#VALUE!</v>
      </c>
      <c r="AW412" t="e">
        <f t="shared" si="247"/>
        <v>#VALUE!</v>
      </c>
      <c r="AZ412" s="7">
        <f t="shared" si="233"/>
        <v>45351</v>
      </c>
      <c r="BA412" s="1">
        <f>_xll.BDH($BA$4,"PX_LAST",$A411,$A411,"Days=A","Fill=P")</f>
        <v>4845.6499999999996</v>
      </c>
      <c r="BB412" s="1" t="e">
        <f t="shared" si="240"/>
        <v>#VALUE!</v>
      </c>
      <c r="BC412" s="1" t="e">
        <f t="shared" si="241"/>
        <v>#VALUE!</v>
      </c>
      <c r="BD412" s="1">
        <f t="shared" si="244"/>
        <v>1.5895744712075555E-2</v>
      </c>
      <c r="BE412" s="1" t="e">
        <f t="shared" si="242"/>
        <v>#VALUE!</v>
      </c>
      <c r="BF412" s="1" t="e">
        <f t="shared" si="248"/>
        <v>#VALUE!</v>
      </c>
      <c r="BG412" s="1">
        <f t="shared" si="249"/>
        <v>205.00795383391738</v>
      </c>
    </row>
    <row r="413" spans="1:59" x14ac:dyDescent="0.25">
      <c r="A413" s="7">
        <v>45382</v>
      </c>
      <c r="B413" s="8">
        <v>0.15298</v>
      </c>
      <c r="C413" s="8">
        <f t="shared" si="226"/>
        <v>0.14884351546824617</v>
      </c>
      <c r="D413" s="9">
        <f t="shared" si="252"/>
        <v>2.1641486274656039</v>
      </c>
      <c r="E413" s="8">
        <v>-5.5</v>
      </c>
      <c r="F413" s="8">
        <f t="shared" si="227"/>
        <v>-5.6896101478962455</v>
      </c>
      <c r="G413" s="9">
        <f t="shared" si="253"/>
        <v>0.23805066272607542</v>
      </c>
      <c r="H413" s="8">
        <v>-0.1118</v>
      </c>
      <c r="I413" s="8">
        <f t="shared" si="228"/>
        <v>-0.1212625936705698</v>
      </c>
      <c r="J413" s="9">
        <f t="shared" si="229"/>
        <v>7.8737406329430215E-2</v>
      </c>
      <c r="K413" s="8">
        <v>1.079</v>
      </c>
      <c r="L413" s="8">
        <f t="shared" si="230"/>
        <v>1.0704051500671703</v>
      </c>
      <c r="M413" s="9">
        <f t="shared" si="254"/>
        <v>2.124482719835588</v>
      </c>
      <c r="N413" s="17">
        <v>33.5</v>
      </c>
      <c r="O413" s="17">
        <f t="shared" si="220"/>
        <v>34.228219304253287</v>
      </c>
      <c r="P413" s="79">
        <f t="shared" si="223"/>
        <v>0.3700614488311772</v>
      </c>
      <c r="Q413" t="str">
        <f>_xll.BDH($Q$2,"PX_LAST",A413,A413,"Days=A","Fill=P")</f>
        <v>#N/A Invalid Security</v>
      </c>
      <c r="R413" t="e">
        <f t="shared" si="222"/>
        <v>#VALUE!</v>
      </c>
      <c r="S413" t="e">
        <f t="shared" si="224"/>
        <v>#VALUE!</v>
      </c>
      <c r="U413" s="40" t="e">
        <f t="shared" si="255"/>
        <v>#VALUE!</v>
      </c>
      <c r="V413" s="14" t="e">
        <f t="shared" si="251"/>
        <v>#VALUE!</v>
      </c>
      <c r="W413" t="e">
        <f t="shared" si="245"/>
        <v>#VALUE!</v>
      </c>
      <c r="X413" s="17" t="e">
        <f t="shared" si="234"/>
        <v>#VALUE!</v>
      </c>
      <c r="Y413" s="34" t="e">
        <f t="shared" si="250"/>
        <v>#VALUE!</v>
      </c>
      <c r="Z413">
        <v>0</v>
      </c>
      <c r="AB413" s="16">
        <f t="shared" si="225"/>
        <v>45382</v>
      </c>
      <c r="AC413" s="1" t="e">
        <f t="shared" si="231"/>
        <v>#VALUE!</v>
      </c>
      <c r="AD413" s="1" t="e">
        <f t="shared" si="231"/>
        <v>#VALUE!</v>
      </c>
      <c r="AE413" s="1" t="e">
        <f t="shared" si="231"/>
        <v>#VALUE!</v>
      </c>
      <c r="AF413" s="1" t="e">
        <f t="shared" si="231"/>
        <v>#VALUE!</v>
      </c>
      <c r="AG413">
        <v>0</v>
      </c>
      <c r="AH413" s="1">
        <v>33.5</v>
      </c>
      <c r="AJ413" s="16">
        <f t="shared" si="232"/>
        <v>45382</v>
      </c>
      <c r="AK413" s="1" t="e">
        <f t="shared" si="235"/>
        <v>#VALUE!</v>
      </c>
      <c r="AL413" s="1" t="e">
        <f t="shared" si="235"/>
        <v>#VALUE!</v>
      </c>
      <c r="AM413" s="1" t="e">
        <f t="shared" si="235"/>
        <v>#VALUE!</v>
      </c>
      <c r="AN413" s="1" t="e">
        <f t="shared" si="235"/>
        <v>#VALUE!</v>
      </c>
      <c r="AO413" s="1" t="e">
        <f t="shared" si="236"/>
        <v>#VALUE!</v>
      </c>
      <c r="AP413" s="1" t="e">
        <f t="shared" si="237"/>
        <v>#VALUE!</v>
      </c>
      <c r="AQ413" s="1" t="e">
        <f t="shared" si="238"/>
        <v>#VALUE!</v>
      </c>
      <c r="AR413" s="1" t="e">
        <f t="shared" si="239"/>
        <v>#VALUE!</v>
      </c>
      <c r="AU413" s="16">
        <f t="shared" si="243"/>
        <v>45382</v>
      </c>
      <c r="AV413" t="e">
        <f t="shared" si="246"/>
        <v>#VALUE!</v>
      </c>
      <c r="AW413" t="e">
        <f t="shared" si="247"/>
        <v>#VALUE!</v>
      </c>
      <c r="AZ413" s="7">
        <f t="shared" si="233"/>
        <v>45382</v>
      </c>
      <c r="BA413" s="1">
        <f>_xll.BDH($BA$4,"PX_LAST",$A412,$A412,"Days=A","Fill=P")</f>
        <v>5096.2700000000004</v>
      </c>
      <c r="BB413" s="1" t="e">
        <f t="shared" si="240"/>
        <v>#VALUE!</v>
      </c>
      <c r="BC413" s="1" t="e">
        <f t="shared" si="241"/>
        <v>#VALUE!</v>
      </c>
      <c r="BD413" s="1">
        <f t="shared" si="244"/>
        <v>5.1720615397315317E-2</v>
      </c>
      <c r="BE413" s="1" t="e">
        <f t="shared" si="242"/>
        <v>#VALUE!</v>
      </c>
      <c r="BF413" s="1" t="e">
        <f t="shared" si="248"/>
        <v>#VALUE!</v>
      </c>
      <c r="BG413" s="1">
        <f t="shared" si="249"/>
        <v>215.61109136755201</v>
      </c>
    </row>
    <row r="414" spans="1:59" x14ac:dyDescent="0.25">
      <c r="A414" s="7">
        <v>45412</v>
      </c>
      <c r="B414" s="8">
        <v>7.7211000000000002E-2</v>
      </c>
      <c r="C414" s="8">
        <f t="shared" si="226"/>
        <v>9.1537503093649247E-2</v>
      </c>
      <c r="D414" s="9">
        <f t="shared" si="252"/>
        <v>1.4388649143125987</v>
      </c>
      <c r="E414" s="8">
        <v>-5.4</v>
      </c>
      <c r="F414" s="8">
        <f t="shared" si="227"/>
        <v>-5.4579220295792492</v>
      </c>
      <c r="G414" s="9">
        <f t="shared" si="253"/>
        <v>0.62715874134973615</v>
      </c>
      <c r="H414" s="8">
        <v>-0.23100000000000001</v>
      </c>
      <c r="I414" s="8">
        <f t="shared" si="228"/>
        <v>-0.20905251873411398</v>
      </c>
      <c r="J414" s="9">
        <f t="shared" si="229"/>
        <v>-9.0525187341139735E-3</v>
      </c>
      <c r="K414" s="8">
        <v>1.0209999999999999</v>
      </c>
      <c r="L414" s="8">
        <f t="shared" si="230"/>
        <v>1.0308810300134341</v>
      </c>
      <c r="M414" s="9">
        <f t="shared" si="254"/>
        <v>1.8555640069279875</v>
      </c>
      <c r="N414" s="17">
        <v>7.6</v>
      </c>
      <c r="O414" s="17">
        <f t="shared" si="220"/>
        <v>12.925643860850657</v>
      </c>
      <c r="P414" s="79">
        <f t="shared" si="223"/>
        <v>-0.9528743153106688</v>
      </c>
      <c r="Q414" t="str">
        <f>_xll.BDH($Q$2,"PX_LAST",A414,A414,"Days=A","Fill=P")</f>
        <v>#N/A Invalid Security</v>
      </c>
      <c r="R414" t="e">
        <f t="shared" si="222"/>
        <v>#VALUE!</v>
      </c>
      <c r="S414" t="e">
        <f t="shared" si="224"/>
        <v>#VALUE!</v>
      </c>
      <c r="U414" s="40" t="e">
        <f t="shared" si="255"/>
        <v>#VALUE!</v>
      </c>
      <c r="V414" s="14" t="e">
        <f t="shared" si="251"/>
        <v>#VALUE!</v>
      </c>
      <c r="W414" t="e">
        <f t="shared" si="245"/>
        <v>#VALUE!</v>
      </c>
      <c r="X414" s="17" t="e">
        <f t="shared" si="234"/>
        <v>#VALUE!</v>
      </c>
      <c r="Y414" s="34" t="e">
        <f t="shared" si="250"/>
        <v>#VALUE!</v>
      </c>
      <c r="Z414">
        <v>0</v>
      </c>
      <c r="AB414" s="16">
        <f t="shared" si="225"/>
        <v>45412</v>
      </c>
      <c r="AC414" s="1" t="e">
        <f t="shared" si="231"/>
        <v>#VALUE!</v>
      </c>
      <c r="AD414" s="1" t="e">
        <f t="shared" si="231"/>
        <v>#VALUE!</v>
      </c>
      <c r="AE414" s="1" t="e">
        <f t="shared" si="231"/>
        <v>#VALUE!</v>
      </c>
      <c r="AF414" s="1" t="e">
        <f t="shared" si="231"/>
        <v>#VALUE!</v>
      </c>
      <c r="AG414">
        <v>0</v>
      </c>
      <c r="AH414" s="1">
        <v>7.6</v>
      </c>
      <c r="AJ414" s="16">
        <f t="shared" si="232"/>
        <v>45412</v>
      </c>
      <c r="AK414" s="1" t="e">
        <f t="shared" si="235"/>
        <v>#VALUE!</v>
      </c>
      <c r="AL414" s="1" t="e">
        <f t="shared" si="235"/>
        <v>#VALUE!</v>
      </c>
      <c r="AM414" s="1" t="e">
        <f t="shared" si="235"/>
        <v>#VALUE!</v>
      </c>
      <c r="AN414" s="1" t="e">
        <f t="shared" si="235"/>
        <v>#VALUE!</v>
      </c>
      <c r="AO414" s="1" t="e">
        <f t="shared" si="236"/>
        <v>#VALUE!</v>
      </c>
      <c r="AP414" s="1" t="e">
        <f t="shared" si="237"/>
        <v>#VALUE!</v>
      </c>
      <c r="AQ414" s="1" t="e">
        <f t="shared" si="238"/>
        <v>#VALUE!</v>
      </c>
      <c r="AR414" s="1" t="e">
        <f t="shared" si="239"/>
        <v>#VALUE!</v>
      </c>
      <c r="AU414" s="16">
        <f t="shared" si="243"/>
        <v>45412</v>
      </c>
      <c r="AV414" t="e">
        <f t="shared" si="246"/>
        <v>#VALUE!</v>
      </c>
      <c r="AW414" t="e">
        <f t="shared" si="247"/>
        <v>#VALUE!</v>
      </c>
      <c r="AZ414" s="7">
        <f t="shared" si="233"/>
        <v>45412</v>
      </c>
      <c r="BA414" s="1">
        <f>_xll.BDH($BA$4,"PX_LAST",$A413,$A413,"Days=A","Fill=P")</f>
        <v>5254.35</v>
      </c>
      <c r="BB414" s="1" t="e">
        <f t="shared" si="240"/>
        <v>#VALUE!</v>
      </c>
      <c r="BC414" s="1" t="e">
        <f t="shared" si="241"/>
        <v>#VALUE!</v>
      </c>
      <c r="BD414" s="1">
        <f t="shared" si="244"/>
        <v>3.1018764704381807E-2</v>
      </c>
      <c r="BE414" s="1" t="e">
        <f t="shared" si="242"/>
        <v>#VALUE!</v>
      </c>
      <c r="BF414" s="1" t="e">
        <f t="shared" si="248"/>
        <v>#VALUE!</v>
      </c>
      <c r="BG414" s="1">
        <f t="shared" si="249"/>
        <v>222.29908107833708</v>
      </c>
    </row>
    <row r="415" spans="1:59" x14ac:dyDescent="0.25">
      <c r="A415" s="7">
        <v>45443</v>
      </c>
      <c r="B415" s="8">
        <v>8.1139000000000003E-2</v>
      </c>
      <c r="C415" s="8">
        <f t="shared" si="226"/>
        <v>8.3218700618729852E-2</v>
      </c>
      <c r="D415" s="9">
        <f t="shared" si="252"/>
        <v>1.2231701987732204</v>
      </c>
      <c r="E415" s="8">
        <v>-5.3</v>
      </c>
      <c r="F415" s="8">
        <f t="shared" si="227"/>
        <v>-5.3315844059158497</v>
      </c>
      <c r="G415" s="9">
        <f t="shared" si="253"/>
        <v>1.0407105641971237</v>
      </c>
      <c r="H415" s="8">
        <v>-8.8700000000000001E-2</v>
      </c>
      <c r="I415" s="8">
        <f t="shared" si="228"/>
        <v>-0.11277050374682281</v>
      </c>
      <c r="J415" s="9">
        <f t="shared" si="229"/>
        <v>8.7229496253177205E-2</v>
      </c>
      <c r="K415" s="8">
        <v>1.0189999999999999</v>
      </c>
      <c r="L415" s="8">
        <f t="shared" si="230"/>
        <v>1.0213762060026867</v>
      </c>
      <c r="M415" s="9">
        <f t="shared" si="254"/>
        <v>1.7046346840212474</v>
      </c>
      <c r="N415" s="17">
        <v>-7.6</v>
      </c>
      <c r="O415" s="17">
        <f t="shared" si="220"/>
        <v>-3.4948712278298686</v>
      </c>
      <c r="P415" s="79">
        <f t="shared" si="223"/>
        <v>-1.8178847041391835</v>
      </c>
      <c r="Q415" t="str">
        <f>_xll.BDH($Q$2,"PX_LAST",A415,A415,"Days=A","Fill=P")</f>
        <v>#N/A Invalid Security</v>
      </c>
      <c r="R415" t="e">
        <f t="shared" si="222"/>
        <v>#VALUE!</v>
      </c>
      <c r="S415" t="e">
        <f t="shared" si="224"/>
        <v>#VALUE!</v>
      </c>
      <c r="U415" s="40" t="e">
        <f t="shared" si="255"/>
        <v>#VALUE!</v>
      </c>
      <c r="V415" s="14" t="e">
        <f t="shared" si="251"/>
        <v>#VALUE!</v>
      </c>
      <c r="W415" t="e">
        <f t="shared" si="245"/>
        <v>#VALUE!</v>
      </c>
      <c r="X415" s="17" t="e">
        <f t="shared" si="234"/>
        <v>#VALUE!</v>
      </c>
      <c r="Y415" s="34" t="e">
        <f t="shared" si="250"/>
        <v>#VALUE!</v>
      </c>
      <c r="Z415">
        <v>0</v>
      </c>
      <c r="AB415" s="16">
        <f t="shared" si="225"/>
        <v>45443</v>
      </c>
      <c r="AC415" s="1" t="e">
        <f t="shared" si="231"/>
        <v>#VALUE!</v>
      </c>
      <c r="AD415" s="1" t="e">
        <f t="shared" si="231"/>
        <v>#VALUE!</v>
      </c>
      <c r="AE415" s="1" t="e">
        <f t="shared" si="231"/>
        <v>#VALUE!</v>
      </c>
      <c r="AF415" s="1" t="e">
        <f t="shared" si="231"/>
        <v>#VALUE!</v>
      </c>
      <c r="AG415">
        <f t="shared" ref="AG415:AG419" si="256">AG414</f>
        <v>0</v>
      </c>
      <c r="AH415" s="1">
        <v>-7.6</v>
      </c>
      <c r="AJ415" s="16">
        <f t="shared" si="232"/>
        <v>45443</v>
      </c>
      <c r="AK415" s="1" t="e">
        <f t="shared" si="235"/>
        <v>#VALUE!</v>
      </c>
      <c r="AL415" s="1" t="e">
        <f t="shared" si="235"/>
        <v>#VALUE!</v>
      </c>
      <c r="AM415" s="1" t="e">
        <f t="shared" si="235"/>
        <v>#VALUE!</v>
      </c>
      <c r="AN415" s="1" t="e">
        <f t="shared" si="235"/>
        <v>#VALUE!</v>
      </c>
      <c r="AO415" s="1" t="e">
        <f t="shared" si="236"/>
        <v>#VALUE!</v>
      </c>
      <c r="AP415" s="1" t="e">
        <f t="shared" si="237"/>
        <v>#VALUE!</v>
      </c>
      <c r="AQ415" s="1" t="e">
        <f t="shared" si="238"/>
        <v>#VALUE!</v>
      </c>
      <c r="AR415" s="1" t="e">
        <f t="shared" si="239"/>
        <v>#VALUE!</v>
      </c>
      <c r="AU415" s="16">
        <f t="shared" si="243"/>
        <v>45443</v>
      </c>
      <c r="AV415" t="e">
        <f t="shared" si="246"/>
        <v>#VALUE!</v>
      </c>
      <c r="AW415" t="e">
        <f t="shared" si="247"/>
        <v>#VALUE!</v>
      </c>
      <c r="AZ415" s="7">
        <f t="shared" si="233"/>
        <v>45443</v>
      </c>
      <c r="BA415" s="1">
        <f>_xll.BDH($BA$4,"PX_LAST",$A414,$A414,"Days=A","Fill=P")</f>
        <v>5035.6899999999996</v>
      </c>
      <c r="BB415" s="1" t="e">
        <f t="shared" si="240"/>
        <v>#VALUE!</v>
      </c>
      <c r="BC415" s="1" t="e">
        <f t="shared" si="241"/>
        <v>#VALUE!</v>
      </c>
      <c r="BD415" s="1">
        <f t="shared" si="244"/>
        <v>-4.1615042774082567E-2</v>
      </c>
      <c r="BE415" s="1" t="e">
        <f t="shared" si="242"/>
        <v>#VALUE!</v>
      </c>
      <c r="BF415" s="1" t="e">
        <f t="shared" si="248"/>
        <v>#VALUE!</v>
      </c>
      <c r="BG415" s="1">
        <f t="shared" si="249"/>
        <v>213.04809531062284</v>
      </c>
    </row>
    <row r="416" spans="1:59" x14ac:dyDescent="0.25">
      <c r="A416" s="7">
        <v>45473</v>
      </c>
      <c r="B416" s="8">
        <v>5.3060999999999997E-2</v>
      </c>
      <c r="C416" s="8">
        <f t="shared" si="226"/>
        <v>5.9092540123745971E-2</v>
      </c>
      <c r="D416" s="9">
        <f t="shared" si="252"/>
        <v>0.92405956506934139</v>
      </c>
      <c r="E416" s="8">
        <v>-4.8</v>
      </c>
      <c r="F416" s="8">
        <f t="shared" si="227"/>
        <v>-4.9063168811831694</v>
      </c>
      <c r="G416" s="9">
        <f t="shared" si="253"/>
        <v>1.7179538600140596</v>
      </c>
      <c r="H416" s="8">
        <v>0.2954</v>
      </c>
      <c r="I416" s="8">
        <f t="shared" si="228"/>
        <v>0.21376589925063544</v>
      </c>
      <c r="J416" s="9">
        <f t="shared" si="229"/>
        <v>0.41376589925063545</v>
      </c>
      <c r="K416" s="8">
        <v>1.032</v>
      </c>
      <c r="L416" s="8">
        <f t="shared" si="230"/>
        <v>1.0298752412005374</v>
      </c>
      <c r="M416" s="9">
        <f t="shared" si="254"/>
        <v>1.5863730210437741</v>
      </c>
      <c r="N416" s="17">
        <v>-28.5</v>
      </c>
      <c r="O416" s="17">
        <f t="shared" si="220"/>
        <v>-23.498974245565975</v>
      </c>
      <c r="P416" s="79">
        <f t="shared" si="223"/>
        <v>-2.6140095337850884</v>
      </c>
      <c r="Q416" t="str">
        <f>_xll.BDH($Q$2,"PX_LAST",A416,A416,"Days=A","Fill=P")</f>
        <v>#N/A Invalid Security</v>
      </c>
      <c r="R416" t="e">
        <f t="shared" si="222"/>
        <v>#VALUE!</v>
      </c>
      <c r="S416" t="e">
        <f t="shared" si="224"/>
        <v>#VALUE!</v>
      </c>
      <c r="U416" s="40" t="e">
        <f t="shared" si="255"/>
        <v>#VALUE!</v>
      </c>
      <c r="V416" s="14" t="e">
        <f t="shared" si="251"/>
        <v>#VALUE!</v>
      </c>
      <c r="W416" t="e">
        <f t="shared" si="245"/>
        <v>#VALUE!</v>
      </c>
      <c r="X416" s="17" t="e">
        <f t="shared" si="234"/>
        <v>#VALUE!</v>
      </c>
      <c r="Y416" s="34" t="e">
        <f t="shared" si="250"/>
        <v>#VALUE!</v>
      </c>
      <c r="Z416">
        <v>0</v>
      </c>
      <c r="AB416" s="16">
        <f t="shared" si="225"/>
        <v>45473</v>
      </c>
      <c r="AC416" s="1" t="e">
        <f t="shared" si="231"/>
        <v>#VALUE!</v>
      </c>
      <c r="AD416" s="1" t="e">
        <f t="shared" si="231"/>
        <v>#VALUE!</v>
      </c>
      <c r="AE416" s="1" t="e">
        <f t="shared" si="231"/>
        <v>#VALUE!</v>
      </c>
      <c r="AF416" s="1" t="e">
        <f t="shared" si="231"/>
        <v>#VALUE!</v>
      </c>
      <c r="AG416">
        <f t="shared" si="256"/>
        <v>0</v>
      </c>
      <c r="AH416" s="1">
        <v>-28.5</v>
      </c>
      <c r="AJ416" s="16">
        <f t="shared" si="232"/>
        <v>45473</v>
      </c>
      <c r="AK416" s="1" t="e">
        <f t="shared" si="235"/>
        <v>#VALUE!</v>
      </c>
      <c r="AL416" s="1" t="e">
        <f t="shared" si="235"/>
        <v>#VALUE!</v>
      </c>
      <c r="AM416" s="1" t="e">
        <f t="shared" si="235"/>
        <v>#VALUE!</v>
      </c>
      <c r="AN416" s="1" t="e">
        <f t="shared" si="235"/>
        <v>#VALUE!</v>
      </c>
      <c r="AO416" s="1" t="e">
        <f t="shared" si="236"/>
        <v>#VALUE!</v>
      </c>
      <c r="AP416" s="1" t="e">
        <f t="shared" si="237"/>
        <v>#VALUE!</v>
      </c>
      <c r="AQ416" s="1" t="e">
        <f t="shared" si="238"/>
        <v>#VALUE!</v>
      </c>
      <c r="AR416" s="1" t="e">
        <f t="shared" si="239"/>
        <v>#VALUE!</v>
      </c>
      <c r="AU416" s="16">
        <f t="shared" si="243"/>
        <v>45473</v>
      </c>
      <c r="AV416" t="e">
        <f t="shared" si="246"/>
        <v>#VALUE!</v>
      </c>
      <c r="AW416" t="e">
        <f t="shared" si="247"/>
        <v>#VALUE!</v>
      </c>
      <c r="AZ416" s="7">
        <f t="shared" si="233"/>
        <v>45473</v>
      </c>
      <c r="BA416" s="1">
        <f>_xll.BDH($BA$4,"PX_LAST",$A415,$A415,"Days=A","Fill=P")</f>
        <v>5277.51</v>
      </c>
      <c r="BB416" s="1" t="e">
        <f t="shared" si="240"/>
        <v>#VALUE!</v>
      </c>
      <c r="BC416" s="1" t="e">
        <f t="shared" si="241"/>
        <v>#VALUE!</v>
      </c>
      <c r="BD416" s="1">
        <f t="shared" si="244"/>
        <v>4.8021224499522619E-2</v>
      </c>
      <c r="BE416" s="1" t="e">
        <f t="shared" si="242"/>
        <v>#VALUE!</v>
      </c>
      <c r="BF416" s="1" t="e">
        <f t="shared" si="248"/>
        <v>#VALUE!</v>
      </c>
      <c r="BG416" s="1">
        <f t="shared" si="249"/>
        <v>223.27892572472996</v>
      </c>
    </row>
    <row r="417" spans="1:59" x14ac:dyDescent="0.25">
      <c r="A417" s="7">
        <v>45504</v>
      </c>
      <c r="B417" s="8">
        <v>8.7025000000000005E-2</v>
      </c>
      <c r="C417" s="8">
        <v>7.7242256676262819E-2</v>
      </c>
      <c r="D417" s="9">
        <f t="shared" si="252"/>
        <v>0.99353536204687509</v>
      </c>
      <c r="E417" s="8">
        <v>-5.2</v>
      </c>
      <c r="F417" s="8">
        <v>-5.5124531869061393</v>
      </c>
      <c r="G417" s="9">
        <f t="shared" si="253"/>
        <v>1.294923511246665</v>
      </c>
      <c r="H417" s="8">
        <v>-0.60499999999999998</v>
      </c>
      <c r="I417" s="8">
        <v>-0.20273974780088991</v>
      </c>
      <c r="J417" s="9">
        <v>-2.7397478008898968E-3</v>
      </c>
      <c r="K417" s="8">
        <v>0.53500000000000003</v>
      </c>
      <c r="L417" s="8">
        <v>0.81881618985615856</v>
      </c>
      <c r="M417" s="9">
        <f t="shared" si="254"/>
        <v>0.98827019481767409</v>
      </c>
      <c r="N417" s="17">
        <v>-25.2</v>
      </c>
      <c r="O417" s="17">
        <f t="shared" ref="O417:O440" si="257">O416*$AB$1+(1-$AB$1)*N417</f>
        <v>-24.859794849113197</v>
      </c>
      <c r="P417" s="79">
        <f t="shared" si="223"/>
        <v>-2.3718050425659327</v>
      </c>
      <c r="Q417" t="str">
        <f>_xll.BDH($Q$2,"PX_LAST",A417,A417,"Days=A","Fill=P")</f>
        <v>#N/A Invalid Security</v>
      </c>
      <c r="R417" t="e">
        <f t="shared" si="222"/>
        <v>#VALUE!</v>
      </c>
      <c r="S417" t="e">
        <f t="shared" si="224"/>
        <v>#VALUE!</v>
      </c>
      <c r="U417" s="40" t="e">
        <f t="shared" si="255"/>
        <v>#VALUE!</v>
      </c>
      <c r="V417" s="14" t="e">
        <f t="shared" si="251"/>
        <v>#VALUE!</v>
      </c>
      <c r="W417" t="e">
        <f>IF(OR(ABS($U417-$U416)&gt;$AB$2,U417*U416&lt;0),V417,W416)</f>
        <v>#VALUE!</v>
      </c>
      <c r="X417" s="17" t="e">
        <f>IF(W417&lt;&gt;V416,U417,X416)</f>
        <v>#VALUE!</v>
      </c>
      <c r="Y417" s="34" t="e">
        <f t="shared" si="250"/>
        <v>#VALUE!</v>
      </c>
      <c r="Z417">
        <v>0</v>
      </c>
      <c r="AB417" s="16">
        <f t="shared" si="225"/>
        <v>45504</v>
      </c>
      <c r="AC417" s="1" t="e">
        <f t="shared" si="231"/>
        <v>#VALUE!</v>
      </c>
      <c r="AD417" s="1" t="e">
        <f t="shared" si="231"/>
        <v>#VALUE!</v>
      </c>
      <c r="AE417" s="1" t="e">
        <f t="shared" si="231"/>
        <v>#VALUE!</v>
      </c>
      <c r="AF417" s="1" t="e">
        <f t="shared" si="231"/>
        <v>#VALUE!</v>
      </c>
      <c r="AG417">
        <f t="shared" si="256"/>
        <v>0</v>
      </c>
      <c r="AH417" s="1" cm="1">
        <f t="array" ref="AH417">_xll.BDH(AH$4,"px_last",$AB417)</f>
        <v>-25.2</v>
      </c>
      <c r="AJ417" s="16">
        <f t="shared" si="232"/>
        <v>45504</v>
      </c>
      <c r="AK417" s="1" t="e">
        <f t="shared" si="235"/>
        <v>#VALUE!</v>
      </c>
      <c r="AL417" s="1" t="e">
        <f t="shared" si="235"/>
        <v>#VALUE!</v>
      </c>
      <c r="AM417" s="1" t="e">
        <f t="shared" si="235"/>
        <v>#VALUE!</v>
      </c>
      <c r="AN417" s="1" t="e">
        <f t="shared" si="235"/>
        <v>#VALUE!</v>
      </c>
      <c r="AO417" s="1" t="e">
        <f t="shared" si="236"/>
        <v>#VALUE!</v>
      </c>
      <c r="AP417" s="1" t="e">
        <f t="shared" si="237"/>
        <v>#VALUE!</v>
      </c>
      <c r="AQ417" s="1" t="e">
        <f t="shared" si="238"/>
        <v>#VALUE!</v>
      </c>
      <c r="AR417" s="1" t="e">
        <f t="shared" si="239"/>
        <v>#VALUE!</v>
      </c>
      <c r="AU417" s="16">
        <f t="shared" si="243"/>
        <v>45504</v>
      </c>
      <c r="AV417" t="e">
        <f t="shared" si="246"/>
        <v>#VALUE!</v>
      </c>
      <c r="AW417" t="e">
        <f t="shared" si="247"/>
        <v>#VALUE!</v>
      </c>
      <c r="AZ417" s="7">
        <f t="shared" si="233"/>
        <v>45504</v>
      </c>
      <c r="BA417" s="1">
        <f>_xll.BDH($BA$4,"PX_LAST",$A416,$A416,"Days=A","Fill=P")</f>
        <v>5460.48</v>
      </c>
      <c r="BB417" s="1" t="e">
        <f t="shared" si="240"/>
        <v>#VALUE!</v>
      </c>
      <c r="BC417" s="1" t="e">
        <f t="shared" si="241"/>
        <v>#VALUE!</v>
      </c>
      <c r="BD417" s="1">
        <f t="shared" si="244"/>
        <v>3.4669759034089864E-2</v>
      </c>
      <c r="BE417" s="1" t="e">
        <f t="shared" si="242"/>
        <v>#VALUE!</v>
      </c>
      <c r="BF417" s="1" t="e">
        <f t="shared" si="248"/>
        <v>#VALUE!</v>
      </c>
      <c r="BG417" s="1">
        <f t="shared" si="249"/>
        <v>231.0199522769968</v>
      </c>
    </row>
    <row r="418" spans="1:59" x14ac:dyDescent="0.25">
      <c r="A418" s="7">
        <v>45534</v>
      </c>
      <c r="B418" s="8">
        <v>7.4673000000000003E-2</v>
      </c>
      <c r="C418" s="8">
        <v>7.6510018523527915E-2</v>
      </c>
      <c r="D418" s="9">
        <f t="shared" si="252"/>
        <v>0.89631380984333231</v>
      </c>
      <c r="E418" s="8">
        <v>-5</v>
      </c>
      <c r="F418" s="8">
        <v>-5.3664040286378896</v>
      </c>
      <c r="G418" s="9">
        <f t="shared" si="253"/>
        <v>1.4157220911324917</v>
      </c>
      <c r="H418" s="8">
        <v>0.127</v>
      </c>
      <c r="I418" s="8">
        <v>-0.10876391967763627</v>
      </c>
      <c r="J418" s="9">
        <v>9.1236080322363744E-2</v>
      </c>
      <c r="K418" s="8">
        <v>0.86</v>
      </c>
      <c r="L418" s="8">
        <v>0.83055357574715338</v>
      </c>
      <c r="M418" s="9">
        <f t="shared" si="254"/>
        <v>0.91380053952212537</v>
      </c>
      <c r="N418" s="17">
        <v>-24.2</v>
      </c>
      <c r="O418" s="17">
        <f t="shared" si="257"/>
        <v>-24.33195896982264</v>
      </c>
      <c r="P418" s="79">
        <f t="shared" si="223"/>
        <v>-2.1549943792463484</v>
      </c>
      <c r="Q418" t="str">
        <f>_xll.BDH($Q$2,"PX_LAST",A418,A418,"Days=A","Fill=P")</f>
        <v>#N/A Invalid Security</v>
      </c>
      <c r="R418" t="e">
        <f t="shared" si="222"/>
        <v>#VALUE!</v>
      </c>
      <c r="S418" t="e">
        <f t="shared" si="224"/>
        <v>#VALUE!</v>
      </c>
      <c r="U418" s="40" t="e">
        <f t="shared" si="255"/>
        <v>#VALUE!</v>
      </c>
      <c r="V418" s="14" t="e">
        <f t="shared" si="251"/>
        <v>#VALUE!</v>
      </c>
      <c r="W418" t="e">
        <f t="shared" ref="W418" si="258">IF(OR(ABS($U418-$U417)&gt;$AB$2,U418*U417&lt;0),V418,W417)</f>
        <v>#VALUE!</v>
      </c>
      <c r="X418" s="17" t="e">
        <f>IF(W418&lt;&gt;V417,U418,X417)</f>
        <v>#VALUE!</v>
      </c>
      <c r="Y418" s="34" t="e">
        <f t="shared" si="250"/>
        <v>#VALUE!</v>
      </c>
      <c r="Z418">
        <v>0</v>
      </c>
      <c r="AB418" s="16">
        <f t="shared" si="225"/>
        <v>45534</v>
      </c>
      <c r="AC418" s="1" t="e">
        <f t="shared" si="231"/>
        <v>#VALUE!</v>
      </c>
      <c r="AD418" s="1" t="e">
        <f t="shared" si="231"/>
        <v>#VALUE!</v>
      </c>
      <c r="AE418" s="1" t="e">
        <f t="shared" si="231"/>
        <v>#VALUE!</v>
      </c>
      <c r="AF418" s="1" t="e">
        <f t="shared" si="231"/>
        <v>#VALUE!</v>
      </c>
      <c r="AG418">
        <f t="shared" si="256"/>
        <v>0</v>
      </c>
      <c r="AH418" s="1" cm="1">
        <f t="array" ref="AH418">_xll.BDH(AH$4,"px_last",$AB418)</f>
        <v>-24.2</v>
      </c>
      <c r="AJ418" s="16">
        <f t="shared" si="232"/>
        <v>45534</v>
      </c>
      <c r="AK418" s="1" t="e">
        <f t="shared" si="235"/>
        <v>#VALUE!</v>
      </c>
      <c r="AL418" s="1" t="e">
        <f t="shared" si="235"/>
        <v>#VALUE!</v>
      </c>
      <c r="AM418" s="1" t="e">
        <f t="shared" si="235"/>
        <v>#VALUE!</v>
      </c>
      <c r="AN418" s="1" t="e">
        <f t="shared" si="235"/>
        <v>#VALUE!</v>
      </c>
      <c r="AO418" s="1" t="e">
        <f t="shared" si="236"/>
        <v>#VALUE!</v>
      </c>
      <c r="AP418" s="1" t="e">
        <f t="shared" si="237"/>
        <v>#VALUE!</v>
      </c>
      <c r="AQ418" s="1" t="e">
        <f t="shared" si="238"/>
        <v>#VALUE!</v>
      </c>
      <c r="AR418" s="1" t="e">
        <f t="shared" si="239"/>
        <v>#VALUE!</v>
      </c>
      <c r="AU418" s="16">
        <f t="shared" si="243"/>
        <v>45534</v>
      </c>
      <c r="AV418" t="e">
        <f t="shared" si="246"/>
        <v>#VALUE!</v>
      </c>
      <c r="AW418" t="e">
        <f t="shared" si="247"/>
        <v>#VALUE!</v>
      </c>
      <c r="AZ418" s="7">
        <f t="shared" si="233"/>
        <v>45534</v>
      </c>
      <c r="BA418" s="1">
        <f>_xll.BDH($BA$4,"PX_LAST",$A417,$A417,"Days=A","Fill=P")</f>
        <v>5522.3</v>
      </c>
      <c r="BB418" s="1" t="e">
        <f t="shared" si="240"/>
        <v>#VALUE!</v>
      </c>
      <c r="BC418" s="1" t="e">
        <f t="shared" si="241"/>
        <v>#VALUE!</v>
      </c>
      <c r="BD418" s="1">
        <f t="shared" si="244"/>
        <v>1.1321349038912354E-2</v>
      </c>
      <c r="BE418" s="1" t="e">
        <f t="shared" si="242"/>
        <v>#VALUE!</v>
      </c>
      <c r="BF418" s="1" t="e">
        <f t="shared" si="248"/>
        <v>#VALUE!</v>
      </c>
      <c r="BG418" s="1">
        <f t="shared" si="249"/>
        <v>233.63540979167755</v>
      </c>
    </row>
    <row r="419" spans="1:59" x14ac:dyDescent="0.25">
      <c r="A419" s="7">
        <v>45565</v>
      </c>
      <c r="B419" s="8">
        <v>0.100504</v>
      </c>
      <c r="C419" s="8">
        <v>8.3348303244322464E-2</v>
      </c>
      <c r="D419" s="9">
        <f t="shared" si="252"/>
        <v>0.86846902807136472</v>
      </c>
      <c r="E419" s="29">
        <v>-5</v>
      </c>
      <c r="F419" s="8">
        <v>-5.2619788804760912</v>
      </c>
      <c r="G419" s="9">
        <f t="shared" si="253"/>
        <v>1.4461195306519881</v>
      </c>
      <c r="H419" s="8">
        <v>0.19159999999999999</v>
      </c>
      <c r="I419" s="8">
        <v>-2.316020256950993E-2</v>
      </c>
      <c r="J419" s="9">
        <v>0.17683979743049008</v>
      </c>
      <c r="K419" s="8">
        <v>0.70499999999999996</v>
      </c>
      <c r="L419" s="8">
        <v>0.79477080665921462</v>
      </c>
      <c r="M419" s="9">
        <f t="shared" si="254"/>
        <v>0.73584003556269362</v>
      </c>
      <c r="N419" s="17">
        <v>-0.8</v>
      </c>
      <c r="O419" s="17">
        <f t="shared" si="257"/>
        <v>-5.5063917939645286</v>
      </c>
      <c r="P419" s="79">
        <f t="shared" si="223"/>
        <v>-1.318096311867107</v>
      </c>
      <c r="Q419" t="str">
        <f>_xll.BDH($Q$2,"PX_LAST",A419,A419,"Days=A","Fill=P")</f>
        <v>#N/A Invalid Security</v>
      </c>
      <c r="R419" t="e">
        <f t="shared" si="222"/>
        <v>#VALUE!</v>
      </c>
      <c r="S419" t="e">
        <f t="shared" si="224"/>
        <v>#VALUE!</v>
      </c>
      <c r="U419" s="40" t="e">
        <f t="shared" si="255"/>
        <v>#VALUE!</v>
      </c>
      <c r="V419" s="14" t="e">
        <f t="shared" si="251"/>
        <v>#VALUE!</v>
      </c>
      <c r="W419" t="e">
        <f>IF(OR(ABS($U419-$U418)&gt;$AB$2,U419*U418&lt;0),V419,W418)</f>
        <v>#VALUE!</v>
      </c>
      <c r="X419" s="17" t="e">
        <f>IF(W419&lt;&gt;V418,U419,X418)</f>
        <v>#VALUE!</v>
      </c>
      <c r="Y419" s="34" t="e">
        <f t="shared" si="250"/>
        <v>#VALUE!</v>
      </c>
      <c r="Z419">
        <v>0</v>
      </c>
      <c r="AB419" s="16">
        <f t="shared" si="225"/>
        <v>45565</v>
      </c>
      <c r="AC419" s="1" t="e">
        <f t="shared" si="231"/>
        <v>#VALUE!</v>
      </c>
      <c r="AD419" s="1" t="e">
        <f t="shared" si="231"/>
        <v>#VALUE!</v>
      </c>
      <c r="AE419" s="1" t="e">
        <f t="shared" si="231"/>
        <v>#VALUE!</v>
      </c>
      <c r="AF419" s="1" t="e">
        <f t="shared" si="231"/>
        <v>#VALUE!</v>
      </c>
      <c r="AG419">
        <f t="shared" si="256"/>
        <v>0</v>
      </c>
      <c r="AH419" s="1" cm="1">
        <f t="array" ref="AH419">_xll.BDH(AH$4,"px_last",$AB419)</f>
        <v>-0.8</v>
      </c>
      <c r="AJ419" s="16">
        <f t="shared" si="232"/>
        <v>45565</v>
      </c>
      <c r="AK419" s="1" t="e">
        <f t="shared" si="235"/>
        <v>#VALUE!</v>
      </c>
      <c r="AL419" s="1" t="e">
        <f t="shared" si="235"/>
        <v>#VALUE!</v>
      </c>
      <c r="AM419" s="1" t="e">
        <f t="shared" si="235"/>
        <v>#VALUE!</v>
      </c>
      <c r="AN419" s="1" t="e">
        <f t="shared" si="235"/>
        <v>#VALUE!</v>
      </c>
      <c r="AO419" s="1" t="e">
        <f t="shared" si="236"/>
        <v>#VALUE!</v>
      </c>
      <c r="AP419" s="1" t="e">
        <f t="shared" si="237"/>
        <v>#VALUE!</v>
      </c>
      <c r="AQ419" s="1" t="e">
        <f t="shared" si="238"/>
        <v>#VALUE!</v>
      </c>
      <c r="AR419" s="1" t="e">
        <f t="shared" si="239"/>
        <v>#VALUE!</v>
      </c>
      <c r="AU419" s="16">
        <f t="shared" si="243"/>
        <v>45565</v>
      </c>
      <c r="AV419" t="e">
        <f t="shared" si="246"/>
        <v>#VALUE!</v>
      </c>
      <c r="AW419" t="e">
        <f t="shared" si="247"/>
        <v>#VALUE!</v>
      </c>
      <c r="AZ419" s="7">
        <f t="shared" si="233"/>
        <v>45565</v>
      </c>
      <c r="BA419" s="1">
        <f>_xll.BDH($BA$4,"PX_LAST",$A418,$A418,"Days=A","Fill=P")</f>
        <v>5648.4</v>
      </c>
      <c r="BB419" s="1" t="e">
        <f t="shared" si="240"/>
        <v>#VALUE!</v>
      </c>
      <c r="BC419" s="1" t="e">
        <f t="shared" si="241"/>
        <v>#VALUE!</v>
      </c>
      <c r="BD419" s="1">
        <f t="shared" si="244"/>
        <v>2.2834688445031892E-2</v>
      </c>
      <c r="BE419" s="1" t="e">
        <f t="shared" si="242"/>
        <v>#VALUE!</v>
      </c>
      <c r="BF419" s="1" t="e">
        <f t="shared" si="248"/>
        <v>#VALUE!</v>
      </c>
      <c r="BG419" s="1">
        <f t="shared" si="249"/>
        <v>238.97040158399787</v>
      </c>
    </row>
    <row r="420" spans="1:59" x14ac:dyDescent="0.25">
      <c r="A420" s="7">
        <v>45596</v>
      </c>
      <c r="B420" s="8">
        <v>0.198069</v>
      </c>
      <c r="C420" s="8">
        <v>0.11604370181969056</v>
      </c>
      <c r="D420" s="9">
        <f t="shared" si="252"/>
        <v>1.0585236434011829</v>
      </c>
      <c r="E420" s="8">
        <v>-4.0999999999999996</v>
      </c>
      <c r="F420" s="8">
        <v>-4.9308148995404055</v>
      </c>
      <c r="G420" s="9">
        <f t="shared" si="253"/>
        <v>1.5816562279672453</v>
      </c>
      <c r="H420" s="8">
        <v>-0.48049999999999998</v>
      </c>
      <c r="I420" s="8">
        <v>-0.15350204483719962</v>
      </c>
      <c r="J420" s="9">
        <v>4.6497955162800392E-2</v>
      </c>
      <c r="K420" s="8">
        <v>0.54100000000000004</v>
      </c>
      <c r="L420" s="8">
        <v>0.72244612676133846</v>
      </c>
      <c r="M420" s="9">
        <f t="shared" si="254"/>
        <v>0.47846499686035576</v>
      </c>
      <c r="N420" s="17">
        <v>38.6</v>
      </c>
      <c r="O420" s="17">
        <f t="shared" si="257"/>
        <v>29.778721641207095</v>
      </c>
      <c r="P420" s="79">
        <f t="shared" si="223"/>
        <v>0.2427346593230035</v>
      </c>
      <c r="Q420" t="str">
        <f>_xll.BDH($Q$2,"PX_LAST",A420,A420,"Days=A","Fill=P")</f>
        <v>#N/A Invalid Security</v>
      </c>
      <c r="R420" t="e">
        <f t="shared" si="222"/>
        <v>#VALUE!</v>
      </c>
      <c r="S420" t="e">
        <f t="shared" si="224"/>
        <v>#VALUE!</v>
      </c>
      <c r="U420" s="40" t="e">
        <f t="shared" si="255"/>
        <v>#VALUE!</v>
      </c>
      <c r="V420" s="14" t="e">
        <f t="shared" si="251"/>
        <v>#VALUE!</v>
      </c>
      <c r="W420" t="e">
        <f>IF(OR(ABS($U420-$U419)&gt;$AB$2,U420*U419&lt;0),V420,W419)</f>
        <v>#VALUE!</v>
      </c>
      <c r="X420" s="17" t="e">
        <f>IF(W420&lt;&gt;V419,U420,X419)</f>
        <v>#VALUE!</v>
      </c>
      <c r="Y420" s="34" t="e">
        <f t="shared" si="250"/>
        <v>#VALUE!</v>
      </c>
      <c r="Z420">
        <v>0</v>
      </c>
      <c r="AB420" s="16">
        <v>45596</v>
      </c>
      <c r="AC420" s="1">
        <v>0.14519656056501173</v>
      </c>
      <c r="AD420" s="1">
        <v>0.14519656056501173</v>
      </c>
      <c r="AE420" s="1" t="e">
        <v>#N/A</v>
      </c>
      <c r="AF420" s="1" t="e">
        <v>#N/A</v>
      </c>
      <c r="AG420">
        <v>0</v>
      </c>
      <c r="AH420" s="1">
        <v>38.6</v>
      </c>
      <c r="AJ420" s="16">
        <v>45596</v>
      </c>
      <c r="AK420" s="1" t="e">
        <f t="shared" si="235"/>
        <v>#VALUE!</v>
      </c>
      <c r="AL420" s="1" t="e">
        <f t="shared" si="235"/>
        <v>#VALUE!</v>
      </c>
      <c r="AM420" s="1" t="e">
        <f t="shared" si="235"/>
        <v>#VALUE!</v>
      </c>
      <c r="AN420" s="1" t="e">
        <f t="shared" si="235"/>
        <v>#VALUE!</v>
      </c>
      <c r="AO420" s="1" t="e">
        <f t="shared" si="236"/>
        <v>#VALUE!</v>
      </c>
      <c r="AP420" s="1" t="e">
        <f t="shared" si="237"/>
        <v>#VALUE!</v>
      </c>
      <c r="AQ420" s="1" t="e">
        <f t="shared" si="238"/>
        <v>#VALUE!</v>
      </c>
      <c r="AR420" s="1" t="e">
        <f t="shared" si="239"/>
        <v>#VALUE!</v>
      </c>
      <c r="AU420" s="16">
        <v>45596</v>
      </c>
      <c r="AV420">
        <v>3</v>
      </c>
      <c r="AW420">
        <v>3</v>
      </c>
      <c r="AZ420" s="7">
        <f t="shared" si="233"/>
        <v>45596</v>
      </c>
      <c r="BA420" s="1">
        <f>_xll.BDH($BA$4,"PX_LAST",$A419,$A419,"Days=A","Fill=P")</f>
        <v>5762.48</v>
      </c>
      <c r="BB420" s="1" t="e">
        <f t="shared" si="240"/>
        <v>#VALUE!</v>
      </c>
      <c r="BC420" s="1" t="e">
        <f t="shared" si="241"/>
        <v>#VALUE!</v>
      </c>
      <c r="BD420" s="1">
        <f t="shared" si="244"/>
        <v>2.0196869910062976E-2</v>
      </c>
      <c r="BE420" s="1" t="e">
        <f t="shared" si="242"/>
        <v>#VALUE!</v>
      </c>
      <c r="BF420" s="1" t="e">
        <f t="shared" si="248"/>
        <v>#VALUE!</v>
      </c>
      <c r="BG420" s="1">
        <f t="shared" si="249"/>
        <v>243.79685569714539</v>
      </c>
    </row>
    <row r="421" spans="1:59" x14ac:dyDescent="0.25">
      <c r="A421" s="7">
        <v>45626</v>
      </c>
      <c r="B421" s="8">
        <v>0.24704200000000001</v>
      </c>
      <c r="C421" s="8">
        <v>0.15337821680107877</v>
      </c>
      <c r="D421" s="9">
        <f t="shared" si="252"/>
        <v>1.3165514045669717</v>
      </c>
      <c r="E421" s="8">
        <v>-3.5</v>
      </c>
      <c r="F421" s="8">
        <v>-4.5230326531713896</v>
      </c>
      <c r="G421" s="9">
        <f t="shared" si="253"/>
        <v>1.7257873529920957</v>
      </c>
      <c r="H421" s="8">
        <v>-0.2858</v>
      </c>
      <c r="I421" s="8">
        <v>-0.19120696205859772</v>
      </c>
      <c r="J421" s="9">
        <v>8.793037941402293E-3</v>
      </c>
      <c r="K421" s="8">
        <v>0.83299999999999996</v>
      </c>
      <c r="L421" s="8">
        <v>0.75395398063435692</v>
      </c>
      <c r="M421" s="9">
        <f t="shared" si="254"/>
        <v>0.46921457241236608</v>
      </c>
      <c r="N421" s="17">
        <v>27.8</v>
      </c>
      <c r="O421" s="17">
        <f t="shared" si="257"/>
        <v>28.195744328241421</v>
      </c>
      <c r="P421" s="79">
        <f t="shared" si="223"/>
        <v>0.23391395554360597</v>
      </c>
      <c r="Q421" t="str">
        <f>_xll.BDH($Q$2,"PX_LAST",A421,A421,"Days=A","Fill=P")</f>
        <v>#N/A Invalid Security</v>
      </c>
      <c r="R421" t="e">
        <f t="shared" ref="R421:R440" si="259">R420*$AB$1+(1-$AB$1)*Q421</f>
        <v>#VALUE!</v>
      </c>
      <c r="S421" t="e">
        <f t="shared" si="224"/>
        <v>#VALUE!</v>
      </c>
      <c r="U421" s="40" t="e">
        <f t="shared" si="255"/>
        <v>#VALUE!</v>
      </c>
      <c r="V421" s="14" t="e">
        <f t="shared" si="251"/>
        <v>#VALUE!</v>
      </c>
      <c r="W421" t="s">
        <v>23</v>
      </c>
      <c r="X421" s="17">
        <v>0.14519656056501173</v>
      </c>
      <c r="Y421" s="34" t="s">
        <v>26</v>
      </c>
      <c r="Z421">
        <v>0</v>
      </c>
      <c r="AB421" s="16">
        <v>45626</v>
      </c>
      <c r="AC421" s="1">
        <v>0.17103644398580153</v>
      </c>
      <c r="AD421" s="1">
        <v>0.17103644398580153</v>
      </c>
      <c r="AE421" s="1" t="e">
        <v>#N/A</v>
      </c>
      <c r="AF421" s="1" t="e">
        <v>#N/A</v>
      </c>
      <c r="AG421">
        <v>0</v>
      </c>
      <c r="AH421" s="1" t="s">
        <v>19</v>
      </c>
      <c r="AJ421" s="16">
        <v>45626</v>
      </c>
      <c r="AK421" s="1" t="e">
        <f t="shared" si="235"/>
        <v>#VALUE!</v>
      </c>
      <c r="AL421" s="1" t="e">
        <f t="shared" si="235"/>
        <v>#VALUE!</v>
      </c>
      <c r="AM421" s="1" t="e">
        <f t="shared" si="235"/>
        <v>#VALUE!</v>
      </c>
      <c r="AN421" s="1" t="e">
        <f t="shared" si="235"/>
        <v>#VALUE!</v>
      </c>
      <c r="AO421" s="1" t="e">
        <f t="shared" si="236"/>
        <v>#VALUE!</v>
      </c>
      <c r="AP421" s="1" t="e">
        <f t="shared" si="237"/>
        <v>#VALUE!</v>
      </c>
      <c r="AQ421" s="1" t="e">
        <f t="shared" si="238"/>
        <v>#VALUE!</v>
      </c>
      <c r="AR421" s="1" t="e">
        <f t="shared" si="239"/>
        <v>#VALUE!</v>
      </c>
      <c r="AU421" s="16">
        <v>45626</v>
      </c>
      <c r="AV421">
        <v>4</v>
      </c>
      <c r="AW421">
        <v>3</v>
      </c>
      <c r="AZ421" s="7">
        <f t="shared" si="233"/>
        <v>45626</v>
      </c>
      <c r="BA421" s="1">
        <f>_xll.BDH($BA$4,"PX_LAST",$A420,$A420,"Days=A","Fill=P")</f>
        <v>5705.45</v>
      </c>
      <c r="BB421" s="1" t="str">
        <f t="shared" si="240"/>
        <v>E</v>
      </c>
      <c r="BC421" s="1">
        <f t="shared" si="241"/>
        <v>1</v>
      </c>
      <c r="BD421" s="1">
        <f t="shared" si="244"/>
        <v>-9.8967805528175079E-3</v>
      </c>
      <c r="BE421" s="1" t="e">
        <f t="shared" si="242"/>
        <v>#VALUE!</v>
      </c>
      <c r="BF421" s="1" t="e">
        <f t="shared" si="248"/>
        <v>#VALUE!</v>
      </c>
      <c r="BG421" s="1">
        <f t="shared" si="249"/>
        <v>241.38405171684383</v>
      </c>
    </row>
    <row r="422" spans="1:59" x14ac:dyDescent="0.25">
      <c r="A422" s="7">
        <v>45657</v>
      </c>
      <c r="B422" s="8">
        <v>0.118898</v>
      </c>
      <c r="C422" s="8">
        <v>0.14355135501277133</v>
      </c>
      <c r="D422" s="9">
        <f t="shared" si="252"/>
        <v>1.1812592268946791</v>
      </c>
      <c r="E422" s="8">
        <v>-3</v>
      </c>
      <c r="F422" s="8">
        <v>-4.088968347017544</v>
      </c>
      <c r="G422" s="9">
        <f t="shared" si="253"/>
        <v>1.8665316285976761</v>
      </c>
      <c r="H422" s="8">
        <v>-8.6199999999999999E-2</v>
      </c>
      <c r="I422" s="8">
        <v>-0.16127997787189738</v>
      </c>
      <c r="J422" s="9">
        <v>3.8720022128102632E-2</v>
      </c>
      <c r="K422" s="8">
        <v>0.56100000000000005</v>
      </c>
      <c r="L422" s="8">
        <v>0.69896209615356519</v>
      </c>
      <c r="M422" s="9">
        <f t="shared" si="254"/>
        <v>0.21209277376570868</v>
      </c>
      <c r="N422" s="17">
        <v>-1.7</v>
      </c>
      <c r="O422" s="17">
        <f t="shared" si="257"/>
        <v>4.2791488656482839</v>
      </c>
      <c r="P422" s="79">
        <f t="shared" si="223"/>
        <v>-0.78049489674252359</v>
      </c>
      <c r="Q422" t="str">
        <f>_xll.BDH($Q$2,"PX_LAST",A422,A422,"Days=A","Fill=P")</f>
        <v>#N/A Invalid Security</v>
      </c>
      <c r="R422" t="e">
        <f t="shared" si="259"/>
        <v>#VALUE!</v>
      </c>
      <c r="S422" t="e">
        <f t="shared" si="224"/>
        <v>#VALUE!</v>
      </c>
      <c r="U422" s="40" t="e">
        <f t="shared" si="255"/>
        <v>#VALUE!</v>
      </c>
      <c r="V422" s="14" t="e">
        <f t="shared" si="251"/>
        <v>#VALUE!</v>
      </c>
      <c r="W422" t="e">
        <f t="shared" ref="W422:W440" si="260">IF(OR(ABS($U422-$U421)&gt;$AB$2,U422*U421&lt;0),V422,W421)</f>
        <v>#VALUE!</v>
      </c>
      <c r="X422" s="17" t="e">
        <f t="shared" ref="X422:X440" si="261">IF(W422&lt;&gt;V421,U422,X421)</f>
        <v>#VALUE!</v>
      </c>
      <c r="Y422" s="34" t="e">
        <f t="shared" ref="Y422:Y430" si="262">IF(OR(ABS($X422-$X421)&gt;$AB$2,X422*X421&lt;0,ABS(U422-MAX(U411:U421))&gt;$AP$2),V422,Y421)</f>
        <v>#VALUE!</v>
      </c>
      <c r="Z422">
        <v>0</v>
      </c>
      <c r="AB422" s="16">
        <f t="shared" ref="AB422:AB440" si="263">A422</f>
        <v>45657</v>
      </c>
      <c r="AC422" s="1" t="e">
        <f t="shared" ref="AC422:AF440" si="264">IF(OR($V422=AC$4,$V423=AC$4),$U422,NA())</f>
        <v>#VALUE!</v>
      </c>
      <c r="AD422" s="1" t="e">
        <f t="shared" si="264"/>
        <v>#VALUE!</v>
      </c>
      <c r="AE422" s="1" t="e">
        <f t="shared" si="264"/>
        <v>#VALUE!</v>
      </c>
      <c r="AF422" s="1" t="e">
        <f t="shared" si="264"/>
        <v>#VALUE!</v>
      </c>
      <c r="AG422">
        <f t="shared" ref="AG422:AG440" si="265">AG421</f>
        <v>0</v>
      </c>
      <c r="AH422" s="1" cm="1">
        <f t="array" ref="AH422">_xll.BDH(AH$4,"px_last",$AB422)</f>
        <v>-1.7</v>
      </c>
      <c r="AJ422" s="16">
        <f t="shared" ref="AJ422:AJ440" si="266">A422</f>
        <v>45657</v>
      </c>
      <c r="AK422" s="1" t="e">
        <f t="shared" si="235"/>
        <v>#VALUE!</v>
      </c>
      <c r="AL422" s="1" t="e">
        <f t="shared" si="235"/>
        <v>#VALUE!</v>
      </c>
      <c r="AM422" s="1" t="e">
        <f t="shared" si="235"/>
        <v>#VALUE!</v>
      </c>
      <c r="AN422" s="1" t="e">
        <f t="shared" si="235"/>
        <v>#VALUE!</v>
      </c>
      <c r="AO422" s="1" t="e">
        <f t="shared" si="236"/>
        <v>#VALUE!</v>
      </c>
      <c r="AP422" s="1" t="e">
        <f t="shared" si="237"/>
        <v>#VALUE!</v>
      </c>
      <c r="AQ422" s="1" t="e">
        <f t="shared" si="238"/>
        <v>#VALUE!</v>
      </c>
      <c r="AR422" s="1" t="e">
        <f t="shared" si="239"/>
        <v>#VALUE!</v>
      </c>
      <c r="AU422" s="16">
        <f>A422</f>
        <v>45657</v>
      </c>
      <c r="AV422" t="e">
        <f t="shared" ref="AV422:AV423" si="267">IF($V422="E",4,IF($V422="R",2,IF($V422="SD",3,1)))</f>
        <v>#VALUE!</v>
      </c>
      <c r="AW422" t="e">
        <f t="shared" ref="AW422:AW423" si="268">IF($W422="E",4,IF($W422="R",2,IF($W422="SD",3,1)))</f>
        <v>#VALUE!</v>
      </c>
      <c r="AZ422" s="7">
        <f t="shared" si="233"/>
        <v>45657</v>
      </c>
      <c r="BA422" s="1">
        <f>_xll.BDH($BA$4,"PX_LAST",$A421,$A421,"Days=A","Fill=P")</f>
        <v>6032.38</v>
      </c>
      <c r="BB422" s="1" t="e">
        <f t="shared" si="240"/>
        <v>#VALUE!</v>
      </c>
      <c r="BC422" s="1" t="e">
        <f t="shared" si="241"/>
        <v>#VALUE!</v>
      </c>
      <c r="BD422" s="1">
        <f t="shared" si="244"/>
        <v>5.7301352215863854E-2</v>
      </c>
      <c r="BE422" s="1">
        <f t="shared" si="242"/>
        <v>5.7301352215863854E-2</v>
      </c>
      <c r="BF422" s="1" t="e">
        <f t="shared" si="248"/>
        <v>#VALUE!</v>
      </c>
      <c r="BG422" s="1">
        <f t="shared" si="249"/>
        <v>255.21568428356298</v>
      </c>
    </row>
    <row r="423" spans="1:59" x14ac:dyDescent="0.25">
      <c r="A423" s="7">
        <v>45688</v>
      </c>
      <c r="B423" s="8">
        <v>8.2958000000000004E-2</v>
      </c>
      <c r="C423" s="8">
        <v>0.1262822488341315</v>
      </c>
      <c r="D423" s="9">
        <f t="shared" si="252"/>
        <v>0.99449037775466698</v>
      </c>
      <c r="E423" s="8">
        <v>-2.6</v>
      </c>
      <c r="F423" s="8">
        <v>-3.664612368117544</v>
      </c>
      <c r="G423" s="9">
        <f t="shared" si="253"/>
        <v>1.9986022332533029</v>
      </c>
      <c r="H423" s="8">
        <v>-5.1999999999999998E-3</v>
      </c>
      <c r="I423" s="8">
        <v>-0.11679718417840662</v>
      </c>
      <c r="J423" s="9">
        <v>8.320281582159339E-2</v>
      </c>
      <c r="K423" s="8">
        <v>0.80900000000000005</v>
      </c>
      <c r="L423" s="8">
        <v>0.73032289874979917</v>
      </c>
      <c r="M423" s="9">
        <f t="shared" si="254"/>
        <v>0.21640873093935392</v>
      </c>
      <c r="N423" s="17">
        <v>12.4</v>
      </c>
      <c r="O423" s="17">
        <f t="shared" si="257"/>
        <v>10.775829773129658</v>
      </c>
      <c r="P423" s="79">
        <f t="shared" si="223"/>
        <v>-0.45302207349594092</v>
      </c>
      <c r="Q423" t="str">
        <f>_xll.BDH($Q$2,"PX_LAST",A423,A423,"Days=A","Fill=P")</f>
        <v>#N/A Invalid Security</v>
      </c>
      <c r="R423" t="e">
        <f t="shared" si="259"/>
        <v>#VALUE!</v>
      </c>
      <c r="S423" t="e">
        <f t="shared" si="224"/>
        <v>#VALUE!</v>
      </c>
      <c r="U423" s="40" t="e">
        <f t="shared" si="255"/>
        <v>#VALUE!</v>
      </c>
      <c r="V423" s="14" t="e">
        <f t="shared" si="251"/>
        <v>#VALUE!</v>
      </c>
      <c r="W423" t="e">
        <f t="shared" si="260"/>
        <v>#VALUE!</v>
      </c>
      <c r="X423" s="17" t="e">
        <f t="shared" si="261"/>
        <v>#VALUE!</v>
      </c>
      <c r="Y423" s="34" t="e">
        <f t="shared" si="262"/>
        <v>#VALUE!</v>
      </c>
      <c r="Z423">
        <v>0</v>
      </c>
      <c r="AB423" s="16">
        <f t="shared" si="263"/>
        <v>45688</v>
      </c>
      <c r="AC423" s="1" t="e">
        <f t="shared" si="264"/>
        <v>#VALUE!</v>
      </c>
      <c r="AD423" s="1" t="e">
        <f t="shared" si="264"/>
        <v>#VALUE!</v>
      </c>
      <c r="AE423" s="1" t="e">
        <f t="shared" si="264"/>
        <v>#VALUE!</v>
      </c>
      <c r="AF423" s="1" t="e">
        <f t="shared" si="264"/>
        <v>#VALUE!</v>
      </c>
      <c r="AG423">
        <f t="shared" si="265"/>
        <v>0</v>
      </c>
      <c r="AH423" s="1" cm="1">
        <f t="array" ref="AH423">_xll.BDH(AH$4,"px_last",$AB423)</f>
        <v>12.4</v>
      </c>
      <c r="AJ423" s="16">
        <f t="shared" si="266"/>
        <v>45688</v>
      </c>
      <c r="AK423" s="1" t="e">
        <f t="shared" si="235"/>
        <v>#VALUE!</v>
      </c>
      <c r="AL423" s="1" t="e">
        <f t="shared" si="235"/>
        <v>#VALUE!</v>
      </c>
      <c r="AM423" s="1" t="e">
        <f t="shared" si="235"/>
        <v>#VALUE!</v>
      </c>
      <c r="AN423" s="1" t="e">
        <f t="shared" si="235"/>
        <v>#VALUE!</v>
      </c>
      <c r="AO423" s="1" t="e">
        <f t="shared" si="236"/>
        <v>#VALUE!</v>
      </c>
      <c r="AP423" s="1" t="e">
        <f t="shared" si="237"/>
        <v>#VALUE!</v>
      </c>
      <c r="AQ423" s="1" t="e">
        <f t="shared" si="238"/>
        <v>#VALUE!</v>
      </c>
      <c r="AR423" s="1" t="e">
        <f t="shared" si="239"/>
        <v>#VALUE!</v>
      </c>
      <c r="AU423" s="16">
        <f>A423</f>
        <v>45688</v>
      </c>
      <c r="AV423" t="e">
        <f t="shared" si="267"/>
        <v>#VALUE!</v>
      </c>
      <c r="AW423" t="e">
        <f t="shared" si="268"/>
        <v>#VALUE!</v>
      </c>
      <c r="AZ423" s="7">
        <f t="shared" si="233"/>
        <v>45688</v>
      </c>
      <c r="BA423" s="1">
        <f>_xll.BDH($BA$4,"PX_LAST",$A422,$A422,"Days=A","Fill=P")</f>
        <v>5881.63</v>
      </c>
      <c r="BB423" s="1" t="e">
        <f t="shared" si="240"/>
        <v>#VALUE!</v>
      </c>
      <c r="BC423" s="1" t="e">
        <f t="shared" si="241"/>
        <v>#VALUE!</v>
      </c>
      <c r="BD423" s="1">
        <f t="shared" si="244"/>
        <v>-2.4990136563014964E-2</v>
      </c>
      <c r="BE423" s="1" t="e">
        <f t="shared" si="242"/>
        <v>#VALUE!</v>
      </c>
      <c r="BF423" s="1" t="e">
        <f t="shared" si="248"/>
        <v>#VALUE!</v>
      </c>
      <c r="BG423" s="1">
        <f t="shared" si="249"/>
        <v>248.83780948029343</v>
      </c>
    </row>
    <row r="424" spans="1:59" x14ac:dyDescent="0.25">
      <c r="A424" s="7">
        <v>45716</v>
      </c>
      <c r="B424" s="8">
        <v>9.6046999999999993E-2</v>
      </c>
      <c r="C424" s="8">
        <v>0.11766520291640403</v>
      </c>
      <c r="D424" s="9">
        <f t="shared" si="252"/>
        <v>0.86016044528069924</v>
      </c>
      <c r="E424" s="8">
        <v>-3.1</v>
      </c>
      <c r="F424" s="8">
        <v>-3.5036978432040442</v>
      </c>
      <c r="G424" s="9">
        <f t="shared" si="253"/>
        <v>1.956832832153953</v>
      </c>
      <c r="H424" s="8">
        <v>0.2074</v>
      </c>
      <c r="I424" s="8">
        <v>-2.4400986687560716E-2</v>
      </c>
      <c r="J424" s="9">
        <v>0.17559901331243929</v>
      </c>
      <c r="K424" s="8">
        <v>0.43</v>
      </c>
      <c r="L424" s="8">
        <v>0.6447308726061064</v>
      </c>
      <c r="M424" s="9">
        <f t="shared" si="254"/>
        <v>-0.22176632288798903</v>
      </c>
      <c r="N424" s="17">
        <v>-16.5</v>
      </c>
      <c r="O424" s="17">
        <f t="shared" si="257"/>
        <v>-11.044834045374069</v>
      </c>
      <c r="P424" s="79">
        <f t="shared" si="223"/>
        <v>-1.2541328247041712</v>
      </c>
      <c r="Q424" t="str">
        <f>_xll.BDH($Q$2,"PX_LAST",A424,A424,"Days=A","Fill=P")</f>
        <v>#N/A Invalid Security</v>
      </c>
      <c r="R424" t="e">
        <f t="shared" si="259"/>
        <v>#VALUE!</v>
      </c>
      <c r="S424" t="e">
        <f t="shared" si="224"/>
        <v>#VALUE!</v>
      </c>
      <c r="U424" s="40" t="e">
        <f t="shared" si="255"/>
        <v>#VALUE!</v>
      </c>
      <c r="V424" s="14" t="e">
        <f t="shared" si="251"/>
        <v>#VALUE!</v>
      </c>
      <c r="W424" t="e">
        <f t="shared" si="260"/>
        <v>#VALUE!</v>
      </c>
      <c r="X424" s="17" t="e">
        <f t="shared" si="261"/>
        <v>#VALUE!</v>
      </c>
      <c r="Y424" s="34" t="e">
        <f t="shared" si="262"/>
        <v>#VALUE!</v>
      </c>
      <c r="Z424">
        <v>1</v>
      </c>
      <c r="AB424" s="16">
        <f t="shared" si="263"/>
        <v>45716</v>
      </c>
      <c r="AC424" s="1" t="e">
        <f t="shared" si="264"/>
        <v>#VALUE!</v>
      </c>
      <c r="AD424" s="1" t="e">
        <f t="shared" si="264"/>
        <v>#VALUE!</v>
      </c>
      <c r="AE424" s="1" t="e">
        <f t="shared" si="264"/>
        <v>#VALUE!</v>
      </c>
      <c r="AF424" s="1" t="e">
        <f t="shared" si="264"/>
        <v>#VALUE!</v>
      </c>
      <c r="AG424">
        <f t="shared" si="265"/>
        <v>0</v>
      </c>
      <c r="AH424" s="1" cm="1">
        <f t="array" ref="AH424">_xll.BDH(AH$4,"px_last",$AB424)</f>
        <v>-16.5</v>
      </c>
      <c r="AJ424" s="16">
        <f t="shared" si="266"/>
        <v>45716</v>
      </c>
      <c r="AK424" s="1" t="e">
        <f t="shared" si="235"/>
        <v>#VALUE!</v>
      </c>
      <c r="AL424" s="1" t="e">
        <f t="shared" si="235"/>
        <v>#VALUE!</v>
      </c>
      <c r="AM424" s="1" t="e">
        <f t="shared" si="235"/>
        <v>#VALUE!</v>
      </c>
      <c r="AN424" s="1" t="e">
        <f t="shared" si="235"/>
        <v>#VALUE!</v>
      </c>
      <c r="AO424" s="1" t="e">
        <f t="shared" si="236"/>
        <v>#VALUE!</v>
      </c>
      <c r="AP424" s="1" t="e">
        <f t="shared" si="237"/>
        <v>#VALUE!</v>
      </c>
      <c r="AQ424" s="1" t="e">
        <f t="shared" si="238"/>
        <v>#VALUE!</v>
      </c>
      <c r="AR424" s="1" t="e">
        <f t="shared" si="239"/>
        <v>#VALUE!</v>
      </c>
      <c r="AZ424" s="7">
        <f t="shared" si="233"/>
        <v>45716</v>
      </c>
      <c r="BA424" s="1">
        <f>_xll.BDH($BA$4,"PX_LAST",$A423,$A423,"Days=A","Fill=P")</f>
        <v>6040.53</v>
      </c>
      <c r="BB424" s="1" t="e">
        <f t="shared" si="240"/>
        <v>#VALUE!</v>
      </c>
      <c r="BC424" s="1" t="e">
        <f t="shared" si="241"/>
        <v>#VALUE!</v>
      </c>
      <c r="BD424" s="1">
        <f t="shared" si="244"/>
        <v>2.7016320305765618E-2</v>
      </c>
      <c r="BE424" s="1" t="e">
        <f t="shared" si="242"/>
        <v>#VALUE!</v>
      </c>
      <c r="BF424" s="1" t="e">
        <f t="shared" si="248"/>
        <v>#VALUE!</v>
      </c>
      <c r="BG424" s="1">
        <f t="shared" si="249"/>
        <v>255.56049144539813</v>
      </c>
    </row>
    <row r="425" spans="1:59" x14ac:dyDescent="0.25">
      <c r="A425" s="7">
        <v>45747</v>
      </c>
      <c r="B425" s="8">
        <f>_xll.BDH(B$2,"PX_LAST",$A425-10,$A425-10)</f>
        <v>-0.12478499999999999</v>
      </c>
      <c r="C425" s="8">
        <f t="shared" ref="C425:C430" si="269">C424*$AB$1+(1-$AB$1)*B425</f>
        <v>-7.6294959416719196E-2</v>
      </c>
      <c r="D425" s="9">
        <f t="shared" si="252"/>
        <v>-2.6634347466588948</v>
      </c>
      <c r="E425" s="8">
        <f>_xll.BDH(E$2,"PX_LAST",$A425,$A425)</f>
        <v>-3.3</v>
      </c>
      <c r="F425" s="8">
        <f t="shared" ref="F425:F430" si="270">F424*$AB$1+(1-$AB$1)*E425</f>
        <v>-3.3407395686408092</v>
      </c>
      <c r="G425" s="9">
        <f t="shared" si="253"/>
        <v>1.9466980916461654</v>
      </c>
      <c r="H425" s="8">
        <f>_xll.BDH(H$2,"PX_LAST",$A425-11,$A425-11)</f>
        <v>0.1105</v>
      </c>
      <c r="I425" s="8">
        <f t="shared" ref="I425:I430" si="271">I424*$AB$1+(1-$AB$1)*H425</f>
        <v>8.351980266248786E-2</v>
      </c>
      <c r="J425" s="9">
        <f t="shared" ref="J425:J430" si="272">MAX(IF(I425&lt;-1,-1*SQRT(-I425),IF(I425&gt;1,SQRT(I425),I425)),-2)+0.2</f>
        <v>0.28351980266248789</v>
      </c>
      <c r="K425" s="8">
        <f>_xll.BDH(K$2,"PX_LAST",$A425)</f>
        <v>0.441</v>
      </c>
      <c r="L425" s="8">
        <f t="shared" ref="L425:L430" si="273">L424*$AB$1+(1-$AB$1)*K425</f>
        <v>0.48174617452122126</v>
      </c>
      <c r="M425" s="9">
        <f t="shared" si="254"/>
        <v>-0.93765814721881768</v>
      </c>
      <c r="N425" s="17">
        <v>-4.4000000000000004</v>
      </c>
      <c r="O425" s="17">
        <f t="shared" si="257"/>
        <v>-5.728966809074814</v>
      </c>
      <c r="P425" s="79">
        <f t="shared" si="223"/>
        <v>-0.93545870843489043</v>
      </c>
      <c r="Q425" t="str">
        <f>_xll.BDH($Q$2,"PX_LAST",A425,A425,"Days=A","Fill=P")</f>
        <v>#N/A Invalid Security</v>
      </c>
      <c r="R425" t="e">
        <f t="shared" si="259"/>
        <v>#VALUE!</v>
      </c>
      <c r="S425" t="e">
        <f t="shared" si="224"/>
        <v>#VALUE!</v>
      </c>
      <c r="U425" s="40" t="e">
        <f t="shared" si="255"/>
        <v>#VALUE!</v>
      </c>
      <c r="V425" s="14" t="e">
        <f t="shared" si="251"/>
        <v>#VALUE!</v>
      </c>
      <c r="W425" t="e">
        <f t="shared" si="260"/>
        <v>#VALUE!</v>
      </c>
      <c r="X425" s="17" t="e">
        <f t="shared" si="261"/>
        <v>#VALUE!</v>
      </c>
      <c r="Y425" s="34" t="e">
        <f t="shared" si="262"/>
        <v>#VALUE!</v>
      </c>
      <c r="Z425">
        <v>1</v>
      </c>
      <c r="AB425" s="16">
        <f t="shared" si="263"/>
        <v>45747</v>
      </c>
      <c r="AC425" s="1" t="e">
        <f t="shared" si="264"/>
        <v>#VALUE!</v>
      </c>
      <c r="AD425" s="1" t="e">
        <f t="shared" si="264"/>
        <v>#VALUE!</v>
      </c>
      <c r="AE425" s="1" t="e">
        <f t="shared" si="264"/>
        <v>#VALUE!</v>
      </c>
      <c r="AF425" s="1" t="e">
        <f t="shared" si="264"/>
        <v>#VALUE!</v>
      </c>
      <c r="AG425">
        <f t="shared" si="265"/>
        <v>0</v>
      </c>
      <c r="AH425" s="1" cm="1">
        <f t="array" ref="AH425">_xll.BDH(AH$4,"px_last",$AB425)</f>
        <v>-4.4000000000000004</v>
      </c>
      <c r="AJ425" s="16">
        <f t="shared" si="266"/>
        <v>45747</v>
      </c>
      <c r="AK425" s="1" t="e">
        <f t="shared" si="235"/>
        <v>#VALUE!</v>
      </c>
      <c r="AL425" s="1" t="e">
        <f t="shared" si="235"/>
        <v>#VALUE!</v>
      </c>
      <c r="AM425" s="1" t="e">
        <f t="shared" si="235"/>
        <v>#VALUE!</v>
      </c>
      <c r="AN425" s="1" t="e">
        <f t="shared" si="235"/>
        <v>#VALUE!</v>
      </c>
      <c r="AO425" s="1" t="e">
        <f t="shared" si="236"/>
        <v>#VALUE!</v>
      </c>
      <c r="AP425" s="1" t="e">
        <f t="shared" si="237"/>
        <v>#VALUE!</v>
      </c>
      <c r="AQ425" s="1" t="e">
        <f t="shared" si="238"/>
        <v>#VALUE!</v>
      </c>
      <c r="AR425" s="1" t="e">
        <f t="shared" si="239"/>
        <v>#VALUE!</v>
      </c>
      <c r="AZ425" s="7">
        <f t="shared" si="233"/>
        <v>45747</v>
      </c>
      <c r="BA425" s="1">
        <f>_xll.BDH($BA$4,"PX_LAST",$A424,$A424,"Days=A","Fill=P")</f>
        <v>5954.5</v>
      </c>
      <c r="BB425" s="1" t="e">
        <f t="shared" si="240"/>
        <v>#VALUE!</v>
      </c>
      <c r="BC425" s="1" t="e">
        <f t="shared" si="241"/>
        <v>#VALUE!</v>
      </c>
      <c r="BD425" s="1">
        <f t="shared" si="244"/>
        <v>-1.4242127760312417E-2</v>
      </c>
      <c r="BE425" s="1" t="e">
        <f t="shared" si="242"/>
        <v>#VALUE!</v>
      </c>
      <c r="BF425" s="1" t="e">
        <f t="shared" si="248"/>
        <v>#VALUE!</v>
      </c>
      <c r="BG425" s="1">
        <f t="shared" si="249"/>
        <v>251.92076627574454</v>
      </c>
    </row>
    <row r="426" spans="1:59" x14ac:dyDescent="0.25">
      <c r="A426" s="7">
        <v>45777</v>
      </c>
      <c r="B426" s="8">
        <f>_xll.BDH(B$2,"PX_LAST",$A426-10,$A426-10)</f>
        <v>-0.141877</v>
      </c>
      <c r="C426" s="8">
        <f t="shared" si="269"/>
        <v>-0.12876059188334385</v>
      </c>
      <c r="D426" s="9">
        <f t="shared" si="252"/>
        <v>-3.1293504367297658</v>
      </c>
      <c r="E426" s="8">
        <f>_xll.BDH(E$2,"PX_LAST",$A426,$A426)</f>
        <v>-4.0999999999999996</v>
      </c>
      <c r="F426" s="8">
        <f t="shared" si="270"/>
        <v>-3.9481479137281617</v>
      </c>
      <c r="G426" s="9">
        <f t="shared" si="253"/>
        <v>1.3500313687782044</v>
      </c>
      <c r="H426" s="8">
        <f>_xll.BDH(H$2,"PX_LAST",$A426-11,$A426-11)</f>
        <v>-0.25369999999999998</v>
      </c>
      <c r="I426" s="8">
        <f t="shared" si="271"/>
        <v>-0.18625603946750244</v>
      </c>
      <c r="J426" s="9">
        <f t="shared" si="272"/>
        <v>1.3743960532497573E-2</v>
      </c>
      <c r="K426" s="8">
        <f>_xll.BDH(K$2,"PX_LAST",$A426)</f>
        <v>1.7000000000000001E-2</v>
      </c>
      <c r="L426" s="8">
        <f t="shared" si="273"/>
        <v>0.10994923490424426</v>
      </c>
      <c r="M426" s="9">
        <f t="shared" si="254"/>
        <v>-2.2770939333872584</v>
      </c>
      <c r="N426" s="17">
        <v>-8.6</v>
      </c>
      <c r="O426" s="17">
        <f t="shared" si="257"/>
        <v>-8.0257933618149622</v>
      </c>
      <c r="P426" s="79">
        <f t="shared" si="223"/>
        <v>-0.94585129886479702</v>
      </c>
      <c r="Q426" t="str">
        <f>_xll.BDH($Q$2,"PX_LAST",A426,A426,"Days=A","Fill=P")</f>
        <v>#N/A Invalid Security</v>
      </c>
      <c r="R426" t="e">
        <f t="shared" si="259"/>
        <v>#VALUE!</v>
      </c>
      <c r="S426" t="e">
        <f t="shared" si="224"/>
        <v>#VALUE!</v>
      </c>
      <c r="U426" s="40" t="e">
        <f t="shared" si="255"/>
        <v>#VALUE!</v>
      </c>
      <c r="V426" s="14" t="e">
        <f t="shared" si="251"/>
        <v>#VALUE!</v>
      </c>
      <c r="W426" t="e">
        <f t="shared" si="260"/>
        <v>#VALUE!</v>
      </c>
      <c r="X426" s="17" t="e">
        <f t="shared" si="261"/>
        <v>#VALUE!</v>
      </c>
      <c r="Y426" s="34" t="e">
        <f t="shared" si="262"/>
        <v>#VALUE!</v>
      </c>
      <c r="Z426">
        <v>2</v>
      </c>
      <c r="AB426" s="16">
        <f t="shared" si="263"/>
        <v>45777</v>
      </c>
      <c r="AC426" s="1" t="e">
        <f t="shared" si="264"/>
        <v>#VALUE!</v>
      </c>
      <c r="AD426" s="1" t="e">
        <f t="shared" si="264"/>
        <v>#VALUE!</v>
      </c>
      <c r="AE426" s="1" t="e">
        <f t="shared" si="264"/>
        <v>#VALUE!</v>
      </c>
      <c r="AF426" s="1" t="e">
        <f t="shared" si="264"/>
        <v>#VALUE!</v>
      </c>
      <c r="AG426">
        <f t="shared" si="265"/>
        <v>0</v>
      </c>
      <c r="AH426" s="1" cm="1">
        <f t="array" ref="AH426">_xll.BDH(AH$4,"px_last",$AB426)</f>
        <v>-8.6</v>
      </c>
      <c r="AJ426" s="16">
        <f t="shared" si="266"/>
        <v>45777</v>
      </c>
      <c r="AK426" s="1" t="e">
        <f t="shared" si="235"/>
        <v>#VALUE!</v>
      </c>
      <c r="AL426" s="1" t="e">
        <f t="shared" si="235"/>
        <v>#VALUE!</v>
      </c>
      <c r="AM426" s="1" t="e">
        <f t="shared" si="235"/>
        <v>#VALUE!</v>
      </c>
      <c r="AN426" s="1" t="e">
        <f t="shared" si="235"/>
        <v>#VALUE!</v>
      </c>
      <c r="AO426" s="1" t="e">
        <f t="shared" si="236"/>
        <v>#VALUE!</v>
      </c>
      <c r="AP426" s="1" t="e">
        <f t="shared" si="237"/>
        <v>#VALUE!</v>
      </c>
      <c r="AQ426" s="1" t="e">
        <f t="shared" si="238"/>
        <v>#VALUE!</v>
      </c>
      <c r="AR426" s="1" t="e">
        <f t="shared" si="239"/>
        <v>#VALUE!</v>
      </c>
      <c r="AZ426" s="7">
        <f t="shared" si="233"/>
        <v>45777</v>
      </c>
      <c r="BA426" s="1">
        <f>_xll.BDH($BA$4,"PX_LAST",$A425,$A425,"Days=A","Fill=P")</f>
        <v>5611.85</v>
      </c>
      <c r="BB426" s="1" t="e">
        <f t="shared" si="240"/>
        <v>#VALUE!</v>
      </c>
      <c r="BC426" s="1" t="e">
        <f t="shared" si="241"/>
        <v>#VALUE!</v>
      </c>
      <c r="BD426" s="1">
        <f t="shared" si="244"/>
        <v>-5.7544714081786852E-2</v>
      </c>
      <c r="BE426" s="1" t="e">
        <f t="shared" si="242"/>
        <v>#VALUE!</v>
      </c>
      <c r="BF426" s="1" t="e">
        <f t="shared" si="248"/>
        <v>#VALUE!</v>
      </c>
      <c r="BG426" s="1">
        <f t="shared" si="249"/>
        <v>237.42405780914217</v>
      </c>
    </row>
    <row r="427" spans="1:59" x14ac:dyDescent="0.25">
      <c r="A427" s="7">
        <v>45808</v>
      </c>
      <c r="B427" s="8">
        <f>_xll.BDH(B$2,"PX_LAST",$A427-10,$A427-10)</f>
        <v>-5.8566E-2</v>
      </c>
      <c r="C427" s="8">
        <f t="shared" si="269"/>
        <v>-7.260491837666877E-2</v>
      </c>
      <c r="D427" s="9">
        <f t="shared" si="252"/>
        <v>-2.1045202135872558</v>
      </c>
      <c r="E427" s="8">
        <f>_xll.BDH(E$2,"PX_LAST",$A427,$A427)</f>
        <v>-3.7</v>
      </c>
      <c r="F427" s="8">
        <f t="shared" si="270"/>
        <v>-3.7496295827456327</v>
      </c>
      <c r="G427" s="9">
        <f t="shared" si="253"/>
        <v>1.4136246506538812</v>
      </c>
      <c r="H427" s="8">
        <f>_xll.BDH(H$2,"PX_LAST",$A427-11,$A427-11)</f>
        <v>-0.49690000000000001</v>
      </c>
      <c r="I427" s="8">
        <f t="shared" si="271"/>
        <v>-0.43477120789350054</v>
      </c>
      <c r="J427" s="9">
        <f t="shared" si="272"/>
        <v>-0.23477120789350053</v>
      </c>
      <c r="K427" s="8">
        <f>_xll.BDH(K$2,"PX_LAST",$A427-1)</f>
        <v>0.58099999999999996</v>
      </c>
      <c r="L427" s="8">
        <f t="shared" si="273"/>
        <v>0.48678984698084882</v>
      </c>
      <c r="M427" s="9">
        <f t="shared" si="254"/>
        <v>-0.91837214815019874</v>
      </c>
      <c r="N427" s="17">
        <v>11.5</v>
      </c>
      <c r="O427" s="17">
        <f t="shared" si="257"/>
        <v>7.5948413276370088</v>
      </c>
      <c r="P427" s="79">
        <f t="shared" si="223"/>
        <v>-0.10350655201932624</v>
      </c>
      <c r="Q427" t="str">
        <f>_xll.BDH($Q$2,"PX_LAST",A427,A427,"Days=A","Fill=P")</f>
        <v>#N/A Invalid Security</v>
      </c>
      <c r="R427" t="e">
        <f t="shared" si="259"/>
        <v>#VALUE!</v>
      </c>
      <c r="S427" t="e">
        <f t="shared" si="224"/>
        <v>#VALUE!</v>
      </c>
      <c r="U427" s="40" t="e">
        <f t="shared" si="255"/>
        <v>#VALUE!</v>
      </c>
      <c r="V427" s="14" t="e">
        <f t="shared" si="251"/>
        <v>#VALUE!</v>
      </c>
      <c r="W427" t="e">
        <f t="shared" si="260"/>
        <v>#VALUE!</v>
      </c>
      <c r="X427" s="17" t="e">
        <f t="shared" si="261"/>
        <v>#VALUE!</v>
      </c>
      <c r="Y427" s="34" t="e">
        <f t="shared" si="262"/>
        <v>#VALUE!</v>
      </c>
      <c r="Z427">
        <v>3</v>
      </c>
      <c r="AB427" s="16">
        <f t="shared" si="263"/>
        <v>45808</v>
      </c>
      <c r="AC427" s="1" t="e">
        <f t="shared" si="264"/>
        <v>#VALUE!</v>
      </c>
      <c r="AD427" s="1" t="e">
        <f t="shared" si="264"/>
        <v>#VALUE!</v>
      </c>
      <c r="AE427" s="1" t="e">
        <f t="shared" si="264"/>
        <v>#VALUE!</v>
      </c>
      <c r="AF427" s="1" t="e">
        <f t="shared" si="264"/>
        <v>#VALUE!</v>
      </c>
      <c r="AG427">
        <f t="shared" si="265"/>
        <v>0</v>
      </c>
      <c r="AH427" s="1" cm="1">
        <f t="array" ref="AH427">_xll.BDH(AH$4,"px_last",$AB427-1)</f>
        <v>11.5</v>
      </c>
      <c r="AJ427" s="16">
        <f t="shared" si="266"/>
        <v>45808</v>
      </c>
      <c r="AK427" s="1" t="e">
        <f t="shared" si="235"/>
        <v>#VALUE!</v>
      </c>
      <c r="AL427" s="1" t="e">
        <f t="shared" si="235"/>
        <v>#VALUE!</v>
      </c>
      <c r="AM427" s="1" t="e">
        <f t="shared" si="235"/>
        <v>#VALUE!</v>
      </c>
      <c r="AN427" s="1" t="e">
        <f t="shared" si="235"/>
        <v>#VALUE!</v>
      </c>
      <c r="AO427" s="1" t="e">
        <f t="shared" si="236"/>
        <v>#VALUE!</v>
      </c>
      <c r="AP427" s="1" t="e">
        <f t="shared" si="237"/>
        <v>#VALUE!</v>
      </c>
      <c r="AQ427" s="1" t="e">
        <f t="shared" si="238"/>
        <v>#VALUE!</v>
      </c>
      <c r="AR427" s="1" t="e">
        <f t="shared" si="239"/>
        <v>#VALUE!</v>
      </c>
      <c r="AZ427" s="7">
        <f t="shared" si="233"/>
        <v>45808</v>
      </c>
      <c r="BA427" s="1">
        <f>_xll.BDH($BA$4,"PX_LAST",$A426,$A426,"Days=A","Fill=P")</f>
        <v>5569.06</v>
      </c>
      <c r="BB427" s="1" t="e">
        <f t="shared" si="240"/>
        <v>#VALUE!</v>
      </c>
      <c r="BC427" s="1" t="e">
        <f t="shared" si="241"/>
        <v>#VALUE!</v>
      </c>
      <c r="BD427" s="1">
        <f t="shared" si="244"/>
        <v>-7.6249365182604611E-3</v>
      </c>
      <c r="BE427" s="1" t="e">
        <f t="shared" si="242"/>
        <v>#VALUE!</v>
      </c>
      <c r="BF427" s="1" t="e">
        <f t="shared" si="248"/>
        <v>#VALUE!</v>
      </c>
      <c r="BG427" s="1">
        <f t="shared" si="249"/>
        <v>235.61371444043965</v>
      </c>
    </row>
    <row r="428" spans="1:59" x14ac:dyDescent="0.25">
      <c r="A428" s="7">
        <v>45838</v>
      </c>
      <c r="B428" s="8">
        <f>_xll.BDH(B$2,"PX_LAST",$A428-10,$A428-10)</f>
        <v>-7.6732999999999996E-2</v>
      </c>
      <c r="C428" s="8">
        <f t="shared" si="269"/>
        <v>-7.5907383675333756E-2</v>
      </c>
      <c r="D428" s="9">
        <f t="shared" si="252"/>
        <v>-2.1586406353531853</v>
      </c>
      <c r="E428" s="8">
        <f>_xll.BDH(E$2,"PX_LAST",$A428,$A428)</f>
        <v>-3.8</v>
      </c>
      <c r="F428" s="8">
        <f t="shared" si="270"/>
        <v>-3.7899259165491266</v>
      </c>
      <c r="G428" s="9">
        <f t="shared" si="253"/>
        <v>1.2488157342172299</v>
      </c>
      <c r="H428" s="8">
        <f>_xll.BDH(H$2,"PX_LAST",$A428-11,$A428-11)</f>
        <v>2.2100000000000002E-2</v>
      </c>
      <c r="I428" s="8">
        <f t="shared" si="271"/>
        <v>-6.9274241578700116E-2</v>
      </c>
      <c r="J428" s="9">
        <f t="shared" si="272"/>
        <v>0.13072575842129991</v>
      </c>
      <c r="K428" s="8">
        <f>_xll.BDH(K$2,"PX_LAST",$A428)</f>
        <v>0.73499999999999999</v>
      </c>
      <c r="L428" s="8">
        <f t="shared" si="273"/>
        <v>0.68535796939616977</v>
      </c>
      <c r="M428" s="9">
        <f t="shared" si="254"/>
        <v>-0.25628366315980294</v>
      </c>
      <c r="N428" s="17">
        <v>-11.4</v>
      </c>
      <c r="O428" s="17">
        <f t="shared" si="257"/>
        <v>-7.6010317344725991</v>
      </c>
      <c r="P428" s="79">
        <f t="shared" si="223"/>
        <v>-0.80308281667940762</v>
      </c>
      <c r="Q428" t="str">
        <f>_xll.BDH($Q$2,"PX_LAST",A428,A428,"Days=A","Fill=P")</f>
        <v>#N/A Invalid Security</v>
      </c>
      <c r="R428" t="e">
        <f t="shared" si="259"/>
        <v>#VALUE!</v>
      </c>
      <c r="S428" t="e">
        <f t="shared" si="224"/>
        <v>#VALUE!</v>
      </c>
      <c r="U428" s="40" t="e">
        <f t="shared" si="255"/>
        <v>#VALUE!</v>
      </c>
      <c r="V428" s="14" t="e">
        <f t="shared" si="251"/>
        <v>#VALUE!</v>
      </c>
      <c r="W428" t="e">
        <f t="shared" si="260"/>
        <v>#VALUE!</v>
      </c>
      <c r="X428" s="17" t="e">
        <f t="shared" si="261"/>
        <v>#VALUE!</v>
      </c>
      <c r="Y428" s="34" t="e">
        <f t="shared" si="262"/>
        <v>#VALUE!</v>
      </c>
      <c r="Z428">
        <v>4</v>
      </c>
      <c r="AB428" s="16">
        <f t="shared" si="263"/>
        <v>45838</v>
      </c>
      <c r="AC428" s="1" t="e">
        <f t="shared" si="264"/>
        <v>#VALUE!</v>
      </c>
      <c r="AD428" s="1" t="e">
        <f t="shared" si="264"/>
        <v>#VALUE!</v>
      </c>
      <c r="AE428" s="1" t="e">
        <f t="shared" si="264"/>
        <v>#VALUE!</v>
      </c>
      <c r="AF428" s="1" t="e">
        <f t="shared" si="264"/>
        <v>#VALUE!</v>
      </c>
      <c r="AG428">
        <f t="shared" si="265"/>
        <v>0</v>
      </c>
      <c r="AH428" s="1" t="str" cm="1">
        <f t="array" ref="AH428">_xll.BDH(AH$4,"px_last",$AB428-1)</f>
        <v>#N/A N/A</v>
      </c>
      <c r="AJ428" s="16">
        <f t="shared" si="266"/>
        <v>45838</v>
      </c>
      <c r="AK428" s="1" t="e">
        <f t="shared" si="235"/>
        <v>#VALUE!</v>
      </c>
      <c r="AL428" s="1" t="e">
        <f t="shared" si="235"/>
        <v>#VALUE!</v>
      </c>
      <c r="AM428" s="1" t="e">
        <f t="shared" si="235"/>
        <v>#VALUE!</v>
      </c>
      <c r="AN428" s="1" t="e">
        <f t="shared" si="235"/>
        <v>#VALUE!</v>
      </c>
      <c r="AO428" s="1" t="e">
        <f t="shared" si="236"/>
        <v>#VALUE!</v>
      </c>
      <c r="AP428" s="1" t="e">
        <f t="shared" si="237"/>
        <v>#VALUE!</v>
      </c>
      <c r="AQ428" s="1" t="e">
        <f t="shared" si="238"/>
        <v>#VALUE!</v>
      </c>
      <c r="AR428" s="1" t="e">
        <f t="shared" si="239"/>
        <v>#VALUE!</v>
      </c>
      <c r="AZ428" s="7">
        <f t="shared" si="233"/>
        <v>45838</v>
      </c>
      <c r="BA428" s="1">
        <f>_xll.BDH($BA$4,"PX_LAST",$A427,$A427,"Days=A","Fill=P")</f>
        <v>5911.69</v>
      </c>
      <c r="BB428" s="1" t="e">
        <f t="shared" si="240"/>
        <v>#VALUE!</v>
      </c>
      <c r="BC428" s="1" t="e">
        <f t="shared" si="241"/>
        <v>#VALUE!</v>
      </c>
      <c r="BD428" s="1">
        <f t="shared" si="244"/>
        <v>6.1523847830692979E-2</v>
      </c>
      <c r="BE428" s="1" t="e">
        <f t="shared" si="242"/>
        <v>#VALUE!</v>
      </c>
      <c r="BF428" s="1" t="e">
        <f t="shared" si="248"/>
        <v>#VALUE!</v>
      </c>
      <c r="BG428" s="1">
        <f t="shared" si="249"/>
        <v>250.1095767544976</v>
      </c>
    </row>
    <row r="429" spans="1:59" x14ac:dyDescent="0.25">
      <c r="A429" s="7">
        <v>45869</v>
      </c>
      <c r="B429" s="8">
        <f>_xll.BDH(B$2,"PX_LAST",$A429-10,$A429-10)</f>
        <v>-2.5392999999999999E-2</v>
      </c>
      <c r="C429" s="8">
        <f t="shared" si="269"/>
        <v>-3.5495876735066753E-2</v>
      </c>
      <c r="D429" s="9">
        <f t="shared" si="252"/>
        <v>-1.3846175164586036</v>
      </c>
      <c r="E429" s="8">
        <f>_xll.BDH(E$2,"PX_LAST",$A429,$A429)</f>
        <v>-3.4</v>
      </c>
      <c r="F429" s="8">
        <f t="shared" si="270"/>
        <v>-3.4779851833098254</v>
      </c>
      <c r="G429" s="9">
        <f t="shared" si="253"/>
        <v>1.4311577063888978</v>
      </c>
      <c r="H429" s="8">
        <f>_xll.BDH(H$2,"PX_LAST",$A429-11,$A429-11)</f>
        <v>0.1137</v>
      </c>
      <c r="I429" s="8">
        <f t="shared" si="271"/>
        <v>7.7105151684259979E-2</v>
      </c>
      <c r="J429" s="9">
        <f t="shared" si="272"/>
        <v>0.27710515168425998</v>
      </c>
      <c r="K429" s="8">
        <f>_xll.BDH(K$2,"PX_LAST",$A429)</f>
        <v>0.97199999999999998</v>
      </c>
      <c r="L429" s="8">
        <f t="shared" si="273"/>
        <v>0.91467159387923402</v>
      </c>
      <c r="M429" s="9">
        <f t="shared" si="254"/>
        <v>0.89647352260479785</v>
      </c>
      <c r="N429" s="17">
        <v>14.7</v>
      </c>
      <c r="O429" s="17">
        <f t="shared" si="257"/>
        <v>10.23979365310548</v>
      </c>
      <c r="P429" s="79">
        <f t="shared" si="223"/>
        <v>0.33581283815546759</v>
      </c>
      <c r="Q429" t="str">
        <f>_xll.BDH($Q$2,"PX_LAST",A429,A429,"Days=A","Fill=P")</f>
        <v>#N/A Invalid Security</v>
      </c>
      <c r="R429" t="e">
        <f t="shared" si="259"/>
        <v>#VALUE!</v>
      </c>
      <c r="S429" t="e">
        <f t="shared" si="224"/>
        <v>#VALUE!</v>
      </c>
      <c r="U429" s="40" t="e">
        <f t="shared" si="255"/>
        <v>#VALUE!</v>
      </c>
      <c r="V429" s="14" t="e">
        <f>IF(U429-U428&gt;0,IF(OR(U429&lt;0,V428="C"),"R","E"),IF(OR(U429&gt;=0,V428="E"),"SD","C"))</f>
        <v>#VALUE!</v>
      </c>
      <c r="W429" t="e">
        <f t="shared" si="260"/>
        <v>#VALUE!</v>
      </c>
      <c r="X429" s="17" t="e">
        <f t="shared" si="261"/>
        <v>#VALUE!</v>
      </c>
      <c r="Y429" s="34" t="e">
        <f t="shared" si="262"/>
        <v>#VALUE!</v>
      </c>
      <c r="AB429" s="16">
        <f t="shared" si="263"/>
        <v>45869</v>
      </c>
      <c r="AC429" s="1" t="e">
        <f t="shared" si="264"/>
        <v>#VALUE!</v>
      </c>
      <c r="AD429" s="1" t="e">
        <f t="shared" si="264"/>
        <v>#VALUE!</v>
      </c>
      <c r="AE429" s="1" t="e">
        <f t="shared" si="264"/>
        <v>#VALUE!</v>
      </c>
      <c r="AF429" s="1" t="e">
        <f t="shared" si="264"/>
        <v>#VALUE!</v>
      </c>
      <c r="AG429">
        <f t="shared" si="265"/>
        <v>0</v>
      </c>
      <c r="AH429" s="1" cm="1">
        <f t="array" ref="AH429">_xll.BDH(AH$4,"px_last",$AB429-1)</f>
        <v>13.4</v>
      </c>
      <c r="AJ429" s="16">
        <f t="shared" si="266"/>
        <v>45869</v>
      </c>
      <c r="AK429" s="1" t="e">
        <f t="shared" si="235"/>
        <v>#VALUE!</v>
      </c>
      <c r="AL429" s="1" t="e">
        <f t="shared" si="235"/>
        <v>#VALUE!</v>
      </c>
      <c r="AM429" s="1" t="e">
        <f t="shared" si="235"/>
        <v>#VALUE!</v>
      </c>
      <c r="AN429" s="1" t="e">
        <f t="shared" si="235"/>
        <v>#VALUE!</v>
      </c>
      <c r="AO429" s="1" t="e">
        <f t="shared" si="236"/>
        <v>#VALUE!</v>
      </c>
      <c r="AP429" s="1" t="e">
        <f t="shared" si="237"/>
        <v>#VALUE!</v>
      </c>
      <c r="AQ429" s="1" t="e">
        <f t="shared" si="238"/>
        <v>#VALUE!</v>
      </c>
      <c r="AR429" s="1" t="e">
        <f t="shared" si="239"/>
        <v>#VALUE!</v>
      </c>
      <c r="AZ429" s="7">
        <f t="shared" si="233"/>
        <v>45869</v>
      </c>
      <c r="BA429" s="1">
        <f>_xll.BDH($BA$4,"PX_LAST",$A428,$A428,"Days=A","Fill=P")</f>
        <v>6204.95</v>
      </c>
      <c r="BB429" s="1" t="e">
        <f t="shared" si="240"/>
        <v>#VALUE!</v>
      </c>
      <c r="BC429" s="1" t="e">
        <f t="shared" si="241"/>
        <v>#VALUE!</v>
      </c>
      <c r="BD429" s="1">
        <f t="shared" si="244"/>
        <v>4.960679602617879E-2</v>
      </c>
      <c r="BE429" s="1" t="e">
        <f t="shared" si="242"/>
        <v>#VALUE!</v>
      </c>
      <c r="BF429" s="1" t="e">
        <f t="shared" si="248"/>
        <v>#VALUE!</v>
      </c>
      <c r="BG429" s="1">
        <f t="shared" si="249"/>
        <v>262.51671151275184</v>
      </c>
    </row>
    <row r="430" spans="1:59" x14ac:dyDescent="0.25">
      <c r="A430" s="7">
        <v>45898</v>
      </c>
      <c r="B430" s="8">
        <f>_xll.BDH(B$2,"PX_LAST",$A430-10,$A430-10)</f>
        <v>5.5402E-2</v>
      </c>
      <c r="C430" s="8">
        <f t="shared" si="269"/>
        <v>3.7222424652986655E-2</v>
      </c>
      <c r="D430" s="9">
        <f t="shared" si="252"/>
        <v>-0.28562131365893939</v>
      </c>
      <c r="E430" s="8">
        <f>_xll.BDH(E$2,"PX_LAST",$A430+2,$A430+2)</f>
        <v>-3.5</v>
      </c>
      <c r="F430" s="8">
        <f t="shared" si="270"/>
        <v>-3.4955970366619655</v>
      </c>
      <c r="G430" s="9">
        <f t="shared" si="253"/>
        <v>1.2860489615038095</v>
      </c>
      <c r="H430" s="8">
        <f>_xll.BDH(H$2,"PX_LAST",$A430-11,$A430-11)</f>
        <v>-0.46989999999999998</v>
      </c>
      <c r="I430" s="8">
        <f t="shared" si="271"/>
        <v>-0.36049896966314804</v>
      </c>
      <c r="J430" s="9">
        <f t="shared" si="272"/>
        <v>-0.16049896966314803</v>
      </c>
      <c r="K430" s="8">
        <f>_xll.BDH(K$2,"PX_LAST",$A430)</f>
        <v>0.98099999999999998</v>
      </c>
      <c r="L430" s="8">
        <f t="shared" si="273"/>
        <v>0.96773431877584692</v>
      </c>
      <c r="M430" s="9">
        <f t="shared" si="254"/>
        <v>1.0948532675163005</v>
      </c>
      <c r="N430" s="17">
        <v>26.2</v>
      </c>
      <c r="O430" s="17">
        <f t="shared" si="257"/>
        <v>23.007958730621098</v>
      </c>
      <c r="P430" s="79">
        <f t="shared" si="223"/>
        <v>1.078813379800035</v>
      </c>
      <c r="Q430" t="str">
        <f>_xll.BDH($Q$2,"PX_LAST",A430,A430,"Days=A","Fill=P")</f>
        <v>#N/A Invalid Security</v>
      </c>
      <c r="R430" t="e">
        <f t="shared" si="259"/>
        <v>#VALUE!</v>
      </c>
      <c r="S430" t="e">
        <f t="shared" si="224"/>
        <v>#VALUE!</v>
      </c>
      <c r="U430" s="40" t="e">
        <f t="shared" si="255"/>
        <v>#VALUE!</v>
      </c>
      <c r="V430" s="14" t="e">
        <f t="shared" ref="V430:V440" si="274">IF(U430-U429&gt;0,IF(OR(U430&lt;0,V429="C"),"R","E"),IF(OR(U430&gt;=0,V429="E"),"SD","C"))</f>
        <v>#VALUE!</v>
      </c>
      <c r="W430" t="e">
        <f t="shared" si="260"/>
        <v>#VALUE!</v>
      </c>
      <c r="X430" s="17" t="e">
        <f t="shared" si="261"/>
        <v>#VALUE!</v>
      </c>
      <c r="Y430" s="34" t="e">
        <f t="shared" si="262"/>
        <v>#VALUE!</v>
      </c>
      <c r="AB430" s="16">
        <f t="shared" si="263"/>
        <v>45898</v>
      </c>
      <c r="AC430" s="1" t="e">
        <f t="shared" si="264"/>
        <v>#VALUE!</v>
      </c>
      <c r="AD430" s="1" t="e">
        <f t="shared" si="264"/>
        <v>#VALUE!</v>
      </c>
      <c r="AE430" s="1" t="e">
        <f t="shared" si="264"/>
        <v>#VALUE!</v>
      </c>
      <c r="AF430" s="1" t="e">
        <f t="shared" si="264"/>
        <v>#VALUE!</v>
      </c>
      <c r="AG430">
        <f t="shared" si="265"/>
        <v>0</v>
      </c>
      <c r="AH430" s="1" cm="1">
        <f t="array" ref="AH430">_xll.BDH(AH$4,"px_last",$AB430-1)</f>
        <v>26.8</v>
      </c>
      <c r="AJ430" s="16">
        <f t="shared" si="266"/>
        <v>45898</v>
      </c>
      <c r="AK430" s="1" t="e">
        <f t="shared" si="235"/>
        <v>#VALUE!</v>
      </c>
      <c r="AL430" s="1" t="e">
        <f t="shared" si="235"/>
        <v>#VALUE!</v>
      </c>
      <c r="AM430" s="1" t="e">
        <f t="shared" si="235"/>
        <v>#VALUE!</v>
      </c>
      <c r="AN430" s="1" t="e">
        <f t="shared" si="235"/>
        <v>#VALUE!</v>
      </c>
      <c r="AO430" s="1" t="e">
        <f t="shared" si="236"/>
        <v>#VALUE!</v>
      </c>
      <c r="AP430" s="1" t="e">
        <f t="shared" si="237"/>
        <v>#VALUE!</v>
      </c>
      <c r="AQ430" s="1" t="e">
        <f t="shared" si="238"/>
        <v>#VALUE!</v>
      </c>
      <c r="AR430" s="1" t="e">
        <f t="shared" si="239"/>
        <v>#VALUE!</v>
      </c>
      <c r="AZ430" s="7">
        <f t="shared" si="233"/>
        <v>45898</v>
      </c>
      <c r="BA430" s="1">
        <f>_xll.BDH($BA$4,"PX_LAST",$A429,$A429,"Days=A","Fill=P")</f>
        <v>6339.39</v>
      </c>
      <c r="BB430" s="1" t="e">
        <f t="shared" si="240"/>
        <v>#VALUE!</v>
      </c>
      <c r="BC430" s="1" t="e">
        <f t="shared" si="241"/>
        <v>#VALUE!</v>
      </c>
      <c r="BD430" s="1">
        <f t="shared" si="244"/>
        <v>2.1666572655702376E-2</v>
      </c>
      <c r="BE430" s="1" t="e">
        <f t="shared" si="242"/>
        <v>#VALUE!</v>
      </c>
      <c r="BF430" s="1" t="e">
        <f t="shared" si="248"/>
        <v>#VALUE!</v>
      </c>
      <c r="BG430" s="1">
        <f t="shared" si="249"/>
        <v>268.20454891607892</v>
      </c>
    </row>
    <row r="431" spans="1:59" x14ac:dyDescent="0.25">
      <c r="A431" s="7">
        <v>45930</v>
      </c>
      <c r="B431" s="8">
        <v>-6.2532000000000004E-2</v>
      </c>
      <c r="C431" s="8">
        <v>-2.3455630168895732E-2</v>
      </c>
      <c r="D431" s="9">
        <f t="shared" si="252"/>
        <v>-1.0194228149305609</v>
      </c>
      <c r="E431" s="8">
        <v>-3.6</v>
      </c>
      <c r="F431" s="8">
        <v>-3.6629555970984073</v>
      </c>
      <c r="G431" s="9">
        <f t="shared" si="253"/>
        <v>1.0110982753332765</v>
      </c>
      <c r="H431" s="8">
        <v>-6.3899999999999998E-2</v>
      </c>
      <c r="I431" s="8">
        <v>-0.18353201219000975</v>
      </c>
      <c r="J431" s="9">
        <v>1.6467987809990259E-2</v>
      </c>
      <c r="K431" s="8">
        <v>0.55900000000000005</v>
      </c>
      <c r="L431" s="8">
        <v>0.49313153696343381</v>
      </c>
      <c r="M431" s="9">
        <f t="shared" si="254"/>
        <v>-1.4725683572745596</v>
      </c>
      <c r="N431" s="17">
        <v>22.8</v>
      </c>
      <c r="O431" s="17">
        <f t="shared" si="257"/>
        <v>22.841591746124223</v>
      </c>
      <c r="P431" s="79">
        <f t="shared" si="223"/>
        <v>1.0715769735041869</v>
      </c>
      <c r="Q431" t="str">
        <f>_xll.BDH($Q$2,"PX_LAST",A431,A431,"Days=A","Fill=P")</f>
        <v>#N/A Invalid Security</v>
      </c>
      <c r="R431" t="e">
        <f t="shared" si="259"/>
        <v>#VALUE!</v>
      </c>
      <c r="S431" t="e">
        <f t="shared" si="224"/>
        <v>#VALUE!</v>
      </c>
      <c r="U431" s="40" t="e">
        <f t="shared" si="255"/>
        <v>#VALUE!</v>
      </c>
      <c r="V431" s="14" t="e">
        <f t="shared" si="274"/>
        <v>#VALUE!</v>
      </c>
      <c r="W431" t="e">
        <f t="shared" si="260"/>
        <v>#VALUE!</v>
      </c>
      <c r="X431" s="17" t="e">
        <f t="shared" si="261"/>
        <v>#VALUE!</v>
      </c>
      <c r="Y431" s="34" t="s">
        <v>26</v>
      </c>
      <c r="AB431" s="16">
        <f t="shared" si="263"/>
        <v>45930</v>
      </c>
      <c r="AC431" s="1" t="e">
        <f t="shared" si="264"/>
        <v>#VALUE!</v>
      </c>
      <c r="AD431" s="1" t="e">
        <f t="shared" si="264"/>
        <v>#VALUE!</v>
      </c>
      <c r="AE431" s="1" t="e">
        <f t="shared" si="264"/>
        <v>#VALUE!</v>
      </c>
      <c r="AF431" s="1" t="e">
        <f t="shared" si="264"/>
        <v>#VALUE!</v>
      </c>
      <c r="AG431">
        <f t="shared" si="265"/>
        <v>0</v>
      </c>
      <c r="AH431" s="1" cm="1">
        <f t="array" ref="AH431">_xll.BDH(AH$4,"px_last",$AB431-1)</f>
        <v>25.6</v>
      </c>
      <c r="AJ431" s="16">
        <f t="shared" si="266"/>
        <v>45930</v>
      </c>
      <c r="AK431" s="1" t="e">
        <f t="shared" si="235"/>
        <v>#VALUE!</v>
      </c>
      <c r="AL431" s="1" t="e">
        <f t="shared" si="235"/>
        <v>#N/A</v>
      </c>
      <c r="AM431" s="1" t="e">
        <f t="shared" si="235"/>
        <v>#N/A</v>
      </c>
      <c r="AN431" s="1" t="e">
        <f t="shared" si="235"/>
        <v>#N/A</v>
      </c>
      <c r="AO431" s="1">
        <f t="shared" si="236"/>
        <v>6460.26</v>
      </c>
      <c r="AP431" s="1" t="e">
        <f t="shared" si="237"/>
        <v>#N/A</v>
      </c>
      <c r="AQ431" s="1" t="e">
        <f t="shared" si="238"/>
        <v>#N/A</v>
      </c>
      <c r="AR431" s="1" t="e">
        <f t="shared" si="239"/>
        <v>#N/A</v>
      </c>
      <c r="AZ431" s="7">
        <f t="shared" si="233"/>
        <v>45930</v>
      </c>
      <c r="BA431" s="1">
        <f>_xll.BDH($BA$4,"PX_LAST",$A430,$A430,"Days=A","Fill=P")</f>
        <v>6460.26</v>
      </c>
      <c r="BB431" s="1" t="str">
        <f t="shared" si="240"/>
        <v>E</v>
      </c>
      <c r="BC431" s="1">
        <f t="shared" si="241"/>
        <v>1</v>
      </c>
      <c r="BD431" s="1">
        <f t="shared" si="244"/>
        <v>1.9066503244002941E-2</v>
      </c>
      <c r="BE431" s="1" t="e">
        <f t="shared" si="242"/>
        <v>#VALUE!</v>
      </c>
      <c r="BF431" s="1" t="e">
        <f t="shared" si="248"/>
        <v>#VALUE!</v>
      </c>
      <c r="BG431" s="1">
        <f t="shared" si="249"/>
        <v>273.31827181804368</v>
      </c>
    </row>
    <row r="432" spans="1:59" x14ac:dyDescent="0.25">
      <c r="A432" s="7">
        <v>45961</v>
      </c>
      <c r="B432" s="8">
        <f>_xll.BDH(B$2,"PX_LAST",$A432-10,$A432-10)</f>
        <v>-0.126527</v>
      </c>
      <c r="C432" s="8">
        <f t="shared" ref="C432:C440" si="275">C431*$AB$1+(1-$AB$1)*B432</f>
        <v>-0.10591272603377916</v>
      </c>
      <c r="D432" s="9">
        <f t="shared" si="252"/>
        <v>-1.8224402792498897</v>
      </c>
      <c r="E432" s="8">
        <v>-3.6</v>
      </c>
      <c r="F432" s="8">
        <f t="shared" ref="F432:F440" si="276">F431*$AB$1+(1-$AB$1)*E432</f>
        <v>-3.6125911194196818</v>
      </c>
      <c r="G432" s="9">
        <f t="shared" si="253"/>
        <v>0.97960440787728609</v>
      </c>
      <c r="H432" s="8">
        <f>_xll.BDH(H$2,"PX_LAST",$A432-13,$A432-13)</f>
        <v>-0.79269999999999996</v>
      </c>
      <c r="I432" s="8">
        <f t="shared" ref="I432:I440" si="277">I431*$AB$1+(1-$AB$1)*H432</f>
        <v>-0.670866402438002</v>
      </c>
      <c r="J432" s="9">
        <f t="shared" ref="J432:J440" si="278">MAX(IF(I432&lt;-1,-1*SQRT(-I432),IF(I432&gt;1,SQRT(I432),I432)),-2)+0.2</f>
        <v>-0.47086640243800199</v>
      </c>
      <c r="K432" s="8">
        <f>_xll.BDH(K$2,"PX_LAST",$A432)</f>
        <v>0.86699999999999999</v>
      </c>
      <c r="L432" s="8">
        <f t="shared" ref="L432:L440" si="279">L431*$AB$1+(1-$AB$1)*K432</f>
        <v>0.79222630739268673</v>
      </c>
      <c r="M432" s="9">
        <f t="shared" si="254"/>
        <v>0.22108382811175073</v>
      </c>
      <c r="N432" s="17">
        <v>13.8</v>
      </c>
      <c r="O432" s="17">
        <f t="shared" si="257"/>
        <v>15.608318349224845</v>
      </c>
      <c r="P432" s="79">
        <f t="shared" si="223"/>
        <v>0.74347798997267878</v>
      </c>
      <c r="Q432" t="str">
        <f>_xll.BDH($Q$2,"PX_LAST",A432,A432,"Days=A","Fill=P")</f>
        <v>#N/A Invalid Security</v>
      </c>
      <c r="R432" t="e">
        <f t="shared" si="259"/>
        <v>#VALUE!</v>
      </c>
      <c r="S432" t="e">
        <f t="shared" si="224"/>
        <v>#VALUE!</v>
      </c>
      <c r="U432" s="40" t="e">
        <f t="shared" si="255"/>
        <v>#VALUE!</v>
      </c>
      <c r="V432" s="14" t="e">
        <f t="shared" si="274"/>
        <v>#VALUE!</v>
      </c>
      <c r="W432" t="e">
        <f t="shared" si="260"/>
        <v>#VALUE!</v>
      </c>
      <c r="X432" s="17" t="e">
        <f t="shared" si="261"/>
        <v>#VALUE!</v>
      </c>
      <c r="Y432" s="34" t="s">
        <v>26</v>
      </c>
      <c r="AB432" s="16">
        <f t="shared" si="263"/>
        <v>45961</v>
      </c>
      <c r="AC432" s="1" t="e">
        <f t="shared" si="264"/>
        <v>#VALUE!</v>
      </c>
      <c r="AD432" s="1" t="e">
        <f t="shared" si="264"/>
        <v>#VALUE!</v>
      </c>
      <c r="AE432" s="1" t="e">
        <f t="shared" si="264"/>
        <v>#VALUE!</v>
      </c>
      <c r="AF432" s="1" t="e">
        <f t="shared" si="264"/>
        <v>#VALUE!</v>
      </c>
      <c r="AG432">
        <f t="shared" si="265"/>
        <v>0</v>
      </c>
      <c r="AH432" s="1" cm="1">
        <f t="array" ref="AH432">_xll.BDH(AH$4,"px_last",$AB432-1)</f>
        <v>13.4</v>
      </c>
      <c r="AJ432" s="16">
        <f t="shared" si="266"/>
        <v>45961</v>
      </c>
      <c r="AK432" s="1" t="e">
        <f t="shared" si="235"/>
        <v>#VALUE!</v>
      </c>
      <c r="AL432" s="1" t="e">
        <f t="shared" si="235"/>
        <v>#VALUE!</v>
      </c>
      <c r="AM432" s="1" t="e">
        <f t="shared" si="235"/>
        <v>#VALUE!</v>
      </c>
      <c r="AN432" s="1" t="e">
        <f t="shared" si="235"/>
        <v>#VALUE!</v>
      </c>
      <c r="AO432" s="1" t="e">
        <f t="shared" si="236"/>
        <v>#VALUE!</v>
      </c>
      <c r="AP432" s="1" t="e">
        <f t="shared" si="237"/>
        <v>#VALUE!</v>
      </c>
      <c r="AQ432" s="1" t="e">
        <f t="shared" si="238"/>
        <v>#VALUE!</v>
      </c>
      <c r="AR432" s="1" t="e">
        <f t="shared" si="239"/>
        <v>#VALUE!</v>
      </c>
      <c r="AZ432" s="7">
        <f t="shared" si="233"/>
        <v>45961</v>
      </c>
      <c r="BA432" s="1">
        <f>_xll.BDH($BA$4,"PX_LAST",$A431,$A431,"Days=A","Fill=P")</f>
        <v>6688.46</v>
      </c>
      <c r="BB432" s="1" t="str">
        <f t="shared" si="240"/>
        <v>E</v>
      </c>
      <c r="BC432" s="1">
        <f t="shared" si="241"/>
        <v>1</v>
      </c>
      <c r="BD432" s="1">
        <f t="shared" si="244"/>
        <v>3.5323655704259549E-2</v>
      </c>
      <c r="BE432" s="1">
        <f t="shared" si="242"/>
        <v>3.5323655704259549E-2</v>
      </c>
      <c r="BF432" s="1" t="e">
        <f t="shared" si="248"/>
        <v>#VALUE!</v>
      </c>
      <c r="BG432" s="1">
        <f t="shared" si="249"/>
        <v>282.97287234942746</v>
      </c>
    </row>
    <row r="433" spans="1:59" x14ac:dyDescent="0.25">
      <c r="A433" s="7">
        <v>45989</v>
      </c>
      <c r="B433" s="8">
        <f>_xll.BDH(B$2,"PX_LAST",$A433-10,$A433-10)</f>
        <v>-6.6047999999999996E-2</v>
      </c>
      <c r="C433" s="8">
        <f t="shared" si="275"/>
        <v>-7.4020945206755839E-2</v>
      </c>
      <c r="D433" s="9">
        <f t="shared" si="252"/>
        <v>-1.2495656317987747</v>
      </c>
      <c r="E433" s="8">
        <f>_xll.BDH(E$2,"PX_LAST",$A433+2,$A433+2)</f>
        <v>-3.7</v>
      </c>
      <c r="F433" s="8">
        <f t="shared" si="276"/>
        <v>-3.6825182238839367</v>
      </c>
      <c r="G433" s="9">
        <f t="shared" si="253"/>
        <v>0.81323643272696045</v>
      </c>
      <c r="H433" s="8">
        <f>_xll.BDH(H$2,"PX_LAST",$A433-13,$A433-13)</f>
        <v>-0.49299999999999999</v>
      </c>
      <c r="I433" s="8">
        <f t="shared" si="277"/>
        <v>-0.52857328048760044</v>
      </c>
      <c r="J433" s="9">
        <f t="shared" si="278"/>
        <v>-0.32857328048760043</v>
      </c>
      <c r="K433" s="8">
        <f>_xll.BDH(K$2,"PX_LAST",$A433)</f>
        <v>0.97699999999999998</v>
      </c>
      <c r="L433" s="8">
        <f t="shared" si="279"/>
        <v>0.9400452614785374</v>
      </c>
      <c r="M433" s="9">
        <f t="shared" si="254"/>
        <v>1.151175894775508</v>
      </c>
      <c r="N433" s="17">
        <v>9.8000000000000007</v>
      </c>
      <c r="O433" s="17">
        <f t="shared" si="257"/>
        <v>10.96166366984497</v>
      </c>
      <c r="P433" s="79">
        <f t="shared" si="223"/>
        <v>0.55305191611697935</v>
      </c>
      <c r="Q433" t="str">
        <f>_xll.BDH($Q$2,"PX_LAST",A433,A433,"Days=A","Fill=P")</f>
        <v>#N/A Invalid Security</v>
      </c>
      <c r="R433" t="e">
        <f t="shared" si="259"/>
        <v>#VALUE!</v>
      </c>
      <c r="S433" t="e">
        <f t="shared" si="224"/>
        <v>#VALUE!</v>
      </c>
      <c r="U433" s="40" t="e">
        <f t="shared" si="255"/>
        <v>#VALUE!</v>
      </c>
      <c r="V433" s="14" t="e">
        <f t="shared" si="274"/>
        <v>#VALUE!</v>
      </c>
      <c r="W433" t="e">
        <f t="shared" si="260"/>
        <v>#VALUE!</v>
      </c>
      <c r="X433" s="17" t="e">
        <f t="shared" si="261"/>
        <v>#VALUE!</v>
      </c>
      <c r="Y433" s="34" t="e">
        <f t="shared" ref="Y433:Y440" si="280">IF(OR(ABS($X433-$X432)&gt;$AB$2,X433*X432&lt;0,ABS(U433-MAX(U422:U432))&gt;$AP$2),V433,Y432)</f>
        <v>#VALUE!</v>
      </c>
      <c r="AB433" s="16">
        <f t="shared" si="263"/>
        <v>45989</v>
      </c>
      <c r="AC433" s="1" t="e">
        <f t="shared" si="264"/>
        <v>#VALUE!</v>
      </c>
      <c r="AD433" s="1" t="e">
        <f t="shared" si="264"/>
        <v>#VALUE!</v>
      </c>
      <c r="AE433" s="1" t="e">
        <f t="shared" si="264"/>
        <v>#VALUE!</v>
      </c>
      <c r="AF433" s="1" t="e">
        <f t="shared" si="264"/>
        <v>#VALUE!</v>
      </c>
      <c r="AG433">
        <f t="shared" si="265"/>
        <v>0</v>
      </c>
      <c r="AH433" s="1" cm="1">
        <f t="array" ref="AH433">_xll.BDH(AH$4,"px_last",$AB433-1)</f>
        <v>9.3000000000000007</v>
      </c>
      <c r="AJ433" s="16">
        <f t="shared" si="266"/>
        <v>45989</v>
      </c>
      <c r="AK433" s="1" t="e">
        <f t="shared" si="235"/>
        <v>#VALUE!</v>
      </c>
      <c r="AL433" s="1" t="e">
        <f t="shared" si="235"/>
        <v>#VALUE!</v>
      </c>
      <c r="AM433" s="1" t="e">
        <f t="shared" si="235"/>
        <v>#VALUE!</v>
      </c>
      <c r="AN433" s="1" t="e">
        <f t="shared" si="235"/>
        <v>#VALUE!</v>
      </c>
      <c r="AO433" s="1" t="e">
        <f t="shared" si="236"/>
        <v>#VALUE!</v>
      </c>
      <c r="AP433" s="1" t="e">
        <f t="shared" si="237"/>
        <v>#VALUE!</v>
      </c>
      <c r="AQ433" s="1" t="e">
        <f t="shared" si="238"/>
        <v>#VALUE!</v>
      </c>
      <c r="AR433" s="1" t="e">
        <f t="shared" si="239"/>
        <v>#VALUE!</v>
      </c>
      <c r="AZ433" s="7">
        <f t="shared" si="233"/>
        <v>45989</v>
      </c>
      <c r="BA433" s="1">
        <f>_xll.BDH($BA$4,"PX_LAST",$A432,$A432,"Days=A","Fill=P")</f>
        <v>6840.2</v>
      </c>
      <c r="BB433" s="1" t="e">
        <f t="shared" si="240"/>
        <v>#VALUE!</v>
      </c>
      <c r="BC433" s="1" t="e">
        <f t="shared" si="241"/>
        <v>#VALUE!</v>
      </c>
      <c r="BD433" s="1">
        <f t="shared" si="244"/>
        <v>2.2686836730727133E-2</v>
      </c>
      <c r="BE433" s="1">
        <f t="shared" si="242"/>
        <v>2.2686836730727133E-2</v>
      </c>
      <c r="BF433" s="1" t="e">
        <f t="shared" si="248"/>
        <v>#VALUE!</v>
      </c>
      <c r="BG433" s="1">
        <f t="shared" si="249"/>
        <v>289.39263170364381</v>
      </c>
    </row>
    <row r="434" spans="1:59" x14ac:dyDescent="0.25">
      <c r="A434" s="7">
        <v>46022</v>
      </c>
      <c r="B434" s="8">
        <f>_xll.BDH(B$2,"PX_LAST",$A434-10,$A434-10)</f>
        <v>-3.9010999999999997E-2</v>
      </c>
      <c r="C434" s="8">
        <f t="shared" si="275"/>
        <v>-4.6012989041351163E-2</v>
      </c>
      <c r="D434" s="9">
        <f t="shared" si="252"/>
        <v>-0.81230980204532754</v>
      </c>
      <c r="E434" s="29">
        <v>-3.7</v>
      </c>
      <c r="F434" s="8">
        <f t="shared" si="276"/>
        <v>-3.6965036447767878</v>
      </c>
      <c r="G434" s="9">
        <f t="shared" si="253"/>
        <v>0.72947279565184875</v>
      </c>
      <c r="H434" s="8">
        <f>_xll.BDH(H$2,"PX_LAST",$A434-13,$A434-13)</f>
        <v>-1.6799999999999999E-2</v>
      </c>
      <c r="I434" s="8">
        <f t="shared" si="277"/>
        <v>-0.1191546560975201</v>
      </c>
      <c r="J434" s="9">
        <f t="shared" si="278"/>
        <v>8.084534390247991E-2</v>
      </c>
      <c r="K434" s="8">
        <f>_xll.BDH(K$2,"PX_LAST",$A434)</f>
        <v>1.0620000000000001</v>
      </c>
      <c r="L434" s="8">
        <f t="shared" si="279"/>
        <v>1.0376090522957075</v>
      </c>
      <c r="M434" s="9">
        <f t="shared" si="254"/>
        <v>1.7290932794963811</v>
      </c>
      <c r="N434" s="17">
        <v>14.4</v>
      </c>
      <c r="O434" s="17">
        <f t="shared" si="257"/>
        <v>13.712332733968996</v>
      </c>
      <c r="P434" s="79">
        <f t="shared" si="223"/>
        <v>0.74208090261707271</v>
      </c>
      <c r="Q434" t="str">
        <f>_xll.BDH($Q$2,"PX_LAST",A434,A434,"Days=A","Fill=P")</f>
        <v>#N/A Invalid Security</v>
      </c>
      <c r="R434" t="e">
        <f t="shared" si="259"/>
        <v>#VALUE!</v>
      </c>
      <c r="S434" t="e">
        <f t="shared" si="224"/>
        <v>#VALUE!</v>
      </c>
      <c r="U434" s="40" t="e">
        <f t="shared" si="255"/>
        <v>#VALUE!</v>
      </c>
      <c r="V434" s="14" t="e">
        <f t="shared" si="274"/>
        <v>#VALUE!</v>
      </c>
      <c r="W434" t="e">
        <f t="shared" si="260"/>
        <v>#VALUE!</v>
      </c>
      <c r="X434" s="17" t="e">
        <f t="shared" si="261"/>
        <v>#VALUE!</v>
      </c>
      <c r="Y434" s="34" t="e">
        <f t="shared" si="280"/>
        <v>#VALUE!</v>
      </c>
      <c r="AB434" s="16">
        <f t="shared" si="263"/>
        <v>46022</v>
      </c>
      <c r="AC434" s="1" t="e">
        <f t="shared" si="264"/>
        <v>#VALUE!</v>
      </c>
      <c r="AD434" s="1" t="e">
        <f t="shared" si="264"/>
        <v>#VALUE!</v>
      </c>
      <c r="AE434" s="1" t="e">
        <f t="shared" si="264"/>
        <v>#VALUE!</v>
      </c>
      <c r="AF434" s="1" t="e">
        <f t="shared" si="264"/>
        <v>#VALUE!</v>
      </c>
      <c r="AG434">
        <f t="shared" si="265"/>
        <v>0</v>
      </c>
      <c r="AH434" s="1" cm="1">
        <f t="array" ref="AH434">_xll.BDH(AH$4,"px_last",$AB434-1)</f>
        <v>8.3000000000000007</v>
      </c>
      <c r="AJ434" s="16">
        <f t="shared" si="266"/>
        <v>46022</v>
      </c>
      <c r="AK434" s="1" t="e">
        <f t="shared" si="235"/>
        <v>#VALUE!</v>
      </c>
      <c r="AL434" s="1" t="e">
        <f t="shared" si="235"/>
        <v>#VALUE!</v>
      </c>
      <c r="AM434" s="1" t="e">
        <f t="shared" si="235"/>
        <v>#VALUE!</v>
      </c>
      <c r="AN434" s="1" t="e">
        <f t="shared" si="235"/>
        <v>#VALUE!</v>
      </c>
      <c r="AO434" s="1" t="e">
        <f t="shared" si="236"/>
        <v>#VALUE!</v>
      </c>
      <c r="AP434" s="1" t="e">
        <f t="shared" si="237"/>
        <v>#VALUE!</v>
      </c>
      <c r="AQ434" s="1" t="e">
        <f t="shared" si="238"/>
        <v>#VALUE!</v>
      </c>
      <c r="AR434" s="1" t="e">
        <f t="shared" si="239"/>
        <v>#VALUE!</v>
      </c>
      <c r="AZ434" s="7">
        <f t="shared" si="233"/>
        <v>46022</v>
      </c>
      <c r="BA434" s="1">
        <f>_xll.BDH($BA$4,"PX_LAST",$A433,$A433,"Days=A","Fill=P")</f>
        <v>6849.09</v>
      </c>
      <c r="BB434" s="1" t="e">
        <f t="shared" si="240"/>
        <v>#VALUE!</v>
      </c>
      <c r="BC434" s="1" t="e">
        <f t="shared" si="241"/>
        <v>#VALUE!</v>
      </c>
      <c r="BD434" s="1">
        <f t="shared" si="244"/>
        <v>1.299669600304032E-3</v>
      </c>
      <c r="BE434" s="1" t="e">
        <f t="shared" si="242"/>
        <v>#VALUE!</v>
      </c>
      <c r="BF434" s="1" t="e">
        <f t="shared" si="248"/>
        <v>#VALUE!</v>
      </c>
      <c r="BG434" s="1">
        <f t="shared" si="249"/>
        <v>289.768746509621</v>
      </c>
    </row>
    <row r="435" spans="1:59" x14ac:dyDescent="0.25">
      <c r="A435" s="7">
        <v>46053</v>
      </c>
      <c r="B435" s="8">
        <f>_xll.BDH(B$2,"PX_LAST",$A435-10,$A435-10)</f>
        <v>-1.4687E-2</v>
      </c>
      <c r="C435" s="8">
        <f t="shared" si="275"/>
        <v>-2.0952197808270234E-2</v>
      </c>
      <c r="D435" s="9">
        <f t="shared" si="252"/>
        <v>-0.45459006922305084</v>
      </c>
      <c r="E435" s="29">
        <v>-3.7</v>
      </c>
      <c r="F435" s="8">
        <f t="shared" si="276"/>
        <v>-3.6993007289553579</v>
      </c>
      <c r="G435" s="9">
        <f t="shared" si="253"/>
        <v>0.66884558147943229</v>
      </c>
      <c r="H435" s="8">
        <f>_xll.BDH(H$2,"PX_LAST",$A435-13,$A435-13)</f>
        <v>-8.8300000000000003E-2</v>
      </c>
      <c r="I435" s="8">
        <f t="shared" si="277"/>
        <v>-9.4470931219504034E-2</v>
      </c>
      <c r="J435" s="9">
        <f t="shared" si="278"/>
        <v>0.10552906878049598</v>
      </c>
      <c r="K435" s="8">
        <f>_xll.BDH(K$2,"PX_LAST",$A435-1)</f>
        <v>1.242</v>
      </c>
      <c r="L435" s="8">
        <f t="shared" si="279"/>
        <v>1.2011218104591417</v>
      </c>
      <c r="M435" s="9">
        <f t="shared" si="254"/>
        <v>2.5248684467270999</v>
      </c>
      <c r="N435" s="17">
        <v>40.299999999999997</v>
      </c>
      <c r="O435" s="17">
        <f t="shared" si="257"/>
        <v>34.982466546793802</v>
      </c>
      <c r="P435" s="79">
        <f t="shared" ref="P435:P440" si="281">(O435-AVERAGE(O416:O435))/AVEDEV(O416:O435)</f>
        <v>1.9687675172280739</v>
      </c>
      <c r="Q435" t="str">
        <f>_xll.BDH($Q$2,"PX_LAST",A435,A435,"Days=A","Fill=P")</f>
        <v>#N/A Invalid Security</v>
      </c>
      <c r="R435" t="e">
        <f t="shared" si="259"/>
        <v>#VALUE!</v>
      </c>
      <c r="S435" t="e">
        <f t="shared" si="224"/>
        <v>#VALUE!</v>
      </c>
      <c r="U435" s="40" t="e">
        <f t="shared" si="255"/>
        <v>#VALUE!</v>
      </c>
      <c r="V435" s="14" t="e">
        <f t="shared" si="274"/>
        <v>#VALUE!</v>
      </c>
      <c r="W435" t="e">
        <f t="shared" si="260"/>
        <v>#VALUE!</v>
      </c>
      <c r="X435" s="17" t="e">
        <f t="shared" si="261"/>
        <v>#VALUE!</v>
      </c>
      <c r="Y435" s="34" t="e">
        <f t="shared" si="280"/>
        <v>#VALUE!</v>
      </c>
      <c r="AB435" s="16">
        <f t="shared" si="263"/>
        <v>46053</v>
      </c>
      <c r="AC435" s="1" t="e">
        <f t="shared" si="264"/>
        <v>#VALUE!</v>
      </c>
      <c r="AD435" s="1" t="e">
        <f t="shared" si="264"/>
        <v>#VALUE!</v>
      </c>
      <c r="AE435" s="1" t="e">
        <f t="shared" si="264"/>
        <v>#VALUE!</v>
      </c>
      <c r="AF435" s="1" t="e">
        <f t="shared" si="264"/>
        <v>#VALUE!</v>
      </c>
      <c r="AG435">
        <f t="shared" si="265"/>
        <v>0</v>
      </c>
      <c r="AH435" s="1" cm="1">
        <f t="array" ref="AH435">_xll.BDH(AH$4,"px_last",$AB435-1)</f>
        <v>40.299999999999997</v>
      </c>
      <c r="AJ435" s="16">
        <f t="shared" si="266"/>
        <v>46053</v>
      </c>
      <c r="AK435" s="1" t="e">
        <f t="shared" si="235"/>
        <v>#VALUE!</v>
      </c>
      <c r="AL435" s="1" t="e">
        <f t="shared" si="235"/>
        <v>#VALUE!</v>
      </c>
      <c r="AM435" s="1" t="e">
        <f t="shared" si="235"/>
        <v>#VALUE!</v>
      </c>
      <c r="AN435" s="1" t="e">
        <f t="shared" si="235"/>
        <v>#VALUE!</v>
      </c>
      <c r="AO435" s="1" t="e">
        <f t="shared" si="236"/>
        <v>#VALUE!</v>
      </c>
      <c r="AP435" s="1" t="e">
        <f t="shared" si="237"/>
        <v>#VALUE!</v>
      </c>
      <c r="AQ435" s="1" t="e">
        <f t="shared" si="238"/>
        <v>#VALUE!</v>
      </c>
      <c r="AR435" s="1" t="e">
        <f t="shared" si="239"/>
        <v>#VALUE!</v>
      </c>
      <c r="AZ435" s="7">
        <f t="shared" si="233"/>
        <v>46053</v>
      </c>
      <c r="BA435" s="1">
        <f>_xll.BDH($BA$4,"PX_LAST",$A434,$A434,"Days=A","Fill=P")</f>
        <v>6845.5</v>
      </c>
      <c r="BB435" s="1" t="e">
        <f t="shared" si="240"/>
        <v>#VALUE!</v>
      </c>
      <c r="BC435" s="1" t="e">
        <f t="shared" si="241"/>
        <v>#VALUE!</v>
      </c>
      <c r="BD435" s="1">
        <f t="shared" si="244"/>
        <v>-5.2415722380638741E-4</v>
      </c>
      <c r="BE435" s="1" t="e">
        <f t="shared" si="242"/>
        <v>#VALUE!</v>
      </c>
      <c r="BF435" s="1" t="e">
        <f t="shared" si="248"/>
        <v>#VALUE!</v>
      </c>
      <c r="BG435" s="1">
        <f t="shared" si="249"/>
        <v>289.61686212790465</v>
      </c>
    </row>
    <row r="436" spans="1:59" x14ac:dyDescent="0.25">
      <c r="A436" s="7">
        <v>46080</v>
      </c>
      <c r="B436" s="8">
        <f>_xll.BDH(B$2,"PX_LAST",$A436-10,$A436-10)</f>
        <v>2.5767999999999999E-2</v>
      </c>
      <c r="C436" s="8">
        <f t="shared" si="275"/>
        <v>1.6423960438345955E-2</v>
      </c>
      <c r="D436" s="9">
        <f t="shared" si="252"/>
        <v>2.5032724144802093E-2</v>
      </c>
      <c r="E436" s="29">
        <v>-3.3</v>
      </c>
      <c r="F436" s="8">
        <f t="shared" si="276"/>
        <v>-3.3798601457910715</v>
      </c>
      <c r="G436" s="9">
        <f t="shared" si="253"/>
        <v>1.1487102452910001</v>
      </c>
      <c r="H436" s="8">
        <f>_xll.BDH(H$2,"PX_LAST",$A436-13,$A436-13)</f>
        <v>0.10059999999999999</v>
      </c>
      <c r="I436" s="8">
        <f t="shared" si="277"/>
        <v>6.1585813756099186E-2</v>
      </c>
      <c r="J436" s="9">
        <f t="shared" si="278"/>
        <v>0.26158581375609918</v>
      </c>
      <c r="K436" s="8">
        <f>_xll.BDH(K$2,"PX_LAST",$A436-1)</f>
        <v>1.0780000000000001</v>
      </c>
      <c r="L436" s="8">
        <f t="shared" si="279"/>
        <v>1.1026243620918283</v>
      </c>
      <c r="M436" s="9">
        <f t="shared" si="254"/>
        <v>1.9051871766479254</v>
      </c>
      <c r="N436" s="17">
        <v>31.9</v>
      </c>
      <c r="O436" s="17">
        <f t="shared" si="257"/>
        <v>32.516493309358758</v>
      </c>
      <c r="P436" s="79">
        <f t="shared" si="281"/>
        <v>1.6875161543648438</v>
      </c>
      <c r="Q436" t="str">
        <f>_xll.BDH($Q$2,"PX_LAST",A436,A436,"Days=A","Fill=P")</f>
        <v>#N/A Invalid Security</v>
      </c>
      <c r="R436" t="e">
        <f t="shared" si="259"/>
        <v>#VALUE!</v>
      </c>
      <c r="S436" t="e">
        <f t="shared" si="224"/>
        <v>#VALUE!</v>
      </c>
      <c r="U436" s="40" t="e">
        <f t="shared" si="255"/>
        <v>#VALUE!</v>
      </c>
      <c r="V436" s="14" t="e">
        <f t="shared" si="274"/>
        <v>#VALUE!</v>
      </c>
      <c r="W436" t="e">
        <f t="shared" si="260"/>
        <v>#VALUE!</v>
      </c>
      <c r="X436" s="17" t="e">
        <f t="shared" si="261"/>
        <v>#VALUE!</v>
      </c>
      <c r="Y436" s="34" t="e">
        <f t="shared" si="280"/>
        <v>#VALUE!</v>
      </c>
      <c r="AB436" s="16">
        <f t="shared" si="263"/>
        <v>46080</v>
      </c>
      <c r="AC436" s="1" t="e">
        <f t="shared" si="264"/>
        <v>#VALUE!</v>
      </c>
      <c r="AD436" s="1" t="e">
        <f t="shared" si="264"/>
        <v>#VALUE!</v>
      </c>
      <c r="AE436" s="1" t="e">
        <f t="shared" si="264"/>
        <v>#VALUE!</v>
      </c>
      <c r="AF436" s="1" t="e">
        <f t="shared" si="264"/>
        <v>#VALUE!</v>
      </c>
      <c r="AG436">
        <f t="shared" si="265"/>
        <v>0</v>
      </c>
      <c r="AH436" s="1" cm="1">
        <f t="array" ref="AH436">_xll.BDH(AH$4,"px_last",$AB436-1)</f>
        <v>30.2</v>
      </c>
      <c r="AJ436" s="16">
        <f t="shared" si="266"/>
        <v>46080</v>
      </c>
      <c r="AK436" s="1" t="e">
        <f t="shared" si="235"/>
        <v>#VALUE!</v>
      </c>
      <c r="AL436" s="1" t="e">
        <f t="shared" si="235"/>
        <v>#VALUE!</v>
      </c>
      <c r="AM436" s="1" t="e">
        <f t="shared" si="235"/>
        <v>#VALUE!</v>
      </c>
      <c r="AN436" s="1" t="e">
        <f t="shared" si="235"/>
        <v>#VALUE!</v>
      </c>
      <c r="AO436" s="1" t="e">
        <f t="shared" si="236"/>
        <v>#VALUE!</v>
      </c>
      <c r="AP436" s="1" t="e">
        <f t="shared" si="237"/>
        <v>#VALUE!</v>
      </c>
      <c r="AQ436" s="1" t="e">
        <f t="shared" si="238"/>
        <v>#VALUE!</v>
      </c>
      <c r="AR436" s="1" t="e">
        <f t="shared" si="239"/>
        <v>#VALUE!</v>
      </c>
      <c r="AZ436" s="7">
        <f t="shared" si="233"/>
        <v>46080</v>
      </c>
      <c r="BA436" s="1">
        <f>_xll.BDH($BA$4,"PX_LAST",$A435,$A435,"Days=A","Fill=P")</f>
        <v>6939.03</v>
      </c>
      <c r="BB436" s="1" t="e">
        <f t="shared" si="240"/>
        <v>#VALUE!</v>
      </c>
      <c r="BC436" s="1" t="e">
        <f t="shared" si="241"/>
        <v>#VALUE!</v>
      </c>
      <c r="BD436" s="1">
        <f t="shared" si="244"/>
        <v>1.3662990285588927E-2</v>
      </c>
      <c r="BE436" s="1" t="e">
        <f t="shared" si="242"/>
        <v>#VALUE!</v>
      </c>
      <c r="BF436" s="1" t="e">
        <f t="shared" si="248"/>
        <v>#VALUE!</v>
      </c>
      <c r="BG436" s="1">
        <f t="shared" si="249"/>
        <v>293.57389450170098</v>
      </c>
    </row>
    <row r="437" spans="1:59" x14ac:dyDescent="0.25">
      <c r="A437" s="7">
        <v>46112</v>
      </c>
      <c r="B437" s="8">
        <f>_xll.BDH(B$2,"PX_LAST",$A437-10,$A437-10)</f>
        <v>-0.21598700000000001</v>
      </c>
      <c r="C437" s="8">
        <f t="shared" si="275"/>
        <v>-0.16950480791233083</v>
      </c>
      <c r="D437" s="9">
        <f t="shared" si="252"/>
        <v>-2.0144415525787354</v>
      </c>
      <c r="E437" s="29">
        <v>-3.1</v>
      </c>
      <c r="F437" s="8">
        <f t="shared" si="276"/>
        <v>-3.1559720291582147</v>
      </c>
      <c r="G437" s="9">
        <f t="shared" si="253"/>
        <v>1.5830011764662684</v>
      </c>
      <c r="H437" s="8">
        <f>_xll.BDH(H$2,"PX_LAST",$A437-13,$A437-13)</f>
        <v>-0.14979999999999999</v>
      </c>
      <c r="I437" s="8">
        <f t="shared" si="277"/>
        <v>-0.10752283724878016</v>
      </c>
      <c r="J437" s="9">
        <f t="shared" si="278"/>
        <v>9.2477162751219852E-2</v>
      </c>
      <c r="K437" s="8">
        <f>_xll.BDH(K$2,"PX_LAST",$A437-1)</f>
        <v>0.01</v>
      </c>
      <c r="L437" s="8">
        <f t="shared" si="279"/>
        <v>0.22852487241836569</v>
      </c>
      <c r="M437" s="9">
        <f t="shared" si="254"/>
        <v>-2.4786353605387808</v>
      </c>
      <c r="N437" s="17">
        <v>20.5</v>
      </c>
      <c r="O437" s="17">
        <f t="shared" si="257"/>
        <v>22.903298661871755</v>
      </c>
      <c r="P437" s="79">
        <f t="shared" si="281"/>
        <v>0.95474809877556532</v>
      </c>
      <c r="Q437" t="str">
        <f>_xll.BDH($Q$2,"PX_LAST",A437,A437,"Days=A","Fill=P")</f>
        <v>#N/A Invalid Security</v>
      </c>
      <c r="R437" t="e">
        <f t="shared" si="259"/>
        <v>#VALUE!</v>
      </c>
      <c r="S437" t="e">
        <f t="shared" si="224"/>
        <v>#VALUE!</v>
      </c>
      <c r="U437" s="40" t="e">
        <f t="shared" si="255"/>
        <v>#VALUE!</v>
      </c>
      <c r="V437" s="14" t="e">
        <f t="shared" si="274"/>
        <v>#VALUE!</v>
      </c>
      <c r="W437" t="e">
        <f t="shared" si="260"/>
        <v>#VALUE!</v>
      </c>
      <c r="X437" s="17" t="e">
        <f t="shared" si="261"/>
        <v>#VALUE!</v>
      </c>
      <c r="Y437" s="34" t="e">
        <f t="shared" si="280"/>
        <v>#VALUE!</v>
      </c>
      <c r="AB437" s="16">
        <f t="shared" si="263"/>
        <v>46112</v>
      </c>
      <c r="AC437" s="1" t="e">
        <f t="shared" si="264"/>
        <v>#VALUE!</v>
      </c>
      <c r="AD437" s="1" t="e">
        <f t="shared" si="264"/>
        <v>#VALUE!</v>
      </c>
      <c r="AE437" s="1" t="e">
        <f t="shared" si="264"/>
        <v>#VALUE!</v>
      </c>
      <c r="AF437" s="1" t="e">
        <f t="shared" si="264"/>
        <v>#VALUE!</v>
      </c>
      <c r="AG437">
        <f t="shared" si="265"/>
        <v>0</v>
      </c>
      <c r="AH437" s="1" cm="1">
        <f t="array" ref="AH437">_xll.BDH(AH$4,"px_last",$AB437-1)</f>
        <v>19.600000000000001</v>
      </c>
      <c r="AJ437" s="16">
        <f t="shared" si="266"/>
        <v>46112</v>
      </c>
      <c r="AK437" s="1" t="e">
        <f t="shared" si="235"/>
        <v>#VALUE!</v>
      </c>
      <c r="AL437" s="1" t="e">
        <f t="shared" si="235"/>
        <v>#VALUE!</v>
      </c>
      <c r="AM437" s="1" t="e">
        <f t="shared" si="235"/>
        <v>#VALUE!</v>
      </c>
      <c r="AN437" s="1" t="e">
        <f t="shared" si="235"/>
        <v>#VALUE!</v>
      </c>
      <c r="AO437" s="1" t="e">
        <f t="shared" si="236"/>
        <v>#VALUE!</v>
      </c>
      <c r="AP437" s="1" t="e">
        <f t="shared" si="237"/>
        <v>#VALUE!</v>
      </c>
      <c r="AQ437" s="1" t="e">
        <f t="shared" si="238"/>
        <v>#VALUE!</v>
      </c>
      <c r="AR437" s="1" t="e">
        <f t="shared" si="239"/>
        <v>#VALUE!</v>
      </c>
      <c r="AZ437" s="7">
        <f t="shared" si="233"/>
        <v>46112</v>
      </c>
      <c r="BA437" s="1">
        <f>_xll.BDH($BA$4,"PX_LAST",$A436,$A436,"Days=A","Fill=P")</f>
        <v>6878.88</v>
      </c>
      <c r="BB437" s="1" t="e">
        <f t="shared" si="240"/>
        <v>#VALUE!</v>
      </c>
      <c r="BC437" s="1" t="e">
        <f t="shared" si="241"/>
        <v>#VALUE!</v>
      </c>
      <c r="BD437" s="1">
        <f t="shared" si="244"/>
        <v>-8.6683585457909551E-3</v>
      </c>
      <c r="BE437" s="1" t="e">
        <f t="shared" si="242"/>
        <v>#VALUE!</v>
      </c>
      <c r="BF437" s="1" t="e">
        <f t="shared" si="248"/>
        <v>#VALUE!</v>
      </c>
      <c r="BG437" s="1">
        <f t="shared" si="249"/>
        <v>291.02909072447602</v>
      </c>
    </row>
    <row r="438" spans="1:59" x14ac:dyDescent="0.25">
      <c r="A438" s="7">
        <v>46142</v>
      </c>
      <c r="B438" s="8">
        <f>_xll.BDH(B$2,"PX_LAST",$A438-10,$A438-10)</f>
        <v>-0.153117</v>
      </c>
      <c r="C438" s="8">
        <f t="shared" si="275"/>
        <v>-0.15639456158246617</v>
      </c>
      <c r="D438" s="9">
        <f t="shared" si="252"/>
        <v>-1.6867139941857969</v>
      </c>
      <c r="E438" s="29">
        <v>-3.1</v>
      </c>
      <c r="F438" s="8">
        <f t="shared" si="276"/>
        <v>-3.1111944058316432</v>
      </c>
      <c r="G438" s="9">
        <f t="shared" si="253"/>
        <v>1.7784674234259419</v>
      </c>
      <c r="H438" s="8">
        <f>_xll.BDH(H$2,"PX_LAST",$A438-13,$A438-13)</f>
        <v>-0.16289999999999999</v>
      </c>
      <c r="I438" s="8">
        <f t="shared" si="277"/>
        <v>-0.15182456744975603</v>
      </c>
      <c r="J438" s="9">
        <f t="shared" si="278"/>
        <v>4.817543255024398E-2</v>
      </c>
      <c r="K438" s="8">
        <f>_xll.BDH(K$2,"PX_LAST",$A438-1)</f>
        <v>0.90200000000000002</v>
      </c>
      <c r="L438" s="8">
        <f t="shared" si="279"/>
        <v>0.76730497448367319</v>
      </c>
      <c r="M438" s="9">
        <f t="shared" si="254"/>
        <v>0.19824959932803124</v>
      </c>
      <c r="N438" s="17">
        <v>21.1</v>
      </c>
      <c r="O438" s="17">
        <f t="shared" si="257"/>
        <v>21.460659732374353</v>
      </c>
      <c r="P438" s="79">
        <f t="shared" si="281"/>
        <v>0.74566581219452244</v>
      </c>
      <c r="Q438" t="str">
        <f>_xll.BDH($Q$2,"PX_LAST",A438,A438,"Days=A","Fill=P")</f>
        <v>#N/A Invalid Security</v>
      </c>
      <c r="R438" t="e">
        <f t="shared" si="259"/>
        <v>#VALUE!</v>
      </c>
      <c r="S438" t="e">
        <f t="shared" si="224"/>
        <v>#VALUE!</v>
      </c>
      <c r="U438" s="40" t="e">
        <f t="shared" si="255"/>
        <v>#VALUE!</v>
      </c>
      <c r="V438" s="14" t="e">
        <f t="shared" si="274"/>
        <v>#VALUE!</v>
      </c>
      <c r="W438" t="e">
        <f t="shared" si="260"/>
        <v>#VALUE!</v>
      </c>
      <c r="X438" s="17" t="e">
        <f t="shared" si="261"/>
        <v>#VALUE!</v>
      </c>
      <c r="Y438" s="34" t="e">
        <f t="shared" si="280"/>
        <v>#VALUE!</v>
      </c>
      <c r="AB438" s="16">
        <f t="shared" si="263"/>
        <v>46142</v>
      </c>
      <c r="AC438" s="1" t="e">
        <f t="shared" si="264"/>
        <v>#VALUE!</v>
      </c>
      <c r="AD438" s="1" t="e">
        <f t="shared" si="264"/>
        <v>#VALUE!</v>
      </c>
      <c r="AE438" s="1" t="e">
        <f t="shared" si="264"/>
        <v>#VALUE!</v>
      </c>
      <c r="AF438" s="1" t="e">
        <f t="shared" si="264"/>
        <v>#VALUE!</v>
      </c>
      <c r="AG438">
        <f t="shared" si="265"/>
        <v>0</v>
      </c>
      <c r="AH438" s="1" cm="1">
        <f t="array" ref="AH438">_xll.BDH(AH$4,"px_last",$AB438-1)</f>
        <v>18.600000000000001</v>
      </c>
      <c r="AJ438" s="16">
        <f t="shared" si="266"/>
        <v>46142</v>
      </c>
      <c r="AK438" s="1" t="e">
        <f t="shared" si="235"/>
        <v>#VALUE!</v>
      </c>
      <c r="AL438" s="1" t="e">
        <f t="shared" si="235"/>
        <v>#VALUE!</v>
      </c>
      <c r="AM438" s="1" t="e">
        <f t="shared" si="235"/>
        <v>#VALUE!</v>
      </c>
      <c r="AN438" s="1" t="e">
        <f t="shared" si="235"/>
        <v>#VALUE!</v>
      </c>
      <c r="AO438" s="1" t="e">
        <f t="shared" si="236"/>
        <v>#VALUE!</v>
      </c>
      <c r="AP438" s="1" t="e">
        <f t="shared" si="237"/>
        <v>#VALUE!</v>
      </c>
      <c r="AQ438" s="1" t="e">
        <f t="shared" si="238"/>
        <v>#VALUE!</v>
      </c>
      <c r="AR438" s="1" t="e">
        <f t="shared" si="239"/>
        <v>#VALUE!</v>
      </c>
      <c r="AZ438" s="7">
        <f t="shared" si="233"/>
        <v>46142</v>
      </c>
      <c r="BA438" s="1">
        <f>_xll.BDH($BA$4,"PX_LAST",$A437,$A437,"Days=A","Fill=P")</f>
        <v>6528.52</v>
      </c>
      <c r="BB438" s="1" t="e">
        <f t="shared" si="240"/>
        <v>#VALUE!</v>
      </c>
      <c r="BC438" s="1" t="e">
        <f t="shared" si="241"/>
        <v>#VALUE!</v>
      </c>
      <c r="BD438" s="1">
        <f t="shared" si="244"/>
        <v>-5.0932709976042601E-2</v>
      </c>
      <c r="BE438" s="1" t="e">
        <f t="shared" si="242"/>
        <v>#VALUE!</v>
      </c>
      <c r="BF438" s="1" t="e">
        <f t="shared" si="248"/>
        <v>#VALUE!</v>
      </c>
      <c r="BG438" s="1">
        <f t="shared" si="249"/>
        <v>276.20619045201488</v>
      </c>
    </row>
    <row r="439" spans="1:59" x14ac:dyDescent="0.25">
      <c r="A439" s="7">
        <v>46171</v>
      </c>
      <c r="B439" s="8">
        <f>_xll.BDH(B$2,"PX_LAST",$A439-10,$A439-10)</f>
        <v>-9.7205E-2</v>
      </c>
      <c r="C439" s="8">
        <f t="shared" si="275"/>
        <v>-0.10904291231649324</v>
      </c>
      <c r="D439" s="9">
        <f t="shared" si="252"/>
        <v>-1.0634843907890619</v>
      </c>
      <c r="E439" s="29">
        <v>-2.1</v>
      </c>
      <c r="F439" s="8">
        <f t="shared" si="276"/>
        <v>-2.3022388811663288</v>
      </c>
      <c r="G439" s="9">
        <f t="shared" si="253"/>
        <v>3.9515695428847817</v>
      </c>
      <c r="H439" s="8">
        <f>_xll.BDH(H$2,"PX_LAST",$A439-13,$A439-13)</f>
        <v>-0.21329999999999999</v>
      </c>
      <c r="I439" s="8">
        <f t="shared" si="277"/>
        <v>-0.20100491348995123</v>
      </c>
      <c r="J439" s="9">
        <f t="shared" si="278"/>
        <v>-1.0049134899512147E-3</v>
      </c>
      <c r="K439" s="8">
        <f>_xll.BDH(K$2,"PX_LAST",$A439-1)</f>
        <v>1.0980000000000001</v>
      </c>
      <c r="L439" s="8">
        <f t="shared" si="279"/>
        <v>1.0318609948967348</v>
      </c>
      <c r="M439" s="9">
        <f t="shared" si="254"/>
        <v>1.3829764434217966</v>
      </c>
      <c r="N439" s="17">
        <v>44.9</v>
      </c>
      <c r="O439" s="17">
        <f t="shared" si="257"/>
        <v>40.212131946474869</v>
      </c>
      <c r="P439" s="79">
        <f t="shared" si="281"/>
        <v>2.0604173180703649</v>
      </c>
      <c r="Q439" t="str">
        <f>_xll.BDH($Q$2,"PX_LAST",A439,A439,"Days=A","Fill=P")</f>
        <v>#N/A Invalid Security</v>
      </c>
      <c r="R439" t="e">
        <f t="shared" si="259"/>
        <v>#VALUE!</v>
      </c>
      <c r="S439" t="e">
        <f t="shared" ref="S439:S440" si="282">(R439-AVERAGE(R420:R439))/AVEDEV(R420:R439)</f>
        <v>#VALUE!</v>
      </c>
      <c r="U439" s="40" t="e">
        <f t="shared" si="255"/>
        <v>#VALUE!</v>
      </c>
      <c r="V439" s="14" t="e">
        <f t="shared" si="274"/>
        <v>#VALUE!</v>
      </c>
      <c r="W439" t="e">
        <f t="shared" si="260"/>
        <v>#VALUE!</v>
      </c>
      <c r="X439" s="17" t="e">
        <f t="shared" si="261"/>
        <v>#VALUE!</v>
      </c>
      <c r="Y439" s="34" t="e">
        <f t="shared" si="280"/>
        <v>#VALUE!</v>
      </c>
      <c r="AB439" s="16">
        <f t="shared" si="263"/>
        <v>46171</v>
      </c>
      <c r="AC439" s="1" t="e">
        <f t="shared" si="264"/>
        <v>#VALUE!</v>
      </c>
      <c r="AD439" s="1" t="e">
        <f t="shared" si="264"/>
        <v>#VALUE!</v>
      </c>
      <c r="AE439" s="1" t="e">
        <f t="shared" si="264"/>
        <v>#VALUE!</v>
      </c>
      <c r="AF439" s="1" t="e">
        <f t="shared" si="264"/>
        <v>#VALUE!</v>
      </c>
      <c r="AG439">
        <f t="shared" si="265"/>
        <v>0</v>
      </c>
      <c r="AH439" s="1" cm="1">
        <f t="array" ref="AH439">_xll.BDH(AH$4,"px_last",$AB439-1)</f>
        <v>41.6</v>
      </c>
      <c r="AJ439" s="16">
        <f t="shared" si="266"/>
        <v>46171</v>
      </c>
      <c r="AK439" s="1" t="e">
        <f t="shared" si="235"/>
        <v>#VALUE!</v>
      </c>
      <c r="AL439" s="1" t="e">
        <f t="shared" si="235"/>
        <v>#VALUE!</v>
      </c>
      <c r="AM439" s="1" t="e">
        <f t="shared" si="235"/>
        <v>#VALUE!</v>
      </c>
      <c r="AN439" s="1" t="e">
        <f t="shared" si="235"/>
        <v>#VALUE!</v>
      </c>
      <c r="AO439" s="1" t="e">
        <f t="shared" si="236"/>
        <v>#VALUE!</v>
      </c>
      <c r="AP439" s="1" t="e">
        <f t="shared" si="237"/>
        <v>#VALUE!</v>
      </c>
      <c r="AQ439" s="1" t="e">
        <f t="shared" si="238"/>
        <v>#VALUE!</v>
      </c>
      <c r="AR439" s="1" t="e">
        <f t="shared" si="239"/>
        <v>#VALUE!</v>
      </c>
      <c r="AZ439" s="7">
        <f t="shared" si="233"/>
        <v>46171</v>
      </c>
      <c r="BA439" s="1">
        <f>_xll.BDH($BA$4,"PX_LAST",$A438,$A438,"Days=A","Fill=P")</f>
        <v>7209.01</v>
      </c>
      <c r="BB439" s="1" t="e">
        <f t="shared" si="240"/>
        <v>#VALUE!</v>
      </c>
      <c r="BC439" s="1" t="e">
        <f t="shared" si="241"/>
        <v>#VALUE!</v>
      </c>
      <c r="BD439" s="1">
        <f t="shared" si="244"/>
        <v>0.10423342503354505</v>
      </c>
      <c r="BE439" s="1" t="e">
        <f t="shared" si="242"/>
        <v>#VALUE!</v>
      </c>
      <c r="BF439" s="1" t="e">
        <f t="shared" si="248"/>
        <v>#VALUE!</v>
      </c>
      <c r="BG439" s="1">
        <f t="shared" si="249"/>
        <v>304.99610769829604</v>
      </c>
    </row>
    <row r="440" spans="1:59" x14ac:dyDescent="0.25">
      <c r="A440" s="7">
        <v>46203</v>
      </c>
      <c r="B440" s="8">
        <f>_xll.BDH(B$2,"PX_LAST",$A440-10,$A440-10)</f>
        <v>5.4250000000000001E-3</v>
      </c>
      <c r="C440" s="8">
        <f t="shared" si="275"/>
        <v>-1.7468582463298649E-2</v>
      </c>
      <c r="D440" s="9">
        <f t="shared" si="252"/>
        <v>0.10969848719925836</v>
      </c>
      <c r="E440" s="29">
        <v>-1.1000000000000001</v>
      </c>
      <c r="F440" s="8">
        <f t="shared" si="276"/>
        <v>-1.3404477762332658</v>
      </c>
      <c r="G440" s="9">
        <f t="shared" si="253"/>
        <v>5.1261364706343517</v>
      </c>
      <c r="H440" s="8">
        <f>_xll.BDH(H$2,"PX_LAST",$A440-13,$A440-13)</f>
        <v>-7.8399999999999997E-2</v>
      </c>
      <c r="I440" s="8">
        <f t="shared" si="277"/>
        <v>-0.10292098269799024</v>
      </c>
      <c r="J440" s="9">
        <f t="shared" si="278"/>
        <v>9.7079017302009768E-2</v>
      </c>
      <c r="K440" s="8">
        <f>_xll.BDH(K$2,"PX_LAST",$A440-1)</f>
        <v>1.0900000000000001</v>
      </c>
      <c r="L440" s="8">
        <f t="shared" si="279"/>
        <v>1.0783721989793471</v>
      </c>
      <c r="M440" s="9">
        <f t="shared" si="254"/>
        <v>1.4204114168180073</v>
      </c>
      <c r="N440" s="17">
        <f>_xll.BDH(N$2,"PX_LAST",$A440,$A440,"Days=A","Fill=P")</f>
        <v>59.5</v>
      </c>
      <c r="O440" s="17">
        <f t="shared" si="257"/>
        <v>55.642426389294975</v>
      </c>
      <c r="P440" s="79">
        <f t="shared" si="281"/>
        <v>2.8923303687450774</v>
      </c>
      <c r="Q440" t="str">
        <f>_xll.BDH($Q$2,"PX_LAST",A440,A440,"Days=A","Fill=P")</f>
        <v>#N/A Invalid Security</v>
      </c>
      <c r="R440" t="e">
        <f t="shared" si="259"/>
        <v>#VALUE!</v>
      </c>
      <c r="S440" t="e">
        <f t="shared" si="282"/>
        <v>#VALUE!</v>
      </c>
      <c r="U440" s="40" t="e">
        <f t="shared" si="255"/>
        <v>#VALUE!</v>
      </c>
      <c r="V440" s="14" t="e">
        <f t="shared" si="274"/>
        <v>#VALUE!</v>
      </c>
      <c r="W440" t="e">
        <f t="shared" si="260"/>
        <v>#VALUE!</v>
      </c>
      <c r="X440" s="17" t="e">
        <f t="shared" si="261"/>
        <v>#VALUE!</v>
      </c>
      <c r="Y440" s="34" t="e">
        <f t="shared" si="280"/>
        <v>#VALUE!</v>
      </c>
      <c r="AB440" s="16">
        <f t="shared" si="263"/>
        <v>46203</v>
      </c>
      <c r="AC440" s="1" t="e">
        <f t="shared" si="264"/>
        <v>#VALUE!</v>
      </c>
      <c r="AD440" s="1" t="e">
        <f t="shared" si="264"/>
        <v>#VALUE!</v>
      </c>
      <c r="AE440" s="1" t="e">
        <f t="shared" si="264"/>
        <v>#VALUE!</v>
      </c>
      <c r="AF440" s="1" t="e">
        <f t="shared" si="264"/>
        <v>#VALUE!</v>
      </c>
      <c r="AG440">
        <f t="shared" si="265"/>
        <v>0</v>
      </c>
      <c r="AH440" s="1" cm="1">
        <f t="array" ref="AH440">_xll.BDH(AH$4,"px_last",$AB440-1)</f>
        <v>57.4</v>
      </c>
      <c r="AJ440" s="16">
        <f t="shared" si="266"/>
        <v>46203</v>
      </c>
      <c r="AK440" s="1" t="e">
        <f t="shared" si="235"/>
        <v>#VALUE!</v>
      </c>
      <c r="AL440" s="1" t="e">
        <f t="shared" si="235"/>
        <v>#VALUE!</v>
      </c>
      <c r="AM440" s="1" t="e">
        <f t="shared" si="235"/>
        <v>#VALUE!</v>
      </c>
      <c r="AN440" s="1" t="e">
        <f t="shared" si="235"/>
        <v>#VALUE!</v>
      </c>
      <c r="AO440" s="1" t="e">
        <f t="shared" si="236"/>
        <v>#VALUE!</v>
      </c>
      <c r="AP440" s="1" t="e">
        <f t="shared" si="237"/>
        <v>#VALUE!</v>
      </c>
      <c r="AQ440" s="1" t="e">
        <f t="shared" si="238"/>
        <v>#VALUE!</v>
      </c>
      <c r="AR440" s="1" t="e">
        <f t="shared" si="239"/>
        <v>#VALUE!</v>
      </c>
      <c r="AZ440" s="7">
        <f t="shared" si="233"/>
        <v>46203</v>
      </c>
      <c r="BA440" s="1">
        <f>_xll.BDH($BA$4,"PX_LAST",$A439,$A439,"Days=A","Fill=P")</f>
        <v>7580.06</v>
      </c>
      <c r="BB440" s="1" t="e">
        <f t="shared" si="240"/>
        <v>#VALUE!</v>
      </c>
      <c r="BC440" s="1" t="e">
        <f t="shared" si="241"/>
        <v>#VALUE!</v>
      </c>
      <c r="BD440" s="1">
        <f t="shared" si="244"/>
        <v>5.147031284462078E-2</v>
      </c>
      <c r="BE440" s="1" t="e">
        <f t="shared" si="242"/>
        <v>#VALUE!</v>
      </c>
      <c r="BF440" s="1" t="e">
        <f t="shared" si="248"/>
        <v>#VALUE!</v>
      </c>
      <c r="BG440" s="1">
        <f t="shared" si="249"/>
        <v>320.69435277791899</v>
      </c>
    </row>
  </sheetData>
  <mergeCells count="13">
    <mergeCell ref="BR1:BT1"/>
    <mergeCell ref="B1:D1"/>
    <mergeCell ref="E1:G1"/>
    <mergeCell ref="H1:J1"/>
    <mergeCell ref="K1:M1"/>
    <mergeCell ref="U1:V1"/>
    <mergeCell ref="N1:P1"/>
    <mergeCell ref="Q1:S1"/>
    <mergeCell ref="B2:D2"/>
    <mergeCell ref="E2:G2"/>
    <mergeCell ref="H2:J2"/>
    <mergeCell ref="K2:M2"/>
    <mergeCell ref="AU4:AW4"/>
  </mergeCells>
  <conditionalFormatting sqref="AF2:AL2">
    <cfRule type="containsText" dxfId="3" priority="1" operator="containsText" text="SD">
      <formula>NOT(ISERROR(SEARCH("SD",AF2)))</formula>
    </cfRule>
    <cfRule type="containsText" dxfId="2" priority="2" operator="containsText" text="E">
      <formula>NOT(ISERROR(SEARCH("E",AF2)))</formula>
    </cfRule>
    <cfRule type="containsText" dxfId="1" priority="3" operator="containsText" text="R">
      <formula>NOT(ISERROR(SEARCH("R",AF2)))</formula>
    </cfRule>
    <cfRule type="containsText" dxfId="0" priority="4" operator="containsText" text="C">
      <formula>NOT(ISERROR(SEARCH("C",AF2)))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84ED-DACA-42EE-B052-B6AED98FC2B2}">
  <sheetPr codeName="Feuil6"/>
  <dimension ref="A1:G17"/>
  <sheetViews>
    <sheetView workbookViewId="0">
      <selection activeCell="A25" sqref="A25"/>
    </sheetView>
  </sheetViews>
  <sheetFormatPr baseColWidth="10" defaultRowHeight="15" x14ac:dyDescent="0.25"/>
  <cols>
    <col min="1" max="1" width="47.5703125" customWidth="1"/>
    <col min="2" max="2" width="32.140625" customWidth="1"/>
    <col min="3" max="3" width="14.42578125" customWidth="1"/>
    <col min="4" max="4" width="15.5703125" customWidth="1"/>
    <col min="6" max="6" width="16.7109375" customWidth="1"/>
  </cols>
  <sheetData>
    <row r="1" spans="1:7" x14ac:dyDescent="0.25">
      <c r="B1" t="s">
        <v>0</v>
      </c>
      <c r="C1" t="s">
        <v>65</v>
      </c>
      <c r="D1" t="s">
        <v>63</v>
      </c>
      <c r="E1" t="s">
        <v>64</v>
      </c>
    </row>
    <row r="2" spans="1:7" ht="18.75" customHeight="1" x14ac:dyDescent="0.25">
      <c r="A2" t="s">
        <v>0</v>
      </c>
      <c r="B2" s="17">
        <v>1</v>
      </c>
      <c r="C2" s="17"/>
      <c r="D2" s="17"/>
      <c r="E2" s="17"/>
    </row>
    <row r="3" spans="1:7" ht="15" customHeight="1" x14ac:dyDescent="0.25">
      <c r="A3" t="s">
        <v>65</v>
      </c>
      <c r="B3" s="17">
        <f>CORREL(Europe!B4:B307,Europe!I4:I307)</f>
        <v>0.41414333559054561</v>
      </c>
      <c r="C3" s="17">
        <v>1</v>
      </c>
      <c r="D3" s="17"/>
      <c r="E3" s="17"/>
    </row>
    <row r="4" spans="1:7" ht="15" customHeight="1" x14ac:dyDescent="0.25">
      <c r="A4" t="s">
        <v>63</v>
      </c>
      <c r="B4" s="17">
        <f>CORREL(Europe!B182:B307,Europe!L182:L307)</f>
        <v>0.25244714561555243</v>
      </c>
      <c r="C4" s="17">
        <f>CORREL(Europe!I182:I307,Europe!L182:L307)</f>
        <v>0.41374826459100522</v>
      </c>
      <c r="D4" s="17">
        <v>1</v>
      </c>
      <c r="E4" s="17"/>
    </row>
    <row r="5" spans="1:7" ht="15" customHeight="1" x14ac:dyDescent="0.25">
      <c r="A5" t="s">
        <v>64</v>
      </c>
      <c r="B5" s="17">
        <f>CORREL(Europe!B26:B307,Europe!O26:O307)</f>
        <v>0.42920212549053555</v>
      </c>
      <c r="C5" s="17">
        <f>CORREL(Europe!I26:I307,Europe!O26:O307)</f>
        <v>0.32646463876785942</v>
      </c>
      <c r="D5" s="17">
        <f>CORREL(Europe!L182:L307,Europe!O182:O307)</f>
        <v>0.40149128280290164</v>
      </c>
      <c r="E5" s="17">
        <v>1</v>
      </c>
    </row>
    <row r="6" spans="1:7" ht="15" customHeight="1" x14ac:dyDescent="0.25"/>
    <row r="7" spans="1:7" ht="15" customHeight="1" x14ac:dyDescent="0.25"/>
    <row r="8" spans="1:7" ht="15" customHeight="1" x14ac:dyDescent="0.25"/>
    <row r="9" spans="1:7" ht="15" customHeight="1" x14ac:dyDescent="0.25"/>
    <row r="10" spans="1:7" ht="15" customHeight="1" x14ac:dyDescent="0.25">
      <c r="B10" t="s">
        <v>29</v>
      </c>
      <c r="C10" t="s">
        <v>30</v>
      </c>
      <c r="D10" t="s">
        <v>2</v>
      </c>
      <c r="E10" t="s">
        <v>31</v>
      </c>
      <c r="F10" t="s">
        <v>108</v>
      </c>
      <c r="G10" t="s">
        <v>112</v>
      </c>
    </row>
    <row r="11" spans="1:7" ht="15" customHeight="1" x14ac:dyDescent="0.25">
      <c r="A11" t="s">
        <v>29</v>
      </c>
      <c r="B11" s="17">
        <v>1</v>
      </c>
      <c r="C11" s="17"/>
      <c r="D11" s="17"/>
      <c r="E11" s="17"/>
    </row>
    <row r="12" spans="1:7" ht="15" customHeight="1" x14ac:dyDescent="0.25">
      <c r="A12" t="s">
        <v>30</v>
      </c>
      <c r="B12" s="17">
        <f>CORREL(US!B4:B440,US!E4:E440)</f>
        <v>0.54286933882251043</v>
      </c>
      <c r="C12" s="17">
        <v>1</v>
      </c>
      <c r="D12" s="17"/>
      <c r="E12" s="17"/>
    </row>
    <row r="13" spans="1:7" ht="15" customHeight="1" x14ac:dyDescent="0.25">
      <c r="A13" t="s">
        <v>2</v>
      </c>
      <c r="B13" s="17">
        <f>CORREL(US!B4:B440,US!J4:J440)</f>
        <v>0.23491119237098199</v>
      </c>
      <c r="C13" s="17">
        <f>CORREL(US!E4:E440,US!J4:J440)</f>
        <v>0.26530207621965834</v>
      </c>
      <c r="D13" s="17">
        <v>1</v>
      </c>
      <c r="E13" s="17"/>
    </row>
    <row r="14" spans="1:7" ht="15" customHeight="1" x14ac:dyDescent="0.25">
      <c r="A14" t="s">
        <v>31</v>
      </c>
      <c r="B14" s="17">
        <f>CORREL(US!B4:B440,US!M4:M440)</f>
        <v>0.54656464766485879</v>
      </c>
      <c r="C14" s="17">
        <f>CORREL(US!E4:E440,US!M4:M440)</f>
        <v>0.50732287641284946</v>
      </c>
      <c r="D14" s="17">
        <f>CORREL(US!J4:J440,US!M4:M440)</f>
        <v>0.37223854192936928</v>
      </c>
      <c r="E14" s="17">
        <v>1</v>
      </c>
    </row>
    <row r="15" spans="1:7" ht="15" customHeight="1" x14ac:dyDescent="0.25">
      <c r="A15" t="s">
        <v>108</v>
      </c>
      <c r="B15" t="e" cm="1">
        <f t="array" ref="B15">correlation</f>
        <v>#NAME?</v>
      </c>
      <c r="F15">
        <v>1</v>
      </c>
    </row>
    <row r="16" spans="1:7" ht="15" customHeight="1" x14ac:dyDescent="0.25">
      <c r="A16" t="s">
        <v>112</v>
      </c>
      <c r="G16">
        <v>1</v>
      </c>
    </row>
    <row r="17" ht="15" customHeight="1" x14ac:dyDescent="0.25"/>
  </sheetData>
  <conditionalFormatting sqref="B2:E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2BD6-31EC-4155-AC2D-6F9B1695E6D2}">
  <sheetPr codeName="Feuil3"/>
  <dimension ref="A1:Y436"/>
  <sheetViews>
    <sheetView workbookViewId="0"/>
  </sheetViews>
  <sheetFormatPr baseColWidth="10" defaultRowHeight="15" x14ac:dyDescent="0.25"/>
  <cols>
    <col min="1" max="1" width="18.5703125" style="41" customWidth="1"/>
    <col min="2" max="2" width="22.5703125" style="17" customWidth="1"/>
    <col min="3" max="3" width="13.5703125" style="17" bestFit="1" customWidth="1"/>
    <col min="4" max="6" width="10.85546875" style="17"/>
    <col min="8" max="8" width="12.5703125" bestFit="1" customWidth="1"/>
  </cols>
  <sheetData>
    <row r="1" spans="1:21" x14ac:dyDescent="0.25">
      <c r="A1" s="41" t="s">
        <v>9</v>
      </c>
      <c r="B1" s="17" t="s">
        <v>59</v>
      </c>
      <c r="C1" s="17" t="s">
        <v>59</v>
      </c>
      <c r="D1" s="17" t="s">
        <v>59</v>
      </c>
      <c r="E1" s="17" t="s">
        <v>59</v>
      </c>
      <c r="F1" s="17" t="s">
        <v>59</v>
      </c>
    </row>
    <row r="2" spans="1:21" x14ac:dyDescent="0.25">
      <c r="A2" s="41">
        <v>36981</v>
      </c>
      <c r="B2" s="17" t="s">
        <v>19</v>
      </c>
      <c r="H2" s="16"/>
    </row>
    <row r="3" spans="1:21" x14ac:dyDescent="0.25">
      <c r="A3" s="41">
        <v>37011</v>
      </c>
      <c r="B3" s="17" t="s">
        <v>19</v>
      </c>
      <c r="H3" s="16"/>
      <c r="T3" t="s">
        <v>60</v>
      </c>
    </row>
    <row r="4" spans="1:21" x14ac:dyDescent="0.25">
      <c r="A4" s="41">
        <v>37042</v>
      </c>
      <c r="B4" s="17" t="s">
        <v>19</v>
      </c>
      <c r="H4" s="16"/>
      <c r="T4">
        <v>321.7</v>
      </c>
    </row>
    <row r="5" spans="1:21" x14ac:dyDescent="0.25">
      <c r="A5" s="41">
        <v>37072</v>
      </c>
      <c r="B5" s="17" t="s">
        <v>19</v>
      </c>
      <c r="H5" s="16"/>
      <c r="T5">
        <v>342.02</v>
      </c>
      <c r="U5">
        <v>6.3164438918246857E-2</v>
      </c>
    </row>
    <row r="6" spans="1:21" x14ac:dyDescent="0.25">
      <c r="A6" s="41">
        <v>37103</v>
      </c>
      <c r="B6" s="17" t="s">
        <v>19</v>
      </c>
      <c r="H6" s="16"/>
      <c r="T6">
        <v>341.97</v>
      </c>
      <c r="U6">
        <v>-1.4619028126994227E-4</v>
      </c>
    </row>
    <row r="7" spans="1:21" x14ac:dyDescent="0.25">
      <c r="A7" s="41">
        <v>37134</v>
      </c>
      <c r="B7" s="17" t="s">
        <v>19</v>
      </c>
      <c r="H7" s="16"/>
      <c r="T7">
        <v>329.35</v>
      </c>
      <c r="U7">
        <v>-3.6903821972687711E-2</v>
      </c>
    </row>
    <row r="8" spans="1:21" x14ac:dyDescent="0.25">
      <c r="A8" s="41">
        <v>37164</v>
      </c>
      <c r="B8" s="17" t="s">
        <v>19</v>
      </c>
      <c r="H8" s="16"/>
      <c r="T8">
        <v>316.95</v>
      </c>
      <c r="U8">
        <v>-3.7649916502201397E-2</v>
      </c>
    </row>
    <row r="9" spans="1:21" x14ac:dyDescent="0.25">
      <c r="A9" s="41">
        <v>37195</v>
      </c>
      <c r="B9" s="17" t="s">
        <v>19</v>
      </c>
      <c r="H9" s="16"/>
      <c r="T9">
        <v>297.66000000000003</v>
      </c>
      <c r="U9">
        <v>-6.0861334595361916E-2</v>
      </c>
    </row>
    <row r="10" spans="1:21" x14ac:dyDescent="0.25">
      <c r="A10" s="41">
        <v>37225</v>
      </c>
      <c r="B10" s="17" t="s">
        <v>19</v>
      </c>
      <c r="H10" s="16"/>
      <c r="T10">
        <v>266.29000000000002</v>
      </c>
      <c r="U10">
        <v>-0.10538869851508437</v>
      </c>
    </row>
    <row r="11" spans="1:21" x14ac:dyDescent="0.25">
      <c r="A11" s="41">
        <v>37256</v>
      </c>
      <c r="B11" s="17" t="s">
        <v>19</v>
      </c>
      <c r="H11" s="16"/>
      <c r="T11">
        <v>277.41000000000003</v>
      </c>
      <c r="U11">
        <v>4.1758984565699153E-2</v>
      </c>
    </row>
    <row r="12" spans="1:21" x14ac:dyDescent="0.25">
      <c r="A12" s="41">
        <v>37287</v>
      </c>
      <c r="B12" s="17" t="s">
        <v>19</v>
      </c>
      <c r="H12" s="16"/>
      <c r="T12">
        <v>288.95</v>
      </c>
      <c r="U12">
        <v>4.1599077178183785E-2</v>
      </c>
    </row>
    <row r="13" spans="1:21" x14ac:dyDescent="0.25">
      <c r="A13" s="41">
        <v>37315</v>
      </c>
      <c r="B13" s="17" t="s">
        <v>19</v>
      </c>
      <c r="H13" s="16"/>
      <c r="T13">
        <v>298.73</v>
      </c>
      <c r="U13">
        <v>3.3846686277902771E-2</v>
      </c>
    </row>
    <row r="14" spans="1:21" x14ac:dyDescent="0.25">
      <c r="A14" s="41">
        <v>37344</v>
      </c>
      <c r="B14" s="17" t="s">
        <v>19</v>
      </c>
      <c r="H14" s="16"/>
      <c r="T14">
        <v>292.45</v>
      </c>
      <c r="U14">
        <v>-2.1022327854584466E-2</v>
      </c>
    </row>
    <row r="15" spans="1:21" x14ac:dyDescent="0.25">
      <c r="A15" s="41">
        <v>37376</v>
      </c>
      <c r="B15" s="17" t="s">
        <v>19</v>
      </c>
      <c r="H15" s="16"/>
      <c r="T15">
        <v>289.83999999999997</v>
      </c>
      <c r="U15">
        <v>-8.9246024961532333E-3</v>
      </c>
    </row>
    <row r="16" spans="1:21" x14ac:dyDescent="0.25">
      <c r="A16" s="41">
        <v>37407</v>
      </c>
      <c r="B16" s="17" t="s">
        <v>19</v>
      </c>
      <c r="H16" s="16"/>
      <c r="T16">
        <v>303.04000000000002</v>
      </c>
      <c r="U16">
        <v>4.5542368203146832E-2</v>
      </c>
    </row>
    <row r="17" spans="1:21" x14ac:dyDescent="0.25">
      <c r="A17" s="41">
        <v>37435</v>
      </c>
      <c r="B17" s="17" t="s">
        <v>19</v>
      </c>
      <c r="H17" s="16"/>
      <c r="T17">
        <v>290.64</v>
      </c>
      <c r="U17">
        <v>-4.0918690601900898E-2</v>
      </c>
    </row>
    <row r="18" spans="1:21" x14ac:dyDescent="0.25">
      <c r="A18" s="41">
        <v>37468</v>
      </c>
      <c r="B18" s="17" t="s">
        <v>19</v>
      </c>
      <c r="H18" s="16"/>
      <c r="T18">
        <v>279.02999999999997</v>
      </c>
      <c r="U18">
        <v>-3.9946325350949663E-2</v>
      </c>
    </row>
    <row r="19" spans="1:21" x14ac:dyDescent="0.25">
      <c r="A19" s="41">
        <v>37498</v>
      </c>
      <c r="B19" s="17" t="s">
        <v>19</v>
      </c>
      <c r="H19" s="16"/>
      <c r="T19">
        <v>254.04</v>
      </c>
      <c r="U19">
        <v>-8.9560262337383012E-2</v>
      </c>
    </row>
    <row r="20" spans="1:21" x14ac:dyDescent="0.25">
      <c r="A20" s="41">
        <v>37529</v>
      </c>
      <c r="B20" s="17" t="s">
        <v>19</v>
      </c>
      <c r="H20" s="16"/>
      <c r="T20">
        <v>227.63</v>
      </c>
      <c r="U20">
        <v>-0.10396000629822078</v>
      </c>
    </row>
    <row r="21" spans="1:21" x14ac:dyDescent="0.25">
      <c r="A21" s="41">
        <v>37560</v>
      </c>
      <c r="B21" s="17" t="s">
        <v>19</v>
      </c>
      <c r="H21" s="16"/>
      <c r="T21">
        <v>226.82</v>
      </c>
      <c r="U21">
        <v>-3.558406185476426E-3</v>
      </c>
    </row>
    <row r="22" spans="1:21" x14ac:dyDescent="0.25">
      <c r="A22" s="41">
        <v>37589</v>
      </c>
      <c r="B22" s="17" t="s">
        <v>19</v>
      </c>
      <c r="H22" s="16"/>
      <c r="T22">
        <v>194.76</v>
      </c>
      <c r="U22">
        <v>-0.14134556035622958</v>
      </c>
    </row>
    <row r="23" spans="1:21" x14ac:dyDescent="0.25">
      <c r="A23" s="41">
        <v>37621</v>
      </c>
      <c r="B23" s="17" t="s">
        <v>19</v>
      </c>
      <c r="H23" s="16"/>
      <c r="T23">
        <v>213.01</v>
      </c>
      <c r="U23">
        <v>9.3705072910248433E-2</v>
      </c>
    </row>
    <row r="24" spans="1:21" x14ac:dyDescent="0.25">
      <c r="A24" s="41">
        <v>37652</v>
      </c>
      <c r="B24" s="17" t="s">
        <v>19</v>
      </c>
      <c r="H24" s="16"/>
      <c r="T24">
        <v>222.47</v>
      </c>
      <c r="U24">
        <v>4.4411060513591005E-2</v>
      </c>
    </row>
    <row r="25" spans="1:21" x14ac:dyDescent="0.25">
      <c r="A25" s="41">
        <v>37680</v>
      </c>
      <c r="B25" s="17" t="s">
        <v>19</v>
      </c>
      <c r="H25" s="16"/>
      <c r="T25">
        <v>203.25</v>
      </c>
      <c r="U25">
        <v>-8.6393671056771648E-2</v>
      </c>
    </row>
    <row r="26" spans="1:21" x14ac:dyDescent="0.25">
      <c r="A26" s="41">
        <v>37711</v>
      </c>
      <c r="B26" s="17" t="s">
        <v>19</v>
      </c>
      <c r="H26" s="16"/>
      <c r="T26">
        <v>189</v>
      </c>
      <c r="U26">
        <v>-7.011070110701112E-2</v>
      </c>
    </row>
    <row r="27" spans="1:21" x14ac:dyDescent="0.25">
      <c r="A27" s="41">
        <v>37741</v>
      </c>
      <c r="B27" s="17" t="s">
        <v>19</v>
      </c>
      <c r="H27" s="16"/>
      <c r="T27">
        <v>181.75</v>
      </c>
      <c r="U27">
        <v>-3.8359788359788372E-2</v>
      </c>
    </row>
    <row r="28" spans="1:21" x14ac:dyDescent="0.25">
      <c r="A28" s="41">
        <v>37771</v>
      </c>
      <c r="B28" s="17" t="s">
        <v>19</v>
      </c>
      <c r="H28" s="16"/>
      <c r="T28">
        <v>176.41</v>
      </c>
      <c r="U28">
        <v>-2.9381017881705662E-2</v>
      </c>
    </row>
    <row r="29" spans="1:21" x14ac:dyDescent="0.25">
      <c r="A29" s="41">
        <v>37802</v>
      </c>
      <c r="B29" s="17" t="s">
        <v>19</v>
      </c>
      <c r="H29" s="16"/>
      <c r="T29">
        <v>194.88</v>
      </c>
      <c r="U29">
        <v>0.1046992800861628</v>
      </c>
    </row>
    <row r="30" spans="1:21" x14ac:dyDescent="0.25">
      <c r="A30" s="41">
        <v>37833</v>
      </c>
      <c r="B30" s="17" t="s">
        <v>19</v>
      </c>
      <c r="H30" s="16"/>
      <c r="T30">
        <v>196.54</v>
      </c>
      <c r="U30">
        <v>8.5180623973726277E-3</v>
      </c>
    </row>
    <row r="31" spans="1:21" x14ac:dyDescent="0.25">
      <c r="A31" s="41">
        <v>37862</v>
      </c>
      <c r="B31" s="17" t="s">
        <v>19</v>
      </c>
      <c r="H31" s="16"/>
      <c r="T31">
        <v>202.94</v>
      </c>
      <c r="U31">
        <v>3.2563345883789507E-2</v>
      </c>
    </row>
    <row r="32" spans="1:21" x14ac:dyDescent="0.25">
      <c r="A32" s="41">
        <v>37894</v>
      </c>
      <c r="B32" s="17" t="s">
        <v>19</v>
      </c>
      <c r="H32" s="16"/>
      <c r="T32">
        <v>211.11</v>
      </c>
      <c r="U32">
        <v>4.0258204395387853E-2</v>
      </c>
    </row>
    <row r="33" spans="1:21" x14ac:dyDescent="0.25">
      <c r="A33" s="41">
        <v>37925</v>
      </c>
      <c r="B33" s="17" t="s">
        <v>19</v>
      </c>
      <c r="H33" s="16"/>
      <c r="T33">
        <v>214.7</v>
      </c>
      <c r="U33">
        <v>1.7005352659750672E-2</v>
      </c>
    </row>
    <row r="34" spans="1:21" x14ac:dyDescent="0.25">
      <c r="A34" s="41">
        <v>37953</v>
      </c>
      <c r="B34" s="17" t="s">
        <v>19</v>
      </c>
      <c r="H34" s="16"/>
      <c r="T34">
        <v>206.86</v>
      </c>
      <c r="U34">
        <v>-3.6516068933395318E-2</v>
      </c>
    </row>
    <row r="35" spans="1:21" x14ac:dyDescent="0.25">
      <c r="A35" s="41">
        <v>37986</v>
      </c>
      <c r="B35" s="17" t="s">
        <v>19</v>
      </c>
      <c r="H35" s="16"/>
      <c r="T35">
        <v>221.53</v>
      </c>
      <c r="U35">
        <v>7.0917528763414728E-2</v>
      </c>
    </row>
    <row r="36" spans="1:21" x14ac:dyDescent="0.25">
      <c r="A36" s="41">
        <v>38016</v>
      </c>
      <c r="B36" s="17" t="s">
        <v>19</v>
      </c>
      <c r="H36" s="16"/>
      <c r="T36">
        <v>223.3</v>
      </c>
      <c r="U36">
        <v>7.9898885026858935E-3</v>
      </c>
    </row>
    <row r="37" spans="1:21" x14ac:dyDescent="0.25">
      <c r="A37" s="41">
        <v>38044</v>
      </c>
      <c r="B37" s="17" t="s">
        <v>19</v>
      </c>
      <c r="H37" s="16"/>
      <c r="T37">
        <v>229.31</v>
      </c>
      <c r="U37">
        <v>2.6914464845499309E-2</v>
      </c>
    </row>
    <row r="38" spans="1:21" x14ac:dyDescent="0.25">
      <c r="A38" s="41">
        <v>38077</v>
      </c>
      <c r="B38" s="17" t="s">
        <v>19</v>
      </c>
      <c r="H38" s="16"/>
      <c r="T38">
        <v>235.81</v>
      </c>
      <c r="U38">
        <v>2.8345907287078642E-2</v>
      </c>
    </row>
    <row r="39" spans="1:21" x14ac:dyDescent="0.25">
      <c r="A39" s="41">
        <v>38107</v>
      </c>
      <c r="B39" s="17" t="s">
        <v>19</v>
      </c>
      <c r="H39" s="16"/>
      <c r="T39">
        <v>242.59</v>
      </c>
      <c r="U39">
        <v>2.8751961324795294E-2</v>
      </c>
    </row>
    <row r="40" spans="1:21" x14ac:dyDescent="0.25">
      <c r="A40" s="41">
        <v>38138</v>
      </c>
      <c r="B40" s="17" t="s">
        <v>19</v>
      </c>
      <c r="H40" s="16"/>
      <c r="T40">
        <v>236.59</v>
      </c>
      <c r="U40">
        <v>-2.473308875056679E-2</v>
      </c>
    </row>
    <row r="41" spans="1:21" x14ac:dyDescent="0.25">
      <c r="A41" s="41">
        <v>38168</v>
      </c>
      <c r="B41" s="17" t="s">
        <v>19</v>
      </c>
      <c r="H41" s="16"/>
      <c r="T41">
        <v>239.05</v>
      </c>
      <c r="U41">
        <v>1.0397734477366027E-2</v>
      </c>
    </row>
    <row r="42" spans="1:21" x14ac:dyDescent="0.25">
      <c r="A42" s="41">
        <v>38198</v>
      </c>
      <c r="B42" s="17" t="s">
        <v>19</v>
      </c>
      <c r="H42" s="16"/>
      <c r="T42">
        <v>237.35</v>
      </c>
      <c r="U42">
        <v>-7.1114829533570623E-3</v>
      </c>
    </row>
    <row r="43" spans="1:21" x14ac:dyDescent="0.25">
      <c r="A43" s="41">
        <v>38230</v>
      </c>
      <c r="B43" s="17" t="s">
        <v>19</v>
      </c>
      <c r="H43" s="16"/>
      <c r="T43">
        <v>240.86</v>
      </c>
      <c r="U43">
        <v>1.4788287339372319E-2</v>
      </c>
    </row>
    <row r="44" spans="1:21" x14ac:dyDescent="0.25">
      <c r="A44" s="41">
        <v>38260</v>
      </c>
      <c r="B44" s="17" t="s">
        <v>19</v>
      </c>
      <c r="H44" s="16"/>
      <c r="T44">
        <v>236.4</v>
      </c>
      <c r="U44">
        <v>-1.8516980818732875E-2</v>
      </c>
    </row>
    <row r="45" spans="1:21" x14ac:dyDescent="0.25">
      <c r="A45" s="41">
        <v>38289</v>
      </c>
      <c r="B45" s="17" t="s">
        <v>19</v>
      </c>
      <c r="H45" s="16"/>
      <c r="T45">
        <v>233.63</v>
      </c>
      <c r="U45">
        <v>-1.1717428087986481E-2</v>
      </c>
    </row>
    <row r="46" spans="1:21" x14ac:dyDescent="0.25">
      <c r="A46" s="41">
        <v>38321</v>
      </c>
      <c r="B46" s="17" t="s">
        <v>19</v>
      </c>
      <c r="H46" s="16"/>
      <c r="T46">
        <v>237.74</v>
      </c>
      <c r="U46">
        <v>1.7591918846038723E-2</v>
      </c>
    </row>
    <row r="47" spans="1:21" x14ac:dyDescent="0.25">
      <c r="A47" s="41">
        <v>38352</v>
      </c>
      <c r="B47" s="17" t="s">
        <v>19</v>
      </c>
      <c r="H47" s="16"/>
      <c r="T47">
        <v>240.3</v>
      </c>
      <c r="U47">
        <v>1.0768065954404049E-2</v>
      </c>
    </row>
    <row r="48" spans="1:21" x14ac:dyDescent="0.25">
      <c r="A48" s="41">
        <v>38383</v>
      </c>
      <c r="B48" s="17" t="s">
        <v>19</v>
      </c>
      <c r="H48" s="16"/>
      <c r="T48">
        <v>246.51</v>
      </c>
      <c r="U48">
        <v>2.5842696629213346E-2</v>
      </c>
    </row>
    <row r="49" spans="1:21" x14ac:dyDescent="0.25">
      <c r="A49" s="41">
        <v>38411</v>
      </c>
      <c r="B49" s="17" t="s">
        <v>19</v>
      </c>
      <c r="H49" s="16"/>
      <c r="T49">
        <v>251.11</v>
      </c>
      <c r="U49">
        <v>1.8660500588211448E-2</v>
      </c>
    </row>
    <row r="50" spans="1:21" x14ac:dyDescent="0.25">
      <c r="A50" s="41">
        <v>38442</v>
      </c>
      <c r="B50" s="17" t="s">
        <v>19</v>
      </c>
      <c r="H50" s="16"/>
      <c r="T50">
        <v>256.85000000000002</v>
      </c>
      <c r="U50">
        <v>2.2858508223487783E-2</v>
      </c>
    </row>
    <row r="51" spans="1:21" x14ac:dyDescent="0.25">
      <c r="A51" s="41">
        <v>38471</v>
      </c>
      <c r="B51" s="17" t="s">
        <v>19</v>
      </c>
      <c r="H51" s="16"/>
      <c r="T51">
        <v>264.29000000000002</v>
      </c>
      <c r="U51">
        <v>2.8966322756472707E-2</v>
      </c>
    </row>
    <row r="52" spans="1:21" x14ac:dyDescent="0.25">
      <c r="A52" s="41">
        <v>38503</v>
      </c>
      <c r="B52" s="17" t="s">
        <v>19</v>
      </c>
      <c r="H52" s="16"/>
      <c r="T52">
        <v>262.19</v>
      </c>
      <c r="U52">
        <v>-7.9458170948579765E-3</v>
      </c>
    </row>
    <row r="53" spans="1:21" x14ac:dyDescent="0.25">
      <c r="A53" s="41">
        <v>38533</v>
      </c>
      <c r="B53" s="17" t="s">
        <v>19</v>
      </c>
      <c r="H53" s="16"/>
      <c r="T53">
        <v>256.06</v>
      </c>
      <c r="U53">
        <v>-2.3379991609138395E-2</v>
      </c>
    </row>
    <row r="54" spans="1:21" x14ac:dyDescent="0.25">
      <c r="A54" s="41">
        <v>38562</v>
      </c>
      <c r="B54" s="17" t="s">
        <v>19</v>
      </c>
      <c r="H54" s="16"/>
      <c r="T54">
        <v>267.29000000000002</v>
      </c>
      <c r="U54">
        <v>4.3856908537061701E-2</v>
      </c>
    </row>
    <row r="55" spans="1:21" x14ac:dyDescent="0.25">
      <c r="A55" s="41">
        <v>38595</v>
      </c>
      <c r="B55" s="17" t="s">
        <v>19</v>
      </c>
      <c r="H55" s="16"/>
      <c r="T55">
        <v>275.92</v>
      </c>
      <c r="U55">
        <v>3.2287029069549833E-2</v>
      </c>
    </row>
    <row r="56" spans="1:21" x14ac:dyDescent="0.25">
      <c r="A56" s="41">
        <v>38625</v>
      </c>
      <c r="B56" s="17" t="s">
        <v>19</v>
      </c>
      <c r="H56" s="16"/>
      <c r="T56">
        <v>285.02999999999997</v>
      </c>
      <c r="U56">
        <v>3.3016816468541377E-2</v>
      </c>
    </row>
    <row r="57" spans="1:21" x14ac:dyDescent="0.25">
      <c r="A57" s="41">
        <v>38656</v>
      </c>
      <c r="B57" s="17" t="s">
        <v>19</v>
      </c>
      <c r="H57" s="16"/>
      <c r="T57">
        <v>284.82</v>
      </c>
      <c r="U57">
        <v>-7.367645510998333E-4</v>
      </c>
    </row>
    <row r="58" spans="1:21" x14ac:dyDescent="0.25">
      <c r="A58" s="41">
        <v>38686</v>
      </c>
      <c r="B58" s="17" t="s">
        <v>19</v>
      </c>
      <c r="H58" s="16"/>
      <c r="T58">
        <v>297.39999999999998</v>
      </c>
      <c r="U58">
        <v>4.4168246611895112E-2</v>
      </c>
    </row>
    <row r="59" spans="1:21" x14ac:dyDescent="0.25">
      <c r="A59" s="41">
        <v>38716</v>
      </c>
      <c r="B59" s="17" t="s">
        <v>19</v>
      </c>
      <c r="H59" s="16"/>
      <c r="T59">
        <v>290.29000000000002</v>
      </c>
      <c r="U59">
        <v>-2.3907195696032169E-2</v>
      </c>
    </row>
    <row r="60" spans="1:21" x14ac:dyDescent="0.25">
      <c r="A60" s="41">
        <v>38748</v>
      </c>
      <c r="B60" s="17" t="s">
        <v>19</v>
      </c>
      <c r="H60" s="16"/>
      <c r="T60">
        <v>299.47000000000003</v>
      </c>
      <c r="U60">
        <v>3.162354886492813E-2</v>
      </c>
    </row>
    <row r="61" spans="1:21" x14ac:dyDescent="0.25">
      <c r="A61" s="41">
        <v>38776</v>
      </c>
      <c r="B61" s="17" t="s">
        <v>19</v>
      </c>
      <c r="H61" s="16"/>
      <c r="T61">
        <v>310.02999999999997</v>
      </c>
      <c r="U61">
        <v>3.5262296724212661E-2</v>
      </c>
    </row>
    <row r="62" spans="1:21" x14ac:dyDescent="0.25">
      <c r="A62" s="41">
        <v>38807</v>
      </c>
      <c r="B62" s="17" t="s">
        <v>19</v>
      </c>
      <c r="H62" s="16"/>
      <c r="T62">
        <v>321.04000000000002</v>
      </c>
      <c r="U62">
        <v>3.5512692320098127E-2</v>
      </c>
    </row>
    <row r="63" spans="1:21" x14ac:dyDescent="0.25">
      <c r="A63" s="41">
        <v>38835</v>
      </c>
      <c r="B63" s="17" t="s">
        <v>19</v>
      </c>
      <c r="H63" s="16"/>
      <c r="T63">
        <v>327.88</v>
      </c>
      <c r="U63">
        <v>2.130575629205067E-2</v>
      </c>
    </row>
    <row r="64" spans="1:21" x14ac:dyDescent="0.25">
      <c r="A64" s="41">
        <v>38868</v>
      </c>
      <c r="B64" s="17" t="s">
        <v>19</v>
      </c>
      <c r="H64" s="16"/>
      <c r="T64">
        <v>334.44</v>
      </c>
      <c r="U64">
        <v>2.0007319751128572E-2</v>
      </c>
    </row>
    <row r="65" spans="1:21" x14ac:dyDescent="0.25">
      <c r="A65" s="41">
        <v>38898</v>
      </c>
      <c r="B65" s="17" t="s">
        <v>19</v>
      </c>
      <c r="H65" s="16"/>
      <c r="T65">
        <v>336.48</v>
      </c>
      <c r="U65">
        <v>6.0997488338716543E-3</v>
      </c>
    </row>
    <row r="66" spans="1:21" x14ac:dyDescent="0.25">
      <c r="A66" s="41">
        <v>38929</v>
      </c>
      <c r="B66" s="17" t="s">
        <v>19</v>
      </c>
      <c r="H66" s="16"/>
      <c r="T66">
        <v>318.86</v>
      </c>
      <c r="U66">
        <v>-5.2365668093200202E-2</v>
      </c>
    </row>
    <row r="67" spans="1:21" x14ac:dyDescent="0.25">
      <c r="A67" s="41">
        <v>38960</v>
      </c>
      <c r="B67" s="17" t="s">
        <v>19</v>
      </c>
      <c r="H67" s="16"/>
      <c r="T67">
        <v>320.66000000000003</v>
      </c>
      <c r="U67">
        <v>5.6451107068933304E-3</v>
      </c>
    </row>
    <row r="68" spans="1:21" x14ac:dyDescent="0.25">
      <c r="A68" s="41">
        <v>38989</v>
      </c>
      <c r="B68" s="17" t="s">
        <v>19</v>
      </c>
      <c r="H68" s="16"/>
      <c r="T68">
        <v>326.04000000000002</v>
      </c>
      <c r="U68">
        <v>1.6777895590344816E-2</v>
      </c>
    </row>
    <row r="69" spans="1:21" x14ac:dyDescent="0.25">
      <c r="A69" s="41">
        <v>39021</v>
      </c>
      <c r="B69" s="17" t="s">
        <v>19</v>
      </c>
      <c r="H69" s="16"/>
      <c r="T69">
        <v>334.73</v>
      </c>
      <c r="U69">
        <v>2.6653171390013553E-2</v>
      </c>
    </row>
    <row r="70" spans="1:21" x14ac:dyDescent="0.25">
      <c r="A70" s="41">
        <v>39051</v>
      </c>
      <c r="B70" s="17" t="s">
        <v>19</v>
      </c>
      <c r="H70" s="16"/>
      <c r="T70">
        <v>341.43</v>
      </c>
      <c r="U70">
        <v>2.0016132405222153E-2</v>
      </c>
    </row>
    <row r="71" spans="1:21" x14ac:dyDescent="0.25">
      <c r="A71" s="41">
        <v>39080</v>
      </c>
      <c r="B71" s="17" t="s">
        <v>19</v>
      </c>
      <c r="H71" s="16"/>
      <c r="T71">
        <v>353.34</v>
      </c>
      <c r="U71">
        <v>3.4882699235567971E-2</v>
      </c>
    </row>
    <row r="72" spans="1:21" x14ac:dyDescent="0.25">
      <c r="A72" s="41">
        <v>39113</v>
      </c>
      <c r="B72" s="17" t="s">
        <v>19</v>
      </c>
      <c r="H72" s="16"/>
      <c r="T72">
        <v>351.78</v>
      </c>
      <c r="U72">
        <v>-4.4150110375276164E-3</v>
      </c>
    </row>
    <row r="73" spans="1:21" x14ac:dyDescent="0.25">
      <c r="A73" s="41">
        <v>39141</v>
      </c>
      <c r="B73" s="17" t="s">
        <v>19</v>
      </c>
      <c r="H73" s="16"/>
      <c r="T73">
        <v>365.26</v>
      </c>
      <c r="U73">
        <v>3.8319404173062788E-2</v>
      </c>
    </row>
    <row r="74" spans="1:21" x14ac:dyDescent="0.25">
      <c r="A74" s="41">
        <v>39171</v>
      </c>
      <c r="B74" s="17" t="s">
        <v>19</v>
      </c>
      <c r="H74" s="16"/>
      <c r="T74">
        <v>372.72</v>
      </c>
      <c r="U74">
        <v>2.042380769862584E-2</v>
      </c>
    </row>
    <row r="75" spans="1:21" x14ac:dyDescent="0.25">
      <c r="A75" s="41">
        <v>39202</v>
      </c>
      <c r="B75" s="17" t="s">
        <v>19</v>
      </c>
      <c r="H75" s="16"/>
      <c r="T75">
        <v>365.03</v>
      </c>
      <c r="U75">
        <v>-2.0632109894827333E-2</v>
      </c>
    </row>
    <row r="76" spans="1:21" x14ac:dyDescent="0.25">
      <c r="A76" s="41">
        <v>39233</v>
      </c>
      <c r="B76" s="17" t="s">
        <v>19</v>
      </c>
      <c r="H76" s="16"/>
      <c r="T76">
        <v>374.22</v>
      </c>
      <c r="U76">
        <v>2.5176012930444136E-2</v>
      </c>
    </row>
    <row r="77" spans="1:21" x14ac:dyDescent="0.25">
      <c r="A77" s="41">
        <v>39262</v>
      </c>
      <c r="B77" s="17" t="s">
        <v>19</v>
      </c>
      <c r="H77" s="16"/>
      <c r="T77">
        <v>386.93</v>
      </c>
      <c r="U77">
        <v>3.396397840842269E-2</v>
      </c>
    </row>
    <row r="78" spans="1:21" x14ac:dyDescent="0.25">
      <c r="A78" s="41">
        <v>39294</v>
      </c>
      <c r="B78" s="17" t="s">
        <v>19</v>
      </c>
      <c r="H78" s="16"/>
      <c r="T78">
        <v>396.74</v>
      </c>
      <c r="U78">
        <v>2.5353423099785388E-2</v>
      </c>
    </row>
    <row r="79" spans="1:21" x14ac:dyDescent="0.25">
      <c r="A79" s="41">
        <v>39325</v>
      </c>
      <c r="B79" s="17" t="s">
        <v>19</v>
      </c>
      <c r="H79" s="16"/>
      <c r="T79">
        <v>393.71</v>
      </c>
      <c r="U79">
        <v>-7.6372435348087686E-3</v>
      </c>
    </row>
    <row r="80" spans="1:21" x14ac:dyDescent="0.25">
      <c r="A80" s="41">
        <v>39353</v>
      </c>
      <c r="B80" s="17" t="s">
        <v>19</v>
      </c>
      <c r="H80" s="16"/>
      <c r="T80">
        <v>380.07</v>
      </c>
      <c r="U80">
        <v>-3.4644789311930047E-2</v>
      </c>
    </row>
    <row r="81" spans="1:21" x14ac:dyDescent="0.25">
      <c r="A81" s="41">
        <v>39386</v>
      </c>
      <c r="B81" s="17" t="s">
        <v>19</v>
      </c>
      <c r="H81" s="16"/>
      <c r="T81">
        <v>375.94</v>
      </c>
      <c r="U81">
        <v>-1.0866419343805056E-2</v>
      </c>
    </row>
    <row r="82" spans="1:21" x14ac:dyDescent="0.25">
      <c r="A82" s="41">
        <v>39416</v>
      </c>
      <c r="B82" s="17" t="s">
        <v>19</v>
      </c>
      <c r="H82" s="16"/>
      <c r="T82">
        <v>377.86</v>
      </c>
      <c r="U82">
        <v>5.1071979571208903E-3</v>
      </c>
    </row>
    <row r="83" spans="1:21" x14ac:dyDescent="0.25">
      <c r="A83" s="41">
        <v>39447</v>
      </c>
      <c r="B83" s="17" t="s">
        <v>19</v>
      </c>
      <c r="H83" s="16"/>
      <c r="T83">
        <v>388.43</v>
      </c>
      <c r="U83">
        <v>2.797332345313075E-2</v>
      </c>
    </row>
    <row r="84" spans="1:21" x14ac:dyDescent="0.25">
      <c r="A84" s="41">
        <v>39478</v>
      </c>
      <c r="B84" s="17" t="s">
        <v>19</v>
      </c>
      <c r="H84" s="16"/>
      <c r="T84">
        <v>370.36</v>
      </c>
      <c r="U84">
        <v>-4.6520608603866864E-2</v>
      </c>
    </row>
    <row r="85" spans="1:21" x14ac:dyDescent="0.25">
      <c r="A85" s="41">
        <v>39507</v>
      </c>
      <c r="B85" s="17" t="s">
        <v>19</v>
      </c>
      <c r="H85" s="16"/>
      <c r="T85">
        <v>364.64</v>
      </c>
      <c r="U85">
        <v>-1.5444432444108536E-2</v>
      </c>
    </row>
    <row r="86" spans="1:21" x14ac:dyDescent="0.25">
      <c r="A86" s="41">
        <v>39538</v>
      </c>
      <c r="B86" s="17" t="s">
        <v>19</v>
      </c>
      <c r="H86" s="16"/>
      <c r="T86">
        <v>322.16000000000003</v>
      </c>
      <c r="U86">
        <v>-0.11649846423870114</v>
      </c>
    </row>
    <row r="87" spans="1:21" x14ac:dyDescent="0.25">
      <c r="A87" s="41">
        <v>39568</v>
      </c>
      <c r="B87" s="17" t="s">
        <v>19</v>
      </c>
      <c r="H87" s="16"/>
      <c r="T87">
        <v>318.95</v>
      </c>
      <c r="U87">
        <v>-9.9639930469332949E-3</v>
      </c>
    </row>
    <row r="88" spans="1:21" x14ac:dyDescent="0.25">
      <c r="A88" s="41">
        <v>39598</v>
      </c>
      <c r="B88" s="17" t="s">
        <v>19</v>
      </c>
      <c r="H88" s="16"/>
      <c r="T88">
        <v>305.95999999999998</v>
      </c>
      <c r="U88">
        <v>-4.072738673773324E-2</v>
      </c>
    </row>
    <row r="89" spans="1:21" x14ac:dyDescent="0.25">
      <c r="A89" s="41">
        <v>39629</v>
      </c>
      <c r="B89" s="17" t="s">
        <v>19</v>
      </c>
      <c r="H89" s="16"/>
      <c r="T89">
        <v>323.08999999999997</v>
      </c>
      <c r="U89">
        <v>5.5987710811870928E-2</v>
      </c>
    </row>
    <row r="90" spans="1:21" x14ac:dyDescent="0.25">
      <c r="A90" s="41">
        <v>39660</v>
      </c>
      <c r="B90" s="17" t="s">
        <v>19</v>
      </c>
      <c r="H90" s="16"/>
      <c r="T90">
        <v>322.12</v>
      </c>
      <c r="U90">
        <v>-3.0022594323562135E-3</v>
      </c>
    </row>
    <row r="91" spans="1:21" x14ac:dyDescent="0.25">
      <c r="A91" s="41">
        <v>39689</v>
      </c>
      <c r="B91" s="17" t="s">
        <v>19</v>
      </c>
      <c r="H91" s="16"/>
      <c r="T91">
        <v>289.39</v>
      </c>
      <c r="U91">
        <v>-0.10160809636160439</v>
      </c>
    </row>
    <row r="92" spans="1:21" x14ac:dyDescent="0.25">
      <c r="A92" s="41">
        <v>39721</v>
      </c>
      <c r="B92" s="17" t="s">
        <v>19</v>
      </c>
      <c r="H92" s="16"/>
      <c r="T92">
        <v>283.76</v>
      </c>
      <c r="U92">
        <v>-1.9454715090362451E-2</v>
      </c>
    </row>
    <row r="93" spans="1:21" x14ac:dyDescent="0.25">
      <c r="A93" s="41">
        <v>39752</v>
      </c>
      <c r="B93" s="17" t="s">
        <v>19</v>
      </c>
      <c r="H93" s="16"/>
      <c r="T93">
        <v>288.18</v>
      </c>
      <c r="U93">
        <v>1.5576543557936251E-2</v>
      </c>
    </row>
    <row r="94" spans="1:21" x14ac:dyDescent="0.25">
      <c r="A94" s="41">
        <v>39780</v>
      </c>
      <c r="B94" s="17" t="s">
        <v>19</v>
      </c>
      <c r="H94" s="16"/>
      <c r="T94">
        <v>256.05</v>
      </c>
      <c r="U94">
        <v>-0.11149281698938163</v>
      </c>
    </row>
    <row r="95" spans="1:21" x14ac:dyDescent="0.25">
      <c r="A95" s="41">
        <v>39813</v>
      </c>
      <c r="B95" s="17" t="s">
        <v>19</v>
      </c>
      <c r="H95" s="16"/>
      <c r="T95">
        <v>222.07</v>
      </c>
      <c r="U95">
        <v>-0.13270845537980869</v>
      </c>
    </row>
    <row r="96" spans="1:21" x14ac:dyDescent="0.25">
      <c r="A96" s="41">
        <v>39843</v>
      </c>
      <c r="B96" s="17" t="s">
        <v>19</v>
      </c>
      <c r="H96" s="16"/>
      <c r="T96">
        <v>206.25</v>
      </c>
      <c r="U96">
        <v>-7.1238798577025197E-2</v>
      </c>
    </row>
    <row r="97" spans="1:21" x14ac:dyDescent="0.25">
      <c r="A97" s="41">
        <v>39871</v>
      </c>
      <c r="B97" s="17" t="s">
        <v>19</v>
      </c>
      <c r="H97" s="16"/>
      <c r="T97">
        <v>198.36</v>
      </c>
      <c r="U97">
        <v>-3.825454545454543E-2</v>
      </c>
    </row>
    <row r="98" spans="1:21" x14ac:dyDescent="0.25">
      <c r="A98" s="41">
        <v>39903</v>
      </c>
      <c r="B98" s="17" t="s">
        <v>19</v>
      </c>
      <c r="H98" s="16"/>
      <c r="T98">
        <v>191.23</v>
      </c>
      <c r="U98">
        <v>-3.5944746924783333E-2</v>
      </c>
    </row>
    <row r="99" spans="1:21" x14ac:dyDescent="0.25">
      <c r="A99" s="41">
        <v>39933</v>
      </c>
      <c r="B99" s="17" t="s">
        <v>19</v>
      </c>
      <c r="H99" s="16"/>
      <c r="T99">
        <v>172.92</v>
      </c>
      <c r="U99">
        <v>-9.574857501438061E-2</v>
      </c>
    </row>
    <row r="100" spans="1:21" x14ac:dyDescent="0.25">
      <c r="A100" s="41">
        <v>39962</v>
      </c>
      <c r="B100" s="17" t="s">
        <v>19</v>
      </c>
      <c r="H100" s="16"/>
      <c r="T100">
        <v>176.46</v>
      </c>
      <c r="U100">
        <v>2.0471894517696265E-2</v>
      </c>
    </row>
    <row r="101" spans="1:21" x14ac:dyDescent="0.25">
      <c r="A101" s="41">
        <v>39994</v>
      </c>
      <c r="B101" s="17" t="s">
        <v>19</v>
      </c>
      <c r="H101" s="16"/>
      <c r="T101">
        <v>200.23</v>
      </c>
      <c r="U101">
        <v>0.13470474895160356</v>
      </c>
    </row>
    <row r="102" spans="1:21" x14ac:dyDescent="0.25">
      <c r="A102" s="41">
        <v>40025</v>
      </c>
      <c r="B102" s="17" t="s">
        <v>19</v>
      </c>
      <c r="H102" s="16"/>
      <c r="T102">
        <v>208.21</v>
      </c>
      <c r="U102">
        <v>3.98541677071369E-2</v>
      </c>
    </row>
    <row r="103" spans="1:21" x14ac:dyDescent="0.25">
      <c r="A103" s="41">
        <v>40056</v>
      </c>
      <c r="B103" s="17" t="s">
        <v>19</v>
      </c>
      <c r="H103" s="16"/>
      <c r="T103">
        <v>205.83</v>
      </c>
      <c r="U103">
        <v>-1.1430767014072307E-2</v>
      </c>
    </row>
    <row r="104" spans="1:21" x14ac:dyDescent="0.25">
      <c r="A104" s="41">
        <v>40086</v>
      </c>
      <c r="B104" s="17" t="s">
        <v>19</v>
      </c>
      <c r="H104" s="16"/>
      <c r="T104">
        <v>224.91</v>
      </c>
      <c r="U104">
        <v>9.2697857455181332E-2</v>
      </c>
    </row>
    <row r="105" spans="1:21" x14ac:dyDescent="0.25">
      <c r="A105" s="41">
        <v>40116</v>
      </c>
      <c r="B105" s="17" t="s">
        <v>19</v>
      </c>
      <c r="H105" s="16"/>
      <c r="T105">
        <v>236</v>
      </c>
      <c r="U105">
        <v>4.9308612333822444E-2</v>
      </c>
    </row>
    <row r="106" spans="1:21" x14ac:dyDescent="0.25">
      <c r="A106" s="41">
        <v>40147</v>
      </c>
      <c r="B106" s="17" t="s">
        <v>19</v>
      </c>
      <c r="H106" s="16"/>
      <c r="T106">
        <v>242.47</v>
      </c>
      <c r="U106">
        <v>2.7415254237288078E-2</v>
      </c>
    </row>
    <row r="107" spans="1:21" x14ac:dyDescent="0.25">
      <c r="A107" s="41">
        <v>40178</v>
      </c>
      <c r="B107" s="17" t="s">
        <v>19</v>
      </c>
      <c r="H107" s="16"/>
      <c r="T107">
        <v>236.93</v>
      </c>
      <c r="U107">
        <v>-2.2848187404627351E-2</v>
      </c>
    </row>
    <row r="108" spans="1:21" x14ac:dyDescent="0.25">
      <c r="A108" s="41">
        <v>40207</v>
      </c>
      <c r="B108" s="17" t="s">
        <v>19</v>
      </c>
      <c r="H108" s="16"/>
      <c r="T108">
        <v>239.17</v>
      </c>
      <c r="U108">
        <v>9.4542691934325074E-3</v>
      </c>
    </row>
    <row r="109" spans="1:21" x14ac:dyDescent="0.25">
      <c r="A109" s="41">
        <v>40235</v>
      </c>
      <c r="B109" s="17" t="s">
        <v>19</v>
      </c>
      <c r="H109" s="16"/>
      <c r="T109">
        <v>253.89</v>
      </c>
      <c r="U109">
        <v>6.1546180541037776E-2</v>
      </c>
    </row>
    <row r="110" spans="1:21" x14ac:dyDescent="0.25">
      <c r="A110" s="41">
        <v>40268</v>
      </c>
      <c r="B110" s="17" t="s">
        <v>19</v>
      </c>
      <c r="H110" s="16"/>
      <c r="T110">
        <v>246.96</v>
      </c>
      <c r="U110">
        <v>-2.7295285359801413E-2</v>
      </c>
    </row>
    <row r="111" spans="1:21" x14ac:dyDescent="0.25">
      <c r="A111" s="41">
        <v>40298</v>
      </c>
      <c r="B111" s="17" t="s">
        <v>19</v>
      </c>
      <c r="H111" s="16"/>
      <c r="T111">
        <v>245.8</v>
      </c>
      <c r="U111">
        <v>-4.6971169420149117E-3</v>
      </c>
    </row>
    <row r="112" spans="1:21" x14ac:dyDescent="0.25">
      <c r="A112" s="41">
        <v>40329</v>
      </c>
      <c r="B112" s="17" t="s">
        <v>19</v>
      </c>
      <c r="H112" s="16"/>
      <c r="T112">
        <v>263.57</v>
      </c>
      <c r="U112">
        <v>7.2294548413344151E-2</v>
      </c>
    </row>
    <row r="113" spans="1:21" x14ac:dyDescent="0.25">
      <c r="A113" s="41">
        <v>40359</v>
      </c>
      <c r="B113" s="17" t="s">
        <v>19</v>
      </c>
      <c r="H113" s="16"/>
      <c r="T113">
        <v>259.91000000000003</v>
      </c>
      <c r="U113">
        <v>-1.38862541260385E-2</v>
      </c>
    </row>
    <row r="114" spans="1:21" x14ac:dyDescent="0.25">
      <c r="A114" s="41">
        <v>40389</v>
      </c>
      <c r="B114" s="17" t="s">
        <v>19</v>
      </c>
      <c r="H114" s="16"/>
      <c r="T114">
        <v>244.98</v>
      </c>
      <c r="U114">
        <v>-5.7442961024970263E-2</v>
      </c>
    </row>
    <row r="115" spans="1:21" x14ac:dyDescent="0.25">
      <c r="A115" s="41">
        <v>40421</v>
      </c>
      <c r="B115" s="17" t="s">
        <v>19</v>
      </c>
      <c r="H115" s="16"/>
      <c r="T115">
        <v>243.32</v>
      </c>
      <c r="U115">
        <v>-6.7760633521103397E-3</v>
      </c>
    </row>
    <row r="116" spans="1:21" x14ac:dyDescent="0.25">
      <c r="A116" s="41">
        <v>40451</v>
      </c>
      <c r="B116" s="17" t="s">
        <v>19</v>
      </c>
      <c r="H116" s="16"/>
      <c r="T116">
        <v>255.35</v>
      </c>
      <c r="U116">
        <v>4.944106526385017E-2</v>
      </c>
    </row>
    <row r="117" spans="1:21" x14ac:dyDescent="0.25">
      <c r="A117" s="41">
        <v>40480</v>
      </c>
      <c r="B117" s="17" t="s">
        <v>19</v>
      </c>
      <c r="H117" s="16"/>
      <c r="T117">
        <v>251.31</v>
      </c>
      <c r="U117">
        <v>-1.5821421578225969E-2</v>
      </c>
    </row>
    <row r="118" spans="1:21" x14ac:dyDescent="0.25">
      <c r="A118" s="41">
        <v>40512</v>
      </c>
      <c r="B118" s="17" t="s">
        <v>19</v>
      </c>
      <c r="H118" s="16"/>
      <c r="T118">
        <v>259.72000000000003</v>
      </c>
      <c r="U118">
        <v>3.346464525884385E-2</v>
      </c>
    </row>
    <row r="119" spans="1:21" x14ac:dyDescent="0.25">
      <c r="A119" s="41">
        <v>40543</v>
      </c>
      <c r="B119" s="17" t="s">
        <v>19</v>
      </c>
      <c r="H119" s="16"/>
      <c r="T119">
        <v>265.95999999999998</v>
      </c>
      <c r="U119">
        <v>2.4025874018173132E-2</v>
      </c>
    </row>
    <row r="120" spans="1:21" x14ac:dyDescent="0.25">
      <c r="A120" s="41">
        <v>40574</v>
      </c>
      <c r="B120" s="17" t="s">
        <v>19</v>
      </c>
      <c r="H120" s="16"/>
      <c r="T120">
        <v>261.83</v>
      </c>
      <c r="U120">
        <v>-1.5528650924951148E-2</v>
      </c>
    </row>
    <row r="121" spans="1:21" x14ac:dyDescent="0.25">
      <c r="A121" s="41">
        <v>40602</v>
      </c>
      <c r="B121" s="17" t="s">
        <v>19</v>
      </c>
      <c r="H121" s="16"/>
      <c r="T121">
        <v>275.81</v>
      </c>
      <c r="U121">
        <v>5.3393423213535574E-2</v>
      </c>
    </row>
    <row r="122" spans="1:21" x14ac:dyDescent="0.25">
      <c r="A122" s="41">
        <v>40633</v>
      </c>
      <c r="B122" s="17" t="s">
        <v>19</v>
      </c>
      <c r="H122" s="16"/>
      <c r="T122">
        <v>280.05</v>
      </c>
      <c r="U122">
        <v>1.5372901635183567E-2</v>
      </c>
    </row>
    <row r="123" spans="1:21" x14ac:dyDescent="0.25">
      <c r="A123" s="41">
        <v>40662</v>
      </c>
      <c r="B123" s="17" t="s">
        <v>19</v>
      </c>
      <c r="H123" s="16"/>
      <c r="T123">
        <v>286.47000000000003</v>
      </c>
      <c r="U123">
        <v>2.292447777182649E-2</v>
      </c>
    </row>
    <row r="124" spans="1:21" x14ac:dyDescent="0.25">
      <c r="A124" s="41">
        <v>40694</v>
      </c>
      <c r="B124" s="17" t="s">
        <v>19</v>
      </c>
      <c r="H124" s="16"/>
      <c r="T124">
        <v>275.89999999999998</v>
      </c>
      <c r="U124">
        <v>-3.6897406360177465E-2</v>
      </c>
    </row>
    <row r="125" spans="1:21" x14ac:dyDescent="0.25">
      <c r="A125" s="41">
        <v>40724</v>
      </c>
      <c r="B125" s="17" t="s">
        <v>19</v>
      </c>
      <c r="H125" s="16"/>
      <c r="T125">
        <v>283.77999999999997</v>
      </c>
      <c r="U125">
        <v>2.8561072852482772E-2</v>
      </c>
    </row>
    <row r="126" spans="1:21" x14ac:dyDescent="0.25">
      <c r="A126" s="41">
        <v>40753</v>
      </c>
      <c r="B126" s="17" t="s">
        <v>19</v>
      </c>
      <c r="H126" s="16"/>
      <c r="T126">
        <v>281.06</v>
      </c>
      <c r="U126">
        <v>-9.5848897032911884E-3</v>
      </c>
    </row>
    <row r="127" spans="1:21" x14ac:dyDescent="0.25">
      <c r="A127" s="41">
        <v>40786</v>
      </c>
      <c r="B127" s="17" t="s">
        <v>19</v>
      </c>
      <c r="H127" s="16"/>
      <c r="T127">
        <v>272.86</v>
      </c>
      <c r="U127">
        <v>-2.9175265067956979E-2</v>
      </c>
    </row>
    <row r="128" spans="1:21" x14ac:dyDescent="0.25">
      <c r="A128" s="41">
        <v>40816</v>
      </c>
      <c r="B128" s="17" t="s">
        <v>19</v>
      </c>
      <c r="H128" s="16"/>
      <c r="T128">
        <v>265.25</v>
      </c>
      <c r="U128">
        <v>-2.7889760316645917E-2</v>
      </c>
    </row>
    <row r="129" spans="1:21" x14ac:dyDescent="0.25">
      <c r="A129" s="41">
        <v>40847</v>
      </c>
      <c r="B129" s="17" t="s">
        <v>19</v>
      </c>
      <c r="H129" s="16"/>
      <c r="T129">
        <v>237.43</v>
      </c>
      <c r="U129">
        <v>-0.10488218661639959</v>
      </c>
    </row>
    <row r="130" spans="1:21" x14ac:dyDescent="0.25">
      <c r="A130" s="41">
        <v>40877</v>
      </c>
      <c r="B130" s="17" t="s">
        <v>19</v>
      </c>
      <c r="H130" s="16"/>
      <c r="T130">
        <v>226.18</v>
      </c>
      <c r="U130">
        <v>-4.7382386387566866E-2</v>
      </c>
    </row>
    <row r="131" spans="1:21" x14ac:dyDescent="0.25">
      <c r="A131" s="41">
        <v>40907</v>
      </c>
      <c r="B131" s="17" t="s">
        <v>19</v>
      </c>
      <c r="H131" s="16"/>
      <c r="T131">
        <v>243.48</v>
      </c>
      <c r="U131">
        <v>7.6487753116986301E-2</v>
      </c>
    </row>
    <row r="132" spans="1:21" x14ac:dyDescent="0.25">
      <c r="A132" s="41">
        <v>40939</v>
      </c>
      <c r="B132" s="17" t="s">
        <v>19</v>
      </c>
      <c r="H132" s="16"/>
      <c r="T132">
        <v>240.08</v>
      </c>
      <c r="U132">
        <v>-1.3964185970100074E-2</v>
      </c>
    </row>
    <row r="133" spans="1:21" x14ac:dyDescent="0.25">
      <c r="A133" s="41">
        <v>40968</v>
      </c>
      <c r="B133" s="17" t="s">
        <v>19</v>
      </c>
      <c r="H133" s="16"/>
      <c r="T133">
        <v>244.54</v>
      </c>
      <c r="U133">
        <v>1.8577140953015547E-2</v>
      </c>
    </row>
    <row r="134" spans="1:21" x14ac:dyDescent="0.25">
      <c r="A134" s="41">
        <v>40998</v>
      </c>
      <c r="B134" s="17" t="s">
        <v>19</v>
      </c>
      <c r="H134" s="16"/>
      <c r="T134">
        <v>254.41</v>
      </c>
      <c r="U134">
        <v>4.0361495051934204E-2</v>
      </c>
    </row>
    <row r="135" spans="1:21" x14ac:dyDescent="0.25">
      <c r="A135" s="41">
        <v>41029</v>
      </c>
      <c r="B135" s="17" t="s">
        <v>19</v>
      </c>
      <c r="H135" s="16"/>
      <c r="T135">
        <v>264.32</v>
      </c>
      <c r="U135">
        <v>3.8952871349396734E-2</v>
      </c>
    </row>
    <row r="136" spans="1:21" x14ac:dyDescent="0.25">
      <c r="A136" s="41">
        <v>41060</v>
      </c>
      <c r="B136" s="17" t="s">
        <v>19</v>
      </c>
      <c r="H136" s="16"/>
      <c r="T136">
        <v>263.32</v>
      </c>
      <c r="U136">
        <v>-3.7832929782082303E-3</v>
      </c>
    </row>
    <row r="137" spans="1:21" x14ac:dyDescent="0.25">
      <c r="A137" s="41">
        <v>41089</v>
      </c>
      <c r="B137" s="17" t="s">
        <v>19</v>
      </c>
      <c r="H137" s="16"/>
      <c r="T137">
        <v>257.27999999999997</v>
      </c>
      <c r="U137">
        <v>-2.293787027191263E-2</v>
      </c>
    </row>
    <row r="138" spans="1:21" x14ac:dyDescent="0.25">
      <c r="A138" s="41">
        <v>41121</v>
      </c>
      <c r="B138" s="17" t="s">
        <v>19</v>
      </c>
      <c r="H138" s="16"/>
      <c r="T138">
        <v>239.73</v>
      </c>
      <c r="U138">
        <v>-6.8213619402984982E-2</v>
      </c>
    </row>
    <row r="139" spans="1:21" x14ac:dyDescent="0.25">
      <c r="A139" s="41">
        <v>41152</v>
      </c>
      <c r="B139" s="17" t="s">
        <v>19</v>
      </c>
      <c r="H139" s="16"/>
      <c r="T139">
        <v>251.17</v>
      </c>
      <c r="U139">
        <v>4.772035206273717E-2</v>
      </c>
    </row>
    <row r="140" spans="1:21" x14ac:dyDescent="0.25">
      <c r="A140" s="41">
        <v>41180</v>
      </c>
      <c r="B140" s="17" t="s">
        <v>19</v>
      </c>
      <c r="H140" s="16"/>
      <c r="T140">
        <v>261.38</v>
      </c>
      <c r="U140">
        <v>4.0649759127284302E-2</v>
      </c>
    </row>
    <row r="141" spans="1:21" x14ac:dyDescent="0.25">
      <c r="A141" s="41">
        <v>41213</v>
      </c>
      <c r="B141" s="17" t="s">
        <v>19</v>
      </c>
      <c r="H141" s="16"/>
      <c r="T141">
        <v>266.23</v>
      </c>
      <c r="U141">
        <v>1.8555360012242783E-2</v>
      </c>
    </row>
    <row r="142" spans="1:21" x14ac:dyDescent="0.25">
      <c r="A142" s="41">
        <v>41243</v>
      </c>
      <c r="B142" s="17" t="s">
        <v>19</v>
      </c>
      <c r="H142" s="16"/>
      <c r="T142">
        <v>268.48</v>
      </c>
      <c r="U142">
        <v>8.4513390677234401E-3</v>
      </c>
    </row>
    <row r="143" spans="1:21" x14ac:dyDescent="0.25">
      <c r="A143" s="41">
        <v>41274</v>
      </c>
      <c r="B143" s="17" t="s">
        <v>19</v>
      </c>
      <c r="H143" s="16"/>
      <c r="T143">
        <v>270.3</v>
      </c>
      <c r="U143">
        <v>6.7789034564957884E-3</v>
      </c>
    </row>
    <row r="144" spans="1:21" x14ac:dyDescent="0.25">
      <c r="A144" s="41">
        <v>41305</v>
      </c>
      <c r="B144" s="17" t="s">
        <v>19</v>
      </c>
      <c r="H144" s="16"/>
      <c r="T144">
        <v>275.77999999999997</v>
      </c>
      <c r="U144">
        <v>2.0273769885312376E-2</v>
      </c>
    </row>
    <row r="145" spans="1:21" x14ac:dyDescent="0.25">
      <c r="A145" s="41">
        <v>41333</v>
      </c>
      <c r="B145" s="17" t="s">
        <v>19</v>
      </c>
      <c r="H145" s="16"/>
      <c r="T145">
        <v>279.68</v>
      </c>
      <c r="U145">
        <v>1.4141707157879546E-2</v>
      </c>
    </row>
    <row r="146" spans="1:21" x14ac:dyDescent="0.25">
      <c r="A146" s="41">
        <v>41362</v>
      </c>
      <c r="B146" s="17" t="s">
        <v>19</v>
      </c>
      <c r="H146" s="16"/>
      <c r="T146">
        <v>287.22000000000003</v>
      </c>
      <c r="U146">
        <v>2.6959382151029887E-2</v>
      </c>
    </row>
    <row r="147" spans="1:21" x14ac:dyDescent="0.25">
      <c r="A147" s="41">
        <v>41394</v>
      </c>
      <c r="B147" s="17" t="s">
        <v>19</v>
      </c>
      <c r="H147" s="16"/>
      <c r="T147">
        <v>289.94</v>
      </c>
      <c r="U147">
        <v>9.4700926119350992E-3</v>
      </c>
    </row>
    <row r="148" spans="1:21" x14ac:dyDescent="0.25">
      <c r="A148" s="41">
        <v>41425</v>
      </c>
      <c r="B148" s="17" t="s">
        <v>19</v>
      </c>
      <c r="H148" s="16"/>
      <c r="T148">
        <v>293.77999999999997</v>
      </c>
      <c r="U148">
        <v>1.324411947299442E-2</v>
      </c>
    </row>
    <row r="149" spans="1:21" x14ac:dyDescent="0.25">
      <c r="A149" s="41">
        <v>41453</v>
      </c>
      <c r="B149" s="17" t="s">
        <v>19</v>
      </c>
      <c r="H149" s="16"/>
      <c r="T149">
        <v>296.72000000000003</v>
      </c>
      <c r="U149">
        <v>1.0007488596909475E-2</v>
      </c>
    </row>
    <row r="150" spans="1:21" x14ac:dyDescent="0.25">
      <c r="A150" s="41">
        <v>41486</v>
      </c>
      <c r="B150" s="17" t="s">
        <v>19</v>
      </c>
      <c r="H150" s="16"/>
      <c r="T150">
        <v>300.88</v>
      </c>
      <c r="U150">
        <v>1.4019951469398606E-2</v>
      </c>
    </row>
    <row r="151" spans="1:21" x14ac:dyDescent="0.25">
      <c r="A151" s="41">
        <v>41516</v>
      </c>
      <c r="B151" s="17" t="s">
        <v>19</v>
      </c>
      <c r="H151" s="16"/>
      <c r="T151">
        <v>285.02</v>
      </c>
      <c r="U151">
        <v>-5.2712044668971059E-2</v>
      </c>
    </row>
    <row r="152" spans="1:21" x14ac:dyDescent="0.25">
      <c r="A152" s="41">
        <v>41547</v>
      </c>
      <c r="B152" s="17" t="s">
        <v>19</v>
      </c>
      <c r="H152" s="16"/>
      <c r="T152">
        <v>299.58</v>
      </c>
      <c r="U152">
        <v>5.1084134446705454E-2</v>
      </c>
    </row>
    <row r="153" spans="1:21" x14ac:dyDescent="0.25">
      <c r="A153" s="41">
        <v>41578</v>
      </c>
      <c r="B153" s="17" t="s">
        <v>19</v>
      </c>
      <c r="H153" s="16"/>
      <c r="T153">
        <v>297.32</v>
      </c>
      <c r="U153">
        <v>-7.543894786033789E-3</v>
      </c>
    </row>
    <row r="154" spans="1:21" x14ac:dyDescent="0.25">
      <c r="A154" s="41">
        <v>41607</v>
      </c>
      <c r="B154" s="17" t="s">
        <v>19</v>
      </c>
      <c r="H154" s="16"/>
      <c r="T154">
        <v>310.45999999999998</v>
      </c>
      <c r="U154">
        <v>4.4194806942015274E-2</v>
      </c>
    </row>
    <row r="155" spans="1:21" x14ac:dyDescent="0.25">
      <c r="A155" s="41">
        <v>41639</v>
      </c>
      <c r="B155" s="17" t="s">
        <v>19</v>
      </c>
      <c r="H155" s="16"/>
      <c r="T155">
        <v>322.37</v>
      </c>
      <c r="U155">
        <v>3.8362429942665699E-2</v>
      </c>
    </row>
    <row r="156" spans="1:21" x14ac:dyDescent="0.25">
      <c r="A156" s="41">
        <v>41670</v>
      </c>
      <c r="B156" s="17" t="s">
        <v>19</v>
      </c>
      <c r="H156" s="16"/>
      <c r="T156">
        <v>325.16000000000003</v>
      </c>
      <c r="U156">
        <v>8.6546514874212832E-3</v>
      </c>
    </row>
    <row r="157" spans="1:21" x14ac:dyDescent="0.25">
      <c r="A157" s="41">
        <v>41698</v>
      </c>
      <c r="B157" s="17" t="s">
        <v>19</v>
      </c>
      <c r="H157" s="16"/>
      <c r="T157">
        <v>328.26</v>
      </c>
      <c r="U157">
        <v>9.5337679911426942E-3</v>
      </c>
    </row>
    <row r="158" spans="1:21" x14ac:dyDescent="0.25">
      <c r="A158" s="41">
        <v>41729</v>
      </c>
      <c r="B158" s="17" t="s">
        <v>19</v>
      </c>
      <c r="H158" s="16"/>
      <c r="T158">
        <v>322.52</v>
      </c>
      <c r="U158">
        <v>-1.7486139036129944E-2</v>
      </c>
    </row>
    <row r="159" spans="1:21" x14ac:dyDescent="0.25">
      <c r="A159" s="41">
        <v>41759</v>
      </c>
      <c r="B159" s="17" t="s">
        <v>19</v>
      </c>
      <c r="H159" s="16"/>
      <c r="T159">
        <v>338.02</v>
      </c>
      <c r="U159">
        <v>4.8059035098598546E-2</v>
      </c>
    </row>
    <row r="160" spans="1:21" x14ac:dyDescent="0.25">
      <c r="A160" s="41">
        <v>41789</v>
      </c>
      <c r="B160" s="17" t="s">
        <v>19</v>
      </c>
      <c r="H160" s="16"/>
      <c r="T160">
        <v>334.31</v>
      </c>
      <c r="U160">
        <v>-1.0975681912312796E-2</v>
      </c>
    </row>
    <row r="161" spans="1:21" x14ac:dyDescent="0.25">
      <c r="A161" s="41">
        <v>41820</v>
      </c>
      <c r="B161" s="17" t="s">
        <v>19</v>
      </c>
      <c r="H161" s="16"/>
      <c r="T161">
        <v>337.89</v>
      </c>
      <c r="U161">
        <v>1.070862373246384E-2</v>
      </c>
    </row>
    <row r="162" spans="1:21" x14ac:dyDescent="0.25">
      <c r="A162" s="41">
        <v>41851</v>
      </c>
      <c r="B162" s="17" t="s">
        <v>19</v>
      </c>
      <c r="H162" s="16"/>
      <c r="T162">
        <v>344.24</v>
      </c>
      <c r="U162">
        <v>1.8793098345615489E-2</v>
      </c>
    </row>
    <row r="163" spans="1:21" x14ac:dyDescent="0.25">
      <c r="A163" s="41">
        <v>41880</v>
      </c>
      <c r="B163" s="17" t="s">
        <v>19</v>
      </c>
      <c r="H163" s="16"/>
      <c r="J163" t="s">
        <v>61</v>
      </c>
      <c r="N163" t="s">
        <v>26</v>
      </c>
      <c r="O163">
        <v>1</v>
      </c>
      <c r="T163">
        <v>341.86</v>
      </c>
      <c r="U163">
        <v>-6.9137810829653645E-3</v>
      </c>
    </row>
    <row r="164" spans="1:21" x14ac:dyDescent="0.25">
      <c r="A164" s="41">
        <v>41912</v>
      </c>
      <c r="B164" s="17" t="s">
        <v>19</v>
      </c>
      <c r="H164" s="16"/>
      <c r="J164" t="s">
        <v>62</v>
      </c>
      <c r="K164">
        <v>1</v>
      </c>
      <c r="N164" t="s">
        <v>23</v>
      </c>
      <c r="O164">
        <v>0.5</v>
      </c>
      <c r="T164">
        <v>335.99</v>
      </c>
      <c r="U164">
        <v>-1.7170771660913853E-2</v>
      </c>
    </row>
    <row r="165" spans="1:21" x14ac:dyDescent="0.25">
      <c r="A165" s="41">
        <v>41943</v>
      </c>
      <c r="B165" s="17" t="s">
        <v>19</v>
      </c>
      <c r="H165" s="16"/>
      <c r="N165" t="s">
        <v>27</v>
      </c>
      <c r="O165">
        <v>0</v>
      </c>
      <c r="T165">
        <v>342</v>
      </c>
      <c r="U165">
        <v>1.7887437126104855E-2</v>
      </c>
    </row>
    <row r="166" spans="1:21" x14ac:dyDescent="0.25">
      <c r="A166" s="41">
        <v>41971</v>
      </c>
      <c r="B166" s="17" t="s">
        <v>19</v>
      </c>
      <c r="H166" s="16"/>
      <c r="N166" t="s">
        <v>28</v>
      </c>
      <c r="O166">
        <v>0.5</v>
      </c>
      <c r="T166">
        <v>343.08</v>
      </c>
      <c r="U166">
        <v>3.1578947368420263E-3</v>
      </c>
    </row>
    <row r="167" spans="1:21" x14ac:dyDescent="0.25">
      <c r="A167" s="41">
        <v>42004</v>
      </c>
      <c r="B167" s="17" t="s">
        <v>19</v>
      </c>
      <c r="H167" s="16"/>
      <c r="T167">
        <v>336.8</v>
      </c>
      <c r="U167">
        <v>-1.8304768567097951E-2</v>
      </c>
    </row>
    <row r="168" spans="1:21" x14ac:dyDescent="0.25">
      <c r="A168" s="41">
        <v>42034</v>
      </c>
      <c r="B168" s="17" t="s">
        <v>19</v>
      </c>
      <c r="H168" s="16"/>
      <c r="T168">
        <v>347.25</v>
      </c>
      <c r="U168">
        <v>3.1027315914489373E-2</v>
      </c>
    </row>
    <row r="169" spans="1:21" x14ac:dyDescent="0.25">
      <c r="A169" s="41">
        <v>42062</v>
      </c>
      <c r="B169" s="17" t="s">
        <v>19</v>
      </c>
      <c r="H169" s="16"/>
      <c r="T169">
        <v>342.54</v>
      </c>
      <c r="U169">
        <v>-1.3563714902807722E-2</v>
      </c>
    </row>
    <row r="170" spans="1:21" x14ac:dyDescent="0.25">
      <c r="A170" s="41">
        <v>42094</v>
      </c>
      <c r="B170" s="17" t="s">
        <v>19</v>
      </c>
      <c r="H170" s="16"/>
      <c r="T170">
        <v>367.05</v>
      </c>
      <c r="U170">
        <v>7.1553687160623491E-2</v>
      </c>
    </row>
    <row r="171" spans="1:21" x14ac:dyDescent="0.25">
      <c r="A171" s="41">
        <v>42124</v>
      </c>
      <c r="B171" s="17" t="s">
        <v>19</v>
      </c>
      <c r="H171" s="16"/>
      <c r="T171">
        <v>392.21</v>
      </c>
      <c r="U171">
        <v>6.8546519547745488E-2</v>
      </c>
    </row>
    <row r="172" spans="1:21" x14ac:dyDescent="0.25">
      <c r="A172" s="41">
        <v>42153</v>
      </c>
      <c r="B172" s="17" t="s">
        <v>19</v>
      </c>
      <c r="H172" s="16"/>
      <c r="T172">
        <v>397.3</v>
      </c>
      <c r="U172">
        <v>1.2977741516024599E-2</v>
      </c>
    </row>
    <row r="173" spans="1:21" x14ac:dyDescent="0.25">
      <c r="A173" s="41">
        <v>42185</v>
      </c>
      <c r="B173" s="17" t="s">
        <v>19</v>
      </c>
      <c r="H173" s="16"/>
      <c r="T173">
        <v>395.79</v>
      </c>
      <c r="U173">
        <v>-3.8006544173169177E-3</v>
      </c>
    </row>
    <row r="174" spans="1:21" x14ac:dyDescent="0.25">
      <c r="A174" s="41">
        <v>42216</v>
      </c>
      <c r="B174" s="17" t="s">
        <v>19</v>
      </c>
      <c r="H174" s="16"/>
      <c r="T174">
        <v>399.87</v>
      </c>
      <c r="U174">
        <v>1.0308496930190314E-2</v>
      </c>
    </row>
    <row r="175" spans="1:21" x14ac:dyDescent="0.25">
      <c r="A175" s="41">
        <v>42247</v>
      </c>
      <c r="B175" s="17" t="s">
        <v>19</v>
      </c>
      <c r="H175" s="16"/>
      <c r="T175">
        <v>381.31</v>
      </c>
      <c r="U175">
        <v>-4.6415084902593384E-2</v>
      </c>
    </row>
    <row r="176" spans="1:21" x14ac:dyDescent="0.25">
      <c r="A176" s="41">
        <v>42277</v>
      </c>
      <c r="B176" s="17" t="s">
        <v>19</v>
      </c>
      <c r="H176" s="16"/>
      <c r="T176">
        <v>396.37</v>
      </c>
      <c r="U176">
        <v>3.9495423671028762E-2</v>
      </c>
    </row>
    <row r="177" spans="1:25" x14ac:dyDescent="0.25">
      <c r="A177" s="41">
        <v>42307</v>
      </c>
      <c r="B177" s="17" t="s">
        <v>19</v>
      </c>
      <c r="H177" s="16"/>
      <c r="T177">
        <v>362.79</v>
      </c>
      <c r="U177">
        <v>-8.4718823321643932E-2</v>
      </c>
    </row>
    <row r="178" spans="1:25" x14ac:dyDescent="0.25">
      <c r="A178" s="41">
        <v>42338</v>
      </c>
      <c r="B178" s="17" t="s">
        <v>19</v>
      </c>
      <c r="H178" s="16"/>
      <c r="T178">
        <v>347.77</v>
      </c>
      <c r="U178">
        <v>-4.1401361669285319E-2</v>
      </c>
    </row>
    <row r="179" spans="1:25" x14ac:dyDescent="0.25">
      <c r="A179" s="41">
        <v>42369</v>
      </c>
      <c r="B179" s="17" t="s">
        <v>19</v>
      </c>
      <c r="H179" s="16"/>
      <c r="T179">
        <v>375.47</v>
      </c>
      <c r="U179">
        <v>7.965034361790857E-2</v>
      </c>
    </row>
    <row r="180" spans="1:25" x14ac:dyDescent="0.25">
      <c r="A180" s="41">
        <v>42398</v>
      </c>
      <c r="B180" s="17">
        <v>36.038800000000002</v>
      </c>
      <c r="C180" s="17">
        <v>36.038800000000002</v>
      </c>
      <c r="D180" s="17">
        <v>36.038800000000002</v>
      </c>
      <c r="E180" s="17">
        <v>36.038800000000002</v>
      </c>
      <c r="H180" s="16"/>
      <c r="T180">
        <v>385.43</v>
      </c>
      <c r="U180">
        <v>2.6526753136069336E-2</v>
      </c>
    </row>
    <row r="181" spans="1:25" x14ac:dyDescent="0.25">
      <c r="A181" s="41">
        <v>42429</v>
      </c>
      <c r="B181" s="17">
        <v>25.3385</v>
      </c>
      <c r="C181" s="17">
        <v>25.3385</v>
      </c>
      <c r="D181" s="17">
        <v>25.3385</v>
      </c>
      <c r="E181" s="17">
        <v>32.989214500000003</v>
      </c>
      <c r="H181" s="16"/>
      <c r="T181">
        <v>365.81</v>
      </c>
      <c r="U181">
        <v>-5.0904184936304886E-2</v>
      </c>
    </row>
    <row r="182" spans="1:25" x14ac:dyDescent="0.25">
      <c r="A182" s="43">
        <v>42460</v>
      </c>
      <c r="B182" s="17">
        <v>22.623999999999999</v>
      </c>
      <c r="C182" s="17">
        <v>22.623999999999999</v>
      </c>
      <c r="D182" s="17">
        <v>22.623999999999999</v>
      </c>
      <c r="E182" s="17">
        <v>30.0351283675</v>
      </c>
      <c r="F182" s="42">
        <v>-1.5073689522723666</v>
      </c>
      <c r="H182" s="16"/>
      <c r="T182">
        <v>342.27</v>
      </c>
      <c r="U182">
        <v>-6.4350345807933085E-2</v>
      </c>
      <c r="W182">
        <v>100</v>
      </c>
      <c r="X182">
        <v>100</v>
      </c>
      <c r="Y182">
        <v>1</v>
      </c>
    </row>
    <row r="183" spans="1:25" x14ac:dyDescent="0.25">
      <c r="A183" s="43">
        <v>42489</v>
      </c>
      <c r="B183" s="17">
        <v>29.670300000000001</v>
      </c>
      <c r="C183" s="17">
        <v>29.670300000000001</v>
      </c>
      <c r="D183" s="17">
        <v>29.670300000000001</v>
      </c>
      <c r="E183" s="17">
        <v>29.931152282762497</v>
      </c>
      <c r="F183" s="42">
        <v>0.80833585595747071</v>
      </c>
      <c r="G183" t="s">
        <v>26</v>
      </c>
      <c r="H183" s="16"/>
      <c r="T183">
        <v>333.92</v>
      </c>
      <c r="U183">
        <v>-2.4395944722003016E-2</v>
      </c>
      <c r="V183">
        <v>1</v>
      </c>
      <c r="W183">
        <v>97.560405527799702</v>
      </c>
      <c r="X183">
        <v>97.560405527799702</v>
      </c>
      <c r="Y183">
        <v>1</v>
      </c>
    </row>
    <row r="184" spans="1:25" x14ac:dyDescent="0.25">
      <c r="A184" s="43">
        <v>42521</v>
      </c>
      <c r="B184" s="17">
        <v>27.854800000000001</v>
      </c>
      <c r="C184" s="17">
        <v>27.854800000000001</v>
      </c>
      <c r="D184" s="17">
        <v>27.854800000000001</v>
      </c>
      <c r="E184" s="17">
        <v>29.339391882175185</v>
      </c>
      <c r="F184" s="42">
        <v>7.897850855938611E-2</v>
      </c>
      <c r="G184" t="s">
        <v>26</v>
      </c>
      <c r="H184" s="16"/>
      <c r="T184">
        <v>337.54</v>
      </c>
      <c r="U184">
        <v>1.0840919980833696E-2</v>
      </c>
      <c r="V184">
        <v>1</v>
      </c>
      <c r="W184">
        <v>98.618050077424257</v>
      </c>
      <c r="X184">
        <v>98.618050077424257</v>
      </c>
      <c r="Y184">
        <v>1</v>
      </c>
    </row>
    <row r="185" spans="1:25" x14ac:dyDescent="0.25">
      <c r="A185" s="43">
        <v>42551</v>
      </c>
      <c r="B185" s="17">
        <v>8.0914999999999999</v>
      </c>
      <c r="C185" s="17">
        <v>8.0914999999999999</v>
      </c>
      <c r="D185" s="17">
        <v>8.0914999999999999</v>
      </c>
      <c r="E185" s="17">
        <v>23.283742695755258</v>
      </c>
      <c r="F185" s="42">
        <v>-5.430349264827103</v>
      </c>
      <c r="G185" t="s">
        <v>27</v>
      </c>
      <c r="H185" s="16"/>
      <c r="T185">
        <v>341.48</v>
      </c>
      <c r="U185">
        <v>1.1672690644071837E-2</v>
      </c>
      <c r="V185">
        <v>0</v>
      </c>
      <c r="W185">
        <v>98.618050077424257</v>
      </c>
      <c r="X185">
        <v>99.76918806789962</v>
      </c>
      <c r="Y185">
        <v>0.9884619889891062</v>
      </c>
    </row>
    <row r="186" spans="1:25" x14ac:dyDescent="0.25">
      <c r="A186" s="43">
        <v>42580</v>
      </c>
      <c r="B186" s="17">
        <v>15.8508</v>
      </c>
      <c r="C186" s="17">
        <v>15.8508</v>
      </c>
      <c r="D186" s="17">
        <v>15.8508</v>
      </c>
      <c r="E186" s="17">
        <v>21.16535402746501</v>
      </c>
      <c r="F186" s="42">
        <v>-1.682796138601113</v>
      </c>
      <c r="G186" t="s">
        <v>28</v>
      </c>
      <c r="H186" s="16"/>
      <c r="T186">
        <v>347.45</v>
      </c>
      <c r="U186">
        <v>1.7482722267775586E-2</v>
      </c>
      <c r="V186">
        <v>0.5</v>
      </c>
      <c r="W186">
        <v>99.480106067470857</v>
      </c>
      <c r="X186">
        <v>101.51342507377218</v>
      </c>
      <c r="Y186">
        <v>0.97996994973991203</v>
      </c>
    </row>
    <row r="187" spans="1:25" x14ac:dyDescent="0.25">
      <c r="A187" s="43">
        <v>42613</v>
      </c>
      <c r="B187" s="17">
        <v>24.891500000000001</v>
      </c>
      <c r="C187" s="17">
        <v>24.891500000000001</v>
      </c>
      <c r="D187" s="17">
        <v>24.891500000000001</v>
      </c>
      <c r="E187" s="17">
        <v>22.227305629637485</v>
      </c>
      <c r="F187" s="42">
        <v>-6.4253529059738662E-2</v>
      </c>
      <c r="G187" t="s">
        <v>28</v>
      </c>
      <c r="H187" s="16"/>
      <c r="T187">
        <v>329.88</v>
      </c>
      <c r="U187">
        <v>-5.056842711181464E-2</v>
      </c>
      <c r="V187">
        <v>0.5</v>
      </c>
      <c r="W187">
        <v>96.964829821096615</v>
      </c>
      <c r="X187">
        <v>96.380050837058477</v>
      </c>
      <c r="Y187">
        <v>1.0060674276363142</v>
      </c>
    </row>
    <row r="188" spans="1:25" x14ac:dyDescent="0.25">
      <c r="A188" s="43">
        <v>42643</v>
      </c>
      <c r="B188" s="17">
        <v>31.607700000000001</v>
      </c>
      <c r="C188" s="17">
        <v>31.607700000000001</v>
      </c>
      <c r="D188" s="17">
        <v>31.607700000000001</v>
      </c>
      <c r="E188" s="17">
        <v>24.900718025190805</v>
      </c>
      <c r="F188" s="42">
        <v>1.0464174803148019</v>
      </c>
      <c r="G188" t="s">
        <v>26</v>
      </c>
      <c r="H188" s="16"/>
      <c r="T188">
        <v>341.89</v>
      </c>
      <c r="U188">
        <v>3.6407178367891424E-2</v>
      </c>
      <c r="V188">
        <v>1</v>
      </c>
      <c r="W188">
        <v>100.49504567580551</v>
      </c>
      <c r="X188">
        <v>99.888976538989709</v>
      </c>
      <c r="Y188">
        <v>1.0060674276363142</v>
      </c>
    </row>
    <row r="189" spans="1:25" x14ac:dyDescent="0.25">
      <c r="A189" s="43">
        <v>42674</v>
      </c>
      <c r="B189" s="17">
        <v>48.585299999999997</v>
      </c>
      <c r="C189" s="17">
        <v>48.585299999999997</v>
      </c>
      <c r="D189" s="17">
        <v>48.585299999999997</v>
      </c>
      <c r="E189" s="17">
        <v>31.650823888011423</v>
      </c>
      <c r="F189" s="42">
        <v>3.8147029865441406</v>
      </c>
      <c r="G189" t="s">
        <v>26</v>
      </c>
      <c r="H189" s="16"/>
      <c r="T189">
        <v>343.53</v>
      </c>
      <c r="U189">
        <v>4.7968644885780787E-3</v>
      </c>
      <c r="V189">
        <v>1</v>
      </c>
      <c r="W189">
        <v>100.97710679168581</v>
      </c>
      <c r="X189">
        <v>100.36813042335</v>
      </c>
      <c r="Y189">
        <v>1.0060674276363142</v>
      </c>
    </row>
    <row r="190" spans="1:25" x14ac:dyDescent="0.25">
      <c r="A190" s="43">
        <v>42704</v>
      </c>
      <c r="B190" s="17">
        <v>49.701799999999999</v>
      </c>
      <c r="C190" s="17">
        <v>49.701799999999999</v>
      </c>
      <c r="D190" s="17">
        <v>49.701799999999999</v>
      </c>
      <c r="E190" s="17">
        <v>36.795352079928165</v>
      </c>
      <c r="F190" s="42">
        <v>3.0022050243891027</v>
      </c>
      <c r="G190" t="s">
        <v>26</v>
      </c>
      <c r="H190" s="16"/>
      <c r="T190">
        <v>342.92</v>
      </c>
      <c r="U190">
        <v>-1.7756818909555605E-3</v>
      </c>
      <c r="V190">
        <v>1</v>
      </c>
      <c r="W190">
        <v>100.79780357175473</v>
      </c>
      <c r="X190">
        <v>100.18990855172818</v>
      </c>
      <c r="Y190">
        <v>1.0060674276363142</v>
      </c>
    </row>
    <row r="191" spans="1:25" x14ac:dyDescent="0.25">
      <c r="A191" s="43">
        <v>42734</v>
      </c>
      <c r="B191" s="17">
        <v>70.730999999999995</v>
      </c>
      <c r="C191" s="17">
        <v>70.730999999999995</v>
      </c>
      <c r="D191" s="17">
        <v>70.730999999999995</v>
      </c>
      <c r="E191" s="17">
        <v>46.467011737148638</v>
      </c>
      <c r="F191" s="42">
        <v>4.713229278088348</v>
      </c>
      <c r="G191" t="s">
        <v>26</v>
      </c>
      <c r="H191" s="16"/>
      <c r="T191">
        <v>338.97</v>
      </c>
      <c r="U191">
        <v>-1.1518721567712498E-2</v>
      </c>
      <c r="V191">
        <v>1</v>
      </c>
      <c r="W191">
        <v>99.636741737774713</v>
      </c>
      <c r="X191">
        <v>99.035848891226252</v>
      </c>
      <c r="Y191">
        <v>1.0060674276363142</v>
      </c>
    </row>
    <row r="192" spans="1:25" x14ac:dyDescent="0.25">
      <c r="A192" s="43">
        <v>42766</v>
      </c>
      <c r="B192" s="17">
        <v>61.963500000000003</v>
      </c>
      <c r="C192" s="17">
        <v>61.963500000000003</v>
      </c>
      <c r="D192" s="17">
        <v>61.963500000000003</v>
      </c>
      <c r="E192" s="17">
        <v>50.883510892061281</v>
      </c>
      <c r="F192" s="42">
        <v>2.6657354404649389</v>
      </c>
      <c r="G192" t="s">
        <v>23</v>
      </c>
      <c r="H192" s="16"/>
      <c r="T192">
        <v>341.99</v>
      </c>
      <c r="U192">
        <v>8.9093430097058057E-3</v>
      </c>
      <c r="V192">
        <v>0.5</v>
      </c>
      <c r="W192">
        <v>100.08059069203038</v>
      </c>
      <c r="X192">
        <v>99.918193239255572</v>
      </c>
      <c r="Y192">
        <v>1.0016253041364143</v>
      </c>
    </row>
    <row r="193" spans="1:25" x14ac:dyDescent="0.25">
      <c r="A193" s="43">
        <v>42794</v>
      </c>
      <c r="B193" s="17">
        <v>63.960900000000002</v>
      </c>
      <c r="C193" s="17">
        <v>63.960900000000002</v>
      </c>
      <c r="D193" s="17">
        <v>63.960900000000002</v>
      </c>
      <c r="E193" s="17">
        <v>54.610566787823814</v>
      </c>
      <c r="F193" s="42">
        <v>2.40158573720054</v>
      </c>
      <c r="G193" t="s">
        <v>26</v>
      </c>
      <c r="H193" s="16"/>
      <c r="T193">
        <v>361.42</v>
      </c>
      <c r="U193">
        <v>5.6814526740547988E-2</v>
      </c>
      <c r="V193">
        <v>1</v>
      </c>
      <c r="W193">
        <v>105.76662208811258</v>
      </c>
      <c r="X193">
        <v>105.59499810091449</v>
      </c>
      <c r="Y193">
        <v>1.0016253041364145</v>
      </c>
    </row>
    <row r="194" spans="1:25" x14ac:dyDescent="0.25">
      <c r="A194" s="43">
        <v>42825</v>
      </c>
      <c r="B194" s="17">
        <v>68.098699999999994</v>
      </c>
      <c r="C194" s="17">
        <v>68.098699999999994</v>
      </c>
      <c r="D194" s="17">
        <v>68.098699999999994</v>
      </c>
      <c r="E194" s="17">
        <v>58.454684753294025</v>
      </c>
      <c r="F194" s="42">
        <v>2.3766336946465945</v>
      </c>
      <c r="G194" t="s">
        <v>26</v>
      </c>
      <c r="H194" s="16"/>
      <c r="T194">
        <v>360.12</v>
      </c>
      <c r="U194">
        <v>-3.5969232471916301E-3</v>
      </c>
      <c r="V194">
        <v>1</v>
      </c>
      <c r="W194">
        <v>105.38618766634691</v>
      </c>
      <c r="X194">
        <v>105.21518099745816</v>
      </c>
      <c r="Y194">
        <v>1.0016253041364143</v>
      </c>
    </row>
    <row r="195" spans="1:25" x14ac:dyDescent="0.25">
      <c r="A195" s="43">
        <v>42853</v>
      </c>
      <c r="B195" s="17">
        <v>72.133399999999995</v>
      </c>
      <c r="C195" s="17">
        <v>72.133399999999995</v>
      </c>
      <c r="D195" s="17">
        <v>72.133399999999995</v>
      </c>
      <c r="E195" s="17">
        <v>62.353118598605228</v>
      </c>
      <c r="F195" s="42">
        <v>2.3554595266680494</v>
      </c>
      <c r="G195" t="s">
        <v>26</v>
      </c>
      <c r="H195" s="16"/>
      <c r="T195">
        <v>370.24</v>
      </c>
      <c r="U195">
        <v>2.8101743863156781E-2</v>
      </c>
      <c r="V195">
        <v>1</v>
      </c>
      <c r="W195">
        <v>108.34772331886117</v>
      </c>
      <c r="X195">
        <v>108.17191106436441</v>
      </c>
      <c r="Y195">
        <v>1.0016253041364145</v>
      </c>
    </row>
    <row r="196" spans="1:25" x14ac:dyDescent="0.25">
      <c r="A196" s="43">
        <v>42886</v>
      </c>
      <c r="B196" s="17">
        <v>78.389499999999998</v>
      </c>
      <c r="C196" s="17">
        <v>78.389499999999998</v>
      </c>
      <c r="D196" s="17">
        <v>78.389499999999998</v>
      </c>
      <c r="E196" s="17">
        <v>66.92348729800274</v>
      </c>
      <c r="F196" s="42">
        <v>2.4142921177159549</v>
      </c>
      <c r="G196" t="s">
        <v>26</v>
      </c>
      <c r="H196" s="16"/>
      <c r="T196">
        <v>381.14</v>
      </c>
      <c r="U196">
        <v>2.9440363007778636E-2</v>
      </c>
      <c r="V196">
        <v>1</v>
      </c>
      <c r="W196">
        <v>111.53751962443481</v>
      </c>
      <c r="X196">
        <v>111.35653139334444</v>
      </c>
      <c r="Y196">
        <v>1.0016253041364145</v>
      </c>
    </row>
    <row r="197" spans="1:25" x14ac:dyDescent="0.25">
      <c r="A197" s="43">
        <v>42916</v>
      </c>
      <c r="B197" s="17">
        <v>73.400499999999994</v>
      </c>
      <c r="C197" s="17">
        <v>73.400499999999994</v>
      </c>
      <c r="D197" s="17">
        <v>73.400499999999994</v>
      </c>
      <c r="E197" s="17">
        <v>68.769435918071963</v>
      </c>
      <c r="F197" s="42">
        <v>1.8967437479308911</v>
      </c>
      <c r="G197" t="s">
        <v>26</v>
      </c>
      <c r="H197" s="16"/>
      <c r="T197">
        <v>387.09</v>
      </c>
      <c r="U197">
        <v>1.5611061552185612E-2</v>
      </c>
      <c r="V197">
        <v>1</v>
      </c>
      <c r="W197">
        <v>113.27873870866998</v>
      </c>
      <c r="X197">
        <v>113.09492505916383</v>
      </c>
      <c r="Y197">
        <v>1.0016253041364145</v>
      </c>
    </row>
    <row r="198" spans="1:25" x14ac:dyDescent="0.25">
      <c r="A198" s="43">
        <v>42947</v>
      </c>
      <c r="B198" s="17">
        <v>71.1965</v>
      </c>
      <c r="C198" s="17">
        <v>71.1965</v>
      </c>
      <c r="D198" s="17">
        <v>71.1965</v>
      </c>
      <c r="E198" s="17">
        <v>69.461149181421447</v>
      </c>
      <c r="F198" s="42">
        <v>1.4244515087396683</v>
      </c>
      <c r="G198" t="s">
        <v>26</v>
      </c>
      <c r="H198" s="16"/>
      <c r="T198">
        <v>389.99</v>
      </c>
      <c r="U198">
        <v>7.4917977731276952E-3</v>
      </c>
      <c r="V198">
        <v>1</v>
      </c>
      <c r="W198">
        <v>114.1274001110703</v>
      </c>
      <c r="X198">
        <v>113.94220936687411</v>
      </c>
      <c r="Y198">
        <v>1.0016253041364145</v>
      </c>
    </row>
    <row r="199" spans="1:25" x14ac:dyDescent="0.25">
      <c r="A199" s="43">
        <v>42978</v>
      </c>
      <c r="B199" s="17">
        <v>54.533200000000001</v>
      </c>
      <c r="C199" s="17">
        <v>54.533200000000001</v>
      </c>
      <c r="D199" s="17">
        <v>54.533200000000001</v>
      </c>
      <c r="E199" s="17">
        <v>65.206683664716337</v>
      </c>
      <c r="F199" s="42">
        <v>0.28986564746755816</v>
      </c>
      <c r="G199" t="s">
        <v>23</v>
      </c>
      <c r="H199" s="16"/>
      <c r="T199">
        <v>379.37</v>
      </c>
      <c r="U199">
        <v>-2.7231467473525006E-2</v>
      </c>
      <c r="V199">
        <v>0.5</v>
      </c>
      <c r="W199">
        <v>112.57347181908901</v>
      </c>
      <c r="X199">
        <v>110.83939579863851</v>
      </c>
      <c r="Y199">
        <v>1.0156449429190393</v>
      </c>
    </row>
    <row r="200" spans="1:25" x14ac:dyDescent="0.25">
      <c r="A200" s="43">
        <v>43007</v>
      </c>
      <c r="B200" s="17">
        <v>62.305999999999997</v>
      </c>
      <c r="C200" s="17">
        <v>62.305999999999997</v>
      </c>
      <c r="D200" s="17">
        <v>62.305999999999997</v>
      </c>
      <c r="E200" s="17">
        <v>64.379988820272189</v>
      </c>
      <c r="F200" s="42">
        <v>0.66266143261577337</v>
      </c>
      <c r="G200" t="s">
        <v>26</v>
      </c>
      <c r="H200" s="16"/>
      <c r="T200">
        <v>377.85</v>
      </c>
      <c r="U200">
        <v>-4.006642591665055E-3</v>
      </c>
      <c r="V200">
        <v>1</v>
      </c>
      <c r="W200">
        <v>112.12243015220704</v>
      </c>
      <c r="X200">
        <v>110.39530195459726</v>
      </c>
      <c r="Y200">
        <v>1.0156449429190393</v>
      </c>
    </row>
    <row r="201" spans="1:25" x14ac:dyDescent="0.25">
      <c r="A201" s="43">
        <v>43039</v>
      </c>
      <c r="B201" s="17">
        <v>59.680900000000001</v>
      </c>
      <c r="C201" s="17">
        <v>59.680900000000001</v>
      </c>
      <c r="D201" s="17">
        <v>59.680900000000001</v>
      </c>
      <c r="E201" s="17">
        <v>63.040748506494623</v>
      </c>
      <c r="F201" s="42">
        <v>0.38113780575204959</v>
      </c>
      <c r="G201" t="s">
        <v>26</v>
      </c>
      <c r="H201" s="16"/>
      <c r="T201">
        <v>373.88</v>
      </c>
      <c r="U201">
        <v>-1.0506814873627146E-2</v>
      </c>
      <c r="V201">
        <v>1</v>
      </c>
      <c r="W201">
        <v>110.94438053541661</v>
      </c>
      <c r="X201">
        <v>109.23539895404214</v>
      </c>
      <c r="Y201">
        <v>1.0156449429190393</v>
      </c>
    </row>
    <row r="202" spans="1:25" x14ac:dyDescent="0.25">
      <c r="A202" s="43">
        <v>43069</v>
      </c>
      <c r="B202" s="17">
        <v>48.968800000000002</v>
      </c>
      <c r="C202" s="17">
        <v>48.968800000000002</v>
      </c>
      <c r="D202" s="17">
        <v>48.968800000000002</v>
      </c>
      <c r="E202" s="17">
        <v>59.030243182143657</v>
      </c>
      <c r="F202" s="42">
        <v>-0.43060751838372541</v>
      </c>
      <c r="G202" t="s">
        <v>27</v>
      </c>
      <c r="H202" s="16"/>
      <c r="T202">
        <v>388.16</v>
      </c>
      <c r="U202">
        <v>3.8194072964587544E-2</v>
      </c>
      <c r="V202">
        <v>0</v>
      </c>
      <c r="W202">
        <v>110.94438053541661</v>
      </c>
      <c r="X202">
        <v>113.40754375200865</v>
      </c>
      <c r="Y202">
        <v>0.97828042884009281</v>
      </c>
    </row>
    <row r="203" spans="1:25" x14ac:dyDescent="0.25">
      <c r="A203" s="43">
        <v>43098</v>
      </c>
      <c r="B203" s="17">
        <v>37.733400000000003</v>
      </c>
      <c r="C203" s="17">
        <v>37.733400000000003</v>
      </c>
      <c r="D203" s="17">
        <v>37.733400000000003</v>
      </c>
      <c r="E203" s="17">
        <v>52.960642875232715</v>
      </c>
      <c r="F203" s="42">
        <v>-1.1102062021500014</v>
      </c>
      <c r="G203" t="s">
        <v>27</v>
      </c>
      <c r="H203" s="16"/>
      <c r="T203">
        <v>395.22</v>
      </c>
      <c r="U203">
        <v>1.8188375927452594E-2</v>
      </c>
      <c r="V203">
        <v>0</v>
      </c>
      <c r="W203">
        <v>110.94438053541661</v>
      </c>
      <c r="X203">
        <v>115.47024279077921</v>
      </c>
      <c r="Y203">
        <v>0.96080494726625787</v>
      </c>
    </row>
    <row r="204" spans="1:25" x14ac:dyDescent="0.25">
      <c r="A204" s="43">
        <v>43131</v>
      </c>
      <c r="B204" s="17">
        <v>30.9984</v>
      </c>
      <c r="C204" s="17">
        <v>30.9984</v>
      </c>
      <c r="D204" s="17">
        <v>30.9984</v>
      </c>
      <c r="E204" s="17">
        <v>46.701403655791388</v>
      </c>
      <c r="F204" s="42">
        <v>-1.5351684199468965</v>
      </c>
      <c r="G204" t="s">
        <v>27</v>
      </c>
      <c r="H204" s="16"/>
      <c r="T204">
        <v>386.69</v>
      </c>
      <c r="U204">
        <v>-2.1582915844339912E-2</v>
      </c>
      <c r="V204">
        <v>0</v>
      </c>
      <c r="W204">
        <v>110.94438053541661</v>
      </c>
      <c r="X204">
        <v>112.97805825810032</v>
      </c>
      <c r="Y204">
        <v>0.98199935674201677</v>
      </c>
    </row>
    <row r="205" spans="1:25" x14ac:dyDescent="0.25">
      <c r="A205" s="43">
        <v>43159</v>
      </c>
      <c r="B205" s="17">
        <v>12.8705</v>
      </c>
      <c r="C205" s="17">
        <v>12.8705</v>
      </c>
      <c r="D205" s="17">
        <v>12.8705</v>
      </c>
      <c r="E205" s="17">
        <v>37.059596113890841</v>
      </c>
      <c r="F205" s="42">
        <v>-2.6277897308435065</v>
      </c>
      <c r="G205" t="s">
        <v>27</v>
      </c>
      <c r="H205" s="16"/>
      <c r="T205">
        <v>389.18</v>
      </c>
      <c r="U205">
        <v>6.4392665959813744E-3</v>
      </c>
      <c r="V205">
        <v>0</v>
      </c>
      <c r="W205">
        <v>110.94438053541661</v>
      </c>
      <c r="X205">
        <v>113.70555409472054</v>
      </c>
      <c r="Y205">
        <v>0.97571645834464893</v>
      </c>
    </row>
    <row r="206" spans="1:25" x14ac:dyDescent="0.25">
      <c r="A206" s="43">
        <v>43189</v>
      </c>
      <c r="B206" s="17">
        <v>6.9545000000000003</v>
      </c>
      <c r="C206" s="17">
        <v>6.9545000000000003</v>
      </c>
      <c r="D206" s="17">
        <v>6.9545000000000003</v>
      </c>
      <c r="E206" s="17">
        <v>28.479643721431948</v>
      </c>
      <c r="F206" s="42">
        <v>-3.0264734774466926</v>
      </c>
      <c r="G206" t="s">
        <v>27</v>
      </c>
      <c r="H206" s="16"/>
      <c r="T206">
        <v>395.46</v>
      </c>
      <c r="U206">
        <v>1.6136492111619161E-2</v>
      </c>
      <c r="V206">
        <v>0</v>
      </c>
      <c r="W206">
        <v>110.94438053541661</v>
      </c>
      <c r="X206">
        <v>115.54036287141729</v>
      </c>
      <c r="Y206">
        <v>0.96022184609965733</v>
      </c>
    </row>
    <row r="207" spans="1:25" x14ac:dyDescent="0.25">
      <c r="A207" s="43">
        <v>43220</v>
      </c>
      <c r="B207" s="17">
        <v>16.302399999999999</v>
      </c>
      <c r="C207" s="17">
        <v>16.302399999999999</v>
      </c>
      <c r="D207" s="17">
        <v>16.302399999999999</v>
      </c>
      <c r="E207" s="17">
        <v>25.00912926082384</v>
      </c>
      <c r="F207" s="42">
        <v>-2.3917504563150853</v>
      </c>
      <c r="G207" t="s">
        <v>28</v>
      </c>
      <c r="H207" s="16"/>
      <c r="T207">
        <v>379.63</v>
      </c>
      <c r="U207">
        <v>-4.0029332928741224E-2</v>
      </c>
      <c r="V207">
        <v>0.5</v>
      </c>
      <c r="W207">
        <v>108.72386576290404</v>
      </c>
      <c r="X207">
        <v>110.91535921932976</v>
      </c>
      <c r="Y207">
        <v>0.98024174945787135</v>
      </c>
    </row>
    <row r="208" spans="1:25" x14ac:dyDescent="0.25">
      <c r="A208" s="43">
        <v>43251</v>
      </c>
      <c r="B208" s="17">
        <v>13.803699999999999</v>
      </c>
      <c r="C208" s="17">
        <v>13.803699999999999</v>
      </c>
      <c r="D208" s="17">
        <v>13.803699999999999</v>
      </c>
      <c r="E208" s="17">
        <v>21.815581921489049</v>
      </c>
      <c r="F208" s="42">
        <v>-2.469822515344724</v>
      </c>
      <c r="G208" t="s">
        <v>27</v>
      </c>
      <c r="H208" s="16"/>
      <c r="T208">
        <v>370.87</v>
      </c>
      <c r="U208">
        <v>-2.3075099438927382E-2</v>
      </c>
      <c r="V208">
        <v>0</v>
      </c>
      <c r="W208">
        <v>108.72386576290404</v>
      </c>
      <c r="X208">
        <v>108.35597627603937</v>
      </c>
      <c r="Y208">
        <v>1.0033951933202785</v>
      </c>
    </row>
    <row r="209" spans="1:25" x14ac:dyDescent="0.25">
      <c r="A209" s="43">
        <v>43280</v>
      </c>
      <c r="B209" s="17">
        <v>29.1889</v>
      </c>
      <c r="C209" s="17">
        <v>29.1889</v>
      </c>
      <c r="D209" s="17">
        <v>29.1889</v>
      </c>
      <c r="E209" s="17">
        <v>23.916977573864671</v>
      </c>
      <c r="F209" s="42">
        <v>-1.5080946211661872</v>
      </c>
      <c r="G209" t="s">
        <v>28</v>
      </c>
      <c r="H209" s="16"/>
      <c r="T209">
        <v>385.32</v>
      </c>
      <c r="U209">
        <v>3.8962439668886573E-2</v>
      </c>
      <c r="V209">
        <v>0.5</v>
      </c>
      <c r="W209">
        <v>110.84193929308169</v>
      </c>
      <c r="X209">
        <v>112.57778946445787</v>
      </c>
      <c r="Y209">
        <v>0.98458088243130581</v>
      </c>
    </row>
    <row r="210" spans="1:25" x14ac:dyDescent="0.25">
      <c r="A210" s="43">
        <v>43312</v>
      </c>
      <c r="B210" s="17">
        <v>40.4298</v>
      </c>
      <c r="C210" s="17">
        <v>40.4298</v>
      </c>
      <c r="D210" s="17">
        <v>40.4298</v>
      </c>
      <c r="E210" s="17">
        <v>28.623131965313238</v>
      </c>
      <c r="F210" s="42">
        <v>-0.8493806851170892</v>
      </c>
      <c r="G210" t="s">
        <v>28</v>
      </c>
      <c r="H210" s="16"/>
      <c r="T210">
        <v>383.06</v>
      </c>
      <c r="U210">
        <v>-5.8652548531090698E-3</v>
      </c>
      <c r="V210">
        <v>0.5</v>
      </c>
      <c r="W210">
        <v>110.51688118189831</v>
      </c>
      <c r="X210">
        <v>111.91749203844917</v>
      </c>
      <c r="Y210">
        <v>0.98748532663625377</v>
      </c>
    </row>
    <row r="211" spans="1:25" x14ac:dyDescent="0.25">
      <c r="A211" s="43">
        <v>43343</v>
      </c>
      <c r="B211" s="17">
        <v>32.805399999999999</v>
      </c>
      <c r="C211" s="17">
        <v>32.805399999999999</v>
      </c>
      <c r="D211" s="17">
        <v>32.805399999999999</v>
      </c>
      <c r="E211" s="17">
        <v>29.815078355198963</v>
      </c>
      <c r="F211" s="42">
        <v>-1.2079783791522059</v>
      </c>
      <c r="G211" t="s">
        <v>27</v>
      </c>
      <c r="H211" s="16"/>
      <c r="T211">
        <v>379.93</v>
      </c>
      <c r="U211">
        <v>-8.1710437007257442E-3</v>
      </c>
      <c r="V211">
        <v>0</v>
      </c>
      <c r="W211">
        <v>110.51688118189831</v>
      </c>
      <c r="X211">
        <v>111.00300932012738</v>
      </c>
      <c r="Y211">
        <v>0.9956205859534214</v>
      </c>
    </row>
    <row r="212" spans="1:25" x14ac:dyDescent="0.25">
      <c r="A212" s="43">
        <v>43371</v>
      </c>
      <c r="B212" s="17">
        <v>34.4422</v>
      </c>
      <c r="C212" s="17">
        <v>34.4422</v>
      </c>
      <c r="D212" s="17">
        <v>34.4422</v>
      </c>
      <c r="E212" s="17">
        <v>31.133808023967259</v>
      </c>
      <c r="F212" s="42">
        <v>-0.86549839950450702</v>
      </c>
      <c r="G212" t="s">
        <v>28</v>
      </c>
      <c r="H212" s="16"/>
      <c r="T212">
        <v>391.61</v>
      </c>
      <c r="U212">
        <v>3.0742505198326109E-2</v>
      </c>
      <c r="V212">
        <v>0.5</v>
      </c>
      <c r="W212">
        <v>112.21566407901695</v>
      </c>
      <c r="X212">
        <v>114.41551991118124</v>
      </c>
      <c r="Y212">
        <v>0.98077309936735857</v>
      </c>
    </row>
    <row r="213" spans="1:25" x14ac:dyDescent="0.25">
      <c r="A213" s="43">
        <v>43404</v>
      </c>
      <c r="B213" s="17">
        <v>15.045999999999999</v>
      </c>
      <c r="C213" s="17">
        <v>15.045999999999999</v>
      </c>
      <c r="D213" s="17">
        <v>15.045999999999999</v>
      </c>
      <c r="E213" s="17">
        <v>26.548782737136587</v>
      </c>
      <c r="F213" s="42">
        <v>-1.4933454063461882</v>
      </c>
      <c r="G213" t="s">
        <v>27</v>
      </c>
      <c r="H213" s="16"/>
      <c r="T213">
        <v>382.26</v>
      </c>
      <c r="U213">
        <v>-2.3875794795842897E-2</v>
      </c>
      <c r="V213">
        <v>0</v>
      </c>
      <c r="W213">
        <v>112.21566407901695</v>
      </c>
      <c r="X213">
        <v>111.68375843632219</v>
      </c>
      <c r="Y213">
        <v>1.0047626051463698</v>
      </c>
    </row>
    <row r="214" spans="1:25" x14ac:dyDescent="0.25">
      <c r="A214" s="43">
        <v>43434</v>
      </c>
      <c r="B214" s="17">
        <v>13.6532</v>
      </c>
      <c r="C214" s="17">
        <v>13.6532</v>
      </c>
      <c r="D214" s="17">
        <v>13.6532</v>
      </c>
      <c r="E214" s="17">
        <v>22.873541657052659</v>
      </c>
      <c r="F214" s="42">
        <v>-1.2586429801848771</v>
      </c>
      <c r="G214" t="s">
        <v>28</v>
      </c>
      <c r="H214" s="16"/>
      <c r="T214">
        <v>383.18</v>
      </c>
      <c r="U214">
        <v>2.4067388688326918E-3</v>
      </c>
      <c r="V214">
        <v>0.5</v>
      </c>
      <c r="W214">
        <v>112.35070097923236</v>
      </c>
      <c r="X214">
        <v>111.95255207876821</v>
      </c>
      <c r="Y214">
        <v>1.0035564075411521</v>
      </c>
    </row>
    <row r="215" spans="1:25" x14ac:dyDescent="0.25">
      <c r="A215" s="43">
        <v>43465</v>
      </c>
      <c r="B215" s="17">
        <v>9.1781000000000006</v>
      </c>
      <c r="C215" s="17">
        <v>9.1781000000000006</v>
      </c>
      <c r="D215" s="17">
        <v>9.1781000000000006</v>
      </c>
      <c r="E215" s="17">
        <v>18.970340784792651</v>
      </c>
      <c r="F215" s="42">
        <v>-1.3531855731410738</v>
      </c>
      <c r="G215" t="s">
        <v>27</v>
      </c>
      <c r="H215" s="16"/>
      <c r="T215">
        <v>361.61</v>
      </c>
      <c r="U215">
        <v>-5.6292082050211412E-2</v>
      </c>
      <c r="V215">
        <v>0</v>
      </c>
      <c r="W215">
        <v>112.35070097923236</v>
      </c>
      <c r="X215">
        <v>105.65050983141963</v>
      </c>
      <c r="Y215">
        <v>1.0634184459545328</v>
      </c>
    </row>
    <row r="216" spans="1:25" x14ac:dyDescent="0.25">
      <c r="A216" s="43">
        <v>43496</v>
      </c>
      <c r="B216" s="17">
        <v>21.458300000000001</v>
      </c>
      <c r="C216" s="17">
        <v>21.458300000000001</v>
      </c>
      <c r="D216" s="17">
        <v>21.458300000000001</v>
      </c>
      <c r="E216" s="17">
        <v>19.679409161126745</v>
      </c>
      <c r="F216" s="42">
        <v>-0.63101768179960205</v>
      </c>
      <c r="G216" t="s">
        <v>28</v>
      </c>
      <c r="H216" s="16"/>
      <c r="T216">
        <v>357.49</v>
      </c>
      <c r="U216">
        <v>-1.1393490224274827E-2</v>
      </c>
      <c r="V216">
        <v>0.5</v>
      </c>
      <c r="W216">
        <v>111.7106676725837</v>
      </c>
      <c r="X216">
        <v>104.4467817804657</v>
      </c>
      <c r="Y216">
        <v>1.0695462872890213</v>
      </c>
    </row>
    <row r="217" spans="1:25" x14ac:dyDescent="0.25">
      <c r="A217" s="43">
        <v>43524</v>
      </c>
      <c r="B217" s="17">
        <v>33.381999999999998</v>
      </c>
      <c r="C217" s="17">
        <v>33.381999999999998</v>
      </c>
      <c r="D217" s="17">
        <v>33.381999999999998</v>
      </c>
      <c r="E217" s="17">
        <v>23.584647550205624</v>
      </c>
      <c r="F217" s="42">
        <v>8.4837236857901829E-2</v>
      </c>
      <c r="G217" t="s">
        <v>26</v>
      </c>
      <c r="H217" s="16"/>
      <c r="T217">
        <v>337.65</v>
      </c>
      <c r="U217">
        <v>-5.5498055889675268E-2</v>
      </c>
      <c r="V217">
        <v>1</v>
      </c>
      <c r="W217">
        <v>105.5109427946177</v>
      </c>
      <c r="X217">
        <v>98.650188447716701</v>
      </c>
      <c r="Y217">
        <v>1.0695462872890213</v>
      </c>
    </row>
    <row r="218" spans="1:25" x14ac:dyDescent="0.25">
      <c r="A218" s="43">
        <v>43553</v>
      </c>
      <c r="B218" s="17">
        <v>37.185099999999998</v>
      </c>
      <c r="C218" s="17">
        <v>37.185099999999998</v>
      </c>
      <c r="D218" s="17">
        <v>37.185099999999998</v>
      </c>
      <c r="E218" s="17">
        <v>27.460776498397024</v>
      </c>
      <c r="F218" s="42">
        <v>0.34527988309421281</v>
      </c>
      <c r="G218" t="s">
        <v>26</v>
      </c>
      <c r="H218" s="16"/>
      <c r="T218">
        <v>358.67</v>
      </c>
      <c r="U218">
        <v>6.2253813120094925E-2</v>
      </c>
      <c r="V218">
        <v>1</v>
      </c>
      <c r="W218">
        <v>112.07940130947887</v>
      </c>
      <c r="X218">
        <v>104.79153884360301</v>
      </c>
      <c r="Y218">
        <v>1.0695462872890213</v>
      </c>
    </row>
    <row r="219" spans="1:25" x14ac:dyDescent="0.25">
      <c r="A219" s="43">
        <v>43585</v>
      </c>
      <c r="B219" s="17">
        <v>49.518099999999997</v>
      </c>
      <c r="C219" s="17">
        <v>49.518099999999997</v>
      </c>
      <c r="D219" s="17">
        <v>49.518099999999997</v>
      </c>
      <c r="E219" s="17">
        <v>33.747113696353871</v>
      </c>
      <c r="F219" s="42">
        <v>1.2909541314899828</v>
      </c>
      <c r="G219" t="s">
        <v>26</v>
      </c>
      <c r="H219" s="16"/>
      <c r="T219">
        <v>372.8</v>
      </c>
      <c r="U219">
        <v>3.939554465107209E-2</v>
      </c>
      <c r="V219">
        <v>1</v>
      </c>
      <c r="W219">
        <v>116.49483036823187</v>
      </c>
      <c r="X219">
        <v>108.91985859117072</v>
      </c>
      <c r="Y219">
        <v>1.0695462872890216</v>
      </c>
    </row>
    <row r="220" spans="1:25" x14ac:dyDescent="0.25">
      <c r="A220" s="43">
        <v>43616</v>
      </c>
      <c r="B220" s="17">
        <v>33.069699999999997</v>
      </c>
      <c r="C220" s="17">
        <v>33.069699999999997</v>
      </c>
      <c r="D220" s="17">
        <v>33.069699999999997</v>
      </c>
      <c r="E220" s="17">
        <v>33.554050792893015</v>
      </c>
      <c r="F220" s="42">
        <v>8.701809992126415E-2</v>
      </c>
      <c r="G220" t="s">
        <v>23</v>
      </c>
      <c r="H220" s="16"/>
      <c r="T220">
        <v>379.09</v>
      </c>
      <c r="U220">
        <v>1.6872317596566377E-2</v>
      </c>
      <c r="V220">
        <v>0.5</v>
      </c>
      <c r="W220">
        <v>117.47759925639733</v>
      </c>
      <c r="X220">
        <v>110.75758903789405</v>
      </c>
      <c r="Y220">
        <v>1.0606731356007049</v>
      </c>
    </row>
    <row r="221" spans="1:25" x14ac:dyDescent="0.25">
      <c r="A221" s="43">
        <v>43644</v>
      </c>
      <c r="B221" s="17">
        <v>50.274299999999997</v>
      </c>
      <c r="C221" s="17">
        <v>50.274299999999997</v>
      </c>
      <c r="D221" s="17">
        <v>50.274299999999997</v>
      </c>
      <c r="E221" s="17">
        <v>38.319321816918503</v>
      </c>
      <c r="F221" s="42">
        <v>1.5133640513517759</v>
      </c>
      <c r="G221" t="s">
        <v>26</v>
      </c>
      <c r="H221" s="16"/>
      <c r="T221">
        <v>391.35</v>
      </c>
      <c r="U221">
        <v>3.234060513334569E-2</v>
      </c>
      <c r="V221">
        <v>1</v>
      </c>
      <c r="W221">
        <v>121.27689590596189</v>
      </c>
      <c r="X221">
        <v>114.33955649048995</v>
      </c>
      <c r="Y221">
        <v>1.0606731356007049</v>
      </c>
    </row>
    <row r="222" spans="1:25" x14ac:dyDescent="0.25">
      <c r="A222" s="43">
        <v>43677</v>
      </c>
      <c r="B222" s="17">
        <v>54.198300000000003</v>
      </c>
      <c r="C222" s="17">
        <v>54.198300000000003</v>
      </c>
      <c r="D222" s="17">
        <v>54.198300000000003</v>
      </c>
      <c r="E222" s="17">
        <v>42.844830599096731</v>
      </c>
      <c r="F222" s="42">
        <v>1.8953331743149904</v>
      </c>
      <c r="G222" t="s">
        <v>26</v>
      </c>
      <c r="H222" s="16"/>
      <c r="T222">
        <v>369.06</v>
      </c>
      <c r="U222">
        <v>-5.6956688386354926E-2</v>
      </c>
      <c r="V222">
        <v>1</v>
      </c>
      <c r="W222">
        <v>114.36936553738163</v>
      </c>
      <c r="X222">
        <v>107.82715400122709</v>
      </c>
      <c r="Y222">
        <v>1.0606731356007049</v>
      </c>
    </row>
    <row r="223" spans="1:25" x14ac:dyDescent="0.25">
      <c r="A223" s="43">
        <v>43707</v>
      </c>
      <c r="B223" s="17">
        <v>31.5715</v>
      </c>
      <c r="C223" s="17">
        <v>31.5715</v>
      </c>
      <c r="D223" s="17">
        <v>31.5715</v>
      </c>
      <c r="E223" s="17">
        <v>39.631931378354167</v>
      </c>
      <c r="F223" s="42">
        <v>-2.7595372329558682E-2</v>
      </c>
      <c r="G223" t="s">
        <v>27</v>
      </c>
      <c r="H223" s="16"/>
      <c r="T223">
        <v>384.87</v>
      </c>
      <c r="U223">
        <v>4.28385628353114E-2</v>
      </c>
      <c r="V223">
        <v>0</v>
      </c>
      <c r="W223">
        <v>114.36936553738163</v>
      </c>
      <c r="X223">
        <v>112.44631431326145</v>
      </c>
      <c r="Y223">
        <v>1.0171019498136933</v>
      </c>
    </row>
    <row r="224" spans="1:25" x14ac:dyDescent="0.25">
      <c r="A224" s="43">
        <v>43738</v>
      </c>
      <c r="B224" s="17">
        <v>48.603000000000002</v>
      </c>
      <c r="C224" s="17">
        <v>48.603000000000002</v>
      </c>
      <c r="D224" s="17">
        <v>48.603000000000002</v>
      </c>
      <c r="E224" s="17">
        <v>42.188685935523232</v>
      </c>
      <c r="F224" s="42">
        <v>1.4768244630601373</v>
      </c>
      <c r="G224" t="s">
        <v>26</v>
      </c>
      <c r="H224" s="16"/>
      <c r="T224">
        <v>385.77</v>
      </c>
      <c r="U224">
        <v>2.3384519448124141E-3</v>
      </c>
      <c r="V224">
        <v>1</v>
      </c>
      <c r="W224">
        <v>114.63681280264947</v>
      </c>
      <c r="X224">
        <v>112.70926461565429</v>
      </c>
      <c r="Y224">
        <v>1.0171019498136931</v>
      </c>
    </row>
    <row r="225" spans="1:25" x14ac:dyDescent="0.25">
      <c r="A225" s="43">
        <v>43769</v>
      </c>
      <c r="B225" s="17">
        <v>54.191000000000003</v>
      </c>
      <c r="C225" s="17">
        <v>54.191000000000003</v>
      </c>
      <c r="D225" s="17">
        <v>54.191000000000003</v>
      </c>
      <c r="E225" s="17">
        <v>45.609345443899116</v>
      </c>
      <c r="F225" s="42">
        <v>1.7699009332329967</v>
      </c>
      <c r="G225" t="s">
        <v>26</v>
      </c>
      <c r="H225" s="16"/>
      <c r="T225">
        <v>379.48</v>
      </c>
      <c r="U225">
        <v>-1.6305052233195894E-2</v>
      </c>
      <c r="V225">
        <v>1</v>
      </c>
      <c r="W225">
        <v>112.76765358205517</v>
      </c>
      <c r="X225">
        <v>110.87153416893095</v>
      </c>
      <c r="Y225">
        <v>1.0171019498136933</v>
      </c>
    </row>
    <row r="226" spans="1:25" x14ac:dyDescent="0.25">
      <c r="A226" s="43">
        <v>43798</v>
      </c>
      <c r="B226" s="17">
        <v>71.607799999999997</v>
      </c>
      <c r="C226" s="17">
        <v>71.607799999999997</v>
      </c>
      <c r="D226" s="17">
        <v>71.607799999999997</v>
      </c>
      <c r="E226" s="17">
        <v>53.018904992387874</v>
      </c>
      <c r="F226" s="42">
        <v>3.1056176219972991</v>
      </c>
      <c r="G226" t="s">
        <v>26</v>
      </c>
      <c r="H226" s="16"/>
      <c r="T226">
        <v>393.15</v>
      </c>
      <c r="U226">
        <v>3.6022978813112561E-2</v>
      </c>
      <c r="V226">
        <v>1</v>
      </c>
      <c r="W226">
        <v>116.82988037784597</v>
      </c>
      <c r="X226">
        <v>114.86545709527563</v>
      </c>
      <c r="Y226">
        <v>1.0171019498136933</v>
      </c>
    </row>
    <row r="227" spans="1:25" x14ac:dyDescent="0.25">
      <c r="A227" s="43">
        <v>43830</v>
      </c>
      <c r="B227" s="17">
        <v>79.056899999999999</v>
      </c>
      <c r="C227" s="17">
        <v>79.056899999999999</v>
      </c>
      <c r="D227" s="17">
        <v>79.056899999999999</v>
      </c>
      <c r="E227" s="17">
        <v>60.439733569557333</v>
      </c>
      <c r="F227" s="42">
        <v>3.5242758059817967</v>
      </c>
      <c r="G227" t="s">
        <v>26</v>
      </c>
      <c r="H227" s="16"/>
      <c r="T227">
        <v>396.75</v>
      </c>
      <c r="U227">
        <v>9.1568103777184273E-3</v>
      </c>
      <c r="V227">
        <v>1</v>
      </c>
      <c r="W227">
        <v>117.89966943891743</v>
      </c>
      <c r="X227">
        <v>115.91725830484702</v>
      </c>
      <c r="Y227">
        <v>1.0171019498136933</v>
      </c>
    </row>
    <row r="228" spans="1:25" x14ac:dyDescent="0.25">
      <c r="A228" s="43">
        <v>43861</v>
      </c>
      <c r="B228" s="17">
        <v>57.760399999999997</v>
      </c>
      <c r="C228" s="17">
        <v>57.760399999999997</v>
      </c>
      <c r="D228" s="17">
        <v>57.760399999999997</v>
      </c>
      <c r="E228" s="17">
        <v>59.676123502233494</v>
      </c>
      <c r="F228" s="42">
        <v>1.6243900099908812</v>
      </c>
      <c r="G228" t="s">
        <v>23</v>
      </c>
      <c r="H228" s="16"/>
      <c r="T228">
        <v>407.43</v>
      </c>
      <c r="U228">
        <v>2.6918714555765666E-2</v>
      </c>
      <c r="V228">
        <v>0.5</v>
      </c>
      <c r="W228">
        <v>119.48652321284011</v>
      </c>
      <c r="X228">
        <v>119.03760189324215</v>
      </c>
      <c r="Y228">
        <v>1.0037712564135874</v>
      </c>
    </row>
    <row r="229" spans="1:25" x14ac:dyDescent="0.25">
      <c r="A229" s="43">
        <v>43889</v>
      </c>
      <c r="B229" s="17">
        <v>31.739100000000001</v>
      </c>
      <c r="C229" s="17">
        <v>31.739100000000001</v>
      </c>
      <c r="D229" s="17">
        <v>31.739100000000001</v>
      </c>
      <c r="E229" s="17">
        <v>51.714071804096946</v>
      </c>
      <c r="F229" s="42">
        <v>-0.27687777842710587</v>
      </c>
      <c r="G229" t="s">
        <v>27</v>
      </c>
      <c r="H229" s="16"/>
      <c r="T229">
        <v>415.84</v>
      </c>
      <c r="U229">
        <v>2.0641582603146524E-2</v>
      </c>
      <c r="V229">
        <v>0</v>
      </c>
      <c r="W229">
        <v>119.48652321284011</v>
      </c>
      <c r="X229">
        <v>121.49472638560198</v>
      </c>
      <c r="Y229">
        <v>0.98347086139040962</v>
      </c>
    </row>
    <row r="230" spans="1:25" x14ac:dyDescent="0.25">
      <c r="A230" s="43">
        <v>43921</v>
      </c>
      <c r="B230" s="17">
        <v>6.0109000000000004</v>
      </c>
      <c r="C230" s="17">
        <v>6.0109000000000004</v>
      </c>
      <c r="D230" s="17">
        <v>6.0109000000000004</v>
      </c>
      <c r="E230" s="17">
        <v>38.688667839929316</v>
      </c>
      <c r="F230" s="42">
        <v>-2.0411023647824256</v>
      </c>
      <c r="G230" t="s">
        <v>27</v>
      </c>
      <c r="H230" s="16"/>
      <c r="T230">
        <v>410.71</v>
      </c>
      <c r="U230">
        <v>-1.2336475567525929E-2</v>
      </c>
      <c r="V230">
        <v>0</v>
      </c>
      <c r="W230">
        <v>119.48652321284011</v>
      </c>
      <c r="X230">
        <v>119.99590966196276</v>
      </c>
      <c r="Y230">
        <v>0.9957549682271869</v>
      </c>
    </row>
    <row r="231" spans="1:25" x14ac:dyDescent="0.25">
      <c r="A231" s="43">
        <v>43951</v>
      </c>
      <c r="B231" s="17">
        <v>10.4214</v>
      </c>
      <c r="C231" s="17">
        <v>10.4214</v>
      </c>
      <c r="D231" s="17">
        <v>10.4214</v>
      </c>
      <c r="E231" s="17">
        <v>30.632496505549462</v>
      </c>
      <c r="F231" s="42">
        <v>-1.4745343146362846</v>
      </c>
      <c r="G231" t="s">
        <v>28</v>
      </c>
      <c r="H231" s="16"/>
      <c r="T231">
        <v>375.65</v>
      </c>
      <c r="U231">
        <v>-8.5364369019502839E-2</v>
      </c>
      <c r="V231">
        <v>0.5</v>
      </c>
      <c r="W231">
        <v>114.38657738264098</v>
      </c>
      <c r="X231">
        <v>109.75253454874805</v>
      </c>
      <c r="Y231">
        <v>1.0422226498271405</v>
      </c>
    </row>
    <row r="232" spans="1:25" x14ac:dyDescent="0.25">
      <c r="A232" s="43">
        <v>43980</v>
      </c>
      <c r="B232" s="17">
        <v>14.069900000000001</v>
      </c>
      <c r="C232" s="17">
        <v>14.069900000000001</v>
      </c>
      <c r="D232" s="17">
        <v>14.069900000000001</v>
      </c>
      <c r="E232" s="17">
        <v>25.912156501467866</v>
      </c>
      <c r="F232" s="42">
        <v>-1.1787705924474428</v>
      </c>
      <c r="G232" t="s">
        <v>28</v>
      </c>
      <c r="H232" s="16"/>
      <c r="T232">
        <v>320.06</v>
      </c>
      <c r="U232">
        <v>-0.14798349527485688</v>
      </c>
      <c r="V232">
        <v>0.5</v>
      </c>
      <c r="W232">
        <v>105.92291461583542</v>
      </c>
      <c r="X232">
        <v>93.510970870949819</v>
      </c>
      <c r="Y232">
        <v>1.1327324872074609</v>
      </c>
    </row>
    <row r="233" spans="1:25" x14ac:dyDescent="0.25">
      <c r="A233" s="43">
        <v>44012</v>
      </c>
      <c r="B233" s="17">
        <v>33.946599999999997</v>
      </c>
      <c r="C233" s="17">
        <v>33.946599999999997</v>
      </c>
      <c r="D233" s="17">
        <v>33.946599999999997</v>
      </c>
      <c r="E233" s="17">
        <v>28.201972898549524</v>
      </c>
      <c r="F233" s="42">
        <v>4.0606285791067766E-2</v>
      </c>
      <c r="G233" t="s">
        <v>26</v>
      </c>
      <c r="H233" s="16"/>
      <c r="T233">
        <v>340.03</v>
      </c>
      <c r="U233">
        <v>6.2394551021683231E-2</v>
      </c>
      <c r="V233">
        <v>1</v>
      </c>
      <c r="W233">
        <v>112.53192731619856</v>
      </c>
      <c r="X233">
        <v>99.345545914044436</v>
      </c>
      <c r="Y233">
        <v>1.1327324872074609</v>
      </c>
    </row>
    <row r="234" spans="1:25" x14ac:dyDescent="0.25">
      <c r="A234" s="43">
        <v>44043</v>
      </c>
      <c r="B234" s="17">
        <v>44.0625</v>
      </c>
      <c r="C234" s="17">
        <v>44.0625</v>
      </c>
      <c r="D234" s="17">
        <v>44.0625</v>
      </c>
      <c r="E234" s="17">
        <v>32.722223122462907</v>
      </c>
      <c r="F234" s="42">
        <v>0.61530767040404555</v>
      </c>
      <c r="G234" t="s">
        <v>26</v>
      </c>
      <c r="H234" s="16"/>
      <c r="T234">
        <v>350.36</v>
      </c>
      <c r="U234">
        <v>3.0379672381848799E-2</v>
      </c>
      <c r="V234">
        <v>1</v>
      </c>
      <c r="W234">
        <v>115.9506104005627</v>
      </c>
      <c r="X234">
        <v>102.36363105150902</v>
      </c>
      <c r="Y234">
        <v>1.1327324872074609</v>
      </c>
    </row>
    <row r="235" spans="1:25" x14ac:dyDescent="0.25">
      <c r="A235" s="43">
        <v>44074</v>
      </c>
      <c r="B235" s="17">
        <v>45.767600000000002</v>
      </c>
      <c r="C235" s="17">
        <v>45.767600000000002</v>
      </c>
      <c r="D235" s="17">
        <v>45.767600000000002</v>
      </c>
      <c r="E235" s="17">
        <v>36.440155532560979</v>
      </c>
      <c r="F235" s="42">
        <v>0.62901896132933821</v>
      </c>
      <c r="G235" t="s">
        <v>26</v>
      </c>
      <c r="H235" s="16"/>
      <c r="T235">
        <v>360.34</v>
      </c>
      <c r="U235">
        <v>2.8484986870647155E-2</v>
      </c>
      <c r="V235">
        <v>1</v>
      </c>
      <c r="W235">
        <v>119.25346201546624</v>
      </c>
      <c r="X235">
        <v>105.27945773804302</v>
      </c>
      <c r="Y235">
        <v>1.1327324872074609</v>
      </c>
    </row>
    <row r="236" spans="1:25" x14ac:dyDescent="0.25">
      <c r="A236" s="43">
        <v>44104</v>
      </c>
      <c r="B236" s="17">
        <v>39.243899999999996</v>
      </c>
      <c r="C236" s="17">
        <v>39.243899999999996</v>
      </c>
      <c r="D236" s="17">
        <v>39.243899999999996</v>
      </c>
      <c r="E236" s="17">
        <v>37.239222705781103</v>
      </c>
      <c r="F236" s="42">
        <v>-9.132803901181237E-2</v>
      </c>
      <c r="G236" t="s">
        <v>27</v>
      </c>
      <c r="H236" s="16"/>
      <c r="T236">
        <v>356.33</v>
      </c>
      <c r="U236">
        <v>-1.1128378753399559E-2</v>
      </c>
      <c r="V236">
        <v>0</v>
      </c>
      <c r="W236">
        <v>119.25346201546624</v>
      </c>
      <c r="X236">
        <v>104.10786805738155</v>
      </c>
      <c r="Y236">
        <v>1.1454798205044101</v>
      </c>
    </row>
    <row r="237" spans="1:25" x14ac:dyDescent="0.25">
      <c r="A237" s="43">
        <v>44134</v>
      </c>
      <c r="B237" s="17">
        <v>28.250800000000002</v>
      </c>
      <c r="C237" s="17">
        <v>28.250800000000002</v>
      </c>
      <c r="D237" s="17">
        <v>28.250800000000002</v>
      </c>
      <c r="E237" s="17">
        <v>34.677522234633486</v>
      </c>
      <c r="F237" s="42">
        <v>-0.94250417897621563</v>
      </c>
      <c r="G237" t="s">
        <v>27</v>
      </c>
      <c r="H237" s="16"/>
      <c r="T237">
        <v>366.51</v>
      </c>
      <c r="U237">
        <v>2.8569023096567836E-2</v>
      </c>
      <c r="V237">
        <v>0</v>
      </c>
      <c r="W237">
        <v>119.25346201546624</v>
      </c>
      <c r="X237">
        <v>107.08212814444732</v>
      </c>
      <c r="Y237">
        <v>1.1136635410775599</v>
      </c>
    </row>
    <row r="238" spans="1:25" x14ac:dyDescent="0.25">
      <c r="A238" s="43">
        <v>44165</v>
      </c>
      <c r="B238" s="17">
        <v>54.893799999999999</v>
      </c>
      <c r="C238" s="17">
        <v>54.893799999999999</v>
      </c>
      <c r="D238" s="17">
        <v>54.893799999999999</v>
      </c>
      <c r="E238" s="17">
        <v>40.439161397762945</v>
      </c>
      <c r="F238" s="42">
        <v>0.91462399535801009</v>
      </c>
      <c r="G238" t="s">
        <v>26</v>
      </c>
      <c r="H238" s="16"/>
      <c r="T238">
        <v>361.09</v>
      </c>
      <c r="U238">
        <v>-1.4788136749338432E-2</v>
      </c>
      <c r="V238">
        <v>1</v>
      </c>
      <c r="W238">
        <v>117.48992551134948</v>
      </c>
      <c r="X238">
        <v>105.49858299003705</v>
      </c>
      <c r="Y238">
        <v>1.1136635410775599</v>
      </c>
    </row>
    <row r="239" spans="1:25" x14ac:dyDescent="0.25">
      <c r="A239" s="43">
        <v>44196</v>
      </c>
      <c r="B239" s="17">
        <v>54.640500000000003</v>
      </c>
      <c r="C239" s="17">
        <v>54.640500000000003</v>
      </c>
      <c r="D239" s="17">
        <v>54.640500000000003</v>
      </c>
      <c r="E239" s="17">
        <v>44.486542899400504</v>
      </c>
      <c r="F239" s="42">
        <v>0.65318788793829363</v>
      </c>
      <c r="G239" t="s">
        <v>26</v>
      </c>
      <c r="H239" s="16"/>
      <c r="T239">
        <v>342.36</v>
      </c>
      <c r="U239">
        <v>-5.1870724750062158E-2</v>
      </c>
      <c r="V239">
        <v>1</v>
      </c>
      <c r="W239">
        <v>111.39563792424497</v>
      </c>
      <c r="X239">
        <v>100.02629503023925</v>
      </c>
      <c r="Y239">
        <v>1.1136635410775597</v>
      </c>
    </row>
    <row r="240" spans="1:25" x14ac:dyDescent="0.25">
      <c r="A240" s="43">
        <v>44225</v>
      </c>
      <c r="B240" s="17">
        <v>58.013399999999997</v>
      </c>
      <c r="C240" s="17">
        <v>58.013399999999997</v>
      </c>
      <c r="D240" s="17">
        <v>58.013399999999997</v>
      </c>
      <c r="E240" s="17">
        <v>48.34169717307136</v>
      </c>
      <c r="F240" s="42">
        <v>0.8663092900127648</v>
      </c>
      <c r="G240" t="s">
        <v>26</v>
      </c>
      <c r="H240" s="16"/>
      <c r="T240">
        <v>389.36</v>
      </c>
      <c r="U240">
        <v>0.13728239280289745</v>
      </c>
      <c r="V240">
        <v>1</v>
      </c>
      <c r="W240">
        <v>126.68829764629051</v>
      </c>
      <c r="X240">
        <v>113.75814415519906</v>
      </c>
      <c r="Y240">
        <v>1.1136635410775599</v>
      </c>
    </row>
    <row r="241" spans="1:25" x14ac:dyDescent="0.25">
      <c r="A241" s="43">
        <v>44253</v>
      </c>
      <c r="B241" s="17">
        <v>72.986400000000003</v>
      </c>
      <c r="C241" s="17">
        <v>72.986400000000003</v>
      </c>
      <c r="D241" s="17">
        <v>72.986400000000003</v>
      </c>
      <c r="E241" s="17">
        <v>55.365437478746024</v>
      </c>
      <c r="F241" s="42">
        <v>1.6965998563606701</v>
      </c>
      <c r="G241" t="s">
        <v>26</v>
      </c>
      <c r="H241" s="16"/>
      <c r="T241">
        <v>399.03</v>
      </c>
      <c r="U241">
        <v>2.4835627696732976E-2</v>
      </c>
      <c r="V241">
        <v>1</v>
      </c>
      <c r="W241">
        <v>129.83468104016666</v>
      </c>
      <c r="X241">
        <v>116.58339907090887</v>
      </c>
      <c r="Y241">
        <v>1.1136635410775597</v>
      </c>
    </row>
    <row r="242" spans="1:25" x14ac:dyDescent="0.25">
      <c r="A242" s="43">
        <v>44286</v>
      </c>
      <c r="B242" s="17">
        <v>79.780799999999999</v>
      </c>
      <c r="C242" s="17">
        <v>79.780799999999999</v>
      </c>
      <c r="D242" s="17">
        <v>79.780799999999999</v>
      </c>
      <c r="E242" s="17">
        <v>62.323815797303411</v>
      </c>
      <c r="F242" s="42">
        <v>2.0164310472663796</v>
      </c>
      <c r="G242" t="s">
        <v>26</v>
      </c>
      <c r="H242" s="16"/>
      <c r="T242">
        <v>395.85</v>
      </c>
      <c r="U242">
        <v>-7.9693256146152747E-3</v>
      </c>
      <c r="V242">
        <v>1</v>
      </c>
      <c r="W242">
        <v>128.79998619088786</v>
      </c>
      <c r="X242">
        <v>115.65430800245416</v>
      </c>
      <c r="Y242">
        <v>1.1136635410775599</v>
      </c>
    </row>
    <row r="243" spans="1:25" x14ac:dyDescent="0.25">
      <c r="A243" s="43">
        <v>44316</v>
      </c>
      <c r="B243" s="17">
        <v>87.788700000000006</v>
      </c>
      <c r="C243" s="17">
        <v>87.788700000000006</v>
      </c>
      <c r="D243" s="17">
        <v>87.788700000000006</v>
      </c>
      <c r="E243" s="17">
        <v>69.58130779507195</v>
      </c>
      <c r="F243" s="42">
        <v>2.343970179806715</v>
      </c>
      <c r="G243" t="s">
        <v>26</v>
      </c>
      <c r="H243" s="16"/>
      <c r="T243">
        <v>404.99</v>
      </c>
      <c r="U243">
        <v>2.3089554124036793E-2</v>
      </c>
      <c r="V243">
        <v>1</v>
      </c>
      <c r="W243">
        <v>131.77392044321755</v>
      </c>
      <c r="X243">
        <v>118.32471440675485</v>
      </c>
      <c r="Y243">
        <v>1.1136635410775597</v>
      </c>
    </row>
    <row r="244" spans="1:25" x14ac:dyDescent="0.25">
      <c r="A244" s="43">
        <v>44347</v>
      </c>
      <c r="B244" s="17">
        <v>85.799400000000006</v>
      </c>
      <c r="C244" s="17">
        <v>85.799400000000006</v>
      </c>
      <c r="D244" s="17">
        <v>85.799400000000006</v>
      </c>
      <c r="E244" s="17">
        <v>74.203464073476454</v>
      </c>
      <c r="F244" s="42">
        <v>1.866631941053271</v>
      </c>
      <c r="G244" t="s">
        <v>26</v>
      </c>
      <c r="H244" s="16"/>
      <c r="T244">
        <v>429.6</v>
      </c>
      <c r="U244">
        <v>6.0766932516852279E-2</v>
      </c>
      <c r="V244">
        <v>1</v>
      </c>
      <c r="W244">
        <v>139.7814173742716</v>
      </c>
      <c r="X244">
        <v>125.51494434218594</v>
      </c>
      <c r="Y244">
        <v>1.1136635410775595</v>
      </c>
    </row>
    <row r="245" spans="1:25" x14ac:dyDescent="0.25">
      <c r="A245" s="43">
        <v>44377</v>
      </c>
      <c r="B245" s="17">
        <v>89.891900000000007</v>
      </c>
      <c r="C245" s="17">
        <v>89.891900000000007</v>
      </c>
      <c r="D245" s="17">
        <v>89.891900000000007</v>
      </c>
      <c r="E245" s="17">
        <v>78.674668312535658</v>
      </c>
      <c r="F245" s="42">
        <v>1.7649684497552041</v>
      </c>
      <c r="G245" t="s">
        <v>26</v>
      </c>
      <c r="H245" s="16"/>
      <c r="T245">
        <v>437.39</v>
      </c>
      <c r="U245">
        <v>1.8133147113593928E-2</v>
      </c>
      <c r="V245">
        <v>1</v>
      </c>
      <c r="W245">
        <v>142.31609437926593</v>
      </c>
      <c r="X245">
        <v>127.79092529289736</v>
      </c>
      <c r="Y245">
        <v>1.1136635410775595</v>
      </c>
    </row>
    <row r="246" spans="1:25" x14ac:dyDescent="0.25">
      <c r="A246" s="43">
        <v>44407</v>
      </c>
      <c r="B246" s="17">
        <v>74.182699999999997</v>
      </c>
      <c r="C246" s="17">
        <v>74.182699999999997</v>
      </c>
      <c r="D246" s="17">
        <v>74.182699999999997</v>
      </c>
      <c r="E246" s="17">
        <v>77.394457343462989</v>
      </c>
      <c r="F246" s="42">
        <v>0.89444957816368342</v>
      </c>
      <c r="G246" t="s">
        <v>26</v>
      </c>
      <c r="H246" s="16"/>
      <c r="T246">
        <v>446.76</v>
      </c>
      <c r="U246">
        <v>2.1422529093029219E-2</v>
      </c>
      <c r="V246">
        <v>1</v>
      </c>
      <c r="W246">
        <v>145.36486505151206</v>
      </c>
      <c r="X246">
        <v>130.52853010780959</v>
      </c>
      <c r="Y246">
        <v>1.1136635410775595</v>
      </c>
    </row>
    <row r="247" spans="1:25" x14ac:dyDescent="0.25">
      <c r="A247" s="43">
        <v>44439</v>
      </c>
      <c r="B247" s="17">
        <v>88.431700000000006</v>
      </c>
      <c r="C247" s="17">
        <v>88.431700000000006</v>
      </c>
      <c r="D247" s="17">
        <v>88.431700000000006</v>
      </c>
      <c r="E247" s="17">
        <v>80.540071500576033</v>
      </c>
      <c r="F247" s="42">
        <v>1.5426481351510724</v>
      </c>
      <c r="G247" t="s">
        <v>26</v>
      </c>
      <c r="H247" s="16"/>
      <c r="T247">
        <v>452.84</v>
      </c>
      <c r="U247">
        <v>1.3609096606679083E-2</v>
      </c>
      <c r="V247">
        <v>1</v>
      </c>
      <c r="W247">
        <v>147.34314954321496</v>
      </c>
      <c r="X247">
        <v>132.30490548397458</v>
      </c>
      <c r="Y247">
        <v>1.1136635410775595</v>
      </c>
    </row>
    <row r="248" spans="1:25" x14ac:dyDescent="0.25">
      <c r="A248" s="43">
        <v>44469</v>
      </c>
      <c r="B248" s="17">
        <v>65.433599999999998</v>
      </c>
      <c r="C248" s="17">
        <v>65.433599999999998</v>
      </c>
      <c r="D248" s="17">
        <v>65.433599999999998</v>
      </c>
      <c r="E248" s="17">
        <v>76.234727122911863</v>
      </c>
      <c r="F248" s="42">
        <v>0.47951087817997451</v>
      </c>
      <c r="G248" t="s">
        <v>23</v>
      </c>
      <c r="H248" s="16"/>
      <c r="T248">
        <v>461.74</v>
      </c>
      <c r="U248">
        <v>1.9653740835615219E-2</v>
      </c>
      <c r="V248">
        <v>0.5</v>
      </c>
      <c r="W248">
        <v>148.79107158072776</v>
      </c>
      <c r="X248">
        <v>134.90519180763718</v>
      </c>
      <c r="Y248">
        <v>1.1029306551292006</v>
      </c>
    </row>
    <row r="249" spans="1:25" x14ac:dyDescent="0.25">
      <c r="A249" s="43">
        <v>44498</v>
      </c>
      <c r="B249" s="17">
        <v>78.464399999999998</v>
      </c>
      <c r="C249" s="17">
        <v>78.464399999999998</v>
      </c>
      <c r="D249" s="17">
        <v>78.464399999999998</v>
      </c>
      <c r="E249" s="17">
        <v>76.870183892881983</v>
      </c>
      <c r="F249" s="42">
        <v>1.0490274962093395</v>
      </c>
      <c r="G249" t="s">
        <v>26</v>
      </c>
      <c r="H249" s="16"/>
      <c r="T249">
        <v>470.88</v>
      </c>
      <c r="U249">
        <v>1.9794689652185227E-2</v>
      </c>
      <c r="V249">
        <v>1</v>
      </c>
      <c r="W249">
        <v>151.73634466568436</v>
      </c>
      <c r="X249">
        <v>137.57559821193789</v>
      </c>
      <c r="Y249">
        <v>1.1029306551292009</v>
      </c>
    </row>
    <row r="250" spans="1:25" x14ac:dyDescent="0.25">
      <c r="A250" s="43">
        <v>44530</v>
      </c>
      <c r="B250" s="17">
        <v>56.545200000000001</v>
      </c>
      <c r="C250" s="17">
        <v>56.545200000000001</v>
      </c>
      <c r="D250" s="17">
        <v>56.545200000000001</v>
      </c>
      <c r="E250" s="17">
        <v>71.077563483410614</v>
      </c>
      <c r="F250" s="42">
        <v>4.0759560642197479E-3</v>
      </c>
      <c r="G250" t="s">
        <v>23</v>
      </c>
      <c r="H250" s="16"/>
      <c r="T250">
        <v>454.81</v>
      </c>
      <c r="U250">
        <v>-3.412759089364592E-2</v>
      </c>
      <c r="V250">
        <v>0.5</v>
      </c>
      <c r="W250">
        <v>149.1471467184605</v>
      </c>
      <c r="X250">
        <v>132.88047447921227</v>
      </c>
      <c r="Y250">
        <v>1.1224158199539918</v>
      </c>
    </row>
    <row r="251" spans="1:25" x14ac:dyDescent="0.25">
      <c r="A251" s="43">
        <v>44561</v>
      </c>
      <c r="B251" s="17">
        <v>51.1235</v>
      </c>
      <c r="C251" s="17">
        <v>51.1235</v>
      </c>
      <c r="D251" s="17">
        <v>51.1235</v>
      </c>
      <c r="E251" s="17">
        <v>65.390655390638585</v>
      </c>
      <c r="F251" s="42">
        <v>-0.30843345387146653</v>
      </c>
      <c r="G251" t="s">
        <v>27</v>
      </c>
      <c r="H251" s="16"/>
      <c r="T251">
        <v>475.51</v>
      </c>
      <c r="U251">
        <v>4.5513511136518581E-2</v>
      </c>
      <c r="V251">
        <v>0</v>
      </c>
      <c r="W251">
        <v>149.1471467184605</v>
      </c>
      <c r="X251">
        <v>138.92833143424778</v>
      </c>
      <c r="Y251">
        <v>1.0735545815509135</v>
      </c>
    </row>
    <row r="252" spans="1:25" x14ac:dyDescent="0.25">
      <c r="A252" s="43">
        <v>44592</v>
      </c>
      <c r="B252" s="17">
        <v>43.924500000000002</v>
      </c>
      <c r="C252" s="17">
        <v>43.924500000000002</v>
      </c>
      <c r="D252" s="17">
        <v>43.924500000000002</v>
      </c>
      <c r="E252" s="17">
        <v>59.272801104306581</v>
      </c>
      <c r="F252" s="42">
        <v>-0.73674820181509781</v>
      </c>
      <c r="G252" t="s">
        <v>27</v>
      </c>
      <c r="H252" s="16"/>
      <c r="T252">
        <v>462.96</v>
      </c>
      <c r="U252">
        <v>-2.6392715190006522E-2</v>
      </c>
      <c r="V252">
        <v>0</v>
      </c>
      <c r="W252">
        <v>149.1471467184605</v>
      </c>
      <c r="X252">
        <v>135.26163555088084</v>
      </c>
      <c r="Y252">
        <v>1.1026566854010604</v>
      </c>
    </row>
    <row r="253" spans="1:25" x14ac:dyDescent="0.25">
      <c r="A253" s="43">
        <v>44620</v>
      </c>
      <c r="B253" s="17">
        <v>26.471800000000002</v>
      </c>
      <c r="C253" s="17">
        <v>26.471800000000002</v>
      </c>
      <c r="D253" s="17">
        <v>26.471800000000002</v>
      </c>
      <c r="E253" s="17">
        <v>49.924515789579203</v>
      </c>
      <c r="F253" s="42">
        <v>-1.8356126976672449</v>
      </c>
      <c r="G253" t="s">
        <v>27</v>
      </c>
      <c r="H253" s="16"/>
      <c r="T253">
        <v>487.8</v>
      </c>
      <c r="U253">
        <v>5.3654743390357806E-2</v>
      </c>
      <c r="V253">
        <v>0</v>
      </c>
      <c r="W253">
        <v>149.1471467184605</v>
      </c>
      <c r="X253">
        <v>142.51906389692346</v>
      </c>
      <c r="Y253">
        <v>1.0465066401666152</v>
      </c>
    </row>
    <row r="254" spans="1:25" x14ac:dyDescent="0.25">
      <c r="A254" s="43">
        <v>44651</v>
      </c>
      <c r="B254" s="17">
        <v>8.2401</v>
      </c>
      <c r="C254" s="17">
        <v>8.2401</v>
      </c>
      <c r="D254" s="17">
        <v>8.2401</v>
      </c>
      <c r="E254" s="17">
        <v>38.044457289549129</v>
      </c>
      <c r="F254" s="42">
        <v>-2.8645077696221768</v>
      </c>
      <c r="G254" t="s">
        <v>27</v>
      </c>
      <c r="H254" s="16"/>
      <c r="T254">
        <v>468.88</v>
      </c>
      <c r="U254">
        <v>-3.8786387863878669E-2</v>
      </c>
      <c r="V254">
        <v>0</v>
      </c>
      <c r="W254">
        <v>149.1471467184605</v>
      </c>
      <c r="X254">
        <v>136.99126420662049</v>
      </c>
      <c r="Y254">
        <v>1.0887347275918675</v>
      </c>
    </row>
    <row r="255" spans="1:25" x14ac:dyDescent="0.25">
      <c r="A255" s="43">
        <v>44681</v>
      </c>
      <c r="B255" s="17" t="s">
        <v>19</v>
      </c>
      <c r="C255" s="17">
        <v>5.9157000000000002</v>
      </c>
      <c r="D255" s="17">
        <v>5.9157000000000002</v>
      </c>
      <c r="E255" s="17">
        <v>28.887761462027626</v>
      </c>
      <c r="F255" s="42">
        <v>-2.7420831169320659</v>
      </c>
      <c r="G255" t="s">
        <v>28</v>
      </c>
      <c r="H255" s="16"/>
      <c r="T255">
        <v>453.11</v>
      </c>
      <c r="U255">
        <v>-3.3633339020644915E-2</v>
      </c>
      <c r="V255">
        <v>0.5</v>
      </c>
      <c r="W255">
        <v>146.63898844368859</v>
      </c>
      <c r="X255">
        <v>132.38379057469248</v>
      </c>
      <c r="Y255">
        <v>1.1076808407367151</v>
      </c>
    </row>
    <row r="256" spans="1:25" x14ac:dyDescent="0.25">
      <c r="A256" s="43">
        <v>44712</v>
      </c>
      <c r="B256" s="17">
        <v>9.8829999999999991</v>
      </c>
      <c r="C256" s="17">
        <v>9.8829999999999991</v>
      </c>
      <c r="D256" s="17">
        <v>9.8829999999999991</v>
      </c>
      <c r="E256" s="17">
        <v>23.471404445349751</v>
      </c>
      <c r="F256" s="42">
        <v>-2.3034570104431538</v>
      </c>
      <c r="G256" t="s">
        <v>28</v>
      </c>
      <c r="H256" s="16"/>
      <c r="T256">
        <v>455.86</v>
      </c>
      <c r="U256">
        <v>6.0691664275782653E-3</v>
      </c>
      <c r="V256">
        <v>0.5</v>
      </c>
      <c r="W256">
        <v>147.08397665650685</v>
      </c>
      <c r="X256">
        <v>133.18724983200397</v>
      </c>
      <c r="Y256">
        <v>1.1043397685741807</v>
      </c>
    </row>
    <row r="257" spans="1:25" x14ac:dyDescent="0.25">
      <c r="A257" s="43">
        <v>44742</v>
      </c>
      <c r="B257" s="17">
        <v>6.3654999999999999</v>
      </c>
      <c r="C257" s="17">
        <v>6.3654999999999999</v>
      </c>
      <c r="D257" s="17">
        <v>6.3654999999999999</v>
      </c>
      <c r="E257" s="17">
        <v>18.596221678425071</v>
      </c>
      <c r="F257" s="42">
        <v>-2.3042698608677448</v>
      </c>
      <c r="G257" t="s">
        <v>27</v>
      </c>
      <c r="H257" s="16"/>
      <c r="T257">
        <v>450.39</v>
      </c>
      <c r="U257">
        <v>-1.1999298030097028E-2</v>
      </c>
      <c r="V257">
        <v>0</v>
      </c>
      <c r="W257">
        <v>147.08397665650685</v>
      </c>
      <c r="X257">
        <v>131.58909632746077</v>
      </c>
      <c r="Y257">
        <v>1.117752008042421</v>
      </c>
    </row>
    <row r="258" spans="1:25" x14ac:dyDescent="0.25">
      <c r="A258" s="43">
        <v>44773</v>
      </c>
      <c r="B258" s="17" t="s">
        <v>19</v>
      </c>
      <c r="C258" s="17" t="s">
        <v>19</v>
      </c>
      <c r="D258" s="17">
        <v>15.7568</v>
      </c>
      <c r="E258" s="17">
        <v>17.786986500073926</v>
      </c>
      <c r="F258" s="42">
        <v>-1.7821498480607005</v>
      </c>
      <c r="G258" t="s">
        <v>28</v>
      </c>
      <c r="H258" s="16"/>
      <c r="T258">
        <v>443.35</v>
      </c>
      <c r="U258">
        <v>-1.5630897666466748E-2</v>
      </c>
      <c r="V258">
        <v>0.5</v>
      </c>
      <c r="W258">
        <v>145.93444936275944</v>
      </c>
      <c r="X258">
        <v>129.53224062874338</v>
      </c>
      <c r="Y258">
        <v>1.1266264572773581</v>
      </c>
    </row>
    <row r="259" spans="1:25" x14ac:dyDescent="0.25">
      <c r="A259" s="43">
        <v>44804</v>
      </c>
      <c r="B259" s="17">
        <v>18.909199999999998</v>
      </c>
      <c r="C259" s="17">
        <v>18.909199999999998</v>
      </c>
      <c r="D259" s="17">
        <v>18.909199999999998</v>
      </c>
      <c r="E259" s="17">
        <v>18.106817347552855</v>
      </c>
      <c r="F259" s="42">
        <v>-1.4978084897765567</v>
      </c>
      <c r="G259" t="s">
        <v>28</v>
      </c>
      <c r="H259" s="16"/>
      <c r="T259">
        <v>407.2</v>
      </c>
      <c r="U259">
        <v>-8.1538288034284534E-2</v>
      </c>
      <c r="V259">
        <v>0.5</v>
      </c>
      <c r="W259">
        <v>139.98482677962673</v>
      </c>
      <c r="X259">
        <v>118.97040348263064</v>
      </c>
      <c r="Y259">
        <v>1.1766357235231546</v>
      </c>
    </row>
    <row r="260" spans="1:25" x14ac:dyDescent="0.25">
      <c r="A260" s="43">
        <v>44834</v>
      </c>
      <c r="B260" s="17">
        <v>15.992900000000001</v>
      </c>
      <c r="C260" s="17">
        <v>15.992900000000001</v>
      </c>
      <c r="D260" s="17">
        <v>15.992900000000001</v>
      </c>
      <c r="E260" s="17">
        <v>17.504350903500292</v>
      </c>
      <c r="F260" s="42">
        <v>-1.5058761189076209</v>
      </c>
      <c r="G260" t="s">
        <v>27</v>
      </c>
      <c r="H260" s="16"/>
      <c r="T260">
        <v>438.29</v>
      </c>
      <c r="U260">
        <v>7.6350687622789959E-2</v>
      </c>
      <c r="V260">
        <v>0</v>
      </c>
      <c r="W260">
        <v>139.98482677962673</v>
      </c>
      <c r="X260">
        <v>128.05387559529026</v>
      </c>
      <c r="Y260">
        <v>1.0931713400228809</v>
      </c>
    </row>
    <row r="261" spans="1:25" x14ac:dyDescent="0.25">
      <c r="A261" s="43">
        <v>44865</v>
      </c>
      <c r="B261" s="17">
        <v>28.103400000000001</v>
      </c>
      <c r="C261" s="17">
        <v>28.103400000000001</v>
      </c>
      <c r="D261" s="17">
        <v>28.103400000000001</v>
      </c>
      <c r="E261" s="17">
        <v>20.525079896002708</v>
      </c>
      <c r="F261" s="42">
        <v>-0.88608247921476346</v>
      </c>
      <c r="G261" t="s">
        <v>28</v>
      </c>
      <c r="H261" s="16"/>
      <c r="T261">
        <v>415.12</v>
      </c>
      <c r="U261">
        <v>-5.2864541741769133E-2</v>
      </c>
      <c r="V261">
        <v>0.5</v>
      </c>
      <c r="W261">
        <v>136.28470992037379</v>
      </c>
      <c r="X261">
        <v>121.28436614368773</v>
      </c>
      <c r="Y261">
        <v>1.1236791208432824</v>
      </c>
    </row>
    <row r="262" spans="1:25" x14ac:dyDescent="0.25">
      <c r="A262" s="43">
        <v>44895</v>
      </c>
      <c r="B262" s="17">
        <v>41.226199999999999</v>
      </c>
      <c r="C262" s="17">
        <v>41.226199999999999</v>
      </c>
      <c r="D262" s="17">
        <v>41.226199999999999</v>
      </c>
      <c r="E262" s="17">
        <v>26.424899125641936</v>
      </c>
      <c r="F262" s="42">
        <v>-0.21796258386271183</v>
      </c>
      <c r="G262" t="s">
        <v>28</v>
      </c>
      <c r="H262" s="16"/>
      <c r="T262">
        <v>387.85</v>
      </c>
      <c r="U262">
        <v>-6.5691848140296716E-2</v>
      </c>
      <c r="V262">
        <v>0.5</v>
      </c>
      <c r="W262">
        <v>131.80831268640699</v>
      </c>
      <c r="X262">
        <v>113.31697198118445</v>
      </c>
      <c r="Y262">
        <v>1.1631824463884626</v>
      </c>
    </row>
    <row r="263" spans="1:25" x14ac:dyDescent="0.25">
      <c r="A263" s="43">
        <v>44926</v>
      </c>
      <c r="B263" s="17" t="s">
        <v>19</v>
      </c>
      <c r="C263" s="17">
        <v>46.605400000000003</v>
      </c>
      <c r="D263" s="17">
        <v>46.605400000000003</v>
      </c>
      <c r="E263" s="17">
        <v>32.176341874833987</v>
      </c>
      <c r="F263" s="42">
        <v>0.14742727416827092</v>
      </c>
      <c r="G263" t="s">
        <v>26</v>
      </c>
      <c r="H263" s="16"/>
      <c r="T263">
        <v>412.2</v>
      </c>
      <c r="U263">
        <v>6.2782003351811166E-2</v>
      </c>
      <c r="V263">
        <v>1</v>
      </c>
      <c r="W263">
        <v>140.08350261528156</v>
      </c>
      <c r="X263">
        <v>120.43123849592426</v>
      </c>
      <c r="Y263">
        <v>1.1631824463884626</v>
      </c>
    </row>
    <row r="264" spans="1:25" x14ac:dyDescent="0.25">
      <c r="A264" s="43">
        <v>44957</v>
      </c>
      <c r="B264" s="17">
        <v>81.648200000000003</v>
      </c>
      <c r="C264" s="17">
        <v>81.648200000000003</v>
      </c>
      <c r="D264" s="17">
        <v>81.648200000000003</v>
      </c>
      <c r="E264" s="17">
        <v>46.275821440506306</v>
      </c>
      <c r="F264" s="42">
        <v>1.5519334500673931</v>
      </c>
      <c r="G264" t="s">
        <v>26</v>
      </c>
      <c r="H264" s="16"/>
      <c r="T264">
        <v>440.04</v>
      </c>
      <c r="U264">
        <v>6.7540029112081568E-2</v>
      </c>
      <c r="V264">
        <v>1</v>
      </c>
      <c r="W264">
        <v>149.54474646004005</v>
      </c>
      <c r="X264">
        <v>128.56516784994304</v>
      </c>
      <c r="Y264">
        <v>1.1631824463884624</v>
      </c>
    </row>
    <row r="265" spans="1:25" x14ac:dyDescent="0.25">
      <c r="A265" s="43">
        <v>44985</v>
      </c>
      <c r="B265" s="17">
        <v>83.135999999999996</v>
      </c>
      <c r="C265" s="17">
        <v>83.135999999999996</v>
      </c>
      <c r="D265" s="17">
        <v>83.135999999999996</v>
      </c>
      <c r="E265" s="17">
        <v>56.780972329962012</v>
      </c>
      <c r="F265" s="42">
        <v>1.6244191623121567</v>
      </c>
      <c r="G265" t="s">
        <v>26</v>
      </c>
      <c r="H265" s="16"/>
      <c r="T265">
        <v>424.89</v>
      </c>
      <c r="U265">
        <v>-3.4428688301063604E-2</v>
      </c>
      <c r="V265">
        <v>1</v>
      </c>
      <c r="W265">
        <v>144.39611699710574</v>
      </c>
      <c r="X265">
        <v>124.13883775966343</v>
      </c>
      <c r="Y265">
        <v>1.1631824463884624</v>
      </c>
    </row>
    <row r="266" spans="1:25" x14ac:dyDescent="0.25">
      <c r="A266" s="43">
        <v>45016</v>
      </c>
      <c r="B266" s="17">
        <v>52.588900000000002</v>
      </c>
      <c r="C266" s="17">
        <v>52.588900000000002</v>
      </c>
      <c r="D266" s="17">
        <v>52.588900000000002</v>
      </c>
      <c r="E266" s="17">
        <v>55.586231715922835</v>
      </c>
      <c r="F266" s="42">
        <v>0.4065338206761821</v>
      </c>
      <c r="G266" t="s">
        <v>23</v>
      </c>
      <c r="H266" s="16"/>
      <c r="T266">
        <v>453.21</v>
      </c>
      <c r="U266">
        <v>6.665254536468268E-2</v>
      </c>
      <c r="V266">
        <v>0.5</v>
      </c>
      <c r="W266">
        <v>149.20830136642255</v>
      </c>
      <c r="X266">
        <v>132.41300727495837</v>
      </c>
      <c r="Y266">
        <v>1.1268402133378663</v>
      </c>
    </row>
    <row r="267" spans="1:25" x14ac:dyDescent="0.25">
      <c r="A267" s="43">
        <v>45046</v>
      </c>
      <c r="B267" s="17" t="s">
        <v>19</v>
      </c>
      <c r="C267" s="17" t="s">
        <v>19</v>
      </c>
      <c r="D267" s="17">
        <v>60.4696</v>
      </c>
      <c r="E267" s="17">
        <v>56.977991676884827</v>
      </c>
      <c r="F267" s="42">
        <v>0.75978140136821581</v>
      </c>
      <c r="G267" t="s">
        <v>26</v>
      </c>
      <c r="H267" s="16"/>
      <c r="T267">
        <v>461.11</v>
      </c>
      <c r="U267">
        <v>1.7431212903510573E-2</v>
      </c>
      <c r="V267">
        <v>1</v>
      </c>
      <c r="W267">
        <v>151.80918303451182</v>
      </c>
      <c r="X267">
        <v>134.72112659596226</v>
      </c>
      <c r="Y267">
        <v>1.1268402133378663</v>
      </c>
    </row>
    <row r="268" spans="1:25" x14ac:dyDescent="0.25">
      <c r="A268" s="43">
        <v>45077</v>
      </c>
      <c r="B268" s="17">
        <v>58.708599999999997</v>
      </c>
      <c r="C268" s="17">
        <v>58.708599999999997</v>
      </c>
      <c r="D268" s="17">
        <v>58.708599999999997</v>
      </c>
      <c r="E268" s="17">
        <v>57.471215048972653</v>
      </c>
      <c r="F268" s="42">
        <v>0.72371286534782309</v>
      </c>
      <c r="G268" t="s">
        <v>26</v>
      </c>
      <c r="H268" s="16"/>
      <c r="T268">
        <v>457.84</v>
      </c>
      <c r="U268">
        <v>-7.0915833532130268E-3</v>
      </c>
      <c r="V268">
        <v>1</v>
      </c>
      <c r="W268">
        <v>150.73261555923941</v>
      </c>
      <c r="X268">
        <v>133.76574049726824</v>
      </c>
      <c r="Y268">
        <v>1.1268402133378663</v>
      </c>
    </row>
    <row r="269" spans="1:25" x14ac:dyDescent="0.25">
      <c r="A269" s="43">
        <v>45107</v>
      </c>
      <c r="B269" s="17">
        <v>65.102099999999993</v>
      </c>
      <c r="C269" s="17">
        <v>65.102099999999993</v>
      </c>
      <c r="D269" s="17">
        <v>65.102099999999993</v>
      </c>
      <c r="E269" s="17">
        <v>59.646017260015441</v>
      </c>
      <c r="F269" s="42">
        <v>1.0244223087884667</v>
      </c>
      <c r="G269" t="s">
        <v>26</v>
      </c>
      <c r="H269" s="16"/>
      <c r="T269">
        <v>466.64</v>
      </c>
      <c r="U269">
        <v>1.9220688450113599E-2</v>
      </c>
      <c r="V269">
        <v>1</v>
      </c>
      <c r="W269">
        <v>153.62980020217429</v>
      </c>
      <c r="X269">
        <v>136.33681012066498</v>
      </c>
      <c r="Y269">
        <v>1.1268402133378663</v>
      </c>
    </row>
    <row r="270" spans="1:25" x14ac:dyDescent="0.25">
      <c r="A270" s="43">
        <v>45138</v>
      </c>
      <c r="B270" s="17">
        <v>62.599800000000002</v>
      </c>
      <c r="C270" s="17">
        <v>62.599800000000002</v>
      </c>
      <c r="D270" s="17">
        <v>62.599800000000002</v>
      </c>
      <c r="E270" s="17">
        <v>60.487845340911043</v>
      </c>
      <c r="F270" s="42">
        <v>0.93622914506910249</v>
      </c>
      <c r="G270" t="s">
        <v>26</v>
      </c>
      <c r="H270" s="16"/>
      <c r="T270">
        <v>451.76</v>
      </c>
      <c r="U270">
        <v>-3.1887536430653118E-2</v>
      </c>
      <c r="V270">
        <v>1</v>
      </c>
      <c r="W270">
        <v>148.7309243513935</v>
      </c>
      <c r="X270">
        <v>131.98936512110325</v>
      </c>
      <c r="Y270">
        <v>1.1268402133378661</v>
      </c>
    </row>
    <row r="271" spans="1:25" x14ac:dyDescent="0.25">
      <c r="A271" s="43">
        <v>45169</v>
      </c>
      <c r="B271" s="17">
        <v>63.3491</v>
      </c>
      <c r="C271" s="17">
        <v>63.3491</v>
      </c>
      <c r="D271" s="17">
        <v>63.3491</v>
      </c>
      <c r="E271" s="17">
        <v>61.303302918751399</v>
      </c>
      <c r="F271" s="42">
        <v>0.95904530862665516</v>
      </c>
      <c r="G271" t="s">
        <v>26</v>
      </c>
      <c r="H271" s="16"/>
      <c r="T271">
        <v>461.93</v>
      </c>
      <c r="U271">
        <v>2.251195324951305E-2</v>
      </c>
      <c r="V271">
        <v>1</v>
      </c>
      <c r="W271">
        <v>152.07914796714894</v>
      </c>
      <c r="X271">
        <v>134.96070353814244</v>
      </c>
      <c r="Y271">
        <v>1.1268402133378661</v>
      </c>
    </row>
    <row r="272" spans="1:25" x14ac:dyDescent="0.25">
      <c r="A272" s="43">
        <v>45199</v>
      </c>
      <c r="B272" s="17" t="s">
        <v>19</v>
      </c>
      <c r="C272" s="17">
        <v>60.158299999999997</v>
      </c>
      <c r="D272" s="17">
        <v>60.158299999999997</v>
      </c>
      <c r="E272" s="17">
        <v>60.976977086907254</v>
      </c>
      <c r="F272" s="42">
        <v>0.7916319541618444</v>
      </c>
      <c r="G272" t="s">
        <v>26</v>
      </c>
      <c r="H272" s="16"/>
      <c r="T272">
        <v>471.35</v>
      </c>
      <c r="U272">
        <v>2.039270019266981E-2</v>
      </c>
      <c r="V272">
        <v>1</v>
      </c>
      <c r="W272">
        <v>155.18045243719968</v>
      </c>
      <c r="X272">
        <v>137.71291670318757</v>
      </c>
      <c r="Y272">
        <v>1.1268402133378661</v>
      </c>
    </row>
    <row r="273" spans="1:25" x14ac:dyDescent="0.25">
      <c r="A273" s="43">
        <v>45230</v>
      </c>
      <c r="B273" s="17">
        <v>52.796500000000002</v>
      </c>
      <c r="C273" s="17">
        <v>52.796500000000002</v>
      </c>
      <c r="D273" s="17">
        <v>52.796500000000002</v>
      </c>
      <c r="E273" s="17">
        <v>58.645541117138691</v>
      </c>
      <c r="F273" s="42">
        <v>0.3871013524507968</v>
      </c>
      <c r="G273" t="s">
        <v>26</v>
      </c>
      <c r="H273" s="16"/>
      <c r="T273">
        <v>458.19</v>
      </c>
      <c r="U273">
        <v>-2.7919804815954241E-2</v>
      </c>
      <c r="V273">
        <v>1</v>
      </c>
      <c r="W273">
        <v>150.84784449390159</v>
      </c>
      <c r="X273">
        <v>133.86799894819882</v>
      </c>
      <c r="Y273">
        <v>1.1268402133378661</v>
      </c>
    </row>
    <row r="274" spans="1:25" x14ac:dyDescent="0.25">
      <c r="A274" s="43">
        <v>45260</v>
      </c>
      <c r="B274" s="17">
        <v>79.723399999999998</v>
      </c>
      <c r="C274" s="17">
        <v>79.723399999999998</v>
      </c>
      <c r="D274" s="17">
        <v>79.723399999999998</v>
      </c>
      <c r="E274" s="17">
        <v>64.652730898754157</v>
      </c>
      <c r="F274" s="42">
        <v>1.3300356587079825</v>
      </c>
      <c r="G274" t="s">
        <v>26</v>
      </c>
      <c r="H274" s="16"/>
      <c r="T274">
        <v>450.22</v>
      </c>
      <c r="U274">
        <v>-1.7394530653222384E-2</v>
      </c>
      <c r="V274">
        <v>1</v>
      </c>
      <c r="W274">
        <v>148.2239170388799</v>
      </c>
      <c r="X274">
        <v>131.53942793700884</v>
      </c>
      <c r="Y274">
        <v>1.1268402133378661</v>
      </c>
    </row>
    <row r="275" spans="1:25" x14ac:dyDescent="0.25">
      <c r="A275" s="43">
        <v>45291</v>
      </c>
      <c r="B275" s="17" t="s">
        <v>19</v>
      </c>
      <c r="C275" s="17" t="s">
        <v>19</v>
      </c>
      <c r="D275" s="17">
        <v>88.533100000000005</v>
      </c>
      <c r="E275" s="17">
        <v>71.458636092609225</v>
      </c>
      <c r="F275" s="42">
        <v>1.6183489827679363</v>
      </c>
      <c r="G275" t="s">
        <v>26</v>
      </c>
      <c r="H275" s="16"/>
      <c r="T275">
        <v>433.66</v>
      </c>
      <c r="U275">
        <v>-3.6782017680245249E-2</v>
      </c>
      <c r="V275">
        <v>1</v>
      </c>
      <c r="W275">
        <v>142.77194230172063</v>
      </c>
      <c r="X275">
        <v>126.70114237298043</v>
      </c>
      <c r="Y275">
        <v>1.1268402133378663</v>
      </c>
    </row>
    <row r="276" spans="1:25" x14ac:dyDescent="0.25">
      <c r="A276" s="43">
        <v>45322</v>
      </c>
      <c r="B276" s="17">
        <v>81.3566</v>
      </c>
      <c r="C276" s="17">
        <v>81.3566</v>
      </c>
      <c r="D276" s="17">
        <v>81.3566</v>
      </c>
      <c r="E276" s="17">
        <v>74.279555806215598</v>
      </c>
      <c r="F276" s="42">
        <v>1.1974581423627351</v>
      </c>
      <c r="G276" t="s">
        <v>26</v>
      </c>
      <c r="H276" s="16"/>
      <c r="T276">
        <v>461.61</v>
      </c>
      <c r="U276">
        <v>6.4451413549785563E-2</v>
      </c>
      <c r="V276">
        <v>1</v>
      </c>
      <c r="W276">
        <v>151.97379579831494</v>
      </c>
      <c r="X276">
        <v>134.86721009729166</v>
      </c>
      <c r="Y276">
        <v>1.1268402133378661</v>
      </c>
    </row>
    <row r="277" spans="1:25" x14ac:dyDescent="0.25">
      <c r="A277" s="43">
        <v>45351</v>
      </c>
      <c r="B277" s="17">
        <v>85.933199999999999</v>
      </c>
      <c r="C277" s="17">
        <v>85.933199999999999</v>
      </c>
      <c r="D277" s="17">
        <v>85.933199999999999</v>
      </c>
      <c r="E277" s="17">
        <v>77.600844401444164</v>
      </c>
      <c r="F277" s="42">
        <v>1.3245668175787373</v>
      </c>
      <c r="G277" t="s">
        <v>26</v>
      </c>
      <c r="H277" s="16"/>
      <c r="T277">
        <v>478.99</v>
      </c>
      <c r="U277">
        <v>3.765083078789444E-2</v>
      </c>
      <c r="V277">
        <v>1</v>
      </c>
      <c r="W277">
        <v>157.69573546811131</v>
      </c>
      <c r="X277">
        <v>139.94507260350019</v>
      </c>
      <c r="Y277">
        <v>1.1268402133378661</v>
      </c>
    </row>
    <row r="278" spans="1:25" x14ac:dyDescent="0.25">
      <c r="A278" s="43">
        <v>45382</v>
      </c>
      <c r="B278" s="17" t="s">
        <v>19</v>
      </c>
      <c r="C278" s="17" t="s">
        <v>19</v>
      </c>
      <c r="D278" s="17">
        <v>80.419200000000004</v>
      </c>
      <c r="E278" s="17">
        <v>78.404075747032579</v>
      </c>
      <c r="F278" s="42">
        <v>1.0861853741244847</v>
      </c>
      <c r="G278" t="s">
        <v>26</v>
      </c>
      <c r="H278" s="16"/>
      <c r="T278">
        <v>485.67</v>
      </c>
      <c r="U278">
        <v>1.3946011398985325E-2</v>
      </c>
      <c r="V278">
        <v>1</v>
      </c>
      <c r="W278">
        <v>159.89496199252096</v>
      </c>
      <c r="X278">
        <v>141.89674818126045</v>
      </c>
      <c r="Y278">
        <v>1.1268402133378659</v>
      </c>
    </row>
    <row r="279" spans="1:25" x14ac:dyDescent="0.25">
      <c r="A279" s="43">
        <v>45412</v>
      </c>
      <c r="B279" s="17">
        <v>67.881299999999996</v>
      </c>
      <c r="C279" s="17">
        <v>67.881299999999996</v>
      </c>
      <c r="D279" s="17">
        <v>67.881299999999996</v>
      </c>
      <c r="E279" s="17">
        <v>75.405084659128292</v>
      </c>
      <c r="F279" s="42">
        <v>0.37727422434334174</v>
      </c>
      <c r="G279" t="s">
        <v>26</v>
      </c>
      <c r="H279" s="16"/>
      <c r="T279">
        <v>494.61</v>
      </c>
      <c r="U279">
        <v>1.8407560689357005E-2</v>
      </c>
      <c r="V279">
        <v>1</v>
      </c>
      <c r="W279">
        <v>162.83823820932074</v>
      </c>
      <c r="X279">
        <v>144.5087211850294</v>
      </c>
      <c r="Y279">
        <v>1.1268402133378661</v>
      </c>
    </row>
    <row r="280" spans="1:25" x14ac:dyDescent="0.25">
      <c r="A280" s="43">
        <v>45443</v>
      </c>
      <c r="B280" s="17">
        <v>75.989099999999993</v>
      </c>
      <c r="C280" s="17">
        <v>75.989099999999993</v>
      </c>
      <c r="D280" s="17">
        <v>75.989099999999993</v>
      </c>
      <c r="E280" s="17">
        <v>75.571529031276725</v>
      </c>
      <c r="F280" s="42">
        <v>0.87395738411443125</v>
      </c>
      <c r="G280" t="s">
        <v>26</v>
      </c>
      <c r="H280" s="16"/>
      <c r="T280">
        <v>512.66999999999996</v>
      </c>
      <c r="U280">
        <v>3.6513616788985237E-2</v>
      </c>
      <c r="V280">
        <v>1</v>
      </c>
      <c r="W280">
        <v>168.78405123788937</v>
      </c>
      <c r="X280">
        <v>149.78525725304587</v>
      </c>
      <c r="Y280">
        <v>1.1268402133378661</v>
      </c>
    </row>
    <row r="281" spans="1:25" x14ac:dyDescent="0.25">
      <c r="A281" s="43">
        <v>45473</v>
      </c>
      <c r="B281" s="17" t="s">
        <v>19</v>
      </c>
      <c r="C281" s="17" t="s">
        <v>19</v>
      </c>
      <c r="D281" s="17">
        <v>52.669800000000002</v>
      </c>
      <c r="E281" s="17">
        <v>69.044536257362864</v>
      </c>
      <c r="F281" s="42">
        <v>-0.87363586535372051</v>
      </c>
      <c r="G281" t="s">
        <v>27</v>
      </c>
      <c r="H281" s="16"/>
      <c r="T281">
        <v>504.89</v>
      </c>
      <c r="U281">
        <v>-1.5175453995747712E-2</v>
      </c>
      <c r="V281">
        <v>0</v>
      </c>
      <c r="W281">
        <v>168.78405123788937</v>
      </c>
      <c r="X281">
        <v>147.51219797236104</v>
      </c>
      <c r="Y281">
        <v>1.1442040289408066</v>
      </c>
    </row>
    <row r="282" spans="1:25" x14ac:dyDescent="0.25">
      <c r="A282" s="43">
        <v>45504</v>
      </c>
      <c r="B282" s="17">
        <v>49.466500000000003</v>
      </c>
      <c r="C282" s="17">
        <v>49.466500000000003</v>
      </c>
      <c r="D282" s="17">
        <v>49.466500000000003</v>
      </c>
      <c r="E282" s="17">
        <v>63.464795924014453</v>
      </c>
      <c r="F282" s="42">
        <v>-1.2175705149135909</v>
      </c>
      <c r="G282" t="s">
        <v>27</v>
      </c>
      <c r="H282" s="16"/>
      <c r="T282">
        <v>518.16999999999996</v>
      </c>
      <c r="U282">
        <v>2.6302759016815447E-2</v>
      </c>
      <c r="V282">
        <v>0</v>
      </c>
      <c r="W282">
        <v>168.78405123788937</v>
      </c>
      <c r="X282">
        <v>151.39217576766882</v>
      </c>
      <c r="Y282">
        <v>1.1148796189897598</v>
      </c>
    </row>
    <row r="283" spans="1:25" x14ac:dyDescent="0.25">
      <c r="A283" s="43">
        <v>45535</v>
      </c>
      <c r="B283" s="17" t="s">
        <v>19</v>
      </c>
      <c r="C283" s="17">
        <v>54.4587</v>
      </c>
      <c r="D283" s="17">
        <v>54.4587</v>
      </c>
      <c r="E283" s="17">
        <v>60.898058585670334</v>
      </c>
      <c r="F283" s="42">
        <v>-0.83115843797630484</v>
      </c>
      <c r="G283" t="s">
        <v>28</v>
      </c>
      <c r="H283" s="16"/>
      <c r="T283">
        <v>511.42</v>
      </c>
      <c r="U283">
        <v>-1.302661288766227E-2</v>
      </c>
      <c r="V283">
        <v>0.5</v>
      </c>
      <c r="W283">
        <v>167.68470898934569</v>
      </c>
      <c r="X283">
        <v>149.42004849972247</v>
      </c>
      <c r="Y283">
        <v>1.1222370135267166</v>
      </c>
    </row>
    <row r="284" spans="1:25" x14ac:dyDescent="0.25">
      <c r="A284" s="43">
        <v>45565</v>
      </c>
      <c r="B284" s="17">
        <v>49.425699999999999</v>
      </c>
      <c r="C284" s="17">
        <v>49.425699999999999</v>
      </c>
      <c r="D284" s="17">
        <v>49.425699999999999</v>
      </c>
      <c r="E284" s="17">
        <v>57.628436388754288</v>
      </c>
      <c r="F284" s="42">
        <v>-1.29851590912082</v>
      </c>
      <c r="G284" t="s">
        <v>27</v>
      </c>
      <c r="H284" s="16"/>
      <c r="T284">
        <v>518.17999999999995</v>
      </c>
      <c r="U284">
        <v>1.3218098627351127E-2</v>
      </c>
      <c r="V284">
        <v>0</v>
      </c>
      <c r="W284">
        <v>167.68470898934569</v>
      </c>
      <c r="X284">
        <v>151.3950974376954</v>
      </c>
      <c r="Y284">
        <v>1.1075966912228057</v>
      </c>
    </row>
    <row r="285" spans="1:25" x14ac:dyDescent="0.25">
      <c r="A285" s="43">
        <v>45596</v>
      </c>
      <c r="B285" s="17">
        <v>45.790900000000001</v>
      </c>
      <c r="C285" s="17">
        <v>45.790900000000001</v>
      </c>
      <c r="D285" s="17">
        <v>45.790900000000001</v>
      </c>
      <c r="E285" s="17">
        <v>54.254738517959318</v>
      </c>
      <c r="F285" s="42">
        <v>-1.5197845146671367</v>
      </c>
      <c r="G285" t="s">
        <v>27</v>
      </c>
      <c r="H285" s="16"/>
      <c r="T285">
        <v>525.04999999999995</v>
      </c>
      <c r="U285">
        <v>1.3257941255934158E-2</v>
      </c>
      <c r="V285">
        <v>0</v>
      </c>
      <c r="W285">
        <v>167.68470898934569</v>
      </c>
      <c r="X285">
        <v>153.4022847459608</v>
      </c>
      <c r="Y285">
        <v>1.0931043775980067</v>
      </c>
    </row>
    <row r="286" spans="1:25" x14ac:dyDescent="0.25">
      <c r="A286" s="43">
        <v>45626</v>
      </c>
      <c r="B286" s="17" t="s">
        <v>19</v>
      </c>
      <c r="C286" s="17">
        <v>30.0214</v>
      </c>
      <c r="D286" s="17">
        <v>30.0214</v>
      </c>
      <c r="E286" s="17">
        <v>47.348237040340912</v>
      </c>
      <c r="F286" s="42">
        <v>-2.8656311585067331</v>
      </c>
      <c r="G286" t="s">
        <v>27</v>
      </c>
      <c r="H286" s="16"/>
      <c r="T286">
        <v>522.89</v>
      </c>
      <c r="U286">
        <v>-4.1138939148651632E-3</v>
      </c>
      <c r="V286">
        <v>0</v>
      </c>
      <c r="W286">
        <v>167.68470898934569</v>
      </c>
      <c r="X286">
        <v>152.77120402021797</v>
      </c>
      <c r="Y286">
        <v>1.0976198692991517</v>
      </c>
    </row>
    <row r="287" spans="1:25" x14ac:dyDescent="0.25">
      <c r="A287" s="43">
        <v>45657</v>
      </c>
      <c r="B287" s="17">
        <v>37.123100000000001</v>
      </c>
      <c r="C287" s="17">
        <v>37.123100000000001</v>
      </c>
      <c r="D287" s="17">
        <v>37.123100000000001</v>
      </c>
      <c r="E287" s="17">
        <v>44.434072983843748</v>
      </c>
      <c r="F287" s="42">
        <v>-2.0496158397632911</v>
      </c>
      <c r="G287" t="s">
        <v>28</v>
      </c>
      <c r="H287" s="16"/>
      <c r="T287">
        <v>505.39</v>
      </c>
      <c r="U287">
        <v>-3.3467842184780716E-2</v>
      </c>
      <c r="V287">
        <v>0.5</v>
      </c>
      <c r="W287">
        <v>164.87868630071753</v>
      </c>
      <c r="X287">
        <v>147.65828147369038</v>
      </c>
      <c r="Y287">
        <v>1.1166233593887211</v>
      </c>
    </row>
    <row r="288" spans="1:25" x14ac:dyDescent="0.25">
      <c r="A288" s="43">
        <v>45688</v>
      </c>
      <c r="B288" s="17">
        <v>64.140600000000006</v>
      </c>
      <c r="C288" s="17">
        <v>64.140600000000006</v>
      </c>
      <c r="D288" s="17">
        <v>64.140600000000006</v>
      </c>
      <c r="E288" s="17">
        <v>50.050433183448277</v>
      </c>
      <c r="F288" s="42">
        <v>0.2122086746169522</v>
      </c>
      <c r="G288" t="s">
        <v>26</v>
      </c>
      <c r="H288" s="16"/>
      <c r="T288">
        <v>510.25</v>
      </c>
      <c r="U288">
        <v>9.6163358990086767E-3</v>
      </c>
      <c r="V288">
        <v>1</v>
      </c>
      <c r="W288">
        <v>166.46421513077252</v>
      </c>
      <c r="X288">
        <v>149.07821310661177</v>
      </c>
      <c r="Y288">
        <v>1.1166233593887211</v>
      </c>
    </row>
    <row r="289" spans="1:25" x14ac:dyDescent="0.25">
      <c r="A289" s="43">
        <v>45716</v>
      </c>
      <c r="B289" s="17">
        <v>73.372100000000003</v>
      </c>
      <c r="C289" s="17">
        <v>73.372100000000003</v>
      </c>
      <c r="D289" s="17">
        <v>73.372100000000003</v>
      </c>
      <c r="E289" s="17">
        <v>56.697108226165525</v>
      </c>
      <c r="F289" s="42">
        <v>0.80470079338213085</v>
      </c>
      <c r="G289" t="s">
        <v>26</v>
      </c>
      <c r="H289" s="16"/>
      <c r="T289">
        <v>507.62</v>
      </c>
      <c r="U289">
        <v>-5.154336109750135E-3</v>
      </c>
      <c r="V289">
        <v>1</v>
      </c>
      <c r="W289">
        <v>165.60620261574277</v>
      </c>
      <c r="X289">
        <v>148.30981388961933</v>
      </c>
      <c r="Y289">
        <v>1.1166233593887211</v>
      </c>
    </row>
    <row r="290" spans="1:25" x14ac:dyDescent="0.25">
      <c r="A290" s="43">
        <v>45747</v>
      </c>
      <c r="B290" s="17">
        <v>58.600700000000003</v>
      </c>
      <c r="C290" s="17">
        <v>58.600700000000003</v>
      </c>
      <c r="D290" s="17">
        <v>58.600700000000003</v>
      </c>
      <c r="E290" s="17">
        <v>57.239631881708348</v>
      </c>
      <c r="F290" s="42">
        <v>-0.32862235946909513</v>
      </c>
      <c r="G290" t="s">
        <v>27</v>
      </c>
      <c r="H290" s="16"/>
      <c r="T290">
        <v>539.53</v>
      </c>
      <c r="U290">
        <v>6.2861983373389441E-2</v>
      </c>
      <c r="V290">
        <v>0</v>
      </c>
      <c r="W290">
        <v>165.60620261574277</v>
      </c>
      <c r="X290">
        <v>157.63286294445908</v>
      </c>
      <c r="Y290">
        <v>1.0505817094376637</v>
      </c>
    </row>
    <row r="291" spans="1:25" x14ac:dyDescent="0.25">
      <c r="A291" s="43">
        <v>45777</v>
      </c>
      <c r="B291" s="17">
        <v>37.397399999999998</v>
      </c>
      <c r="C291" s="17">
        <v>37.397399999999998</v>
      </c>
      <c r="D291" s="17">
        <v>37.397399999999998</v>
      </c>
      <c r="E291" s="17">
        <v>51.584595795421471</v>
      </c>
      <c r="F291" s="42">
        <v>-1.8029276857691792</v>
      </c>
      <c r="G291" t="s">
        <v>27</v>
      </c>
      <c r="H291" s="16"/>
      <c r="T291">
        <v>557.19000000000005</v>
      </c>
      <c r="U291">
        <v>3.2732192834504348E-2</v>
      </c>
      <c r="V291">
        <v>0</v>
      </c>
      <c r="W291">
        <v>165.60620261574277</v>
      </c>
      <c r="X291">
        <v>162.79253221141209</v>
      </c>
      <c r="Y291">
        <v>1.017283780564803</v>
      </c>
    </row>
    <row r="292" spans="1:25" x14ac:dyDescent="0.25">
      <c r="A292" s="43">
        <v>45808</v>
      </c>
      <c r="B292" s="17" t="s">
        <v>19</v>
      </c>
      <c r="C292" s="17">
        <v>42.578699999999998</v>
      </c>
      <c r="D292" s="17">
        <v>42.578699999999998</v>
      </c>
      <c r="E292" s="17">
        <v>49.017915493726349</v>
      </c>
      <c r="F292" s="42">
        <v>-1.1508762546351392</v>
      </c>
      <c r="G292" t="s">
        <v>28</v>
      </c>
      <c r="H292" s="16"/>
      <c r="T292">
        <v>533.91999999999996</v>
      </c>
      <c r="U292">
        <v>-4.1763132863116836E-2</v>
      </c>
      <c r="V292">
        <v>0.5</v>
      </c>
      <c r="W292">
        <v>162.14808569434402</v>
      </c>
      <c r="X292">
        <v>155.99380605954366</v>
      </c>
      <c r="Y292">
        <v>1.0394520769142028</v>
      </c>
    </row>
    <row r="293" spans="1:25" x14ac:dyDescent="0.25">
      <c r="A293" s="43">
        <v>45838</v>
      </c>
      <c r="B293" s="17">
        <v>31.570699999999999</v>
      </c>
      <c r="C293" s="17">
        <v>31.570699999999999</v>
      </c>
      <c r="D293" s="17">
        <v>31.570699999999999</v>
      </c>
      <c r="E293" s="17">
        <v>44.045459078014339</v>
      </c>
      <c r="F293" s="42">
        <v>-1.6218358800079278</v>
      </c>
      <c r="G293" t="s">
        <v>27</v>
      </c>
      <c r="H293" s="16"/>
      <c r="T293">
        <v>527.48</v>
      </c>
      <c r="U293">
        <v>-1.2061732094695743E-2</v>
      </c>
      <c r="V293">
        <v>0</v>
      </c>
      <c r="W293">
        <v>162.14808569434402</v>
      </c>
      <c r="X293">
        <v>154.11225056242151</v>
      </c>
      <c r="Y293">
        <v>1.0521427407788564</v>
      </c>
    </row>
    <row r="294" spans="1:25" x14ac:dyDescent="0.25">
      <c r="A294" s="43">
        <v>45869</v>
      </c>
      <c r="B294" s="17">
        <v>40.442100000000003</v>
      </c>
      <c r="C294" s="17">
        <v>40.442100000000003</v>
      </c>
      <c r="D294" s="17">
        <v>40.442100000000003</v>
      </c>
      <c r="E294" s="17">
        <v>43.018501740780252</v>
      </c>
      <c r="F294" s="42">
        <v>-0.9842815120011853</v>
      </c>
      <c r="G294" t="s">
        <v>28</v>
      </c>
      <c r="H294" s="16"/>
      <c r="T294">
        <v>548.66999999999996</v>
      </c>
      <c r="U294">
        <v>4.0172139228027426E-2</v>
      </c>
      <c r="V294">
        <v>0.5</v>
      </c>
      <c r="W294">
        <v>165.40500343137967</v>
      </c>
      <c r="X294">
        <v>160.30326934875976</v>
      </c>
      <c r="Y294">
        <v>1.031825514871568</v>
      </c>
    </row>
    <row r="295" spans="1:25" x14ac:dyDescent="0.25">
      <c r="A295" s="43">
        <v>45898</v>
      </c>
      <c r="B295" s="17">
        <v>37.439799999999998</v>
      </c>
      <c r="C295" s="17">
        <v>37.439799999999998</v>
      </c>
      <c r="D295" s="17">
        <v>37.439799999999998</v>
      </c>
      <c r="E295" s="17">
        <v>41.42857174465788</v>
      </c>
      <c r="F295" s="42">
        <v>-1.007784455146109</v>
      </c>
      <c r="G295" t="s">
        <v>27</v>
      </c>
      <c r="H295" s="16"/>
      <c r="T295">
        <v>541.37</v>
      </c>
      <c r="U295">
        <v>-1.3304900942278541E-2</v>
      </c>
      <c r="V295">
        <v>0</v>
      </c>
      <c r="W295">
        <v>165.40500343137967</v>
      </c>
      <c r="X295">
        <v>158.1704502293511</v>
      </c>
      <c r="Y295">
        <v>1.0457389682556906</v>
      </c>
    </row>
    <row r="296" spans="1:25" x14ac:dyDescent="0.25">
      <c r="A296" s="43">
        <v>45930</v>
      </c>
      <c r="B296" s="17">
        <v>36.150100000000002</v>
      </c>
      <c r="C296" s="17">
        <v>36.150100000000002</v>
      </c>
      <c r="D296" s="17">
        <v>36.150100000000002</v>
      </c>
      <c r="E296" s="17">
        <v>39.924207297430385</v>
      </c>
      <c r="F296" s="42">
        <v>-0.99945558728504869</v>
      </c>
      <c r="G296" t="s">
        <v>28</v>
      </c>
      <c r="H296" s="16"/>
      <c r="T296">
        <v>546.11</v>
      </c>
      <c r="U296">
        <v>8.7555645861425724E-3</v>
      </c>
      <c r="V296">
        <v>0.5</v>
      </c>
      <c r="W296">
        <v>166.12911052658697</v>
      </c>
      <c r="X296">
        <v>159.55532182195344</v>
      </c>
      <c r="Y296">
        <v>1.0412006859412009</v>
      </c>
    </row>
    <row r="297" spans="1:25" x14ac:dyDescent="0.25">
      <c r="A297" s="43">
        <v>45961</v>
      </c>
      <c r="B297" s="17">
        <v>52.962299999999999</v>
      </c>
      <c r="C297" s="17">
        <v>52.962299999999999</v>
      </c>
      <c r="D297" s="17">
        <v>52.962299999999999</v>
      </c>
      <c r="E297" s="17">
        <v>43.640063717662727</v>
      </c>
      <c r="F297" s="42">
        <v>0.25013390757473142</v>
      </c>
      <c r="G297" t="s">
        <v>26</v>
      </c>
      <c r="H297" s="16"/>
      <c r="T297">
        <v>550.14</v>
      </c>
      <c r="U297">
        <v>7.3794656754133658E-3</v>
      </c>
      <c r="V297">
        <v>1</v>
      </c>
      <c r="W297">
        <v>167.35505459540488</v>
      </c>
      <c r="X297">
        <v>160.73275484266807</v>
      </c>
      <c r="Y297">
        <v>1.0412006859412009</v>
      </c>
    </row>
    <row r="298" spans="1:25" x14ac:dyDescent="0.25">
      <c r="A298" s="43">
        <v>45989</v>
      </c>
      <c r="B298" s="17">
        <v>34.592500000000001</v>
      </c>
      <c r="C298" s="17">
        <v>34.592500000000001</v>
      </c>
      <c r="D298" s="17">
        <v>34.592500000000001</v>
      </c>
      <c r="E298" s="17">
        <v>41.061508058128851</v>
      </c>
      <c r="F298" s="42">
        <v>-1.2131457445116824</v>
      </c>
      <c r="G298" t="s">
        <v>27</v>
      </c>
      <c r="H298" s="16"/>
      <c r="T298">
        <v>558.17999999999995</v>
      </c>
      <c r="U298">
        <v>1.4614461773366783E-2</v>
      </c>
      <c r="V298">
        <v>0</v>
      </c>
      <c r="W298">
        <v>167.35505459540488</v>
      </c>
      <c r="X298">
        <v>163.08177754404417</v>
      </c>
      <c r="Y298">
        <v>1.0262032773723393</v>
      </c>
    </row>
    <row r="299" spans="1:25" x14ac:dyDescent="0.25">
      <c r="A299" s="43">
        <v>46022</v>
      </c>
      <c r="B299" s="17">
        <v>50.593200000000003</v>
      </c>
      <c r="C299" s="17">
        <v>50.593200000000003</v>
      </c>
      <c r="D299" s="17">
        <v>50.593200000000003</v>
      </c>
      <c r="E299" s="17">
        <v>43.778040261562133</v>
      </c>
      <c r="F299" s="42">
        <v>0.26431405989814077</v>
      </c>
      <c r="G299" t="s">
        <v>26</v>
      </c>
      <c r="H299" s="16"/>
      <c r="T299">
        <v>571.89</v>
      </c>
      <c r="U299">
        <v>2.4561969257228977E-2</v>
      </c>
      <c r="V299">
        <v>1</v>
      </c>
      <c r="W299">
        <v>171.4656243014191</v>
      </c>
      <c r="X299">
        <v>167.08738715049523</v>
      </c>
      <c r="Y299">
        <v>1.0262032773723393</v>
      </c>
    </row>
    <row r="300" spans="1:25" x14ac:dyDescent="0.25">
      <c r="A300" s="43">
        <v>46053</v>
      </c>
      <c r="B300" s="17" t="s">
        <v>19</v>
      </c>
      <c r="C300" s="17">
        <v>45.6434</v>
      </c>
      <c r="D300" s="17">
        <v>45.6434</v>
      </c>
      <c r="E300" s="17">
        <v>44.30966778701692</v>
      </c>
      <c r="F300" s="42">
        <v>-0.18841455228889784</v>
      </c>
      <c r="G300" t="s">
        <v>27</v>
      </c>
      <c r="H300" s="16"/>
      <c r="T300">
        <v>576.42999999999995</v>
      </c>
      <c r="U300">
        <v>7.9385895889068081E-3</v>
      </c>
      <c r="V300">
        <v>0</v>
      </c>
      <c r="W300">
        <v>171.4656243014191</v>
      </c>
      <c r="X300">
        <v>168.41382534256579</v>
      </c>
      <c r="Y300">
        <v>1.0181208339199335</v>
      </c>
    </row>
    <row r="301" spans="1:25" x14ac:dyDescent="0.25">
      <c r="A301" s="43">
        <v>46080</v>
      </c>
      <c r="B301" s="17">
        <v>50.799300000000002</v>
      </c>
      <c r="C301" s="17">
        <v>50.799300000000002</v>
      </c>
      <c r="D301" s="17">
        <v>50.799300000000002</v>
      </c>
      <c r="E301" s="17">
        <v>46.159212967717096</v>
      </c>
      <c r="F301" s="42">
        <v>0.5666241153658137</v>
      </c>
      <c r="G301" t="s">
        <v>26</v>
      </c>
      <c r="H301" s="16"/>
      <c r="T301">
        <v>592.19000000000005</v>
      </c>
      <c r="U301">
        <v>2.734070051871007E-2</v>
      </c>
      <c r="V301">
        <v>1</v>
      </c>
      <c r="W301">
        <v>176.15361458469786</v>
      </c>
      <c r="X301">
        <v>173.01837730446721</v>
      </c>
      <c r="Y301">
        <v>1.0181208339199335</v>
      </c>
    </row>
    <row r="302" spans="1:25" x14ac:dyDescent="0.25">
      <c r="A302" s="43">
        <v>46112</v>
      </c>
      <c r="B302" s="17">
        <v>3.9899</v>
      </c>
      <c r="C302" s="17">
        <v>3.9899</v>
      </c>
      <c r="D302" s="17">
        <v>3.9899</v>
      </c>
      <c r="E302" s="17">
        <v>34.140958771917724</v>
      </c>
      <c r="F302" s="42">
        <v>-4.7062775707014515</v>
      </c>
      <c r="G302" t="s">
        <v>27</v>
      </c>
      <c r="H302" s="16"/>
      <c r="T302">
        <v>611</v>
      </c>
      <c r="U302">
        <v>3.1763454296762861E-2</v>
      </c>
      <c r="V302">
        <v>0</v>
      </c>
      <c r="W302">
        <v>176.15361458469786</v>
      </c>
      <c r="X302">
        <v>178.51403862447773</v>
      </c>
      <c r="Y302">
        <v>0.98677737584131819</v>
      </c>
    </row>
    <row r="303" spans="1:25" x14ac:dyDescent="0.25">
      <c r="A303" s="43">
        <v>46142</v>
      </c>
      <c r="B303" s="17">
        <v>5.9629000000000003</v>
      </c>
      <c r="C303" s="17">
        <v>5.9629000000000003</v>
      </c>
      <c r="D303" s="17">
        <v>5.9629000000000003</v>
      </c>
      <c r="E303" s="17">
        <v>26.110212021921171</v>
      </c>
      <c r="F303" s="42">
        <v>-3.5572488404578109</v>
      </c>
      <c r="G303" t="s">
        <v>28</v>
      </c>
      <c r="H303" s="16"/>
      <c r="T303">
        <v>633.85</v>
      </c>
      <c r="U303">
        <v>3.7397708674304475E-2</v>
      </c>
      <c r="V303">
        <v>0.5</v>
      </c>
      <c r="W303">
        <v>179.44748536477999</v>
      </c>
      <c r="X303">
        <v>185.1900546352295</v>
      </c>
      <c r="Y303">
        <v>0.96899094132370822</v>
      </c>
    </row>
    <row r="304" spans="1:25" x14ac:dyDescent="0.25">
      <c r="H304" s="16"/>
    </row>
    <row r="305" spans="8:8" x14ac:dyDescent="0.25">
      <c r="H305" s="16"/>
    </row>
    <row r="306" spans="8:8" x14ac:dyDescent="0.25">
      <c r="H306" s="16"/>
    </row>
    <row r="307" spans="8:8" x14ac:dyDescent="0.25">
      <c r="H307" s="16"/>
    </row>
    <row r="308" spans="8:8" x14ac:dyDescent="0.25">
      <c r="H308" s="16"/>
    </row>
    <row r="309" spans="8:8" x14ac:dyDescent="0.25">
      <c r="H309" s="16"/>
    </row>
    <row r="310" spans="8:8" x14ac:dyDescent="0.25">
      <c r="H310" s="16"/>
    </row>
    <row r="311" spans="8:8" x14ac:dyDescent="0.25">
      <c r="H311" s="16"/>
    </row>
    <row r="312" spans="8:8" x14ac:dyDescent="0.25">
      <c r="H312" s="16"/>
    </row>
    <row r="313" spans="8:8" x14ac:dyDescent="0.25">
      <c r="H313" s="16"/>
    </row>
    <row r="314" spans="8:8" x14ac:dyDescent="0.25">
      <c r="H314" s="16"/>
    </row>
    <row r="315" spans="8:8" x14ac:dyDescent="0.25">
      <c r="H315" s="16"/>
    </row>
    <row r="316" spans="8:8" x14ac:dyDescent="0.25">
      <c r="H316" s="16"/>
    </row>
    <row r="317" spans="8:8" x14ac:dyDescent="0.25">
      <c r="H317" s="16"/>
    </row>
    <row r="318" spans="8:8" x14ac:dyDescent="0.25">
      <c r="H318" s="16"/>
    </row>
    <row r="319" spans="8:8" x14ac:dyDescent="0.25">
      <c r="H319" s="16"/>
    </row>
    <row r="320" spans="8:8" x14ac:dyDescent="0.25">
      <c r="H320" s="16"/>
    </row>
    <row r="321" spans="8:8" x14ac:dyDescent="0.25">
      <c r="H321" s="16"/>
    </row>
    <row r="322" spans="8:8" x14ac:dyDescent="0.25">
      <c r="H322" s="16"/>
    </row>
    <row r="323" spans="8:8" x14ac:dyDescent="0.25">
      <c r="H323" s="16"/>
    </row>
    <row r="324" spans="8:8" x14ac:dyDescent="0.25">
      <c r="H324" s="16"/>
    </row>
    <row r="325" spans="8:8" x14ac:dyDescent="0.25">
      <c r="H325" s="16"/>
    </row>
    <row r="326" spans="8:8" x14ac:dyDescent="0.25">
      <c r="H326" s="16"/>
    </row>
    <row r="327" spans="8:8" x14ac:dyDescent="0.25">
      <c r="H327" s="16"/>
    </row>
    <row r="328" spans="8:8" x14ac:dyDescent="0.25">
      <c r="H328" s="16"/>
    </row>
    <row r="329" spans="8:8" x14ac:dyDescent="0.25">
      <c r="H329" s="16"/>
    </row>
    <row r="330" spans="8:8" x14ac:dyDescent="0.25">
      <c r="H330" s="16"/>
    </row>
    <row r="331" spans="8:8" x14ac:dyDescent="0.25">
      <c r="H331" s="16"/>
    </row>
    <row r="332" spans="8:8" x14ac:dyDescent="0.25">
      <c r="H332" s="16"/>
    </row>
    <row r="333" spans="8:8" x14ac:dyDescent="0.25">
      <c r="H333" s="16"/>
    </row>
    <row r="334" spans="8:8" x14ac:dyDescent="0.25">
      <c r="H334" s="16"/>
    </row>
    <row r="335" spans="8:8" x14ac:dyDescent="0.25">
      <c r="H335" s="16"/>
    </row>
    <row r="336" spans="8:8" x14ac:dyDescent="0.25">
      <c r="H336" s="16"/>
    </row>
    <row r="337" spans="8:8" x14ac:dyDescent="0.25">
      <c r="H337" s="16"/>
    </row>
    <row r="338" spans="8:8" x14ac:dyDescent="0.25">
      <c r="H338" s="16"/>
    </row>
    <row r="339" spans="8:8" x14ac:dyDescent="0.25">
      <c r="H339" s="16"/>
    </row>
    <row r="340" spans="8:8" x14ac:dyDescent="0.25">
      <c r="H340" s="16"/>
    </row>
    <row r="341" spans="8:8" x14ac:dyDescent="0.25">
      <c r="H341" s="16"/>
    </row>
    <row r="342" spans="8:8" x14ac:dyDescent="0.25">
      <c r="H342" s="16"/>
    </row>
    <row r="343" spans="8:8" x14ac:dyDescent="0.25">
      <c r="H343" s="16"/>
    </row>
    <row r="344" spans="8:8" x14ac:dyDescent="0.25">
      <c r="H344" s="16"/>
    </row>
    <row r="345" spans="8:8" x14ac:dyDescent="0.25">
      <c r="H345" s="16"/>
    </row>
    <row r="346" spans="8:8" x14ac:dyDescent="0.25">
      <c r="H346" s="16"/>
    </row>
    <row r="347" spans="8:8" x14ac:dyDescent="0.25">
      <c r="H347" s="16"/>
    </row>
    <row r="348" spans="8:8" x14ac:dyDescent="0.25">
      <c r="H348" s="16"/>
    </row>
    <row r="349" spans="8:8" x14ac:dyDescent="0.25">
      <c r="H349" s="16"/>
    </row>
    <row r="350" spans="8:8" x14ac:dyDescent="0.25">
      <c r="H350" s="16"/>
    </row>
    <row r="351" spans="8:8" x14ac:dyDescent="0.25">
      <c r="H351" s="16"/>
    </row>
    <row r="352" spans="8:8" x14ac:dyDescent="0.25">
      <c r="H352" s="16"/>
    </row>
    <row r="353" spans="8:8" x14ac:dyDescent="0.25">
      <c r="H353" s="16"/>
    </row>
    <row r="354" spans="8:8" x14ac:dyDescent="0.25">
      <c r="H354" s="16"/>
    </row>
    <row r="355" spans="8:8" x14ac:dyDescent="0.25">
      <c r="H355" s="16"/>
    </row>
    <row r="356" spans="8:8" x14ac:dyDescent="0.25">
      <c r="H356" s="16"/>
    </row>
    <row r="357" spans="8:8" x14ac:dyDescent="0.25">
      <c r="H357" s="16"/>
    </row>
    <row r="358" spans="8:8" x14ac:dyDescent="0.25">
      <c r="H358" s="16"/>
    </row>
    <row r="359" spans="8:8" x14ac:dyDescent="0.25">
      <c r="H359" s="16"/>
    </row>
    <row r="360" spans="8:8" x14ac:dyDescent="0.25">
      <c r="H360" s="16"/>
    </row>
    <row r="361" spans="8:8" x14ac:dyDescent="0.25">
      <c r="H361" s="16"/>
    </row>
    <row r="362" spans="8:8" x14ac:dyDescent="0.25">
      <c r="H362" s="16"/>
    </row>
    <row r="363" spans="8:8" x14ac:dyDescent="0.25">
      <c r="H363" s="16"/>
    </row>
    <row r="364" spans="8:8" x14ac:dyDescent="0.25">
      <c r="H364" s="16"/>
    </row>
    <row r="365" spans="8:8" x14ac:dyDescent="0.25">
      <c r="H365" s="16"/>
    </row>
    <row r="366" spans="8:8" x14ac:dyDescent="0.25">
      <c r="H366" s="16"/>
    </row>
    <row r="367" spans="8:8" x14ac:dyDescent="0.25">
      <c r="H367" s="16"/>
    </row>
    <row r="368" spans="8:8" x14ac:dyDescent="0.25">
      <c r="H368" s="16"/>
    </row>
    <row r="369" spans="8:8" x14ac:dyDescent="0.25">
      <c r="H369" s="16"/>
    </row>
    <row r="370" spans="8:8" x14ac:dyDescent="0.25">
      <c r="H370" s="16"/>
    </row>
    <row r="371" spans="8:8" x14ac:dyDescent="0.25">
      <c r="H371" s="16"/>
    </row>
    <row r="372" spans="8:8" x14ac:dyDescent="0.25">
      <c r="H372" s="16"/>
    </row>
    <row r="373" spans="8:8" x14ac:dyDescent="0.25">
      <c r="H373" s="16"/>
    </row>
    <row r="374" spans="8:8" x14ac:dyDescent="0.25">
      <c r="H374" s="16"/>
    </row>
    <row r="375" spans="8:8" x14ac:dyDescent="0.25">
      <c r="H375" s="16"/>
    </row>
    <row r="376" spans="8:8" x14ac:dyDescent="0.25">
      <c r="H376" s="16"/>
    </row>
    <row r="377" spans="8:8" x14ac:dyDescent="0.25">
      <c r="H377" s="16"/>
    </row>
    <row r="378" spans="8:8" x14ac:dyDescent="0.25">
      <c r="H378" s="16"/>
    </row>
    <row r="379" spans="8:8" x14ac:dyDescent="0.25">
      <c r="H379" s="16"/>
    </row>
    <row r="380" spans="8:8" x14ac:dyDescent="0.25">
      <c r="H380" s="16"/>
    </row>
    <row r="381" spans="8:8" x14ac:dyDescent="0.25">
      <c r="H381" s="16"/>
    </row>
    <row r="382" spans="8:8" x14ac:dyDescent="0.25">
      <c r="H382" s="16"/>
    </row>
    <row r="383" spans="8:8" x14ac:dyDescent="0.25">
      <c r="H383" s="16"/>
    </row>
    <row r="384" spans="8:8" x14ac:dyDescent="0.25">
      <c r="H384" s="16"/>
    </row>
    <row r="385" spans="8:8" x14ac:dyDescent="0.25">
      <c r="H385" s="16"/>
    </row>
    <row r="386" spans="8:8" x14ac:dyDescent="0.25">
      <c r="H386" s="16"/>
    </row>
    <row r="387" spans="8:8" x14ac:dyDescent="0.25">
      <c r="H387" s="16"/>
    </row>
    <row r="388" spans="8:8" x14ac:dyDescent="0.25">
      <c r="H388" s="16"/>
    </row>
    <row r="389" spans="8:8" x14ac:dyDescent="0.25">
      <c r="H389" s="16"/>
    </row>
    <row r="390" spans="8:8" x14ac:dyDescent="0.25">
      <c r="H390" s="16"/>
    </row>
    <row r="391" spans="8:8" x14ac:dyDescent="0.25">
      <c r="H391" s="16"/>
    </row>
    <row r="392" spans="8:8" x14ac:dyDescent="0.25">
      <c r="H392" s="16"/>
    </row>
    <row r="393" spans="8:8" x14ac:dyDescent="0.25">
      <c r="H393" s="16"/>
    </row>
    <row r="394" spans="8:8" x14ac:dyDescent="0.25">
      <c r="H394" s="16"/>
    </row>
    <row r="395" spans="8:8" x14ac:dyDescent="0.25">
      <c r="H395" s="16"/>
    </row>
    <row r="396" spans="8:8" x14ac:dyDescent="0.25">
      <c r="H396" s="16"/>
    </row>
    <row r="397" spans="8:8" x14ac:dyDescent="0.25">
      <c r="H397" s="16"/>
    </row>
    <row r="398" spans="8:8" x14ac:dyDescent="0.25">
      <c r="H398" s="16"/>
    </row>
    <row r="399" spans="8:8" x14ac:dyDescent="0.25">
      <c r="H399" s="16"/>
    </row>
    <row r="400" spans="8:8" x14ac:dyDescent="0.25">
      <c r="H400" s="16"/>
    </row>
    <row r="401" spans="8:8" x14ac:dyDescent="0.25">
      <c r="H401" s="16"/>
    </row>
    <row r="402" spans="8:8" x14ac:dyDescent="0.25">
      <c r="H402" s="16"/>
    </row>
    <row r="403" spans="8:8" x14ac:dyDescent="0.25">
      <c r="H403" s="16"/>
    </row>
    <row r="404" spans="8:8" x14ac:dyDescent="0.25">
      <c r="H404" s="16"/>
    </row>
    <row r="405" spans="8:8" x14ac:dyDescent="0.25">
      <c r="H405" s="16"/>
    </row>
    <row r="406" spans="8:8" x14ac:dyDescent="0.25">
      <c r="H406" s="16"/>
    </row>
    <row r="407" spans="8:8" x14ac:dyDescent="0.25">
      <c r="H407" s="16"/>
    </row>
    <row r="408" spans="8:8" x14ac:dyDescent="0.25">
      <c r="H408" s="16"/>
    </row>
    <row r="409" spans="8:8" x14ac:dyDescent="0.25">
      <c r="H409" s="16"/>
    </row>
    <row r="410" spans="8:8" x14ac:dyDescent="0.25">
      <c r="H410" s="16"/>
    </row>
    <row r="411" spans="8:8" x14ac:dyDescent="0.25">
      <c r="H411" s="16"/>
    </row>
    <row r="412" spans="8:8" x14ac:dyDescent="0.25">
      <c r="H412" s="16"/>
    </row>
    <row r="413" spans="8:8" x14ac:dyDescent="0.25">
      <c r="H413" s="16"/>
    </row>
    <row r="414" spans="8:8" x14ac:dyDescent="0.25">
      <c r="H414" s="16"/>
    </row>
    <row r="415" spans="8:8" x14ac:dyDescent="0.25">
      <c r="H415" s="16"/>
    </row>
    <row r="416" spans="8:8" x14ac:dyDescent="0.25">
      <c r="H416" s="16"/>
    </row>
    <row r="417" spans="8:8" x14ac:dyDescent="0.25">
      <c r="H417" s="16"/>
    </row>
    <row r="418" spans="8:8" x14ac:dyDescent="0.25">
      <c r="H418" s="16"/>
    </row>
    <row r="419" spans="8:8" x14ac:dyDescent="0.25">
      <c r="H419" s="16"/>
    </row>
    <row r="420" spans="8:8" x14ac:dyDescent="0.25">
      <c r="H420" s="16"/>
    </row>
    <row r="421" spans="8:8" x14ac:dyDescent="0.25">
      <c r="H421" s="16"/>
    </row>
    <row r="422" spans="8:8" x14ac:dyDescent="0.25">
      <c r="H422" s="16"/>
    </row>
    <row r="423" spans="8:8" x14ac:dyDescent="0.25">
      <c r="H423" s="16"/>
    </row>
    <row r="424" spans="8:8" x14ac:dyDescent="0.25">
      <c r="H424" s="16"/>
    </row>
    <row r="425" spans="8:8" x14ac:dyDescent="0.25">
      <c r="H425" s="16"/>
    </row>
    <row r="426" spans="8:8" x14ac:dyDescent="0.25">
      <c r="H426" s="16"/>
    </row>
    <row r="427" spans="8:8" x14ac:dyDescent="0.25">
      <c r="H427" s="16"/>
    </row>
    <row r="428" spans="8:8" x14ac:dyDescent="0.25">
      <c r="H428" s="16"/>
    </row>
    <row r="429" spans="8:8" x14ac:dyDescent="0.25">
      <c r="H429" s="16"/>
    </row>
    <row r="430" spans="8:8" x14ac:dyDescent="0.25">
      <c r="H430" s="16"/>
    </row>
    <row r="431" spans="8:8" x14ac:dyDescent="0.25">
      <c r="H431" s="16"/>
    </row>
    <row r="432" spans="8:8" x14ac:dyDescent="0.25">
      <c r="H432" s="16"/>
    </row>
    <row r="433" spans="8:8" x14ac:dyDescent="0.25">
      <c r="H433" s="16"/>
    </row>
    <row r="434" spans="8:8" x14ac:dyDescent="0.25">
      <c r="H434" s="16"/>
    </row>
    <row r="435" spans="8:8" x14ac:dyDescent="0.25">
      <c r="H435" s="16"/>
    </row>
    <row r="436" spans="8:8" x14ac:dyDescent="0.25">
      <c r="H436" s="1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0CB9-00A7-47B6-97AD-1BCCF00EC619}">
  <sheetPr codeName="Feuil9"/>
  <dimension ref="A1:Q264"/>
  <sheetViews>
    <sheetView workbookViewId="0">
      <selection activeCell="K21" sqref="K21"/>
    </sheetView>
  </sheetViews>
  <sheetFormatPr baseColWidth="10" defaultRowHeight="15" x14ac:dyDescent="0.25"/>
  <cols>
    <col min="1" max="1" width="16.140625" customWidth="1"/>
    <col min="2" max="2" width="21.28515625" style="17" customWidth="1"/>
    <col min="3" max="3" width="20" style="17" customWidth="1"/>
    <col min="4" max="4" width="28" style="17" customWidth="1"/>
    <col min="5" max="5" width="23.85546875" style="17" customWidth="1"/>
    <col min="6" max="6" width="19.85546875" style="17" customWidth="1"/>
    <col min="7" max="7" width="20.42578125" customWidth="1"/>
    <col min="8" max="8" width="19.5703125" customWidth="1"/>
    <col min="16" max="16" width="15.28515625" customWidth="1"/>
  </cols>
  <sheetData>
    <row r="1" spans="1:17" x14ac:dyDescent="0.25">
      <c r="B1" s="17" t="s">
        <v>79</v>
      </c>
      <c r="C1" s="17" t="s">
        <v>80</v>
      </c>
      <c r="D1" s="17" t="s">
        <v>82</v>
      </c>
      <c r="I1" s="17" t="s">
        <v>81</v>
      </c>
    </row>
    <row r="2" spans="1:17" x14ac:dyDescent="0.25">
      <c r="A2" t="str">
        <f>_xll.BQL(_xll.BQL.LIST(P5:P12),"px_last(dates=range("&amp;_xll.BQL.DATE(Q2)&amp;", "&amp;_xll.BQL.DATE(Q3)&amp;", frq=m))","fill=prev","cols=8;rows=63")</f>
        <v/>
      </c>
      <c r="B2" s="17" t="s">
        <v>78</v>
      </c>
      <c r="C2" s="17" t="s">
        <v>71</v>
      </c>
      <c r="D2" s="17" t="s">
        <v>72</v>
      </c>
      <c r="E2" s="17" t="s">
        <v>73</v>
      </c>
      <c r="F2" s="17" t="s">
        <v>74</v>
      </c>
      <c r="G2" t="s">
        <v>86</v>
      </c>
      <c r="H2" t="s">
        <v>87</v>
      </c>
      <c r="O2" t="s">
        <v>75</v>
      </c>
      <c r="P2" s="16">
        <v>40328</v>
      </c>
      <c r="Q2" s="16">
        <v>38502</v>
      </c>
    </row>
    <row r="3" spans="1:17" x14ac:dyDescent="0.25">
      <c r="A3" t="s">
        <v>77</v>
      </c>
      <c r="B3" s="17" t="s">
        <v>88</v>
      </c>
      <c r="C3" s="17" t="s">
        <v>88</v>
      </c>
      <c r="D3" s="17" t="s">
        <v>88</v>
      </c>
      <c r="E3" s="17" t="s">
        <v>88</v>
      </c>
      <c r="F3" s="17" t="s">
        <v>88</v>
      </c>
      <c r="G3" t="s">
        <v>88</v>
      </c>
      <c r="H3" t="s">
        <v>88</v>
      </c>
      <c r="O3" t="s">
        <v>76</v>
      </c>
      <c r="P3" s="16">
        <v>46172</v>
      </c>
      <c r="Q3" s="16">
        <v>40328</v>
      </c>
    </row>
    <row r="4" spans="1:17" x14ac:dyDescent="0.25">
      <c r="A4" s="16">
        <v>38502</v>
      </c>
      <c r="B4" s="17">
        <v>-0.70040000000000002</v>
      </c>
      <c r="C4" s="17">
        <v>-0.1893</v>
      </c>
      <c r="D4" s="17">
        <v>-1.034</v>
      </c>
      <c r="E4" s="17" t="e">
        <v>#N/A</v>
      </c>
      <c r="F4" s="17" t="e">
        <v>#N/A</v>
      </c>
      <c r="G4">
        <v>-0.46551725999999999</v>
      </c>
      <c r="H4">
        <v>-0.231939861</v>
      </c>
    </row>
    <row r="5" spans="1:17" x14ac:dyDescent="0.25">
      <c r="A5" s="16">
        <v>38533</v>
      </c>
      <c r="B5" s="17">
        <v>9.4200000000000006E-2</v>
      </c>
      <c r="C5" s="17">
        <v>0.30930000000000002</v>
      </c>
      <c r="D5" s="17">
        <v>-0.84219999999999995</v>
      </c>
      <c r="E5" s="17" t="e">
        <v>#N/A</v>
      </c>
      <c r="F5" s="17" t="e">
        <v>#N/A</v>
      </c>
      <c r="G5">
        <v>-0.40971059599999998</v>
      </c>
      <c r="H5">
        <v>-0.24283217100000001</v>
      </c>
      <c r="P5" s="17" t="s">
        <v>78</v>
      </c>
    </row>
    <row r="6" spans="1:17" x14ac:dyDescent="0.25">
      <c r="A6" s="16">
        <v>38563</v>
      </c>
      <c r="B6" s="17">
        <v>0.70730000000000004</v>
      </c>
      <c r="C6" s="17">
        <v>0.628</v>
      </c>
      <c r="D6" s="17">
        <v>-0.18540000000000001</v>
      </c>
      <c r="E6" s="17" t="e">
        <v>#N/A</v>
      </c>
      <c r="F6" s="17">
        <v>0.86570000000000003</v>
      </c>
      <c r="G6">
        <v>-0.16021481000000001</v>
      </c>
      <c r="H6">
        <v>-0.26866305699999998</v>
      </c>
      <c r="P6" t="s">
        <v>71</v>
      </c>
    </row>
    <row r="7" spans="1:17" x14ac:dyDescent="0.25">
      <c r="A7" s="16">
        <v>38594</v>
      </c>
      <c r="B7" s="17">
        <v>0.441</v>
      </c>
      <c r="C7" s="17">
        <v>1.4127000000000001</v>
      </c>
      <c r="D7" s="17">
        <v>-9.01E-2</v>
      </c>
      <c r="E7" s="17" t="e">
        <v>#N/A</v>
      </c>
      <c r="F7" s="17">
        <v>0.86570000000000003</v>
      </c>
      <c r="G7">
        <v>-3.2207475999999999E-2</v>
      </c>
      <c r="H7">
        <v>-0.43415531600000001</v>
      </c>
      <c r="P7" t="s">
        <v>71</v>
      </c>
    </row>
    <row r="8" spans="1:17" x14ac:dyDescent="0.25">
      <c r="A8" s="16">
        <v>38625</v>
      </c>
      <c r="B8" s="17">
        <v>-5.8299999999999998E-2</v>
      </c>
      <c r="C8" s="17">
        <v>0.93500000000000005</v>
      </c>
      <c r="D8" s="17">
        <v>0.9829</v>
      </c>
      <c r="E8" s="17" t="e">
        <v>#N/A</v>
      </c>
      <c r="F8" s="17">
        <v>-0.91220000000000001</v>
      </c>
      <c r="G8">
        <v>6.9179073999999993E-2</v>
      </c>
      <c r="H8">
        <v>-1.3485341E-2</v>
      </c>
      <c r="P8" t="s">
        <v>72</v>
      </c>
    </row>
    <row r="9" spans="1:17" x14ac:dyDescent="0.25">
      <c r="A9" s="16">
        <v>38655</v>
      </c>
      <c r="B9" s="17">
        <v>0.53710000000000002</v>
      </c>
      <c r="C9" s="17">
        <v>0.76829999999999998</v>
      </c>
      <c r="D9" s="17">
        <v>1.5748</v>
      </c>
      <c r="E9" s="17" t="e">
        <v>#N/A</v>
      </c>
      <c r="F9" s="17">
        <v>-0.91220000000000001</v>
      </c>
      <c r="G9">
        <v>0.30058895400000002</v>
      </c>
      <c r="H9">
        <v>0.61414860400000004</v>
      </c>
      <c r="P9" t="s">
        <v>73</v>
      </c>
    </row>
    <row r="10" spans="1:17" x14ac:dyDescent="0.25">
      <c r="A10" s="16">
        <v>38686</v>
      </c>
      <c r="B10" s="17">
        <v>-5.2200000000000003E-2</v>
      </c>
      <c r="C10" s="17">
        <v>1.6153</v>
      </c>
      <c r="D10" s="17">
        <v>1.3268</v>
      </c>
      <c r="E10" s="17" t="e">
        <v>#N/A</v>
      </c>
      <c r="F10" s="17">
        <v>-0.79779999999999995</v>
      </c>
      <c r="G10">
        <v>0.29953428300000001</v>
      </c>
      <c r="H10">
        <v>0.15818068499999999</v>
      </c>
      <c r="P10" t="s">
        <v>74</v>
      </c>
    </row>
    <row r="11" spans="1:17" x14ac:dyDescent="0.25">
      <c r="A11" s="16">
        <v>38716</v>
      </c>
      <c r="B11" s="17">
        <v>-1.1234</v>
      </c>
      <c r="C11" s="17">
        <v>1.9661999999999999</v>
      </c>
      <c r="D11" s="17">
        <v>1.4238</v>
      </c>
      <c r="E11" s="17" t="e">
        <v>#N/A</v>
      </c>
      <c r="F11" s="17">
        <v>-0.79779999999999995</v>
      </c>
      <c r="G11">
        <v>0.27522351099999998</v>
      </c>
      <c r="H11">
        <v>-8.2847925000000003E-2</v>
      </c>
      <c r="P11" t="s">
        <v>86</v>
      </c>
    </row>
    <row r="12" spans="1:17" x14ac:dyDescent="0.25">
      <c r="A12" s="16">
        <v>38747</v>
      </c>
      <c r="B12" s="17">
        <v>-0.92620000000000002</v>
      </c>
      <c r="C12" s="17">
        <v>2.2121</v>
      </c>
      <c r="D12" s="17">
        <v>1.1327</v>
      </c>
      <c r="E12" s="17" t="e">
        <v>#N/A</v>
      </c>
      <c r="F12" s="17">
        <v>-1.0804</v>
      </c>
      <c r="G12">
        <v>0.436886518</v>
      </c>
      <c r="H12">
        <v>-0.27683539600000001</v>
      </c>
      <c r="P12" t="s">
        <v>87</v>
      </c>
    </row>
    <row r="13" spans="1:17" x14ac:dyDescent="0.25">
      <c r="A13" s="16">
        <v>38776</v>
      </c>
      <c r="B13" s="17">
        <v>-0.75390000000000001</v>
      </c>
      <c r="C13" s="17">
        <v>0.86350000000000005</v>
      </c>
      <c r="D13" s="17">
        <v>1.1951000000000001</v>
      </c>
      <c r="E13" s="17" t="e">
        <v>#N/A</v>
      </c>
      <c r="F13" s="17">
        <v>-2.2336999999999998</v>
      </c>
      <c r="G13">
        <v>0.25491587700000001</v>
      </c>
      <c r="H13">
        <v>-0.28880530999999998</v>
      </c>
    </row>
    <row r="14" spans="1:17" x14ac:dyDescent="0.25">
      <c r="A14" s="16">
        <v>38806</v>
      </c>
      <c r="B14" s="17">
        <v>-0.88200000000000001</v>
      </c>
      <c r="C14" s="17">
        <v>0.54290000000000005</v>
      </c>
      <c r="D14" s="17">
        <v>1.0925</v>
      </c>
      <c r="E14" s="17" t="e">
        <v>#N/A</v>
      </c>
      <c r="F14" s="17">
        <v>-0.96430000000000005</v>
      </c>
      <c r="G14">
        <v>0.33715560300000003</v>
      </c>
      <c r="H14">
        <v>-0.29391526299999998</v>
      </c>
    </row>
    <row r="15" spans="1:17" x14ac:dyDescent="0.25">
      <c r="A15" s="16">
        <v>38837</v>
      </c>
      <c r="B15" s="17">
        <v>-0.60199999999999998</v>
      </c>
      <c r="C15" s="17">
        <v>0.63929999999999998</v>
      </c>
      <c r="D15" s="17">
        <v>1.3058000000000001</v>
      </c>
      <c r="E15" s="17" t="e">
        <v>#N/A</v>
      </c>
      <c r="F15" s="17">
        <v>-2.4392999999999998</v>
      </c>
      <c r="G15">
        <v>0.46469945899999998</v>
      </c>
      <c r="H15">
        <v>-0.311713923</v>
      </c>
    </row>
    <row r="16" spans="1:17" x14ac:dyDescent="0.25">
      <c r="A16" s="16">
        <v>38867</v>
      </c>
      <c r="B16" s="17">
        <v>-0.67479999999999996</v>
      </c>
      <c r="C16" s="17">
        <v>0.76029999999999998</v>
      </c>
      <c r="D16" s="17">
        <v>1.0475000000000001</v>
      </c>
      <c r="E16" s="17" t="e">
        <v>#N/A</v>
      </c>
      <c r="F16" s="17">
        <v>-2.4392999999999998</v>
      </c>
      <c r="G16">
        <v>0.404345222</v>
      </c>
      <c r="H16">
        <v>-0.131635633</v>
      </c>
    </row>
    <row r="17" spans="1:8" x14ac:dyDescent="0.25">
      <c r="A17" s="16">
        <v>38898</v>
      </c>
      <c r="B17" s="17">
        <v>-0.2455</v>
      </c>
      <c r="C17" s="17">
        <v>1.8018000000000001</v>
      </c>
      <c r="D17" s="17">
        <v>1.2386999999999999</v>
      </c>
      <c r="E17" s="17" t="e">
        <v>#N/A</v>
      </c>
      <c r="F17" s="17">
        <v>-1.6008</v>
      </c>
      <c r="G17">
        <v>0.47740739399999998</v>
      </c>
      <c r="H17">
        <v>4.7754550999999999E-2</v>
      </c>
    </row>
    <row r="18" spans="1:8" x14ac:dyDescent="0.25">
      <c r="A18" s="16">
        <v>38928</v>
      </c>
      <c r="B18" s="17">
        <v>-9.9400000000000002E-2</v>
      </c>
      <c r="C18" s="17">
        <v>1.8839999999999999</v>
      </c>
      <c r="D18" s="17">
        <v>0.79669999999999996</v>
      </c>
      <c r="E18" s="17" t="e">
        <v>#N/A</v>
      </c>
      <c r="F18" s="17">
        <v>-1.6008</v>
      </c>
      <c r="G18">
        <v>0.49695725200000002</v>
      </c>
      <c r="H18">
        <v>-0.163429501</v>
      </c>
    </row>
    <row r="19" spans="1:8" x14ac:dyDescent="0.25">
      <c r="A19" s="16">
        <v>38959</v>
      </c>
      <c r="B19" s="17">
        <v>-0.30549999999999999</v>
      </c>
      <c r="C19" s="17">
        <v>2.1021000000000001</v>
      </c>
      <c r="D19" s="17">
        <v>0.5706</v>
      </c>
      <c r="E19" s="17" t="e">
        <v>#N/A</v>
      </c>
      <c r="F19" s="17">
        <v>-0.876</v>
      </c>
      <c r="G19">
        <v>0.55957253900000004</v>
      </c>
      <c r="H19">
        <v>-0.24499291200000001</v>
      </c>
    </row>
    <row r="20" spans="1:8" x14ac:dyDescent="0.25">
      <c r="A20" s="16">
        <v>38990</v>
      </c>
      <c r="B20" s="17">
        <v>-0.42749999999999999</v>
      </c>
      <c r="C20" s="17">
        <v>1.2501</v>
      </c>
      <c r="D20" s="17">
        <v>0.62729999999999997</v>
      </c>
      <c r="E20" s="17" t="e">
        <v>#N/A</v>
      </c>
      <c r="F20" s="17">
        <v>-0.96250000000000002</v>
      </c>
      <c r="G20">
        <v>0.62339299100000001</v>
      </c>
      <c r="H20">
        <v>-0.45536311800000001</v>
      </c>
    </row>
    <row r="21" spans="1:8" x14ac:dyDescent="0.25">
      <c r="A21" s="16">
        <v>39020</v>
      </c>
      <c r="B21" s="17">
        <v>0.29920000000000002</v>
      </c>
      <c r="C21" s="17">
        <v>0.82609999999999995</v>
      </c>
      <c r="D21" s="17">
        <v>0.54410000000000003</v>
      </c>
      <c r="E21" s="17" t="e">
        <v>#N/A</v>
      </c>
      <c r="F21" s="17">
        <v>-0.96250000000000002</v>
      </c>
      <c r="G21">
        <v>0.71728387599999999</v>
      </c>
      <c r="H21">
        <v>-0.68608313600000004</v>
      </c>
    </row>
    <row r="22" spans="1:8" x14ac:dyDescent="0.25">
      <c r="A22" s="16">
        <v>39051</v>
      </c>
      <c r="B22" s="17">
        <v>0.15379999999999999</v>
      </c>
      <c r="C22" s="17">
        <v>0.51980000000000004</v>
      </c>
      <c r="D22" s="17">
        <v>0.46710000000000002</v>
      </c>
      <c r="E22" s="17" t="e">
        <v>#N/A</v>
      </c>
      <c r="F22" s="17">
        <v>-3.0987</v>
      </c>
      <c r="G22">
        <v>0.65226054</v>
      </c>
      <c r="H22">
        <v>-0.99636651700000001</v>
      </c>
    </row>
    <row r="23" spans="1:8" x14ac:dyDescent="0.25">
      <c r="A23" s="16">
        <v>39081</v>
      </c>
      <c r="B23" s="17">
        <v>-0.2722</v>
      </c>
      <c r="C23" s="17">
        <v>0.75590000000000002</v>
      </c>
      <c r="D23" s="17">
        <v>0.88519999999999999</v>
      </c>
      <c r="E23" s="17" t="e">
        <v>#N/A</v>
      </c>
      <c r="F23" s="17">
        <v>-3.0987</v>
      </c>
      <c r="G23">
        <v>0.64368391199999997</v>
      </c>
      <c r="H23">
        <v>-0.93917524399999996</v>
      </c>
    </row>
    <row r="24" spans="1:8" x14ac:dyDescent="0.25">
      <c r="A24" s="16">
        <v>39112</v>
      </c>
      <c r="B24" s="17">
        <v>-0.44519999999999998</v>
      </c>
      <c r="C24" s="17">
        <v>1.1599999999999999</v>
      </c>
      <c r="D24" s="17">
        <v>0.1198</v>
      </c>
      <c r="E24" s="17" t="e">
        <v>#N/A</v>
      </c>
      <c r="F24" s="17">
        <v>-1.4193</v>
      </c>
      <c r="G24">
        <v>0.57085833900000005</v>
      </c>
      <c r="H24">
        <v>-1.113196158</v>
      </c>
    </row>
    <row r="25" spans="1:8" x14ac:dyDescent="0.25">
      <c r="A25" s="16">
        <v>39141</v>
      </c>
      <c r="B25" s="17">
        <v>-0.2596</v>
      </c>
      <c r="C25" s="17">
        <v>1.4216</v>
      </c>
      <c r="D25" s="17">
        <v>0.312</v>
      </c>
      <c r="E25" s="17" t="e">
        <v>#N/A</v>
      </c>
      <c r="F25" s="17">
        <v>-1.2499</v>
      </c>
      <c r="G25">
        <v>0.78620207600000003</v>
      </c>
      <c r="H25">
        <v>-1.2592160459999999</v>
      </c>
    </row>
    <row r="26" spans="1:8" x14ac:dyDescent="0.25">
      <c r="A26" s="16">
        <v>39171</v>
      </c>
      <c r="B26" s="17">
        <v>-0.39079999999999998</v>
      </c>
      <c r="C26" s="17">
        <v>1.0488999999999999</v>
      </c>
      <c r="D26" s="17">
        <v>0.43030000000000002</v>
      </c>
      <c r="E26" s="17" t="e">
        <v>#N/A</v>
      </c>
      <c r="F26" s="17">
        <v>-1.4399</v>
      </c>
      <c r="G26">
        <v>0.79570216699999996</v>
      </c>
      <c r="H26">
        <v>-1.1681119230000001</v>
      </c>
    </row>
    <row r="27" spans="1:8" x14ac:dyDescent="0.25">
      <c r="A27" s="16">
        <v>39202</v>
      </c>
      <c r="B27" s="17">
        <v>0.10100000000000001</v>
      </c>
      <c r="C27" s="17">
        <v>1.0488999999999999</v>
      </c>
      <c r="D27" s="17">
        <v>0.5081</v>
      </c>
      <c r="E27" s="17" t="e">
        <v>#N/A</v>
      </c>
      <c r="F27" s="17">
        <v>-1.3783000000000001</v>
      </c>
      <c r="G27">
        <v>0.84082896900000004</v>
      </c>
      <c r="H27">
        <v>-0.96679001399999998</v>
      </c>
    </row>
    <row r="28" spans="1:8" x14ac:dyDescent="0.25">
      <c r="A28" s="16">
        <v>39232</v>
      </c>
      <c r="B28" s="17">
        <v>0.21079999999999999</v>
      </c>
      <c r="C28" s="17">
        <v>0.44019999999999998</v>
      </c>
      <c r="D28" s="17">
        <v>0.50729999999999997</v>
      </c>
      <c r="E28" s="17" t="e">
        <v>#N/A</v>
      </c>
      <c r="F28" s="17">
        <v>-1.2726</v>
      </c>
      <c r="G28">
        <v>0.86796878099999997</v>
      </c>
      <c r="H28">
        <v>-0.68664007199999999</v>
      </c>
    </row>
    <row r="29" spans="1:8" x14ac:dyDescent="0.25">
      <c r="A29" s="16">
        <v>39263</v>
      </c>
      <c r="B29" s="17">
        <v>-0.45800000000000002</v>
      </c>
      <c r="C29" s="17">
        <v>0.42749999999999999</v>
      </c>
      <c r="D29" s="17">
        <v>0.23580000000000001</v>
      </c>
      <c r="E29" s="17" t="e">
        <v>#N/A</v>
      </c>
      <c r="F29" s="17">
        <v>-0.58109999999999995</v>
      </c>
      <c r="G29">
        <v>0.61409388099999995</v>
      </c>
      <c r="H29">
        <v>-0.68823084899999998</v>
      </c>
    </row>
    <row r="30" spans="1:8" x14ac:dyDescent="0.25">
      <c r="A30" s="16">
        <v>39293</v>
      </c>
      <c r="B30" s="17">
        <v>-0.3493</v>
      </c>
      <c r="C30" s="17">
        <v>0.32019999999999998</v>
      </c>
      <c r="D30" s="17">
        <v>-0.14580000000000001</v>
      </c>
      <c r="E30" s="17" t="e">
        <v>#N/A</v>
      </c>
      <c r="F30" s="17">
        <v>-0.68600000000000005</v>
      </c>
      <c r="G30">
        <v>0.52404335199999996</v>
      </c>
      <c r="H30">
        <v>-0.66050932900000003</v>
      </c>
    </row>
    <row r="31" spans="1:8" x14ac:dyDescent="0.25">
      <c r="A31" s="16">
        <v>39324</v>
      </c>
      <c r="B31" s="17">
        <v>-0.27429999999999999</v>
      </c>
      <c r="C31" s="17">
        <v>0.1951</v>
      </c>
      <c r="D31" s="17">
        <v>-0.2064</v>
      </c>
      <c r="E31" s="17" t="e">
        <v>#N/A</v>
      </c>
      <c r="F31" s="17">
        <v>-0.77359999999999995</v>
      </c>
      <c r="G31">
        <v>0.34029338599999998</v>
      </c>
      <c r="H31">
        <v>-0.76384808800000004</v>
      </c>
    </row>
    <row r="32" spans="1:8" x14ac:dyDescent="0.25">
      <c r="A32" s="16">
        <v>39355</v>
      </c>
      <c r="B32" s="17">
        <v>-0.46929999999999999</v>
      </c>
      <c r="C32" s="17">
        <v>0.51839999999999997</v>
      </c>
      <c r="D32" s="17">
        <v>-0.4929</v>
      </c>
      <c r="E32" s="17" t="e">
        <v>#N/A</v>
      </c>
      <c r="F32" s="17">
        <v>-1.2114</v>
      </c>
      <c r="G32">
        <v>0.237112511</v>
      </c>
      <c r="H32">
        <v>-0.66865564200000005</v>
      </c>
    </row>
    <row r="33" spans="1:8" x14ac:dyDescent="0.25">
      <c r="A33" s="16">
        <v>39385</v>
      </c>
      <c r="B33" s="17">
        <v>0.1671</v>
      </c>
      <c r="C33" s="17">
        <v>0.4229</v>
      </c>
      <c r="D33" s="17">
        <v>-0.35489999999999999</v>
      </c>
      <c r="E33" s="17" t="e">
        <v>#N/A</v>
      </c>
      <c r="F33" s="17">
        <v>-1.2867999999999999</v>
      </c>
      <c r="G33">
        <v>0.318007502</v>
      </c>
      <c r="H33">
        <v>-0.67337233600000002</v>
      </c>
    </row>
    <row r="34" spans="1:8" x14ac:dyDescent="0.25">
      <c r="A34" s="16">
        <v>39416</v>
      </c>
      <c r="B34" s="17">
        <v>-6.1899999999999997E-2</v>
      </c>
      <c r="C34" s="17">
        <v>-0.4879</v>
      </c>
      <c r="D34" s="17">
        <v>-0.14940000000000001</v>
      </c>
      <c r="E34" s="17" t="e">
        <v>#N/A</v>
      </c>
      <c r="F34" s="17">
        <v>-1.3638999999999999</v>
      </c>
      <c r="G34">
        <v>0.21960242399999999</v>
      </c>
      <c r="H34">
        <v>-0.188459765</v>
      </c>
    </row>
    <row r="35" spans="1:8" x14ac:dyDescent="0.25">
      <c r="A35" s="16">
        <v>39446</v>
      </c>
      <c r="B35" s="17">
        <v>0.40660000000000002</v>
      </c>
      <c r="C35" s="17">
        <v>-0.16439999999999999</v>
      </c>
      <c r="D35" s="17">
        <v>-0.19980000000000001</v>
      </c>
      <c r="E35" s="17" t="e">
        <v>#N/A</v>
      </c>
      <c r="F35" s="17">
        <v>-1.3089999999999999</v>
      </c>
      <c r="G35">
        <v>0.28478222199999997</v>
      </c>
      <c r="H35">
        <v>7.9086199999999999E-3</v>
      </c>
    </row>
    <row r="36" spans="1:8" x14ac:dyDescent="0.25">
      <c r="A36" s="16">
        <v>39477</v>
      </c>
      <c r="B36" s="17">
        <v>0.1832</v>
      </c>
      <c r="C36" s="17">
        <v>0.1676</v>
      </c>
      <c r="D36" s="17">
        <v>9.5999999999999992E-3</v>
      </c>
      <c r="E36" s="17" t="e">
        <v>#N/A</v>
      </c>
      <c r="F36" s="17">
        <v>-2.0421999999999998</v>
      </c>
      <c r="G36">
        <v>0.18958802599999999</v>
      </c>
      <c r="H36">
        <v>6.5386973000000001E-2</v>
      </c>
    </row>
    <row r="37" spans="1:8" x14ac:dyDescent="0.25">
      <c r="A37" s="16">
        <v>39507</v>
      </c>
      <c r="B37" s="17">
        <v>-0.27210000000000001</v>
      </c>
      <c r="C37" s="17">
        <v>0.628</v>
      </c>
      <c r="D37" s="17">
        <v>-1.4200000000000001E-2</v>
      </c>
      <c r="E37" s="17" t="e">
        <v>#N/A</v>
      </c>
      <c r="F37" s="17">
        <v>-1.5854999999999999</v>
      </c>
      <c r="G37">
        <v>2.4265844490760002E-3</v>
      </c>
      <c r="H37">
        <v>0.20587596399999999</v>
      </c>
    </row>
    <row r="38" spans="1:8" x14ac:dyDescent="0.25">
      <c r="A38" s="16">
        <v>39537</v>
      </c>
      <c r="B38" s="17">
        <v>0.2351</v>
      </c>
      <c r="C38" s="17">
        <v>0.628</v>
      </c>
      <c r="D38" s="17">
        <v>-0.22220000000000001</v>
      </c>
      <c r="E38" s="17" t="e">
        <v>#N/A</v>
      </c>
      <c r="F38" s="17">
        <v>-1.3027</v>
      </c>
      <c r="G38">
        <v>0.13967486300000001</v>
      </c>
      <c r="H38">
        <v>0.353951774</v>
      </c>
    </row>
    <row r="39" spans="1:8" x14ac:dyDescent="0.25">
      <c r="A39" s="16">
        <v>39568</v>
      </c>
      <c r="B39" s="17">
        <v>0.19670000000000001</v>
      </c>
      <c r="C39" s="17">
        <v>0.3584</v>
      </c>
      <c r="D39" s="17">
        <v>-1.0207999999999999</v>
      </c>
      <c r="E39" s="17" t="e">
        <v>#N/A</v>
      </c>
      <c r="F39" s="17">
        <v>-1.6755</v>
      </c>
      <c r="G39">
        <v>-2.3846024E-2</v>
      </c>
      <c r="H39">
        <v>0.44574414200000001</v>
      </c>
    </row>
    <row r="40" spans="1:8" x14ac:dyDescent="0.25">
      <c r="A40" s="16">
        <v>39598</v>
      </c>
      <c r="B40" s="17">
        <v>-3.44E-2</v>
      </c>
      <c r="C40" s="17">
        <v>-7.1099999999999997E-2</v>
      </c>
      <c r="D40" s="17">
        <v>-0.69740000000000002</v>
      </c>
      <c r="E40" s="17" t="e">
        <v>#N/A</v>
      </c>
      <c r="F40" s="17">
        <v>-1.8140000000000001</v>
      </c>
      <c r="G40">
        <v>8.0423066000000001E-2</v>
      </c>
      <c r="H40">
        <v>0.49051785399999998</v>
      </c>
    </row>
    <row r="41" spans="1:8" x14ac:dyDescent="0.25">
      <c r="A41" s="16">
        <v>39629</v>
      </c>
      <c r="B41" s="17">
        <v>0.3115</v>
      </c>
      <c r="C41" s="17">
        <v>-7.1099999999999997E-2</v>
      </c>
      <c r="D41" s="17">
        <v>-0.95620000000000005</v>
      </c>
      <c r="E41" s="17" t="e">
        <v>#N/A</v>
      </c>
      <c r="F41" s="17">
        <v>-1.7804</v>
      </c>
      <c r="G41">
        <v>5.6969314E-2</v>
      </c>
      <c r="H41">
        <v>0.757141552</v>
      </c>
    </row>
    <row r="42" spans="1:8" x14ac:dyDescent="0.25">
      <c r="A42" s="16">
        <v>39659</v>
      </c>
      <c r="B42" s="17">
        <v>-0.61709999999999998</v>
      </c>
      <c r="C42" s="17">
        <v>-0.11</v>
      </c>
      <c r="D42" s="17">
        <v>-1.8462000000000001</v>
      </c>
      <c r="E42" s="17" t="e">
        <v>#N/A</v>
      </c>
      <c r="F42" s="17">
        <v>-0.93179999999999996</v>
      </c>
      <c r="G42">
        <v>-0.46617964899999997</v>
      </c>
      <c r="H42">
        <v>0.79525963300000002</v>
      </c>
    </row>
    <row r="43" spans="1:8" x14ac:dyDescent="0.25">
      <c r="A43" s="16">
        <v>39690</v>
      </c>
      <c r="B43" s="17">
        <v>-0.8367</v>
      </c>
      <c r="C43" s="17">
        <v>0.2084</v>
      </c>
      <c r="D43" s="17">
        <v>-1.2209000000000001</v>
      </c>
      <c r="E43" s="17" t="e">
        <v>#N/A</v>
      </c>
      <c r="F43" s="17">
        <v>-0.92930000000000001</v>
      </c>
      <c r="G43">
        <v>-0.57268716099999994</v>
      </c>
      <c r="H43">
        <v>0.649032728</v>
      </c>
    </row>
    <row r="44" spans="1:8" x14ac:dyDescent="0.25">
      <c r="A44" s="16">
        <v>39721</v>
      </c>
      <c r="B44" s="17">
        <v>-0.99919999999999998</v>
      </c>
      <c r="C44" s="17">
        <v>0.105</v>
      </c>
      <c r="D44" s="17">
        <v>-0.9748</v>
      </c>
      <c r="E44" s="17" t="e">
        <v>#N/A</v>
      </c>
      <c r="F44" s="17">
        <v>-1.1524000000000001</v>
      </c>
      <c r="G44">
        <v>-0.64724500900000004</v>
      </c>
      <c r="H44">
        <v>0.49620807700000003</v>
      </c>
    </row>
    <row r="45" spans="1:8" x14ac:dyDescent="0.25">
      <c r="A45" s="16">
        <v>39751</v>
      </c>
      <c r="B45" s="17">
        <v>-0.3266</v>
      </c>
      <c r="C45" s="17">
        <v>2.1999999999999999E-2</v>
      </c>
      <c r="D45" s="17">
        <v>-1.1505000000000001</v>
      </c>
      <c r="E45" s="17" t="e">
        <v>#N/A</v>
      </c>
      <c r="F45" s="17">
        <v>4.8099999999999997E-2</v>
      </c>
      <c r="G45">
        <v>-0.75188416700000005</v>
      </c>
      <c r="H45">
        <v>0.45299427199999998</v>
      </c>
    </row>
    <row r="46" spans="1:8" x14ac:dyDescent="0.25">
      <c r="A46" s="16">
        <v>39782</v>
      </c>
      <c r="B46" s="17">
        <v>-0.5353</v>
      </c>
      <c r="C46" s="17">
        <v>-0.23119999999999999</v>
      </c>
      <c r="D46" s="17">
        <v>-1.3119000000000001</v>
      </c>
      <c r="E46" s="17" t="e">
        <v>#N/A</v>
      </c>
      <c r="F46" s="17">
        <v>-2.1100000000000001E-2</v>
      </c>
      <c r="G46">
        <v>-1.0592032650000001</v>
      </c>
      <c r="H46">
        <v>9.3575150999999995E-2</v>
      </c>
    </row>
    <row r="47" spans="1:8" x14ac:dyDescent="0.25">
      <c r="A47" s="16">
        <v>39812</v>
      </c>
      <c r="B47" s="17">
        <v>-0.89159999999999995</v>
      </c>
      <c r="C47" s="17">
        <v>-0.23119999999999999</v>
      </c>
      <c r="D47" s="17">
        <v>-1.5678000000000001</v>
      </c>
      <c r="E47" s="17" t="e">
        <v>#N/A</v>
      </c>
      <c r="F47" s="17">
        <v>-0.57809999999999995</v>
      </c>
      <c r="G47">
        <v>-1.248489156</v>
      </c>
      <c r="H47">
        <v>-0.32300173999999998</v>
      </c>
    </row>
    <row r="48" spans="1:8" x14ac:dyDescent="0.25">
      <c r="A48" s="16">
        <v>39843</v>
      </c>
      <c r="B48" s="17">
        <v>-1.5885</v>
      </c>
      <c r="C48" s="17">
        <v>-1.0168999999999999</v>
      </c>
      <c r="D48" s="17">
        <v>-0.76570000000000005</v>
      </c>
      <c r="E48" s="17" t="e">
        <v>#N/A</v>
      </c>
      <c r="F48" s="17">
        <v>-0.1118</v>
      </c>
      <c r="G48">
        <v>-1.3936806500000001</v>
      </c>
      <c r="H48">
        <v>-0.79179640399999995</v>
      </c>
    </row>
    <row r="49" spans="1:8" x14ac:dyDescent="0.25">
      <c r="A49" s="16">
        <v>39872</v>
      </c>
      <c r="B49" s="17">
        <v>-1.482</v>
      </c>
      <c r="C49" s="17">
        <v>-1.1647000000000001</v>
      </c>
      <c r="D49" s="17">
        <v>-0.70520000000000005</v>
      </c>
      <c r="E49" s="17" t="e">
        <v>#N/A</v>
      </c>
      <c r="F49" s="17">
        <v>-0.1081</v>
      </c>
      <c r="G49">
        <v>-1.6461076379999999</v>
      </c>
      <c r="H49">
        <v>-0.72772513800000005</v>
      </c>
    </row>
    <row r="50" spans="1:8" x14ac:dyDescent="0.25">
      <c r="A50" s="16">
        <v>39902</v>
      </c>
      <c r="B50" s="17">
        <v>-1.532</v>
      </c>
      <c r="C50" s="17">
        <v>-1.1647000000000001</v>
      </c>
      <c r="D50" s="17">
        <v>-0.58509999999999995</v>
      </c>
      <c r="E50" s="17" t="e">
        <v>#N/A</v>
      </c>
      <c r="F50" s="17">
        <v>-0.36670000000000003</v>
      </c>
      <c r="G50">
        <v>-1.794541685</v>
      </c>
      <c r="H50">
        <v>-0.82881274699999996</v>
      </c>
    </row>
    <row r="51" spans="1:8" x14ac:dyDescent="0.25">
      <c r="A51" s="16">
        <v>39933</v>
      </c>
      <c r="B51" s="17">
        <v>-1.0832999999999999</v>
      </c>
      <c r="C51" s="17">
        <v>-2.0045000000000002</v>
      </c>
      <c r="D51" s="17">
        <v>0.28970000000000001</v>
      </c>
      <c r="E51" s="17" t="e">
        <v>#N/A</v>
      </c>
      <c r="F51" s="17">
        <v>-0.59150000000000003</v>
      </c>
      <c r="G51">
        <v>-1.5374759469999999</v>
      </c>
      <c r="H51">
        <v>-0.86972092300000003</v>
      </c>
    </row>
    <row r="52" spans="1:8" x14ac:dyDescent="0.25">
      <c r="A52" s="16">
        <v>39963</v>
      </c>
      <c r="B52" s="17">
        <v>-0.71989999999999998</v>
      </c>
      <c r="C52" s="17">
        <v>-1.2</v>
      </c>
      <c r="D52" s="17">
        <v>0.3407</v>
      </c>
      <c r="E52" s="17" t="e">
        <v>#N/A</v>
      </c>
      <c r="F52" s="17">
        <v>-1.0422</v>
      </c>
      <c r="G52">
        <v>-1.7664851239999999</v>
      </c>
      <c r="H52">
        <v>-1.0612068219999999</v>
      </c>
    </row>
    <row r="53" spans="1:8" x14ac:dyDescent="0.25">
      <c r="A53" s="16">
        <v>39994</v>
      </c>
      <c r="B53" s="17">
        <v>-0.89829999999999999</v>
      </c>
      <c r="C53" s="17">
        <v>-1.0684</v>
      </c>
      <c r="D53" s="17">
        <v>0.86470000000000002</v>
      </c>
      <c r="E53" s="17" t="e">
        <v>#N/A</v>
      </c>
      <c r="F53" s="17">
        <v>-0.98929999999999996</v>
      </c>
      <c r="G53">
        <v>-1.6553607720000001</v>
      </c>
      <c r="H53">
        <v>-0.91125821699999998</v>
      </c>
    </row>
    <row r="54" spans="1:8" x14ac:dyDescent="0.25">
      <c r="A54" s="16">
        <v>40024</v>
      </c>
      <c r="B54" s="17">
        <v>1.47E-2</v>
      </c>
      <c r="C54" s="17">
        <v>-0.1573</v>
      </c>
      <c r="D54" s="17">
        <v>0.82440000000000002</v>
      </c>
      <c r="E54" s="17" t="e">
        <v>#N/A</v>
      </c>
      <c r="F54" s="17">
        <v>-0.87670000000000003</v>
      </c>
      <c r="G54">
        <v>-1.2802632270000001</v>
      </c>
      <c r="H54">
        <v>-1.102454764</v>
      </c>
    </row>
    <row r="55" spans="1:8" x14ac:dyDescent="0.25">
      <c r="A55" s="16">
        <v>40055</v>
      </c>
      <c r="B55" s="17">
        <v>0.10979999999999999</v>
      </c>
      <c r="C55" s="17">
        <v>1.0304</v>
      </c>
      <c r="D55" s="17">
        <v>1.1614</v>
      </c>
      <c r="E55" s="17" t="e">
        <v>#N/A</v>
      </c>
      <c r="F55" s="17">
        <v>-1.532</v>
      </c>
      <c r="G55">
        <v>-0.86127282999999999</v>
      </c>
      <c r="H55">
        <v>-1.0934032229999999</v>
      </c>
    </row>
    <row r="56" spans="1:8" x14ac:dyDescent="0.25">
      <c r="A56" s="16">
        <v>40086</v>
      </c>
      <c r="B56" s="17">
        <v>4.8399999999999999E-2</v>
      </c>
      <c r="C56" s="17">
        <v>1.8475999999999999</v>
      </c>
      <c r="D56" s="17">
        <v>0.77180000000000004</v>
      </c>
      <c r="E56" s="17" t="e">
        <v>#N/A</v>
      </c>
      <c r="F56" s="17">
        <v>-1.2586999999999999</v>
      </c>
      <c r="G56">
        <v>-0.69178555399999997</v>
      </c>
      <c r="H56">
        <v>-0.95336430900000002</v>
      </c>
    </row>
    <row r="57" spans="1:8" x14ac:dyDescent="0.25">
      <c r="A57" s="16">
        <v>40116</v>
      </c>
      <c r="B57" s="17">
        <v>0.19850000000000001</v>
      </c>
      <c r="C57" s="17">
        <v>1.9857</v>
      </c>
      <c r="D57" s="17">
        <v>0.6905</v>
      </c>
      <c r="E57" s="17" t="e">
        <v>#N/A</v>
      </c>
      <c r="F57" s="17">
        <v>-1.8127</v>
      </c>
      <c r="G57">
        <v>-0.52355167499999999</v>
      </c>
      <c r="H57">
        <v>-1.1555177619999999</v>
      </c>
    </row>
    <row r="58" spans="1:8" x14ac:dyDescent="0.25">
      <c r="A58" s="16">
        <v>40147</v>
      </c>
      <c r="B58" s="17">
        <v>0.1739</v>
      </c>
      <c r="C58" s="17">
        <v>1.9857</v>
      </c>
      <c r="D58" s="17">
        <v>0.78380000000000005</v>
      </c>
      <c r="E58" s="17" t="e">
        <v>#N/A</v>
      </c>
      <c r="F58" s="17">
        <v>-2.0590000000000002</v>
      </c>
      <c r="G58">
        <v>-0.49285364100000001</v>
      </c>
      <c r="H58">
        <v>-1.1971210219999999</v>
      </c>
    </row>
    <row r="59" spans="1:8" x14ac:dyDescent="0.25">
      <c r="A59" s="16">
        <v>40177</v>
      </c>
      <c r="B59" s="17">
        <v>-0.56779999999999997</v>
      </c>
      <c r="C59" s="17">
        <v>1.4370000000000001</v>
      </c>
      <c r="D59" s="17">
        <v>0.47449999999999998</v>
      </c>
      <c r="E59" s="17" t="e">
        <v>#N/A</v>
      </c>
      <c r="F59" s="17">
        <v>-1.6293</v>
      </c>
      <c r="G59">
        <v>-0.51095104499999999</v>
      </c>
      <c r="H59">
        <v>-1.230184384</v>
      </c>
    </row>
    <row r="60" spans="1:8" x14ac:dyDescent="0.25">
      <c r="A60" s="16">
        <v>40208</v>
      </c>
      <c r="B60" s="17">
        <v>-0.56669999999999998</v>
      </c>
      <c r="C60" s="17">
        <v>0.51910000000000001</v>
      </c>
      <c r="D60" s="17">
        <v>0.45429999999999998</v>
      </c>
      <c r="E60" s="17" t="e">
        <v>#N/A</v>
      </c>
      <c r="F60" s="17">
        <v>-2.4405000000000001</v>
      </c>
      <c r="G60">
        <v>-0.333319013</v>
      </c>
      <c r="H60">
        <v>-1.069923505</v>
      </c>
    </row>
    <row r="61" spans="1:8" x14ac:dyDescent="0.25">
      <c r="A61" s="16">
        <v>40237</v>
      </c>
      <c r="B61" s="17">
        <v>-1.1343000000000001</v>
      </c>
      <c r="C61" s="17">
        <v>0.2727</v>
      </c>
      <c r="D61" s="17">
        <v>-4.58E-2</v>
      </c>
      <c r="E61" s="17" t="e">
        <v>#N/A</v>
      </c>
      <c r="F61" s="17">
        <v>-1.9361999999999999</v>
      </c>
      <c r="G61">
        <v>-0.62054220699999996</v>
      </c>
      <c r="H61">
        <v>-1.1142491919999999</v>
      </c>
    </row>
    <row r="62" spans="1:8" x14ac:dyDescent="0.25">
      <c r="A62" s="16">
        <v>40267</v>
      </c>
      <c r="B62" s="17">
        <v>-0.57110000000000005</v>
      </c>
      <c r="C62" s="17">
        <v>0.86750000000000005</v>
      </c>
      <c r="D62" s="17">
        <v>0.33589999999999998</v>
      </c>
      <c r="E62" s="17" t="e">
        <v>#N/A</v>
      </c>
      <c r="F62" s="17">
        <v>-1.2218</v>
      </c>
      <c r="G62">
        <v>-0.40875468399999998</v>
      </c>
      <c r="H62">
        <v>-0.34014557600000001</v>
      </c>
    </row>
    <row r="63" spans="1:8" x14ac:dyDescent="0.25">
      <c r="A63" s="16">
        <v>40298</v>
      </c>
      <c r="B63" s="17">
        <v>-0.28179999999999999</v>
      </c>
      <c r="C63" s="17">
        <v>2.0358999999999998</v>
      </c>
      <c r="D63" s="17">
        <v>0.92579999999999996</v>
      </c>
      <c r="E63" s="17" t="e">
        <v>#N/A</v>
      </c>
      <c r="F63" s="17">
        <v>-1.1431</v>
      </c>
      <c r="G63">
        <v>-7.3097282E-2</v>
      </c>
      <c r="H63">
        <v>-0.238607871</v>
      </c>
    </row>
    <row r="64" spans="1:8" x14ac:dyDescent="0.25">
      <c r="A64" s="16">
        <v>40328</v>
      </c>
      <c r="B64" s="17">
        <v>0.50070000000000003</v>
      </c>
      <c r="C64" s="17">
        <v>2.0358999999999998</v>
      </c>
      <c r="D64" s="17">
        <v>0.91339999999999999</v>
      </c>
      <c r="E64" s="17" t="e">
        <v>#N/A</v>
      </c>
      <c r="F64" s="17">
        <v>-1.4588000000000001</v>
      </c>
      <c r="G64">
        <v>0.15679478199999999</v>
      </c>
      <c r="H64">
        <v>-0.17409364699999999</v>
      </c>
    </row>
    <row r="65" spans="1:8" x14ac:dyDescent="0.25">
      <c r="A65" s="16"/>
    </row>
    <row r="66" spans="1:8" x14ac:dyDescent="0.25">
      <c r="A66" s="16"/>
    </row>
    <row r="67" spans="1:8" x14ac:dyDescent="0.25">
      <c r="A67" s="16"/>
    </row>
    <row r="68" spans="1:8" x14ac:dyDescent="0.25">
      <c r="A68" s="16"/>
    </row>
    <row r="70" spans="1:8" x14ac:dyDescent="0.25">
      <c r="A70" s="16" t="str">
        <f>_xll.BQL(_xll.BQL.LIST(P5:P12),"px_last(dates=range("&amp;_xll.BQL.DATE(P2)&amp;", "&amp;_xll.BQL.DATE(P3)&amp;", frq=m))","fill=prev","cols=8;rows=195")</f>
        <v/>
      </c>
      <c r="B70" s="17" t="s">
        <v>78</v>
      </c>
      <c r="C70" s="17" t="s">
        <v>71</v>
      </c>
      <c r="D70" s="17" t="s">
        <v>72</v>
      </c>
      <c r="E70" s="17" t="s">
        <v>73</v>
      </c>
      <c r="F70" s="17" t="s">
        <v>74</v>
      </c>
      <c r="G70" t="s">
        <v>86</v>
      </c>
      <c r="H70" t="s">
        <v>87</v>
      </c>
    </row>
    <row r="71" spans="1:8" x14ac:dyDescent="0.25">
      <c r="A71" s="16" t="s">
        <v>77</v>
      </c>
      <c r="B71" s="17" t="s">
        <v>85</v>
      </c>
      <c r="C71" s="17" t="s">
        <v>85</v>
      </c>
      <c r="D71" s="17" t="s">
        <v>85</v>
      </c>
      <c r="E71" s="17" t="s">
        <v>85</v>
      </c>
      <c r="F71" s="17" t="s">
        <v>85</v>
      </c>
      <c r="G71" t="s">
        <v>85</v>
      </c>
      <c r="H71" t="s">
        <v>85</v>
      </c>
    </row>
    <row r="72" spans="1:8" x14ac:dyDescent="0.25">
      <c r="A72" s="16">
        <v>40328</v>
      </c>
      <c r="B72" s="17">
        <v>0.50070000000000003</v>
      </c>
      <c r="C72" s="17">
        <v>2.0358999999999998</v>
      </c>
      <c r="D72" s="17">
        <v>0.91339999999999999</v>
      </c>
      <c r="E72" s="17" t="e">
        <v>#N/A</v>
      </c>
      <c r="F72" s="17">
        <v>-1.4588000000000001</v>
      </c>
      <c r="G72">
        <v>0.15679478199999999</v>
      </c>
      <c r="H72">
        <v>-0.17409364699999999</v>
      </c>
    </row>
    <row r="73" spans="1:8" x14ac:dyDescent="0.25">
      <c r="A73" s="16">
        <v>40359</v>
      </c>
      <c r="B73" s="17">
        <v>0.65169999999999995</v>
      </c>
      <c r="C73" s="17">
        <v>0.81259999999999999</v>
      </c>
      <c r="D73" s="17">
        <v>0.56940000000000002</v>
      </c>
      <c r="E73" s="17" t="e">
        <v>#N/A</v>
      </c>
      <c r="F73" s="17">
        <v>-1.7286999999999999</v>
      </c>
      <c r="G73">
        <v>0.147654017</v>
      </c>
      <c r="H73">
        <v>-0.154959864</v>
      </c>
    </row>
    <row r="74" spans="1:8" x14ac:dyDescent="0.25">
      <c r="A74" s="16">
        <v>40389</v>
      </c>
      <c r="B74" s="17">
        <v>1.1214999999999999</v>
      </c>
      <c r="C74" s="17">
        <v>1.5629</v>
      </c>
      <c r="D74" s="17">
        <v>1.2876000000000001</v>
      </c>
      <c r="E74" s="17" t="e">
        <v>#N/A</v>
      </c>
      <c r="F74" s="17">
        <v>-1.3395999999999999</v>
      </c>
      <c r="G74">
        <v>0.46482193599999999</v>
      </c>
      <c r="H74">
        <v>-2.912853E-3</v>
      </c>
    </row>
    <row r="75" spans="1:8" x14ac:dyDescent="0.25">
      <c r="A75" s="16">
        <v>40420</v>
      </c>
      <c r="B75" s="17">
        <v>0.60599999999999998</v>
      </c>
      <c r="C75" s="17">
        <v>1.5629</v>
      </c>
      <c r="D75" s="17">
        <v>1.3527</v>
      </c>
      <c r="E75" s="17" t="e">
        <v>#N/A</v>
      </c>
      <c r="F75" s="17">
        <v>-1.1266</v>
      </c>
      <c r="G75">
        <v>0.73975035099999997</v>
      </c>
      <c r="H75">
        <v>0.16980340799999999</v>
      </c>
    </row>
    <row r="76" spans="1:8" x14ac:dyDescent="0.25">
      <c r="A76" s="16">
        <v>40451</v>
      </c>
      <c r="B76" s="17">
        <v>0.1176</v>
      </c>
      <c r="C76" s="17">
        <v>1.3597999999999999</v>
      </c>
      <c r="D76" s="17">
        <v>1.3231999999999999</v>
      </c>
      <c r="E76" s="17" t="e">
        <v>#N/A</v>
      </c>
      <c r="F76" s="17">
        <v>-1.3058000000000001</v>
      </c>
      <c r="G76">
        <v>0.83653865500000002</v>
      </c>
      <c r="H76">
        <v>0.16600826599999999</v>
      </c>
    </row>
    <row r="77" spans="1:8" x14ac:dyDescent="0.25">
      <c r="A77" s="16">
        <v>40481</v>
      </c>
      <c r="B77" s="17">
        <v>0.37030000000000002</v>
      </c>
      <c r="C77" s="17">
        <v>0.54320000000000002</v>
      </c>
      <c r="D77" s="17">
        <v>1.2702</v>
      </c>
      <c r="E77" s="17" t="e">
        <v>#N/A</v>
      </c>
      <c r="F77" s="17">
        <v>-2.8380999999999998</v>
      </c>
      <c r="G77">
        <v>0.84069903599999996</v>
      </c>
      <c r="H77">
        <v>0.14456903099999999</v>
      </c>
    </row>
    <row r="78" spans="1:8" x14ac:dyDescent="0.25">
      <c r="A78" s="16">
        <v>40512</v>
      </c>
      <c r="B78" s="17">
        <v>-0.41310000000000002</v>
      </c>
      <c r="C78" s="17">
        <v>-5.4600000000000003E-2</v>
      </c>
      <c r="D78" s="17">
        <v>1.5639000000000001</v>
      </c>
      <c r="E78" s="17" t="e">
        <v>#N/A</v>
      </c>
      <c r="F78" s="17">
        <v>-2.7462</v>
      </c>
      <c r="G78">
        <v>0.71390121600000001</v>
      </c>
      <c r="H78">
        <v>0.29675020299999999</v>
      </c>
    </row>
    <row r="79" spans="1:8" x14ac:dyDescent="0.25">
      <c r="A79" s="16">
        <v>40542</v>
      </c>
      <c r="B79" s="17">
        <v>-0.43169999999999997</v>
      </c>
      <c r="C79" s="17">
        <v>-5.4600000000000003E-2</v>
      </c>
      <c r="D79" s="17">
        <v>1.2754000000000001</v>
      </c>
      <c r="E79" s="17" t="e">
        <v>#N/A</v>
      </c>
      <c r="F79" s="17">
        <v>-1.5994999999999999</v>
      </c>
      <c r="G79">
        <v>0.66700342999999995</v>
      </c>
      <c r="H79">
        <v>0.45596692700000002</v>
      </c>
    </row>
    <row r="80" spans="1:8" x14ac:dyDescent="0.25">
      <c r="A80" s="16">
        <v>40573</v>
      </c>
      <c r="B80" s="17">
        <v>0.25330000000000003</v>
      </c>
      <c r="C80" s="17">
        <v>-0.33610000000000001</v>
      </c>
      <c r="D80" s="17">
        <v>0.89259999999999995</v>
      </c>
      <c r="E80" s="17" t="e">
        <v>#N/A</v>
      </c>
      <c r="F80" s="17">
        <v>-1.9666999999999999</v>
      </c>
      <c r="G80">
        <v>0.60648619500000001</v>
      </c>
      <c r="H80">
        <v>0.62677628100000005</v>
      </c>
    </row>
    <row r="81" spans="1:8" x14ac:dyDescent="0.25">
      <c r="A81" s="16">
        <v>40602</v>
      </c>
      <c r="B81" s="17">
        <v>0.1434</v>
      </c>
      <c r="C81" s="17">
        <v>0.17530000000000001</v>
      </c>
      <c r="D81" s="17">
        <v>0.51939999999999997</v>
      </c>
      <c r="E81" s="17" t="e">
        <v>#N/A</v>
      </c>
      <c r="F81" s="17">
        <v>-2.2848999999999999</v>
      </c>
      <c r="G81">
        <v>0.50676971900000001</v>
      </c>
      <c r="H81">
        <v>0.29463993999999999</v>
      </c>
    </row>
    <row r="82" spans="1:8" x14ac:dyDescent="0.25">
      <c r="A82" s="16">
        <v>40632</v>
      </c>
      <c r="B82" s="17">
        <v>-5.4600000000000003E-2</v>
      </c>
      <c r="C82" s="17">
        <v>0.76319999999999999</v>
      </c>
      <c r="D82" s="17">
        <v>0.65920000000000001</v>
      </c>
      <c r="E82" s="17" t="e">
        <v>#N/A</v>
      </c>
      <c r="F82" s="17">
        <v>-1.2894000000000001</v>
      </c>
      <c r="G82">
        <v>0.56608303699999996</v>
      </c>
      <c r="H82">
        <v>0.54075387500000005</v>
      </c>
    </row>
    <row r="83" spans="1:8" x14ac:dyDescent="0.25">
      <c r="A83" s="16">
        <v>40663</v>
      </c>
      <c r="B83" s="17">
        <v>0.11890000000000001</v>
      </c>
      <c r="C83" s="17">
        <v>1.2405999999999999</v>
      </c>
      <c r="D83" s="17">
        <v>-0.1178</v>
      </c>
      <c r="E83" s="17" t="e">
        <v>#N/A</v>
      </c>
      <c r="F83" s="17">
        <v>-1.8489</v>
      </c>
      <c r="G83">
        <v>0.43244420300000003</v>
      </c>
      <c r="H83">
        <v>0.80216714099999997</v>
      </c>
    </row>
    <row r="84" spans="1:8" x14ac:dyDescent="0.25">
      <c r="A84" s="16">
        <v>40693</v>
      </c>
      <c r="B84" s="17">
        <v>-0.12330000000000001</v>
      </c>
      <c r="C84" s="17">
        <v>1.2405999999999999</v>
      </c>
      <c r="D84" s="17">
        <v>-0.33789999999999998</v>
      </c>
      <c r="E84" s="17" t="e">
        <v>#N/A</v>
      </c>
      <c r="F84" s="17">
        <v>-2.0268999999999999</v>
      </c>
      <c r="G84">
        <v>0.422100329</v>
      </c>
      <c r="H84">
        <v>0.76281049899999998</v>
      </c>
    </row>
    <row r="85" spans="1:8" x14ac:dyDescent="0.25">
      <c r="A85" s="16">
        <v>40724</v>
      </c>
      <c r="B85" s="17">
        <v>-8.3900000000000002E-2</v>
      </c>
      <c r="C85" s="17">
        <v>1.2201</v>
      </c>
      <c r="D85" s="17">
        <v>-0.1976</v>
      </c>
      <c r="E85" s="17" t="e">
        <v>#N/A</v>
      </c>
      <c r="F85" s="17">
        <v>-2.2195999999999998</v>
      </c>
      <c r="G85">
        <v>0.454068578</v>
      </c>
      <c r="H85">
        <v>0.60907887000000005</v>
      </c>
    </row>
    <row r="86" spans="1:8" x14ac:dyDescent="0.25">
      <c r="A86" s="16">
        <v>40754</v>
      </c>
      <c r="B86" s="17">
        <v>0.191</v>
      </c>
      <c r="C86" s="17">
        <v>0.91159999999999997</v>
      </c>
      <c r="D86" s="17">
        <v>-0.66249999999999998</v>
      </c>
      <c r="E86" s="17" t="e">
        <v>#N/A</v>
      </c>
      <c r="F86" s="17">
        <v>-0.25719999999999998</v>
      </c>
      <c r="G86">
        <v>0.44467662000000002</v>
      </c>
      <c r="H86">
        <v>0.52799802699999998</v>
      </c>
    </row>
    <row r="87" spans="1:8" x14ac:dyDescent="0.25">
      <c r="A87" s="16">
        <v>40785</v>
      </c>
      <c r="B87" s="17">
        <v>-5.5300000000000002E-2</v>
      </c>
      <c r="C87" s="17">
        <v>0.85560000000000003</v>
      </c>
      <c r="D87" s="17">
        <v>-1.1181000000000001</v>
      </c>
      <c r="E87" s="17" t="e">
        <v>#N/A</v>
      </c>
      <c r="F87" s="17">
        <v>-6.9099999999999995E-2</v>
      </c>
      <c r="G87">
        <v>-2.3471131999999999E-2</v>
      </c>
      <c r="H87">
        <v>0.28627403699999998</v>
      </c>
    </row>
    <row r="88" spans="1:8" x14ac:dyDescent="0.25">
      <c r="A88" s="16">
        <v>40816</v>
      </c>
      <c r="B88" s="17">
        <v>0.2447</v>
      </c>
      <c r="C88" s="17">
        <v>0.54300000000000004</v>
      </c>
      <c r="D88" s="17">
        <v>-0.83209999999999995</v>
      </c>
      <c r="E88" s="17" t="e">
        <v>#N/A</v>
      </c>
      <c r="F88" s="17">
        <v>9.7699999999999995E-2</v>
      </c>
      <c r="G88">
        <v>-3.9761241000000003E-2</v>
      </c>
      <c r="H88">
        <v>0.75504659299999999</v>
      </c>
    </row>
    <row r="89" spans="1:8" x14ac:dyDescent="0.25">
      <c r="A89" s="16">
        <v>40846</v>
      </c>
      <c r="B89" s="17">
        <v>1.0382</v>
      </c>
      <c r="C89" s="17">
        <v>0.54300000000000004</v>
      </c>
      <c r="D89" s="17">
        <v>-0.71209999999999996</v>
      </c>
      <c r="E89" s="17" t="e">
        <v>#N/A</v>
      </c>
      <c r="F89" s="17">
        <v>8.9200000000000002E-2</v>
      </c>
      <c r="G89">
        <v>0.13956698000000001</v>
      </c>
      <c r="H89">
        <v>0.69654932000000003</v>
      </c>
    </row>
    <row r="90" spans="1:8" x14ac:dyDescent="0.25">
      <c r="A90" s="16">
        <v>40877</v>
      </c>
      <c r="B90" s="17">
        <v>0.46450000000000002</v>
      </c>
      <c r="C90" s="17">
        <v>-1.4863999999999999</v>
      </c>
      <c r="D90" s="17">
        <v>-0.21809999999999999</v>
      </c>
      <c r="E90" s="17" t="e">
        <v>#N/A</v>
      </c>
      <c r="F90" s="17">
        <v>-6.4000000000000003E-3</v>
      </c>
      <c r="G90">
        <v>-3.6491031E-2</v>
      </c>
      <c r="H90">
        <v>0.65998810200000002</v>
      </c>
    </row>
    <row r="91" spans="1:8" x14ac:dyDescent="0.25">
      <c r="A91" s="16">
        <v>40907</v>
      </c>
      <c r="B91" s="17">
        <v>0.31409999999999999</v>
      </c>
      <c r="C91" s="17">
        <v>-1.4863999999999999</v>
      </c>
      <c r="D91" s="17">
        <v>9.3899999999999997E-2</v>
      </c>
      <c r="E91" s="17" t="e">
        <v>#N/A</v>
      </c>
      <c r="F91" s="17">
        <v>0.22850000000000001</v>
      </c>
      <c r="G91">
        <v>-6.8502256999999997E-2</v>
      </c>
      <c r="H91">
        <v>0.71929329399999997</v>
      </c>
    </row>
    <row r="92" spans="1:8" x14ac:dyDescent="0.25">
      <c r="A92" s="16">
        <v>40938</v>
      </c>
      <c r="B92" s="17">
        <v>0.39400000000000002</v>
      </c>
      <c r="C92" s="17">
        <v>-0.99929999999999997</v>
      </c>
      <c r="D92" s="17">
        <v>0.40660000000000002</v>
      </c>
      <c r="E92" s="17" t="e">
        <v>#N/A</v>
      </c>
      <c r="F92" s="17">
        <v>-0.54520000000000002</v>
      </c>
      <c r="G92">
        <v>-4.9146625999999999E-2</v>
      </c>
      <c r="H92">
        <v>0.56966943299999995</v>
      </c>
    </row>
    <row r="93" spans="1:8" x14ac:dyDescent="0.25">
      <c r="A93" s="16">
        <v>40968</v>
      </c>
      <c r="B93" s="17">
        <v>0.1479</v>
      </c>
      <c r="C93" s="17">
        <v>-1.2775000000000001</v>
      </c>
      <c r="D93" s="17">
        <v>0.63009999999999999</v>
      </c>
      <c r="E93" s="17">
        <v>-1.5537000000000001</v>
      </c>
      <c r="F93" s="17">
        <v>-1.9048</v>
      </c>
      <c r="G93">
        <v>-2.6643521E-2</v>
      </c>
      <c r="H93">
        <v>0.40594901300000003</v>
      </c>
    </row>
    <row r="94" spans="1:8" x14ac:dyDescent="0.25">
      <c r="A94" s="16">
        <v>40998</v>
      </c>
      <c r="B94" s="17">
        <v>-0.2422</v>
      </c>
      <c r="C94" s="17">
        <v>-1.6807000000000001</v>
      </c>
      <c r="D94" s="17">
        <v>0.47070000000000001</v>
      </c>
      <c r="E94" s="17">
        <v>0.24060000000000001</v>
      </c>
      <c r="F94" s="17">
        <v>-2.2315</v>
      </c>
      <c r="G94">
        <v>4.7548805999999999E-2</v>
      </c>
      <c r="H94">
        <v>0.40357928900000001</v>
      </c>
    </row>
    <row r="95" spans="1:8" x14ac:dyDescent="0.25">
      <c r="A95" s="16">
        <v>41029</v>
      </c>
      <c r="B95" s="17">
        <v>-0.15790000000000001</v>
      </c>
      <c r="C95" s="17">
        <v>-1.2205999999999999</v>
      </c>
      <c r="D95" s="17">
        <v>-0.41399999999999998</v>
      </c>
      <c r="E95" s="17">
        <v>-6.1199999999999997E-2</v>
      </c>
      <c r="F95" s="17">
        <v>-1.7197</v>
      </c>
      <c r="G95">
        <v>-8.1251835999999994E-2</v>
      </c>
      <c r="H95">
        <v>0.65147065999999998</v>
      </c>
    </row>
    <row r="96" spans="1:8" x14ac:dyDescent="0.25">
      <c r="A96" s="16">
        <v>41059</v>
      </c>
      <c r="B96" s="17">
        <v>0.1381</v>
      </c>
      <c r="C96" s="17">
        <v>-1.8286</v>
      </c>
      <c r="D96" s="17">
        <v>-0.97350000000000003</v>
      </c>
      <c r="E96" s="17">
        <v>-6.1199999999999997E-2</v>
      </c>
      <c r="F96" s="17">
        <v>-1.4698</v>
      </c>
      <c r="G96">
        <v>-0.123367821</v>
      </c>
      <c r="H96">
        <v>0.46790658499999999</v>
      </c>
    </row>
    <row r="97" spans="1:8" x14ac:dyDescent="0.25">
      <c r="A97" s="16">
        <v>41090</v>
      </c>
      <c r="B97" s="17">
        <v>-0.12039999999999999</v>
      </c>
      <c r="C97" s="17">
        <v>-1.9515</v>
      </c>
      <c r="D97" s="17">
        <v>-0.9617</v>
      </c>
      <c r="E97" s="17">
        <v>0.54169999999999996</v>
      </c>
      <c r="F97" s="17">
        <v>-1.1503000000000001</v>
      </c>
      <c r="G97">
        <v>-0.203183313</v>
      </c>
      <c r="H97">
        <v>0.39559421299999997</v>
      </c>
    </row>
    <row r="98" spans="1:8" x14ac:dyDescent="0.25">
      <c r="A98" s="16">
        <v>41120</v>
      </c>
      <c r="B98" s="17">
        <v>0.35210000000000002</v>
      </c>
      <c r="C98" s="17">
        <v>-1.2410000000000001</v>
      </c>
      <c r="D98" s="17">
        <v>-0.79100000000000004</v>
      </c>
      <c r="E98" s="17">
        <v>0.54169999999999996</v>
      </c>
      <c r="F98" s="17">
        <v>-0.85029999999999994</v>
      </c>
      <c r="G98">
        <v>-0.29189760799999998</v>
      </c>
      <c r="H98">
        <v>0.36480151900000002</v>
      </c>
    </row>
    <row r="99" spans="1:8" x14ac:dyDescent="0.25">
      <c r="A99" s="16">
        <v>41151</v>
      </c>
      <c r="B99" s="17">
        <v>0.19259999999999999</v>
      </c>
      <c r="C99" s="17">
        <v>-0.90129999999999999</v>
      </c>
      <c r="D99" s="17">
        <v>-0.49340000000000001</v>
      </c>
      <c r="E99" s="17">
        <v>0.3901</v>
      </c>
      <c r="F99" s="17">
        <v>-0.62019999999999997</v>
      </c>
      <c r="G99">
        <v>-0.33926994500000002</v>
      </c>
      <c r="H99">
        <v>0.32966687099999997</v>
      </c>
    </row>
    <row r="100" spans="1:8" x14ac:dyDescent="0.25">
      <c r="A100" s="16">
        <v>41182</v>
      </c>
      <c r="B100" s="17">
        <v>0.56420000000000003</v>
      </c>
      <c r="C100" s="17">
        <v>-0.4556</v>
      </c>
      <c r="D100" s="17">
        <v>-0.2276</v>
      </c>
      <c r="E100" s="17">
        <v>-0.1328</v>
      </c>
      <c r="F100" s="17">
        <v>-0.78839999999999999</v>
      </c>
      <c r="G100">
        <v>-0.38162942500000002</v>
      </c>
      <c r="H100">
        <v>0.69734300599999999</v>
      </c>
    </row>
    <row r="101" spans="1:8" x14ac:dyDescent="0.25">
      <c r="A101" s="16">
        <v>41212</v>
      </c>
      <c r="B101" s="17">
        <v>1.26</v>
      </c>
      <c r="C101" s="17">
        <v>2.3400000000000001E-2</v>
      </c>
      <c r="D101" s="17">
        <v>-0.53390000000000004</v>
      </c>
      <c r="E101" s="17">
        <v>-0.1328</v>
      </c>
      <c r="F101" s="17">
        <v>-0.62160000000000004</v>
      </c>
      <c r="G101">
        <v>-0.309359522</v>
      </c>
      <c r="H101">
        <v>0.33991983100000001</v>
      </c>
    </row>
    <row r="102" spans="1:8" x14ac:dyDescent="0.25">
      <c r="A102" s="16">
        <v>41243</v>
      </c>
      <c r="B102" s="17">
        <v>0.5131</v>
      </c>
      <c r="C102" s="17">
        <v>-0.34060000000000001</v>
      </c>
      <c r="D102" s="17">
        <v>-0.28560000000000002</v>
      </c>
      <c r="E102" s="17">
        <v>-0.21229999999999999</v>
      </c>
      <c r="F102" s="17">
        <v>-0.62419999999999998</v>
      </c>
      <c r="G102">
        <v>-0.24025832999999999</v>
      </c>
      <c r="H102">
        <v>0.18556198900000001</v>
      </c>
    </row>
    <row r="103" spans="1:8" x14ac:dyDescent="0.25">
      <c r="A103" s="16">
        <v>41273</v>
      </c>
      <c r="B103" s="17">
        <v>-1.2800000000000001E-2</v>
      </c>
      <c r="C103" s="17">
        <v>-0.34060000000000001</v>
      </c>
      <c r="D103" s="17">
        <v>4.3700000000000003E-2</v>
      </c>
      <c r="E103" s="17">
        <v>-3.7199999999999997E-2</v>
      </c>
      <c r="F103" s="17">
        <v>-1.0959000000000001</v>
      </c>
      <c r="G103">
        <v>-0.34518084300000001</v>
      </c>
      <c r="H103">
        <v>-3.6596358000000002E-2</v>
      </c>
    </row>
    <row r="104" spans="1:8" x14ac:dyDescent="0.25">
      <c r="A104" s="16">
        <v>41304</v>
      </c>
      <c r="B104" s="17">
        <v>-0.5746</v>
      </c>
      <c r="C104" s="17">
        <v>-0.1636</v>
      </c>
      <c r="D104" s="17">
        <v>0.30459999999999998</v>
      </c>
      <c r="E104" s="17">
        <v>-3.7199999999999997E-2</v>
      </c>
      <c r="F104" s="17">
        <v>-0.82279999999999998</v>
      </c>
      <c r="G104">
        <v>-0.26675974800000002</v>
      </c>
      <c r="H104">
        <v>-6.4403012999999995E-2</v>
      </c>
    </row>
    <row r="105" spans="1:8" x14ac:dyDescent="0.25">
      <c r="A105" s="16">
        <v>41333</v>
      </c>
      <c r="B105" s="17">
        <v>-0.44379999999999997</v>
      </c>
      <c r="C105" s="17">
        <v>0.19520000000000001</v>
      </c>
      <c r="D105" s="17">
        <v>0.70809999999999995</v>
      </c>
      <c r="E105" s="17">
        <v>-0.4456</v>
      </c>
      <c r="F105" s="17">
        <v>-1.2204999999999999</v>
      </c>
      <c r="G105">
        <v>-0.14845866299999999</v>
      </c>
      <c r="H105">
        <v>-0.42106360199999998</v>
      </c>
    </row>
    <row r="106" spans="1:8" x14ac:dyDescent="0.25">
      <c r="A106" s="16">
        <v>41363</v>
      </c>
      <c r="B106" s="17">
        <v>-0.64910000000000001</v>
      </c>
      <c r="C106" s="17">
        <v>-0.4551</v>
      </c>
      <c r="D106" s="17">
        <v>0.26939999999999997</v>
      </c>
      <c r="E106" s="17">
        <v>-1.1660999999999999</v>
      </c>
      <c r="F106" s="17">
        <v>0.16880000000000001</v>
      </c>
      <c r="G106">
        <v>-0.26636037200000001</v>
      </c>
      <c r="H106">
        <v>-0.54165491399999999</v>
      </c>
    </row>
    <row r="107" spans="1:8" x14ac:dyDescent="0.25">
      <c r="A107" s="16">
        <v>41394</v>
      </c>
      <c r="B107" s="17">
        <v>-0.48060000000000003</v>
      </c>
      <c r="C107" s="17">
        <v>0.26469999999999999</v>
      </c>
      <c r="D107" s="17">
        <v>0.15440000000000001</v>
      </c>
      <c r="E107" s="17">
        <v>-0.11799999999999999</v>
      </c>
      <c r="F107" s="17">
        <v>0.33750000000000002</v>
      </c>
      <c r="G107">
        <v>-0.34109328300000002</v>
      </c>
      <c r="H107">
        <v>-0.71202079699999998</v>
      </c>
    </row>
    <row r="108" spans="1:8" x14ac:dyDescent="0.25">
      <c r="A108" s="16">
        <v>41424</v>
      </c>
      <c r="B108" s="17">
        <v>-7.0199999999999999E-2</v>
      </c>
      <c r="C108" s="17">
        <v>0.27479999999999999</v>
      </c>
      <c r="D108" s="17">
        <v>8.8900000000000007E-2</v>
      </c>
      <c r="E108" s="17">
        <v>-0.11799999999999999</v>
      </c>
      <c r="F108" s="17">
        <v>0.37980000000000003</v>
      </c>
      <c r="G108">
        <v>-0.32512735399999998</v>
      </c>
      <c r="H108">
        <v>-0.72556715400000005</v>
      </c>
    </row>
    <row r="109" spans="1:8" x14ac:dyDescent="0.25">
      <c r="A109" s="16">
        <v>41455</v>
      </c>
      <c r="B109" s="17">
        <v>0.48209999999999997</v>
      </c>
      <c r="C109" s="17">
        <v>0.53890000000000005</v>
      </c>
      <c r="D109" s="17">
        <v>0.67010000000000003</v>
      </c>
      <c r="E109" s="17">
        <v>0.61299999999999999</v>
      </c>
      <c r="F109" s="17">
        <v>0.1623</v>
      </c>
      <c r="G109">
        <v>-0.125596072</v>
      </c>
      <c r="H109">
        <v>-0.62315817200000001</v>
      </c>
    </row>
    <row r="110" spans="1:8" x14ac:dyDescent="0.25">
      <c r="A110" s="16">
        <v>41485</v>
      </c>
      <c r="B110" s="17">
        <v>-6.9199999999999998E-2</v>
      </c>
      <c r="C110" s="17">
        <v>0.21990000000000001</v>
      </c>
      <c r="D110" s="17">
        <v>1.0809</v>
      </c>
      <c r="E110" s="17">
        <v>0.61299999999999999</v>
      </c>
      <c r="F110" s="17">
        <v>0.39550000000000002</v>
      </c>
      <c r="G110">
        <v>-3.1026334999999999E-2</v>
      </c>
      <c r="H110">
        <v>-0.549820686</v>
      </c>
    </row>
    <row r="111" spans="1:8" x14ac:dyDescent="0.25">
      <c r="A111" s="16">
        <v>41516</v>
      </c>
      <c r="B111" s="17">
        <v>7.0999999999999994E-2</v>
      </c>
      <c r="C111" s="17">
        <v>0.87939999999999996</v>
      </c>
      <c r="D111" s="17">
        <v>1.5243</v>
      </c>
      <c r="E111" s="17">
        <v>-4.5400000000000003E-2</v>
      </c>
      <c r="F111" s="17">
        <v>-0.34289999999999998</v>
      </c>
      <c r="G111">
        <v>0.17609504300000001</v>
      </c>
      <c r="H111">
        <v>-0.65832133500000001</v>
      </c>
    </row>
    <row r="112" spans="1:8" x14ac:dyDescent="0.25">
      <c r="A112" s="16">
        <v>41547</v>
      </c>
      <c r="B112" s="17">
        <v>-1.1442000000000001</v>
      </c>
      <c r="C112" s="17">
        <v>0.87939999999999996</v>
      </c>
      <c r="D112" s="17">
        <v>1.5449999999999999</v>
      </c>
      <c r="E112" s="17">
        <v>-0.12429999999999999</v>
      </c>
      <c r="F112" s="17">
        <v>-0.32740000000000002</v>
      </c>
      <c r="G112">
        <v>0.13279400699999999</v>
      </c>
      <c r="H112">
        <v>-0.76989693599999998</v>
      </c>
    </row>
    <row r="113" spans="1:8" x14ac:dyDescent="0.25">
      <c r="A113" s="16">
        <v>41577</v>
      </c>
      <c r="B113" s="17">
        <v>-1.1812</v>
      </c>
      <c r="C113" s="17">
        <v>0.15770000000000001</v>
      </c>
      <c r="D113" s="17">
        <v>1.0065</v>
      </c>
      <c r="E113" s="17">
        <v>-0.12429999999999999</v>
      </c>
      <c r="F113" s="17">
        <v>-7.2800000000000004E-2</v>
      </c>
      <c r="G113">
        <v>0.115006896</v>
      </c>
      <c r="H113">
        <v>-0.73807142999999997</v>
      </c>
    </row>
    <row r="114" spans="1:8" x14ac:dyDescent="0.25">
      <c r="A114" s="16">
        <v>41608</v>
      </c>
      <c r="B114" s="17">
        <v>-0.91669999999999996</v>
      </c>
      <c r="C114" s="17">
        <v>-0.54969999999999997</v>
      </c>
      <c r="D114" s="17">
        <v>1.0443</v>
      </c>
      <c r="E114" s="17">
        <v>-1.1263000000000001</v>
      </c>
      <c r="F114" s="17">
        <v>-0.98819999999999997</v>
      </c>
      <c r="G114">
        <v>0.11092817100000001</v>
      </c>
      <c r="H114">
        <v>-1.095731147</v>
      </c>
    </row>
    <row r="115" spans="1:8" x14ac:dyDescent="0.25">
      <c r="A115" s="16">
        <v>41638</v>
      </c>
      <c r="B115" s="17">
        <v>-1.0382</v>
      </c>
      <c r="C115" s="17">
        <v>-0.54969999999999997</v>
      </c>
      <c r="D115" s="17">
        <v>0.9032</v>
      </c>
      <c r="E115" s="17">
        <v>-1.1900000000000001E-2</v>
      </c>
      <c r="F115" s="17">
        <v>-1.115</v>
      </c>
      <c r="G115">
        <v>1.1423565E-2</v>
      </c>
      <c r="H115">
        <v>-0.970494419</v>
      </c>
    </row>
    <row r="116" spans="1:8" x14ac:dyDescent="0.25">
      <c r="A116" s="16">
        <v>41669</v>
      </c>
      <c r="B116" s="17">
        <v>-0.43209999999999998</v>
      </c>
      <c r="C116" s="17">
        <v>0.106</v>
      </c>
      <c r="D116" s="17">
        <v>1.0222</v>
      </c>
      <c r="E116" s="17">
        <v>-1.1900000000000001E-2</v>
      </c>
      <c r="F116" s="17">
        <v>-0.84299999999999997</v>
      </c>
      <c r="G116">
        <v>0.182943932</v>
      </c>
      <c r="H116">
        <v>-1.0772346310000001</v>
      </c>
    </row>
    <row r="117" spans="1:8" x14ac:dyDescent="0.25">
      <c r="A117" s="16">
        <v>41698</v>
      </c>
      <c r="B117" s="17">
        <v>-0.63580000000000003</v>
      </c>
      <c r="C117" s="17">
        <v>0.45140000000000002</v>
      </c>
      <c r="D117" s="17">
        <v>0.83799999999999997</v>
      </c>
      <c r="E117" s="17">
        <v>-0.47939999999999999</v>
      </c>
      <c r="F117" s="17">
        <v>-0.94010000000000005</v>
      </c>
      <c r="G117">
        <v>7.9150607999999997E-2</v>
      </c>
      <c r="H117">
        <v>-1.0962524849999999</v>
      </c>
    </row>
    <row r="118" spans="1:8" x14ac:dyDescent="0.25">
      <c r="A118" s="16">
        <v>41728</v>
      </c>
      <c r="B118" s="17">
        <v>-0.40989999999999999</v>
      </c>
      <c r="C118" s="17">
        <v>0.4874</v>
      </c>
      <c r="D118" s="17">
        <v>1.0471999999999999</v>
      </c>
      <c r="E118" s="17">
        <v>-0.82389999999999997</v>
      </c>
      <c r="F118" s="17">
        <v>-0.8901</v>
      </c>
      <c r="G118">
        <v>0.12832418900000001</v>
      </c>
      <c r="H118">
        <v>-1.1263417149999999</v>
      </c>
    </row>
    <row r="119" spans="1:8" x14ac:dyDescent="0.25">
      <c r="A119" s="16">
        <v>41759</v>
      </c>
      <c r="B119" s="17">
        <v>-0.33169999999999999</v>
      </c>
      <c r="C119" s="17">
        <v>1.6916</v>
      </c>
      <c r="D119" s="17">
        <v>1.0777000000000001</v>
      </c>
      <c r="E119" s="17">
        <v>-0.59050000000000002</v>
      </c>
      <c r="F119" s="17">
        <v>2.0500000000000001E-2</v>
      </c>
      <c r="G119">
        <v>0.15888880899999999</v>
      </c>
      <c r="H119">
        <v>-1.2470740789999999</v>
      </c>
    </row>
    <row r="120" spans="1:8" x14ac:dyDescent="0.25">
      <c r="A120" s="16">
        <v>41789</v>
      </c>
      <c r="B120" s="17">
        <v>-1.5504</v>
      </c>
      <c r="C120" s="17">
        <v>1.3885000000000001</v>
      </c>
      <c r="D120" s="17">
        <v>0.60470000000000002</v>
      </c>
      <c r="E120" s="17">
        <v>-1.2948999999999999</v>
      </c>
      <c r="F120" s="17">
        <v>-8.2500000000000004E-2</v>
      </c>
      <c r="G120">
        <v>6.6914710000000001E-3</v>
      </c>
      <c r="H120">
        <v>-1.301192637</v>
      </c>
    </row>
    <row r="121" spans="1:8" x14ac:dyDescent="0.25">
      <c r="A121" s="16">
        <v>41820</v>
      </c>
      <c r="B121" s="17">
        <v>-0.87170000000000003</v>
      </c>
      <c r="C121" s="17">
        <v>1.1534</v>
      </c>
      <c r="D121" s="17">
        <v>-0.17879999999999999</v>
      </c>
      <c r="E121" s="17">
        <v>-0.47660000000000002</v>
      </c>
      <c r="F121" s="17">
        <v>-0.52180000000000004</v>
      </c>
      <c r="G121">
        <v>3.0058396000000001E-2</v>
      </c>
      <c r="H121">
        <v>-1.3095403670000001</v>
      </c>
    </row>
    <row r="122" spans="1:8" x14ac:dyDescent="0.25">
      <c r="A122" s="16">
        <v>41850</v>
      </c>
      <c r="B122" s="17">
        <v>-1.4767999999999999</v>
      </c>
      <c r="C122" s="17">
        <v>-4.1000000000000003E-3</v>
      </c>
      <c r="D122" s="17">
        <v>0.25530000000000003</v>
      </c>
      <c r="E122" s="17">
        <v>-0.47660000000000002</v>
      </c>
      <c r="F122" s="17">
        <v>-0.85089999999999999</v>
      </c>
      <c r="G122">
        <v>-0.119769422</v>
      </c>
      <c r="H122">
        <v>-1.342876159</v>
      </c>
    </row>
    <row r="123" spans="1:8" x14ac:dyDescent="0.25">
      <c r="A123" s="16">
        <v>41881</v>
      </c>
      <c r="B123" s="17">
        <v>-1.6969000000000001</v>
      </c>
      <c r="C123" s="17">
        <v>-0.21249999999999999</v>
      </c>
      <c r="D123" s="17">
        <v>-0.22170000000000001</v>
      </c>
      <c r="E123" s="17">
        <v>0.81930000000000003</v>
      </c>
      <c r="F123" s="17">
        <v>-1.0728</v>
      </c>
      <c r="G123">
        <v>-0.33589499299999998</v>
      </c>
      <c r="H123">
        <v>-1.2959630639999999</v>
      </c>
    </row>
    <row r="124" spans="1:8" x14ac:dyDescent="0.25">
      <c r="A124" s="16">
        <v>41912</v>
      </c>
      <c r="B124" s="17">
        <v>-0.84550000000000003</v>
      </c>
      <c r="C124" s="17">
        <v>0.1489</v>
      </c>
      <c r="D124" s="17">
        <v>-0.37859999999999999</v>
      </c>
      <c r="E124" s="17">
        <v>1.5811999999999999</v>
      </c>
      <c r="F124" s="17">
        <v>-0.4219</v>
      </c>
      <c r="G124">
        <v>-0.23649012899999999</v>
      </c>
      <c r="H124">
        <v>-1.1642336639999999</v>
      </c>
    </row>
    <row r="125" spans="1:8" x14ac:dyDescent="0.25">
      <c r="A125" s="16">
        <v>41942</v>
      </c>
      <c r="B125" s="17">
        <v>-0.94040000000000001</v>
      </c>
      <c r="C125" s="17">
        <v>0.60740000000000005</v>
      </c>
      <c r="D125" s="17">
        <v>1.099</v>
      </c>
      <c r="E125" s="17">
        <v>1.5811999999999999</v>
      </c>
      <c r="F125" s="17">
        <v>-5.7700000000000001E-2</v>
      </c>
      <c r="G125">
        <v>-0.248034691</v>
      </c>
      <c r="H125">
        <v>-1.1463113009999999</v>
      </c>
    </row>
    <row r="126" spans="1:8" x14ac:dyDescent="0.25">
      <c r="A126" s="16">
        <v>41973</v>
      </c>
      <c r="B126" s="17">
        <v>-0.63490000000000002</v>
      </c>
      <c r="C126" s="17">
        <v>0.1012</v>
      </c>
      <c r="D126" s="17">
        <v>1.1954</v>
      </c>
      <c r="E126" s="17">
        <v>-0.1434</v>
      </c>
      <c r="F126" s="17">
        <v>-1.0544</v>
      </c>
      <c r="G126">
        <v>-0.11224988499999999</v>
      </c>
      <c r="H126">
        <v>-0.85517803400000003</v>
      </c>
    </row>
    <row r="127" spans="1:8" x14ac:dyDescent="0.25">
      <c r="A127" s="16">
        <v>42003</v>
      </c>
      <c r="B127" s="17">
        <v>-0.40450000000000003</v>
      </c>
      <c r="C127" s="17">
        <v>0.35880000000000001</v>
      </c>
      <c r="D127" s="17">
        <v>1.1666000000000001</v>
      </c>
      <c r="E127" s="17">
        <v>-0.32650000000000001</v>
      </c>
      <c r="F127" s="17">
        <v>-1.1355999999999999</v>
      </c>
      <c r="G127">
        <v>-4.9595880000000002E-2</v>
      </c>
      <c r="H127">
        <v>-0.89593746200000002</v>
      </c>
    </row>
    <row r="128" spans="1:8" x14ac:dyDescent="0.25">
      <c r="A128" s="16">
        <v>42034</v>
      </c>
      <c r="B128" s="17">
        <v>-0.41520000000000001</v>
      </c>
      <c r="C128" s="17">
        <v>0.64570000000000005</v>
      </c>
      <c r="D128" s="17">
        <v>0.99470000000000003</v>
      </c>
      <c r="E128" s="17">
        <v>0.44269999999999998</v>
      </c>
      <c r="F128" s="17">
        <v>-0.88300000000000001</v>
      </c>
      <c r="G128">
        <v>7.2785126000000006E-2</v>
      </c>
      <c r="H128">
        <v>-0.918076267</v>
      </c>
    </row>
    <row r="129" spans="1:8" x14ac:dyDescent="0.25">
      <c r="A129" s="16">
        <v>42063</v>
      </c>
      <c r="B129" s="17">
        <v>1.9199999999999998E-2</v>
      </c>
      <c r="C129" s="17">
        <v>0.59150000000000003</v>
      </c>
      <c r="D129" s="17">
        <v>1.2834000000000001</v>
      </c>
      <c r="E129" s="17">
        <v>0.70750000000000002</v>
      </c>
      <c r="F129" s="17">
        <v>-0.216</v>
      </c>
      <c r="G129">
        <v>0.30418461499999999</v>
      </c>
      <c r="H129">
        <v>-0.96044050199999997</v>
      </c>
    </row>
    <row r="130" spans="1:8" x14ac:dyDescent="0.25">
      <c r="A130" s="16">
        <v>42093</v>
      </c>
      <c r="B130" s="17">
        <v>-0.2591</v>
      </c>
      <c r="C130" s="17">
        <v>1.0996999999999999</v>
      </c>
      <c r="D130" s="17">
        <v>1.0286</v>
      </c>
      <c r="E130" s="17">
        <v>0.70750000000000002</v>
      </c>
      <c r="F130" s="17">
        <v>0.42020000000000002</v>
      </c>
      <c r="G130">
        <v>0.451098</v>
      </c>
      <c r="H130">
        <v>-0.72188022200000002</v>
      </c>
    </row>
    <row r="131" spans="1:8" x14ac:dyDescent="0.25">
      <c r="A131" s="16">
        <v>42124</v>
      </c>
      <c r="B131" s="17">
        <v>-5.1900000000000002E-2</v>
      </c>
      <c r="C131" s="17">
        <v>0.33800000000000002</v>
      </c>
      <c r="D131" s="17">
        <v>0.48830000000000001</v>
      </c>
      <c r="E131" s="17">
        <v>0.71299999999999997</v>
      </c>
      <c r="F131" s="17">
        <v>-0.21740000000000001</v>
      </c>
      <c r="G131">
        <v>0.37610203199999998</v>
      </c>
      <c r="H131">
        <v>-0.65106494100000001</v>
      </c>
    </row>
    <row r="132" spans="1:8" x14ac:dyDescent="0.25">
      <c r="A132" s="16">
        <v>42154</v>
      </c>
      <c r="B132" s="17">
        <v>-4.8000000000000001E-2</v>
      </c>
      <c r="C132" s="17">
        <v>0.61899999999999999</v>
      </c>
      <c r="D132" s="17">
        <v>0.54679999999999995</v>
      </c>
      <c r="E132" s="17">
        <v>0.38519999999999999</v>
      </c>
      <c r="F132" s="17">
        <v>-6.2100000000000002E-2</v>
      </c>
      <c r="G132">
        <v>0.29195426699999999</v>
      </c>
      <c r="H132">
        <v>-0.43900165400000002</v>
      </c>
    </row>
    <row r="133" spans="1:8" x14ac:dyDescent="0.25">
      <c r="A133" s="16">
        <v>42185</v>
      </c>
      <c r="B133" s="17">
        <v>-0.16059999999999999</v>
      </c>
      <c r="C133" s="17">
        <v>0.2152</v>
      </c>
      <c r="D133" s="17">
        <v>0.40100000000000002</v>
      </c>
      <c r="E133" s="17">
        <v>0.44550000000000001</v>
      </c>
      <c r="F133" s="17">
        <v>-0.6179</v>
      </c>
      <c r="G133">
        <v>0.239923635</v>
      </c>
      <c r="H133">
        <v>-0.44560279000000003</v>
      </c>
    </row>
    <row r="134" spans="1:8" x14ac:dyDescent="0.25">
      <c r="A134" s="16">
        <v>42215</v>
      </c>
      <c r="B134" s="17">
        <v>6.1800000000000001E-2</v>
      </c>
      <c r="C134" s="17">
        <v>-0.1216</v>
      </c>
      <c r="D134" s="17">
        <v>0.26469999999999999</v>
      </c>
      <c r="E134" s="17">
        <v>0.44550000000000001</v>
      </c>
      <c r="F134" s="17">
        <v>-1.1671</v>
      </c>
      <c r="G134">
        <v>0.25250760500000002</v>
      </c>
      <c r="H134">
        <v>-0.513331325</v>
      </c>
    </row>
    <row r="135" spans="1:8" x14ac:dyDescent="0.25">
      <c r="A135" s="16">
        <v>42246</v>
      </c>
      <c r="B135" s="17">
        <v>-0.20499999999999999</v>
      </c>
      <c r="C135" s="17">
        <v>-0.23219999999999999</v>
      </c>
      <c r="D135" s="17">
        <v>-2.1999999999999999E-2</v>
      </c>
      <c r="E135" s="17">
        <v>0.13120000000000001</v>
      </c>
      <c r="F135" s="17">
        <v>-1.5489999999999999</v>
      </c>
      <c r="G135">
        <v>0.14752306300000001</v>
      </c>
      <c r="H135">
        <v>-0.39843022500000003</v>
      </c>
    </row>
    <row r="136" spans="1:8" x14ac:dyDescent="0.25">
      <c r="A136" s="16">
        <v>42277</v>
      </c>
      <c r="B136" s="17">
        <v>-0.15590000000000001</v>
      </c>
      <c r="C136" s="17">
        <v>0.1399</v>
      </c>
      <c r="D136" s="17">
        <v>0.2276</v>
      </c>
      <c r="E136" s="17">
        <v>-0.57299999999999995</v>
      </c>
      <c r="F136" s="17">
        <v>-0.45150000000000001</v>
      </c>
      <c r="G136">
        <v>0.38041956300000002</v>
      </c>
      <c r="H136">
        <v>-0.57094945799999997</v>
      </c>
    </row>
    <row r="137" spans="1:8" x14ac:dyDescent="0.25">
      <c r="A137" s="16">
        <v>42307</v>
      </c>
      <c r="B137" s="17">
        <v>-0.87209999999999999</v>
      </c>
      <c r="C137" s="17">
        <v>0.52890000000000004</v>
      </c>
      <c r="D137" s="17">
        <v>0.17119999999999999</v>
      </c>
      <c r="E137" s="17">
        <v>-0.81320000000000003</v>
      </c>
      <c r="F137" s="17">
        <v>0.38840000000000002</v>
      </c>
      <c r="G137">
        <v>0.35901464700000002</v>
      </c>
      <c r="H137">
        <v>-0.45550180699999998</v>
      </c>
    </row>
    <row r="138" spans="1:8" x14ac:dyDescent="0.25">
      <c r="A138" s="16">
        <v>42338</v>
      </c>
      <c r="B138" s="17">
        <v>-1.0081</v>
      </c>
      <c r="C138" s="17">
        <v>0.59809999999999997</v>
      </c>
      <c r="D138" s="17">
        <v>0.3382</v>
      </c>
      <c r="E138" s="17">
        <v>-1.851</v>
      </c>
      <c r="F138" s="17">
        <v>0.40529999999999999</v>
      </c>
      <c r="G138">
        <v>0.30790515299999999</v>
      </c>
      <c r="H138">
        <v>-0.42952538899999998</v>
      </c>
    </row>
    <row r="139" spans="1:8" x14ac:dyDescent="0.25">
      <c r="A139" s="16">
        <v>42368</v>
      </c>
      <c r="B139" s="17">
        <v>-0.64059999999999995</v>
      </c>
      <c r="C139" s="17">
        <v>1.4336</v>
      </c>
      <c r="D139" s="17">
        <v>0.27079999999999999</v>
      </c>
      <c r="E139" s="17">
        <v>-1.69235</v>
      </c>
      <c r="F139" s="17">
        <v>-0.96222249999999998</v>
      </c>
      <c r="G139">
        <v>0.29967348199999999</v>
      </c>
      <c r="H139">
        <v>-0.514415446</v>
      </c>
    </row>
    <row r="140" spans="1:8" x14ac:dyDescent="0.25">
      <c r="A140" s="16">
        <v>42399</v>
      </c>
      <c r="B140" s="17">
        <v>-0.69779999999999998</v>
      </c>
      <c r="C140" s="17">
        <v>1.9447000000000001</v>
      </c>
      <c r="D140" s="17">
        <v>-3.833756E-2</v>
      </c>
      <c r="E140" s="17">
        <v>-1.507649</v>
      </c>
      <c r="F140" s="17">
        <v>-0.90646470000000001</v>
      </c>
      <c r="G140">
        <v>0.21038105100000001</v>
      </c>
      <c r="H140">
        <v>-0.68380496300000004</v>
      </c>
    </row>
    <row r="141" spans="1:8" x14ac:dyDescent="0.25">
      <c r="A141" s="16">
        <v>42429</v>
      </c>
      <c r="B141" s="17">
        <v>-1.4494689999999999</v>
      </c>
      <c r="C141" s="17">
        <v>1.3937470000000001</v>
      </c>
      <c r="D141" s="17">
        <v>-0.4739698</v>
      </c>
      <c r="E141" s="17">
        <v>-1.026467</v>
      </c>
      <c r="F141" s="17">
        <v>0.68613440000000003</v>
      </c>
      <c r="G141">
        <v>-3.9735316E-2</v>
      </c>
      <c r="H141">
        <v>-1.5822543979999999</v>
      </c>
    </row>
    <row r="142" spans="1:8" x14ac:dyDescent="0.25">
      <c r="A142" s="16">
        <v>42459</v>
      </c>
      <c r="B142" s="17">
        <v>-0.62013390000000002</v>
      </c>
      <c r="C142" s="17">
        <v>1.4414800000000001</v>
      </c>
      <c r="D142" s="17">
        <v>-0.38164439999999999</v>
      </c>
      <c r="E142" s="17">
        <v>-1.026467</v>
      </c>
      <c r="F142" s="17">
        <v>0.8181235</v>
      </c>
      <c r="G142">
        <v>8.6808416999999999E-2</v>
      </c>
      <c r="H142">
        <v>-1.3403321370000001</v>
      </c>
    </row>
    <row r="143" spans="1:8" x14ac:dyDescent="0.25">
      <c r="A143" s="16">
        <v>42490</v>
      </c>
      <c r="B143" s="17">
        <v>-0.42022330000000002</v>
      </c>
      <c r="C143" s="17">
        <v>0.84408039999999995</v>
      </c>
      <c r="D143" s="17">
        <v>-0.12294869999999999</v>
      </c>
      <c r="E143" s="17">
        <v>0.44899159999999999</v>
      </c>
      <c r="F143" s="17">
        <v>-0.5142468</v>
      </c>
      <c r="G143">
        <v>0.113531271</v>
      </c>
      <c r="H143">
        <v>-1.485768744</v>
      </c>
    </row>
    <row r="144" spans="1:8" x14ac:dyDescent="0.25">
      <c r="A144" s="16">
        <v>42520</v>
      </c>
      <c r="B144" s="17">
        <v>-0.15244530000000001</v>
      </c>
      <c r="C144" s="17">
        <v>0.78956789999999999</v>
      </c>
      <c r="D144" s="17">
        <v>4.8141000000000003E-2</v>
      </c>
      <c r="E144" s="17">
        <v>0.46253759999999999</v>
      </c>
      <c r="F144" s="17">
        <v>-0.5886863</v>
      </c>
      <c r="G144">
        <v>6.8585015999999999E-2</v>
      </c>
      <c r="H144">
        <v>-1.32963367</v>
      </c>
    </row>
    <row r="145" spans="1:8" x14ac:dyDescent="0.25">
      <c r="A145" s="16">
        <v>42551</v>
      </c>
      <c r="B145" s="17">
        <v>0.1819113</v>
      </c>
      <c r="C145" s="17">
        <v>0.44250820000000002</v>
      </c>
      <c r="D145" s="17">
        <v>0.62362119999999999</v>
      </c>
      <c r="E145" s="17">
        <v>-0.12610850000000001</v>
      </c>
      <c r="F145" s="17">
        <v>-0.50917639999999997</v>
      </c>
      <c r="G145">
        <v>0.129211353</v>
      </c>
      <c r="H145">
        <v>-1.039236171</v>
      </c>
    </row>
    <row r="146" spans="1:8" x14ac:dyDescent="0.25">
      <c r="A146" s="16">
        <v>42581</v>
      </c>
      <c r="B146" s="17">
        <v>-0.54273210000000005</v>
      </c>
      <c r="C146" s="17">
        <v>0.43605640000000001</v>
      </c>
      <c r="D146" s="17">
        <v>0.75271060000000001</v>
      </c>
      <c r="E146" s="17">
        <v>-1.0778129999999999</v>
      </c>
      <c r="F146" s="17">
        <v>0.55571340000000002</v>
      </c>
      <c r="G146">
        <v>0.11216525400000001</v>
      </c>
      <c r="H146">
        <v>-0.77051424499999999</v>
      </c>
    </row>
    <row r="147" spans="1:8" x14ac:dyDescent="0.25">
      <c r="A147" s="16">
        <v>42612</v>
      </c>
      <c r="B147" s="17">
        <v>-0.74055150000000003</v>
      </c>
      <c r="C147" s="17">
        <v>0.54913880000000004</v>
      </c>
      <c r="D147" s="17">
        <v>0.35041410000000001</v>
      </c>
      <c r="E147" s="17">
        <v>-1.0778129999999999</v>
      </c>
      <c r="F147" s="17">
        <v>-0.25212990000000002</v>
      </c>
      <c r="G147">
        <v>-2.5154611E-2</v>
      </c>
      <c r="H147">
        <v>-0.74098244199999996</v>
      </c>
    </row>
    <row r="148" spans="1:8" x14ac:dyDescent="0.25">
      <c r="A148" s="16">
        <v>42643</v>
      </c>
      <c r="B148" s="17">
        <v>-1.1508670000000001</v>
      </c>
      <c r="C148" s="17">
        <v>0.25964470000000001</v>
      </c>
      <c r="D148" s="17">
        <v>0.64188210000000001</v>
      </c>
      <c r="E148" s="17">
        <v>-0.81612030000000002</v>
      </c>
      <c r="F148" s="17">
        <v>-1.244993</v>
      </c>
      <c r="G148">
        <v>7.8911464000000001E-2</v>
      </c>
      <c r="H148">
        <v>-0.75674407200000005</v>
      </c>
    </row>
    <row r="149" spans="1:8" x14ac:dyDescent="0.25">
      <c r="A149" s="16">
        <v>42673</v>
      </c>
      <c r="B149" s="17">
        <v>-1.7370119999999999E-2</v>
      </c>
      <c r="C149" s="17">
        <v>7.1041750000000001E-2</v>
      </c>
      <c r="D149" s="17">
        <v>0.70073929999999995</v>
      </c>
      <c r="E149" s="17">
        <v>-1.1154900000000001</v>
      </c>
      <c r="F149" s="17">
        <v>-1.1852450000000001</v>
      </c>
      <c r="G149">
        <v>0.233987584</v>
      </c>
      <c r="H149">
        <v>-0.76077681200000002</v>
      </c>
    </row>
    <row r="150" spans="1:8" x14ac:dyDescent="0.25">
      <c r="A150" s="16">
        <v>42704</v>
      </c>
      <c r="B150" s="17">
        <v>-0.22751779999999999</v>
      </c>
      <c r="C150" s="17">
        <v>0.20365059999999999</v>
      </c>
      <c r="D150" s="17">
        <v>0.12328799999999999</v>
      </c>
      <c r="E150" s="17">
        <v>0.2248397</v>
      </c>
      <c r="F150" s="17">
        <v>-0.89601889999999995</v>
      </c>
      <c r="G150">
        <v>0.16044102199999999</v>
      </c>
      <c r="H150">
        <v>-0.66568282300000003</v>
      </c>
    </row>
    <row r="151" spans="1:8" x14ac:dyDescent="0.25">
      <c r="A151" s="16">
        <v>42734</v>
      </c>
      <c r="B151" s="17">
        <v>7.3123569999999999E-2</v>
      </c>
      <c r="C151" s="17">
        <v>0.1599834</v>
      </c>
      <c r="D151" s="17">
        <v>0.69162889999999999</v>
      </c>
      <c r="E151" s="17">
        <v>0.69948319999999997</v>
      </c>
      <c r="F151" s="17">
        <v>-0.47783550000000002</v>
      </c>
      <c r="G151">
        <v>0.292716476</v>
      </c>
      <c r="H151">
        <v>-0.36339824900000001</v>
      </c>
    </row>
    <row r="152" spans="1:8" x14ac:dyDescent="0.25">
      <c r="A152" s="16">
        <v>42765</v>
      </c>
      <c r="B152" s="17">
        <v>1.466594</v>
      </c>
      <c r="C152" s="17">
        <v>-9.2393450000000002E-2</v>
      </c>
      <c r="D152" s="17">
        <v>0.59246699999999997</v>
      </c>
      <c r="E152" s="17">
        <v>0.69948319999999997</v>
      </c>
      <c r="F152" s="17">
        <v>-0.65396160000000003</v>
      </c>
      <c r="G152">
        <v>0.39911754900000002</v>
      </c>
      <c r="H152">
        <v>-0.15470435900000001</v>
      </c>
    </row>
    <row r="153" spans="1:8" x14ac:dyDescent="0.25">
      <c r="A153" s="16">
        <v>42794</v>
      </c>
      <c r="B153" s="17">
        <v>1.0933489999999999</v>
      </c>
      <c r="C153" s="17">
        <v>0.17634929999999999</v>
      </c>
      <c r="D153" s="17">
        <v>0.20833289999999999</v>
      </c>
      <c r="E153" s="17">
        <v>-0.1199713</v>
      </c>
      <c r="F153" s="17">
        <v>-1.071556</v>
      </c>
      <c r="G153">
        <v>0.27603813799999999</v>
      </c>
      <c r="H153">
        <v>0.152583992</v>
      </c>
    </row>
    <row r="154" spans="1:8" x14ac:dyDescent="0.25">
      <c r="A154" s="16">
        <v>42824</v>
      </c>
      <c r="B154" s="17">
        <v>0.4392182</v>
      </c>
      <c r="C154" s="17">
        <v>0.5785941</v>
      </c>
      <c r="D154" s="17">
        <v>6.4705979999999996E-2</v>
      </c>
      <c r="E154" s="17">
        <v>-0.1199713</v>
      </c>
      <c r="F154" s="17">
        <v>-1.8275159999999999</v>
      </c>
      <c r="G154">
        <v>0.168688651</v>
      </c>
      <c r="H154">
        <v>8.2038100000000006E-3</v>
      </c>
    </row>
    <row r="155" spans="1:8" x14ac:dyDescent="0.25">
      <c r="A155" s="16">
        <v>42855</v>
      </c>
      <c r="B155" s="17">
        <v>7.8065129999999996E-2</v>
      </c>
      <c r="C155" s="17">
        <v>0.96044390000000002</v>
      </c>
      <c r="D155" s="17">
        <v>0.59763250000000001</v>
      </c>
      <c r="E155" s="17">
        <v>-1.2592730000000001</v>
      </c>
      <c r="F155" s="17">
        <v>-0.80042579999999997</v>
      </c>
      <c r="G155">
        <v>0.29505520099999999</v>
      </c>
      <c r="H155">
        <v>0.10754370100000001</v>
      </c>
    </row>
    <row r="156" spans="1:8" x14ac:dyDescent="0.25">
      <c r="A156" s="16">
        <v>42885</v>
      </c>
      <c r="B156" s="17">
        <v>-7.5870599999999996E-2</v>
      </c>
      <c r="C156" s="17">
        <v>0.74555850000000001</v>
      </c>
      <c r="D156" s="17">
        <v>0.41105589999999997</v>
      </c>
      <c r="E156" s="17">
        <v>-1.1719059999999999</v>
      </c>
      <c r="F156" s="17">
        <v>-0.31950250000000002</v>
      </c>
      <c r="G156">
        <v>0.30299007700000002</v>
      </c>
      <c r="H156">
        <v>3.6668673999999998E-2</v>
      </c>
    </row>
    <row r="157" spans="1:8" x14ac:dyDescent="0.25">
      <c r="A157" s="16">
        <v>42916</v>
      </c>
      <c r="B157" s="17">
        <v>-0.433388</v>
      </c>
      <c r="C157" s="17">
        <v>1.157648</v>
      </c>
      <c r="D157" s="17">
        <v>0.50323530000000005</v>
      </c>
      <c r="E157" s="17">
        <v>-0.35123900000000002</v>
      </c>
      <c r="F157" s="17">
        <v>1.0553099999999999E-2</v>
      </c>
      <c r="G157">
        <v>0.475636695</v>
      </c>
      <c r="H157">
        <v>-7.0077827999999995E-2</v>
      </c>
    </row>
    <row r="158" spans="1:8" x14ac:dyDescent="0.25">
      <c r="A158" s="16">
        <v>42946</v>
      </c>
      <c r="B158" s="17">
        <v>0.103357</v>
      </c>
      <c r="C158" s="17">
        <v>0.72786519999999999</v>
      </c>
      <c r="D158" s="17">
        <v>0.44978899999999999</v>
      </c>
      <c r="E158" s="17">
        <v>-0.38665709999999998</v>
      </c>
      <c r="F158" s="17">
        <v>0.27958490000000003</v>
      </c>
      <c r="G158">
        <v>0.54922992299999995</v>
      </c>
      <c r="H158">
        <v>2.6133579000000001E-2</v>
      </c>
    </row>
    <row r="159" spans="1:8" x14ac:dyDescent="0.25">
      <c r="A159" s="16">
        <v>42977</v>
      </c>
      <c r="B159" s="17">
        <v>-5.2875819999999997E-2</v>
      </c>
      <c r="C159" s="17">
        <v>0.3063767</v>
      </c>
      <c r="D159" s="17">
        <v>0.81731529999999997</v>
      </c>
      <c r="E159" s="17">
        <v>-0.1878108</v>
      </c>
      <c r="F159" s="17">
        <v>0.90484050000000005</v>
      </c>
      <c r="G159">
        <v>0.59466330599999995</v>
      </c>
      <c r="H159">
        <v>0.115416592</v>
      </c>
    </row>
    <row r="160" spans="1:8" x14ac:dyDescent="0.25">
      <c r="A160" s="16">
        <v>43008</v>
      </c>
      <c r="B160" s="17">
        <v>-0.1065016</v>
      </c>
      <c r="C160" s="17">
        <v>-0.28746450000000001</v>
      </c>
      <c r="D160" s="17">
        <v>0.64677790000000002</v>
      </c>
      <c r="E160" s="17">
        <v>-0.40529730000000003</v>
      </c>
      <c r="F160" s="17">
        <v>-8.2679559999999999E-2</v>
      </c>
      <c r="G160">
        <v>0.58107429600000005</v>
      </c>
      <c r="H160">
        <v>5.1759396999999999E-2</v>
      </c>
    </row>
    <row r="161" spans="1:8" x14ac:dyDescent="0.25">
      <c r="A161" s="16">
        <v>43038</v>
      </c>
      <c r="B161" s="17">
        <v>0.57405720000000005</v>
      </c>
      <c r="C161" s="17">
        <v>-0.65196659999999995</v>
      </c>
      <c r="D161" s="17">
        <v>0.76887640000000002</v>
      </c>
      <c r="E161" s="17">
        <v>-0.40529730000000003</v>
      </c>
      <c r="F161" s="17">
        <v>-0.35155330000000001</v>
      </c>
      <c r="G161">
        <v>0.68659073100000001</v>
      </c>
      <c r="H161">
        <v>1.5744517E-2</v>
      </c>
    </row>
    <row r="162" spans="1:8" x14ac:dyDescent="0.25">
      <c r="A162" s="16">
        <v>43069</v>
      </c>
      <c r="B162" s="17">
        <v>0.52406390000000003</v>
      </c>
      <c r="C162" s="17">
        <v>-0.56310499999999997</v>
      </c>
      <c r="D162" s="17">
        <v>0.74782769999999998</v>
      </c>
      <c r="E162" s="17">
        <v>-1.145195</v>
      </c>
      <c r="F162" s="17">
        <v>-1.3561129999999999</v>
      </c>
      <c r="G162">
        <v>0.68369810600000003</v>
      </c>
      <c r="H162">
        <v>-0.26843129500000001</v>
      </c>
    </row>
    <row r="163" spans="1:8" x14ac:dyDescent="0.25">
      <c r="A163" s="16">
        <v>43099</v>
      </c>
      <c r="B163" s="17">
        <v>0.4719024</v>
      </c>
      <c r="C163" s="17">
        <v>-0.56310499999999997</v>
      </c>
      <c r="D163" s="17">
        <v>0.43707990000000002</v>
      </c>
      <c r="E163" s="17">
        <v>-0.44872210000000001</v>
      </c>
      <c r="F163" s="17">
        <v>-1.076476</v>
      </c>
      <c r="G163">
        <v>0.61416385200000001</v>
      </c>
      <c r="H163">
        <v>-0.198143074</v>
      </c>
    </row>
    <row r="164" spans="1:8" x14ac:dyDescent="0.25">
      <c r="A164" s="16">
        <v>43130</v>
      </c>
      <c r="B164" s="17">
        <v>0.72677270000000005</v>
      </c>
      <c r="C164" s="17">
        <v>-0.16903209999999999</v>
      </c>
      <c r="D164" s="17">
        <v>0.64806140000000001</v>
      </c>
      <c r="E164" s="17">
        <v>-0.98993189999999998</v>
      </c>
      <c r="F164" s="17">
        <v>-0.98948950000000002</v>
      </c>
      <c r="G164">
        <v>0.64535677300000005</v>
      </c>
      <c r="H164">
        <v>-0.30925608999999998</v>
      </c>
    </row>
    <row r="165" spans="1:8" x14ac:dyDescent="0.25">
      <c r="A165" s="16">
        <v>43159</v>
      </c>
      <c r="B165" s="17">
        <v>1.010904</v>
      </c>
      <c r="C165" s="17">
        <v>8.3387139999999998E-2</v>
      </c>
      <c r="D165" s="17">
        <v>0.1186227</v>
      </c>
      <c r="E165" s="17">
        <v>-2.3264870000000002</v>
      </c>
      <c r="F165" s="17">
        <v>-1.3741909999999999</v>
      </c>
      <c r="G165">
        <v>0.554140309</v>
      </c>
      <c r="H165">
        <v>-0.26744124200000002</v>
      </c>
    </row>
    <row r="166" spans="1:8" x14ac:dyDescent="0.25">
      <c r="A166" s="16">
        <v>43189</v>
      </c>
      <c r="B166" s="17">
        <v>-0.41768820000000001</v>
      </c>
      <c r="C166" s="17">
        <v>-0.15363199999999999</v>
      </c>
      <c r="D166" s="17">
        <v>4.4841640000000002E-2</v>
      </c>
      <c r="E166" s="17">
        <v>-1.736283</v>
      </c>
      <c r="F166" s="17">
        <v>-1.1321349999999999</v>
      </c>
      <c r="G166">
        <v>0.29828526500000002</v>
      </c>
      <c r="H166">
        <v>-0.19505895200000001</v>
      </c>
    </row>
    <row r="167" spans="1:8" x14ac:dyDescent="0.25">
      <c r="A167" s="16">
        <v>43220</v>
      </c>
      <c r="B167" s="17">
        <v>-1.2273639999999999</v>
      </c>
      <c r="C167" s="17">
        <v>-4.0053730000000003E-2</v>
      </c>
      <c r="D167" s="17">
        <v>-7.3465699999999995E-2</v>
      </c>
      <c r="E167" s="17">
        <v>-1.4389259999999999</v>
      </c>
      <c r="F167" s="17">
        <v>-0.91332360000000001</v>
      </c>
      <c r="G167">
        <v>7.6629720999999998E-2</v>
      </c>
      <c r="H167">
        <v>-0.32863050199999999</v>
      </c>
    </row>
    <row r="168" spans="1:8" x14ac:dyDescent="0.25">
      <c r="A168" s="16">
        <v>43250</v>
      </c>
      <c r="B168" s="17">
        <v>-1.0335129999999999</v>
      </c>
      <c r="C168" s="17">
        <v>-0.17115749999999999</v>
      </c>
      <c r="D168" s="17">
        <v>-4.3334820000000003E-2</v>
      </c>
      <c r="E168" s="17">
        <v>-1.785768</v>
      </c>
      <c r="F168" s="17">
        <v>-0.47905530000000002</v>
      </c>
      <c r="G168">
        <v>-1.9950231999999998E-2</v>
      </c>
      <c r="H168">
        <v>-0.14512540700000001</v>
      </c>
    </row>
    <row r="169" spans="1:8" x14ac:dyDescent="0.25">
      <c r="A169" s="16">
        <v>43281</v>
      </c>
      <c r="B169" s="17">
        <v>-1.5691660000000001</v>
      </c>
      <c r="C169" s="17">
        <v>-0.78848980000000002</v>
      </c>
      <c r="D169" s="17">
        <v>-3.731015E-2</v>
      </c>
      <c r="E169" s="17">
        <v>-1.2221850000000001</v>
      </c>
      <c r="F169" s="17">
        <v>-0.930033</v>
      </c>
      <c r="G169">
        <v>-0.20707240900000001</v>
      </c>
      <c r="H169">
        <v>0.17171768000000001</v>
      </c>
    </row>
    <row r="170" spans="1:8" x14ac:dyDescent="0.25">
      <c r="A170" s="16">
        <v>43311</v>
      </c>
      <c r="B170" s="17">
        <v>-1.0203469999999999</v>
      </c>
      <c r="C170" s="17">
        <v>9.9707270000000001E-2</v>
      </c>
      <c r="D170" s="17">
        <v>-0.42702620000000002</v>
      </c>
      <c r="E170" s="17">
        <v>-1.147654</v>
      </c>
      <c r="F170" s="17">
        <v>-0.78546210000000005</v>
      </c>
      <c r="G170">
        <v>-0.135529119</v>
      </c>
      <c r="H170">
        <v>3.076135E-2</v>
      </c>
    </row>
    <row r="171" spans="1:8" x14ac:dyDescent="0.25">
      <c r="A171" s="16">
        <v>43342</v>
      </c>
      <c r="B171" s="17">
        <v>-1.115434</v>
      </c>
      <c r="C171" s="17">
        <v>-9.3961760000000005E-2</v>
      </c>
      <c r="D171" s="17">
        <v>-0.27067059999999998</v>
      </c>
      <c r="E171" s="17">
        <v>-0.91119680000000003</v>
      </c>
      <c r="F171" s="17">
        <v>-0.60676359999999996</v>
      </c>
      <c r="G171">
        <v>-0.11508077899999999</v>
      </c>
      <c r="H171">
        <v>0.13185993500000001</v>
      </c>
    </row>
    <row r="172" spans="1:8" x14ac:dyDescent="0.25">
      <c r="A172" s="16">
        <v>43373</v>
      </c>
      <c r="B172" s="17">
        <v>-1.2226030000000001</v>
      </c>
      <c r="C172" s="17">
        <v>0.45904820000000002</v>
      </c>
      <c r="D172" s="17">
        <v>-3.7103509999999999E-2</v>
      </c>
      <c r="E172" s="17">
        <v>-0.19191859999999999</v>
      </c>
      <c r="F172" s="17">
        <v>-0.61392159999999996</v>
      </c>
      <c r="G172">
        <v>-0.198744012</v>
      </c>
      <c r="H172">
        <v>4.6812690999999997E-2</v>
      </c>
    </row>
    <row r="173" spans="1:8" x14ac:dyDescent="0.25">
      <c r="A173" s="16">
        <v>43403</v>
      </c>
      <c r="B173" s="17">
        <v>-0.65866619999999998</v>
      </c>
      <c r="C173" s="17">
        <v>1.559242</v>
      </c>
      <c r="D173" s="17">
        <v>-0.14910399999999999</v>
      </c>
      <c r="E173" s="17">
        <v>-0.57392799999999999</v>
      </c>
      <c r="F173" s="17">
        <v>-0.89909099999999997</v>
      </c>
      <c r="G173">
        <v>-0.201302753</v>
      </c>
      <c r="H173">
        <v>0.10214342899999999</v>
      </c>
    </row>
    <row r="174" spans="1:8" x14ac:dyDescent="0.25">
      <c r="A174" s="16">
        <v>43434</v>
      </c>
      <c r="B174" s="17">
        <v>-0.65444310000000006</v>
      </c>
      <c r="C174" s="17">
        <v>0.53891480000000003</v>
      </c>
      <c r="D174" s="17">
        <v>-1.027926E-3</v>
      </c>
      <c r="E174" s="17">
        <v>-0.19927059999999999</v>
      </c>
      <c r="F174" s="17">
        <v>-1.0687310000000001</v>
      </c>
      <c r="G174">
        <v>-0.28052708100000001</v>
      </c>
      <c r="H174">
        <v>-0.111657452</v>
      </c>
    </row>
    <row r="175" spans="1:8" x14ac:dyDescent="0.25">
      <c r="A175" s="16">
        <v>43464</v>
      </c>
      <c r="B175" s="17">
        <v>-0.26427020000000001</v>
      </c>
      <c r="C175" s="17">
        <v>0.53891480000000003</v>
      </c>
      <c r="D175" s="17">
        <v>-6.5981300000000007E-2</v>
      </c>
      <c r="E175" s="17">
        <v>-0.28726839999999998</v>
      </c>
      <c r="F175" s="17">
        <v>-0.70052599999999998</v>
      </c>
      <c r="G175">
        <v>-0.35713084499999997</v>
      </c>
      <c r="H175">
        <v>-0.28682427399999999</v>
      </c>
    </row>
    <row r="176" spans="1:8" x14ac:dyDescent="0.25">
      <c r="A176" s="16">
        <v>43495</v>
      </c>
      <c r="B176" s="17">
        <v>-0.86501589999999995</v>
      </c>
      <c r="C176" s="17">
        <v>0.36506189999999999</v>
      </c>
      <c r="D176" s="17">
        <v>-0.13669890000000001</v>
      </c>
      <c r="E176" s="17">
        <v>-0.87636780000000003</v>
      </c>
      <c r="F176" s="17">
        <v>-0.13312499999999999</v>
      </c>
      <c r="G176">
        <v>-0.52671908199999995</v>
      </c>
      <c r="H176">
        <v>-0.48928562399999997</v>
      </c>
    </row>
    <row r="177" spans="1:8" x14ac:dyDescent="0.25">
      <c r="A177" s="16">
        <v>43524</v>
      </c>
      <c r="B177" s="17">
        <v>-1.042327</v>
      </c>
      <c r="C177" s="17">
        <v>-0.55419149999999995</v>
      </c>
      <c r="D177" s="17">
        <v>-0.1945306</v>
      </c>
      <c r="E177" s="17">
        <v>-0.6061164</v>
      </c>
      <c r="F177" s="17">
        <v>-0.74235180000000001</v>
      </c>
      <c r="G177">
        <v>-0.55924617200000004</v>
      </c>
      <c r="H177">
        <v>-0.53141049699999998</v>
      </c>
    </row>
    <row r="178" spans="1:8" x14ac:dyDescent="0.25">
      <c r="A178" s="16">
        <v>43554</v>
      </c>
      <c r="B178" s="17">
        <v>-0.57296210000000003</v>
      </c>
      <c r="C178" s="17">
        <v>-1.0076160000000001</v>
      </c>
      <c r="D178" s="17">
        <v>-0.25298739999999997</v>
      </c>
      <c r="E178" s="17">
        <v>-1.2224299999999999</v>
      </c>
      <c r="F178" s="17">
        <v>0.173647</v>
      </c>
      <c r="G178">
        <v>-0.385777867</v>
      </c>
      <c r="H178">
        <v>-0.72436685700000003</v>
      </c>
    </row>
    <row r="179" spans="1:8" x14ac:dyDescent="0.25">
      <c r="A179" s="16">
        <v>43585</v>
      </c>
      <c r="B179" s="17">
        <v>-0.41748469999999999</v>
      </c>
      <c r="C179" s="17">
        <v>-6.3446249999999996E-2</v>
      </c>
      <c r="D179" s="17">
        <v>-0.70750429999999997</v>
      </c>
      <c r="E179" s="17">
        <v>-1.2679670000000001</v>
      </c>
      <c r="F179" s="17">
        <v>0.32896350000000002</v>
      </c>
      <c r="G179">
        <v>-0.345530279</v>
      </c>
      <c r="H179">
        <v>-0.54168225400000003</v>
      </c>
    </row>
    <row r="180" spans="1:8" x14ac:dyDescent="0.25">
      <c r="A180" s="16">
        <v>43615</v>
      </c>
      <c r="B180" s="17">
        <v>-0.1382854</v>
      </c>
      <c r="C180" s="17">
        <v>-0.46799170000000001</v>
      </c>
      <c r="D180" s="17">
        <v>-0.52610460000000003</v>
      </c>
      <c r="E180" s="17">
        <v>-0.42495509999999997</v>
      </c>
      <c r="F180" s="17">
        <v>0.24662500000000001</v>
      </c>
      <c r="G180">
        <v>-0.26082548300000002</v>
      </c>
      <c r="H180">
        <v>-0.47580726699999998</v>
      </c>
    </row>
    <row r="181" spans="1:8" x14ac:dyDescent="0.25">
      <c r="A181" s="16">
        <v>43646</v>
      </c>
      <c r="B181" s="17">
        <v>-0.26276919999999998</v>
      </c>
      <c r="C181" s="17">
        <v>8.5665309999999995E-2</v>
      </c>
      <c r="D181" s="17">
        <v>-0.92246430000000001</v>
      </c>
      <c r="E181" s="17">
        <v>-0.1221402</v>
      </c>
      <c r="F181" s="17">
        <v>0.78908959999999995</v>
      </c>
      <c r="G181">
        <v>-0.38275986000000001</v>
      </c>
      <c r="H181">
        <v>-0.51342248999999995</v>
      </c>
    </row>
    <row r="182" spans="1:8" x14ac:dyDescent="0.25">
      <c r="A182" s="16">
        <v>43676</v>
      </c>
      <c r="B182" s="17">
        <v>0.25635479999999999</v>
      </c>
      <c r="C182" s="17">
        <v>-0.35943229999999998</v>
      </c>
      <c r="D182" s="17">
        <v>-0.82030499999999995</v>
      </c>
      <c r="E182" s="17">
        <v>-0.19043180000000001</v>
      </c>
      <c r="F182" s="17">
        <v>-0.2315682</v>
      </c>
      <c r="G182">
        <v>-0.34660921</v>
      </c>
      <c r="H182">
        <v>-0.22919081299999999</v>
      </c>
    </row>
    <row r="183" spans="1:8" x14ac:dyDescent="0.25">
      <c r="A183" s="16">
        <v>43707</v>
      </c>
      <c r="B183" s="17">
        <v>0.22175220000000001</v>
      </c>
      <c r="C183" s="17">
        <v>-0.69984270000000004</v>
      </c>
      <c r="D183" s="17">
        <v>-0.47887069999999998</v>
      </c>
      <c r="E183" s="17">
        <v>2.3491000000000001E-2</v>
      </c>
      <c r="F183" s="17">
        <v>0.57796479999999995</v>
      </c>
      <c r="G183">
        <v>-0.316506711</v>
      </c>
      <c r="H183">
        <v>-0.38022221</v>
      </c>
    </row>
    <row r="184" spans="1:8" x14ac:dyDescent="0.25">
      <c r="A184" s="16">
        <v>43738</v>
      </c>
      <c r="B184" s="17">
        <v>-0.28281770000000001</v>
      </c>
      <c r="C184" s="17">
        <v>-0.51438249999999996</v>
      </c>
      <c r="D184" s="17">
        <v>-0.26879439999999999</v>
      </c>
      <c r="E184" s="17">
        <v>-0.1382381</v>
      </c>
      <c r="F184" s="17">
        <v>0.59933720000000001</v>
      </c>
      <c r="G184">
        <v>-0.27761715399999998</v>
      </c>
      <c r="H184">
        <v>-0.61648216499999997</v>
      </c>
    </row>
    <row r="185" spans="1:8" x14ac:dyDescent="0.25">
      <c r="A185" s="16">
        <v>43768</v>
      </c>
      <c r="B185" s="17">
        <v>-0.28101999999999999</v>
      </c>
      <c r="C185" s="17">
        <v>-0.54794189999999998</v>
      </c>
      <c r="D185" s="17">
        <v>-0.1985517</v>
      </c>
      <c r="E185" s="17">
        <v>-0.4379439</v>
      </c>
      <c r="F185" s="17">
        <v>0.46523510000000001</v>
      </c>
      <c r="G185">
        <v>-0.352826943</v>
      </c>
      <c r="H185">
        <v>-0.535045412</v>
      </c>
    </row>
    <row r="186" spans="1:8" x14ac:dyDescent="0.25">
      <c r="A186" s="16">
        <v>43799</v>
      </c>
      <c r="B186" s="17">
        <v>-0.22783729999999999</v>
      </c>
      <c r="C186" s="17">
        <v>-1.689586</v>
      </c>
      <c r="D186" s="17">
        <v>-0.1673916</v>
      </c>
      <c r="E186" s="17">
        <v>-0.50548680000000001</v>
      </c>
      <c r="F186" s="17">
        <v>4.3563530000000003E-2</v>
      </c>
      <c r="G186">
        <v>-0.239606609</v>
      </c>
      <c r="H186">
        <v>-0.45972643000000002</v>
      </c>
    </row>
    <row r="187" spans="1:8" x14ac:dyDescent="0.25">
      <c r="A187" s="16">
        <v>43829</v>
      </c>
      <c r="B187" s="17">
        <v>-0.4038429</v>
      </c>
      <c r="C187" s="17">
        <v>-1.689586</v>
      </c>
      <c r="D187" s="17">
        <v>5.8337029999999998E-2</v>
      </c>
      <c r="E187" s="17">
        <v>-0.49221229999999999</v>
      </c>
      <c r="F187" s="17">
        <v>-0.156976</v>
      </c>
      <c r="G187">
        <v>-0.183013486</v>
      </c>
      <c r="H187">
        <v>-0.49279579800000001</v>
      </c>
    </row>
    <row r="188" spans="1:8" x14ac:dyDescent="0.25">
      <c r="A188" s="16">
        <v>43860</v>
      </c>
      <c r="B188" s="17">
        <v>-0.45376729999999998</v>
      </c>
      <c r="C188" s="17">
        <v>-0.82677500000000004</v>
      </c>
      <c r="D188" s="17">
        <v>0.31441069999999999</v>
      </c>
      <c r="E188" s="17">
        <v>-0.49221229999999999</v>
      </c>
      <c r="F188" s="17">
        <v>0.2590904</v>
      </c>
      <c r="G188">
        <v>-8.4158372999999995E-2</v>
      </c>
      <c r="H188">
        <v>-0.31037753800000001</v>
      </c>
    </row>
    <row r="189" spans="1:8" x14ac:dyDescent="0.25">
      <c r="A189" s="16">
        <v>43890</v>
      </c>
      <c r="B189" s="17">
        <v>-1.3272390000000001</v>
      </c>
      <c r="C189" s="17">
        <v>-0.75272859999999997</v>
      </c>
      <c r="D189" s="17">
        <v>0.39283370000000001</v>
      </c>
      <c r="E189" s="17">
        <v>-1.3532420000000001</v>
      </c>
      <c r="F189" s="17">
        <v>-0.1730583</v>
      </c>
      <c r="G189">
        <v>-0.30712266999999999</v>
      </c>
      <c r="H189">
        <v>-0.30263074200000001</v>
      </c>
    </row>
    <row r="190" spans="1:8" x14ac:dyDescent="0.25">
      <c r="A190" s="16">
        <v>43920</v>
      </c>
      <c r="B190" s="17">
        <v>-0.67646170000000005</v>
      </c>
      <c r="C190" s="17">
        <v>2.9402749999999998E-2</v>
      </c>
      <c r="D190" s="17">
        <v>0.27840500000000001</v>
      </c>
      <c r="E190" s="17">
        <v>-1.3532420000000001</v>
      </c>
      <c r="F190" s="17">
        <v>-4.1931580000000003E-2</v>
      </c>
      <c r="G190">
        <v>-8.0971644999999995E-2</v>
      </c>
      <c r="H190">
        <v>-0.38413117299999999</v>
      </c>
    </row>
    <row r="191" spans="1:8" x14ac:dyDescent="0.25">
      <c r="A191" s="16">
        <v>43951</v>
      </c>
      <c r="B191" s="17">
        <v>-0.26033400000000001</v>
      </c>
      <c r="C191" s="17">
        <v>-2.9865080000000002</v>
      </c>
      <c r="D191" s="17">
        <v>-0.1218809</v>
      </c>
      <c r="E191" s="17">
        <v>-1.861826</v>
      </c>
      <c r="F191" s="17">
        <v>0.23839179999999999</v>
      </c>
      <c r="G191">
        <v>-0.49738111899999998</v>
      </c>
      <c r="H191">
        <v>-0.14089854399999999</v>
      </c>
    </row>
    <row r="192" spans="1:8" x14ac:dyDescent="0.25">
      <c r="A192" s="16">
        <v>43981</v>
      </c>
      <c r="B192" s="17">
        <v>-0.36391220000000002</v>
      </c>
      <c r="C192" s="17">
        <v>-2.9865080000000002</v>
      </c>
      <c r="D192" s="17">
        <v>-0.10886800000000001</v>
      </c>
      <c r="E192" s="17">
        <v>-1.6777029999999999</v>
      </c>
      <c r="F192" s="17">
        <v>0.3651238</v>
      </c>
      <c r="G192">
        <v>-1.124417059</v>
      </c>
      <c r="H192">
        <v>-0.266708112</v>
      </c>
    </row>
    <row r="193" spans="1:8" x14ac:dyDescent="0.25">
      <c r="A193" s="16">
        <v>44012</v>
      </c>
      <c r="B193" s="17">
        <v>-0.30429149999999999</v>
      </c>
      <c r="C193" s="17">
        <v>-1.2837000000000001</v>
      </c>
      <c r="D193" s="17">
        <v>-4.0095980000000003E-2</v>
      </c>
      <c r="E193" s="17">
        <v>-1.008683</v>
      </c>
      <c r="F193" s="17">
        <v>0.39127990000000001</v>
      </c>
      <c r="G193">
        <v>-0.71705299600000005</v>
      </c>
      <c r="H193">
        <v>-0.15156640199999999</v>
      </c>
    </row>
    <row r="194" spans="1:8" x14ac:dyDescent="0.25">
      <c r="A194" s="16">
        <v>44042</v>
      </c>
      <c r="B194" s="17">
        <v>-0.18236089999999999</v>
      </c>
      <c r="C194" s="17">
        <v>-0.75761040000000002</v>
      </c>
      <c r="D194" s="17">
        <v>-0.27769579999999999</v>
      </c>
      <c r="E194" s="17">
        <v>-1.008683</v>
      </c>
      <c r="F194" s="17">
        <v>1.028632</v>
      </c>
      <c r="G194">
        <v>-0.365469818</v>
      </c>
      <c r="H194">
        <v>-0.27040380600000002</v>
      </c>
    </row>
    <row r="195" spans="1:8" x14ac:dyDescent="0.25">
      <c r="A195" s="16">
        <v>44073</v>
      </c>
      <c r="B195" s="17">
        <v>0.2400494</v>
      </c>
      <c r="C195" s="17">
        <v>0.20136280000000001</v>
      </c>
      <c r="D195" s="17">
        <v>0.35854580000000003</v>
      </c>
      <c r="E195" s="17">
        <v>-0.26500119999999999</v>
      </c>
      <c r="F195" s="17">
        <v>0.86522880000000002</v>
      </c>
      <c r="G195">
        <v>0.19062790399999999</v>
      </c>
      <c r="H195">
        <v>0.22127108600000001</v>
      </c>
    </row>
    <row r="196" spans="1:8" x14ac:dyDescent="0.25">
      <c r="A196" s="16">
        <v>44104</v>
      </c>
      <c r="B196" s="17">
        <v>0.39886139999999998</v>
      </c>
      <c r="C196" s="17">
        <v>0.20187469999999999</v>
      </c>
      <c r="D196" s="17">
        <v>0.81156859999999997</v>
      </c>
      <c r="E196" s="17">
        <v>0.9061051</v>
      </c>
      <c r="F196" s="17">
        <v>1.170504</v>
      </c>
      <c r="G196">
        <v>0.28715547499999999</v>
      </c>
      <c r="H196">
        <v>-0.26166987400000002</v>
      </c>
    </row>
    <row r="197" spans="1:8" x14ac:dyDescent="0.25">
      <c r="A197" s="16">
        <v>44134</v>
      </c>
      <c r="B197" s="17">
        <v>0.56898439999999995</v>
      </c>
      <c r="C197" s="17">
        <v>0.86544779999999999</v>
      </c>
      <c r="D197" s="17">
        <v>0.65156579999999997</v>
      </c>
      <c r="E197" s="17">
        <v>0.1368017</v>
      </c>
      <c r="F197" s="17">
        <v>0.78549340000000001</v>
      </c>
      <c r="G197">
        <v>1.272094552</v>
      </c>
      <c r="H197">
        <v>-0.29232868299999998</v>
      </c>
    </row>
    <row r="198" spans="1:8" x14ac:dyDescent="0.25">
      <c r="A198" s="16">
        <v>44165</v>
      </c>
      <c r="B198" s="17">
        <v>0.27271980000000001</v>
      </c>
      <c r="C198" s="17">
        <v>0.86544779999999999</v>
      </c>
      <c r="D198" s="17">
        <v>0.3716334</v>
      </c>
      <c r="E198" s="17">
        <v>0.1050797</v>
      </c>
      <c r="F198" s="17">
        <v>0.69759789999999999</v>
      </c>
      <c r="G198">
        <v>1.075212515</v>
      </c>
      <c r="H198">
        <v>-8.5796594000000004E-2</v>
      </c>
    </row>
    <row r="199" spans="1:8" x14ac:dyDescent="0.25">
      <c r="A199" s="16">
        <v>44195</v>
      </c>
      <c r="B199" s="17">
        <v>0.49510969999999999</v>
      </c>
      <c r="C199" s="17">
        <v>0.83821449999999997</v>
      </c>
      <c r="D199" s="17">
        <v>0.60364150000000005</v>
      </c>
      <c r="E199" s="17">
        <v>0.1050797</v>
      </c>
      <c r="F199" s="17">
        <v>0.59422839999999999</v>
      </c>
      <c r="G199">
        <v>1.3442882540000001</v>
      </c>
      <c r="H199">
        <v>-1.5425131999999999E-2</v>
      </c>
    </row>
    <row r="200" spans="1:8" x14ac:dyDescent="0.25">
      <c r="A200" s="16">
        <v>44226</v>
      </c>
      <c r="B200" s="17">
        <v>0.51803719999999998</v>
      </c>
      <c r="C200" s="17">
        <v>1.9782759999999999</v>
      </c>
      <c r="D200" s="17">
        <v>0.13791809999999999</v>
      </c>
      <c r="E200" s="17">
        <v>-0.26333400000000001</v>
      </c>
      <c r="F200" s="17">
        <v>0.58470409999999995</v>
      </c>
      <c r="G200">
        <v>1.6167065679999999</v>
      </c>
      <c r="H200">
        <v>0.48309534599999998</v>
      </c>
    </row>
    <row r="201" spans="1:8" x14ac:dyDescent="0.25">
      <c r="A201" s="16">
        <v>44255</v>
      </c>
      <c r="B201" s="17">
        <v>0.7951819</v>
      </c>
      <c r="C201" s="17">
        <v>1.794743</v>
      </c>
      <c r="D201" s="17">
        <v>0.3647378</v>
      </c>
      <c r="E201" s="17">
        <v>-0.34633950000000002</v>
      </c>
      <c r="F201" s="17">
        <v>-8.4263510000000003E-3</v>
      </c>
      <c r="G201">
        <v>1.5014215470000001</v>
      </c>
      <c r="H201">
        <v>0.84101448099999998</v>
      </c>
    </row>
    <row r="202" spans="1:8" x14ac:dyDescent="0.25">
      <c r="A202" s="16">
        <v>44285</v>
      </c>
      <c r="B202" s="17">
        <v>0.91343549999999996</v>
      </c>
      <c r="C202" s="17">
        <v>1.4147780000000001</v>
      </c>
      <c r="D202" s="17">
        <v>0.80544000000000004</v>
      </c>
      <c r="E202" s="17">
        <v>-0.34633950000000002</v>
      </c>
      <c r="F202" s="17">
        <v>-0.91636059999999997</v>
      </c>
      <c r="G202">
        <v>1.5372815580000001</v>
      </c>
      <c r="H202">
        <v>1.010020549</v>
      </c>
    </row>
    <row r="203" spans="1:8" x14ac:dyDescent="0.25">
      <c r="A203" s="16">
        <v>44316</v>
      </c>
      <c r="B203" s="17">
        <v>9.2997650000000001E-2</v>
      </c>
      <c r="C203" s="17">
        <v>4.9699319999999998E-2</v>
      </c>
      <c r="D203" s="17">
        <v>0.97783540000000002</v>
      </c>
      <c r="E203" s="17">
        <v>-0.58772860000000005</v>
      </c>
      <c r="F203" s="17">
        <v>4.191109</v>
      </c>
      <c r="G203">
        <v>1.485220014</v>
      </c>
      <c r="H203">
        <v>1.0913936049999999</v>
      </c>
    </row>
    <row r="204" spans="1:8" x14ac:dyDescent="0.25">
      <c r="A204" s="16">
        <v>44346</v>
      </c>
      <c r="B204" s="17">
        <v>-4.1611870000000002E-2</v>
      </c>
      <c r="C204" s="17">
        <v>-4.2948890000000003E-2</v>
      </c>
      <c r="D204" s="17">
        <v>1.2532319999999999</v>
      </c>
      <c r="E204" s="17">
        <v>-0.77959659999999997</v>
      </c>
      <c r="F204" s="17">
        <v>3.7832710000000001</v>
      </c>
      <c r="G204">
        <v>1.493414869</v>
      </c>
      <c r="H204">
        <v>0.93670692</v>
      </c>
    </row>
    <row r="205" spans="1:8" x14ac:dyDescent="0.25">
      <c r="A205" s="16">
        <v>44377</v>
      </c>
      <c r="B205" s="17">
        <v>0.71239810000000003</v>
      </c>
      <c r="C205" s="17">
        <v>-0.40632990000000002</v>
      </c>
      <c r="D205" s="17">
        <v>1.1409149999999999</v>
      </c>
      <c r="E205" s="17">
        <v>-0.52904030000000002</v>
      </c>
      <c r="F205" s="17">
        <v>3.548791</v>
      </c>
      <c r="G205">
        <v>1.6356876819999999</v>
      </c>
      <c r="H205">
        <v>0.93888429299999998</v>
      </c>
    </row>
    <row r="206" spans="1:8" x14ac:dyDescent="0.25">
      <c r="A206" s="16">
        <v>44407</v>
      </c>
      <c r="B206" s="17">
        <v>3.2934249999999998E-2</v>
      </c>
      <c r="C206" s="17">
        <v>0.55520389999999997</v>
      </c>
      <c r="D206" s="17">
        <v>0.71683660000000005</v>
      </c>
      <c r="E206" s="17">
        <v>-0.43776110000000001</v>
      </c>
      <c r="F206" s="17">
        <v>2.4194360000000001</v>
      </c>
      <c r="G206">
        <v>1.5711398270000001</v>
      </c>
      <c r="H206">
        <v>1.2503334020000001</v>
      </c>
    </row>
    <row r="207" spans="1:8" x14ac:dyDescent="0.25">
      <c r="A207" s="16">
        <v>44438</v>
      </c>
      <c r="B207" s="17">
        <v>-5.1952070000000003E-2</v>
      </c>
      <c r="C207" s="17">
        <v>0.55520389999999997</v>
      </c>
      <c r="D207" s="17">
        <v>9.6683469999999994E-2</v>
      </c>
      <c r="E207" s="17">
        <v>-0.43776110000000001</v>
      </c>
      <c r="F207" s="17">
        <v>1.5358769999999999</v>
      </c>
      <c r="G207">
        <v>1.285203562</v>
      </c>
      <c r="H207">
        <v>1.3094642030000001</v>
      </c>
    </row>
    <row r="208" spans="1:8" x14ac:dyDescent="0.25">
      <c r="A208" s="16">
        <v>44469</v>
      </c>
      <c r="B208" s="17">
        <v>-4.3120539999999999E-2</v>
      </c>
      <c r="C208" s="17">
        <v>0.83756169999999996</v>
      </c>
      <c r="D208" s="17">
        <v>-0.29311179999999998</v>
      </c>
      <c r="E208" s="17">
        <v>-0.40890680000000001</v>
      </c>
      <c r="F208" s="17">
        <v>-0.23340549999999999</v>
      </c>
      <c r="G208">
        <v>1.1152771969999999</v>
      </c>
      <c r="H208">
        <v>1.6759003210000001</v>
      </c>
    </row>
    <row r="209" spans="1:8" x14ac:dyDescent="0.25">
      <c r="A209" s="16">
        <v>44499</v>
      </c>
      <c r="B209" s="17">
        <v>-0.55869930000000001</v>
      </c>
      <c r="C209" s="17">
        <v>0.85615059999999998</v>
      </c>
      <c r="D209" s="17">
        <v>-4.9832139999999997E-2</v>
      </c>
      <c r="E209" s="17">
        <v>-0.43007770000000001</v>
      </c>
      <c r="F209" s="17">
        <v>-0.80983260000000001</v>
      </c>
      <c r="G209">
        <v>0.95787191599999999</v>
      </c>
      <c r="H209">
        <v>2.0323742419999999</v>
      </c>
    </row>
    <row r="210" spans="1:8" x14ac:dyDescent="0.25">
      <c r="A210" s="16">
        <v>44530</v>
      </c>
      <c r="B210" s="17">
        <v>-0.6951252</v>
      </c>
      <c r="C210" s="17">
        <v>0.74647129999999995</v>
      </c>
      <c r="D210" s="17">
        <v>0.26953450000000001</v>
      </c>
      <c r="E210" s="17">
        <v>-0.50636769999999998</v>
      </c>
      <c r="F210" s="17">
        <v>-1.2223040000000001</v>
      </c>
      <c r="G210">
        <v>0.85626058199999999</v>
      </c>
      <c r="H210">
        <v>2.7292804899999998</v>
      </c>
    </row>
    <row r="211" spans="1:8" x14ac:dyDescent="0.25">
      <c r="A211" s="16">
        <v>44560</v>
      </c>
      <c r="B211" s="17">
        <v>-0.90603330000000004</v>
      </c>
      <c r="C211" s="17">
        <v>0.21818290000000001</v>
      </c>
      <c r="D211" s="17">
        <v>0.30558449999999998</v>
      </c>
      <c r="E211" s="17">
        <v>-0.50636769999999998</v>
      </c>
      <c r="F211" s="17">
        <v>-1.1080620000000001</v>
      </c>
      <c r="G211">
        <v>0.72924300399999997</v>
      </c>
      <c r="H211">
        <v>2.9795576819999998</v>
      </c>
    </row>
    <row r="212" spans="1:8" x14ac:dyDescent="0.25">
      <c r="A212" s="16">
        <v>44591</v>
      </c>
      <c r="B212" s="17">
        <v>-2.1746999999999999E-2</v>
      </c>
      <c r="C212" s="17">
        <v>0.3649596</v>
      </c>
      <c r="D212" s="17">
        <v>0.48680839999999997</v>
      </c>
      <c r="E212" s="17">
        <v>-6.7546309999999998E-2</v>
      </c>
      <c r="F212" s="17">
        <v>-0.47190660000000001</v>
      </c>
      <c r="G212">
        <v>0.78535200000000005</v>
      </c>
      <c r="H212">
        <v>2.8235394280000001</v>
      </c>
    </row>
    <row r="213" spans="1:8" x14ac:dyDescent="0.25">
      <c r="A213" s="16">
        <v>44620</v>
      </c>
      <c r="B213" s="17">
        <v>-1.063067E-2</v>
      </c>
      <c r="C213" s="17">
        <v>0.60524489999999997</v>
      </c>
      <c r="D213" s="17">
        <v>-0.1303156</v>
      </c>
      <c r="E213" s="17">
        <v>-0.2395988</v>
      </c>
      <c r="F213" s="17">
        <v>-0.98321519999999996</v>
      </c>
      <c r="G213">
        <v>0.79087880600000005</v>
      </c>
      <c r="H213">
        <v>4.3014052300000003</v>
      </c>
    </row>
    <row r="214" spans="1:8" x14ac:dyDescent="0.25">
      <c r="A214" s="16">
        <v>44650</v>
      </c>
      <c r="B214" s="17">
        <v>7.7693629999999996E-3</v>
      </c>
      <c r="C214" s="17">
        <v>0.9825275</v>
      </c>
      <c r="D214" s="17">
        <v>-0.73105659999999995</v>
      </c>
      <c r="E214" s="17">
        <v>-0.2395988</v>
      </c>
      <c r="F214" s="17">
        <v>-0.77743200000000001</v>
      </c>
      <c r="G214">
        <v>0.53636303900000004</v>
      </c>
      <c r="H214">
        <v>5.3004538529999996</v>
      </c>
    </row>
    <row r="215" spans="1:8" x14ac:dyDescent="0.25">
      <c r="A215" s="16">
        <v>44681</v>
      </c>
      <c r="B215" s="17">
        <v>0.51007530000000001</v>
      </c>
      <c r="C215" s="17">
        <v>0.87834500000000004</v>
      </c>
      <c r="D215" s="17">
        <v>-1.0257879999999999</v>
      </c>
      <c r="E215" s="17">
        <v>-0.49096580000000001</v>
      </c>
      <c r="F215" s="17">
        <v>-1.157886</v>
      </c>
      <c r="G215">
        <v>0.45595134100000001</v>
      </c>
      <c r="H215">
        <v>5.1958743380000003</v>
      </c>
    </row>
    <row r="216" spans="1:8" x14ac:dyDescent="0.25">
      <c r="A216" s="16">
        <v>44711</v>
      </c>
      <c r="B216" s="17">
        <v>-0.1114243</v>
      </c>
      <c r="C216" s="17">
        <v>0.76225039999999999</v>
      </c>
      <c r="D216" s="17">
        <v>-0.54835310000000004</v>
      </c>
      <c r="E216" s="17">
        <v>-0.49096580000000001</v>
      </c>
      <c r="F216" s="17">
        <v>-0.123873</v>
      </c>
      <c r="G216">
        <v>0.28703411200000001</v>
      </c>
      <c r="H216">
        <v>4.8900905899999998</v>
      </c>
    </row>
    <row r="217" spans="1:8" x14ac:dyDescent="0.25">
      <c r="A217" s="16">
        <v>44742</v>
      </c>
      <c r="B217" s="17">
        <v>4.9401019999999997E-2</v>
      </c>
      <c r="C217" s="17">
        <v>0.41036790000000001</v>
      </c>
      <c r="D217" s="17">
        <v>-0.61988469999999996</v>
      </c>
      <c r="E217" s="17">
        <v>-1.039143E-2</v>
      </c>
      <c r="F217" s="17">
        <v>-0.66397379999999995</v>
      </c>
      <c r="G217">
        <v>0.122576799</v>
      </c>
      <c r="H217">
        <v>4.6025669450000004</v>
      </c>
    </row>
    <row r="218" spans="1:8" x14ac:dyDescent="0.25">
      <c r="A218" s="16">
        <v>44772</v>
      </c>
      <c r="B218" s="17">
        <v>7.3087940000000004E-2</v>
      </c>
      <c r="C218" s="17">
        <v>0.4433127</v>
      </c>
      <c r="D218" s="17">
        <v>-0.71415629999999997</v>
      </c>
      <c r="E218" s="17">
        <v>0.44402409999999998</v>
      </c>
      <c r="F218" s="17">
        <v>-0.64726720000000004</v>
      </c>
      <c r="G218">
        <v>6.3948981000000002E-2</v>
      </c>
      <c r="H218">
        <v>4.5122522759999999</v>
      </c>
    </row>
    <row r="219" spans="1:8" x14ac:dyDescent="0.25">
      <c r="A219" s="16">
        <v>44803</v>
      </c>
      <c r="B219" s="17">
        <v>0.3606703</v>
      </c>
      <c r="C219" s="17">
        <v>0.25407099999999999</v>
      </c>
      <c r="D219" s="17">
        <v>-0.34027249999999998</v>
      </c>
      <c r="E219" s="17">
        <v>0.44402409999999998</v>
      </c>
      <c r="F219" s="17">
        <v>-0.87377349999999998</v>
      </c>
      <c r="G219">
        <v>0.26183909799999999</v>
      </c>
      <c r="H219">
        <v>4.2568861550000001</v>
      </c>
    </row>
    <row r="220" spans="1:8" x14ac:dyDescent="0.25">
      <c r="A220" s="16">
        <v>44834</v>
      </c>
      <c r="B220" s="17">
        <v>0.1824588</v>
      </c>
      <c r="C220" s="17">
        <v>0.52760090000000004</v>
      </c>
      <c r="D220" s="17">
        <v>-0.72775469999999998</v>
      </c>
      <c r="E220" s="17">
        <v>-0.19281870000000001</v>
      </c>
      <c r="F220" s="17">
        <v>-0.30878460000000002</v>
      </c>
      <c r="G220">
        <v>0.128028797</v>
      </c>
      <c r="H220">
        <v>4.605615663</v>
      </c>
    </row>
    <row r="221" spans="1:8" x14ac:dyDescent="0.25">
      <c r="A221" s="16">
        <v>44864</v>
      </c>
      <c r="B221" s="17">
        <v>0.53317110000000001</v>
      </c>
      <c r="C221" s="17">
        <v>0.52760090000000004</v>
      </c>
      <c r="D221" s="17">
        <v>-0.45251380000000002</v>
      </c>
      <c r="E221" s="17">
        <v>-0.1267635</v>
      </c>
      <c r="F221" s="17">
        <v>4.3143579999999999E-3</v>
      </c>
      <c r="G221">
        <v>0.34713354099999999</v>
      </c>
      <c r="H221">
        <v>4.9374479029999998</v>
      </c>
    </row>
    <row r="222" spans="1:8" x14ac:dyDescent="0.25">
      <c r="A222" s="16">
        <v>44895</v>
      </c>
      <c r="B222" s="17">
        <v>0.2350486</v>
      </c>
      <c r="C222" s="17">
        <v>1.626179</v>
      </c>
      <c r="D222" s="17">
        <v>-0.35233310000000001</v>
      </c>
      <c r="E222" s="17">
        <v>-0.57575739999999997</v>
      </c>
      <c r="F222" s="17">
        <v>0.38677</v>
      </c>
      <c r="G222">
        <v>0.50397185499999997</v>
      </c>
      <c r="H222">
        <v>3.7962966439999999</v>
      </c>
    </row>
    <row r="223" spans="1:8" x14ac:dyDescent="0.25">
      <c r="A223" s="16">
        <v>44925</v>
      </c>
      <c r="B223" s="17">
        <v>3.2454520000000001E-2</v>
      </c>
      <c r="C223" s="17">
        <v>1.730189</v>
      </c>
      <c r="D223" s="17">
        <v>-0.2378498</v>
      </c>
      <c r="E223" s="17">
        <v>-0.57575739999999997</v>
      </c>
      <c r="F223" s="17">
        <v>-0.59053049999999996</v>
      </c>
      <c r="G223">
        <v>0.57385102700000001</v>
      </c>
      <c r="H223">
        <v>3.2283111290000002</v>
      </c>
    </row>
    <row r="224" spans="1:8" x14ac:dyDescent="0.25">
      <c r="A224" s="16">
        <v>44956</v>
      </c>
      <c r="B224" s="17">
        <v>-0.26603520000000003</v>
      </c>
      <c r="C224" s="17">
        <v>1.8648690000000001</v>
      </c>
      <c r="D224" s="17">
        <v>-0.15434719999999999</v>
      </c>
      <c r="E224" s="17">
        <v>-0.78243370000000001</v>
      </c>
      <c r="F224" s="17">
        <v>-0.46786220000000001</v>
      </c>
      <c r="G224">
        <v>0.63122185002876297</v>
      </c>
      <c r="H224">
        <v>2.3574540069999999</v>
      </c>
    </row>
    <row r="225" spans="1:8" x14ac:dyDescent="0.25">
      <c r="A225" s="16">
        <v>44985</v>
      </c>
      <c r="B225" s="17">
        <v>-0.13883590000000001</v>
      </c>
      <c r="C225" s="17">
        <v>1.57342</v>
      </c>
      <c r="D225" s="17">
        <v>-0.14077390000000001</v>
      </c>
      <c r="E225" s="17">
        <v>-0.38747930000000003</v>
      </c>
      <c r="F225" s="17">
        <v>-1.2405710000000001</v>
      </c>
      <c r="G225">
        <v>0.49033943012505499</v>
      </c>
      <c r="H225">
        <v>2.3222387059999998</v>
      </c>
    </row>
    <row r="226" spans="1:8" x14ac:dyDescent="0.25">
      <c r="A226" s="16">
        <v>45015</v>
      </c>
      <c r="B226" s="17">
        <v>-0.15373010000000001</v>
      </c>
      <c r="C226" s="17">
        <v>1.0587329999999999</v>
      </c>
      <c r="D226" s="17">
        <v>-0.18285309999999999</v>
      </c>
      <c r="E226" s="17">
        <v>-0.38747930000000003</v>
      </c>
      <c r="F226" s="17">
        <v>-1.392711</v>
      </c>
      <c r="G226">
        <v>0.46254449810520498</v>
      </c>
      <c r="H226">
        <v>2.1080517639999998</v>
      </c>
    </row>
    <row r="227" spans="1:8" x14ac:dyDescent="0.25">
      <c r="A227" s="16">
        <v>45046</v>
      </c>
      <c r="B227" s="17">
        <v>0.34304020000000002</v>
      </c>
      <c r="C227" s="17">
        <v>0.77845969999999998</v>
      </c>
      <c r="D227" s="17">
        <v>-0.3999335</v>
      </c>
      <c r="E227" s="17">
        <v>-1.5211760000000001</v>
      </c>
      <c r="F227" s="17">
        <v>-1.4301919999999999</v>
      </c>
      <c r="G227">
        <v>0.41324540474249699</v>
      </c>
      <c r="H227">
        <v>1.5148066120000001</v>
      </c>
    </row>
    <row r="228" spans="1:8" x14ac:dyDescent="0.25">
      <c r="A228" s="16">
        <v>45076</v>
      </c>
      <c r="B228" s="17">
        <v>-0.3945649</v>
      </c>
      <c r="C228" s="17">
        <v>1.1853119999999999</v>
      </c>
      <c r="D228" s="17">
        <v>-0.25257600000000002</v>
      </c>
      <c r="E228" s="17">
        <v>-1.5211760000000001</v>
      </c>
      <c r="F228" s="17">
        <v>-1.800808</v>
      </c>
      <c r="G228">
        <v>-0.12206951105036799</v>
      </c>
      <c r="H228">
        <v>1.4455607939999999</v>
      </c>
    </row>
    <row r="229" spans="1:8" x14ac:dyDescent="0.25">
      <c r="A229" s="16">
        <v>45107</v>
      </c>
      <c r="B229" s="17">
        <v>-0.68302669999999999</v>
      </c>
      <c r="C229" s="17">
        <v>1.3613790000000001E-2</v>
      </c>
      <c r="D229" s="17">
        <v>-7.6249629999999999E-2</v>
      </c>
      <c r="E229" s="17">
        <v>-1.6086670000000001</v>
      </c>
      <c r="F229" s="17">
        <v>-0.94480350000000002</v>
      </c>
      <c r="G229">
        <v>-0.21390839681197699</v>
      </c>
      <c r="H229">
        <v>0.82159885899999996</v>
      </c>
    </row>
    <row r="230" spans="1:8" x14ac:dyDescent="0.25">
      <c r="A230" s="16">
        <v>45137</v>
      </c>
      <c r="B230" s="17">
        <v>-0.25692759999999998</v>
      </c>
      <c r="C230" s="17">
        <v>1.3613790000000001E-2</v>
      </c>
      <c r="D230" s="17">
        <v>-0.21450169999999999</v>
      </c>
      <c r="E230" s="17">
        <v>-1.6086670000000001</v>
      </c>
      <c r="F230" s="17">
        <v>-0.89222889999999999</v>
      </c>
      <c r="G230">
        <v>-0.13930768280992301</v>
      </c>
      <c r="H230">
        <v>0.84828726099999996</v>
      </c>
    </row>
    <row r="231" spans="1:8" x14ac:dyDescent="0.25">
      <c r="A231" s="16">
        <v>45168</v>
      </c>
      <c r="B231" s="17">
        <v>7.4262110000000006E-2</v>
      </c>
      <c r="C231" s="17">
        <v>0.93293680000000001</v>
      </c>
      <c r="D231" s="17">
        <v>-0.519038</v>
      </c>
      <c r="E231" s="17">
        <v>-1.6086670000000001</v>
      </c>
      <c r="F231" s="17">
        <v>-0.86772119999999997</v>
      </c>
      <c r="G231">
        <v>-9.7077650203147001E-2</v>
      </c>
      <c r="H231">
        <v>0.73014775799999998</v>
      </c>
    </row>
    <row r="232" spans="1:8" x14ac:dyDescent="0.25">
      <c r="A232" s="16">
        <v>45199</v>
      </c>
      <c r="B232" s="17">
        <v>-2.5586239999999998E-3</v>
      </c>
      <c r="C232" s="17">
        <v>0.64643779999999995</v>
      </c>
      <c r="D232" s="17">
        <v>-0.31686819999999999</v>
      </c>
      <c r="E232" s="17">
        <v>-0.49603269999999999</v>
      </c>
      <c r="F232" s="17">
        <v>-0.91426169999999995</v>
      </c>
      <c r="G232">
        <v>-0.18323784455377601</v>
      </c>
      <c r="H232">
        <v>0.52294715599999997</v>
      </c>
    </row>
    <row r="233" spans="1:8" x14ac:dyDescent="0.25">
      <c r="A233" s="16">
        <v>45229</v>
      </c>
      <c r="B233" s="17">
        <v>0.1129213</v>
      </c>
      <c r="C233" s="17">
        <v>0.56904829999999995</v>
      </c>
      <c r="D233" s="17">
        <v>-0.19718250000000001</v>
      </c>
      <c r="E233" s="17">
        <v>-0.49603269999999999</v>
      </c>
      <c r="F233" s="17">
        <v>-0.97897330000000005</v>
      </c>
      <c r="G233">
        <v>-8.7276747109410996E-2</v>
      </c>
      <c r="H233">
        <v>0.25677375299999999</v>
      </c>
    </row>
    <row r="234" spans="1:8" x14ac:dyDescent="0.25">
      <c r="A234" s="16">
        <v>45260</v>
      </c>
      <c r="B234" s="17">
        <v>0.1335047</v>
      </c>
      <c r="C234" s="17">
        <v>-1.245206</v>
      </c>
      <c r="D234" s="17">
        <v>0.1984573</v>
      </c>
      <c r="E234" s="17">
        <v>-1.599118</v>
      </c>
      <c r="F234" s="17">
        <v>-0.75542310000000001</v>
      </c>
      <c r="G234">
        <v>-0.17783420357642499</v>
      </c>
      <c r="H234">
        <v>-0.475408316</v>
      </c>
    </row>
    <row r="235" spans="1:8" x14ac:dyDescent="0.25">
      <c r="A235" s="16">
        <v>45290</v>
      </c>
      <c r="B235" s="17">
        <v>-0.41784569999999999</v>
      </c>
      <c r="C235" s="17">
        <v>-1.245206</v>
      </c>
      <c r="D235" s="17">
        <v>0.5471452</v>
      </c>
      <c r="E235" s="17">
        <v>-1.599118</v>
      </c>
      <c r="F235" s="17">
        <v>-0.72479990000000005</v>
      </c>
      <c r="G235">
        <v>-0.231753391650933</v>
      </c>
      <c r="H235">
        <v>-0.39474706199999998</v>
      </c>
    </row>
    <row r="236" spans="1:8" x14ac:dyDescent="0.25">
      <c r="A236" s="16">
        <v>45321</v>
      </c>
      <c r="B236" s="17">
        <v>-0.43815929999999997</v>
      </c>
      <c r="C236" s="17">
        <v>-0.12038980000000001</v>
      </c>
      <c r="D236" s="17">
        <v>0.25234430000000002</v>
      </c>
      <c r="E236" s="17">
        <v>-0.1500957</v>
      </c>
      <c r="F236" s="17">
        <v>-1.02102</v>
      </c>
      <c r="G236">
        <v>-0.16173960268049001</v>
      </c>
      <c r="H236">
        <v>-0.40094253600000002</v>
      </c>
    </row>
    <row r="237" spans="1:8" x14ac:dyDescent="0.25">
      <c r="A237" s="16">
        <v>45351</v>
      </c>
      <c r="B237" s="17">
        <v>7.5765759999999998E-3</v>
      </c>
      <c r="C237" s="17">
        <v>0.30734270000000002</v>
      </c>
      <c r="D237" s="17">
        <v>-2.201146E-2</v>
      </c>
      <c r="E237" s="17">
        <v>-0.1245716</v>
      </c>
      <c r="F237" s="17">
        <v>-1.1881729999999999</v>
      </c>
      <c r="G237">
        <v>1.9317999525374E-2</v>
      </c>
      <c r="H237">
        <v>-0.44287807499999998</v>
      </c>
    </row>
    <row r="238" spans="1:8" x14ac:dyDescent="0.25">
      <c r="A238" s="16">
        <v>45381</v>
      </c>
      <c r="B238" s="17">
        <v>0.18696679999999999</v>
      </c>
      <c r="C238" s="17">
        <v>0.31624069999999999</v>
      </c>
      <c r="D238" s="17">
        <v>0.34300580000000003</v>
      </c>
      <c r="E238" s="17">
        <v>-0.19782430000000001</v>
      </c>
      <c r="F238" s="17">
        <v>-2.1008550000000001</v>
      </c>
      <c r="G238">
        <v>4.7435379572577999E-2</v>
      </c>
      <c r="H238">
        <v>-0.51996317762039601</v>
      </c>
    </row>
    <row r="239" spans="1:8" x14ac:dyDescent="0.25">
      <c r="A239" s="16">
        <v>45412</v>
      </c>
      <c r="B239" s="17">
        <v>0.37655119999999997</v>
      </c>
      <c r="C239" s="17">
        <v>-0.45845249999999999</v>
      </c>
      <c r="D239" s="17">
        <v>-4.0540079999999999E-2</v>
      </c>
      <c r="E239" s="17">
        <v>0.30018790000000001</v>
      </c>
      <c r="F239" s="17">
        <v>-1.4242010000000001</v>
      </c>
      <c r="G239">
        <v>-3.0314202810194001E-2</v>
      </c>
      <c r="H239">
        <v>-0.56147813263011404</v>
      </c>
    </row>
    <row r="240" spans="1:8" x14ac:dyDescent="0.25">
      <c r="A240" s="16">
        <v>45442</v>
      </c>
      <c r="B240" s="17">
        <v>0.1082457</v>
      </c>
      <c r="C240" s="17">
        <v>0.77305630000000003</v>
      </c>
      <c r="D240" s="17">
        <v>-0.15596260000000001</v>
      </c>
      <c r="E240" s="17">
        <v>0.30018790000000001</v>
      </c>
      <c r="F240" s="17">
        <v>-1.3273600000000001</v>
      </c>
      <c r="G240">
        <v>-2.6735049591546999E-2</v>
      </c>
      <c r="H240">
        <v>-0.54246595327770797</v>
      </c>
    </row>
    <row r="241" spans="1:8" x14ac:dyDescent="0.25">
      <c r="A241" s="16">
        <v>45473</v>
      </c>
      <c r="B241" s="17">
        <v>-8.9886339999999995E-2</v>
      </c>
      <c r="C241" s="17">
        <v>0.58644200000000002</v>
      </c>
      <c r="D241" s="17">
        <v>-0.32266470000000003</v>
      </c>
      <c r="E241" s="17">
        <v>-7.8404630000000003E-2</v>
      </c>
      <c r="F241" s="17">
        <v>-1.277398</v>
      </c>
      <c r="G241">
        <v>-0.15506705112364799</v>
      </c>
      <c r="H241">
        <v>-0.56443112914387505</v>
      </c>
    </row>
    <row r="242" spans="1:8" x14ac:dyDescent="0.25">
      <c r="A242" s="16">
        <v>45503</v>
      </c>
      <c r="B242" s="17">
        <v>-0.67924229999999997</v>
      </c>
      <c r="C242" s="17">
        <v>0.46158769999999999</v>
      </c>
      <c r="D242" s="17">
        <v>-0.3580661</v>
      </c>
      <c r="E242" s="17">
        <v>-0.3429103</v>
      </c>
      <c r="F242" s="17">
        <v>-1.3015110000000001</v>
      </c>
      <c r="G242">
        <v>-0.248228814959954</v>
      </c>
      <c r="H242">
        <v>-0.47022555968805901</v>
      </c>
    </row>
    <row r="243" spans="1:8" x14ac:dyDescent="0.25">
      <c r="A243" s="16">
        <v>45534</v>
      </c>
      <c r="B243" s="17">
        <v>-0.51687340000000004</v>
      </c>
      <c r="C243" s="17">
        <v>1.274905</v>
      </c>
      <c r="D243" s="17">
        <v>-0.43294919999999998</v>
      </c>
      <c r="E243" s="17">
        <v>-0.20633480000000001</v>
      </c>
      <c r="F243" s="17">
        <v>-1.391459</v>
      </c>
      <c r="G243">
        <v>-0.245326394</v>
      </c>
      <c r="H243">
        <v>-0.44308110299999998</v>
      </c>
    </row>
    <row r="244" spans="1:8" x14ac:dyDescent="0.25">
      <c r="A244" s="16">
        <v>45565</v>
      </c>
      <c r="B244" s="17">
        <v>-0.58856620000000004</v>
      </c>
      <c r="C244" s="17">
        <v>1.3105100000000001</v>
      </c>
      <c r="D244" s="17">
        <v>-0.2697483</v>
      </c>
      <c r="E244" s="17">
        <v>0.15579850000000001</v>
      </c>
      <c r="F244" s="17">
        <v>-1.400172</v>
      </c>
      <c r="G244">
        <v>-0.30000558900000002</v>
      </c>
      <c r="H244">
        <v>-0.73767423700000001</v>
      </c>
    </row>
    <row r="245" spans="1:8" x14ac:dyDescent="0.25">
      <c r="A245" s="16">
        <v>45595</v>
      </c>
      <c r="B245" s="17">
        <v>-0.2395359</v>
      </c>
      <c r="C245" s="17">
        <v>1.404698</v>
      </c>
      <c r="D245" s="17">
        <v>-0.58150460000000004</v>
      </c>
      <c r="E245" s="17">
        <v>0.22646469999999999</v>
      </c>
      <c r="F245" s="17">
        <v>-1.348689</v>
      </c>
      <c r="G245">
        <v>-0.171867984</v>
      </c>
      <c r="H245">
        <v>-0.70513406700000003</v>
      </c>
    </row>
    <row r="246" spans="1:8" x14ac:dyDescent="0.25">
      <c r="A246" s="16">
        <v>45626</v>
      </c>
      <c r="B246" s="17">
        <v>-3.5199559999999998E-2</v>
      </c>
      <c r="C246" s="17">
        <v>1.344044</v>
      </c>
      <c r="D246" s="17">
        <v>-0.65573289999999995</v>
      </c>
      <c r="E246" s="17">
        <v>-0.67176959999999997</v>
      </c>
      <c r="F246" s="17">
        <v>-0.36608980000000002</v>
      </c>
      <c r="G246">
        <v>-0.27950296899999999</v>
      </c>
      <c r="H246">
        <v>-0.56454754100000004</v>
      </c>
    </row>
    <row r="247" spans="1:8" x14ac:dyDescent="0.25">
      <c r="A247" s="16">
        <v>45656</v>
      </c>
      <c r="B247" s="17">
        <v>0.1110114</v>
      </c>
      <c r="C247" s="17">
        <v>1.7175419999999999</v>
      </c>
      <c r="D247" s="17">
        <v>-0.51877589999999996</v>
      </c>
      <c r="E247" s="17">
        <v>-0.67176959999999997</v>
      </c>
      <c r="F247" s="17">
        <v>-0.4188964</v>
      </c>
      <c r="G247">
        <v>-0.31944281600000002</v>
      </c>
      <c r="H247">
        <v>-0.49528635300000001</v>
      </c>
    </row>
    <row r="248" spans="1:8" x14ac:dyDescent="0.25">
      <c r="A248" s="16">
        <v>45687</v>
      </c>
      <c r="B248" s="17">
        <v>-0.27047650000000001</v>
      </c>
      <c r="C248" s="17">
        <v>0.56558850000000005</v>
      </c>
      <c r="D248" s="17">
        <v>-0.25007649999999998</v>
      </c>
      <c r="E248" s="17">
        <v>1.12504</v>
      </c>
      <c r="F248" s="17">
        <v>-0.49641990000000003</v>
      </c>
      <c r="G248">
        <v>-0.26124487600000001</v>
      </c>
      <c r="H248">
        <v>-0.421900416</v>
      </c>
    </row>
    <row r="249" spans="1:8" x14ac:dyDescent="0.25">
      <c r="A249" s="16">
        <v>45716</v>
      </c>
      <c r="B249" s="17">
        <v>-0.1003595792498444</v>
      </c>
      <c r="C249" s="17">
        <v>0.32665506082619616</v>
      </c>
      <c r="D249" s="17">
        <v>-9.5104586508781952E-2</v>
      </c>
      <c r="E249" s="17">
        <v>1.0657276478689826</v>
      </c>
      <c r="F249" s="17">
        <v>-0.80377787712058091</v>
      </c>
      <c r="G249">
        <v>-0.198055234</v>
      </c>
      <c r="H249">
        <v>-0.38485318800000001</v>
      </c>
    </row>
    <row r="250" spans="1:8" x14ac:dyDescent="0.25">
      <c r="A250" s="16">
        <v>45746</v>
      </c>
      <c r="B250" s="17">
        <v>-0.68378649999999996</v>
      </c>
      <c r="C250" s="17">
        <v>-0.33145649999999999</v>
      </c>
      <c r="D250" s="17">
        <v>-0.64733390000000002</v>
      </c>
      <c r="E250" s="17">
        <v>0.60151779999999999</v>
      </c>
      <c r="F250" s="17">
        <v>-1.130495</v>
      </c>
      <c r="G250">
        <v>-0.385851157</v>
      </c>
      <c r="H250">
        <v>-0.58920711199999998</v>
      </c>
    </row>
    <row r="251" spans="1:8" x14ac:dyDescent="0.25">
      <c r="A251" s="16">
        <v>45777</v>
      </c>
      <c r="B251" s="17">
        <v>-0.61901954143501159</v>
      </c>
      <c r="C251" s="17">
        <v>0.69062421101289784</v>
      </c>
      <c r="D251" s="17">
        <v>-0.2152362076370834</v>
      </c>
      <c r="E251" s="17">
        <v>-0.76726969873312278</v>
      </c>
      <c r="F251" s="17">
        <v>-0.67763954016134031</v>
      </c>
      <c r="G251">
        <v>-0.33391217699999998</v>
      </c>
      <c r="H251">
        <v>-0.34314044399999999</v>
      </c>
    </row>
    <row r="252" spans="1:8" x14ac:dyDescent="0.25">
      <c r="A252" s="16">
        <v>45807</v>
      </c>
      <c r="B252" s="17">
        <v>-0.31853510000000002</v>
      </c>
      <c r="C252" s="17">
        <v>0.163184</v>
      </c>
      <c r="D252" s="17">
        <v>4.5989309999999999E-2</v>
      </c>
      <c r="E252" s="17">
        <v>-1.059291</v>
      </c>
      <c r="F252" s="17">
        <v>-1.125081</v>
      </c>
      <c r="G252">
        <v>-0.150375975</v>
      </c>
      <c r="H252">
        <v>-0.48331236799999999</v>
      </c>
    </row>
    <row r="253" spans="1:8" x14ac:dyDescent="0.25">
      <c r="A253" s="16">
        <v>45838</v>
      </c>
      <c r="B253" s="17">
        <v>-0.39126549999999999</v>
      </c>
      <c r="C253" s="17">
        <v>0.42383860000000001</v>
      </c>
      <c r="D253" s="17">
        <v>-0.11101949999999999</v>
      </c>
      <c r="E253" s="17">
        <v>-0.8226291</v>
      </c>
      <c r="F253" s="17">
        <v>-1.7429239999999999</v>
      </c>
      <c r="G253">
        <v>-0.235526438</v>
      </c>
      <c r="H253">
        <v>-0.50332938699999996</v>
      </c>
    </row>
    <row r="254" spans="1:8" x14ac:dyDescent="0.25">
      <c r="A254" s="16">
        <v>45868</v>
      </c>
      <c r="B254" s="17">
        <v>-0.44628830000000003</v>
      </c>
      <c r="C254" s="17">
        <v>-0.30534169999999999</v>
      </c>
      <c r="D254" s="17">
        <v>7.2055049999999995E-2</v>
      </c>
      <c r="E254" s="17">
        <v>0.39166519999999999</v>
      </c>
      <c r="F254" s="17">
        <v>-1.138469</v>
      </c>
      <c r="G254">
        <v>-9.9591293999999997E-2</v>
      </c>
      <c r="H254">
        <v>-8.8767585999999996E-2</v>
      </c>
    </row>
    <row r="255" spans="1:8" x14ac:dyDescent="0.25">
      <c r="A255" s="16">
        <v>45899</v>
      </c>
      <c r="B255" s="17">
        <v>-0.31299115840510344</v>
      </c>
      <c r="C255" s="17">
        <v>0.13898437880932188</v>
      </c>
      <c r="D255" s="17">
        <v>-0.23988701212082278</v>
      </c>
      <c r="E255" s="17">
        <v>0.48205009197469517</v>
      </c>
      <c r="F255" s="17">
        <v>-1.3061783952252377</v>
      </c>
      <c r="G255">
        <v>-0.21161818600000001</v>
      </c>
      <c r="H255">
        <v>-2.8470275E-2</v>
      </c>
    </row>
    <row r="256" spans="1:8" x14ac:dyDescent="0.25">
      <c r="A256" s="16">
        <v>45930</v>
      </c>
      <c r="B256" s="17">
        <v>-0.36782209999999999</v>
      </c>
      <c r="C256" s="17">
        <v>0.12677930000000001</v>
      </c>
      <c r="D256" s="17">
        <v>-9.7416580000000003E-2</v>
      </c>
      <c r="E256" s="17">
        <v>0.24880379999999999</v>
      </c>
      <c r="F256" s="17">
        <v>-1.3831789999999999</v>
      </c>
      <c r="G256">
        <v>-0.29180369</v>
      </c>
      <c r="H256">
        <v>-0.17216506100000001</v>
      </c>
    </row>
    <row r="257" spans="1:8" x14ac:dyDescent="0.25">
      <c r="A257" s="16">
        <v>45960</v>
      </c>
      <c r="B257" s="17">
        <v>-1.1521650000000001</v>
      </c>
      <c r="C257" s="17">
        <v>-0.457204</v>
      </c>
      <c r="D257" s="17">
        <v>0.40741260000000001</v>
      </c>
      <c r="E257" s="17">
        <v>0.89271339999999999</v>
      </c>
      <c r="F257" s="17">
        <v>-1.34039</v>
      </c>
      <c r="G257">
        <v>-0.21492866699999999</v>
      </c>
      <c r="H257">
        <v>-4.3763329999999996E-3</v>
      </c>
    </row>
    <row r="258" spans="1:8" x14ac:dyDescent="0.25">
      <c r="A258" s="16">
        <v>45991</v>
      </c>
      <c r="B258" s="17">
        <v>-0.6291563</v>
      </c>
      <c r="C258" s="17">
        <v>-0.48480279999999998</v>
      </c>
      <c r="D258" s="17">
        <v>-0.1324757</v>
      </c>
      <c r="E258" s="17">
        <v>0.77486259999999996</v>
      </c>
      <c r="F258" s="17">
        <v>-1.088387</v>
      </c>
      <c r="G258">
        <v>-0.27350668900000003</v>
      </c>
      <c r="H258">
        <v>-0.17454087400000001</v>
      </c>
    </row>
    <row r="259" spans="1:8" x14ac:dyDescent="0.25">
      <c r="A259" s="16">
        <v>46021</v>
      </c>
      <c r="B259" s="17">
        <v>-0.29796159999999999</v>
      </c>
      <c r="C259" s="17">
        <v>-0.75892059999999995</v>
      </c>
      <c r="D259" s="17">
        <v>-0.2235771</v>
      </c>
      <c r="E259" s="17">
        <v>0.77486259999999996</v>
      </c>
      <c r="F259" s="17">
        <v>-1.0156419999999999</v>
      </c>
      <c r="G259">
        <v>-0.20944552899999999</v>
      </c>
      <c r="H259">
        <v>-0.18216143600000001</v>
      </c>
    </row>
    <row r="260" spans="1:8" x14ac:dyDescent="0.25">
      <c r="A260" s="16">
        <v>46052</v>
      </c>
      <c r="B260" s="17">
        <v>0.36853249999999999</v>
      </c>
      <c r="C260" s="17">
        <v>1.171451</v>
      </c>
      <c r="D260" s="17">
        <v>0.1181832</v>
      </c>
      <c r="E260" s="17">
        <v>-0.29419679999999998</v>
      </c>
      <c r="F260" s="17">
        <v>-0.94306239999999997</v>
      </c>
      <c r="G260">
        <v>0.106378398</v>
      </c>
      <c r="H260">
        <v>-0.27365357200000001</v>
      </c>
    </row>
    <row r="261" spans="1:8" x14ac:dyDescent="0.25">
      <c r="A261" s="16">
        <v>46081</v>
      </c>
      <c r="B261" s="17">
        <v>-0.30576880000000001</v>
      </c>
      <c r="C261" s="17">
        <v>1.171451</v>
      </c>
      <c r="D261" s="17">
        <v>-0.1803274</v>
      </c>
      <c r="E261" s="17">
        <v>-0.18227099999999999</v>
      </c>
      <c r="F261" s="17">
        <v>-0.78772379999999997</v>
      </c>
      <c r="G261">
        <v>0.102894393848992</v>
      </c>
      <c r="H261">
        <v>-0.35683442285675998</v>
      </c>
    </row>
    <row r="262" spans="1:8" x14ac:dyDescent="0.25">
      <c r="A262" s="16">
        <v>46111</v>
      </c>
      <c r="B262" s="17">
        <v>-0.76025540000000003</v>
      </c>
      <c r="C262" s="17">
        <v>1.973943</v>
      </c>
      <c r="D262" s="17">
        <v>-0.3213337</v>
      </c>
      <c r="E262" s="17">
        <v>-0.18227099999999999</v>
      </c>
      <c r="F262" s="17">
        <v>-1.2761199999999999</v>
      </c>
      <c r="G262">
        <v>-7.5052210999999994E-2</v>
      </c>
      <c r="H262">
        <v>-0.27338994900000002</v>
      </c>
    </row>
    <row r="263" spans="1:8" x14ac:dyDescent="0.25">
      <c r="A263" s="16">
        <v>46142</v>
      </c>
      <c r="B263" s="17">
        <v>-0.89375170000000004</v>
      </c>
      <c r="C263" s="17">
        <v>0.7847961</v>
      </c>
      <c r="D263" s="17">
        <v>-0.54534519999999997</v>
      </c>
      <c r="E263" s="17">
        <v>-1.5306200000000001</v>
      </c>
      <c r="F263" s="17">
        <v>-1.271363</v>
      </c>
      <c r="G263">
        <v>-0.43022551799999997</v>
      </c>
      <c r="H263">
        <v>0.15463944399999999</v>
      </c>
    </row>
    <row r="264" spans="1:8" x14ac:dyDescent="0.25">
      <c r="A264" s="16">
        <v>46172</v>
      </c>
      <c r="B264" s="17">
        <v>-0.66595970000000004</v>
      </c>
      <c r="C264" s="17">
        <v>1.252715</v>
      </c>
      <c r="D264" s="17">
        <v>0.108172</v>
      </c>
      <c r="E264" s="17">
        <v>-1.4977990000000001</v>
      </c>
      <c r="F264" s="17">
        <v>-1.095189</v>
      </c>
      <c r="G264">
        <v>-0.17992260800000001</v>
      </c>
      <c r="H264">
        <v>-1.6091235999999998E-2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A6C8-B041-49E3-87BE-04D75538144D}">
  <sheetPr codeName="Feuil10"/>
  <dimension ref="A1:M254"/>
  <sheetViews>
    <sheetView workbookViewId="0">
      <selection activeCell="H254" sqref="H254"/>
    </sheetView>
  </sheetViews>
  <sheetFormatPr baseColWidth="10" defaultRowHeight="15" x14ac:dyDescent="0.25"/>
  <cols>
    <col min="1" max="1" width="15.5703125" style="16" customWidth="1"/>
    <col min="2" max="2" width="17.85546875" style="67" customWidth="1"/>
    <col min="3" max="3" width="14.42578125" style="74" customWidth="1"/>
    <col min="4" max="4" width="22" style="74" customWidth="1"/>
    <col min="5" max="5" width="26.42578125" style="74" customWidth="1"/>
    <col min="6" max="6" width="17.85546875" style="68" customWidth="1"/>
    <col min="7" max="7" width="16.140625" style="67" customWidth="1"/>
    <col min="8" max="8" width="22.7109375" style="68" customWidth="1"/>
    <col min="9" max="9" width="22.42578125" style="70" customWidth="1"/>
    <col min="10" max="10" width="20.140625" customWidth="1"/>
  </cols>
  <sheetData>
    <row r="1" spans="1:13" s="62" customFormat="1" ht="30" x14ac:dyDescent="0.25">
      <c r="A1" s="64" t="s">
        <v>77</v>
      </c>
      <c r="B1" s="71" t="s">
        <v>79</v>
      </c>
      <c r="C1" s="72" t="s">
        <v>93</v>
      </c>
      <c r="D1" s="72" t="s">
        <v>82</v>
      </c>
      <c r="E1" s="72" t="s">
        <v>84</v>
      </c>
      <c r="F1" s="73" t="s">
        <v>83</v>
      </c>
      <c r="G1" s="65" t="s">
        <v>89</v>
      </c>
      <c r="H1" s="66" t="s">
        <v>90</v>
      </c>
      <c r="I1" s="69" t="s">
        <v>92</v>
      </c>
      <c r="J1" s="69" t="s">
        <v>94</v>
      </c>
    </row>
    <row r="2" spans="1:13" x14ac:dyDescent="0.25">
      <c r="A2" s="16">
        <v>38502</v>
      </c>
      <c r="B2" s="67">
        <v>-0.70040000000000002</v>
      </c>
      <c r="C2" s="74">
        <v>-0.1893</v>
      </c>
      <c r="D2" s="74">
        <v>-1.034</v>
      </c>
      <c r="E2" s="74" t="e">
        <v>#N/A</v>
      </c>
      <c r="F2" s="68" t="e">
        <v>#N/A</v>
      </c>
      <c r="G2" s="67">
        <v>-0.46551725999999999</v>
      </c>
      <c r="H2" s="68">
        <v>-0.231939861</v>
      </c>
      <c r="I2" s="70" t="e">
        <f>AVERAGE(B2:H2)</f>
        <v>#N/A</v>
      </c>
      <c r="J2" s="17" t="e">
        <f>I2-$M$2</f>
        <v>#N/A</v>
      </c>
      <c r="M2" s="17">
        <f>AVERAGE(I$83:I$1048576)</f>
        <v>-6.8431138476081524E-2</v>
      </c>
    </row>
    <row r="3" spans="1:13" x14ac:dyDescent="0.25">
      <c r="A3" s="16">
        <v>38533</v>
      </c>
      <c r="B3" s="67">
        <v>9.4200000000000006E-2</v>
      </c>
      <c r="C3" s="74">
        <v>0.30930000000000002</v>
      </c>
      <c r="D3" s="74">
        <v>-0.84219999999999995</v>
      </c>
      <c r="E3" s="74" t="e">
        <v>#N/A</v>
      </c>
      <c r="F3" s="68" t="e">
        <v>#N/A</v>
      </c>
      <c r="G3" s="67">
        <v>-0.40971059599999998</v>
      </c>
      <c r="H3" s="68">
        <v>-0.24283217100000001</v>
      </c>
      <c r="I3" s="70" t="e">
        <f t="shared" ref="I3:I66" si="0">AVERAGE(B3:H3)</f>
        <v>#N/A</v>
      </c>
      <c r="J3" s="17" t="e">
        <f t="shared" ref="J3:J66" si="1">I3-$M$2</f>
        <v>#N/A</v>
      </c>
    </row>
    <row r="4" spans="1:13" x14ac:dyDescent="0.25">
      <c r="A4" s="16">
        <v>38563</v>
      </c>
      <c r="B4" s="67">
        <v>0.70730000000000004</v>
      </c>
      <c r="C4" s="74">
        <v>0.628</v>
      </c>
      <c r="D4" s="74">
        <v>-0.18540000000000001</v>
      </c>
      <c r="E4" s="74" t="e">
        <v>#N/A</v>
      </c>
      <c r="F4" s="68">
        <v>0.86570000000000003</v>
      </c>
      <c r="G4" s="67">
        <v>-0.16021481000000001</v>
      </c>
      <c r="H4" s="68">
        <v>-0.26866305699999998</v>
      </c>
      <c r="I4" s="70" t="e">
        <f t="shared" si="0"/>
        <v>#N/A</v>
      </c>
      <c r="J4" s="17" t="e">
        <f t="shared" si="1"/>
        <v>#N/A</v>
      </c>
    </row>
    <row r="5" spans="1:13" x14ac:dyDescent="0.25">
      <c r="A5" s="16">
        <v>38594</v>
      </c>
      <c r="B5" s="67">
        <v>0.441</v>
      </c>
      <c r="C5" s="74">
        <v>1.4127000000000001</v>
      </c>
      <c r="D5" s="74">
        <v>-9.01E-2</v>
      </c>
      <c r="E5" s="74" t="e">
        <v>#N/A</v>
      </c>
      <c r="F5" s="68">
        <v>0.86570000000000003</v>
      </c>
      <c r="G5" s="67">
        <v>-3.2207475999999999E-2</v>
      </c>
      <c r="H5" s="68">
        <v>-0.43415531600000001</v>
      </c>
      <c r="I5" s="70" t="e">
        <f t="shared" si="0"/>
        <v>#N/A</v>
      </c>
      <c r="J5" s="17" t="e">
        <f t="shared" si="1"/>
        <v>#N/A</v>
      </c>
    </row>
    <row r="6" spans="1:13" x14ac:dyDescent="0.25">
      <c r="A6" s="16">
        <v>38625</v>
      </c>
      <c r="B6" s="67">
        <v>-5.8299999999999998E-2</v>
      </c>
      <c r="C6" s="74">
        <v>0.93500000000000005</v>
      </c>
      <c r="D6" s="74">
        <v>0.9829</v>
      </c>
      <c r="E6" s="74" t="e">
        <v>#N/A</v>
      </c>
      <c r="F6" s="68">
        <v>-0.91220000000000001</v>
      </c>
      <c r="G6" s="67">
        <v>6.9179073999999993E-2</v>
      </c>
      <c r="H6" s="68">
        <v>-1.3485341E-2</v>
      </c>
      <c r="I6" s="70" t="e">
        <f t="shared" si="0"/>
        <v>#N/A</v>
      </c>
      <c r="J6" s="17" t="e">
        <f t="shared" si="1"/>
        <v>#N/A</v>
      </c>
    </row>
    <row r="7" spans="1:13" x14ac:dyDescent="0.25">
      <c r="A7" s="16">
        <v>38655</v>
      </c>
      <c r="B7" s="67">
        <v>0.53710000000000002</v>
      </c>
      <c r="C7" s="74">
        <v>0.76829999999999998</v>
      </c>
      <c r="D7" s="74">
        <v>1.5748</v>
      </c>
      <c r="E7" s="74" t="e">
        <v>#N/A</v>
      </c>
      <c r="F7" s="68">
        <v>-0.91220000000000001</v>
      </c>
      <c r="G7" s="67">
        <v>0.30058895400000002</v>
      </c>
      <c r="H7" s="68">
        <v>0.61414860400000004</v>
      </c>
      <c r="I7" s="70" t="e">
        <f t="shared" si="0"/>
        <v>#N/A</v>
      </c>
      <c r="J7" s="17" t="e">
        <f t="shared" si="1"/>
        <v>#N/A</v>
      </c>
    </row>
    <row r="8" spans="1:13" x14ac:dyDescent="0.25">
      <c r="A8" s="16">
        <v>38686</v>
      </c>
      <c r="B8" s="67">
        <v>-5.2200000000000003E-2</v>
      </c>
      <c r="C8" s="74">
        <v>1.6153</v>
      </c>
      <c r="D8" s="74">
        <v>1.3268</v>
      </c>
      <c r="E8" s="74" t="e">
        <v>#N/A</v>
      </c>
      <c r="F8" s="68">
        <v>-0.79779999999999995</v>
      </c>
      <c r="G8" s="67">
        <v>0.29953428300000001</v>
      </c>
      <c r="H8" s="68">
        <v>0.15818068499999999</v>
      </c>
      <c r="I8" s="70" t="e">
        <f t="shared" si="0"/>
        <v>#N/A</v>
      </c>
      <c r="J8" s="17" t="e">
        <f t="shared" si="1"/>
        <v>#N/A</v>
      </c>
    </row>
    <row r="9" spans="1:13" x14ac:dyDescent="0.25">
      <c r="A9" s="16">
        <v>38716</v>
      </c>
      <c r="B9" s="67">
        <v>-1.1234</v>
      </c>
      <c r="C9" s="74">
        <v>1.9661999999999999</v>
      </c>
      <c r="D9" s="74">
        <v>1.4238</v>
      </c>
      <c r="E9" s="74" t="e">
        <v>#N/A</v>
      </c>
      <c r="F9" s="68">
        <v>-0.79779999999999995</v>
      </c>
      <c r="G9" s="67">
        <v>0.27522351099999998</v>
      </c>
      <c r="H9" s="68">
        <v>-8.2847925000000003E-2</v>
      </c>
      <c r="I9" s="70" t="e">
        <f t="shared" si="0"/>
        <v>#N/A</v>
      </c>
      <c r="J9" s="17" t="e">
        <f t="shared" si="1"/>
        <v>#N/A</v>
      </c>
    </row>
    <row r="10" spans="1:13" x14ac:dyDescent="0.25">
      <c r="A10" s="16">
        <v>38747</v>
      </c>
      <c r="B10" s="67">
        <v>-0.92620000000000002</v>
      </c>
      <c r="C10" s="74">
        <v>2.2121</v>
      </c>
      <c r="D10" s="74">
        <v>1.1327</v>
      </c>
      <c r="E10" s="74" t="e">
        <v>#N/A</v>
      </c>
      <c r="F10" s="68">
        <v>-1.0804</v>
      </c>
      <c r="G10" s="67">
        <v>0.436886518</v>
      </c>
      <c r="H10" s="68">
        <v>-0.27683539600000001</v>
      </c>
      <c r="I10" s="70" t="e">
        <f t="shared" si="0"/>
        <v>#N/A</v>
      </c>
      <c r="J10" s="17" t="e">
        <f t="shared" si="1"/>
        <v>#N/A</v>
      </c>
    </row>
    <row r="11" spans="1:13" x14ac:dyDescent="0.25">
      <c r="A11" s="16">
        <v>38776</v>
      </c>
      <c r="B11" s="67">
        <v>-0.75390000000000001</v>
      </c>
      <c r="C11" s="74">
        <v>0.86350000000000005</v>
      </c>
      <c r="D11" s="74">
        <v>1.1951000000000001</v>
      </c>
      <c r="E11" s="74" t="e">
        <v>#N/A</v>
      </c>
      <c r="F11" s="68">
        <v>-2.2336999999999998</v>
      </c>
      <c r="G11" s="67">
        <v>0.25491587700000001</v>
      </c>
      <c r="H11" s="68">
        <v>-0.28880530999999998</v>
      </c>
      <c r="I11" s="70" t="e">
        <f t="shared" si="0"/>
        <v>#N/A</v>
      </c>
      <c r="J11" s="17" t="e">
        <f t="shared" si="1"/>
        <v>#N/A</v>
      </c>
    </row>
    <row r="12" spans="1:13" x14ac:dyDescent="0.25">
      <c r="A12" s="16">
        <v>38806</v>
      </c>
      <c r="B12" s="67">
        <v>-0.88200000000000001</v>
      </c>
      <c r="C12" s="74">
        <v>0.54290000000000005</v>
      </c>
      <c r="D12" s="74">
        <v>1.0925</v>
      </c>
      <c r="E12" s="74" t="e">
        <v>#N/A</v>
      </c>
      <c r="F12" s="68">
        <v>-0.96430000000000005</v>
      </c>
      <c r="G12" s="67">
        <v>0.33715560300000003</v>
      </c>
      <c r="H12" s="68">
        <v>-0.29391526299999998</v>
      </c>
      <c r="I12" s="70" t="e">
        <f t="shared" si="0"/>
        <v>#N/A</v>
      </c>
      <c r="J12" s="17" t="e">
        <f t="shared" si="1"/>
        <v>#N/A</v>
      </c>
    </row>
    <row r="13" spans="1:13" x14ac:dyDescent="0.25">
      <c r="A13" s="16">
        <v>38837</v>
      </c>
      <c r="B13" s="67">
        <v>-0.60199999999999998</v>
      </c>
      <c r="C13" s="74">
        <v>0.63929999999999998</v>
      </c>
      <c r="D13" s="74">
        <v>1.3058000000000001</v>
      </c>
      <c r="E13" s="74" t="e">
        <v>#N/A</v>
      </c>
      <c r="F13" s="68">
        <v>-2.4392999999999998</v>
      </c>
      <c r="G13" s="67">
        <v>0.46469945899999998</v>
      </c>
      <c r="H13" s="68">
        <v>-0.311713923</v>
      </c>
      <c r="I13" s="70" t="e">
        <f t="shared" si="0"/>
        <v>#N/A</v>
      </c>
      <c r="J13" s="17" t="e">
        <f t="shared" si="1"/>
        <v>#N/A</v>
      </c>
    </row>
    <row r="14" spans="1:13" x14ac:dyDescent="0.25">
      <c r="A14" s="16">
        <v>38867</v>
      </c>
      <c r="B14" s="67">
        <v>-0.67479999999999996</v>
      </c>
      <c r="C14" s="74">
        <v>0.76029999999999998</v>
      </c>
      <c r="D14" s="74">
        <v>1.0475000000000001</v>
      </c>
      <c r="E14" s="74" t="e">
        <v>#N/A</v>
      </c>
      <c r="F14" s="68">
        <v>-2.4392999999999998</v>
      </c>
      <c r="G14" s="67">
        <v>0.404345222</v>
      </c>
      <c r="H14" s="68">
        <v>-0.131635633</v>
      </c>
      <c r="I14" s="70" t="e">
        <f t="shared" si="0"/>
        <v>#N/A</v>
      </c>
      <c r="J14" s="17" t="e">
        <f t="shared" si="1"/>
        <v>#N/A</v>
      </c>
    </row>
    <row r="15" spans="1:13" x14ac:dyDescent="0.25">
      <c r="A15" s="16">
        <v>38898</v>
      </c>
      <c r="B15" s="67">
        <v>-0.2455</v>
      </c>
      <c r="C15" s="74">
        <v>1.8018000000000001</v>
      </c>
      <c r="D15" s="74">
        <v>1.2386999999999999</v>
      </c>
      <c r="E15" s="74" t="e">
        <v>#N/A</v>
      </c>
      <c r="F15" s="68">
        <v>-1.6008</v>
      </c>
      <c r="G15" s="67">
        <v>0.47740739399999998</v>
      </c>
      <c r="H15" s="68">
        <v>4.7754550999999999E-2</v>
      </c>
      <c r="I15" s="70" t="e">
        <f t="shared" si="0"/>
        <v>#N/A</v>
      </c>
      <c r="J15" s="17" t="e">
        <f t="shared" si="1"/>
        <v>#N/A</v>
      </c>
    </row>
    <row r="16" spans="1:13" x14ac:dyDescent="0.25">
      <c r="A16" s="16">
        <v>38928</v>
      </c>
      <c r="B16" s="67">
        <v>-9.9400000000000002E-2</v>
      </c>
      <c r="C16" s="74">
        <v>1.8839999999999999</v>
      </c>
      <c r="D16" s="74">
        <v>0.79669999999999996</v>
      </c>
      <c r="E16" s="74" t="e">
        <v>#N/A</v>
      </c>
      <c r="F16" s="68">
        <v>-1.6008</v>
      </c>
      <c r="G16" s="67">
        <v>0.49695725200000002</v>
      </c>
      <c r="H16" s="68">
        <v>-0.163429501</v>
      </c>
      <c r="I16" s="70" t="e">
        <f t="shared" si="0"/>
        <v>#N/A</v>
      </c>
      <c r="J16" s="17" t="e">
        <f t="shared" si="1"/>
        <v>#N/A</v>
      </c>
    </row>
    <row r="17" spans="1:10" x14ac:dyDescent="0.25">
      <c r="A17" s="16">
        <v>38959</v>
      </c>
      <c r="B17" s="67">
        <v>-0.30549999999999999</v>
      </c>
      <c r="C17" s="74">
        <v>2.1021000000000001</v>
      </c>
      <c r="D17" s="74">
        <v>0.5706</v>
      </c>
      <c r="E17" s="74" t="e">
        <v>#N/A</v>
      </c>
      <c r="F17" s="68">
        <v>-0.876</v>
      </c>
      <c r="G17" s="67">
        <v>0.55957253900000004</v>
      </c>
      <c r="H17" s="68">
        <v>-0.24499291200000001</v>
      </c>
      <c r="I17" s="70" t="e">
        <f t="shared" si="0"/>
        <v>#N/A</v>
      </c>
      <c r="J17" s="17" t="e">
        <f t="shared" si="1"/>
        <v>#N/A</v>
      </c>
    </row>
    <row r="18" spans="1:10" x14ac:dyDescent="0.25">
      <c r="A18" s="16">
        <v>38990</v>
      </c>
      <c r="B18" s="67">
        <v>-0.42749999999999999</v>
      </c>
      <c r="C18" s="74">
        <v>1.2501</v>
      </c>
      <c r="D18" s="74">
        <v>0.62729999999999997</v>
      </c>
      <c r="E18" s="74" t="e">
        <v>#N/A</v>
      </c>
      <c r="F18" s="68">
        <v>-0.96250000000000002</v>
      </c>
      <c r="G18" s="67">
        <v>0.62339299100000001</v>
      </c>
      <c r="H18" s="68">
        <v>-0.45536311800000001</v>
      </c>
      <c r="I18" s="70" t="e">
        <f t="shared" si="0"/>
        <v>#N/A</v>
      </c>
      <c r="J18" s="17" t="e">
        <f t="shared" si="1"/>
        <v>#N/A</v>
      </c>
    </row>
    <row r="19" spans="1:10" x14ac:dyDescent="0.25">
      <c r="A19" s="16">
        <v>39020</v>
      </c>
      <c r="B19" s="67">
        <v>0.29920000000000002</v>
      </c>
      <c r="C19" s="74">
        <v>0.82609999999999995</v>
      </c>
      <c r="D19" s="74">
        <v>0.54410000000000003</v>
      </c>
      <c r="E19" s="74" t="e">
        <v>#N/A</v>
      </c>
      <c r="F19" s="68">
        <v>-0.96250000000000002</v>
      </c>
      <c r="G19" s="67">
        <v>0.71728387599999999</v>
      </c>
      <c r="H19" s="68">
        <v>-0.68608313600000004</v>
      </c>
      <c r="I19" s="70" t="e">
        <f t="shared" si="0"/>
        <v>#N/A</v>
      </c>
      <c r="J19" s="17" t="e">
        <f t="shared" si="1"/>
        <v>#N/A</v>
      </c>
    </row>
    <row r="20" spans="1:10" x14ac:dyDescent="0.25">
      <c r="A20" s="16">
        <v>39051</v>
      </c>
      <c r="B20" s="67">
        <v>0.15379999999999999</v>
      </c>
      <c r="C20" s="74">
        <v>0.51980000000000004</v>
      </c>
      <c r="D20" s="74">
        <v>0.46710000000000002</v>
      </c>
      <c r="E20" s="74" t="e">
        <v>#N/A</v>
      </c>
      <c r="F20" s="68">
        <v>-3.0987</v>
      </c>
      <c r="G20" s="67">
        <v>0.65226054</v>
      </c>
      <c r="H20" s="68">
        <v>-0.99636651700000001</v>
      </c>
      <c r="I20" s="70" t="e">
        <f t="shared" si="0"/>
        <v>#N/A</v>
      </c>
      <c r="J20" s="17" t="e">
        <f t="shared" si="1"/>
        <v>#N/A</v>
      </c>
    </row>
    <row r="21" spans="1:10" x14ac:dyDescent="0.25">
      <c r="A21" s="16">
        <v>39081</v>
      </c>
      <c r="B21" s="67">
        <v>-0.2722</v>
      </c>
      <c r="C21" s="74">
        <v>0.75590000000000002</v>
      </c>
      <c r="D21" s="74">
        <v>0.88519999999999999</v>
      </c>
      <c r="E21" s="74" t="e">
        <v>#N/A</v>
      </c>
      <c r="F21" s="68">
        <v>-3.0987</v>
      </c>
      <c r="G21" s="67">
        <v>0.64368391199999997</v>
      </c>
      <c r="H21" s="68">
        <v>-0.93917524399999996</v>
      </c>
      <c r="I21" s="70" t="e">
        <f t="shared" si="0"/>
        <v>#N/A</v>
      </c>
      <c r="J21" s="17" t="e">
        <f t="shared" si="1"/>
        <v>#N/A</v>
      </c>
    </row>
    <row r="22" spans="1:10" x14ac:dyDescent="0.25">
      <c r="A22" s="16">
        <v>39112</v>
      </c>
      <c r="B22" s="67">
        <v>-0.44519999999999998</v>
      </c>
      <c r="C22" s="74">
        <v>1.1599999999999999</v>
      </c>
      <c r="D22" s="74">
        <v>0.1198</v>
      </c>
      <c r="E22" s="74" t="e">
        <v>#N/A</v>
      </c>
      <c r="F22" s="68">
        <v>-1.4193</v>
      </c>
      <c r="G22" s="67">
        <v>0.57085833900000005</v>
      </c>
      <c r="H22" s="68">
        <v>-1.113196158</v>
      </c>
      <c r="I22" s="70" t="e">
        <f t="shared" si="0"/>
        <v>#N/A</v>
      </c>
      <c r="J22" s="17" t="e">
        <f t="shared" si="1"/>
        <v>#N/A</v>
      </c>
    </row>
    <row r="23" spans="1:10" x14ac:dyDescent="0.25">
      <c r="A23" s="16">
        <v>39141</v>
      </c>
      <c r="B23" s="67">
        <v>-0.2596</v>
      </c>
      <c r="C23" s="74">
        <v>1.4216</v>
      </c>
      <c r="D23" s="74">
        <v>0.312</v>
      </c>
      <c r="E23" s="74" t="e">
        <v>#N/A</v>
      </c>
      <c r="F23" s="68">
        <v>-1.2499</v>
      </c>
      <c r="G23" s="67">
        <v>0.78620207600000003</v>
      </c>
      <c r="H23" s="68">
        <v>-1.2592160459999999</v>
      </c>
      <c r="I23" s="70" t="e">
        <f t="shared" si="0"/>
        <v>#N/A</v>
      </c>
      <c r="J23" s="17" t="e">
        <f t="shared" si="1"/>
        <v>#N/A</v>
      </c>
    </row>
    <row r="24" spans="1:10" x14ac:dyDescent="0.25">
      <c r="A24" s="16">
        <v>39171</v>
      </c>
      <c r="B24" s="67">
        <v>-0.39079999999999998</v>
      </c>
      <c r="C24" s="74">
        <v>1.0488999999999999</v>
      </c>
      <c r="D24" s="74">
        <v>0.43030000000000002</v>
      </c>
      <c r="E24" s="74" t="e">
        <v>#N/A</v>
      </c>
      <c r="F24" s="68">
        <v>-1.4399</v>
      </c>
      <c r="G24" s="67">
        <v>0.79570216699999996</v>
      </c>
      <c r="H24" s="68">
        <v>-1.1681119230000001</v>
      </c>
      <c r="I24" s="70" t="e">
        <f t="shared" si="0"/>
        <v>#N/A</v>
      </c>
      <c r="J24" s="17" t="e">
        <f t="shared" si="1"/>
        <v>#N/A</v>
      </c>
    </row>
    <row r="25" spans="1:10" x14ac:dyDescent="0.25">
      <c r="A25" s="16">
        <v>39202</v>
      </c>
      <c r="B25" s="67">
        <v>0.10100000000000001</v>
      </c>
      <c r="C25" s="74">
        <v>1.0488999999999999</v>
      </c>
      <c r="D25" s="74">
        <v>0.5081</v>
      </c>
      <c r="E25" s="74" t="e">
        <v>#N/A</v>
      </c>
      <c r="F25" s="68">
        <v>-1.3783000000000001</v>
      </c>
      <c r="G25" s="67">
        <v>0.84082896900000004</v>
      </c>
      <c r="H25" s="68">
        <v>-0.96679001399999998</v>
      </c>
      <c r="I25" s="70" t="e">
        <f t="shared" si="0"/>
        <v>#N/A</v>
      </c>
      <c r="J25" s="17" t="e">
        <f t="shared" si="1"/>
        <v>#N/A</v>
      </c>
    </row>
    <row r="26" spans="1:10" x14ac:dyDescent="0.25">
      <c r="A26" s="16">
        <v>39232</v>
      </c>
      <c r="B26" s="67">
        <v>0.21079999999999999</v>
      </c>
      <c r="C26" s="74">
        <v>0.44019999999999998</v>
      </c>
      <c r="D26" s="74">
        <v>0.50729999999999997</v>
      </c>
      <c r="E26" s="74" t="e">
        <v>#N/A</v>
      </c>
      <c r="F26" s="68">
        <v>-1.2726</v>
      </c>
      <c r="G26" s="67">
        <v>0.86796878099999997</v>
      </c>
      <c r="H26" s="68">
        <v>-0.68664007199999999</v>
      </c>
      <c r="I26" s="70" t="e">
        <f t="shared" si="0"/>
        <v>#N/A</v>
      </c>
      <c r="J26" s="17" t="e">
        <f t="shared" si="1"/>
        <v>#N/A</v>
      </c>
    </row>
    <row r="27" spans="1:10" x14ac:dyDescent="0.25">
      <c r="A27" s="16">
        <v>39263</v>
      </c>
      <c r="B27" s="67">
        <v>-0.45800000000000002</v>
      </c>
      <c r="C27" s="74">
        <v>0.42749999999999999</v>
      </c>
      <c r="D27" s="74">
        <v>0.23580000000000001</v>
      </c>
      <c r="E27" s="74" t="e">
        <v>#N/A</v>
      </c>
      <c r="F27" s="68">
        <v>-0.58109999999999995</v>
      </c>
      <c r="G27" s="67">
        <v>0.61409388099999995</v>
      </c>
      <c r="H27" s="68">
        <v>-0.68823084899999998</v>
      </c>
      <c r="I27" s="70" t="e">
        <f t="shared" si="0"/>
        <v>#N/A</v>
      </c>
      <c r="J27" s="17" t="e">
        <f t="shared" si="1"/>
        <v>#N/A</v>
      </c>
    </row>
    <row r="28" spans="1:10" x14ac:dyDescent="0.25">
      <c r="A28" s="16">
        <v>39293</v>
      </c>
      <c r="B28" s="67">
        <v>-0.3493</v>
      </c>
      <c r="C28" s="74">
        <v>0.32019999999999998</v>
      </c>
      <c r="D28" s="74">
        <v>-0.14580000000000001</v>
      </c>
      <c r="E28" s="74" t="e">
        <v>#N/A</v>
      </c>
      <c r="F28" s="68">
        <v>-0.68600000000000005</v>
      </c>
      <c r="G28" s="67">
        <v>0.52404335199999996</v>
      </c>
      <c r="H28" s="68">
        <v>-0.66050932900000003</v>
      </c>
      <c r="I28" s="70" t="e">
        <f t="shared" si="0"/>
        <v>#N/A</v>
      </c>
      <c r="J28" s="17" t="e">
        <f t="shared" si="1"/>
        <v>#N/A</v>
      </c>
    </row>
    <row r="29" spans="1:10" x14ac:dyDescent="0.25">
      <c r="A29" s="16">
        <v>39324</v>
      </c>
      <c r="B29" s="67">
        <v>-0.27429999999999999</v>
      </c>
      <c r="C29" s="74">
        <v>0.1951</v>
      </c>
      <c r="D29" s="74">
        <v>-0.2064</v>
      </c>
      <c r="E29" s="74" t="e">
        <v>#N/A</v>
      </c>
      <c r="F29" s="68">
        <v>-0.77359999999999995</v>
      </c>
      <c r="G29" s="67">
        <v>0.34029338599999998</v>
      </c>
      <c r="H29" s="68">
        <v>-0.76384808800000004</v>
      </c>
      <c r="I29" s="70" t="e">
        <f t="shared" si="0"/>
        <v>#N/A</v>
      </c>
      <c r="J29" s="17" t="e">
        <f t="shared" si="1"/>
        <v>#N/A</v>
      </c>
    </row>
    <row r="30" spans="1:10" x14ac:dyDescent="0.25">
      <c r="A30" s="16">
        <v>39355</v>
      </c>
      <c r="B30" s="67">
        <v>-0.46929999999999999</v>
      </c>
      <c r="C30" s="74">
        <v>0.51839999999999997</v>
      </c>
      <c r="D30" s="74">
        <v>-0.4929</v>
      </c>
      <c r="E30" s="74" t="e">
        <v>#N/A</v>
      </c>
      <c r="F30" s="68">
        <v>-1.2114</v>
      </c>
      <c r="G30" s="67">
        <v>0.237112511</v>
      </c>
      <c r="H30" s="68">
        <v>-0.66865564200000005</v>
      </c>
      <c r="I30" s="70" t="e">
        <f t="shared" si="0"/>
        <v>#N/A</v>
      </c>
      <c r="J30" s="17" t="e">
        <f t="shared" si="1"/>
        <v>#N/A</v>
      </c>
    </row>
    <row r="31" spans="1:10" x14ac:dyDescent="0.25">
      <c r="A31" s="16">
        <v>39385</v>
      </c>
      <c r="B31" s="67">
        <v>0.1671</v>
      </c>
      <c r="C31" s="74">
        <v>0.4229</v>
      </c>
      <c r="D31" s="74">
        <v>-0.35489999999999999</v>
      </c>
      <c r="E31" s="74" t="e">
        <v>#N/A</v>
      </c>
      <c r="F31" s="68">
        <v>-1.2867999999999999</v>
      </c>
      <c r="G31" s="67">
        <v>0.318007502</v>
      </c>
      <c r="H31" s="68">
        <v>-0.67337233600000002</v>
      </c>
      <c r="I31" s="70" t="e">
        <f t="shared" si="0"/>
        <v>#N/A</v>
      </c>
      <c r="J31" s="17" t="e">
        <f t="shared" si="1"/>
        <v>#N/A</v>
      </c>
    </row>
    <row r="32" spans="1:10" x14ac:dyDescent="0.25">
      <c r="A32" s="16">
        <v>39416</v>
      </c>
      <c r="B32" s="67">
        <v>-6.1899999999999997E-2</v>
      </c>
      <c r="C32" s="74">
        <v>-0.4879</v>
      </c>
      <c r="D32" s="74">
        <v>-0.14940000000000001</v>
      </c>
      <c r="E32" s="74" t="e">
        <v>#N/A</v>
      </c>
      <c r="F32" s="68">
        <v>-1.3638999999999999</v>
      </c>
      <c r="G32" s="67">
        <v>0.21960242399999999</v>
      </c>
      <c r="H32" s="68">
        <v>-0.188459765</v>
      </c>
      <c r="I32" s="70" t="e">
        <f t="shared" si="0"/>
        <v>#N/A</v>
      </c>
      <c r="J32" s="17" t="e">
        <f t="shared" si="1"/>
        <v>#N/A</v>
      </c>
    </row>
    <row r="33" spans="1:10" x14ac:dyDescent="0.25">
      <c r="A33" s="16">
        <v>39446</v>
      </c>
      <c r="B33" s="67">
        <v>0.40660000000000002</v>
      </c>
      <c r="C33" s="74">
        <v>-0.16439999999999999</v>
      </c>
      <c r="D33" s="74">
        <v>-0.19980000000000001</v>
      </c>
      <c r="E33" s="74" t="e">
        <v>#N/A</v>
      </c>
      <c r="F33" s="68">
        <v>-1.3089999999999999</v>
      </c>
      <c r="G33" s="67">
        <v>0.28478222199999997</v>
      </c>
      <c r="H33" s="68">
        <v>7.9086199999999999E-3</v>
      </c>
      <c r="I33" s="70" t="e">
        <f t="shared" si="0"/>
        <v>#N/A</v>
      </c>
      <c r="J33" s="17" t="e">
        <f t="shared" si="1"/>
        <v>#N/A</v>
      </c>
    </row>
    <row r="34" spans="1:10" x14ac:dyDescent="0.25">
      <c r="A34" s="16">
        <v>39477</v>
      </c>
      <c r="B34" s="67">
        <v>0.1832</v>
      </c>
      <c r="C34" s="74">
        <v>0.1676</v>
      </c>
      <c r="D34" s="74">
        <v>9.5999999999999992E-3</v>
      </c>
      <c r="E34" s="74" t="e">
        <v>#N/A</v>
      </c>
      <c r="F34" s="68">
        <v>-2.0421999999999998</v>
      </c>
      <c r="G34" s="67">
        <v>0.18958802599999999</v>
      </c>
      <c r="H34" s="68">
        <v>6.5386973000000001E-2</v>
      </c>
      <c r="I34" s="70" t="e">
        <f t="shared" si="0"/>
        <v>#N/A</v>
      </c>
      <c r="J34" s="17" t="e">
        <f t="shared" si="1"/>
        <v>#N/A</v>
      </c>
    </row>
    <row r="35" spans="1:10" x14ac:dyDescent="0.25">
      <c r="A35" s="16">
        <v>39507</v>
      </c>
      <c r="B35" s="67">
        <v>-0.27210000000000001</v>
      </c>
      <c r="C35" s="74">
        <v>0.628</v>
      </c>
      <c r="D35" s="74">
        <v>-1.4200000000000001E-2</v>
      </c>
      <c r="E35" s="74" t="e">
        <v>#N/A</v>
      </c>
      <c r="F35" s="68">
        <v>-1.5854999999999999</v>
      </c>
      <c r="G35" s="67">
        <v>2.4265844490760002E-3</v>
      </c>
      <c r="H35" s="68">
        <v>0.20587596399999999</v>
      </c>
      <c r="I35" s="70" t="e">
        <f t="shared" si="0"/>
        <v>#N/A</v>
      </c>
      <c r="J35" s="17" t="e">
        <f t="shared" si="1"/>
        <v>#N/A</v>
      </c>
    </row>
    <row r="36" spans="1:10" x14ac:dyDescent="0.25">
      <c r="A36" s="16">
        <v>39537</v>
      </c>
      <c r="B36" s="67">
        <v>0.2351</v>
      </c>
      <c r="C36" s="74">
        <v>0.628</v>
      </c>
      <c r="D36" s="74">
        <v>-0.22220000000000001</v>
      </c>
      <c r="E36" s="74" t="e">
        <v>#N/A</v>
      </c>
      <c r="F36" s="68">
        <v>-1.3027</v>
      </c>
      <c r="G36" s="67">
        <v>0.13967486300000001</v>
      </c>
      <c r="H36" s="68">
        <v>0.353951774</v>
      </c>
      <c r="I36" s="70" t="e">
        <f t="shared" si="0"/>
        <v>#N/A</v>
      </c>
      <c r="J36" s="17" t="e">
        <f t="shared" si="1"/>
        <v>#N/A</v>
      </c>
    </row>
    <row r="37" spans="1:10" x14ac:dyDescent="0.25">
      <c r="A37" s="16">
        <v>39568</v>
      </c>
      <c r="B37" s="67">
        <v>0.19670000000000001</v>
      </c>
      <c r="C37" s="74">
        <v>0.3584</v>
      </c>
      <c r="D37" s="74">
        <v>-1.0207999999999999</v>
      </c>
      <c r="E37" s="74" t="e">
        <v>#N/A</v>
      </c>
      <c r="F37" s="68">
        <v>-1.6755</v>
      </c>
      <c r="G37" s="67">
        <v>-2.3846024E-2</v>
      </c>
      <c r="H37" s="68">
        <v>0.44574414200000001</v>
      </c>
      <c r="I37" s="70" t="e">
        <f t="shared" si="0"/>
        <v>#N/A</v>
      </c>
      <c r="J37" s="17" t="e">
        <f t="shared" si="1"/>
        <v>#N/A</v>
      </c>
    </row>
    <row r="38" spans="1:10" x14ac:dyDescent="0.25">
      <c r="A38" s="16">
        <v>39598</v>
      </c>
      <c r="B38" s="67">
        <v>-3.44E-2</v>
      </c>
      <c r="C38" s="74">
        <v>-7.1099999999999997E-2</v>
      </c>
      <c r="D38" s="74">
        <v>-0.69740000000000002</v>
      </c>
      <c r="E38" s="74" t="e">
        <v>#N/A</v>
      </c>
      <c r="F38" s="68">
        <v>-1.8140000000000001</v>
      </c>
      <c r="G38" s="67">
        <v>8.0423066000000001E-2</v>
      </c>
      <c r="H38" s="68">
        <v>0.49051785399999998</v>
      </c>
      <c r="I38" s="70" t="e">
        <f t="shared" si="0"/>
        <v>#N/A</v>
      </c>
      <c r="J38" s="17" t="e">
        <f t="shared" si="1"/>
        <v>#N/A</v>
      </c>
    </row>
    <row r="39" spans="1:10" x14ac:dyDescent="0.25">
      <c r="A39" s="16">
        <v>39629</v>
      </c>
      <c r="B39" s="67">
        <v>0.3115</v>
      </c>
      <c r="C39" s="74">
        <v>-7.1099999999999997E-2</v>
      </c>
      <c r="D39" s="74">
        <v>-0.95620000000000005</v>
      </c>
      <c r="E39" s="74" t="e">
        <v>#N/A</v>
      </c>
      <c r="F39" s="68">
        <v>-1.7804</v>
      </c>
      <c r="G39" s="67">
        <v>5.6969314E-2</v>
      </c>
      <c r="H39" s="68">
        <v>0.757141552</v>
      </c>
      <c r="I39" s="70" t="e">
        <f t="shared" si="0"/>
        <v>#N/A</v>
      </c>
      <c r="J39" s="17" t="e">
        <f t="shared" si="1"/>
        <v>#N/A</v>
      </c>
    </row>
    <row r="40" spans="1:10" x14ac:dyDescent="0.25">
      <c r="A40" s="16">
        <v>39659</v>
      </c>
      <c r="B40" s="67">
        <v>-0.61709999999999998</v>
      </c>
      <c r="C40" s="74">
        <v>-0.11</v>
      </c>
      <c r="D40" s="74">
        <v>-1.8462000000000001</v>
      </c>
      <c r="E40" s="74" t="e">
        <v>#N/A</v>
      </c>
      <c r="F40" s="68">
        <v>-0.93179999999999996</v>
      </c>
      <c r="G40" s="67">
        <v>-0.46617964899999997</v>
      </c>
      <c r="H40" s="68">
        <v>0.79525963300000002</v>
      </c>
      <c r="I40" s="70" t="e">
        <f t="shared" si="0"/>
        <v>#N/A</v>
      </c>
      <c r="J40" s="17" t="e">
        <f t="shared" si="1"/>
        <v>#N/A</v>
      </c>
    </row>
    <row r="41" spans="1:10" x14ac:dyDescent="0.25">
      <c r="A41" s="16">
        <v>39690</v>
      </c>
      <c r="B41" s="67">
        <v>-0.8367</v>
      </c>
      <c r="C41" s="74">
        <v>0.2084</v>
      </c>
      <c r="D41" s="74">
        <v>-1.2209000000000001</v>
      </c>
      <c r="E41" s="74" t="e">
        <v>#N/A</v>
      </c>
      <c r="F41" s="68">
        <v>-0.92930000000000001</v>
      </c>
      <c r="G41" s="67">
        <v>-0.57268716099999994</v>
      </c>
      <c r="H41" s="68">
        <v>0.649032728</v>
      </c>
      <c r="I41" s="70" t="e">
        <f t="shared" si="0"/>
        <v>#N/A</v>
      </c>
      <c r="J41" s="17" t="e">
        <f t="shared" si="1"/>
        <v>#N/A</v>
      </c>
    </row>
    <row r="42" spans="1:10" x14ac:dyDescent="0.25">
      <c r="A42" s="16">
        <v>39721</v>
      </c>
      <c r="B42" s="67">
        <v>-0.99919999999999998</v>
      </c>
      <c r="C42" s="74">
        <v>0.105</v>
      </c>
      <c r="D42" s="74">
        <v>-0.9748</v>
      </c>
      <c r="E42" s="74" t="e">
        <v>#N/A</v>
      </c>
      <c r="F42" s="68">
        <v>-1.1524000000000001</v>
      </c>
      <c r="G42" s="67">
        <v>-0.64724500900000004</v>
      </c>
      <c r="H42" s="68">
        <v>0.49620807700000003</v>
      </c>
      <c r="I42" s="70" t="e">
        <f t="shared" si="0"/>
        <v>#N/A</v>
      </c>
      <c r="J42" s="17" t="e">
        <f t="shared" si="1"/>
        <v>#N/A</v>
      </c>
    </row>
    <row r="43" spans="1:10" x14ac:dyDescent="0.25">
      <c r="A43" s="16">
        <v>39751</v>
      </c>
      <c r="B43" s="67">
        <v>-0.3266</v>
      </c>
      <c r="C43" s="74">
        <v>2.1999999999999999E-2</v>
      </c>
      <c r="D43" s="74">
        <v>-1.1505000000000001</v>
      </c>
      <c r="E43" s="74" t="e">
        <v>#N/A</v>
      </c>
      <c r="F43" s="68">
        <v>4.8099999999999997E-2</v>
      </c>
      <c r="G43" s="67">
        <v>-0.75188416700000005</v>
      </c>
      <c r="H43" s="68">
        <v>0.45299427199999998</v>
      </c>
      <c r="I43" s="70" t="e">
        <f t="shared" si="0"/>
        <v>#N/A</v>
      </c>
      <c r="J43" s="17" t="e">
        <f t="shared" si="1"/>
        <v>#N/A</v>
      </c>
    </row>
    <row r="44" spans="1:10" x14ac:dyDescent="0.25">
      <c r="A44" s="16">
        <v>39782</v>
      </c>
      <c r="B44" s="67">
        <v>-0.5353</v>
      </c>
      <c r="C44" s="74">
        <v>-0.23119999999999999</v>
      </c>
      <c r="D44" s="74">
        <v>-1.3119000000000001</v>
      </c>
      <c r="E44" s="74" t="e">
        <v>#N/A</v>
      </c>
      <c r="F44" s="68">
        <v>-2.1100000000000001E-2</v>
      </c>
      <c r="G44" s="67">
        <v>-1.0592032650000001</v>
      </c>
      <c r="H44" s="68">
        <v>9.3575150999999995E-2</v>
      </c>
      <c r="I44" s="70" t="e">
        <f t="shared" si="0"/>
        <v>#N/A</v>
      </c>
      <c r="J44" s="17" t="e">
        <f t="shared" si="1"/>
        <v>#N/A</v>
      </c>
    </row>
    <row r="45" spans="1:10" x14ac:dyDescent="0.25">
      <c r="A45" s="16">
        <v>39812</v>
      </c>
      <c r="B45" s="67">
        <v>-0.89159999999999995</v>
      </c>
      <c r="C45" s="74">
        <v>-0.23119999999999999</v>
      </c>
      <c r="D45" s="74">
        <v>-1.5678000000000001</v>
      </c>
      <c r="E45" s="74" t="e">
        <v>#N/A</v>
      </c>
      <c r="F45" s="68">
        <v>-0.57809999999999995</v>
      </c>
      <c r="G45" s="67">
        <v>-1.248489156</v>
      </c>
      <c r="H45" s="68">
        <v>-0.32300173999999998</v>
      </c>
      <c r="I45" s="70" t="e">
        <f t="shared" si="0"/>
        <v>#N/A</v>
      </c>
      <c r="J45" s="17" t="e">
        <f t="shared" si="1"/>
        <v>#N/A</v>
      </c>
    </row>
    <row r="46" spans="1:10" x14ac:dyDescent="0.25">
      <c r="A46" s="16">
        <v>39843</v>
      </c>
      <c r="B46" s="67">
        <v>-1.5885</v>
      </c>
      <c r="C46" s="74">
        <v>-1.0168999999999999</v>
      </c>
      <c r="D46" s="74">
        <v>-0.76570000000000005</v>
      </c>
      <c r="E46" s="74" t="e">
        <v>#N/A</v>
      </c>
      <c r="F46" s="68">
        <v>-0.1118</v>
      </c>
      <c r="G46" s="67">
        <v>-1.3936806500000001</v>
      </c>
      <c r="H46" s="68">
        <v>-0.79179640399999995</v>
      </c>
      <c r="I46" s="70" t="e">
        <f t="shared" si="0"/>
        <v>#N/A</v>
      </c>
      <c r="J46" s="17" t="e">
        <f t="shared" si="1"/>
        <v>#N/A</v>
      </c>
    </row>
    <row r="47" spans="1:10" x14ac:dyDescent="0.25">
      <c r="A47" s="16">
        <v>39872</v>
      </c>
      <c r="B47" s="67">
        <v>-1.482</v>
      </c>
      <c r="C47" s="74">
        <v>-1.1647000000000001</v>
      </c>
      <c r="D47" s="74">
        <v>-0.70520000000000005</v>
      </c>
      <c r="E47" s="74" t="e">
        <v>#N/A</v>
      </c>
      <c r="F47" s="68">
        <v>-0.1081</v>
      </c>
      <c r="G47" s="67">
        <v>-1.6461076379999999</v>
      </c>
      <c r="H47" s="68">
        <v>-0.72772513800000005</v>
      </c>
      <c r="I47" s="70" t="e">
        <f t="shared" si="0"/>
        <v>#N/A</v>
      </c>
      <c r="J47" s="17" t="e">
        <f t="shared" si="1"/>
        <v>#N/A</v>
      </c>
    </row>
    <row r="48" spans="1:10" x14ac:dyDescent="0.25">
      <c r="A48" s="16">
        <v>39902</v>
      </c>
      <c r="B48" s="67">
        <v>-1.532</v>
      </c>
      <c r="C48" s="74">
        <v>-1.1647000000000001</v>
      </c>
      <c r="D48" s="74">
        <v>-0.58509999999999995</v>
      </c>
      <c r="E48" s="74" t="e">
        <v>#N/A</v>
      </c>
      <c r="F48" s="68">
        <v>-0.36670000000000003</v>
      </c>
      <c r="G48" s="67">
        <v>-1.794541685</v>
      </c>
      <c r="H48" s="68">
        <v>-0.82881274699999996</v>
      </c>
      <c r="I48" s="70" t="e">
        <f t="shared" si="0"/>
        <v>#N/A</v>
      </c>
      <c r="J48" s="17" t="e">
        <f t="shared" si="1"/>
        <v>#N/A</v>
      </c>
    </row>
    <row r="49" spans="1:10" x14ac:dyDescent="0.25">
      <c r="A49" s="16">
        <v>39933</v>
      </c>
      <c r="B49" s="67">
        <v>-1.0832999999999999</v>
      </c>
      <c r="C49" s="74">
        <v>-2.0045000000000002</v>
      </c>
      <c r="D49" s="74">
        <v>0.28970000000000001</v>
      </c>
      <c r="E49" s="74" t="e">
        <v>#N/A</v>
      </c>
      <c r="F49" s="68">
        <v>-0.59150000000000003</v>
      </c>
      <c r="G49" s="67">
        <v>-1.5374759469999999</v>
      </c>
      <c r="H49" s="68">
        <v>-0.86972092300000003</v>
      </c>
      <c r="I49" s="70" t="e">
        <f t="shared" si="0"/>
        <v>#N/A</v>
      </c>
      <c r="J49" s="17" t="e">
        <f t="shared" si="1"/>
        <v>#N/A</v>
      </c>
    </row>
    <row r="50" spans="1:10" x14ac:dyDescent="0.25">
      <c r="A50" s="16">
        <v>39963</v>
      </c>
      <c r="B50" s="67">
        <v>-0.71989999999999998</v>
      </c>
      <c r="C50" s="74">
        <v>-1.2</v>
      </c>
      <c r="D50" s="74">
        <v>0.3407</v>
      </c>
      <c r="E50" s="74" t="e">
        <v>#N/A</v>
      </c>
      <c r="F50" s="68">
        <v>-1.0422</v>
      </c>
      <c r="G50" s="67">
        <v>-1.7664851239999999</v>
      </c>
      <c r="H50" s="68">
        <v>-1.0612068219999999</v>
      </c>
      <c r="I50" s="70" t="e">
        <f t="shared" si="0"/>
        <v>#N/A</v>
      </c>
      <c r="J50" s="17" t="e">
        <f t="shared" si="1"/>
        <v>#N/A</v>
      </c>
    </row>
    <row r="51" spans="1:10" x14ac:dyDescent="0.25">
      <c r="A51" s="16">
        <v>39994</v>
      </c>
      <c r="B51" s="67">
        <v>-0.89829999999999999</v>
      </c>
      <c r="C51" s="74">
        <v>-1.0684</v>
      </c>
      <c r="D51" s="74">
        <v>0.86470000000000002</v>
      </c>
      <c r="E51" s="74" t="e">
        <v>#N/A</v>
      </c>
      <c r="F51" s="68">
        <v>-0.98929999999999996</v>
      </c>
      <c r="G51" s="67">
        <v>-1.6553607720000001</v>
      </c>
      <c r="H51" s="68">
        <v>-0.91125821699999998</v>
      </c>
      <c r="I51" s="70" t="e">
        <f t="shared" si="0"/>
        <v>#N/A</v>
      </c>
      <c r="J51" s="17" t="e">
        <f t="shared" si="1"/>
        <v>#N/A</v>
      </c>
    </row>
    <row r="52" spans="1:10" x14ac:dyDescent="0.25">
      <c r="A52" s="16">
        <v>40024</v>
      </c>
      <c r="B52" s="67">
        <v>1.47E-2</v>
      </c>
      <c r="C52" s="74">
        <v>-0.1573</v>
      </c>
      <c r="D52" s="74">
        <v>0.82440000000000002</v>
      </c>
      <c r="E52" s="74" t="e">
        <v>#N/A</v>
      </c>
      <c r="F52" s="68">
        <v>-0.87670000000000003</v>
      </c>
      <c r="G52" s="67">
        <v>-1.2802632270000001</v>
      </c>
      <c r="H52" s="68">
        <v>-1.102454764</v>
      </c>
      <c r="I52" s="70" t="e">
        <f t="shared" si="0"/>
        <v>#N/A</v>
      </c>
      <c r="J52" s="17" t="e">
        <f t="shared" si="1"/>
        <v>#N/A</v>
      </c>
    </row>
    <row r="53" spans="1:10" x14ac:dyDescent="0.25">
      <c r="A53" s="16">
        <v>40055</v>
      </c>
      <c r="B53" s="67">
        <v>0.10979999999999999</v>
      </c>
      <c r="C53" s="74">
        <v>1.0304</v>
      </c>
      <c r="D53" s="74">
        <v>1.1614</v>
      </c>
      <c r="E53" s="74" t="e">
        <v>#N/A</v>
      </c>
      <c r="F53" s="68">
        <v>-1.532</v>
      </c>
      <c r="G53" s="67">
        <v>-0.86127282999999999</v>
      </c>
      <c r="H53" s="68">
        <v>-1.0934032229999999</v>
      </c>
      <c r="I53" s="70" t="e">
        <f t="shared" si="0"/>
        <v>#N/A</v>
      </c>
      <c r="J53" s="17" t="e">
        <f t="shared" si="1"/>
        <v>#N/A</v>
      </c>
    </row>
    <row r="54" spans="1:10" x14ac:dyDescent="0.25">
      <c r="A54" s="16">
        <v>40086</v>
      </c>
      <c r="B54" s="67">
        <v>4.8399999999999999E-2</v>
      </c>
      <c r="C54" s="74">
        <v>1.8475999999999999</v>
      </c>
      <c r="D54" s="74">
        <v>0.77180000000000004</v>
      </c>
      <c r="E54" s="74" t="e">
        <v>#N/A</v>
      </c>
      <c r="F54" s="68">
        <v>-1.2586999999999999</v>
      </c>
      <c r="G54" s="67">
        <v>-0.69178555399999997</v>
      </c>
      <c r="H54" s="68">
        <v>-0.95336430900000002</v>
      </c>
      <c r="I54" s="70" t="e">
        <f t="shared" si="0"/>
        <v>#N/A</v>
      </c>
      <c r="J54" s="17" t="e">
        <f t="shared" si="1"/>
        <v>#N/A</v>
      </c>
    </row>
    <row r="55" spans="1:10" x14ac:dyDescent="0.25">
      <c r="A55" s="16">
        <v>40116</v>
      </c>
      <c r="B55" s="67">
        <v>0.19850000000000001</v>
      </c>
      <c r="C55" s="74">
        <v>1.9857</v>
      </c>
      <c r="D55" s="74">
        <v>0.6905</v>
      </c>
      <c r="E55" s="74" t="e">
        <v>#N/A</v>
      </c>
      <c r="F55" s="68">
        <v>-1.8127</v>
      </c>
      <c r="G55" s="67">
        <v>-0.52355167499999999</v>
      </c>
      <c r="H55" s="68">
        <v>-1.1555177619999999</v>
      </c>
      <c r="I55" s="70" t="e">
        <f t="shared" si="0"/>
        <v>#N/A</v>
      </c>
      <c r="J55" s="17" t="e">
        <f t="shared" si="1"/>
        <v>#N/A</v>
      </c>
    </row>
    <row r="56" spans="1:10" x14ac:dyDescent="0.25">
      <c r="A56" s="16">
        <v>40147</v>
      </c>
      <c r="B56" s="67">
        <v>0.1739</v>
      </c>
      <c r="C56" s="74">
        <v>1.9857</v>
      </c>
      <c r="D56" s="74">
        <v>0.78380000000000005</v>
      </c>
      <c r="E56" s="74" t="e">
        <v>#N/A</v>
      </c>
      <c r="F56" s="68">
        <v>-2.0590000000000002</v>
      </c>
      <c r="G56" s="67">
        <v>-0.49285364100000001</v>
      </c>
      <c r="H56" s="68">
        <v>-1.1971210219999999</v>
      </c>
      <c r="I56" s="70" t="e">
        <f t="shared" si="0"/>
        <v>#N/A</v>
      </c>
      <c r="J56" s="17" t="e">
        <f t="shared" si="1"/>
        <v>#N/A</v>
      </c>
    </row>
    <row r="57" spans="1:10" x14ac:dyDescent="0.25">
      <c r="A57" s="16">
        <v>40177</v>
      </c>
      <c r="B57" s="67">
        <v>-0.56779999999999997</v>
      </c>
      <c r="C57" s="74">
        <v>1.4370000000000001</v>
      </c>
      <c r="D57" s="74">
        <v>0.47449999999999998</v>
      </c>
      <c r="E57" s="74" t="e">
        <v>#N/A</v>
      </c>
      <c r="F57" s="68">
        <v>-1.6293</v>
      </c>
      <c r="G57" s="67">
        <v>-0.51095104499999999</v>
      </c>
      <c r="H57" s="68">
        <v>-1.230184384</v>
      </c>
      <c r="I57" s="70" t="e">
        <f>AVERAGE(B57:H57)</f>
        <v>#N/A</v>
      </c>
      <c r="J57" s="17" t="e">
        <f t="shared" si="1"/>
        <v>#N/A</v>
      </c>
    </row>
    <row r="58" spans="1:10" x14ac:dyDescent="0.25">
      <c r="A58" s="16">
        <v>40208</v>
      </c>
      <c r="B58" s="67">
        <v>-0.56669999999999998</v>
      </c>
      <c r="C58" s="74">
        <v>0.51910000000000001</v>
      </c>
      <c r="D58" s="74">
        <v>0.45429999999999998</v>
      </c>
      <c r="E58" s="74" t="e">
        <v>#N/A</v>
      </c>
      <c r="F58" s="68">
        <v>-2.4405000000000001</v>
      </c>
      <c r="G58" s="67">
        <v>-0.333319013</v>
      </c>
      <c r="H58" s="68">
        <v>-1.069923505</v>
      </c>
      <c r="I58" s="70" t="e">
        <f t="shared" si="0"/>
        <v>#N/A</v>
      </c>
      <c r="J58" s="17" t="e">
        <f t="shared" si="1"/>
        <v>#N/A</v>
      </c>
    </row>
    <row r="59" spans="1:10" x14ac:dyDescent="0.25">
      <c r="A59" s="16">
        <v>40237</v>
      </c>
      <c r="B59" s="67">
        <v>-1.1343000000000001</v>
      </c>
      <c r="C59" s="74">
        <v>0.2727</v>
      </c>
      <c r="D59" s="74">
        <v>-4.58E-2</v>
      </c>
      <c r="E59" s="74" t="e">
        <v>#N/A</v>
      </c>
      <c r="F59" s="68">
        <v>-1.9361999999999999</v>
      </c>
      <c r="G59" s="67">
        <v>-0.62054220699999996</v>
      </c>
      <c r="H59" s="68">
        <v>-1.1142491919999999</v>
      </c>
      <c r="I59" s="70" t="e">
        <f t="shared" si="0"/>
        <v>#N/A</v>
      </c>
      <c r="J59" s="17" t="e">
        <f t="shared" si="1"/>
        <v>#N/A</v>
      </c>
    </row>
    <row r="60" spans="1:10" x14ac:dyDescent="0.25">
      <c r="A60" s="16">
        <v>40267</v>
      </c>
      <c r="B60" s="67">
        <v>-0.57110000000000005</v>
      </c>
      <c r="C60" s="74">
        <v>0.86750000000000005</v>
      </c>
      <c r="D60" s="74">
        <v>0.33589999999999998</v>
      </c>
      <c r="E60" s="74" t="e">
        <v>#N/A</v>
      </c>
      <c r="F60" s="68">
        <v>-1.2218</v>
      </c>
      <c r="G60" s="67">
        <v>-0.40875468399999998</v>
      </c>
      <c r="H60" s="68">
        <v>-0.34014557600000001</v>
      </c>
      <c r="I60" s="70" t="e">
        <f t="shared" si="0"/>
        <v>#N/A</v>
      </c>
      <c r="J60" s="17" t="e">
        <f t="shared" si="1"/>
        <v>#N/A</v>
      </c>
    </row>
    <row r="61" spans="1:10" x14ac:dyDescent="0.25">
      <c r="A61" s="16">
        <v>40298</v>
      </c>
      <c r="B61" s="67">
        <v>-0.28179999999999999</v>
      </c>
      <c r="C61" s="74">
        <v>2.0358999999999998</v>
      </c>
      <c r="D61" s="74">
        <v>0.92579999999999996</v>
      </c>
      <c r="E61" s="74" t="e">
        <v>#N/A</v>
      </c>
      <c r="F61" s="68">
        <v>-1.1431</v>
      </c>
      <c r="G61" s="67">
        <v>-7.3097282E-2</v>
      </c>
      <c r="H61" s="68">
        <v>-0.238607871</v>
      </c>
      <c r="I61" s="70" t="e">
        <f t="shared" si="0"/>
        <v>#N/A</v>
      </c>
      <c r="J61" s="17" t="e">
        <f t="shared" si="1"/>
        <v>#N/A</v>
      </c>
    </row>
    <row r="62" spans="1:10" x14ac:dyDescent="0.25">
      <c r="A62" s="16">
        <v>40328</v>
      </c>
      <c r="B62" s="67">
        <v>0.50070000000000003</v>
      </c>
      <c r="C62" s="74">
        <v>2.0358999999999998</v>
      </c>
      <c r="D62" s="74">
        <v>0.91339999999999999</v>
      </c>
      <c r="E62" s="74" t="e">
        <v>#N/A</v>
      </c>
      <c r="F62" s="68">
        <v>-1.4588000000000001</v>
      </c>
      <c r="G62" s="67">
        <v>0.15679478199999999</v>
      </c>
      <c r="H62" s="68">
        <v>-0.17409364699999999</v>
      </c>
      <c r="I62" s="70" t="e">
        <f t="shared" si="0"/>
        <v>#N/A</v>
      </c>
      <c r="J62" s="17" t="e">
        <f t="shared" si="1"/>
        <v>#N/A</v>
      </c>
    </row>
    <row r="63" spans="1:10" x14ac:dyDescent="0.25">
      <c r="A63" s="16">
        <v>40359</v>
      </c>
      <c r="B63" s="67">
        <v>0.65169999999999995</v>
      </c>
      <c r="C63" s="74">
        <v>0.81259999999999999</v>
      </c>
      <c r="D63" s="74">
        <v>0.56940000000000002</v>
      </c>
      <c r="E63" s="74" t="e">
        <v>#N/A</v>
      </c>
      <c r="F63" s="68">
        <v>-1.7286999999999999</v>
      </c>
      <c r="G63" s="67">
        <v>0.147654017</v>
      </c>
      <c r="H63" s="68">
        <v>-0.154959864</v>
      </c>
      <c r="I63" s="70" t="e">
        <f t="shared" si="0"/>
        <v>#N/A</v>
      </c>
      <c r="J63" s="17" t="e">
        <f t="shared" si="1"/>
        <v>#N/A</v>
      </c>
    </row>
    <row r="64" spans="1:10" x14ac:dyDescent="0.25">
      <c r="A64" s="16">
        <v>40389</v>
      </c>
      <c r="B64" s="67">
        <v>1.1214999999999999</v>
      </c>
      <c r="C64" s="74">
        <v>1.5629</v>
      </c>
      <c r="D64" s="74">
        <v>1.2876000000000001</v>
      </c>
      <c r="E64" s="74" t="e">
        <v>#N/A</v>
      </c>
      <c r="F64" s="68">
        <v>-1.3395999999999999</v>
      </c>
      <c r="G64" s="67">
        <v>0.46482193599999999</v>
      </c>
      <c r="H64" s="68">
        <v>-2.912853E-3</v>
      </c>
      <c r="I64" s="70" t="e">
        <f t="shared" si="0"/>
        <v>#N/A</v>
      </c>
      <c r="J64" s="17" t="e">
        <f t="shared" si="1"/>
        <v>#N/A</v>
      </c>
    </row>
    <row r="65" spans="1:10" x14ac:dyDescent="0.25">
      <c r="A65" s="16">
        <v>40420</v>
      </c>
      <c r="B65" s="67">
        <v>0.60599999999999998</v>
      </c>
      <c r="C65" s="74">
        <v>1.5629</v>
      </c>
      <c r="D65" s="74">
        <v>1.3527</v>
      </c>
      <c r="E65" s="74" t="e">
        <v>#N/A</v>
      </c>
      <c r="F65" s="68">
        <v>-1.1266</v>
      </c>
      <c r="G65" s="67">
        <v>0.73975035099999997</v>
      </c>
      <c r="H65" s="68">
        <v>0.16980340799999999</v>
      </c>
      <c r="I65" s="70" t="e">
        <f t="shared" si="0"/>
        <v>#N/A</v>
      </c>
      <c r="J65" s="17" t="e">
        <f t="shared" si="1"/>
        <v>#N/A</v>
      </c>
    </row>
    <row r="66" spans="1:10" x14ac:dyDescent="0.25">
      <c r="A66" s="16">
        <v>40451</v>
      </c>
      <c r="B66" s="67">
        <v>0.1176</v>
      </c>
      <c r="C66" s="74">
        <v>1.3597999999999999</v>
      </c>
      <c r="D66" s="74">
        <v>1.3231999999999999</v>
      </c>
      <c r="E66" s="74" t="e">
        <v>#N/A</v>
      </c>
      <c r="F66" s="68">
        <v>-1.3058000000000001</v>
      </c>
      <c r="G66" s="67">
        <v>0.83653865500000002</v>
      </c>
      <c r="H66" s="68">
        <v>0.16600826599999999</v>
      </c>
      <c r="I66" s="70" t="e">
        <f t="shared" si="0"/>
        <v>#N/A</v>
      </c>
      <c r="J66" s="17" t="e">
        <f t="shared" si="1"/>
        <v>#N/A</v>
      </c>
    </row>
    <row r="67" spans="1:10" x14ac:dyDescent="0.25">
      <c r="A67" s="16">
        <v>40481</v>
      </c>
      <c r="B67" s="67">
        <v>0.37030000000000002</v>
      </c>
      <c r="C67" s="74">
        <v>0.54320000000000002</v>
      </c>
      <c r="D67" s="74">
        <v>1.2702</v>
      </c>
      <c r="E67" s="74" t="e">
        <v>#N/A</v>
      </c>
      <c r="F67" s="68">
        <v>-2.8380999999999998</v>
      </c>
      <c r="G67" s="67">
        <v>0.84069903599999996</v>
      </c>
      <c r="H67" s="68">
        <v>0.14456903099999999</v>
      </c>
      <c r="I67" s="70" t="e">
        <f t="shared" ref="I67:I82" si="2">AVERAGE(B67:H67)</f>
        <v>#N/A</v>
      </c>
      <c r="J67" s="17" t="e">
        <f t="shared" ref="J67:J130" si="3">I67-$M$2</f>
        <v>#N/A</v>
      </c>
    </row>
    <row r="68" spans="1:10" x14ac:dyDescent="0.25">
      <c r="A68" s="16">
        <v>40512</v>
      </c>
      <c r="B68" s="67">
        <v>-0.41310000000000002</v>
      </c>
      <c r="C68" s="74">
        <v>-5.4600000000000003E-2</v>
      </c>
      <c r="D68" s="74">
        <v>1.5639000000000001</v>
      </c>
      <c r="E68" s="74" t="e">
        <v>#N/A</v>
      </c>
      <c r="F68" s="68">
        <v>-2.7462</v>
      </c>
      <c r="G68" s="67">
        <v>0.71390121600000001</v>
      </c>
      <c r="H68" s="68">
        <v>0.29675020299999999</v>
      </c>
      <c r="I68" s="70" t="e">
        <f t="shared" si="2"/>
        <v>#N/A</v>
      </c>
      <c r="J68" s="17" t="e">
        <f t="shared" si="3"/>
        <v>#N/A</v>
      </c>
    </row>
    <row r="69" spans="1:10" x14ac:dyDescent="0.25">
      <c r="A69" s="16">
        <v>40542</v>
      </c>
      <c r="B69" s="67">
        <v>-0.43169999999999997</v>
      </c>
      <c r="C69" s="74">
        <v>-5.4600000000000003E-2</v>
      </c>
      <c r="D69" s="74">
        <v>1.2754000000000001</v>
      </c>
      <c r="E69" s="74" t="e">
        <v>#N/A</v>
      </c>
      <c r="F69" s="68">
        <v>-1.5994999999999999</v>
      </c>
      <c r="G69" s="67">
        <v>0.66700342999999995</v>
      </c>
      <c r="H69" s="68">
        <v>0.45596692700000002</v>
      </c>
      <c r="I69" s="70" t="e">
        <f t="shared" si="2"/>
        <v>#N/A</v>
      </c>
      <c r="J69" s="17" t="e">
        <f t="shared" si="3"/>
        <v>#N/A</v>
      </c>
    </row>
    <row r="70" spans="1:10" x14ac:dyDescent="0.25">
      <c r="A70" s="16">
        <v>40573</v>
      </c>
      <c r="B70" s="67">
        <v>0.25330000000000003</v>
      </c>
      <c r="C70" s="74">
        <v>-0.33610000000000001</v>
      </c>
      <c r="D70" s="74">
        <v>0.89259999999999995</v>
      </c>
      <c r="E70" s="74" t="e">
        <v>#N/A</v>
      </c>
      <c r="F70" s="68">
        <v>-1.9666999999999999</v>
      </c>
      <c r="G70" s="67">
        <v>0.60648619500000001</v>
      </c>
      <c r="H70" s="68">
        <v>0.62677628100000005</v>
      </c>
      <c r="I70" s="70" t="e">
        <f t="shared" si="2"/>
        <v>#N/A</v>
      </c>
      <c r="J70" s="17" t="e">
        <f t="shared" si="3"/>
        <v>#N/A</v>
      </c>
    </row>
    <row r="71" spans="1:10" x14ac:dyDescent="0.25">
      <c r="A71" s="16">
        <v>40602</v>
      </c>
      <c r="B71" s="67">
        <v>0.1434</v>
      </c>
      <c r="C71" s="74">
        <v>0.17530000000000001</v>
      </c>
      <c r="D71" s="74">
        <v>0.51939999999999997</v>
      </c>
      <c r="E71" s="74" t="e">
        <v>#N/A</v>
      </c>
      <c r="F71" s="68">
        <v>-2.2848999999999999</v>
      </c>
      <c r="G71" s="67">
        <v>0.50676971900000001</v>
      </c>
      <c r="H71" s="68">
        <v>0.29463993999999999</v>
      </c>
      <c r="I71" s="70" t="e">
        <f t="shared" si="2"/>
        <v>#N/A</v>
      </c>
      <c r="J71" s="17" t="e">
        <f t="shared" si="3"/>
        <v>#N/A</v>
      </c>
    </row>
    <row r="72" spans="1:10" x14ac:dyDescent="0.25">
      <c r="A72" s="16">
        <v>40632</v>
      </c>
      <c r="B72" s="67">
        <v>-5.4600000000000003E-2</v>
      </c>
      <c r="C72" s="74">
        <v>0.76319999999999999</v>
      </c>
      <c r="D72" s="74">
        <v>0.65920000000000001</v>
      </c>
      <c r="E72" s="74" t="e">
        <v>#N/A</v>
      </c>
      <c r="F72" s="68">
        <v>-1.2894000000000001</v>
      </c>
      <c r="G72" s="67">
        <v>0.56608303699999996</v>
      </c>
      <c r="H72" s="68">
        <v>0.54075387500000005</v>
      </c>
      <c r="I72" s="70" t="e">
        <f t="shared" si="2"/>
        <v>#N/A</v>
      </c>
      <c r="J72" s="17" t="e">
        <f t="shared" si="3"/>
        <v>#N/A</v>
      </c>
    </row>
    <row r="73" spans="1:10" x14ac:dyDescent="0.25">
      <c r="A73" s="16">
        <v>40663</v>
      </c>
      <c r="B73" s="67">
        <v>0.11890000000000001</v>
      </c>
      <c r="C73" s="74">
        <v>1.2405999999999999</v>
      </c>
      <c r="D73" s="74">
        <v>-0.1178</v>
      </c>
      <c r="E73" s="74" t="e">
        <v>#N/A</v>
      </c>
      <c r="F73" s="68">
        <v>-1.8489</v>
      </c>
      <c r="G73" s="67">
        <v>0.43244420300000003</v>
      </c>
      <c r="H73" s="68">
        <v>0.80216714099999997</v>
      </c>
      <c r="I73" s="70" t="e">
        <f t="shared" si="2"/>
        <v>#N/A</v>
      </c>
      <c r="J73" s="17" t="e">
        <f t="shared" si="3"/>
        <v>#N/A</v>
      </c>
    </row>
    <row r="74" spans="1:10" x14ac:dyDescent="0.25">
      <c r="A74" s="16">
        <v>40693</v>
      </c>
      <c r="B74" s="67">
        <v>-0.12330000000000001</v>
      </c>
      <c r="C74" s="74">
        <v>1.2405999999999999</v>
      </c>
      <c r="D74" s="74">
        <v>-0.33789999999999998</v>
      </c>
      <c r="E74" s="74" t="e">
        <v>#N/A</v>
      </c>
      <c r="F74" s="68">
        <v>-2.0268999999999999</v>
      </c>
      <c r="G74" s="67">
        <v>0.422100329</v>
      </c>
      <c r="H74" s="68">
        <v>0.76281049899999998</v>
      </c>
      <c r="I74" s="70" t="e">
        <f t="shared" si="2"/>
        <v>#N/A</v>
      </c>
      <c r="J74" s="17" t="e">
        <f t="shared" si="3"/>
        <v>#N/A</v>
      </c>
    </row>
    <row r="75" spans="1:10" x14ac:dyDescent="0.25">
      <c r="A75" s="16">
        <v>40724</v>
      </c>
      <c r="B75" s="67">
        <v>-8.3900000000000002E-2</v>
      </c>
      <c r="C75" s="74">
        <v>1.2201</v>
      </c>
      <c r="D75" s="74">
        <v>-0.1976</v>
      </c>
      <c r="E75" s="74" t="e">
        <v>#N/A</v>
      </c>
      <c r="F75" s="68">
        <v>-2.2195999999999998</v>
      </c>
      <c r="G75" s="67">
        <v>0.454068578</v>
      </c>
      <c r="H75" s="68">
        <v>0.60907887000000005</v>
      </c>
      <c r="I75" s="70" t="e">
        <f t="shared" si="2"/>
        <v>#N/A</v>
      </c>
      <c r="J75" s="17" t="e">
        <f t="shared" si="3"/>
        <v>#N/A</v>
      </c>
    </row>
    <row r="76" spans="1:10" x14ac:dyDescent="0.25">
      <c r="A76" s="16">
        <v>40754</v>
      </c>
      <c r="B76" s="67">
        <v>0.191</v>
      </c>
      <c r="C76" s="74">
        <v>0.91159999999999997</v>
      </c>
      <c r="D76" s="74">
        <v>-0.66249999999999998</v>
      </c>
      <c r="E76" s="74" t="e">
        <v>#N/A</v>
      </c>
      <c r="F76" s="68">
        <v>-0.25719999999999998</v>
      </c>
      <c r="G76" s="67">
        <v>0.44467662000000002</v>
      </c>
      <c r="H76" s="68">
        <v>0.52799802699999998</v>
      </c>
      <c r="I76" s="70" t="e">
        <f t="shared" si="2"/>
        <v>#N/A</v>
      </c>
      <c r="J76" s="17" t="e">
        <f t="shared" si="3"/>
        <v>#N/A</v>
      </c>
    </row>
    <row r="77" spans="1:10" x14ac:dyDescent="0.25">
      <c r="A77" s="16">
        <v>40785</v>
      </c>
      <c r="B77" s="67">
        <v>-5.5300000000000002E-2</v>
      </c>
      <c r="C77" s="74">
        <v>0.85560000000000003</v>
      </c>
      <c r="D77" s="74">
        <v>-1.1181000000000001</v>
      </c>
      <c r="E77" s="74" t="e">
        <v>#N/A</v>
      </c>
      <c r="F77" s="68">
        <v>-6.9099999999999995E-2</v>
      </c>
      <c r="G77" s="67">
        <v>-2.3471131999999999E-2</v>
      </c>
      <c r="H77" s="68">
        <v>0.28627403699999998</v>
      </c>
      <c r="I77" s="70" t="e">
        <f t="shared" si="2"/>
        <v>#N/A</v>
      </c>
      <c r="J77" s="17" t="e">
        <f t="shared" si="3"/>
        <v>#N/A</v>
      </c>
    </row>
    <row r="78" spans="1:10" x14ac:dyDescent="0.25">
      <c r="A78" s="16">
        <v>40816</v>
      </c>
      <c r="B78" s="67">
        <v>0.2447</v>
      </c>
      <c r="C78" s="74">
        <v>0.54300000000000004</v>
      </c>
      <c r="D78" s="74">
        <v>-0.83209999999999995</v>
      </c>
      <c r="E78" s="74" t="e">
        <v>#N/A</v>
      </c>
      <c r="F78" s="68">
        <v>9.7699999999999995E-2</v>
      </c>
      <c r="G78" s="67">
        <v>-3.9761241000000003E-2</v>
      </c>
      <c r="H78" s="68">
        <v>0.75504659299999999</v>
      </c>
      <c r="I78" s="70" t="e">
        <f t="shared" si="2"/>
        <v>#N/A</v>
      </c>
      <c r="J78" s="17" t="e">
        <f t="shared" si="3"/>
        <v>#N/A</v>
      </c>
    </row>
    <row r="79" spans="1:10" x14ac:dyDescent="0.25">
      <c r="A79" s="16">
        <v>40846</v>
      </c>
      <c r="B79" s="67">
        <v>1.0382</v>
      </c>
      <c r="C79" s="74">
        <v>0.54300000000000004</v>
      </c>
      <c r="D79" s="74">
        <v>-0.71209999999999996</v>
      </c>
      <c r="E79" s="74" t="e">
        <v>#N/A</v>
      </c>
      <c r="F79" s="68">
        <v>8.9200000000000002E-2</v>
      </c>
      <c r="G79" s="67">
        <v>0.13956698000000001</v>
      </c>
      <c r="H79" s="68">
        <v>0.69654932000000003</v>
      </c>
      <c r="I79" s="70" t="e">
        <f t="shared" si="2"/>
        <v>#N/A</v>
      </c>
      <c r="J79" s="17" t="e">
        <f t="shared" si="3"/>
        <v>#N/A</v>
      </c>
    </row>
    <row r="80" spans="1:10" x14ac:dyDescent="0.25">
      <c r="A80" s="16">
        <v>40877</v>
      </c>
      <c r="B80" s="67">
        <v>0.46450000000000002</v>
      </c>
      <c r="C80" s="74">
        <v>-1.4863999999999999</v>
      </c>
      <c r="D80" s="74">
        <v>-0.21809999999999999</v>
      </c>
      <c r="E80" s="74" t="e">
        <v>#N/A</v>
      </c>
      <c r="F80" s="68">
        <v>-6.4000000000000003E-3</v>
      </c>
      <c r="G80" s="67">
        <v>-3.6491031E-2</v>
      </c>
      <c r="H80" s="68">
        <v>0.65998810200000002</v>
      </c>
      <c r="I80" s="70" t="e">
        <f t="shared" si="2"/>
        <v>#N/A</v>
      </c>
      <c r="J80" s="17" t="e">
        <f t="shared" si="3"/>
        <v>#N/A</v>
      </c>
    </row>
    <row r="81" spans="1:10" x14ac:dyDescent="0.25">
      <c r="A81" s="16">
        <v>40907</v>
      </c>
      <c r="B81" s="67">
        <v>0.31409999999999999</v>
      </c>
      <c r="C81" s="74">
        <v>-1.4863999999999999</v>
      </c>
      <c r="D81" s="74">
        <v>9.3899999999999997E-2</v>
      </c>
      <c r="E81" s="74" t="e">
        <v>#N/A</v>
      </c>
      <c r="F81" s="68">
        <v>0.22850000000000001</v>
      </c>
      <c r="G81" s="67">
        <v>-6.8502256999999997E-2</v>
      </c>
      <c r="H81" s="68">
        <v>0.71929329399999997</v>
      </c>
      <c r="I81" s="70" t="e">
        <f t="shared" si="2"/>
        <v>#N/A</v>
      </c>
      <c r="J81" s="17" t="e">
        <f t="shared" si="3"/>
        <v>#N/A</v>
      </c>
    </row>
    <row r="82" spans="1:10" x14ac:dyDescent="0.25">
      <c r="A82" s="16">
        <v>40938</v>
      </c>
      <c r="B82" s="67">
        <v>0.39400000000000002</v>
      </c>
      <c r="C82" s="74">
        <v>-0.99929999999999997</v>
      </c>
      <c r="D82" s="74">
        <v>0.40660000000000002</v>
      </c>
      <c r="E82" s="74" t="e">
        <v>#N/A</v>
      </c>
      <c r="F82" s="68">
        <v>-0.54520000000000002</v>
      </c>
      <c r="G82" s="67">
        <v>-4.9146625999999999E-2</v>
      </c>
      <c r="H82" s="68">
        <v>0.56966943299999995</v>
      </c>
      <c r="I82" s="70" t="e">
        <f t="shared" si="2"/>
        <v>#N/A</v>
      </c>
      <c r="J82" s="17" t="e">
        <f t="shared" si="3"/>
        <v>#N/A</v>
      </c>
    </row>
    <row r="83" spans="1:10" x14ac:dyDescent="0.25">
      <c r="A83" s="16">
        <v>40968</v>
      </c>
      <c r="B83" s="67">
        <v>0.1479</v>
      </c>
      <c r="C83" s="74">
        <v>-1.2775000000000001</v>
      </c>
      <c r="D83" s="74">
        <v>0.63009999999999999</v>
      </c>
      <c r="E83" s="74">
        <v>-1.5537000000000001</v>
      </c>
      <c r="F83" s="68">
        <v>-1.9048</v>
      </c>
      <c r="G83" s="67">
        <v>-2.6643521E-2</v>
      </c>
      <c r="H83" s="68">
        <v>0.40594901300000003</v>
      </c>
      <c r="I83" s="70">
        <f>AVERAGE(B83:H83)</f>
        <v>-0.51124207257142862</v>
      </c>
      <c r="J83" s="17">
        <f t="shared" si="3"/>
        <v>-0.44281093409534711</v>
      </c>
    </row>
    <row r="84" spans="1:10" x14ac:dyDescent="0.25">
      <c r="A84" s="16">
        <v>40998</v>
      </c>
      <c r="B84" s="67">
        <v>-0.2422</v>
      </c>
      <c r="C84" s="74">
        <v>-1.6807000000000001</v>
      </c>
      <c r="D84" s="74">
        <v>0.47070000000000001</v>
      </c>
      <c r="E84" s="74">
        <v>0.24060000000000001</v>
      </c>
      <c r="F84" s="68">
        <v>-2.2315</v>
      </c>
      <c r="G84" s="67">
        <v>4.7548805999999999E-2</v>
      </c>
      <c r="H84" s="68">
        <v>0.40357928900000001</v>
      </c>
      <c r="I84" s="70">
        <f t="shared" ref="I84:I147" si="4">AVERAGE(B84:H84)</f>
        <v>-0.42742455785714289</v>
      </c>
      <c r="J84" s="17">
        <f t="shared" si="3"/>
        <v>-0.35899341938106138</v>
      </c>
    </row>
    <row r="85" spans="1:10" x14ac:dyDescent="0.25">
      <c r="A85" s="16">
        <v>41029</v>
      </c>
      <c r="B85" s="67">
        <v>-0.15790000000000001</v>
      </c>
      <c r="C85" s="74">
        <v>-1.2205999999999999</v>
      </c>
      <c r="D85" s="74">
        <v>-0.41399999999999998</v>
      </c>
      <c r="E85" s="74">
        <v>-6.1199999999999997E-2</v>
      </c>
      <c r="F85" s="68">
        <v>-1.7197</v>
      </c>
      <c r="G85" s="67">
        <v>-8.1251835999999994E-2</v>
      </c>
      <c r="H85" s="68">
        <v>0.65147065999999998</v>
      </c>
      <c r="I85" s="70">
        <f t="shared" si="4"/>
        <v>-0.42902588228571414</v>
      </c>
      <c r="J85" s="17">
        <f t="shared" si="3"/>
        <v>-0.36059474380963263</v>
      </c>
    </row>
    <row r="86" spans="1:10" x14ac:dyDescent="0.25">
      <c r="A86" s="16">
        <v>41059</v>
      </c>
      <c r="B86" s="67">
        <v>0.1381</v>
      </c>
      <c r="C86" s="74">
        <v>-1.8286</v>
      </c>
      <c r="D86" s="74">
        <v>-0.97350000000000003</v>
      </c>
      <c r="E86" s="74">
        <v>-6.1199999999999997E-2</v>
      </c>
      <c r="F86" s="68">
        <v>-1.4698</v>
      </c>
      <c r="G86" s="67">
        <v>-0.123367821</v>
      </c>
      <c r="H86" s="68">
        <v>0.46790658499999999</v>
      </c>
      <c r="I86" s="70">
        <f t="shared" si="4"/>
        <v>-0.55006589085714297</v>
      </c>
      <c r="J86" s="17">
        <f t="shared" si="3"/>
        <v>-0.48163475238106146</v>
      </c>
    </row>
    <row r="87" spans="1:10" x14ac:dyDescent="0.25">
      <c r="A87" s="16">
        <v>41090</v>
      </c>
      <c r="B87" s="67">
        <v>-0.12039999999999999</v>
      </c>
      <c r="C87" s="74">
        <v>-1.9515</v>
      </c>
      <c r="D87" s="74">
        <v>-0.9617</v>
      </c>
      <c r="E87" s="74">
        <v>0.54169999999999996</v>
      </c>
      <c r="F87" s="68">
        <v>-1.1503000000000001</v>
      </c>
      <c r="G87" s="67">
        <v>-0.203183313</v>
      </c>
      <c r="H87" s="68">
        <v>0.39559421299999997</v>
      </c>
      <c r="I87" s="70">
        <f t="shared" si="4"/>
        <v>-0.49282701428571424</v>
      </c>
      <c r="J87" s="17">
        <f t="shared" si="3"/>
        <v>-0.42439587580963273</v>
      </c>
    </row>
    <row r="88" spans="1:10" x14ac:dyDescent="0.25">
      <c r="A88" s="16">
        <v>41120</v>
      </c>
      <c r="B88" s="67">
        <v>0.35210000000000002</v>
      </c>
      <c r="C88" s="74">
        <v>-1.2410000000000001</v>
      </c>
      <c r="D88" s="74">
        <v>-0.79100000000000004</v>
      </c>
      <c r="E88" s="74">
        <v>0.54169999999999996</v>
      </c>
      <c r="F88" s="68">
        <v>-0.85029999999999994</v>
      </c>
      <c r="G88" s="67">
        <v>-0.29189760799999998</v>
      </c>
      <c r="H88" s="68">
        <v>0.36480151900000002</v>
      </c>
      <c r="I88" s="70">
        <f t="shared" si="4"/>
        <v>-0.27365658414285704</v>
      </c>
      <c r="J88" s="17">
        <f t="shared" si="3"/>
        <v>-0.20522544566677553</v>
      </c>
    </row>
    <row r="89" spans="1:10" x14ac:dyDescent="0.25">
      <c r="A89" s="16">
        <v>41151</v>
      </c>
      <c r="B89" s="67">
        <v>0.19259999999999999</v>
      </c>
      <c r="C89" s="74">
        <v>-0.90129999999999999</v>
      </c>
      <c r="D89" s="74">
        <v>-0.49340000000000001</v>
      </c>
      <c r="E89" s="74">
        <v>0.3901</v>
      </c>
      <c r="F89" s="68">
        <v>-0.62019999999999997</v>
      </c>
      <c r="G89" s="67">
        <v>-0.33926994500000002</v>
      </c>
      <c r="H89" s="68">
        <v>0.32966687099999997</v>
      </c>
      <c r="I89" s="70">
        <f t="shared" si="4"/>
        <v>-0.20597186771428572</v>
      </c>
      <c r="J89" s="17">
        <f t="shared" si="3"/>
        <v>-0.13754072923820421</v>
      </c>
    </row>
    <row r="90" spans="1:10" x14ac:dyDescent="0.25">
      <c r="A90" s="16">
        <v>41182</v>
      </c>
      <c r="B90" s="67">
        <v>0.56420000000000003</v>
      </c>
      <c r="C90" s="74">
        <v>-0.4556</v>
      </c>
      <c r="D90" s="74">
        <v>-0.2276</v>
      </c>
      <c r="E90" s="74">
        <v>-0.1328</v>
      </c>
      <c r="F90" s="68">
        <v>-0.78839999999999999</v>
      </c>
      <c r="G90" s="67">
        <v>-0.38162942500000002</v>
      </c>
      <c r="H90" s="68">
        <v>0.69734300599999999</v>
      </c>
      <c r="I90" s="70">
        <f t="shared" si="4"/>
        <v>-0.10349805985714287</v>
      </c>
      <c r="J90" s="17">
        <f t="shared" si="3"/>
        <v>-3.506692138106135E-2</v>
      </c>
    </row>
    <row r="91" spans="1:10" x14ac:dyDescent="0.25">
      <c r="A91" s="16">
        <v>41212</v>
      </c>
      <c r="B91" s="67">
        <v>1.26</v>
      </c>
      <c r="C91" s="74">
        <v>2.3400000000000001E-2</v>
      </c>
      <c r="D91" s="74">
        <v>-0.53390000000000004</v>
      </c>
      <c r="E91" s="74">
        <v>-0.1328</v>
      </c>
      <c r="F91" s="68">
        <v>-0.62160000000000004</v>
      </c>
      <c r="G91" s="67">
        <v>-0.309359522</v>
      </c>
      <c r="H91" s="68">
        <v>0.33991983100000001</v>
      </c>
      <c r="I91" s="70">
        <f t="shared" si="4"/>
        <v>3.6657584285714273E-3</v>
      </c>
      <c r="J91" s="17">
        <f t="shared" si="3"/>
        <v>7.2096896904652957E-2</v>
      </c>
    </row>
    <row r="92" spans="1:10" x14ac:dyDescent="0.25">
      <c r="A92" s="16">
        <v>41243</v>
      </c>
      <c r="B92" s="67">
        <v>0.5131</v>
      </c>
      <c r="C92" s="74">
        <v>-0.34060000000000001</v>
      </c>
      <c r="D92" s="74">
        <v>-0.28560000000000002</v>
      </c>
      <c r="E92" s="74">
        <v>-0.21229999999999999</v>
      </c>
      <c r="F92" s="68">
        <v>-0.62419999999999998</v>
      </c>
      <c r="G92" s="67">
        <v>-0.24025832999999999</v>
      </c>
      <c r="H92" s="68">
        <v>0.18556198900000001</v>
      </c>
      <c r="I92" s="70">
        <f t="shared" si="4"/>
        <v>-0.14347090585714287</v>
      </c>
      <c r="J92" s="17">
        <f t="shared" si="3"/>
        <v>-7.5039767381061342E-2</v>
      </c>
    </row>
    <row r="93" spans="1:10" x14ac:dyDescent="0.25">
      <c r="A93" s="16">
        <v>41273</v>
      </c>
      <c r="B93" s="67">
        <v>-1.2800000000000001E-2</v>
      </c>
      <c r="C93" s="74">
        <v>-0.34060000000000001</v>
      </c>
      <c r="D93" s="74">
        <v>4.3700000000000003E-2</v>
      </c>
      <c r="E93" s="74">
        <v>-3.7199999999999997E-2</v>
      </c>
      <c r="F93" s="68">
        <v>-1.0959000000000001</v>
      </c>
      <c r="G93" s="67">
        <v>-0.34518084300000001</v>
      </c>
      <c r="H93" s="68">
        <v>-3.6596358000000002E-2</v>
      </c>
      <c r="I93" s="70">
        <f t="shared" si="4"/>
        <v>-0.26065388585714289</v>
      </c>
      <c r="J93" s="17">
        <f t="shared" si="3"/>
        <v>-0.19222274738106138</v>
      </c>
    </row>
    <row r="94" spans="1:10" x14ac:dyDescent="0.25">
      <c r="A94" s="16">
        <v>41304</v>
      </c>
      <c r="B94" s="67">
        <v>-0.5746</v>
      </c>
      <c r="C94" s="74">
        <v>-0.1636</v>
      </c>
      <c r="D94" s="74">
        <v>0.30459999999999998</v>
      </c>
      <c r="E94" s="74">
        <v>-3.7199999999999997E-2</v>
      </c>
      <c r="F94" s="68">
        <v>-0.82279999999999998</v>
      </c>
      <c r="G94" s="67">
        <v>-0.26675974800000002</v>
      </c>
      <c r="H94" s="68">
        <v>-6.4403012999999995E-2</v>
      </c>
      <c r="I94" s="70">
        <f t="shared" si="4"/>
        <v>-0.23210896585714288</v>
      </c>
      <c r="J94" s="17">
        <f t="shared" si="3"/>
        <v>-0.16367782738106135</v>
      </c>
    </row>
    <row r="95" spans="1:10" x14ac:dyDescent="0.25">
      <c r="A95" s="16">
        <v>41333</v>
      </c>
      <c r="B95" s="67">
        <v>-0.44379999999999997</v>
      </c>
      <c r="C95" s="74">
        <v>0.19520000000000001</v>
      </c>
      <c r="D95" s="74">
        <v>0.70809999999999995</v>
      </c>
      <c r="E95" s="74">
        <v>-0.4456</v>
      </c>
      <c r="F95" s="68">
        <v>-1.2204999999999999</v>
      </c>
      <c r="G95" s="67">
        <v>-0.14845866299999999</v>
      </c>
      <c r="H95" s="68">
        <v>-0.42106360199999998</v>
      </c>
      <c r="I95" s="70">
        <f t="shared" si="4"/>
        <v>-0.25373175214285715</v>
      </c>
      <c r="J95" s="17">
        <f t="shared" si="3"/>
        <v>-0.18530061366677564</v>
      </c>
    </row>
    <row r="96" spans="1:10" x14ac:dyDescent="0.25">
      <c r="A96" s="16">
        <v>41363</v>
      </c>
      <c r="B96" s="67">
        <v>-0.64910000000000001</v>
      </c>
      <c r="C96" s="74">
        <v>-0.4551</v>
      </c>
      <c r="D96" s="74">
        <v>0.26939999999999997</v>
      </c>
      <c r="E96" s="74">
        <v>-1.1660999999999999</v>
      </c>
      <c r="F96" s="68">
        <v>0.16880000000000001</v>
      </c>
      <c r="G96" s="67">
        <v>-0.26636037200000001</v>
      </c>
      <c r="H96" s="68">
        <v>-0.54165491399999999</v>
      </c>
      <c r="I96" s="70">
        <f t="shared" si="4"/>
        <v>-0.37715932657142853</v>
      </c>
      <c r="J96" s="17">
        <f t="shared" si="3"/>
        <v>-0.30872818809534702</v>
      </c>
    </row>
    <row r="97" spans="1:10" x14ac:dyDescent="0.25">
      <c r="A97" s="16">
        <v>41394</v>
      </c>
      <c r="B97" s="67">
        <v>-0.48060000000000003</v>
      </c>
      <c r="C97" s="74">
        <v>0.26469999999999999</v>
      </c>
      <c r="D97" s="74">
        <v>0.15440000000000001</v>
      </c>
      <c r="E97" s="74">
        <v>-0.11799999999999999</v>
      </c>
      <c r="F97" s="68">
        <v>0.33750000000000002</v>
      </c>
      <c r="G97" s="67">
        <v>-0.34109328300000002</v>
      </c>
      <c r="H97" s="68">
        <v>-0.71202079699999998</v>
      </c>
      <c r="I97" s="70">
        <f t="shared" si="4"/>
        <v>-0.12787344</v>
      </c>
      <c r="J97" s="17">
        <f t="shared" si="3"/>
        <v>-5.9442301523918481E-2</v>
      </c>
    </row>
    <row r="98" spans="1:10" x14ac:dyDescent="0.25">
      <c r="A98" s="16">
        <v>41424</v>
      </c>
      <c r="B98" s="67">
        <v>-7.0199999999999999E-2</v>
      </c>
      <c r="C98" s="74">
        <v>0.27479999999999999</v>
      </c>
      <c r="D98" s="74">
        <v>8.8900000000000007E-2</v>
      </c>
      <c r="E98" s="74">
        <v>-0.11799999999999999</v>
      </c>
      <c r="F98" s="68">
        <v>0.37980000000000003</v>
      </c>
      <c r="G98" s="67">
        <v>-0.32512735399999998</v>
      </c>
      <c r="H98" s="68">
        <v>-0.72556715400000005</v>
      </c>
      <c r="I98" s="70">
        <f t="shared" si="4"/>
        <v>-7.0770644000000008E-2</v>
      </c>
      <c r="J98" s="17">
        <f t="shared" si="3"/>
        <v>-2.3395055239184837E-3</v>
      </c>
    </row>
    <row r="99" spans="1:10" x14ac:dyDescent="0.25">
      <c r="A99" s="16">
        <v>41455</v>
      </c>
      <c r="B99" s="67">
        <v>0.48209999999999997</v>
      </c>
      <c r="C99" s="74">
        <v>0.53890000000000005</v>
      </c>
      <c r="D99" s="74">
        <v>0.67010000000000003</v>
      </c>
      <c r="E99" s="74">
        <v>0.61299999999999999</v>
      </c>
      <c r="F99" s="68">
        <v>0.1623</v>
      </c>
      <c r="G99" s="67">
        <v>-0.125596072</v>
      </c>
      <c r="H99" s="68">
        <v>-0.62315817200000001</v>
      </c>
      <c r="I99" s="70">
        <f t="shared" si="4"/>
        <v>0.24537796514285715</v>
      </c>
      <c r="J99" s="17">
        <f t="shared" si="3"/>
        <v>0.31380910361893866</v>
      </c>
    </row>
    <row r="100" spans="1:10" x14ac:dyDescent="0.25">
      <c r="A100" s="16">
        <v>41485</v>
      </c>
      <c r="B100" s="67">
        <v>-6.9199999999999998E-2</v>
      </c>
      <c r="C100" s="74">
        <v>0.21990000000000001</v>
      </c>
      <c r="D100" s="74">
        <v>1.0809</v>
      </c>
      <c r="E100" s="74">
        <v>0.61299999999999999</v>
      </c>
      <c r="F100" s="68">
        <v>0.39550000000000002</v>
      </c>
      <c r="G100" s="67">
        <v>-3.1026334999999999E-2</v>
      </c>
      <c r="H100" s="68">
        <v>-0.549820686</v>
      </c>
      <c r="I100" s="70">
        <f t="shared" si="4"/>
        <v>0.23703613985714286</v>
      </c>
      <c r="J100" s="17">
        <f t="shared" si="3"/>
        <v>0.3054672783332244</v>
      </c>
    </row>
    <row r="101" spans="1:10" x14ac:dyDescent="0.25">
      <c r="A101" s="16">
        <v>41516</v>
      </c>
      <c r="B101" s="67">
        <v>7.0999999999999994E-2</v>
      </c>
      <c r="C101" s="74">
        <v>0.87939999999999996</v>
      </c>
      <c r="D101" s="74">
        <v>1.5243</v>
      </c>
      <c r="E101" s="74">
        <v>-4.5400000000000003E-2</v>
      </c>
      <c r="F101" s="68">
        <v>-0.34289999999999998</v>
      </c>
      <c r="G101" s="67">
        <v>0.17609504300000001</v>
      </c>
      <c r="H101" s="68">
        <v>-0.65832133500000001</v>
      </c>
      <c r="I101" s="70">
        <f t="shared" si="4"/>
        <v>0.22916767257142862</v>
      </c>
      <c r="J101" s="17">
        <f t="shared" si="3"/>
        <v>0.29759881104751013</v>
      </c>
    </row>
    <row r="102" spans="1:10" x14ac:dyDescent="0.25">
      <c r="A102" s="16">
        <v>41547</v>
      </c>
      <c r="B102" s="67">
        <v>-1.1442000000000001</v>
      </c>
      <c r="C102" s="74">
        <v>0.87939999999999996</v>
      </c>
      <c r="D102" s="74">
        <v>1.5449999999999999</v>
      </c>
      <c r="E102" s="74">
        <v>-0.12429999999999999</v>
      </c>
      <c r="F102" s="68">
        <v>-0.32740000000000002</v>
      </c>
      <c r="G102" s="67">
        <v>0.13279400699999999</v>
      </c>
      <c r="H102" s="68">
        <v>-0.76989693599999998</v>
      </c>
      <c r="I102" s="70">
        <f t="shared" si="4"/>
        <v>2.7342438714285672E-2</v>
      </c>
      <c r="J102" s="17">
        <f t="shared" si="3"/>
        <v>9.5773577190367193E-2</v>
      </c>
    </row>
    <row r="103" spans="1:10" x14ac:dyDescent="0.25">
      <c r="A103" s="16">
        <v>41577</v>
      </c>
      <c r="B103" s="67">
        <v>-1.1812</v>
      </c>
      <c r="C103" s="74">
        <v>0.15770000000000001</v>
      </c>
      <c r="D103" s="74">
        <v>1.0065</v>
      </c>
      <c r="E103" s="74">
        <v>-0.12429999999999999</v>
      </c>
      <c r="F103" s="68">
        <v>-7.2800000000000004E-2</v>
      </c>
      <c r="G103" s="67">
        <v>0.115006896</v>
      </c>
      <c r="H103" s="68">
        <v>-0.73807142999999997</v>
      </c>
      <c r="I103" s="70">
        <f t="shared" si="4"/>
        <v>-0.11959493342857144</v>
      </c>
      <c r="J103" s="17">
        <f t="shared" si="3"/>
        <v>-5.1163794952489919E-2</v>
      </c>
    </row>
    <row r="104" spans="1:10" x14ac:dyDescent="0.25">
      <c r="A104" s="16">
        <v>41608</v>
      </c>
      <c r="B104" s="67">
        <v>-0.91669999999999996</v>
      </c>
      <c r="C104" s="74">
        <v>-0.54969999999999997</v>
      </c>
      <c r="D104" s="74">
        <v>1.0443</v>
      </c>
      <c r="E104" s="74">
        <v>-1.1263000000000001</v>
      </c>
      <c r="F104" s="68">
        <v>-0.98819999999999997</v>
      </c>
      <c r="G104" s="67">
        <v>0.11092817100000001</v>
      </c>
      <c r="H104" s="68">
        <v>-1.095731147</v>
      </c>
      <c r="I104" s="70">
        <f t="shared" si="4"/>
        <v>-0.50305756800000001</v>
      </c>
      <c r="J104" s="17">
        <f t="shared" si="3"/>
        <v>-0.4346264295239185</v>
      </c>
    </row>
    <row r="105" spans="1:10" x14ac:dyDescent="0.25">
      <c r="A105" s="16">
        <v>41638</v>
      </c>
      <c r="B105" s="67">
        <v>-1.0382</v>
      </c>
      <c r="C105" s="74">
        <v>-0.54969999999999997</v>
      </c>
      <c r="D105" s="74">
        <v>0.9032</v>
      </c>
      <c r="E105" s="74">
        <v>-1.1900000000000001E-2</v>
      </c>
      <c r="F105" s="68">
        <v>-1.115</v>
      </c>
      <c r="G105" s="67">
        <v>1.1423565E-2</v>
      </c>
      <c r="H105" s="68">
        <v>-0.970494419</v>
      </c>
      <c r="I105" s="70">
        <f t="shared" si="4"/>
        <v>-0.39581012199999993</v>
      </c>
      <c r="J105" s="17">
        <f t="shared" si="3"/>
        <v>-0.32737898352391842</v>
      </c>
    </row>
    <row r="106" spans="1:10" x14ac:dyDescent="0.25">
      <c r="A106" s="16">
        <v>41669</v>
      </c>
      <c r="B106" s="67">
        <v>-0.43209999999999998</v>
      </c>
      <c r="C106" s="74">
        <v>0.106</v>
      </c>
      <c r="D106" s="74">
        <v>1.0222</v>
      </c>
      <c r="E106" s="74">
        <v>-1.1900000000000001E-2</v>
      </c>
      <c r="F106" s="68">
        <v>-0.84299999999999997</v>
      </c>
      <c r="G106" s="67">
        <v>0.182943932</v>
      </c>
      <c r="H106" s="68">
        <v>-1.0772346310000001</v>
      </c>
      <c r="I106" s="70">
        <f t="shared" si="4"/>
        <v>-0.15044152842857145</v>
      </c>
      <c r="J106" s="17">
        <f t="shared" si="3"/>
        <v>-8.2010389952489923E-2</v>
      </c>
    </row>
    <row r="107" spans="1:10" x14ac:dyDescent="0.25">
      <c r="A107" s="16">
        <v>41698</v>
      </c>
      <c r="B107" s="67">
        <v>-0.63580000000000003</v>
      </c>
      <c r="C107" s="74">
        <v>0.45140000000000002</v>
      </c>
      <c r="D107" s="74">
        <v>0.83799999999999997</v>
      </c>
      <c r="E107" s="74">
        <v>-0.47939999999999999</v>
      </c>
      <c r="F107" s="68">
        <v>-0.94010000000000005</v>
      </c>
      <c r="G107" s="67">
        <v>7.9150607999999997E-2</v>
      </c>
      <c r="H107" s="68">
        <v>-1.0962524849999999</v>
      </c>
      <c r="I107" s="70">
        <f t="shared" si="4"/>
        <v>-0.25471455385714287</v>
      </c>
      <c r="J107" s="17">
        <f t="shared" si="3"/>
        <v>-0.18628341538106136</v>
      </c>
    </row>
    <row r="108" spans="1:10" x14ac:dyDescent="0.25">
      <c r="A108" s="16">
        <v>41728</v>
      </c>
      <c r="B108" s="67">
        <v>-0.40989999999999999</v>
      </c>
      <c r="C108" s="74">
        <v>0.4874</v>
      </c>
      <c r="D108" s="74">
        <v>1.0471999999999999</v>
      </c>
      <c r="E108" s="74">
        <v>-0.82389999999999997</v>
      </c>
      <c r="F108" s="68">
        <v>-0.8901</v>
      </c>
      <c r="G108" s="67">
        <v>0.12832418900000001</v>
      </c>
      <c r="H108" s="68">
        <v>-1.1263417149999999</v>
      </c>
      <c r="I108" s="70">
        <f t="shared" si="4"/>
        <v>-0.22675964657142858</v>
      </c>
      <c r="J108" s="17">
        <f t="shared" si="3"/>
        <v>-0.15832850809534704</v>
      </c>
    </row>
    <row r="109" spans="1:10" x14ac:dyDescent="0.25">
      <c r="A109" s="16">
        <v>41759</v>
      </c>
      <c r="B109" s="67">
        <v>-0.33169999999999999</v>
      </c>
      <c r="C109" s="74">
        <v>1.6916</v>
      </c>
      <c r="D109" s="74">
        <v>1.0777000000000001</v>
      </c>
      <c r="E109" s="74">
        <v>-0.59050000000000002</v>
      </c>
      <c r="F109" s="68">
        <v>2.0500000000000001E-2</v>
      </c>
      <c r="G109" s="67">
        <v>0.15888880899999999</v>
      </c>
      <c r="H109" s="68">
        <v>-1.2470740789999999</v>
      </c>
      <c r="I109" s="70">
        <f t="shared" si="4"/>
        <v>0.11134496142857143</v>
      </c>
      <c r="J109" s="17">
        <f t="shared" si="3"/>
        <v>0.17977609990465296</v>
      </c>
    </row>
    <row r="110" spans="1:10" x14ac:dyDescent="0.25">
      <c r="A110" s="16">
        <v>41789</v>
      </c>
      <c r="B110" s="67">
        <v>-1.5504</v>
      </c>
      <c r="C110" s="74">
        <v>1.3885000000000001</v>
      </c>
      <c r="D110" s="74">
        <v>0.60470000000000002</v>
      </c>
      <c r="E110" s="74">
        <v>-1.2948999999999999</v>
      </c>
      <c r="F110" s="68">
        <v>-8.2500000000000004E-2</v>
      </c>
      <c r="G110" s="67">
        <v>6.6914710000000001E-3</v>
      </c>
      <c r="H110" s="68">
        <v>-1.301192637</v>
      </c>
      <c r="I110" s="70">
        <f t="shared" si="4"/>
        <v>-0.31844302371428573</v>
      </c>
      <c r="J110" s="17">
        <f t="shared" si="3"/>
        <v>-0.25001188523820422</v>
      </c>
    </row>
    <row r="111" spans="1:10" x14ac:dyDescent="0.25">
      <c r="A111" s="16">
        <v>41820</v>
      </c>
      <c r="B111" s="67">
        <v>-0.87170000000000003</v>
      </c>
      <c r="C111" s="74">
        <v>1.1534</v>
      </c>
      <c r="D111" s="74">
        <v>-0.17879999999999999</v>
      </c>
      <c r="E111" s="74">
        <v>-0.47660000000000002</v>
      </c>
      <c r="F111" s="68">
        <v>-0.52180000000000004</v>
      </c>
      <c r="G111" s="67">
        <v>3.0058396000000001E-2</v>
      </c>
      <c r="H111" s="68">
        <v>-1.3095403670000001</v>
      </c>
      <c r="I111" s="70">
        <f t="shared" si="4"/>
        <v>-0.3107117101428572</v>
      </c>
      <c r="J111" s="17">
        <f t="shared" si="3"/>
        <v>-0.24228057166677569</v>
      </c>
    </row>
    <row r="112" spans="1:10" x14ac:dyDescent="0.25">
      <c r="A112" s="16">
        <v>41850</v>
      </c>
      <c r="B112" s="67">
        <v>-1.4767999999999999</v>
      </c>
      <c r="C112" s="74">
        <v>-4.1000000000000003E-3</v>
      </c>
      <c r="D112" s="74">
        <v>0.25530000000000003</v>
      </c>
      <c r="E112" s="74">
        <v>-0.47660000000000002</v>
      </c>
      <c r="F112" s="68">
        <v>-0.85089999999999999</v>
      </c>
      <c r="G112" s="67">
        <v>-0.119769422</v>
      </c>
      <c r="H112" s="68">
        <v>-1.342876159</v>
      </c>
      <c r="I112" s="70">
        <f t="shared" si="4"/>
        <v>-0.57367794014285711</v>
      </c>
      <c r="J112" s="17">
        <f t="shared" si="3"/>
        <v>-0.5052468016667756</v>
      </c>
    </row>
    <row r="113" spans="1:10" x14ac:dyDescent="0.25">
      <c r="A113" s="16">
        <v>41881</v>
      </c>
      <c r="B113" s="67">
        <v>-1.6969000000000001</v>
      </c>
      <c r="C113" s="74">
        <v>-0.21249999999999999</v>
      </c>
      <c r="D113" s="74">
        <v>-0.22170000000000001</v>
      </c>
      <c r="E113" s="74">
        <v>0.81930000000000003</v>
      </c>
      <c r="F113" s="68">
        <v>-1.0728</v>
      </c>
      <c r="G113" s="67">
        <v>-0.33589499299999998</v>
      </c>
      <c r="H113" s="68">
        <v>-1.2959630639999999</v>
      </c>
      <c r="I113" s="70">
        <f t="shared" si="4"/>
        <v>-0.57377972242857134</v>
      </c>
      <c r="J113" s="17">
        <f t="shared" si="3"/>
        <v>-0.50534858395248983</v>
      </c>
    </row>
    <row r="114" spans="1:10" x14ac:dyDescent="0.25">
      <c r="A114" s="16">
        <v>41912</v>
      </c>
      <c r="B114" s="67">
        <v>-0.84550000000000003</v>
      </c>
      <c r="C114" s="74">
        <v>0.1489</v>
      </c>
      <c r="D114" s="74">
        <v>-0.37859999999999999</v>
      </c>
      <c r="E114" s="74">
        <v>1.5811999999999999</v>
      </c>
      <c r="F114" s="68">
        <v>-0.4219</v>
      </c>
      <c r="G114" s="67">
        <v>-0.23649012899999999</v>
      </c>
      <c r="H114" s="68">
        <v>-1.1642336639999999</v>
      </c>
      <c r="I114" s="70">
        <f t="shared" si="4"/>
        <v>-0.18808911328571429</v>
      </c>
      <c r="J114" s="17">
        <f t="shared" si="3"/>
        <v>-0.11965797480963276</v>
      </c>
    </row>
    <row r="115" spans="1:10" x14ac:dyDescent="0.25">
      <c r="A115" s="16">
        <v>41942</v>
      </c>
      <c r="B115" s="67">
        <v>-0.94040000000000001</v>
      </c>
      <c r="C115" s="74">
        <v>0.60740000000000005</v>
      </c>
      <c r="D115" s="74">
        <v>1.099</v>
      </c>
      <c r="E115" s="74">
        <v>1.5811999999999999</v>
      </c>
      <c r="F115" s="68">
        <v>-5.7700000000000001E-2</v>
      </c>
      <c r="G115" s="67">
        <v>-0.248034691</v>
      </c>
      <c r="H115" s="68">
        <v>-1.1463113009999999</v>
      </c>
      <c r="I115" s="70">
        <f t="shared" si="4"/>
        <v>0.127879144</v>
      </c>
      <c r="J115" s="17">
        <f t="shared" si="3"/>
        <v>0.19631028247608151</v>
      </c>
    </row>
    <row r="116" spans="1:10" x14ac:dyDescent="0.25">
      <c r="A116" s="16">
        <v>41973</v>
      </c>
      <c r="B116" s="67">
        <v>-0.63490000000000002</v>
      </c>
      <c r="C116" s="74">
        <v>0.1012</v>
      </c>
      <c r="D116" s="74">
        <v>1.1954</v>
      </c>
      <c r="E116" s="74">
        <v>-0.1434</v>
      </c>
      <c r="F116" s="68">
        <v>-1.0544</v>
      </c>
      <c r="G116" s="67">
        <v>-0.11224988499999999</v>
      </c>
      <c r="H116" s="68">
        <v>-0.85517803400000003</v>
      </c>
      <c r="I116" s="70">
        <f t="shared" si="4"/>
        <v>-0.21478970271428574</v>
      </c>
      <c r="J116" s="17">
        <f t="shared" si="3"/>
        <v>-0.1463585642382042</v>
      </c>
    </row>
    <row r="117" spans="1:10" x14ac:dyDescent="0.25">
      <c r="A117" s="16">
        <v>42003</v>
      </c>
      <c r="B117" s="67">
        <v>-0.40450000000000003</v>
      </c>
      <c r="C117" s="74">
        <v>0.35880000000000001</v>
      </c>
      <c r="D117" s="74">
        <v>1.1666000000000001</v>
      </c>
      <c r="E117" s="74">
        <v>-0.32650000000000001</v>
      </c>
      <c r="F117" s="68">
        <v>-1.1355999999999999</v>
      </c>
      <c r="G117" s="67">
        <v>-4.9595880000000002E-2</v>
      </c>
      <c r="H117" s="68">
        <v>-0.89593746200000002</v>
      </c>
      <c r="I117" s="70">
        <f t="shared" si="4"/>
        <v>-0.18381904885714287</v>
      </c>
      <c r="J117" s="17">
        <f t="shared" si="3"/>
        <v>-0.11538791038106135</v>
      </c>
    </row>
    <row r="118" spans="1:10" x14ac:dyDescent="0.25">
      <c r="A118" s="16">
        <v>42034</v>
      </c>
      <c r="B118" s="67">
        <v>-0.41520000000000001</v>
      </c>
      <c r="C118" s="74">
        <v>0.64570000000000005</v>
      </c>
      <c r="D118" s="74">
        <v>0.99470000000000003</v>
      </c>
      <c r="E118" s="74">
        <v>0.44269999999999998</v>
      </c>
      <c r="F118" s="68">
        <v>-0.88300000000000001</v>
      </c>
      <c r="G118" s="67">
        <v>7.2785126000000006E-2</v>
      </c>
      <c r="H118" s="68">
        <v>-0.918076267</v>
      </c>
      <c r="I118" s="70">
        <f t="shared" si="4"/>
        <v>-8.6273058571428706E-3</v>
      </c>
      <c r="J118" s="17">
        <f t="shared" si="3"/>
        <v>5.9803832618938652E-2</v>
      </c>
    </row>
    <row r="119" spans="1:10" x14ac:dyDescent="0.25">
      <c r="A119" s="16">
        <v>42063</v>
      </c>
      <c r="B119" s="67">
        <v>1.9199999999999998E-2</v>
      </c>
      <c r="C119" s="74">
        <v>0.59150000000000003</v>
      </c>
      <c r="D119" s="74">
        <v>1.2834000000000001</v>
      </c>
      <c r="E119" s="74">
        <v>0.70750000000000002</v>
      </c>
      <c r="F119" s="68">
        <v>-0.216</v>
      </c>
      <c r="G119" s="67">
        <v>0.30418461499999999</v>
      </c>
      <c r="H119" s="68">
        <v>-0.96044050199999997</v>
      </c>
      <c r="I119" s="70">
        <f t="shared" si="4"/>
        <v>0.24704915900000005</v>
      </c>
      <c r="J119" s="17">
        <f t="shared" si="3"/>
        <v>0.31548029747608158</v>
      </c>
    </row>
    <row r="120" spans="1:10" x14ac:dyDescent="0.25">
      <c r="A120" s="16">
        <v>42093</v>
      </c>
      <c r="B120" s="67">
        <v>-0.2591</v>
      </c>
      <c r="C120" s="74">
        <v>1.0996999999999999</v>
      </c>
      <c r="D120" s="74">
        <v>1.0286</v>
      </c>
      <c r="E120" s="74">
        <v>0.70750000000000002</v>
      </c>
      <c r="F120" s="68">
        <v>0.42020000000000002</v>
      </c>
      <c r="G120" s="67">
        <v>0.451098</v>
      </c>
      <c r="H120" s="68">
        <v>-0.72188022200000002</v>
      </c>
      <c r="I120" s="70">
        <f t="shared" si="4"/>
        <v>0.38944539685714286</v>
      </c>
      <c r="J120" s="17">
        <f t="shared" si="3"/>
        <v>0.45787653533322437</v>
      </c>
    </row>
    <row r="121" spans="1:10" x14ac:dyDescent="0.25">
      <c r="A121" s="16">
        <v>42124</v>
      </c>
      <c r="B121" s="67">
        <v>-5.1900000000000002E-2</v>
      </c>
      <c r="C121" s="74">
        <v>0.33800000000000002</v>
      </c>
      <c r="D121" s="74">
        <v>0.48830000000000001</v>
      </c>
      <c r="E121" s="74">
        <v>0.71299999999999997</v>
      </c>
      <c r="F121" s="68">
        <v>-0.21740000000000001</v>
      </c>
      <c r="G121" s="67">
        <v>0.37610203199999998</v>
      </c>
      <c r="H121" s="68">
        <v>-0.65106494100000001</v>
      </c>
      <c r="I121" s="70">
        <f t="shared" si="4"/>
        <v>0.14214815585714285</v>
      </c>
      <c r="J121" s="17">
        <f t="shared" si="3"/>
        <v>0.21057929433322436</v>
      </c>
    </row>
    <row r="122" spans="1:10" x14ac:dyDescent="0.25">
      <c r="A122" s="16">
        <v>42154</v>
      </c>
      <c r="B122" s="67">
        <v>-4.8000000000000001E-2</v>
      </c>
      <c r="C122" s="74">
        <v>0.61899999999999999</v>
      </c>
      <c r="D122" s="74">
        <v>0.54679999999999995</v>
      </c>
      <c r="E122" s="74">
        <v>0.38519999999999999</v>
      </c>
      <c r="F122" s="68">
        <v>-6.2100000000000002E-2</v>
      </c>
      <c r="G122" s="67">
        <v>0.29195426699999999</v>
      </c>
      <c r="H122" s="68">
        <v>-0.43900165400000002</v>
      </c>
      <c r="I122" s="70">
        <f t="shared" si="4"/>
        <v>0.18483608757142855</v>
      </c>
      <c r="J122" s="17">
        <f t="shared" si="3"/>
        <v>0.25326722604751006</v>
      </c>
    </row>
    <row r="123" spans="1:10" x14ac:dyDescent="0.25">
      <c r="A123" s="16">
        <v>42185</v>
      </c>
      <c r="B123" s="67">
        <v>-0.16059999999999999</v>
      </c>
      <c r="C123" s="74">
        <v>0.2152</v>
      </c>
      <c r="D123" s="74">
        <v>0.40100000000000002</v>
      </c>
      <c r="E123" s="74">
        <v>0.44550000000000001</v>
      </c>
      <c r="F123" s="68">
        <v>-0.6179</v>
      </c>
      <c r="G123" s="67">
        <v>0.239923635</v>
      </c>
      <c r="H123" s="68">
        <v>-0.44560279000000003</v>
      </c>
      <c r="I123" s="70">
        <f t="shared" si="4"/>
        <v>1.1074406428571429E-2</v>
      </c>
      <c r="J123" s="17">
        <f t="shared" si="3"/>
        <v>7.9505544904652947E-2</v>
      </c>
    </row>
    <row r="124" spans="1:10" x14ac:dyDescent="0.25">
      <c r="A124" s="16">
        <v>42215</v>
      </c>
      <c r="B124" s="67">
        <v>6.1800000000000001E-2</v>
      </c>
      <c r="C124" s="74">
        <v>-0.1216</v>
      </c>
      <c r="D124" s="74">
        <v>0.26469999999999999</v>
      </c>
      <c r="E124" s="74">
        <v>0.44550000000000001</v>
      </c>
      <c r="F124" s="68">
        <v>-1.1671</v>
      </c>
      <c r="G124" s="67">
        <v>0.25250760500000002</v>
      </c>
      <c r="H124" s="68">
        <v>-0.513331325</v>
      </c>
      <c r="I124" s="70">
        <f t="shared" si="4"/>
        <v>-0.11107481714285715</v>
      </c>
      <c r="J124" s="17">
        <f t="shared" si="3"/>
        <v>-4.2643678666775625E-2</v>
      </c>
    </row>
    <row r="125" spans="1:10" x14ac:dyDescent="0.25">
      <c r="A125" s="16">
        <v>42246</v>
      </c>
      <c r="B125" s="67">
        <v>-0.20499999999999999</v>
      </c>
      <c r="C125" s="74">
        <v>-0.23219999999999999</v>
      </c>
      <c r="D125" s="74">
        <v>-2.1999999999999999E-2</v>
      </c>
      <c r="E125" s="74">
        <v>0.13120000000000001</v>
      </c>
      <c r="F125" s="68">
        <v>-1.5489999999999999</v>
      </c>
      <c r="G125" s="67">
        <v>0.14752306300000001</v>
      </c>
      <c r="H125" s="68">
        <v>-0.39843022500000003</v>
      </c>
      <c r="I125" s="70">
        <f t="shared" si="4"/>
        <v>-0.30398673742857135</v>
      </c>
      <c r="J125" s="17">
        <f t="shared" si="3"/>
        <v>-0.23555559895248984</v>
      </c>
    </row>
    <row r="126" spans="1:10" x14ac:dyDescent="0.25">
      <c r="A126" s="16">
        <v>42277</v>
      </c>
      <c r="B126" s="67">
        <v>-0.15590000000000001</v>
      </c>
      <c r="C126" s="74">
        <v>0.1399</v>
      </c>
      <c r="D126" s="74">
        <v>0.2276</v>
      </c>
      <c r="E126" s="74">
        <v>-0.57299999999999995</v>
      </c>
      <c r="F126" s="68">
        <v>-0.45150000000000001</v>
      </c>
      <c r="G126" s="67">
        <v>0.38041956300000002</v>
      </c>
      <c r="H126" s="68">
        <v>-0.57094945799999997</v>
      </c>
      <c r="I126" s="70">
        <f t="shared" si="4"/>
        <v>-0.14334712785714285</v>
      </c>
      <c r="J126" s="17">
        <f t="shared" si="3"/>
        <v>-7.4915989381061324E-2</v>
      </c>
    </row>
    <row r="127" spans="1:10" x14ac:dyDescent="0.25">
      <c r="A127" s="16">
        <v>42307</v>
      </c>
      <c r="B127" s="67">
        <v>-0.87209999999999999</v>
      </c>
      <c r="C127" s="74">
        <v>0.52890000000000004</v>
      </c>
      <c r="D127" s="74">
        <v>0.17119999999999999</v>
      </c>
      <c r="E127" s="74">
        <v>-0.81320000000000003</v>
      </c>
      <c r="F127" s="68">
        <v>0.38840000000000002</v>
      </c>
      <c r="G127" s="67">
        <v>0.35901464700000002</v>
      </c>
      <c r="H127" s="68">
        <v>-0.45550180699999998</v>
      </c>
      <c r="I127" s="70">
        <f t="shared" si="4"/>
        <v>-9.9041022857142849E-2</v>
      </c>
      <c r="J127" s="17">
        <f t="shared" si="3"/>
        <v>-3.0609884381061325E-2</v>
      </c>
    </row>
    <row r="128" spans="1:10" x14ac:dyDescent="0.25">
      <c r="A128" s="16">
        <v>42338</v>
      </c>
      <c r="B128" s="67">
        <v>-1.0081</v>
      </c>
      <c r="C128" s="74">
        <v>0.59809999999999997</v>
      </c>
      <c r="D128" s="74">
        <v>0.3382</v>
      </c>
      <c r="E128" s="74">
        <v>-1.851</v>
      </c>
      <c r="F128" s="68">
        <v>0.40529999999999999</v>
      </c>
      <c r="G128" s="67">
        <v>0.30790515299999999</v>
      </c>
      <c r="H128" s="68">
        <v>-0.42952538899999998</v>
      </c>
      <c r="I128" s="70">
        <f t="shared" si="4"/>
        <v>-0.2341600337142857</v>
      </c>
      <c r="J128" s="17">
        <f t="shared" si="3"/>
        <v>-0.16572889523820417</v>
      </c>
    </row>
    <row r="129" spans="1:10" x14ac:dyDescent="0.25">
      <c r="A129" s="16">
        <v>42368</v>
      </c>
      <c r="B129" s="67">
        <v>-0.64059999999999995</v>
      </c>
      <c r="C129" s="74">
        <v>1.4336</v>
      </c>
      <c r="D129" s="74">
        <v>0.27079999999999999</v>
      </c>
      <c r="E129" s="74">
        <v>-1.69235</v>
      </c>
      <c r="F129" s="68">
        <v>-0.96222249999999998</v>
      </c>
      <c r="G129" s="67">
        <v>0.29967348199999999</v>
      </c>
      <c r="H129" s="68">
        <v>-0.514415446</v>
      </c>
      <c r="I129" s="70">
        <f t="shared" si="4"/>
        <v>-0.2579306377142857</v>
      </c>
      <c r="J129" s="17">
        <f t="shared" si="3"/>
        <v>-0.18949949923820419</v>
      </c>
    </row>
    <row r="130" spans="1:10" x14ac:dyDescent="0.25">
      <c r="A130" s="16">
        <v>42399</v>
      </c>
      <c r="B130" s="67">
        <v>-0.69779999999999998</v>
      </c>
      <c r="C130" s="74">
        <v>1.9447000000000001</v>
      </c>
      <c r="D130" s="74">
        <v>-3.833756E-2</v>
      </c>
      <c r="E130" s="74">
        <v>-1.507649</v>
      </c>
      <c r="F130" s="68">
        <v>-0.90646470000000001</v>
      </c>
      <c r="G130" s="67">
        <v>0.21038105100000001</v>
      </c>
      <c r="H130" s="68">
        <v>-0.68380496300000004</v>
      </c>
      <c r="I130" s="70">
        <f t="shared" si="4"/>
        <v>-0.23985359599999997</v>
      </c>
      <c r="J130" s="17">
        <f t="shared" si="3"/>
        <v>-0.17142245752391844</v>
      </c>
    </row>
    <row r="131" spans="1:10" x14ac:dyDescent="0.25">
      <c r="A131" s="16">
        <v>42429</v>
      </c>
      <c r="B131" s="67">
        <v>-1.4494689999999999</v>
      </c>
      <c r="C131" s="74">
        <v>1.3937470000000001</v>
      </c>
      <c r="D131" s="74">
        <v>-0.4739698</v>
      </c>
      <c r="E131" s="74">
        <v>-1.026467</v>
      </c>
      <c r="F131" s="68">
        <v>0.68613440000000003</v>
      </c>
      <c r="G131" s="67">
        <v>-3.9735316E-2</v>
      </c>
      <c r="H131" s="68">
        <v>-1.5822543979999999</v>
      </c>
      <c r="I131" s="70">
        <f t="shared" si="4"/>
        <v>-0.35600201628571426</v>
      </c>
      <c r="J131" s="17">
        <f t="shared" ref="J131:J194" si="5">I131-$M$2</f>
        <v>-0.28757087780963275</v>
      </c>
    </row>
    <row r="132" spans="1:10" x14ac:dyDescent="0.25">
      <c r="A132" s="16">
        <v>42459</v>
      </c>
      <c r="B132" s="67">
        <v>-0.62013390000000002</v>
      </c>
      <c r="C132" s="74">
        <v>1.4414800000000001</v>
      </c>
      <c r="D132" s="74">
        <v>-0.38164439999999999</v>
      </c>
      <c r="E132" s="74">
        <v>-1.026467</v>
      </c>
      <c r="F132" s="68">
        <v>0.8181235</v>
      </c>
      <c r="G132" s="67">
        <v>8.6808416999999999E-2</v>
      </c>
      <c r="H132" s="68">
        <v>-1.3403321370000001</v>
      </c>
      <c r="I132" s="70">
        <f t="shared" si="4"/>
        <v>-0.14602364571428575</v>
      </c>
      <c r="J132" s="17">
        <f t="shared" si="5"/>
        <v>-7.7592507238204225E-2</v>
      </c>
    </row>
    <row r="133" spans="1:10" x14ac:dyDescent="0.25">
      <c r="A133" s="16">
        <v>42490</v>
      </c>
      <c r="B133" s="67">
        <v>-0.42022330000000002</v>
      </c>
      <c r="C133" s="74">
        <v>0.84408039999999995</v>
      </c>
      <c r="D133" s="74">
        <v>-0.12294869999999999</v>
      </c>
      <c r="E133" s="74">
        <v>0.44899159999999999</v>
      </c>
      <c r="F133" s="68">
        <v>-0.5142468</v>
      </c>
      <c r="G133" s="67">
        <v>0.113531271</v>
      </c>
      <c r="H133" s="68">
        <v>-1.485768744</v>
      </c>
      <c r="I133" s="70">
        <f t="shared" si="4"/>
        <v>-0.16236918185714286</v>
      </c>
      <c r="J133" s="17">
        <f t="shared" si="5"/>
        <v>-9.3938043381061334E-2</v>
      </c>
    </row>
    <row r="134" spans="1:10" x14ac:dyDescent="0.25">
      <c r="A134" s="16">
        <v>42520</v>
      </c>
      <c r="B134" s="67">
        <v>-0.15244530000000001</v>
      </c>
      <c r="C134" s="74">
        <v>0.78956789999999999</v>
      </c>
      <c r="D134" s="74">
        <v>4.8141000000000003E-2</v>
      </c>
      <c r="E134" s="74">
        <v>0.46253759999999999</v>
      </c>
      <c r="F134" s="68">
        <v>-0.5886863</v>
      </c>
      <c r="G134" s="67">
        <v>6.8585015999999999E-2</v>
      </c>
      <c r="H134" s="68">
        <v>-1.32963367</v>
      </c>
      <c r="I134" s="70">
        <f t="shared" si="4"/>
        <v>-0.10027625057142857</v>
      </c>
      <c r="J134" s="17">
        <f t="shared" si="5"/>
        <v>-3.1845112095347045E-2</v>
      </c>
    </row>
    <row r="135" spans="1:10" x14ac:dyDescent="0.25">
      <c r="A135" s="16">
        <v>42551</v>
      </c>
      <c r="B135" s="67">
        <v>0.1819113</v>
      </c>
      <c r="C135" s="74">
        <v>0.44250820000000002</v>
      </c>
      <c r="D135" s="74">
        <v>0.62362119999999999</v>
      </c>
      <c r="E135" s="74">
        <v>-0.12610850000000001</v>
      </c>
      <c r="F135" s="68">
        <v>-0.50917639999999997</v>
      </c>
      <c r="G135" s="67">
        <v>0.129211353</v>
      </c>
      <c r="H135" s="68">
        <v>-1.039236171</v>
      </c>
      <c r="I135" s="70">
        <f t="shared" si="4"/>
        <v>-4.2467002571428561E-2</v>
      </c>
      <c r="J135" s="17">
        <f t="shared" si="5"/>
        <v>2.5964135904652963E-2</v>
      </c>
    </row>
    <row r="136" spans="1:10" x14ac:dyDescent="0.25">
      <c r="A136" s="16">
        <v>42581</v>
      </c>
      <c r="B136" s="67">
        <v>-0.54273210000000005</v>
      </c>
      <c r="C136" s="74">
        <v>0.43605640000000001</v>
      </c>
      <c r="D136" s="74">
        <v>0.75271060000000001</v>
      </c>
      <c r="E136" s="74">
        <v>-1.0778129999999999</v>
      </c>
      <c r="F136" s="68">
        <v>0.55571340000000002</v>
      </c>
      <c r="G136" s="67">
        <v>0.11216525400000001</v>
      </c>
      <c r="H136" s="68">
        <v>-0.77051424499999999</v>
      </c>
      <c r="I136" s="70">
        <f t="shared" si="4"/>
        <v>-7.6344812999999984E-2</v>
      </c>
      <c r="J136" s="17">
        <f t="shared" si="5"/>
        <v>-7.9136745239184597E-3</v>
      </c>
    </row>
    <row r="137" spans="1:10" x14ac:dyDescent="0.25">
      <c r="A137" s="16">
        <v>42612</v>
      </c>
      <c r="B137" s="67">
        <v>-0.74055150000000003</v>
      </c>
      <c r="C137" s="74">
        <v>0.54913880000000004</v>
      </c>
      <c r="D137" s="74">
        <v>0.35041410000000001</v>
      </c>
      <c r="E137" s="74">
        <v>-1.0778129999999999</v>
      </c>
      <c r="F137" s="68">
        <v>-0.25212990000000002</v>
      </c>
      <c r="G137" s="67">
        <v>-2.5154611E-2</v>
      </c>
      <c r="H137" s="68">
        <v>-0.74098244199999996</v>
      </c>
      <c r="I137" s="70">
        <f t="shared" si="4"/>
        <v>-0.27672550757142861</v>
      </c>
      <c r="J137" s="17">
        <f t="shared" si="5"/>
        <v>-0.2082943690953471</v>
      </c>
    </row>
    <row r="138" spans="1:10" x14ac:dyDescent="0.25">
      <c r="A138" s="16">
        <v>42643</v>
      </c>
      <c r="B138" s="67">
        <v>-1.1508670000000001</v>
      </c>
      <c r="C138" s="74">
        <v>0.25964470000000001</v>
      </c>
      <c r="D138" s="74">
        <v>0.64188210000000001</v>
      </c>
      <c r="E138" s="74">
        <v>-0.81612030000000002</v>
      </c>
      <c r="F138" s="68">
        <v>-1.244993</v>
      </c>
      <c r="G138" s="67">
        <v>7.8911464000000001E-2</v>
      </c>
      <c r="H138" s="68">
        <v>-0.75674407200000005</v>
      </c>
      <c r="I138" s="70">
        <f t="shared" si="4"/>
        <v>-0.42689801542857148</v>
      </c>
      <c r="J138" s="17">
        <f t="shared" si="5"/>
        <v>-0.35846687695248997</v>
      </c>
    </row>
    <row r="139" spans="1:10" x14ac:dyDescent="0.25">
      <c r="A139" s="16">
        <v>42673</v>
      </c>
      <c r="B139" s="67">
        <v>-1.7370119999999999E-2</v>
      </c>
      <c r="C139" s="74">
        <v>7.1041750000000001E-2</v>
      </c>
      <c r="D139" s="74">
        <v>0.70073929999999995</v>
      </c>
      <c r="E139" s="74">
        <v>-1.1154900000000001</v>
      </c>
      <c r="F139" s="68">
        <v>-1.1852450000000001</v>
      </c>
      <c r="G139" s="67">
        <v>0.233987584</v>
      </c>
      <c r="H139" s="68">
        <v>-0.76077681200000002</v>
      </c>
      <c r="I139" s="70">
        <f t="shared" si="4"/>
        <v>-0.29615904257142855</v>
      </c>
      <c r="J139" s="17">
        <f t="shared" si="5"/>
        <v>-0.22772790409534704</v>
      </c>
    </row>
    <row r="140" spans="1:10" x14ac:dyDescent="0.25">
      <c r="A140" s="16">
        <v>42704</v>
      </c>
      <c r="B140" s="67">
        <v>-0.22751779999999999</v>
      </c>
      <c r="C140" s="74">
        <v>0.20365059999999999</v>
      </c>
      <c r="D140" s="74">
        <v>0.12328799999999999</v>
      </c>
      <c r="E140" s="74">
        <v>0.2248397</v>
      </c>
      <c r="F140" s="68">
        <v>-0.89601889999999995</v>
      </c>
      <c r="G140" s="67">
        <v>0.16044102199999999</v>
      </c>
      <c r="H140" s="68">
        <v>-0.66568282300000003</v>
      </c>
      <c r="I140" s="70">
        <f t="shared" si="4"/>
        <v>-0.15385717157142859</v>
      </c>
      <c r="J140" s="17">
        <f t="shared" si="5"/>
        <v>-8.5426033095347062E-2</v>
      </c>
    </row>
    <row r="141" spans="1:10" x14ac:dyDescent="0.25">
      <c r="A141" s="16">
        <v>42734</v>
      </c>
      <c r="B141" s="67">
        <v>7.3123569999999999E-2</v>
      </c>
      <c r="C141" s="74">
        <v>0.1599834</v>
      </c>
      <c r="D141" s="74">
        <v>0.69162889999999999</v>
      </c>
      <c r="E141" s="74">
        <v>0.69948319999999997</v>
      </c>
      <c r="F141" s="68">
        <v>-0.47783550000000002</v>
      </c>
      <c r="G141" s="67">
        <v>0.292716476</v>
      </c>
      <c r="H141" s="68">
        <v>-0.36339824900000001</v>
      </c>
      <c r="I141" s="70">
        <f t="shared" si="4"/>
        <v>0.15367168528571429</v>
      </c>
      <c r="J141" s="17">
        <f t="shared" si="5"/>
        <v>0.2221028237617958</v>
      </c>
    </row>
    <row r="142" spans="1:10" x14ac:dyDescent="0.25">
      <c r="A142" s="16">
        <v>42765</v>
      </c>
      <c r="B142" s="67">
        <v>1.466594</v>
      </c>
      <c r="C142" s="74">
        <v>-9.2393450000000002E-2</v>
      </c>
      <c r="D142" s="74">
        <v>0.59246699999999997</v>
      </c>
      <c r="E142" s="74">
        <v>0.69948319999999997</v>
      </c>
      <c r="F142" s="68">
        <v>-0.65396160000000003</v>
      </c>
      <c r="G142" s="67">
        <v>0.39911754900000002</v>
      </c>
      <c r="H142" s="68">
        <v>-0.15470435900000001</v>
      </c>
      <c r="I142" s="70">
        <f t="shared" si="4"/>
        <v>0.32237176285714281</v>
      </c>
      <c r="J142" s="17">
        <f t="shared" si="5"/>
        <v>0.39080290133322432</v>
      </c>
    </row>
    <row r="143" spans="1:10" x14ac:dyDescent="0.25">
      <c r="A143" s="16">
        <v>42794</v>
      </c>
      <c r="B143" s="67">
        <v>1.0933489999999999</v>
      </c>
      <c r="C143" s="74">
        <v>0.17634929999999999</v>
      </c>
      <c r="D143" s="74">
        <v>0.20833289999999999</v>
      </c>
      <c r="E143" s="74">
        <v>-0.1199713</v>
      </c>
      <c r="F143" s="68">
        <v>-1.071556</v>
      </c>
      <c r="G143" s="67">
        <v>0.27603813799999999</v>
      </c>
      <c r="H143" s="68">
        <v>0.152583992</v>
      </c>
      <c r="I143" s="70">
        <f t="shared" si="4"/>
        <v>0.10216086142857142</v>
      </c>
      <c r="J143" s="17">
        <f t="shared" si="5"/>
        <v>0.17059199990465296</v>
      </c>
    </row>
    <row r="144" spans="1:10" x14ac:dyDescent="0.25">
      <c r="A144" s="16">
        <v>42824</v>
      </c>
      <c r="B144" s="67">
        <v>0.4392182</v>
      </c>
      <c r="C144" s="74">
        <v>0.5785941</v>
      </c>
      <c r="D144" s="74">
        <v>6.4705979999999996E-2</v>
      </c>
      <c r="E144" s="74">
        <v>-0.1199713</v>
      </c>
      <c r="F144" s="68">
        <v>-1.8275159999999999</v>
      </c>
      <c r="G144" s="67">
        <v>0.168688651</v>
      </c>
      <c r="H144" s="68">
        <v>8.2038100000000006E-3</v>
      </c>
      <c r="I144" s="70">
        <f t="shared" si="4"/>
        <v>-9.8296651285714257E-2</v>
      </c>
      <c r="J144" s="17">
        <f t="shared" si="5"/>
        <v>-2.9865512809632733E-2</v>
      </c>
    </row>
    <row r="145" spans="1:10" x14ac:dyDescent="0.25">
      <c r="A145" s="16">
        <v>42855</v>
      </c>
      <c r="B145" s="67">
        <v>7.8065129999999996E-2</v>
      </c>
      <c r="C145" s="74">
        <v>0.96044390000000002</v>
      </c>
      <c r="D145" s="74">
        <v>0.59763250000000001</v>
      </c>
      <c r="E145" s="74">
        <v>-1.2592730000000001</v>
      </c>
      <c r="F145" s="68">
        <v>-0.80042579999999997</v>
      </c>
      <c r="G145" s="67">
        <v>0.29505520099999999</v>
      </c>
      <c r="H145" s="68">
        <v>0.10754370100000001</v>
      </c>
      <c r="I145" s="70">
        <f t="shared" si="4"/>
        <v>-2.994052571428586E-3</v>
      </c>
      <c r="J145" s="17">
        <f t="shared" si="5"/>
        <v>6.5437085904652942E-2</v>
      </c>
    </row>
    <row r="146" spans="1:10" x14ac:dyDescent="0.25">
      <c r="A146" s="16">
        <v>42885</v>
      </c>
      <c r="B146" s="67">
        <v>-7.5870599999999996E-2</v>
      </c>
      <c r="C146" s="74">
        <v>0.74555850000000001</v>
      </c>
      <c r="D146" s="74">
        <v>0.41105589999999997</v>
      </c>
      <c r="E146" s="74">
        <v>-1.1719059999999999</v>
      </c>
      <c r="F146" s="68">
        <v>-0.31950250000000002</v>
      </c>
      <c r="G146" s="67">
        <v>0.30299007700000002</v>
      </c>
      <c r="H146" s="68">
        <v>3.6668673999999998E-2</v>
      </c>
      <c r="I146" s="70">
        <f t="shared" si="4"/>
        <v>-1.0143706999999979E-2</v>
      </c>
      <c r="J146" s="17">
        <f t="shared" si="5"/>
        <v>5.8287431476081543E-2</v>
      </c>
    </row>
    <row r="147" spans="1:10" x14ac:dyDescent="0.25">
      <c r="A147" s="16">
        <v>42916</v>
      </c>
      <c r="B147" s="67">
        <v>-0.433388</v>
      </c>
      <c r="C147" s="74">
        <v>1.157648</v>
      </c>
      <c r="D147" s="74">
        <v>0.50323530000000005</v>
      </c>
      <c r="E147" s="74">
        <v>-0.35123900000000002</v>
      </c>
      <c r="F147" s="68">
        <v>1.0553099999999999E-2</v>
      </c>
      <c r="G147" s="67">
        <v>0.475636695</v>
      </c>
      <c r="H147" s="68">
        <v>-7.0077827999999995E-2</v>
      </c>
      <c r="I147" s="70">
        <f t="shared" si="4"/>
        <v>0.18462403814285716</v>
      </c>
      <c r="J147" s="17">
        <f t="shared" si="5"/>
        <v>0.25305517661893867</v>
      </c>
    </row>
    <row r="148" spans="1:10" x14ac:dyDescent="0.25">
      <c r="A148" s="16">
        <v>42946</v>
      </c>
      <c r="B148" s="67">
        <v>0.103357</v>
      </c>
      <c r="C148" s="74">
        <v>0.72786519999999999</v>
      </c>
      <c r="D148" s="74">
        <v>0.44978899999999999</v>
      </c>
      <c r="E148" s="74">
        <v>-0.38665709999999998</v>
      </c>
      <c r="F148" s="68">
        <v>0.27958490000000003</v>
      </c>
      <c r="G148" s="67">
        <v>0.54922992299999995</v>
      </c>
      <c r="H148" s="68">
        <v>2.6133579000000001E-2</v>
      </c>
      <c r="I148" s="70">
        <f t="shared" ref="I148:I211" si="6">AVERAGE(B148:H148)</f>
        <v>0.24990035742857142</v>
      </c>
      <c r="J148" s="17">
        <f t="shared" si="5"/>
        <v>0.31833149590465293</v>
      </c>
    </row>
    <row r="149" spans="1:10" x14ac:dyDescent="0.25">
      <c r="A149" s="16">
        <v>42977</v>
      </c>
      <c r="B149" s="67">
        <v>-5.2875819999999997E-2</v>
      </c>
      <c r="C149" s="74">
        <v>0.3063767</v>
      </c>
      <c r="D149" s="74">
        <v>0.81731529999999997</v>
      </c>
      <c r="E149" s="74">
        <v>-0.1878108</v>
      </c>
      <c r="F149" s="68">
        <v>0.90484050000000005</v>
      </c>
      <c r="G149" s="67">
        <v>0.59466330599999995</v>
      </c>
      <c r="H149" s="68">
        <v>0.115416592</v>
      </c>
      <c r="I149" s="70">
        <f t="shared" si="6"/>
        <v>0.3568465397142857</v>
      </c>
      <c r="J149" s="17">
        <f t="shared" si="5"/>
        <v>0.42527767819036721</v>
      </c>
    </row>
    <row r="150" spans="1:10" x14ac:dyDescent="0.25">
      <c r="A150" s="16">
        <v>43008</v>
      </c>
      <c r="B150" s="67">
        <v>-0.1065016</v>
      </c>
      <c r="C150" s="74">
        <v>-0.28746450000000001</v>
      </c>
      <c r="D150" s="74">
        <v>0.64677790000000002</v>
      </c>
      <c r="E150" s="74">
        <v>-0.40529730000000003</v>
      </c>
      <c r="F150" s="68">
        <v>-8.2679559999999999E-2</v>
      </c>
      <c r="G150" s="67">
        <v>0.58107429600000005</v>
      </c>
      <c r="H150" s="68">
        <v>5.1759396999999999E-2</v>
      </c>
      <c r="I150" s="70">
        <f t="shared" si="6"/>
        <v>5.6809804714285719E-2</v>
      </c>
      <c r="J150" s="17">
        <f t="shared" si="5"/>
        <v>0.12524094319036724</v>
      </c>
    </row>
    <row r="151" spans="1:10" x14ac:dyDescent="0.25">
      <c r="A151" s="16">
        <v>43038</v>
      </c>
      <c r="B151" s="67">
        <v>0.57405720000000005</v>
      </c>
      <c r="C151" s="74">
        <v>-0.65196659999999995</v>
      </c>
      <c r="D151" s="74">
        <v>0.76887640000000002</v>
      </c>
      <c r="E151" s="74">
        <v>-0.40529730000000003</v>
      </c>
      <c r="F151" s="68">
        <v>-0.35155330000000001</v>
      </c>
      <c r="G151" s="67">
        <v>0.68659073100000001</v>
      </c>
      <c r="H151" s="68">
        <v>1.5744517E-2</v>
      </c>
      <c r="I151" s="70">
        <f t="shared" si="6"/>
        <v>9.0921664000000013E-2</v>
      </c>
      <c r="J151" s="17">
        <f t="shared" si="5"/>
        <v>0.15935280247608152</v>
      </c>
    </row>
    <row r="152" spans="1:10" x14ac:dyDescent="0.25">
      <c r="A152" s="16">
        <v>43069</v>
      </c>
      <c r="B152" s="67">
        <v>0.52406390000000003</v>
      </c>
      <c r="C152" s="74">
        <v>-0.56310499999999997</v>
      </c>
      <c r="D152" s="74">
        <v>0.74782769999999998</v>
      </c>
      <c r="E152" s="74">
        <v>-1.145195</v>
      </c>
      <c r="F152" s="68">
        <v>-1.3561129999999999</v>
      </c>
      <c r="G152" s="67">
        <v>0.68369810600000003</v>
      </c>
      <c r="H152" s="68">
        <v>-0.26843129500000001</v>
      </c>
      <c r="I152" s="70">
        <f t="shared" si="6"/>
        <v>-0.19675065557142854</v>
      </c>
      <c r="J152" s="17">
        <f t="shared" si="5"/>
        <v>-0.128319517095347</v>
      </c>
    </row>
    <row r="153" spans="1:10" x14ac:dyDescent="0.25">
      <c r="A153" s="16">
        <v>43099</v>
      </c>
      <c r="B153" s="67">
        <v>0.4719024</v>
      </c>
      <c r="C153" s="74">
        <v>-0.56310499999999997</v>
      </c>
      <c r="D153" s="74">
        <v>0.43707990000000002</v>
      </c>
      <c r="E153" s="74">
        <v>-0.44872210000000001</v>
      </c>
      <c r="F153" s="68">
        <v>-1.076476</v>
      </c>
      <c r="G153" s="67">
        <v>0.61416385200000001</v>
      </c>
      <c r="H153" s="68">
        <v>-0.198143074</v>
      </c>
      <c r="I153" s="70">
        <f t="shared" si="6"/>
        <v>-0.10904286028571428</v>
      </c>
      <c r="J153" s="17">
        <f t="shared" si="5"/>
        <v>-4.0611721809632753E-2</v>
      </c>
    </row>
    <row r="154" spans="1:10" x14ac:dyDescent="0.25">
      <c r="A154" s="16">
        <v>43130</v>
      </c>
      <c r="B154" s="67">
        <v>0.72677270000000005</v>
      </c>
      <c r="C154" s="74">
        <v>-0.16903209999999999</v>
      </c>
      <c r="D154" s="74">
        <v>0.64806140000000001</v>
      </c>
      <c r="E154" s="74">
        <v>-0.98993189999999998</v>
      </c>
      <c r="F154" s="68">
        <v>-0.98948950000000002</v>
      </c>
      <c r="G154" s="67">
        <v>0.64535677300000005</v>
      </c>
      <c r="H154" s="68">
        <v>-0.30925608999999998</v>
      </c>
      <c r="I154" s="70">
        <f t="shared" si="6"/>
        <v>-6.2502673857142838E-2</v>
      </c>
      <c r="J154" s="17">
        <f t="shared" si="5"/>
        <v>5.9284646189386864E-3</v>
      </c>
    </row>
    <row r="155" spans="1:10" x14ac:dyDescent="0.25">
      <c r="A155" s="16">
        <v>43159</v>
      </c>
      <c r="B155" s="67">
        <v>1.010904</v>
      </c>
      <c r="C155" s="74">
        <v>8.3387139999999998E-2</v>
      </c>
      <c r="D155" s="74">
        <v>0.1186227</v>
      </c>
      <c r="E155" s="74">
        <v>-2.3264870000000002</v>
      </c>
      <c r="F155" s="68">
        <v>-1.3741909999999999</v>
      </c>
      <c r="G155" s="67">
        <v>0.554140309</v>
      </c>
      <c r="H155" s="68">
        <v>-0.26744124200000002</v>
      </c>
      <c r="I155" s="70">
        <f t="shared" si="6"/>
        <v>-0.31443787042857141</v>
      </c>
      <c r="J155" s="17">
        <f t="shared" si="5"/>
        <v>-0.2460067319524899</v>
      </c>
    </row>
    <row r="156" spans="1:10" x14ac:dyDescent="0.25">
      <c r="A156" s="16">
        <v>43189</v>
      </c>
      <c r="B156" s="67">
        <v>-0.41768820000000001</v>
      </c>
      <c r="C156" s="74">
        <v>-0.15363199999999999</v>
      </c>
      <c r="D156" s="74">
        <v>4.4841640000000002E-2</v>
      </c>
      <c r="E156" s="74">
        <v>-1.736283</v>
      </c>
      <c r="F156" s="68">
        <v>-1.1321349999999999</v>
      </c>
      <c r="G156" s="67">
        <v>0.29828526500000002</v>
      </c>
      <c r="H156" s="68">
        <v>-0.19505895200000001</v>
      </c>
      <c r="I156" s="70">
        <f t="shared" si="6"/>
        <v>-0.47023860671428569</v>
      </c>
      <c r="J156" s="17">
        <f t="shared" si="5"/>
        <v>-0.40180746823820418</v>
      </c>
    </row>
    <row r="157" spans="1:10" x14ac:dyDescent="0.25">
      <c r="A157" s="16">
        <v>43220</v>
      </c>
      <c r="B157" s="67">
        <v>-1.2273639999999999</v>
      </c>
      <c r="C157" s="74">
        <v>-4.0053730000000003E-2</v>
      </c>
      <c r="D157" s="74">
        <v>-7.3465699999999995E-2</v>
      </c>
      <c r="E157" s="74">
        <v>-1.4389259999999999</v>
      </c>
      <c r="F157" s="68">
        <v>-0.91332360000000001</v>
      </c>
      <c r="G157" s="67">
        <v>7.6629720999999998E-2</v>
      </c>
      <c r="H157" s="68">
        <v>-0.32863050199999999</v>
      </c>
      <c r="I157" s="70">
        <f t="shared" si="6"/>
        <v>-0.56359054442857137</v>
      </c>
      <c r="J157" s="17">
        <f t="shared" si="5"/>
        <v>-0.49515940595248986</v>
      </c>
    </row>
    <row r="158" spans="1:10" x14ac:dyDescent="0.25">
      <c r="A158" s="16">
        <v>43250</v>
      </c>
      <c r="B158" s="67">
        <v>-1.0335129999999999</v>
      </c>
      <c r="C158" s="74">
        <v>-0.17115749999999999</v>
      </c>
      <c r="D158" s="74">
        <v>-4.3334820000000003E-2</v>
      </c>
      <c r="E158" s="74">
        <v>-1.785768</v>
      </c>
      <c r="F158" s="68">
        <v>-0.47905530000000002</v>
      </c>
      <c r="G158" s="67">
        <v>-1.9950231999999998E-2</v>
      </c>
      <c r="H158" s="68">
        <v>-0.14512540700000001</v>
      </c>
      <c r="I158" s="70">
        <f t="shared" si="6"/>
        <v>-0.52541489414285714</v>
      </c>
      <c r="J158" s="17">
        <f t="shared" si="5"/>
        <v>-0.45698375566677563</v>
      </c>
    </row>
    <row r="159" spans="1:10" x14ac:dyDescent="0.25">
      <c r="A159" s="16">
        <v>43281</v>
      </c>
      <c r="B159" s="67">
        <v>-1.5691660000000001</v>
      </c>
      <c r="C159" s="74">
        <v>-0.78848980000000002</v>
      </c>
      <c r="D159" s="74">
        <v>-3.731015E-2</v>
      </c>
      <c r="E159" s="74">
        <v>-1.2221850000000001</v>
      </c>
      <c r="F159" s="68">
        <v>-0.930033</v>
      </c>
      <c r="G159" s="67">
        <v>-0.20707240900000001</v>
      </c>
      <c r="H159" s="68">
        <v>0.17171768000000001</v>
      </c>
      <c r="I159" s="70">
        <f t="shared" si="6"/>
        <v>-0.65464838271428571</v>
      </c>
      <c r="J159" s="17">
        <f t="shared" si="5"/>
        <v>-0.5862172442382042</v>
      </c>
    </row>
    <row r="160" spans="1:10" x14ac:dyDescent="0.25">
      <c r="A160" s="16">
        <v>43311</v>
      </c>
      <c r="B160" s="67">
        <v>-1.0203469999999999</v>
      </c>
      <c r="C160" s="74">
        <v>9.9707270000000001E-2</v>
      </c>
      <c r="D160" s="74">
        <v>-0.42702620000000002</v>
      </c>
      <c r="E160" s="74">
        <v>-1.147654</v>
      </c>
      <c r="F160" s="68">
        <v>-0.78546210000000005</v>
      </c>
      <c r="G160" s="67">
        <v>-0.135529119</v>
      </c>
      <c r="H160" s="68">
        <v>3.076135E-2</v>
      </c>
      <c r="I160" s="70">
        <f t="shared" si="6"/>
        <v>-0.4836499712857143</v>
      </c>
      <c r="J160" s="17">
        <f t="shared" si="5"/>
        <v>-0.41521883280963279</v>
      </c>
    </row>
    <row r="161" spans="1:10" x14ac:dyDescent="0.25">
      <c r="A161" s="16">
        <v>43342</v>
      </c>
      <c r="B161" s="67">
        <v>-1.115434</v>
      </c>
      <c r="C161" s="74">
        <v>-9.3961760000000005E-2</v>
      </c>
      <c r="D161" s="74">
        <v>-0.27067059999999998</v>
      </c>
      <c r="E161" s="74">
        <v>-0.91119680000000003</v>
      </c>
      <c r="F161" s="68">
        <v>-0.60676359999999996</v>
      </c>
      <c r="G161" s="67">
        <v>-0.11508077899999999</v>
      </c>
      <c r="H161" s="68">
        <v>0.13185993500000001</v>
      </c>
      <c r="I161" s="70">
        <f t="shared" si="6"/>
        <v>-0.4258925148571428</v>
      </c>
      <c r="J161" s="17">
        <f t="shared" si="5"/>
        <v>-0.35746137638106129</v>
      </c>
    </row>
    <row r="162" spans="1:10" x14ac:dyDescent="0.25">
      <c r="A162" s="16">
        <v>43373</v>
      </c>
      <c r="B162" s="67">
        <v>-1.2226030000000001</v>
      </c>
      <c r="C162" s="74">
        <v>0.45904820000000002</v>
      </c>
      <c r="D162" s="74">
        <v>-3.7103509999999999E-2</v>
      </c>
      <c r="E162" s="74">
        <v>-0.19191859999999999</v>
      </c>
      <c r="F162" s="68">
        <v>-0.61392159999999996</v>
      </c>
      <c r="G162" s="67">
        <v>-0.198744012</v>
      </c>
      <c r="H162" s="68">
        <v>4.6812690999999997E-2</v>
      </c>
      <c r="I162" s="70">
        <f t="shared" si="6"/>
        <v>-0.25120426157142861</v>
      </c>
      <c r="J162" s="17">
        <f t="shared" si="5"/>
        <v>-0.1827731230953471</v>
      </c>
    </row>
    <row r="163" spans="1:10" x14ac:dyDescent="0.25">
      <c r="A163" s="16">
        <v>43403</v>
      </c>
      <c r="B163" s="67">
        <v>-0.65866619999999998</v>
      </c>
      <c r="C163" s="74">
        <v>1.559242</v>
      </c>
      <c r="D163" s="74">
        <v>-0.14910399999999999</v>
      </c>
      <c r="E163" s="74">
        <v>-0.57392799999999999</v>
      </c>
      <c r="F163" s="68">
        <v>-0.89909099999999997</v>
      </c>
      <c r="G163" s="67">
        <v>-0.201302753</v>
      </c>
      <c r="H163" s="68">
        <v>0.10214342899999999</v>
      </c>
      <c r="I163" s="70">
        <f t="shared" si="6"/>
        <v>-0.11724378914285714</v>
      </c>
      <c r="J163" s="17">
        <f t="shared" si="5"/>
        <v>-4.881265066677562E-2</v>
      </c>
    </row>
    <row r="164" spans="1:10" x14ac:dyDescent="0.25">
      <c r="A164" s="16">
        <v>43434</v>
      </c>
      <c r="B164" s="67">
        <v>-0.65444310000000006</v>
      </c>
      <c r="C164" s="74">
        <v>0.53891480000000003</v>
      </c>
      <c r="D164" s="74">
        <v>-1.027926E-3</v>
      </c>
      <c r="E164" s="74">
        <v>-0.19927059999999999</v>
      </c>
      <c r="F164" s="68">
        <v>-1.0687310000000001</v>
      </c>
      <c r="G164" s="67">
        <v>-0.28052708100000001</v>
      </c>
      <c r="H164" s="68">
        <v>-0.111657452</v>
      </c>
      <c r="I164" s="70">
        <f t="shared" si="6"/>
        <v>-0.25382033700000001</v>
      </c>
      <c r="J164" s="17">
        <f t="shared" si="5"/>
        <v>-0.1853891985239185</v>
      </c>
    </row>
    <row r="165" spans="1:10" x14ac:dyDescent="0.25">
      <c r="A165" s="16">
        <v>43464</v>
      </c>
      <c r="B165" s="67">
        <v>-0.26427020000000001</v>
      </c>
      <c r="C165" s="74">
        <v>0.53891480000000003</v>
      </c>
      <c r="D165" s="74">
        <v>-6.5981300000000007E-2</v>
      </c>
      <c r="E165" s="74">
        <v>-0.28726839999999998</v>
      </c>
      <c r="F165" s="68">
        <v>-0.70052599999999998</v>
      </c>
      <c r="G165" s="67">
        <v>-0.35713084499999997</v>
      </c>
      <c r="H165" s="68">
        <v>-0.28682427399999999</v>
      </c>
      <c r="I165" s="70">
        <f t="shared" si="6"/>
        <v>-0.20329803128571428</v>
      </c>
      <c r="J165" s="17">
        <f t="shared" si="5"/>
        <v>-0.13486689280963277</v>
      </c>
    </row>
    <row r="166" spans="1:10" x14ac:dyDescent="0.25">
      <c r="A166" s="16">
        <v>43495</v>
      </c>
      <c r="B166" s="67">
        <v>-0.86501589999999995</v>
      </c>
      <c r="C166" s="74">
        <v>0.36506189999999999</v>
      </c>
      <c r="D166" s="74">
        <v>-0.13669890000000001</v>
      </c>
      <c r="E166" s="74">
        <v>-0.87636780000000003</v>
      </c>
      <c r="F166" s="68">
        <v>-0.13312499999999999</v>
      </c>
      <c r="G166" s="67">
        <v>-0.52671908199999995</v>
      </c>
      <c r="H166" s="68">
        <v>-0.48928562399999997</v>
      </c>
      <c r="I166" s="70">
        <f t="shared" si="6"/>
        <v>-0.38030720085714281</v>
      </c>
      <c r="J166" s="17">
        <f t="shared" si="5"/>
        <v>-0.3118760623810613</v>
      </c>
    </row>
    <row r="167" spans="1:10" x14ac:dyDescent="0.25">
      <c r="A167" s="16">
        <v>43524</v>
      </c>
      <c r="B167" s="67">
        <v>-1.042327</v>
      </c>
      <c r="C167" s="74">
        <v>-0.55419149999999995</v>
      </c>
      <c r="D167" s="74">
        <v>-0.1945306</v>
      </c>
      <c r="E167" s="74">
        <v>-0.6061164</v>
      </c>
      <c r="F167" s="68">
        <v>-0.74235180000000001</v>
      </c>
      <c r="G167" s="67">
        <v>-0.55924617200000004</v>
      </c>
      <c r="H167" s="68">
        <v>-0.53141049699999998</v>
      </c>
      <c r="I167" s="70">
        <f t="shared" si="6"/>
        <v>-0.60431056699999985</v>
      </c>
      <c r="J167" s="17">
        <f t="shared" si="5"/>
        <v>-0.53587942852391834</v>
      </c>
    </row>
    <row r="168" spans="1:10" x14ac:dyDescent="0.25">
      <c r="A168" s="16">
        <v>43554</v>
      </c>
      <c r="B168" s="67">
        <v>-0.57296210000000003</v>
      </c>
      <c r="C168" s="74">
        <v>-1.0076160000000001</v>
      </c>
      <c r="D168" s="74">
        <v>-0.25298739999999997</v>
      </c>
      <c r="E168" s="74">
        <v>-1.2224299999999999</v>
      </c>
      <c r="F168" s="68">
        <v>0.173647</v>
      </c>
      <c r="G168" s="67">
        <v>-0.385777867</v>
      </c>
      <c r="H168" s="68">
        <v>-0.72436685700000003</v>
      </c>
      <c r="I168" s="70">
        <f t="shared" si="6"/>
        <v>-0.57035617485714285</v>
      </c>
      <c r="J168" s="17">
        <f t="shared" si="5"/>
        <v>-0.50192503638106134</v>
      </c>
    </row>
    <row r="169" spans="1:10" x14ac:dyDescent="0.25">
      <c r="A169" s="16">
        <v>43585</v>
      </c>
      <c r="B169" s="67">
        <v>-0.41748469999999999</v>
      </c>
      <c r="C169" s="74">
        <v>-6.3446249999999996E-2</v>
      </c>
      <c r="D169" s="74">
        <v>-0.70750429999999997</v>
      </c>
      <c r="E169" s="74">
        <v>-1.2679670000000001</v>
      </c>
      <c r="F169" s="68">
        <v>0.32896350000000002</v>
      </c>
      <c r="G169" s="67">
        <v>-0.345530279</v>
      </c>
      <c r="H169" s="68">
        <v>-0.54168225400000003</v>
      </c>
      <c r="I169" s="70">
        <f t="shared" si="6"/>
        <v>-0.43066446899999999</v>
      </c>
      <c r="J169" s="17">
        <f t="shared" si="5"/>
        <v>-0.36223333052391848</v>
      </c>
    </row>
    <row r="170" spans="1:10" x14ac:dyDescent="0.25">
      <c r="A170" s="16">
        <v>43615</v>
      </c>
      <c r="B170" s="67">
        <v>-0.1382854</v>
      </c>
      <c r="C170" s="74">
        <v>-0.46799170000000001</v>
      </c>
      <c r="D170" s="74">
        <v>-0.52610460000000003</v>
      </c>
      <c r="E170" s="74">
        <v>-0.42495509999999997</v>
      </c>
      <c r="F170" s="68">
        <v>0.24662500000000001</v>
      </c>
      <c r="G170" s="67">
        <v>-0.26082548300000002</v>
      </c>
      <c r="H170" s="68">
        <v>-0.47580726699999998</v>
      </c>
      <c r="I170" s="70">
        <f t="shared" si="6"/>
        <v>-0.29247779285714287</v>
      </c>
      <c r="J170" s="17">
        <f t="shared" si="5"/>
        <v>-0.22404665438106136</v>
      </c>
    </row>
    <row r="171" spans="1:10" x14ac:dyDescent="0.25">
      <c r="A171" s="16">
        <v>43646</v>
      </c>
      <c r="B171" s="67">
        <v>-0.26276919999999998</v>
      </c>
      <c r="C171" s="74">
        <v>8.5665309999999995E-2</v>
      </c>
      <c r="D171" s="74">
        <v>-0.92246430000000001</v>
      </c>
      <c r="E171" s="74">
        <v>-0.1221402</v>
      </c>
      <c r="F171" s="68">
        <v>0.78908959999999995</v>
      </c>
      <c r="G171" s="67">
        <v>-0.38275986000000001</v>
      </c>
      <c r="H171" s="68">
        <v>-0.51342248999999995</v>
      </c>
      <c r="I171" s="70">
        <f t="shared" si="6"/>
        <v>-0.18982873428571431</v>
      </c>
      <c r="J171" s="17">
        <f t="shared" si="5"/>
        <v>-0.12139759580963279</v>
      </c>
    </row>
    <row r="172" spans="1:10" x14ac:dyDescent="0.25">
      <c r="A172" s="16">
        <v>43676</v>
      </c>
      <c r="B172" s="67">
        <v>0.25635479999999999</v>
      </c>
      <c r="C172" s="74">
        <v>-0.35943229999999998</v>
      </c>
      <c r="D172" s="74">
        <v>-0.82030499999999995</v>
      </c>
      <c r="E172" s="74">
        <v>-0.19043180000000001</v>
      </c>
      <c r="F172" s="68">
        <v>-0.2315682</v>
      </c>
      <c r="G172" s="67">
        <v>-0.34660921</v>
      </c>
      <c r="H172" s="68">
        <v>-0.22919081299999999</v>
      </c>
      <c r="I172" s="70">
        <f t="shared" si="6"/>
        <v>-0.27445464614285714</v>
      </c>
      <c r="J172" s="17">
        <f t="shared" si="5"/>
        <v>-0.20602350766677563</v>
      </c>
    </row>
    <row r="173" spans="1:10" x14ac:dyDescent="0.25">
      <c r="A173" s="16">
        <v>43707</v>
      </c>
      <c r="B173" s="67">
        <v>0.22175220000000001</v>
      </c>
      <c r="C173" s="74">
        <v>-0.69984270000000004</v>
      </c>
      <c r="D173" s="74">
        <v>-0.47887069999999998</v>
      </c>
      <c r="E173" s="74">
        <v>2.3491000000000001E-2</v>
      </c>
      <c r="F173" s="68">
        <v>0.57796479999999995</v>
      </c>
      <c r="G173" s="67">
        <v>-0.316506711</v>
      </c>
      <c r="H173" s="68">
        <v>-0.38022221</v>
      </c>
      <c r="I173" s="70">
        <f t="shared" si="6"/>
        <v>-0.15031918871428576</v>
      </c>
      <c r="J173" s="17">
        <f t="shared" si="5"/>
        <v>-8.1888050238204238E-2</v>
      </c>
    </row>
    <row r="174" spans="1:10" x14ac:dyDescent="0.25">
      <c r="A174" s="16">
        <v>43738</v>
      </c>
      <c r="B174" s="67">
        <v>-0.28281770000000001</v>
      </c>
      <c r="C174" s="74">
        <v>-0.51438249999999996</v>
      </c>
      <c r="D174" s="74">
        <v>-0.26879439999999999</v>
      </c>
      <c r="E174" s="74">
        <v>-0.1382381</v>
      </c>
      <c r="F174" s="68">
        <v>0.59933720000000001</v>
      </c>
      <c r="G174" s="67">
        <v>-0.27761715399999998</v>
      </c>
      <c r="H174" s="68">
        <v>-0.61648216499999997</v>
      </c>
      <c r="I174" s="70">
        <f t="shared" si="6"/>
        <v>-0.21414211699999999</v>
      </c>
      <c r="J174" s="17">
        <f t="shared" si="5"/>
        <v>-0.14571097852391846</v>
      </c>
    </row>
    <row r="175" spans="1:10" x14ac:dyDescent="0.25">
      <c r="A175" s="16">
        <v>43768</v>
      </c>
      <c r="B175" s="67">
        <v>-0.28101999999999999</v>
      </c>
      <c r="C175" s="74">
        <v>-0.54794189999999998</v>
      </c>
      <c r="D175" s="74">
        <v>-0.1985517</v>
      </c>
      <c r="E175" s="74">
        <v>-0.4379439</v>
      </c>
      <c r="F175" s="68">
        <v>0.46523510000000001</v>
      </c>
      <c r="G175" s="67">
        <v>-0.352826943</v>
      </c>
      <c r="H175" s="68">
        <v>-0.535045412</v>
      </c>
      <c r="I175" s="70">
        <f t="shared" si="6"/>
        <v>-0.26972782214285707</v>
      </c>
      <c r="J175" s="17">
        <f t="shared" si="5"/>
        <v>-0.20129668366677556</v>
      </c>
    </row>
    <row r="176" spans="1:10" x14ac:dyDescent="0.25">
      <c r="A176" s="16">
        <v>43799</v>
      </c>
      <c r="B176" s="67">
        <v>-0.22783729999999999</v>
      </c>
      <c r="C176" s="74">
        <v>-1.689586</v>
      </c>
      <c r="D176" s="74">
        <v>-0.1673916</v>
      </c>
      <c r="E176" s="74">
        <v>-0.50548680000000001</v>
      </c>
      <c r="F176" s="68">
        <v>4.3563530000000003E-2</v>
      </c>
      <c r="G176" s="67">
        <v>-0.239606609</v>
      </c>
      <c r="H176" s="68">
        <v>-0.45972643000000002</v>
      </c>
      <c r="I176" s="70">
        <f t="shared" si="6"/>
        <v>-0.46372445842857141</v>
      </c>
      <c r="J176" s="17">
        <f t="shared" si="5"/>
        <v>-0.3952933199524899</v>
      </c>
    </row>
    <row r="177" spans="1:10" x14ac:dyDescent="0.25">
      <c r="A177" s="16">
        <v>43829</v>
      </c>
      <c r="B177" s="67">
        <v>-0.4038429</v>
      </c>
      <c r="C177" s="74">
        <v>-1.689586</v>
      </c>
      <c r="D177" s="74">
        <v>5.8337029999999998E-2</v>
      </c>
      <c r="E177" s="74">
        <v>-0.49221229999999999</v>
      </c>
      <c r="F177" s="68">
        <v>-0.156976</v>
      </c>
      <c r="G177" s="67">
        <v>-0.183013486</v>
      </c>
      <c r="H177" s="68">
        <v>-0.49279579800000001</v>
      </c>
      <c r="I177" s="70">
        <f t="shared" si="6"/>
        <v>-0.48001277914285717</v>
      </c>
      <c r="J177" s="17">
        <f t="shared" si="5"/>
        <v>-0.41158164066677566</v>
      </c>
    </row>
    <row r="178" spans="1:10" x14ac:dyDescent="0.25">
      <c r="A178" s="16">
        <v>43860</v>
      </c>
      <c r="B178" s="67">
        <v>-0.45376729999999998</v>
      </c>
      <c r="C178" s="74">
        <v>-0.82677500000000004</v>
      </c>
      <c r="D178" s="74">
        <v>0.31441069999999999</v>
      </c>
      <c r="E178" s="74">
        <v>-0.49221229999999999</v>
      </c>
      <c r="F178" s="68">
        <v>0.2590904</v>
      </c>
      <c r="G178" s="67">
        <v>-8.4158372999999995E-2</v>
      </c>
      <c r="H178" s="68">
        <v>-0.31037753800000001</v>
      </c>
      <c r="I178" s="70">
        <f t="shared" si="6"/>
        <v>-0.22768420157142857</v>
      </c>
      <c r="J178" s="17">
        <f t="shared" si="5"/>
        <v>-0.15925306309534704</v>
      </c>
    </row>
    <row r="179" spans="1:10" x14ac:dyDescent="0.25">
      <c r="A179" s="16">
        <v>43890</v>
      </c>
      <c r="B179" s="67">
        <v>-1.3272390000000001</v>
      </c>
      <c r="C179" s="74">
        <v>-0.75272859999999997</v>
      </c>
      <c r="D179" s="74">
        <v>0.39283370000000001</v>
      </c>
      <c r="E179" s="74">
        <v>-1.3532420000000001</v>
      </c>
      <c r="F179" s="68">
        <v>-0.1730583</v>
      </c>
      <c r="G179" s="67">
        <v>-0.30712266999999999</v>
      </c>
      <c r="H179" s="68">
        <v>-0.30263074200000001</v>
      </c>
      <c r="I179" s="70">
        <f t="shared" si="6"/>
        <v>-0.54616965885714286</v>
      </c>
      <c r="J179" s="17">
        <f t="shared" si="5"/>
        <v>-0.47773852038106135</v>
      </c>
    </row>
    <row r="180" spans="1:10" x14ac:dyDescent="0.25">
      <c r="A180" s="16">
        <v>43920</v>
      </c>
      <c r="B180" s="67">
        <v>-0.67646170000000005</v>
      </c>
      <c r="C180" s="74">
        <v>2.9402749999999998E-2</v>
      </c>
      <c r="D180" s="74">
        <v>0.27840500000000001</v>
      </c>
      <c r="E180" s="74">
        <v>-1.3532420000000001</v>
      </c>
      <c r="F180" s="68">
        <v>-4.1931580000000003E-2</v>
      </c>
      <c r="G180" s="67">
        <v>-8.0971644999999995E-2</v>
      </c>
      <c r="H180" s="68">
        <v>-0.38413117299999999</v>
      </c>
      <c r="I180" s="70">
        <f t="shared" si="6"/>
        <v>-0.31841862114285713</v>
      </c>
      <c r="J180" s="17">
        <f t="shared" si="5"/>
        <v>-0.24998748266677562</v>
      </c>
    </row>
    <row r="181" spans="1:10" x14ac:dyDescent="0.25">
      <c r="A181" s="16">
        <v>43951</v>
      </c>
      <c r="B181" s="67">
        <v>-0.26033400000000001</v>
      </c>
      <c r="C181" s="74">
        <v>-2.9865080000000002</v>
      </c>
      <c r="D181" s="74">
        <v>-0.1218809</v>
      </c>
      <c r="E181" s="74">
        <v>-1.861826</v>
      </c>
      <c r="F181" s="68">
        <v>0.23839179999999999</v>
      </c>
      <c r="G181" s="67">
        <v>-0.49738111899999998</v>
      </c>
      <c r="H181" s="68">
        <v>-0.14089854399999999</v>
      </c>
      <c r="I181" s="70">
        <f t="shared" si="6"/>
        <v>-0.80434810899999998</v>
      </c>
      <c r="J181" s="17">
        <f t="shared" si="5"/>
        <v>-0.73591697052391847</v>
      </c>
    </row>
    <row r="182" spans="1:10" x14ac:dyDescent="0.25">
      <c r="A182" s="16">
        <v>43981</v>
      </c>
      <c r="B182" s="67">
        <v>-0.36391220000000002</v>
      </c>
      <c r="C182" s="74">
        <v>-2.9865080000000002</v>
      </c>
      <c r="D182" s="74">
        <v>-0.10886800000000001</v>
      </c>
      <c r="E182" s="74">
        <v>-1.6777029999999999</v>
      </c>
      <c r="F182" s="68">
        <v>0.3651238</v>
      </c>
      <c r="G182" s="67">
        <v>-1.124417059</v>
      </c>
      <c r="H182" s="68">
        <v>-0.266708112</v>
      </c>
      <c r="I182" s="70">
        <f t="shared" si="6"/>
        <v>-0.88042751014285714</v>
      </c>
      <c r="J182" s="17">
        <f t="shared" si="5"/>
        <v>-0.81199637166677563</v>
      </c>
    </row>
    <row r="183" spans="1:10" x14ac:dyDescent="0.25">
      <c r="A183" s="16">
        <v>44012</v>
      </c>
      <c r="B183" s="67">
        <v>-0.30429149999999999</v>
      </c>
      <c r="C183" s="74">
        <v>-1.2837000000000001</v>
      </c>
      <c r="D183" s="74">
        <v>-4.0095980000000003E-2</v>
      </c>
      <c r="E183" s="74">
        <v>-1.008683</v>
      </c>
      <c r="F183" s="68">
        <v>0.39127990000000001</v>
      </c>
      <c r="G183" s="67">
        <v>-0.71705299600000005</v>
      </c>
      <c r="H183" s="68">
        <v>-0.15156640199999999</v>
      </c>
      <c r="I183" s="70">
        <f t="shared" si="6"/>
        <v>-0.44487285400000004</v>
      </c>
      <c r="J183" s="17">
        <f t="shared" si="5"/>
        <v>-0.37644171552391853</v>
      </c>
    </row>
    <row r="184" spans="1:10" x14ac:dyDescent="0.25">
      <c r="A184" s="16">
        <v>44042</v>
      </c>
      <c r="B184" s="67">
        <v>-0.18236089999999999</v>
      </c>
      <c r="C184" s="74">
        <v>-0.75761040000000002</v>
      </c>
      <c r="D184" s="74">
        <v>-0.27769579999999999</v>
      </c>
      <c r="E184" s="74">
        <v>-1.008683</v>
      </c>
      <c r="F184" s="68">
        <v>1.028632</v>
      </c>
      <c r="G184" s="67">
        <v>-0.365469818</v>
      </c>
      <c r="H184" s="68">
        <v>-0.27040380600000002</v>
      </c>
      <c r="I184" s="70">
        <f t="shared" si="6"/>
        <v>-0.26194167485714293</v>
      </c>
      <c r="J184" s="17">
        <f t="shared" si="5"/>
        <v>-0.19351053638106142</v>
      </c>
    </row>
    <row r="185" spans="1:10" x14ac:dyDescent="0.25">
      <c r="A185" s="16">
        <v>44073</v>
      </c>
      <c r="B185" s="67">
        <v>0.2400494</v>
      </c>
      <c r="C185" s="74">
        <v>0.20136280000000001</v>
      </c>
      <c r="D185" s="74">
        <v>0.35854580000000003</v>
      </c>
      <c r="E185" s="74">
        <v>-0.26500119999999999</v>
      </c>
      <c r="F185" s="68">
        <v>0.86522880000000002</v>
      </c>
      <c r="G185" s="67">
        <v>0.19062790399999999</v>
      </c>
      <c r="H185" s="68">
        <v>0.22127108600000001</v>
      </c>
      <c r="I185" s="70">
        <f t="shared" si="6"/>
        <v>0.25886922714285715</v>
      </c>
      <c r="J185" s="17">
        <f t="shared" si="5"/>
        <v>0.32730036561893866</v>
      </c>
    </row>
    <row r="186" spans="1:10" x14ac:dyDescent="0.25">
      <c r="A186" s="16">
        <v>44104</v>
      </c>
      <c r="B186" s="67">
        <v>0.39886139999999998</v>
      </c>
      <c r="C186" s="74">
        <v>0.20187469999999999</v>
      </c>
      <c r="D186" s="74">
        <v>0.81156859999999997</v>
      </c>
      <c r="E186" s="74">
        <v>0.9061051</v>
      </c>
      <c r="F186" s="68">
        <v>1.170504</v>
      </c>
      <c r="G186" s="67">
        <v>0.28715547499999999</v>
      </c>
      <c r="H186" s="68">
        <v>-0.26166987400000002</v>
      </c>
      <c r="I186" s="70">
        <f t="shared" si="6"/>
        <v>0.50205705728571426</v>
      </c>
      <c r="J186" s="17">
        <f t="shared" si="5"/>
        <v>0.57048819576179577</v>
      </c>
    </row>
    <row r="187" spans="1:10" x14ac:dyDescent="0.25">
      <c r="A187" s="16">
        <v>44134</v>
      </c>
      <c r="B187" s="67">
        <v>0.56898439999999995</v>
      </c>
      <c r="C187" s="74">
        <v>0.86544779999999999</v>
      </c>
      <c r="D187" s="74">
        <v>0.65156579999999997</v>
      </c>
      <c r="E187" s="74">
        <v>0.1368017</v>
      </c>
      <c r="F187" s="68">
        <v>0.78549340000000001</v>
      </c>
      <c r="G187" s="67">
        <v>1.272094552</v>
      </c>
      <c r="H187" s="68">
        <v>-0.29232868299999998</v>
      </c>
      <c r="I187" s="70">
        <f t="shared" si="6"/>
        <v>0.5697227098571428</v>
      </c>
      <c r="J187" s="17">
        <f t="shared" si="5"/>
        <v>0.63815384833322431</v>
      </c>
    </row>
    <row r="188" spans="1:10" x14ac:dyDescent="0.25">
      <c r="A188" s="16">
        <v>44165</v>
      </c>
      <c r="B188" s="67">
        <v>0.27271980000000001</v>
      </c>
      <c r="C188" s="74">
        <v>0.86544779999999999</v>
      </c>
      <c r="D188" s="74">
        <v>0.3716334</v>
      </c>
      <c r="E188" s="74">
        <v>0.1050797</v>
      </c>
      <c r="F188" s="68">
        <v>0.69759789999999999</v>
      </c>
      <c r="G188" s="67">
        <v>1.075212515</v>
      </c>
      <c r="H188" s="68">
        <v>-8.5796594000000004E-2</v>
      </c>
      <c r="I188" s="70">
        <f t="shared" si="6"/>
        <v>0.47169921728571429</v>
      </c>
      <c r="J188" s="17">
        <f t="shared" si="5"/>
        <v>0.5401303557617958</v>
      </c>
    </row>
    <row r="189" spans="1:10" x14ac:dyDescent="0.25">
      <c r="A189" s="16">
        <v>44195</v>
      </c>
      <c r="B189" s="67">
        <v>0.49510969999999999</v>
      </c>
      <c r="C189" s="74">
        <v>0.83821449999999997</v>
      </c>
      <c r="D189" s="74">
        <v>0.60364150000000005</v>
      </c>
      <c r="E189" s="74">
        <v>0.1050797</v>
      </c>
      <c r="F189" s="68">
        <v>0.59422839999999999</v>
      </c>
      <c r="G189" s="67">
        <v>1.3442882540000001</v>
      </c>
      <c r="H189" s="68">
        <v>-1.5425131999999999E-2</v>
      </c>
      <c r="I189" s="70">
        <f t="shared" si="6"/>
        <v>0.56644813171428576</v>
      </c>
      <c r="J189" s="17">
        <f t="shared" si="5"/>
        <v>0.63487927019036727</v>
      </c>
    </row>
    <row r="190" spans="1:10" x14ac:dyDescent="0.25">
      <c r="A190" s="16">
        <v>44226</v>
      </c>
      <c r="B190" s="67">
        <v>0.51803719999999998</v>
      </c>
      <c r="C190" s="74">
        <v>1.9782759999999999</v>
      </c>
      <c r="D190" s="74">
        <v>0.13791809999999999</v>
      </c>
      <c r="E190" s="74">
        <v>-0.26333400000000001</v>
      </c>
      <c r="F190" s="68">
        <v>0.58470409999999995</v>
      </c>
      <c r="G190" s="67">
        <v>1.6167065679999999</v>
      </c>
      <c r="H190" s="68">
        <v>0.48309534599999998</v>
      </c>
      <c r="I190" s="70">
        <f t="shared" si="6"/>
        <v>0.7222004734285713</v>
      </c>
      <c r="J190" s="17">
        <f t="shared" si="5"/>
        <v>0.79063161190465281</v>
      </c>
    </row>
    <row r="191" spans="1:10" x14ac:dyDescent="0.25">
      <c r="A191" s="16">
        <v>44255</v>
      </c>
      <c r="B191" s="67">
        <v>0.7951819</v>
      </c>
      <c r="C191" s="74">
        <v>1.794743</v>
      </c>
      <c r="D191" s="74">
        <v>0.3647378</v>
      </c>
      <c r="E191" s="74">
        <v>-0.34633950000000002</v>
      </c>
      <c r="F191" s="68">
        <v>-8.4263510000000003E-3</v>
      </c>
      <c r="G191" s="67">
        <v>1.5014215470000001</v>
      </c>
      <c r="H191" s="68">
        <v>0.84101448099999998</v>
      </c>
      <c r="I191" s="70">
        <f t="shared" si="6"/>
        <v>0.70604755385714291</v>
      </c>
      <c r="J191" s="17">
        <f t="shared" si="5"/>
        <v>0.77447869233322442</v>
      </c>
    </row>
    <row r="192" spans="1:10" x14ac:dyDescent="0.25">
      <c r="A192" s="16">
        <v>44285</v>
      </c>
      <c r="B192" s="67">
        <v>0.91343549999999996</v>
      </c>
      <c r="C192" s="74">
        <v>1.4147780000000001</v>
      </c>
      <c r="D192" s="74">
        <v>0.80544000000000004</v>
      </c>
      <c r="E192" s="74">
        <v>-0.34633950000000002</v>
      </c>
      <c r="F192" s="68">
        <v>-0.91636059999999997</v>
      </c>
      <c r="G192" s="67">
        <v>1.5372815580000001</v>
      </c>
      <c r="H192" s="68">
        <v>1.010020549</v>
      </c>
      <c r="I192" s="70">
        <f t="shared" si="6"/>
        <v>0.63117935814285708</v>
      </c>
      <c r="J192" s="17">
        <f t="shared" si="5"/>
        <v>0.69961049661893859</v>
      </c>
    </row>
    <row r="193" spans="1:10" x14ac:dyDescent="0.25">
      <c r="A193" s="16">
        <v>44316</v>
      </c>
      <c r="B193" s="67">
        <v>9.2997650000000001E-2</v>
      </c>
      <c r="C193" s="74">
        <v>4.9699319999999998E-2</v>
      </c>
      <c r="D193" s="74">
        <v>0.97783540000000002</v>
      </c>
      <c r="E193" s="74">
        <v>-0.58772860000000005</v>
      </c>
      <c r="F193" s="68">
        <v>4.191109</v>
      </c>
      <c r="G193" s="67">
        <v>1.485220014</v>
      </c>
      <c r="H193" s="68">
        <v>1.0913936049999999</v>
      </c>
      <c r="I193" s="70">
        <f t="shared" si="6"/>
        <v>1.0429323412857143</v>
      </c>
      <c r="J193" s="17">
        <f t="shared" si="5"/>
        <v>1.1113634797617959</v>
      </c>
    </row>
    <row r="194" spans="1:10" x14ac:dyDescent="0.25">
      <c r="A194" s="16">
        <v>44346</v>
      </c>
      <c r="B194" s="67">
        <v>-4.1611870000000002E-2</v>
      </c>
      <c r="C194" s="74">
        <v>-4.2948890000000003E-2</v>
      </c>
      <c r="D194" s="74">
        <v>1.2532319999999999</v>
      </c>
      <c r="E194" s="74">
        <v>-0.77959659999999997</v>
      </c>
      <c r="F194" s="68">
        <v>3.7832710000000001</v>
      </c>
      <c r="G194" s="67">
        <v>1.493414869</v>
      </c>
      <c r="H194" s="68">
        <v>0.93670692</v>
      </c>
      <c r="I194" s="70">
        <f t="shared" si="6"/>
        <v>0.94320963271428571</v>
      </c>
      <c r="J194" s="17">
        <f t="shared" si="5"/>
        <v>1.0116407711903672</v>
      </c>
    </row>
    <row r="195" spans="1:10" x14ac:dyDescent="0.25">
      <c r="A195" s="16">
        <v>44377</v>
      </c>
      <c r="B195" s="67">
        <v>0.71239810000000003</v>
      </c>
      <c r="C195" s="74">
        <v>-0.40632990000000002</v>
      </c>
      <c r="D195" s="74">
        <v>1.1409149999999999</v>
      </c>
      <c r="E195" s="74">
        <v>-0.52904030000000002</v>
      </c>
      <c r="F195" s="68">
        <v>3.548791</v>
      </c>
      <c r="G195" s="67">
        <v>1.6356876819999999</v>
      </c>
      <c r="H195" s="68">
        <v>0.93888429299999998</v>
      </c>
      <c r="I195" s="70">
        <f t="shared" si="6"/>
        <v>1.0059008392857143</v>
      </c>
      <c r="J195" s="17">
        <f t="shared" ref="J195:J254" si="7">I195-$M$2</f>
        <v>1.0743319777617959</v>
      </c>
    </row>
    <row r="196" spans="1:10" x14ac:dyDescent="0.25">
      <c r="A196" s="16">
        <v>44407</v>
      </c>
      <c r="B196" s="67">
        <v>3.2934249999999998E-2</v>
      </c>
      <c r="C196" s="74">
        <v>0.55520389999999997</v>
      </c>
      <c r="D196" s="74">
        <v>0.71683660000000005</v>
      </c>
      <c r="E196" s="74">
        <v>-0.43776110000000001</v>
      </c>
      <c r="F196" s="68">
        <v>2.4194360000000001</v>
      </c>
      <c r="G196" s="67">
        <v>1.5711398270000001</v>
      </c>
      <c r="H196" s="68">
        <v>1.2503334020000001</v>
      </c>
      <c r="I196" s="70">
        <f t="shared" si="6"/>
        <v>0.87258898271428575</v>
      </c>
      <c r="J196" s="17">
        <f t="shared" si="7"/>
        <v>0.94102012119036726</v>
      </c>
    </row>
    <row r="197" spans="1:10" x14ac:dyDescent="0.25">
      <c r="A197" s="16">
        <v>44438</v>
      </c>
      <c r="B197" s="67">
        <v>-5.1952070000000003E-2</v>
      </c>
      <c r="C197" s="74">
        <v>0.55520389999999997</v>
      </c>
      <c r="D197" s="74">
        <v>9.6683469999999994E-2</v>
      </c>
      <c r="E197" s="74">
        <v>-0.43776110000000001</v>
      </c>
      <c r="F197" s="68">
        <v>1.5358769999999999</v>
      </c>
      <c r="G197" s="67">
        <v>1.285203562</v>
      </c>
      <c r="H197" s="68">
        <v>1.3094642030000001</v>
      </c>
      <c r="I197" s="70">
        <f t="shared" si="6"/>
        <v>0.61324556642857142</v>
      </c>
      <c r="J197" s="17">
        <f t="shared" si="7"/>
        <v>0.68167670490465293</v>
      </c>
    </row>
    <row r="198" spans="1:10" x14ac:dyDescent="0.25">
      <c r="A198" s="16">
        <v>44469</v>
      </c>
      <c r="B198" s="67">
        <v>-4.3120539999999999E-2</v>
      </c>
      <c r="C198" s="74">
        <v>0.83756169999999996</v>
      </c>
      <c r="D198" s="74">
        <v>-0.29311179999999998</v>
      </c>
      <c r="E198" s="74">
        <v>-0.40890680000000001</v>
      </c>
      <c r="F198" s="68">
        <v>-0.23340549999999999</v>
      </c>
      <c r="G198" s="67">
        <v>1.1152771969999999</v>
      </c>
      <c r="H198" s="68">
        <v>1.6759003210000001</v>
      </c>
      <c r="I198" s="70">
        <f t="shared" si="6"/>
        <v>0.37859922542857138</v>
      </c>
      <c r="J198" s="17">
        <f t="shared" si="7"/>
        <v>0.44703036390465289</v>
      </c>
    </row>
    <row r="199" spans="1:10" x14ac:dyDescent="0.25">
      <c r="A199" s="16">
        <v>44499</v>
      </c>
      <c r="B199" s="67">
        <v>-0.55869930000000001</v>
      </c>
      <c r="C199" s="74">
        <v>0.85615059999999998</v>
      </c>
      <c r="D199" s="74">
        <v>-4.9832139999999997E-2</v>
      </c>
      <c r="E199" s="74">
        <v>-0.43007770000000001</v>
      </c>
      <c r="F199" s="68">
        <v>-0.80983260000000001</v>
      </c>
      <c r="G199" s="67">
        <v>0.95787191599999999</v>
      </c>
      <c r="H199" s="68">
        <v>2.0323742419999999</v>
      </c>
      <c r="I199" s="70">
        <f t="shared" si="6"/>
        <v>0.28542214542857142</v>
      </c>
      <c r="J199" s="17">
        <f t="shared" si="7"/>
        <v>0.35385328390465293</v>
      </c>
    </row>
    <row r="200" spans="1:10" x14ac:dyDescent="0.25">
      <c r="A200" s="16">
        <v>44530</v>
      </c>
      <c r="B200" s="67">
        <v>-0.6951252</v>
      </c>
      <c r="C200" s="74">
        <v>0.74647129999999995</v>
      </c>
      <c r="D200" s="74">
        <v>0.26953450000000001</v>
      </c>
      <c r="E200" s="74">
        <v>-0.50636769999999998</v>
      </c>
      <c r="F200" s="68">
        <v>-1.2223040000000001</v>
      </c>
      <c r="G200" s="67">
        <v>0.85626058199999999</v>
      </c>
      <c r="H200" s="68">
        <v>2.7292804899999998</v>
      </c>
      <c r="I200" s="70">
        <f t="shared" si="6"/>
        <v>0.31110713885714286</v>
      </c>
      <c r="J200" s="17">
        <f t="shared" si="7"/>
        <v>0.37953827733322437</v>
      </c>
    </row>
    <row r="201" spans="1:10" x14ac:dyDescent="0.25">
      <c r="A201" s="16">
        <v>44560</v>
      </c>
      <c r="B201" s="67">
        <v>-0.90603330000000004</v>
      </c>
      <c r="C201" s="74">
        <v>0.21818290000000001</v>
      </c>
      <c r="D201" s="74">
        <v>0.30558449999999998</v>
      </c>
      <c r="E201" s="74">
        <v>-0.50636769999999998</v>
      </c>
      <c r="F201" s="68">
        <v>-1.1080620000000001</v>
      </c>
      <c r="G201" s="67">
        <v>0.72924300399999997</v>
      </c>
      <c r="H201" s="68">
        <v>2.9795576819999998</v>
      </c>
      <c r="I201" s="70">
        <f t="shared" si="6"/>
        <v>0.24458644085714279</v>
      </c>
      <c r="J201" s="17">
        <f t="shared" si="7"/>
        <v>0.31301757933322433</v>
      </c>
    </row>
    <row r="202" spans="1:10" x14ac:dyDescent="0.25">
      <c r="A202" s="16">
        <v>44591</v>
      </c>
      <c r="B202" s="67">
        <v>-2.1746999999999999E-2</v>
      </c>
      <c r="C202" s="74">
        <v>0.3649596</v>
      </c>
      <c r="D202" s="74">
        <v>0.48680839999999997</v>
      </c>
      <c r="E202" s="74">
        <v>-6.7546309999999998E-2</v>
      </c>
      <c r="F202" s="68">
        <v>-0.47190660000000001</v>
      </c>
      <c r="G202" s="67">
        <v>0.78535200000000005</v>
      </c>
      <c r="H202" s="68">
        <v>2.8235394280000001</v>
      </c>
      <c r="I202" s="70">
        <f t="shared" si="6"/>
        <v>0.5570656454285714</v>
      </c>
      <c r="J202" s="17">
        <f t="shared" si="7"/>
        <v>0.62549678390465291</v>
      </c>
    </row>
    <row r="203" spans="1:10" x14ac:dyDescent="0.25">
      <c r="A203" s="16">
        <v>44620</v>
      </c>
      <c r="B203" s="67">
        <v>-1.063067E-2</v>
      </c>
      <c r="C203" s="74">
        <v>0.60524489999999997</v>
      </c>
      <c r="D203" s="74">
        <v>-0.1303156</v>
      </c>
      <c r="E203" s="74">
        <v>-0.2395988</v>
      </c>
      <c r="F203" s="68">
        <v>-0.98321519999999996</v>
      </c>
      <c r="G203" s="67">
        <v>0.79087880600000005</v>
      </c>
      <c r="H203" s="68">
        <v>4.3014052300000003</v>
      </c>
      <c r="I203" s="70">
        <f t="shared" si="6"/>
        <v>0.61910980942857141</v>
      </c>
      <c r="J203" s="17">
        <f t="shared" si="7"/>
        <v>0.68754094790465292</v>
      </c>
    </row>
    <row r="204" spans="1:10" x14ac:dyDescent="0.25">
      <c r="A204" s="16">
        <v>44650</v>
      </c>
      <c r="B204" s="67">
        <v>7.7693629999999996E-3</v>
      </c>
      <c r="C204" s="74">
        <v>0.9825275</v>
      </c>
      <c r="D204" s="74">
        <v>-0.73105659999999995</v>
      </c>
      <c r="E204" s="74">
        <v>-0.2395988</v>
      </c>
      <c r="F204" s="68">
        <v>-0.77743200000000001</v>
      </c>
      <c r="G204" s="67">
        <v>0.53636303900000004</v>
      </c>
      <c r="H204" s="68">
        <v>5.3004538529999996</v>
      </c>
      <c r="I204" s="70">
        <f t="shared" si="6"/>
        <v>0.72557519357142852</v>
      </c>
      <c r="J204" s="17">
        <f t="shared" si="7"/>
        <v>0.79400633204751003</v>
      </c>
    </row>
    <row r="205" spans="1:10" x14ac:dyDescent="0.25">
      <c r="A205" s="16">
        <v>44681</v>
      </c>
      <c r="B205" s="67">
        <v>0.51007530000000001</v>
      </c>
      <c r="C205" s="74">
        <v>0.87834500000000004</v>
      </c>
      <c r="D205" s="74">
        <v>-1.0257879999999999</v>
      </c>
      <c r="E205" s="74">
        <v>-0.49096580000000001</v>
      </c>
      <c r="F205" s="68">
        <v>-1.157886</v>
      </c>
      <c r="G205" s="67">
        <v>0.45595134100000001</v>
      </c>
      <c r="H205" s="68">
        <v>5.1958743380000003</v>
      </c>
      <c r="I205" s="70">
        <f t="shared" si="6"/>
        <v>0.62365802557142858</v>
      </c>
      <c r="J205" s="17">
        <f t="shared" si="7"/>
        <v>0.69208916404751009</v>
      </c>
    </row>
    <row r="206" spans="1:10" x14ac:dyDescent="0.25">
      <c r="A206" s="16">
        <v>44711</v>
      </c>
      <c r="B206" s="67">
        <v>-0.1114243</v>
      </c>
      <c r="C206" s="74">
        <v>0.76225039999999999</v>
      </c>
      <c r="D206" s="74">
        <v>-0.54835310000000004</v>
      </c>
      <c r="E206" s="74">
        <v>-0.49096580000000001</v>
      </c>
      <c r="F206" s="68">
        <v>-0.123873</v>
      </c>
      <c r="G206" s="67">
        <v>0.28703411200000001</v>
      </c>
      <c r="H206" s="68">
        <v>4.8900905899999998</v>
      </c>
      <c r="I206" s="70">
        <f t="shared" si="6"/>
        <v>0.66639412885714289</v>
      </c>
      <c r="J206" s="17">
        <f t="shared" si="7"/>
        <v>0.7348252673332244</v>
      </c>
    </row>
    <row r="207" spans="1:10" x14ac:dyDescent="0.25">
      <c r="A207" s="16">
        <v>44742</v>
      </c>
      <c r="B207" s="67">
        <v>4.9401019999999997E-2</v>
      </c>
      <c r="C207" s="74">
        <v>0.41036790000000001</v>
      </c>
      <c r="D207" s="74">
        <v>-0.61988469999999996</v>
      </c>
      <c r="E207" s="74">
        <v>-1.039143E-2</v>
      </c>
      <c r="F207" s="68">
        <v>-0.66397379999999995</v>
      </c>
      <c r="G207" s="67">
        <v>0.122576799</v>
      </c>
      <c r="H207" s="68">
        <v>4.6025669450000004</v>
      </c>
      <c r="I207" s="70">
        <f t="shared" si="6"/>
        <v>0.55580896200000007</v>
      </c>
      <c r="J207" s="17">
        <f t="shared" si="7"/>
        <v>0.62424010047608158</v>
      </c>
    </row>
    <row r="208" spans="1:10" x14ac:dyDescent="0.25">
      <c r="A208" s="16">
        <v>44772</v>
      </c>
      <c r="B208" s="67">
        <v>7.3087940000000004E-2</v>
      </c>
      <c r="C208" s="74">
        <v>0.4433127</v>
      </c>
      <c r="D208" s="74">
        <v>-0.71415629999999997</v>
      </c>
      <c r="E208" s="74">
        <v>0.44402409999999998</v>
      </c>
      <c r="F208" s="68">
        <v>-0.64726720000000004</v>
      </c>
      <c r="G208" s="67">
        <v>6.3948981000000002E-2</v>
      </c>
      <c r="H208" s="68">
        <v>4.5122522759999999</v>
      </c>
      <c r="I208" s="70">
        <f t="shared" si="6"/>
        <v>0.59645749957142857</v>
      </c>
      <c r="J208" s="17">
        <f t="shared" si="7"/>
        <v>0.66488863804751008</v>
      </c>
    </row>
    <row r="209" spans="1:10" x14ac:dyDescent="0.25">
      <c r="A209" s="16">
        <v>44803</v>
      </c>
      <c r="B209" s="67">
        <v>0.3606703</v>
      </c>
      <c r="C209" s="74">
        <v>0.25407099999999999</v>
      </c>
      <c r="D209" s="74">
        <v>-0.34027249999999998</v>
      </c>
      <c r="E209" s="74">
        <v>0.44402409999999998</v>
      </c>
      <c r="F209" s="68">
        <v>-0.87377349999999998</v>
      </c>
      <c r="G209" s="67">
        <v>0.26183909799999999</v>
      </c>
      <c r="H209" s="68">
        <v>4.2568861550000001</v>
      </c>
      <c r="I209" s="70">
        <f t="shared" si="6"/>
        <v>0.6233492361428572</v>
      </c>
      <c r="J209" s="17">
        <f t="shared" si="7"/>
        <v>0.69178037461893871</v>
      </c>
    </row>
    <row r="210" spans="1:10" x14ac:dyDescent="0.25">
      <c r="A210" s="16">
        <v>44834</v>
      </c>
      <c r="B210" s="67">
        <v>0.1824588</v>
      </c>
      <c r="C210" s="74">
        <v>0.52760090000000004</v>
      </c>
      <c r="D210" s="74">
        <v>-0.72775469999999998</v>
      </c>
      <c r="E210" s="74">
        <v>-0.19281870000000001</v>
      </c>
      <c r="F210" s="68">
        <v>-0.30878460000000002</v>
      </c>
      <c r="G210" s="67">
        <v>0.128028797</v>
      </c>
      <c r="H210" s="68">
        <v>4.605615663</v>
      </c>
      <c r="I210" s="70">
        <f t="shared" si="6"/>
        <v>0.60204945142857136</v>
      </c>
      <c r="J210" s="17">
        <f t="shared" si="7"/>
        <v>0.67048058990465287</v>
      </c>
    </row>
    <row r="211" spans="1:10" x14ac:dyDescent="0.25">
      <c r="A211" s="16">
        <v>44864</v>
      </c>
      <c r="B211" s="67">
        <v>0.53317110000000001</v>
      </c>
      <c r="C211" s="74">
        <v>0.52760090000000004</v>
      </c>
      <c r="D211" s="74">
        <v>-0.45251380000000002</v>
      </c>
      <c r="E211" s="74">
        <v>-0.1267635</v>
      </c>
      <c r="F211" s="68">
        <v>4.3143579999999999E-3</v>
      </c>
      <c r="G211" s="67">
        <v>0.34713354099999999</v>
      </c>
      <c r="H211" s="68">
        <v>4.9374479029999998</v>
      </c>
      <c r="I211" s="70">
        <f t="shared" si="6"/>
        <v>0.82434150028571429</v>
      </c>
      <c r="J211" s="17">
        <f t="shared" si="7"/>
        <v>0.8927726387617958</v>
      </c>
    </row>
    <row r="212" spans="1:10" x14ac:dyDescent="0.25">
      <c r="A212" s="16">
        <v>44895</v>
      </c>
      <c r="B212" s="67">
        <v>0.2350486</v>
      </c>
      <c r="C212" s="74">
        <v>1.626179</v>
      </c>
      <c r="D212" s="74">
        <v>-0.35233310000000001</v>
      </c>
      <c r="E212" s="74">
        <v>-0.57575739999999997</v>
      </c>
      <c r="F212" s="68">
        <v>0.38677</v>
      </c>
      <c r="G212" s="67">
        <v>0.50397185499999997</v>
      </c>
      <c r="H212" s="68">
        <v>3.7962966439999999</v>
      </c>
      <c r="I212" s="70">
        <f t="shared" ref="I212:I254" si="8">AVERAGE(B212:H212)</f>
        <v>0.80288222842857138</v>
      </c>
      <c r="J212" s="17">
        <f t="shared" si="7"/>
        <v>0.87131336690465289</v>
      </c>
    </row>
    <row r="213" spans="1:10" x14ac:dyDescent="0.25">
      <c r="A213" s="16">
        <v>44925</v>
      </c>
      <c r="B213" s="67">
        <v>3.2454520000000001E-2</v>
      </c>
      <c r="C213" s="74">
        <v>1.730189</v>
      </c>
      <c r="D213" s="74">
        <v>-0.2378498</v>
      </c>
      <c r="E213" s="74">
        <v>-0.57575739999999997</v>
      </c>
      <c r="F213" s="68">
        <v>-0.59053049999999996</v>
      </c>
      <c r="G213" s="67">
        <v>0.57385102700000001</v>
      </c>
      <c r="H213" s="68">
        <v>3.2283111290000002</v>
      </c>
      <c r="I213" s="70">
        <f t="shared" si="8"/>
        <v>0.5943811394285714</v>
      </c>
      <c r="J213" s="17">
        <f t="shared" si="7"/>
        <v>0.66281227790465291</v>
      </c>
    </row>
    <row r="214" spans="1:10" x14ac:dyDescent="0.25">
      <c r="A214" s="16">
        <v>44956</v>
      </c>
      <c r="B214" s="67">
        <v>-0.26603520000000003</v>
      </c>
      <c r="C214" s="74">
        <v>1.8648690000000001</v>
      </c>
      <c r="D214" s="74">
        <v>-0.15434719999999999</v>
      </c>
      <c r="E214" s="74">
        <v>-0.78243370000000001</v>
      </c>
      <c r="F214" s="68">
        <v>-0.46786220000000001</v>
      </c>
      <c r="G214" s="67">
        <v>0.63122185002876297</v>
      </c>
      <c r="H214" s="68">
        <v>2.3574540069999999</v>
      </c>
      <c r="I214" s="70">
        <f t="shared" si="8"/>
        <v>0.4546952224326804</v>
      </c>
      <c r="J214" s="17">
        <f t="shared" si="7"/>
        <v>0.52312636090876197</v>
      </c>
    </row>
    <row r="215" spans="1:10" x14ac:dyDescent="0.25">
      <c r="A215" s="16">
        <v>44985</v>
      </c>
      <c r="B215" s="67">
        <v>-0.13883590000000001</v>
      </c>
      <c r="C215" s="74">
        <v>1.57342</v>
      </c>
      <c r="D215" s="74">
        <v>-0.14077390000000001</v>
      </c>
      <c r="E215" s="74">
        <v>-0.38747930000000003</v>
      </c>
      <c r="F215" s="68">
        <v>-1.2405710000000001</v>
      </c>
      <c r="G215" s="67">
        <v>0.49033943012505499</v>
      </c>
      <c r="H215" s="68">
        <v>2.3222387059999998</v>
      </c>
      <c r="I215" s="70">
        <f t="shared" si="8"/>
        <v>0.35404829087500778</v>
      </c>
      <c r="J215" s="17">
        <f t="shared" si="7"/>
        <v>0.42247942935108929</v>
      </c>
    </row>
    <row r="216" spans="1:10" x14ac:dyDescent="0.25">
      <c r="A216" s="16">
        <v>45015</v>
      </c>
      <c r="B216" s="67">
        <v>-0.15373010000000001</v>
      </c>
      <c r="C216" s="74">
        <v>1.0587329999999999</v>
      </c>
      <c r="D216" s="74">
        <v>-0.18285309999999999</v>
      </c>
      <c r="E216" s="74">
        <v>-0.38747930000000003</v>
      </c>
      <c r="F216" s="68">
        <v>-1.392711</v>
      </c>
      <c r="G216" s="67">
        <v>0.46254449810520498</v>
      </c>
      <c r="H216" s="68">
        <v>2.1080517639999998</v>
      </c>
      <c r="I216" s="70">
        <f t="shared" si="8"/>
        <v>0.21607939458645781</v>
      </c>
      <c r="J216" s="17">
        <f t="shared" si="7"/>
        <v>0.28451053306253932</v>
      </c>
    </row>
    <row r="217" spans="1:10" x14ac:dyDescent="0.25">
      <c r="A217" s="16">
        <v>45046</v>
      </c>
      <c r="B217" s="67">
        <v>0.34304020000000002</v>
      </c>
      <c r="C217" s="74">
        <v>0.77845969999999998</v>
      </c>
      <c r="D217" s="74">
        <v>-0.3999335</v>
      </c>
      <c r="E217" s="74">
        <v>-1.5211760000000001</v>
      </c>
      <c r="F217" s="68">
        <v>-1.4301919999999999</v>
      </c>
      <c r="G217" s="67">
        <v>0.41324540474249699</v>
      </c>
      <c r="H217" s="68">
        <v>1.5148066120000001</v>
      </c>
      <c r="I217" s="70">
        <f t="shared" si="8"/>
        <v>-4.3107083322500427E-2</v>
      </c>
      <c r="J217" s="17">
        <f t="shared" si="7"/>
        <v>2.5324055153581097E-2</v>
      </c>
    </row>
    <row r="218" spans="1:10" x14ac:dyDescent="0.25">
      <c r="A218" s="16">
        <v>45076</v>
      </c>
      <c r="B218" s="67">
        <v>-0.3945649</v>
      </c>
      <c r="C218" s="74">
        <v>1.1853119999999999</v>
      </c>
      <c r="D218" s="74">
        <v>-0.25257600000000002</v>
      </c>
      <c r="E218" s="74">
        <v>-1.5211760000000001</v>
      </c>
      <c r="F218" s="68">
        <v>-1.800808</v>
      </c>
      <c r="G218" s="67">
        <v>-0.12206951105036799</v>
      </c>
      <c r="H218" s="68">
        <v>1.4455607939999999</v>
      </c>
      <c r="I218" s="70">
        <f t="shared" si="8"/>
        <v>-0.20861737386433829</v>
      </c>
      <c r="J218" s="17">
        <f t="shared" si="7"/>
        <v>-0.14018623538825675</v>
      </c>
    </row>
    <row r="219" spans="1:10" x14ac:dyDescent="0.25">
      <c r="A219" s="16">
        <v>45107</v>
      </c>
      <c r="B219" s="67">
        <v>-0.68302669999999999</v>
      </c>
      <c r="C219" s="74">
        <v>1.3613790000000001E-2</v>
      </c>
      <c r="D219" s="74">
        <v>-7.6249629999999999E-2</v>
      </c>
      <c r="E219" s="74">
        <v>-1.6086670000000001</v>
      </c>
      <c r="F219" s="68">
        <v>-0.94480350000000002</v>
      </c>
      <c r="G219" s="67">
        <v>-0.21390839681197699</v>
      </c>
      <c r="H219" s="68">
        <v>0.82159885899999996</v>
      </c>
      <c r="I219" s="70">
        <f t="shared" si="8"/>
        <v>-0.38449179683028245</v>
      </c>
      <c r="J219" s="17">
        <f t="shared" si="7"/>
        <v>-0.31606065835420094</v>
      </c>
    </row>
    <row r="220" spans="1:10" x14ac:dyDescent="0.25">
      <c r="A220" s="16">
        <v>45137</v>
      </c>
      <c r="B220" s="67">
        <v>-0.25692759999999998</v>
      </c>
      <c r="C220" s="74">
        <v>1.3613790000000001E-2</v>
      </c>
      <c r="D220" s="74">
        <v>-0.21450169999999999</v>
      </c>
      <c r="E220" s="74">
        <v>-1.6086670000000001</v>
      </c>
      <c r="F220" s="68">
        <v>-0.89222889999999999</v>
      </c>
      <c r="G220" s="67">
        <v>-0.13930768280992301</v>
      </c>
      <c r="H220" s="68">
        <v>0.84828726099999996</v>
      </c>
      <c r="I220" s="70">
        <f t="shared" si="8"/>
        <v>-0.32139026168713192</v>
      </c>
      <c r="J220" s="17">
        <f t="shared" si="7"/>
        <v>-0.25295912321105041</v>
      </c>
    </row>
    <row r="221" spans="1:10" x14ac:dyDescent="0.25">
      <c r="A221" s="16">
        <v>45168</v>
      </c>
      <c r="B221" s="67">
        <v>7.4262110000000006E-2</v>
      </c>
      <c r="C221" s="74">
        <v>0.93293680000000001</v>
      </c>
      <c r="D221" s="74">
        <v>-0.519038</v>
      </c>
      <c r="E221" s="74">
        <v>-1.6086670000000001</v>
      </c>
      <c r="F221" s="68">
        <v>-0.86772119999999997</v>
      </c>
      <c r="G221" s="67">
        <v>-9.7077650203147001E-2</v>
      </c>
      <c r="H221" s="68">
        <v>0.73014775799999998</v>
      </c>
      <c r="I221" s="70">
        <f t="shared" si="8"/>
        <v>-0.19359388317187817</v>
      </c>
      <c r="J221" s="17">
        <f t="shared" si="7"/>
        <v>-0.12516274469579663</v>
      </c>
    </row>
    <row r="222" spans="1:10" x14ac:dyDescent="0.25">
      <c r="A222" s="16">
        <v>45199</v>
      </c>
      <c r="B222" s="67">
        <v>-2.5586239999999998E-3</v>
      </c>
      <c r="C222" s="74">
        <v>0.64643779999999995</v>
      </c>
      <c r="D222" s="74">
        <v>-0.31686819999999999</v>
      </c>
      <c r="E222" s="74">
        <v>-0.49603269999999999</v>
      </c>
      <c r="F222" s="68">
        <v>-0.91426169999999995</v>
      </c>
      <c r="G222" s="67">
        <v>-0.18323784455377601</v>
      </c>
      <c r="H222" s="68">
        <v>0.52294715599999997</v>
      </c>
      <c r="I222" s="70">
        <f t="shared" si="8"/>
        <v>-0.10622487322196802</v>
      </c>
      <c r="J222" s="17">
        <f t="shared" si="7"/>
        <v>-3.7793734745886501E-2</v>
      </c>
    </row>
    <row r="223" spans="1:10" x14ac:dyDescent="0.25">
      <c r="A223" s="16">
        <v>45229</v>
      </c>
      <c r="B223" s="67">
        <v>0.1129213</v>
      </c>
      <c r="C223" s="74">
        <v>0.56904829999999995</v>
      </c>
      <c r="D223" s="74">
        <v>-0.19718250000000001</v>
      </c>
      <c r="E223" s="74">
        <v>-0.49603269999999999</v>
      </c>
      <c r="F223" s="68">
        <v>-0.97897330000000005</v>
      </c>
      <c r="G223" s="67">
        <v>-8.7276747109410996E-2</v>
      </c>
      <c r="H223" s="68">
        <v>0.25677375299999999</v>
      </c>
      <c r="I223" s="70">
        <f t="shared" si="8"/>
        <v>-0.117245984872773</v>
      </c>
      <c r="J223" s="17">
        <f t="shared" si="7"/>
        <v>-4.881484639669148E-2</v>
      </c>
    </row>
    <row r="224" spans="1:10" x14ac:dyDescent="0.25">
      <c r="A224" s="16">
        <v>45260</v>
      </c>
      <c r="B224" s="67">
        <v>0.1335047</v>
      </c>
      <c r="C224" s="74">
        <v>-1.245206</v>
      </c>
      <c r="D224" s="74">
        <v>0.1984573</v>
      </c>
      <c r="E224" s="74">
        <v>-1.599118</v>
      </c>
      <c r="F224" s="68">
        <v>-0.75542310000000001</v>
      </c>
      <c r="G224" s="67">
        <v>-0.17783420357642499</v>
      </c>
      <c r="H224" s="68">
        <v>-0.475408316</v>
      </c>
      <c r="I224" s="70">
        <f t="shared" si="8"/>
        <v>-0.5601468027966322</v>
      </c>
      <c r="J224" s="17">
        <f t="shared" si="7"/>
        <v>-0.49171566432055069</v>
      </c>
    </row>
    <row r="225" spans="1:10" x14ac:dyDescent="0.25">
      <c r="A225" s="16">
        <v>45290</v>
      </c>
      <c r="B225" s="67">
        <v>-0.41784569999999999</v>
      </c>
      <c r="C225" s="74">
        <v>-1.245206</v>
      </c>
      <c r="D225" s="74">
        <v>0.5471452</v>
      </c>
      <c r="E225" s="74">
        <v>-1.599118</v>
      </c>
      <c r="F225" s="68">
        <v>-0.72479990000000005</v>
      </c>
      <c r="G225" s="67">
        <v>-0.231753391650933</v>
      </c>
      <c r="H225" s="68">
        <v>-0.39474706199999998</v>
      </c>
      <c r="I225" s="70">
        <f t="shared" si="8"/>
        <v>-0.58090355052156184</v>
      </c>
      <c r="J225" s="17">
        <f t="shared" si="7"/>
        <v>-0.51247241204548033</v>
      </c>
    </row>
    <row r="226" spans="1:10" x14ac:dyDescent="0.25">
      <c r="A226" s="16">
        <v>45321</v>
      </c>
      <c r="B226" s="67">
        <v>-0.43815929999999997</v>
      </c>
      <c r="C226" s="74">
        <v>-0.12038980000000001</v>
      </c>
      <c r="D226" s="74">
        <v>0.25234430000000002</v>
      </c>
      <c r="E226" s="74">
        <v>-0.1500957</v>
      </c>
      <c r="F226" s="68">
        <v>-1.02102</v>
      </c>
      <c r="G226" s="67">
        <v>-0.16173960268049001</v>
      </c>
      <c r="H226" s="68">
        <v>-0.40094253600000002</v>
      </c>
      <c r="I226" s="70">
        <f t="shared" si="8"/>
        <v>-0.29142894838292716</v>
      </c>
      <c r="J226" s="17">
        <f t="shared" si="7"/>
        <v>-0.22299780990684565</v>
      </c>
    </row>
    <row r="227" spans="1:10" x14ac:dyDescent="0.25">
      <c r="A227" s="16">
        <v>45351</v>
      </c>
      <c r="B227" s="67">
        <v>7.5765759999999998E-3</v>
      </c>
      <c r="C227" s="74">
        <v>0.30734270000000002</v>
      </c>
      <c r="D227" s="74">
        <v>-2.201146E-2</v>
      </c>
      <c r="E227" s="74">
        <v>-0.1245716</v>
      </c>
      <c r="F227" s="68">
        <v>-1.1881729999999999</v>
      </c>
      <c r="G227" s="67">
        <v>1.9317999525374E-2</v>
      </c>
      <c r="H227" s="68">
        <v>-0.44287807499999998</v>
      </c>
      <c r="I227" s="70">
        <f t="shared" si="8"/>
        <v>-0.20619955135351795</v>
      </c>
      <c r="J227" s="17">
        <f t="shared" si="7"/>
        <v>-0.13776841287743641</v>
      </c>
    </row>
    <row r="228" spans="1:10" x14ac:dyDescent="0.25">
      <c r="A228" s="16">
        <v>45381</v>
      </c>
      <c r="B228" s="67">
        <v>0.18696679999999999</v>
      </c>
      <c r="C228" s="74">
        <v>0.31624069999999999</v>
      </c>
      <c r="D228" s="74">
        <v>0.34300580000000003</v>
      </c>
      <c r="E228" s="74">
        <v>-0.19782430000000001</v>
      </c>
      <c r="F228" s="68">
        <v>-2.1008550000000001</v>
      </c>
      <c r="G228" s="67">
        <v>4.7435379572577999E-2</v>
      </c>
      <c r="H228" s="68">
        <v>-0.51996317762039601</v>
      </c>
      <c r="I228" s="70">
        <f t="shared" si="8"/>
        <v>-0.27499911400683119</v>
      </c>
      <c r="J228" s="17">
        <f t="shared" si="7"/>
        <v>-0.20656797553074968</v>
      </c>
    </row>
    <row r="229" spans="1:10" x14ac:dyDescent="0.25">
      <c r="A229" s="16">
        <v>45412</v>
      </c>
      <c r="B229" s="67">
        <v>0.37655119999999997</v>
      </c>
      <c r="C229" s="74">
        <v>-0.45845249999999999</v>
      </c>
      <c r="D229" s="74">
        <v>-4.0540079999999999E-2</v>
      </c>
      <c r="E229" s="74">
        <v>0.30018790000000001</v>
      </c>
      <c r="F229" s="68">
        <v>-1.4242010000000001</v>
      </c>
      <c r="G229" s="67">
        <v>-3.0314202810194001E-2</v>
      </c>
      <c r="H229" s="68">
        <v>-0.56147813263011404</v>
      </c>
      <c r="I229" s="70">
        <f t="shared" si="8"/>
        <v>-0.26260668792004399</v>
      </c>
      <c r="J229" s="17">
        <f t="shared" si="7"/>
        <v>-0.19417554944396248</v>
      </c>
    </row>
    <row r="230" spans="1:10" x14ac:dyDescent="0.25">
      <c r="A230" s="16">
        <v>45442</v>
      </c>
      <c r="B230" s="67">
        <v>0.1082457</v>
      </c>
      <c r="C230" s="74">
        <v>0.77305630000000003</v>
      </c>
      <c r="D230" s="74">
        <v>-0.15596260000000001</v>
      </c>
      <c r="E230" s="74">
        <v>0.30018790000000001</v>
      </c>
      <c r="F230" s="68">
        <v>-1.3273600000000001</v>
      </c>
      <c r="G230" s="67">
        <v>-2.6735049591546999E-2</v>
      </c>
      <c r="H230" s="68">
        <v>-0.54246595327770797</v>
      </c>
      <c r="I230" s="70">
        <f t="shared" si="8"/>
        <v>-0.12443338612417928</v>
      </c>
      <c r="J230" s="17">
        <f t="shared" si="7"/>
        <v>-5.6002247648097761E-2</v>
      </c>
    </row>
    <row r="231" spans="1:10" x14ac:dyDescent="0.25">
      <c r="A231" s="16">
        <v>45473</v>
      </c>
      <c r="B231" s="67">
        <v>-8.9886339999999995E-2</v>
      </c>
      <c r="C231" s="74">
        <v>0.58644200000000002</v>
      </c>
      <c r="D231" s="74">
        <v>-0.32266470000000003</v>
      </c>
      <c r="E231" s="74">
        <v>-7.8404630000000003E-2</v>
      </c>
      <c r="F231" s="68">
        <v>-1.277398</v>
      </c>
      <c r="G231" s="67">
        <v>-0.15506705112364799</v>
      </c>
      <c r="H231" s="68">
        <v>-0.56443112914387505</v>
      </c>
      <c r="I231" s="70">
        <f t="shared" si="8"/>
        <v>-0.27162997860964616</v>
      </c>
      <c r="J231" s="17">
        <f t="shared" si="7"/>
        <v>-0.20319884013356465</v>
      </c>
    </row>
    <row r="232" spans="1:10" x14ac:dyDescent="0.25">
      <c r="A232" s="16">
        <v>45503</v>
      </c>
      <c r="B232" s="67">
        <v>-0.67924229999999997</v>
      </c>
      <c r="C232" s="74">
        <v>0.46158769999999999</v>
      </c>
      <c r="D232" s="74">
        <v>-0.3580661</v>
      </c>
      <c r="E232" s="74">
        <v>-0.3429103</v>
      </c>
      <c r="F232" s="68">
        <v>-1.3015110000000001</v>
      </c>
      <c r="G232" s="67">
        <v>-0.248228814959954</v>
      </c>
      <c r="H232" s="68">
        <v>-0.47022555968805901</v>
      </c>
      <c r="I232" s="70">
        <f t="shared" si="8"/>
        <v>-0.41979948209257328</v>
      </c>
      <c r="J232" s="17">
        <f t="shared" si="7"/>
        <v>-0.35136834361649177</v>
      </c>
    </row>
    <row r="233" spans="1:10" x14ac:dyDescent="0.25">
      <c r="A233" s="16">
        <v>45534</v>
      </c>
      <c r="B233" s="67">
        <v>-0.51687340000000004</v>
      </c>
      <c r="C233" s="74">
        <v>1.274905</v>
      </c>
      <c r="D233" s="74">
        <v>-0.43294919999999998</v>
      </c>
      <c r="E233" s="74">
        <v>-0.20633480000000001</v>
      </c>
      <c r="F233" s="68">
        <v>-1.391459</v>
      </c>
      <c r="G233" s="67">
        <v>-0.245326394</v>
      </c>
      <c r="H233" s="68">
        <v>-0.44308110299999998</v>
      </c>
      <c r="I233" s="70">
        <f t="shared" si="8"/>
        <v>-0.28015984242857145</v>
      </c>
      <c r="J233" s="17">
        <f t="shared" si="7"/>
        <v>-0.21172870395248994</v>
      </c>
    </row>
    <row r="234" spans="1:10" x14ac:dyDescent="0.25">
      <c r="A234" s="16">
        <v>45565</v>
      </c>
      <c r="B234" s="67">
        <v>-0.58856620000000004</v>
      </c>
      <c r="C234" s="74">
        <v>1.3105100000000001</v>
      </c>
      <c r="D234" s="74">
        <v>-0.2697483</v>
      </c>
      <c r="E234" s="74">
        <v>0.15579850000000001</v>
      </c>
      <c r="F234" s="68">
        <v>-1.400172</v>
      </c>
      <c r="G234" s="67">
        <v>-0.30000558900000002</v>
      </c>
      <c r="H234" s="68">
        <v>-0.73767423700000001</v>
      </c>
      <c r="I234" s="70">
        <f t="shared" si="8"/>
        <v>-0.26140826085714286</v>
      </c>
      <c r="J234" s="17">
        <f t="shared" si="7"/>
        <v>-0.19297712238106135</v>
      </c>
    </row>
    <row r="235" spans="1:10" x14ac:dyDescent="0.25">
      <c r="A235" s="16">
        <v>45595</v>
      </c>
      <c r="B235" s="67">
        <v>-0.2395359</v>
      </c>
      <c r="C235" s="74">
        <v>1.404698</v>
      </c>
      <c r="D235" s="74">
        <v>-0.58150460000000004</v>
      </c>
      <c r="E235" s="74">
        <v>0.22646469999999999</v>
      </c>
      <c r="F235" s="68">
        <v>-1.348689</v>
      </c>
      <c r="G235" s="67">
        <v>-0.171867984</v>
      </c>
      <c r="H235" s="68">
        <v>-0.70513406700000003</v>
      </c>
      <c r="I235" s="70">
        <f t="shared" si="8"/>
        <v>-0.20222412157142861</v>
      </c>
      <c r="J235" s="17">
        <f t="shared" si="7"/>
        <v>-0.1337929830953471</v>
      </c>
    </row>
    <row r="236" spans="1:10" x14ac:dyDescent="0.25">
      <c r="A236" s="16">
        <v>45626</v>
      </c>
      <c r="B236" s="67">
        <v>-3.5199559999999998E-2</v>
      </c>
      <c r="C236" s="74">
        <v>1.344044</v>
      </c>
      <c r="D236" s="74">
        <v>-0.65573289999999995</v>
      </c>
      <c r="E236" s="74">
        <v>-0.67176959999999997</v>
      </c>
      <c r="F236" s="68">
        <v>-0.36608980000000002</v>
      </c>
      <c r="G236" s="67">
        <v>-0.27950296899999999</v>
      </c>
      <c r="H236" s="68">
        <v>-0.56454754100000004</v>
      </c>
      <c r="I236" s="70">
        <f t="shared" si="8"/>
        <v>-0.17554262428571427</v>
      </c>
      <c r="J236" s="17">
        <f t="shared" si="7"/>
        <v>-0.10711148580963274</v>
      </c>
    </row>
    <row r="237" spans="1:10" x14ac:dyDescent="0.25">
      <c r="A237" s="16">
        <v>45656</v>
      </c>
      <c r="B237" s="67">
        <v>0.1110114</v>
      </c>
      <c r="C237" s="74">
        <v>1.7175419999999999</v>
      </c>
      <c r="D237" s="74">
        <v>-0.51877589999999996</v>
      </c>
      <c r="E237" s="74">
        <v>-0.67176959999999997</v>
      </c>
      <c r="F237" s="68">
        <v>-0.4188964</v>
      </c>
      <c r="G237" s="67">
        <v>-0.31944281600000002</v>
      </c>
      <c r="H237" s="68">
        <v>-0.49528635300000001</v>
      </c>
      <c r="I237" s="70">
        <f t="shared" si="8"/>
        <v>-8.5088238428571411E-2</v>
      </c>
      <c r="J237" s="17">
        <f t="shared" si="7"/>
        <v>-1.6657099952489887E-2</v>
      </c>
    </row>
    <row r="238" spans="1:10" x14ac:dyDescent="0.25">
      <c r="A238" s="16">
        <v>45687</v>
      </c>
      <c r="B238" s="67">
        <v>-0.27047650000000001</v>
      </c>
      <c r="C238" s="74">
        <v>0.56558850000000005</v>
      </c>
      <c r="D238" s="74">
        <v>-0.25007649999999998</v>
      </c>
      <c r="E238" s="74">
        <v>1.12504</v>
      </c>
      <c r="F238" s="68">
        <v>-0.49641990000000003</v>
      </c>
      <c r="G238" s="67">
        <v>-0.26124487600000001</v>
      </c>
      <c r="H238" s="68">
        <v>-0.421900416</v>
      </c>
      <c r="I238" s="70">
        <f t="shared" si="8"/>
        <v>-1.3556702857142849E-3</v>
      </c>
      <c r="J238" s="17">
        <f t="shared" si="7"/>
        <v>6.7075468190367235E-2</v>
      </c>
    </row>
    <row r="239" spans="1:10" x14ac:dyDescent="0.25">
      <c r="A239" s="16">
        <v>45716</v>
      </c>
      <c r="B239" s="67">
        <v>-0.1003595792498444</v>
      </c>
      <c r="C239" s="74">
        <v>0.32665506082619616</v>
      </c>
      <c r="D239" s="74">
        <v>-9.5104586508781952E-2</v>
      </c>
      <c r="E239" s="74">
        <v>1.0657276478689826</v>
      </c>
      <c r="F239" s="68">
        <v>-0.80377787712058091</v>
      </c>
      <c r="G239" s="67">
        <v>-0.198055234</v>
      </c>
      <c r="H239" s="68">
        <v>-0.38485318800000001</v>
      </c>
      <c r="I239" s="70">
        <f t="shared" si="8"/>
        <v>-2.710967945486123E-2</v>
      </c>
      <c r="J239" s="17">
        <f t="shared" si="7"/>
        <v>4.1321459021220294E-2</v>
      </c>
    </row>
    <row r="240" spans="1:10" x14ac:dyDescent="0.25">
      <c r="A240" s="16">
        <v>45746</v>
      </c>
      <c r="B240" s="67">
        <v>-0.68378649999999996</v>
      </c>
      <c r="C240" s="74">
        <v>-0.33145649999999999</v>
      </c>
      <c r="D240" s="74">
        <v>-0.64733390000000002</v>
      </c>
      <c r="E240" s="74">
        <v>0.60151779999999999</v>
      </c>
      <c r="F240" s="68">
        <v>-1.130495</v>
      </c>
      <c r="G240" s="67">
        <v>-0.385851157</v>
      </c>
      <c r="H240" s="68">
        <v>-0.58920711199999998</v>
      </c>
      <c r="I240" s="70">
        <f t="shared" si="8"/>
        <v>-0.45237319557142858</v>
      </c>
      <c r="J240" s="17">
        <f t="shared" si="7"/>
        <v>-0.38394205709534707</v>
      </c>
    </row>
    <row r="241" spans="1:10" x14ac:dyDescent="0.25">
      <c r="A241" s="16">
        <v>45777</v>
      </c>
      <c r="B241" s="67">
        <v>-0.61901954143501159</v>
      </c>
      <c r="C241" s="74">
        <v>0.69062421101289784</v>
      </c>
      <c r="D241" s="74">
        <v>-0.2152362076370834</v>
      </c>
      <c r="E241" s="74">
        <v>-0.76726969873312278</v>
      </c>
      <c r="F241" s="68">
        <v>-0.67763954016134031</v>
      </c>
      <c r="G241" s="67">
        <v>-0.33391217699999998</v>
      </c>
      <c r="H241" s="68">
        <v>-0.34314044399999999</v>
      </c>
      <c r="I241" s="70">
        <f t="shared" si="8"/>
        <v>-0.32365619970766574</v>
      </c>
      <c r="J241" s="17">
        <f t="shared" si="7"/>
        <v>-0.25522506123158423</v>
      </c>
    </row>
    <row r="242" spans="1:10" x14ac:dyDescent="0.25">
      <c r="A242" s="16">
        <v>45807</v>
      </c>
      <c r="B242" s="67">
        <v>-0.31853510000000002</v>
      </c>
      <c r="C242" s="74">
        <v>0.163184</v>
      </c>
      <c r="D242" s="74">
        <v>4.5989309999999999E-2</v>
      </c>
      <c r="E242" s="74">
        <v>-1.059291</v>
      </c>
      <c r="F242" s="68">
        <v>-1.125081</v>
      </c>
      <c r="G242" s="67">
        <v>-0.150375975</v>
      </c>
      <c r="H242" s="68">
        <v>-0.48331236799999999</v>
      </c>
      <c r="I242" s="70">
        <f t="shared" si="8"/>
        <v>-0.4182031618571429</v>
      </c>
      <c r="J242" s="17">
        <f t="shared" si="7"/>
        <v>-0.34977202338106139</v>
      </c>
    </row>
    <row r="243" spans="1:10" x14ac:dyDescent="0.25">
      <c r="A243" s="16">
        <v>45838</v>
      </c>
      <c r="B243" s="67">
        <v>-0.39126549999999999</v>
      </c>
      <c r="C243" s="74">
        <v>0.42383860000000001</v>
      </c>
      <c r="D243" s="74">
        <v>-0.11101949999999999</v>
      </c>
      <c r="E243" s="74">
        <v>-0.8226291</v>
      </c>
      <c r="F243" s="68">
        <v>-1.7429239999999999</v>
      </c>
      <c r="G243" s="67">
        <v>-0.235526438</v>
      </c>
      <c r="H243" s="68">
        <v>-0.50332938699999996</v>
      </c>
      <c r="I243" s="70">
        <f t="shared" si="8"/>
        <v>-0.48326504642857138</v>
      </c>
      <c r="J243" s="17">
        <f t="shared" si="7"/>
        <v>-0.41483390795248987</v>
      </c>
    </row>
    <row r="244" spans="1:10" x14ac:dyDescent="0.25">
      <c r="A244" s="16">
        <v>45868</v>
      </c>
      <c r="B244" s="67">
        <v>-0.44628830000000003</v>
      </c>
      <c r="C244" s="74">
        <v>-0.30534169999999999</v>
      </c>
      <c r="D244" s="74">
        <v>7.2055049999999995E-2</v>
      </c>
      <c r="E244" s="74">
        <v>0.39166519999999999</v>
      </c>
      <c r="F244" s="68">
        <v>-1.138469</v>
      </c>
      <c r="G244" s="67">
        <v>-9.9591293999999997E-2</v>
      </c>
      <c r="H244" s="68">
        <v>-8.8767585999999996E-2</v>
      </c>
      <c r="I244" s="70">
        <f t="shared" si="8"/>
        <v>-0.2306768042857143</v>
      </c>
      <c r="J244" s="17">
        <f t="shared" si="7"/>
        <v>-0.16224566580963279</v>
      </c>
    </row>
    <row r="245" spans="1:10" x14ac:dyDescent="0.25">
      <c r="A245" s="16">
        <v>45899</v>
      </c>
      <c r="B245" s="67">
        <v>-0.31299115840510344</v>
      </c>
      <c r="C245" s="74">
        <v>0.13898437880932188</v>
      </c>
      <c r="D245" s="74">
        <v>-0.23988701212082278</v>
      </c>
      <c r="E245" s="74">
        <v>0.48205009197469517</v>
      </c>
      <c r="F245" s="68">
        <v>-1.3061783952252377</v>
      </c>
      <c r="G245" s="67">
        <v>-0.21161818600000001</v>
      </c>
      <c r="H245" s="68">
        <v>-2.8470275E-2</v>
      </c>
      <c r="I245" s="70">
        <f t="shared" si="8"/>
        <v>-0.21115865085244959</v>
      </c>
      <c r="J245" s="17">
        <f t="shared" si="7"/>
        <v>-0.14272751237636805</v>
      </c>
    </row>
    <row r="246" spans="1:10" x14ac:dyDescent="0.25">
      <c r="A246" s="16">
        <v>45930</v>
      </c>
      <c r="B246" s="67">
        <v>-0.36782209999999999</v>
      </c>
      <c r="C246" s="74">
        <v>0.12677930000000001</v>
      </c>
      <c r="D246" s="74">
        <v>-9.7416580000000003E-2</v>
      </c>
      <c r="E246" s="74">
        <v>0.24880379999999999</v>
      </c>
      <c r="F246" s="68">
        <v>-1.3831789999999999</v>
      </c>
      <c r="G246" s="67">
        <v>-0.29180369</v>
      </c>
      <c r="H246" s="68">
        <v>-0.17216506100000001</v>
      </c>
      <c r="I246" s="70">
        <f t="shared" si="8"/>
        <v>-0.27668619014285717</v>
      </c>
      <c r="J246" s="17">
        <f t="shared" si="7"/>
        <v>-0.20825505166677566</v>
      </c>
    </row>
    <row r="247" spans="1:10" x14ac:dyDescent="0.25">
      <c r="A247" s="16">
        <v>45960</v>
      </c>
      <c r="B247" s="67">
        <v>-1.1521650000000001</v>
      </c>
      <c r="C247" s="74">
        <v>-0.457204</v>
      </c>
      <c r="D247" s="74">
        <v>0.40741260000000001</v>
      </c>
      <c r="E247" s="74">
        <v>0.89271339999999999</v>
      </c>
      <c r="F247" s="68">
        <v>-1.34039</v>
      </c>
      <c r="G247" s="67">
        <v>-0.21492866699999999</v>
      </c>
      <c r="H247" s="68">
        <v>-4.3763329999999996E-3</v>
      </c>
      <c r="I247" s="70">
        <f t="shared" si="8"/>
        <v>-0.26699114285714287</v>
      </c>
      <c r="J247" s="17">
        <f t="shared" si="7"/>
        <v>-0.19856000438106136</v>
      </c>
    </row>
    <row r="248" spans="1:10" x14ac:dyDescent="0.25">
      <c r="A248" s="16">
        <v>45991</v>
      </c>
      <c r="B248" s="67">
        <v>-0.6291563</v>
      </c>
      <c r="C248" s="74">
        <v>-0.48480279999999998</v>
      </c>
      <c r="D248" s="74">
        <v>-0.1324757</v>
      </c>
      <c r="E248" s="74">
        <v>0.77486259999999996</v>
      </c>
      <c r="F248" s="68">
        <v>-1.088387</v>
      </c>
      <c r="G248" s="67">
        <v>-0.27350668900000003</v>
      </c>
      <c r="H248" s="68">
        <v>-0.17454087400000001</v>
      </c>
      <c r="I248" s="70">
        <f t="shared" si="8"/>
        <v>-0.28685810900000003</v>
      </c>
      <c r="J248" s="17">
        <f t="shared" si="7"/>
        <v>-0.21842697052391852</v>
      </c>
    </row>
    <row r="249" spans="1:10" x14ac:dyDescent="0.25">
      <c r="A249" s="16">
        <v>46021</v>
      </c>
      <c r="B249" s="67">
        <v>-0.29796159999999999</v>
      </c>
      <c r="C249" s="74">
        <v>-0.75892059999999995</v>
      </c>
      <c r="D249" s="74">
        <v>-0.2235771</v>
      </c>
      <c r="E249" s="74">
        <v>0.77486259999999996</v>
      </c>
      <c r="F249" s="68">
        <v>-1.0156419999999999</v>
      </c>
      <c r="G249" s="67">
        <v>-0.20944552899999999</v>
      </c>
      <c r="H249" s="68">
        <v>-0.18216143600000001</v>
      </c>
      <c r="I249" s="70">
        <f t="shared" si="8"/>
        <v>-0.27326366642857142</v>
      </c>
      <c r="J249" s="17">
        <f t="shared" si="7"/>
        <v>-0.20483252795248991</v>
      </c>
    </row>
    <row r="250" spans="1:10" x14ac:dyDescent="0.25">
      <c r="A250" s="16">
        <v>46052</v>
      </c>
      <c r="B250" s="67">
        <v>0.36853249999999999</v>
      </c>
      <c r="C250" s="74">
        <v>1.171451</v>
      </c>
      <c r="D250" s="74">
        <v>0.1181832</v>
      </c>
      <c r="E250" s="74">
        <v>-0.29419679999999998</v>
      </c>
      <c r="F250" s="68">
        <v>-0.94306239999999997</v>
      </c>
      <c r="G250" s="67">
        <v>0.106378398</v>
      </c>
      <c r="H250" s="68">
        <v>-0.27365357200000001</v>
      </c>
      <c r="I250" s="70">
        <f t="shared" si="8"/>
        <v>3.6233189428571448E-2</v>
      </c>
      <c r="J250" s="17">
        <f t="shared" si="7"/>
        <v>0.10466432790465297</v>
      </c>
    </row>
    <row r="251" spans="1:10" x14ac:dyDescent="0.25">
      <c r="A251" s="16">
        <v>46081</v>
      </c>
      <c r="B251" s="67">
        <v>-0.30576880000000001</v>
      </c>
      <c r="C251" s="74">
        <v>1.171451</v>
      </c>
      <c r="D251" s="74">
        <v>-0.1803274</v>
      </c>
      <c r="E251" s="74">
        <v>-0.18227099999999999</v>
      </c>
      <c r="F251" s="68">
        <v>-0.78772379999999997</v>
      </c>
      <c r="G251" s="67">
        <v>0.102894393848992</v>
      </c>
      <c r="H251" s="68">
        <v>-0.35683442285675998</v>
      </c>
      <c r="I251" s="70">
        <f t="shared" si="8"/>
        <v>-7.6940004143966859E-2</v>
      </c>
      <c r="J251" s="17">
        <f t="shared" si="7"/>
        <v>-8.5088656678853347E-3</v>
      </c>
    </row>
    <row r="252" spans="1:10" x14ac:dyDescent="0.25">
      <c r="A252" s="16">
        <v>46111</v>
      </c>
      <c r="B252" s="67">
        <v>-0.76025540000000003</v>
      </c>
      <c r="C252" s="74">
        <v>1.973943</v>
      </c>
      <c r="D252" s="74">
        <v>-0.3213337</v>
      </c>
      <c r="E252" s="74">
        <v>-0.18227099999999999</v>
      </c>
      <c r="F252" s="68">
        <v>-1.2761199999999999</v>
      </c>
      <c r="G252" s="67">
        <v>-7.5052210999999994E-2</v>
      </c>
      <c r="H252" s="68">
        <v>-0.27338994900000002</v>
      </c>
      <c r="I252" s="70">
        <f t="shared" si="8"/>
        <v>-0.13063989428571426</v>
      </c>
      <c r="J252" s="17">
        <f t="shared" si="7"/>
        <v>-6.220875580963274E-2</v>
      </c>
    </row>
    <row r="253" spans="1:10" x14ac:dyDescent="0.25">
      <c r="A253" s="16">
        <v>46142</v>
      </c>
      <c r="B253" s="67">
        <v>-0.89375170000000004</v>
      </c>
      <c r="C253" s="74">
        <v>0.7847961</v>
      </c>
      <c r="D253" s="74">
        <v>-0.54534519999999997</v>
      </c>
      <c r="E253" s="74">
        <v>-1.5306200000000001</v>
      </c>
      <c r="F253" s="68">
        <v>-1.271363</v>
      </c>
      <c r="G253" s="67">
        <v>-0.43022551799999997</v>
      </c>
      <c r="H253" s="68">
        <v>0.15463944399999999</v>
      </c>
      <c r="I253" s="70">
        <f t="shared" si="8"/>
        <v>-0.53312426771428567</v>
      </c>
      <c r="J253" s="17">
        <f t="shared" si="7"/>
        <v>-0.46469312923820416</v>
      </c>
    </row>
    <row r="254" spans="1:10" x14ac:dyDescent="0.25">
      <c r="A254" s="16">
        <v>46172</v>
      </c>
      <c r="B254" s="67">
        <v>-0.66595967926384958</v>
      </c>
      <c r="C254" s="74">
        <v>0.78479603383172014</v>
      </c>
      <c r="D254" s="74">
        <v>-0.14557573558907114</v>
      </c>
      <c r="E254" s="74">
        <v>-1.5306194452434823</v>
      </c>
      <c r="F254" s="68">
        <v>-1.0951890277816356</v>
      </c>
      <c r="G254" s="67">
        <v>-0.25755186333784502</v>
      </c>
      <c r="H254" s="68">
        <v>9.2183400487199002E-2</v>
      </c>
      <c r="I254" s="70">
        <f t="shared" si="8"/>
        <v>-0.40255947384242352</v>
      </c>
      <c r="J254" s="17">
        <f t="shared" si="7"/>
        <v>-0.33412833536634201</v>
      </c>
    </row>
  </sheetData>
  <conditionalFormatting sqref="B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I83:I254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F412-30D1-48BE-AF2B-58F4DD42EB4D}">
  <sheetPr codeName="Feuil7"/>
  <dimension ref="A1:AD305"/>
  <sheetViews>
    <sheetView workbookViewId="0">
      <selection activeCell="I7" sqref="I7"/>
    </sheetView>
  </sheetViews>
  <sheetFormatPr baseColWidth="10" defaultRowHeight="15" x14ac:dyDescent="0.25"/>
  <cols>
    <col min="1" max="1" width="13.7109375" customWidth="1"/>
    <col min="2" max="3" width="20" customWidth="1"/>
    <col min="4" max="8" width="20.140625" customWidth="1"/>
    <col min="9" max="9" width="24.7109375" customWidth="1"/>
    <col min="10" max="10" width="31" customWidth="1"/>
    <col min="11" max="11" width="19.7109375" customWidth="1"/>
  </cols>
  <sheetData>
    <row r="1" spans="1:30" x14ac:dyDescent="0.25">
      <c r="A1" s="52" t="s">
        <v>9</v>
      </c>
      <c r="B1" t="s">
        <v>96</v>
      </c>
      <c r="C1" t="s">
        <v>99</v>
      </c>
      <c r="D1" t="s">
        <v>101</v>
      </c>
      <c r="E1" t="s">
        <v>103</v>
      </c>
      <c r="F1" t="s">
        <v>104</v>
      </c>
      <c r="G1" t="s">
        <v>100</v>
      </c>
      <c r="H1" t="s">
        <v>102</v>
      </c>
      <c r="I1" t="s">
        <v>97</v>
      </c>
      <c r="J1" t="s">
        <v>98</v>
      </c>
      <c r="K1" t="s">
        <v>105</v>
      </c>
    </row>
    <row r="2" spans="1:30" x14ac:dyDescent="0.25">
      <c r="A2" s="54">
        <v>36981</v>
      </c>
      <c r="B2">
        <f>_xll.BDH(B$1,"PX_LAST",$A2,$A2,"Days=A","Fill=P")</f>
        <v>2.2000000000000002</v>
      </c>
      <c r="C2">
        <f>_xll.BDH(C$1,"PX_LAST",$A2,$A2,"Days=A","Fill=P")</f>
        <v>1.3</v>
      </c>
      <c r="D2">
        <f>_xll.BDH(D$1,"PX_LAST",$A2,$A2,"Days=A","Fill=P")</f>
        <v>3.75</v>
      </c>
      <c r="G2">
        <f>D2-C2</f>
        <v>2.4500000000000002</v>
      </c>
      <c r="H2">
        <f>D2-2</f>
        <v>1.75</v>
      </c>
      <c r="I2" t="str">
        <f>IF(_xll.BDH(I$1,"PX_LAST",$A2,$A2,"Days=A","Fill=P")="#N/A N/A","",_xll.BDH(I$1,"PX_LAST",$A2,$A2,"Days=A","Fill=P"))</f>
        <v/>
      </c>
      <c r="J2" t="str">
        <f>IF(_xll.BDH(J$1,"PX_LAST",$A2,$A2,"Days=A","Fill=P")="#N/A N/A","",_xll.BDH(J$1,"PX_LAST",$A2,$A2,"Days=A","Fill=P"))</f>
        <v/>
      </c>
      <c r="K2" t="str">
        <f>IF(_xll.BDH(K$1,"PX_LAST",$A2,$A2,"Days=A","Fill=P")="#N/A N/A","",_xll.BDH(K$1,"PX_LAST",$A2,$A2,"Days=A","Fill=P"))</f>
        <v/>
      </c>
    </row>
    <row r="3" spans="1:30" x14ac:dyDescent="0.25">
      <c r="A3" s="54">
        <v>37011</v>
      </c>
      <c r="B3">
        <f>_xll.BDH($B$1,"PX_LAST",$A3,$A3,"Days=A","Fill=P")</f>
        <v>2.7</v>
      </c>
      <c r="C3">
        <f>_xll.BDH(C$1,"PX_LAST",$A3,$A3,"Days=A","Fill=P")</f>
        <v>1.7</v>
      </c>
      <c r="D3">
        <f>_xll.BDH(D$1,"PX_LAST",$A3,$A3,"Days=A","Fill=P")</f>
        <v>3.75</v>
      </c>
      <c r="E3">
        <f>D3-D2</f>
        <v>0</v>
      </c>
      <c r="G3">
        <f>D3-C3</f>
        <v>2.0499999999999998</v>
      </c>
      <c r="H3">
        <f t="shared" ref="H3:H66" si="0">D3-2</f>
        <v>1.75</v>
      </c>
      <c r="I3" t="str">
        <f>IF(_xll.BDH(I$1,"PX_LAST",$A3,$A3,"Days=A","Fill=P")="#N/A N/A","",_xll.BDH(I$1,"PX_LAST",$A3,$A3,"Days=A","Fill=P"))</f>
        <v/>
      </c>
      <c r="J3" t="str">
        <f>IF(_xll.BDH(J$1,"PX_LAST",$A3,$A3,"Days=A","Fill=P")="#N/A N/A","",_xll.BDH(J$1,"PX_LAST",$A3,$A3,"Days=A","Fill=P"))</f>
        <v/>
      </c>
      <c r="K3" t="str">
        <f>IF(_xll.BDH(K$1,"PX_LAST",$A3,$A3,"Days=A","Fill=P")="#N/A N/A","",_xll.BDH(K$1,"PX_LAST",$A3,$A3,"Days=A","Fill=P"))</f>
        <v/>
      </c>
    </row>
    <row r="4" spans="1:30" x14ac:dyDescent="0.25">
      <c r="A4" s="54">
        <v>37042</v>
      </c>
      <c r="B4">
        <f>_xll.BDH($B$1,"PX_LAST",$A4,$A4,"Days=A","Fill=P")</f>
        <v>3.1</v>
      </c>
      <c r="C4">
        <f>_xll.BDH(C$1,"PX_LAST",$A4,$A4,"Days=A","Fill=P")</f>
        <v>1.9</v>
      </c>
      <c r="D4">
        <f>_xll.BDH(D$1,"PX_LAST",$A4,$A4,"Days=A","Fill=P")</f>
        <v>3.5</v>
      </c>
      <c r="E4">
        <f t="shared" ref="E4:E67" si="1">D4-D3</f>
        <v>-0.25</v>
      </c>
      <c r="G4">
        <f t="shared" ref="G4:G67" si="2">D4-C4</f>
        <v>1.6</v>
      </c>
      <c r="H4">
        <f t="shared" si="0"/>
        <v>1.5</v>
      </c>
      <c r="I4" t="str">
        <f>IF(_xll.BDH(I$1,"PX_LAST",$A4,$A4,"Days=A","Fill=P")="#N/A N/A","",_xll.BDH(I$1,"PX_LAST",$A4,$A4,"Days=A","Fill=P"))</f>
        <v/>
      </c>
      <c r="J4" t="str">
        <f>IF(_xll.BDH(J$1,"PX_LAST",$A4,$A4,"Days=A","Fill=P")="#N/A N/A","",_xll.BDH(J$1,"PX_LAST",$A4,$A4,"Days=A","Fill=P"))</f>
        <v/>
      </c>
      <c r="K4" t="str">
        <f>IF(_xll.BDH(K$1,"PX_LAST",$A4,$A4,"Days=A","Fill=P")="#N/A N/A","",_xll.BDH(K$1,"PX_LAST",$A4,$A4,"Days=A","Fill=P"))</f>
        <v/>
      </c>
    </row>
    <row r="5" spans="1:30" x14ac:dyDescent="0.25">
      <c r="A5" s="54">
        <v>37072</v>
      </c>
      <c r="B5">
        <f>_xll.BDH($B$1,"PX_LAST",$A5,$A5,"Days=A","Fill=P")</f>
        <v>2.9</v>
      </c>
      <c r="C5">
        <f>_xll.BDH(C$1,"PX_LAST",$A5,$A5,"Days=A","Fill=P")</f>
        <v>1.9</v>
      </c>
      <c r="D5">
        <f>_xll.BDH(D$1,"PX_LAST",$A5,$A5,"Days=A","Fill=P")</f>
        <v>3.5</v>
      </c>
      <c r="E5">
        <f t="shared" si="1"/>
        <v>0</v>
      </c>
      <c r="G5">
        <f t="shared" si="2"/>
        <v>1.6</v>
      </c>
      <c r="H5">
        <f t="shared" si="0"/>
        <v>1.5</v>
      </c>
      <c r="I5" t="str">
        <f>IF(_xll.BDH(I$1,"PX_LAST",$A5,$A5,"Days=A","Fill=P")="#N/A N/A","",_xll.BDH(I$1,"PX_LAST",$A5,$A5,"Days=A","Fill=P"))</f>
        <v/>
      </c>
      <c r="J5" t="str">
        <f>IF(_xll.BDH(J$1,"PX_LAST",$A5,$A5,"Days=A","Fill=P")="#N/A N/A","",_xll.BDH(J$1,"PX_LAST",$A5,$A5,"Days=A","Fill=P"))</f>
        <v/>
      </c>
      <c r="K5" t="str">
        <f>IF(_xll.BDH(K$1,"PX_LAST",$A5,$A5,"Days=A","Fill=P")="#N/A N/A","",_xll.BDH(K$1,"PX_LAST",$A5,$A5,"Days=A","Fill=P"))</f>
        <v/>
      </c>
    </row>
    <row r="6" spans="1:30" x14ac:dyDescent="0.25">
      <c r="A6" s="54">
        <v>37103</v>
      </c>
      <c r="B6">
        <f>_xll.BDH($B$1,"PX_LAST",$A6,$A6,"Days=A","Fill=P")</f>
        <v>2.5</v>
      </c>
      <c r="C6">
        <f>_xll.BDH(C$1,"PX_LAST",$A6,$A6,"Days=A","Fill=P")</f>
        <v>1.8</v>
      </c>
      <c r="D6">
        <f>_xll.BDH(D$1,"PX_LAST",$A6,$A6,"Days=A","Fill=P")</f>
        <v>3.5</v>
      </c>
      <c r="E6">
        <f t="shared" si="1"/>
        <v>0</v>
      </c>
      <c r="G6">
        <f t="shared" si="2"/>
        <v>1.7</v>
      </c>
      <c r="H6">
        <f t="shared" si="0"/>
        <v>1.5</v>
      </c>
      <c r="I6" t="str">
        <f>IF(_xll.BDH(I$1,"PX_LAST",$A6,$A6,"Days=A","Fill=P")="#N/A N/A","",_xll.BDH(I$1,"PX_LAST",$A6,$A6,"Days=A","Fill=P"))</f>
        <v/>
      </c>
      <c r="J6" t="str">
        <f>IF(_xll.BDH(J$1,"PX_LAST",$A6,$A6,"Days=A","Fill=P")="#N/A N/A","",_xll.BDH(J$1,"PX_LAST",$A6,$A6,"Days=A","Fill=P"))</f>
        <v/>
      </c>
      <c r="K6" t="str">
        <f>IF(_xll.BDH(K$1,"PX_LAST",$A6,$A6,"Days=A","Fill=P")="#N/A N/A","",_xll.BDH(K$1,"PX_LAST",$A6,$A6,"Days=A","Fill=P"))</f>
        <v/>
      </c>
    </row>
    <row r="7" spans="1:30" x14ac:dyDescent="0.25">
      <c r="A7" s="54">
        <v>37134</v>
      </c>
      <c r="B7">
        <f>_xll.BDH($B$1,"PX_LAST",$A7,$A7,"Days=A","Fill=P")</f>
        <v>2.2999999999999998</v>
      </c>
      <c r="C7">
        <f>_xll.BDH(C$1,"PX_LAST",$A7,$A7,"Days=A","Fill=P")</f>
        <v>1.7</v>
      </c>
      <c r="D7">
        <f>_xll.BDH(D$1,"PX_LAST",$A7,$A7,"Days=A","Fill=P")</f>
        <v>3.25</v>
      </c>
      <c r="E7">
        <f t="shared" si="1"/>
        <v>-0.25</v>
      </c>
      <c r="G7">
        <f t="shared" si="2"/>
        <v>1.55</v>
      </c>
      <c r="H7">
        <f t="shared" si="0"/>
        <v>1.25</v>
      </c>
      <c r="I7" t="str">
        <f>IF(_xll.BDH(I$1,"PX_LAST",$A7,$A7,"Days=A","Fill=P")="#N/A N/A","",_xll.BDH(I$1,"PX_LAST",$A7,$A7,"Days=A","Fill=P"))</f>
        <v/>
      </c>
      <c r="J7" t="str">
        <f>IF(_xll.BDH(J$1,"PX_LAST",$A7,$A7,"Days=A","Fill=P")="#N/A N/A","",_xll.BDH(J$1,"PX_LAST",$A7,$A7,"Days=A","Fill=P"))</f>
        <v/>
      </c>
      <c r="K7" t="str">
        <f>IF(_xll.BDH(K$1,"PX_LAST",$A7,$A7,"Days=A","Fill=P")="#N/A N/A","",_xll.BDH(K$1,"PX_LAST",$A7,$A7,"Days=A","Fill=P"))</f>
        <v/>
      </c>
    </row>
    <row r="8" spans="1:30" x14ac:dyDescent="0.25">
      <c r="A8" s="54">
        <v>37164</v>
      </c>
      <c r="B8">
        <f>_xll.BDH($B$1,"PX_LAST",$A8,$A8,"Days=A","Fill=P")</f>
        <v>2.2000000000000002</v>
      </c>
      <c r="C8">
        <f>_xll.BDH(C$1,"PX_LAST",$A8,$A8,"Days=A","Fill=P")</f>
        <v>2</v>
      </c>
      <c r="D8">
        <f>_xll.BDH(D$1,"PX_LAST",$A8,$A8,"Days=A","Fill=P")</f>
        <v>2.75</v>
      </c>
      <c r="E8">
        <f t="shared" si="1"/>
        <v>-0.5</v>
      </c>
      <c r="F8">
        <f t="shared" ref="F8:F71" si="3">D8-D2</f>
        <v>-1</v>
      </c>
      <c r="G8">
        <f t="shared" si="2"/>
        <v>0.75</v>
      </c>
      <c r="H8">
        <f t="shared" si="0"/>
        <v>0.75</v>
      </c>
      <c r="I8" t="str">
        <f>IF(_xll.BDH(I$1,"PX_LAST",$A8,$A8,"Days=A","Fill=P")="#N/A N/A","",_xll.BDH(I$1,"PX_LAST",$A8,$A8,"Days=A","Fill=P"))</f>
        <v/>
      </c>
      <c r="J8" t="str">
        <f>IF(_xll.BDH(J$1,"PX_LAST",$A8,$A8,"Days=A","Fill=P")="#N/A N/A","",_xll.BDH(J$1,"PX_LAST",$A8,$A8,"Days=A","Fill=P"))</f>
        <v/>
      </c>
      <c r="K8" t="str">
        <f>IF(_xll.BDH(K$1,"PX_LAST",$A8,$A8,"Days=A","Fill=P")="#N/A N/A","",_xll.BDH(K$1,"PX_LAST",$A8,$A8,"Days=A","Fill=P"))</f>
        <v/>
      </c>
    </row>
    <row r="9" spans="1:30" x14ac:dyDescent="0.25">
      <c r="A9" s="54">
        <v>37195</v>
      </c>
      <c r="B9">
        <f>_xll.BDH($B$1,"PX_LAST",$A9,$A9,"Days=A","Fill=P")</f>
        <v>2.2000000000000002</v>
      </c>
      <c r="C9">
        <f>_xll.BDH(C$1,"PX_LAST",$A9,$A9,"Days=A","Fill=P")</f>
        <v>2.2000000000000002</v>
      </c>
      <c r="D9">
        <f>_xll.BDH(D$1,"PX_LAST",$A9,$A9,"Days=A","Fill=P")</f>
        <v>2.75</v>
      </c>
      <c r="E9">
        <f t="shared" si="1"/>
        <v>0</v>
      </c>
      <c r="F9">
        <f t="shared" si="3"/>
        <v>-1</v>
      </c>
      <c r="G9">
        <f t="shared" si="2"/>
        <v>0.54999999999999982</v>
      </c>
      <c r="H9">
        <f t="shared" si="0"/>
        <v>0.75</v>
      </c>
      <c r="I9" t="str">
        <f>IF(_xll.BDH(I$1,"PX_LAST",$A9,$A9,"Days=A","Fill=P")="#N/A N/A","",_xll.BDH(I$1,"PX_LAST",$A9,$A9,"Days=A","Fill=P"))</f>
        <v/>
      </c>
      <c r="J9" t="str">
        <f>IF(_xll.BDH(J$1,"PX_LAST",$A9,$A9,"Days=A","Fill=P")="#N/A N/A","",_xll.BDH(J$1,"PX_LAST",$A9,$A9,"Days=A","Fill=P"))</f>
        <v/>
      </c>
      <c r="K9" t="str">
        <f>IF(_xll.BDH(K$1,"PX_LAST",$A9,$A9,"Days=A","Fill=P")="#N/A N/A","",_xll.BDH(K$1,"PX_LAST",$A9,$A9,"Days=A","Fill=P"))</f>
        <v/>
      </c>
    </row>
    <row r="10" spans="1:30" x14ac:dyDescent="0.25">
      <c r="A10" s="54">
        <v>37225</v>
      </c>
      <c r="B10">
        <f>_xll.BDH($B$1,"PX_LAST",$A10,$A10,"Days=A","Fill=P")</f>
        <v>2</v>
      </c>
      <c r="C10">
        <f>_xll.BDH(C$1,"PX_LAST",$A10,$A10,"Days=A","Fill=P")</f>
        <v>2.2999999999999998</v>
      </c>
      <c r="D10">
        <f>_xll.BDH(D$1,"PX_LAST",$A10,$A10,"Days=A","Fill=P")</f>
        <v>2.25</v>
      </c>
      <c r="E10">
        <f t="shared" si="1"/>
        <v>-0.5</v>
      </c>
      <c r="F10">
        <f t="shared" si="3"/>
        <v>-1.25</v>
      </c>
      <c r="G10">
        <f t="shared" si="2"/>
        <v>-4.9999999999999822E-2</v>
      </c>
      <c r="H10">
        <f t="shared" si="0"/>
        <v>0.25</v>
      </c>
      <c r="I10" t="str">
        <f>IF(_xll.BDH(I$1,"PX_LAST",$A10,$A10,"Days=A","Fill=P")="#N/A N/A","",_xll.BDH(I$1,"PX_LAST",$A10,$A10,"Days=A","Fill=P"))</f>
        <v/>
      </c>
      <c r="J10" t="str">
        <f>IF(_xll.BDH(J$1,"PX_LAST",$A10,$A10,"Days=A","Fill=P")="#N/A N/A","",_xll.BDH(J$1,"PX_LAST",$A10,$A10,"Days=A","Fill=P"))</f>
        <v/>
      </c>
      <c r="K10" t="str">
        <f>IF(_xll.BDH(K$1,"PX_LAST",$A10,$A10,"Days=A","Fill=P")="#N/A N/A","",_xll.BDH(K$1,"PX_LAST",$A10,$A10,"Days=A","Fill=P"))</f>
        <v/>
      </c>
    </row>
    <row r="11" spans="1:30" x14ac:dyDescent="0.25">
      <c r="A11" s="54">
        <v>37256</v>
      </c>
      <c r="B11">
        <f>_xll.BDH($B$1,"PX_LAST",$A11,$A11,"Days=A","Fill=P")</f>
        <v>2</v>
      </c>
      <c r="C11">
        <f>_xll.BDH(C$1,"PX_LAST",$A11,$A11,"Days=A","Fill=P")</f>
        <v>2.2000000000000002</v>
      </c>
      <c r="D11">
        <f>_xll.BDH(D$1,"PX_LAST",$A11,$A11,"Days=A","Fill=P")</f>
        <v>2.25</v>
      </c>
      <c r="E11">
        <f t="shared" si="1"/>
        <v>0</v>
      </c>
      <c r="F11">
        <f t="shared" si="3"/>
        <v>-1.25</v>
      </c>
      <c r="G11">
        <f t="shared" si="2"/>
        <v>4.9999999999999822E-2</v>
      </c>
      <c r="H11">
        <f t="shared" si="0"/>
        <v>0.25</v>
      </c>
      <c r="I11" t="str">
        <f>IF(_xll.BDH(I$1,"PX_LAST",$A11,$A11,"Days=A","Fill=P")="#N/A N/A","",_xll.BDH(I$1,"PX_LAST",$A11,$A11,"Days=A","Fill=P"))</f>
        <v/>
      </c>
      <c r="J11" t="str">
        <f>IF(_xll.BDH(J$1,"PX_LAST",$A11,$A11,"Days=A","Fill=P")="#N/A N/A","",_xll.BDH(J$1,"PX_LAST",$A11,$A11,"Days=A","Fill=P"))</f>
        <v/>
      </c>
      <c r="K11" t="str">
        <f>IF(_xll.BDH(K$1,"PX_LAST",$A11,$A11,"Days=A","Fill=P")="#N/A N/A","",_xll.BDH(K$1,"PX_LAST",$A11,$A11,"Days=A","Fill=P"))</f>
        <v/>
      </c>
    </row>
    <row r="12" spans="1:30" x14ac:dyDescent="0.25">
      <c r="A12" s="54">
        <v>37287</v>
      </c>
      <c r="B12">
        <f>_xll.BDH($B$1,"PX_LAST",$A12,$A12,"Days=A","Fill=P")</f>
        <v>2.6</v>
      </c>
      <c r="C12">
        <f>_xll.BDH(C$1,"PX_LAST",$A12,$A12,"Days=A","Fill=P")</f>
        <v>2.4</v>
      </c>
      <c r="D12">
        <f>_xll.BDH(D$1,"PX_LAST",$A12,$A12,"Days=A","Fill=P")</f>
        <v>2.25</v>
      </c>
      <c r="E12">
        <f t="shared" si="1"/>
        <v>0</v>
      </c>
      <c r="F12">
        <f t="shared" si="3"/>
        <v>-1.25</v>
      </c>
      <c r="G12">
        <f t="shared" si="2"/>
        <v>-0.14999999999999991</v>
      </c>
      <c r="H12">
        <f t="shared" si="0"/>
        <v>0.25</v>
      </c>
      <c r="I12" t="str">
        <f>IF(_xll.BDH(I$1,"PX_LAST",$A12,$A12,"Days=A","Fill=P")="#N/A N/A","",_xll.BDH(I$1,"PX_LAST",$A12,$A12,"Days=A","Fill=P"))</f>
        <v/>
      </c>
      <c r="J12" t="str">
        <f>IF(_xll.BDH(J$1,"PX_LAST",$A12,$A12,"Days=A","Fill=P")="#N/A N/A","",_xll.BDH(J$1,"PX_LAST",$A12,$A12,"Days=A","Fill=P"))</f>
        <v/>
      </c>
      <c r="K12" t="str">
        <f>IF(_xll.BDH(K$1,"PX_LAST",$A12,$A12,"Days=A","Fill=P")="#N/A N/A","",_xll.BDH(K$1,"PX_LAST",$A12,$A12,"Days=A","Fill=P"))</f>
        <v/>
      </c>
    </row>
    <row r="13" spans="1:30" x14ac:dyDescent="0.25">
      <c r="A13" s="54">
        <v>37315</v>
      </c>
      <c r="B13">
        <f>_xll.BDH($B$1,"PX_LAST",$A13,$A13,"Days=A","Fill=P")</f>
        <v>2.5</v>
      </c>
      <c r="C13">
        <f>_xll.BDH(C$1,"PX_LAST",$A13,$A13,"Days=A","Fill=P")</f>
        <v>2.5</v>
      </c>
      <c r="D13">
        <f>_xll.BDH(D$1,"PX_LAST",$A13,$A13,"Days=A","Fill=P")</f>
        <v>2.25</v>
      </c>
      <c r="E13">
        <f t="shared" si="1"/>
        <v>0</v>
      </c>
      <c r="F13">
        <f t="shared" si="3"/>
        <v>-1</v>
      </c>
      <c r="G13">
        <f t="shared" si="2"/>
        <v>-0.25</v>
      </c>
      <c r="H13">
        <f t="shared" si="0"/>
        <v>0.25</v>
      </c>
      <c r="I13" t="str">
        <f>IF(_xll.BDH(I$1,"PX_LAST",$A13,$A13,"Days=A","Fill=P")="#N/A N/A","",_xll.BDH(I$1,"PX_LAST",$A13,$A13,"Days=A","Fill=P"))</f>
        <v/>
      </c>
      <c r="J13" t="str">
        <f>IF(_xll.BDH(J$1,"PX_LAST",$A13,$A13,"Days=A","Fill=P")="#N/A N/A","",_xll.BDH(J$1,"PX_LAST",$A13,$A13,"Days=A","Fill=P"))</f>
        <v/>
      </c>
      <c r="K13" t="str">
        <f>IF(_xll.BDH(K$1,"PX_LAST",$A13,$A13,"Days=A","Fill=P")="#N/A N/A","",_xll.BDH(K$1,"PX_LAST",$A13,$A13,"Days=A","Fill=P"))</f>
        <v/>
      </c>
    </row>
    <row r="14" spans="1:30" x14ac:dyDescent="0.25">
      <c r="A14" s="54">
        <v>37344</v>
      </c>
      <c r="B14">
        <f>_xll.BDH($B$1,"PX_LAST",$A14,$A14,"Days=A","Fill=P")</f>
        <v>2.5</v>
      </c>
      <c r="C14">
        <f>_xll.BDH(C$1,"PX_LAST",$A14,$A14,"Days=A","Fill=P")</f>
        <v>2.5</v>
      </c>
      <c r="D14">
        <f>_xll.BDH(D$1,"PX_LAST",$A14,$A14,"Days=A","Fill=P")</f>
        <v>2.25</v>
      </c>
      <c r="E14">
        <f t="shared" si="1"/>
        <v>0</v>
      </c>
      <c r="F14">
        <f t="shared" si="3"/>
        <v>-0.5</v>
      </c>
      <c r="G14">
        <f t="shared" si="2"/>
        <v>-0.25</v>
      </c>
      <c r="H14">
        <f t="shared" si="0"/>
        <v>0.25</v>
      </c>
      <c r="I14" t="str">
        <f>IF(_xll.BDH(I$1,"PX_LAST",$A14,$A14,"Days=A","Fill=P")="#N/A N/A","",_xll.BDH(I$1,"PX_LAST",$A14,$A14,"Days=A","Fill=P"))</f>
        <v/>
      </c>
      <c r="J14" t="str">
        <f>IF(_xll.BDH(J$1,"PX_LAST",$A14,$A14,"Days=A","Fill=P")="#N/A N/A","",_xll.BDH(J$1,"PX_LAST",$A14,$A14,"Days=A","Fill=P"))</f>
        <v/>
      </c>
      <c r="K14" t="str">
        <f>IF(_xll.BDH(K$1,"PX_LAST",$A14,$A14,"Days=A","Fill=P")="#N/A N/A","",_xll.BDH(K$1,"PX_LAST",$A14,$A14,"Days=A","Fill=P"))</f>
        <v/>
      </c>
    </row>
    <row r="15" spans="1:30" x14ac:dyDescent="0.25">
      <c r="A15" s="54">
        <v>37376</v>
      </c>
      <c r="B15">
        <f>_xll.BDH($B$1,"PX_LAST",$A15,$A15,"Days=A","Fill=P")</f>
        <v>2.4</v>
      </c>
      <c r="C15">
        <f>_xll.BDH(C$1,"PX_LAST",$A15,$A15,"Days=A","Fill=P")</f>
        <v>2.4</v>
      </c>
      <c r="D15">
        <f>_xll.BDH(D$1,"PX_LAST",$A15,$A15,"Days=A","Fill=P")</f>
        <v>2.25</v>
      </c>
      <c r="E15">
        <f t="shared" si="1"/>
        <v>0</v>
      </c>
      <c r="F15">
        <f t="shared" si="3"/>
        <v>-0.5</v>
      </c>
      <c r="G15">
        <f t="shared" si="2"/>
        <v>-0.14999999999999991</v>
      </c>
      <c r="H15">
        <f t="shared" si="0"/>
        <v>0.25</v>
      </c>
      <c r="I15" t="str">
        <f>IF(_xll.BDH(I$1,"PX_LAST",$A15,$A15,"Days=A","Fill=P")="#N/A N/A","",_xll.BDH(I$1,"PX_LAST",$A15,$A15,"Days=A","Fill=P"))</f>
        <v/>
      </c>
      <c r="J15" t="str">
        <f>IF(_xll.BDH(J$1,"PX_LAST",$A15,$A15,"Days=A","Fill=P")="#N/A N/A","",_xll.BDH(J$1,"PX_LAST",$A15,$A15,"Days=A","Fill=P"))</f>
        <v/>
      </c>
      <c r="K15" t="str">
        <f>IF(_xll.BDH(K$1,"PX_LAST",$A15,$A15,"Days=A","Fill=P")="#N/A N/A","",_xll.BDH(K$1,"PX_LAST",$A15,$A15,"Days=A","Fill=P"))</f>
        <v/>
      </c>
    </row>
    <row r="16" spans="1:30" x14ac:dyDescent="0.25">
      <c r="A16" s="54">
        <v>37407</v>
      </c>
      <c r="B16">
        <f>_xll.BDH($B$1,"PX_LAST",$A16,$A16,"Days=A","Fill=P")</f>
        <v>2.1</v>
      </c>
      <c r="C16">
        <f>_xll.BDH(C$1,"PX_LAST",$A16,$A16,"Days=A","Fill=P")</f>
        <v>2.5</v>
      </c>
      <c r="D16">
        <f>_xll.BDH(D$1,"PX_LAST",$A16,$A16,"Days=A","Fill=P")</f>
        <v>2.25</v>
      </c>
      <c r="E16">
        <f t="shared" si="1"/>
        <v>0</v>
      </c>
      <c r="F16">
        <f t="shared" si="3"/>
        <v>0</v>
      </c>
      <c r="G16">
        <f t="shared" si="2"/>
        <v>-0.25</v>
      </c>
      <c r="H16">
        <f t="shared" si="0"/>
        <v>0.25</v>
      </c>
      <c r="I16" t="str">
        <f>IF(_xll.BDH(I$1,"PX_LAST",$A16,$A16,"Days=A","Fill=P")="#N/A N/A","",_xll.BDH(I$1,"PX_LAST",$A16,$A16,"Days=A","Fill=P"))</f>
        <v/>
      </c>
      <c r="J16" t="str">
        <f>IF(_xll.BDH(J$1,"PX_LAST",$A16,$A16,"Days=A","Fill=P")="#N/A N/A","",_xll.BDH(J$1,"PX_LAST",$A16,$A16,"Days=A","Fill=P"))</f>
        <v/>
      </c>
      <c r="K16" t="str">
        <f>IF(_xll.BDH(K$1,"PX_LAST",$A16,$A16,"Days=A","Fill=P")="#N/A N/A","",_xll.BDH(K$1,"PX_LAST",$A16,$A16,"Days=A","Fill=P"))</f>
        <v/>
      </c>
      <c r="AD16">
        <v>2</v>
      </c>
    </row>
    <row r="17" spans="1:30" x14ac:dyDescent="0.25">
      <c r="A17" s="54">
        <v>37435</v>
      </c>
      <c r="B17">
        <f>_xll.BDH($B$1,"PX_LAST",$A17,$A17,"Days=A","Fill=P")</f>
        <v>2.1</v>
      </c>
      <c r="C17">
        <f>_xll.BDH(C$1,"PX_LAST",$A17,$A17,"Days=A","Fill=P")</f>
        <v>2.5</v>
      </c>
      <c r="D17">
        <f>_xll.BDH(D$1,"PX_LAST",$A17,$A17,"Days=A","Fill=P")</f>
        <v>2.25</v>
      </c>
      <c r="E17">
        <f t="shared" si="1"/>
        <v>0</v>
      </c>
      <c r="F17">
        <f t="shared" si="3"/>
        <v>0</v>
      </c>
      <c r="G17">
        <f t="shared" si="2"/>
        <v>-0.25</v>
      </c>
      <c r="H17">
        <f t="shared" si="0"/>
        <v>0.25</v>
      </c>
      <c r="I17" t="str">
        <f>IF(_xll.BDH(I$1,"PX_LAST",$A17,$A17,"Days=A","Fill=P")="#N/A N/A","",_xll.BDH(I$1,"PX_LAST",$A17,$A17,"Days=A","Fill=P"))</f>
        <v/>
      </c>
      <c r="J17" t="str">
        <f>IF(_xll.BDH(J$1,"PX_LAST",$A17,$A17,"Days=A","Fill=P")="#N/A N/A","",_xll.BDH(J$1,"PX_LAST",$A17,$A17,"Days=A","Fill=P"))</f>
        <v/>
      </c>
      <c r="K17" t="str">
        <f>IF(_xll.BDH(K$1,"PX_LAST",$A17,$A17,"Days=A","Fill=P")="#N/A N/A","",_xll.BDH(K$1,"PX_LAST",$A17,$A17,"Days=A","Fill=P"))</f>
        <v/>
      </c>
      <c r="AD17">
        <v>1</v>
      </c>
    </row>
    <row r="18" spans="1:30" x14ac:dyDescent="0.25">
      <c r="A18" s="54">
        <v>37468</v>
      </c>
      <c r="B18">
        <f>_xll.BDH($B$1,"PX_LAST",$A18,$A18,"Days=A","Fill=P")</f>
        <v>2</v>
      </c>
      <c r="C18">
        <f>_xll.BDH(C$1,"PX_LAST",$A18,$A18,"Days=A","Fill=P")</f>
        <v>2.4</v>
      </c>
      <c r="D18">
        <f>_xll.BDH(D$1,"PX_LAST",$A18,$A18,"Days=A","Fill=P")</f>
        <v>2.25</v>
      </c>
      <c r="E18">
        <f t="shared" si="1"/>
        <v>0</v>
      </c>
      <c r="F18">
        <f t="shared" si="3"/>
        <v>0</v>
      </c>
      <c r="G18">
        <f t="shared" si="2"/>
        <v>-0.14999999999999991</v>
      </c>
      <c r="H18">
        <f t="shared" si="0"/>
        <v>0.25</v>
      </c>
      <c r="I18" t="str">
        <f>IF(_xll.BDH(I$1,"PX_LAST",$A18,$A18,"Days=A","Fill=P")="#N/A N/A","",_xll.BDH(I$1,"PX_LAST",$A18,$A18,"Days=A","Fill=P"))</f>
        <v/>
      </c>
      <c r="J18" t="str">
        <f>IF(_xll.BDH(J$1,"PX_LAST",$A18,$A18,"Days=A","Fill=P")="#N/A N/A","",_xll.BDH(J$1,"PX_LAST",$A18,$A18,"Days=A","Fill=P"))</f>
        <v/>
      </c>
      <c r="K18" t="str">
        <f>IF(_xll.BDH(K$1,"PX_LAST",$A18,$A18,"Days=A","Fill=P")="#N/A N/A","",_xll.BDH(K$1,"PX_LAST",$A18,$A18,"Days=A","Fill=P"))</f>
        <v/>
      </c>
      <c r="AD18">
        <v>-1</v>
      </c>
    </row>
    <row r="19" spans="1:30" x14ac:dyDescent="0.25">
      <c r="A19" s="54">
        <v>37498</v>
      </c>
      <c r="B19">
        <f>_xll.BDH($B$1,"PX_LAST",$A19,$A19,"Days=A","Fill=P")</f>
        <v>2</v>
      </c>
      <c r="C19">
        <f>_xll.BDH(C$1,"PX_LAST",$A19,$A19,"Days=A","Fill=P")</f>
        <v>2.4</v>
      </c>
      <c r="D19">
        <f>_xll.BDH(D$1,"PX_LAST",$A19,$A19,"Days=A","Fill=P")</f>
        <v>2.25</v>
      </c>
      <c r="E19">
        <f t="shared" si="1"/>
        <v>0</v>
      </c>
      <c r="F19">
        <f t="shared" si="3"/>
        <v>0</v>
      </c>
      <c r="G19">
        <f t="shared" si="2"/>
        <v>-0.14999999999999991</v>
      </c>
      <c r="H19">
        <f t="shared" si="0"/>
        <v>0.25</v>
      </c>
      <c r="I19" t="str">
        <f>IF(_xll.BDH(I$1,"PX_LAST",$A19,$A19,"Days=A","Fill=P")="#N/A N/A","",_xll.BDH(I$1,"PX_LAST",$A19,$A19,"Days=A","Fill=P"))</f>
        <v/>
      </c>
      <c r="J19" t="str">
        <f>IF(_xll.BDH(J$1,"PX_LAST",$A19,$A19,"Days=A","Fill=P")="#N/A N/A","",_xll.BDH(J$1,"PX_LAST",$A19,$A19,"Days=A","Fill=P"))</f>
        <v/>
      </c>
      <c r="K19" t="str">
        <f>IF(_xll.BDH(K$1,"PX_LAST",$A19,$A19,"Days=A","Fill=P")="#N/A N/A","",_xll.BDH(K$1,"PX_LAST",$A19,$A19,"Days=A","Fill=P"))</f>
        <v/>
      </c>
      <c r="AD19">
        <v>-2</v>
      </c>
    </row>
    <row r="20" spans="1:30" x14ac:dyDescent="0.25">
      <c r="A20" s="54">
        <v>37529</v>
      </c>
      <c r="B20">
        <f>_xll.BDH($B$1,"PX_LAST",$A20,$A20,"Days=A","Fill=P")</f>
        <v>2.1</v>
      </c>
      <c r="C20">
        <f>_xll.BDH(C$1,"PX_LAST",$A20,$A20,"Days=A","Fill=P")</f>
        <v>2.4</v>
      </c>
      <c r="D20">
        <f>_xll.BDH(D$1,"PX_LAST",$A20,$A20,"Days=A","Fill=P")</f>
        <v>2.25</v>
      </c>
      <c r="E20">
        <f t="shared" si="1"/>
        <v>0</v>
      </c>
      <c r="F20">
        <f t="shared" si="3"/>
        <v>0</v>
      </c>
      <c r="G20">
        <f t="shared" si="2"/>
        <v>-0.14999999999999991</v>
      </c>
      <c r="H20">
        <f t="shared" si="0"/>
        <v>0.25</v>
      </c>
      <c r="I20" t="str">
        <f>IF(_xll.BDH(I$1,"PX_LAST",$A20,$A20,"Days=A","Fill=P")="#N/A N/A","",_xll.BDH(I$1,"PX_LAST",$A20,$A20,"Days=A","Fill=P"))</f>
        <v/>
      </c>
      <c r="J20" t="str">
        <f>IF(_xll.BDH(J$1,"PX_LAST",$A20,$A20,"Days=A","Fill=P")="#N/A N/A","",_xll.BDH(J$1,"PX_LAST",$A20,$A20,"Days=A","Fill=P"))</f>
        <v/>
      </c>
      <c r="K20" t="str">
        <f>IF(_xll.BDH(K$1,"PX_LAST",$A20,$A20,"Days=A","Fill=P")="#N/A N/A","",_xll.BDH(K$1,"PX_LAST",$A20,$A20,"Days=A","Fill=P"))</f>
        <v/>
      </c>
    </row>
    <row r="21" spans="1:30" x14ac:dyDescent="0.25">
      <c r="A21" s="54">
        <v>37560</v>
      </c>
      <c r="B21">
        <f>_xll.BDH($B$1,"PX_LAST",$A21,$A21,"Days=A","Fill=P")</f>
        <v>2.2999999999999998</v>
      </c>
      <c r="C21">
        <f>_xll.BDH(C$1,"PX_LAST",$A21,$A21,"Days=A","Fill=P")</f>
        <v>2.2999999999999998</v>
      </c>
      <c r="D21">
        <f>_xll.BDH(D$1,"PX_LAST",$A21,$A21,"Days=A","Fill=P")</f>
        <v>2.25</v>
      </c>
      <c r="E21">
        <f t="shared" si="1"/>
        <v>0</v>
      </c>
      <c r="F21">
        <f t="shared" si="3"/>
        <v>0</v>
      </c>
      <c r="G21">
        <f t="shared" si="2"/>
        <v>-4.9999999999999822E-2</v>
      </c>
      <c r="H21">
        <f t="shared" si="0"/>
        <v>0.25</v>
      </c>
      <c r="I21" t="str">
        <f>IF(_xll.BDH(I$1,"PX_LAST",$A21,$A21,"Days=A","Fill=P")="#N/A N/A","",_xll.BDH(I$1,"PX_LAST",$A21,$A21,"Days=A","Fill=P"))</f>
        <v/>
      </c>
      <c r="J21" t="str">
        <f>IF(_xll.BDH(J$1,"PX_LAST",$A21,$A21,"Days=A","Fill=P")="#N/A N/A","",_xll.BDH(J$1,"PX_LAST",$A21,$A21,"Days=A","Fill=P"))</f>
        <v/>
      </c>
      <c r="K21" t="str">
        <f>IF(_xll.BDH(K$1,"PX_LAST",$A21,$A21,"Days=A","Fill=P")="#N/A N/A","",_xll.BDH(K$1,"PX_LAST",$A21,$A21,"Days=A","Fill=P"))</f>
        <v/>
      </c>
    </row>
    <row r="22" spans="1:30" x14ac:dyDescent="0.25">
      <c r="A22" s="54">
        <v>37589</v>
      </c>
      <c r="B22">
        <f>_xll.BDH($B$1,"PX_LAST",$A22,$A22,"Days=A","Fill=P")</f>
        <v>2.2999999999999998</v>
      </c>
      <c r="C22">
        <f>_xll.BDH(C$1,"PX_LAST",$A22,$A22,"Days=A","Fill=P")</f>
        <v>2.2999999999999998</v>
      </c>
      <c r="D22">
        <f>_xll.BDH(D$1,"PX_LAST",$A22,$A22,"Days=A","Fill=P")</f>
        <v>2.25</v>
      </c>
      <c r="E22">
        <f t="shared" si="1"/>
        <v>0</v>
      </c>
      <c r="F22">
        <f t="shared" si="3"/>
        <v>0</v>
      </c>
      <c r="G22">
        <f t="shared" si="2"/>
        <v>-4.9999999999999822E-2</v>
      </c>
      <c r="H22">
        <f t="shared" si="0"/>
        <v>0.25</v>
      </c>
      <c r="I22" t="str">
        <f>IF(_xll.BDH(I$1,"PX_LAST",$A22,$A22,"Days=A","Fill=P")="#N/A N/A","",_xll.BDH(I$1,"PX_LAST",$A22,$A22,"Days=A","Fill=P"))</f>
        <v/>
      </c>
      <c r="J22" t="str">
        <f>IF(_xll.BDH(J$1,"PX_LAST",$A22,$A22,"Days=A","Fill=P")="#N/A N/A","",_xll.BDH(J$1,"PX_LAST",$A22,$A22,"Days=A","Fill=P"))</f>
        <v/>
      </c>
      <c r="K22" t="str">
        <f>IF(_xll.BDH(K$1,"PX_LAST",$A22,$A22,"Days=A","Fill=P")="#N/A N/A","",_xll.BDH(K$1,"PX_LAST",$A22,$A22,"Days=A","Fill=P"))</f>
        <v/>
      </c>
    </row>
    <row r="23" spans="1:30" x14ac:dyDescent="0.25">
      <c r="A23" s="54">
        <v>37621</v>
      </c>
      <c r="B23">
        <f>_xll.BDH($B$1,"PX_LAST",$A23,$A23,"Days=A","Fill=P")</f>
        <v>2.2999999999999998</v>
      </c>
      <c r="C23">
        <f>_xll.BDH(C$1,"PX_LAST",$A23,$A23,"Days=A","Fill=P")</f>
        <v>2.2000000000000002</v>
      </c>
      <c r="D23">
        <f>_xll.BDH(D$1,"PX_LAST",$A23,$A23,"Days=A","Fill=P")</f>
        <v>1.75</v>
      </c>
      <c r="E23">
        <f t="shared" si="1"/>
        <v>-0.5</v>
      </c>
      <c r="F23">
        <f t="shared" si="3"/>
        <v>-0.5</v>
      </c>
      <c r="G23">
        <f t="shared" si="2"/>
        <v>-0.45000000000000018</v>
      </c>
      <c r="H23">
        <f t="shared" si="0"/>
        <v>-0.25</v>
      </c>
      <c r="I23" t="str">
        <f>IF(_xll.BDH(I$1,"PX_LAST",$A23,$A23,"Days=A","Fill=P")="#N/A N/A","",_xll.BDH(I$1,"PX_LAST",$A23,$A23,"Days=A","Fill=P"))</f>
        <v/>
      </c>
      <c r="J23" t="str">
        <f>IF(_xll.BDH(J$1,"PX_LAST",$A23,$A23,"Days=A","Fill=P")="#N/A N/A","",_xll.BDH(J$1,"PX_LAST",$A23,$A23,"Days=A","Fill=P"))</f>
        <v/>
      </c>
      <c r="K23" t="str">
        <f>IF(_xll.BDH(K$1,"PX_LAST",$A23,$A23,"Days=A","Fill=P")="#N/A N/A","",_xll.BDH(K$1,"PX_LAST",$A23,$A23,"Days=A","Fill=P"))</f>
        <v/>
      </c>
    </row>
    <row r="24" spans="1:30" x14ac:dyDescent="0.25">
      <c r="A24" s="54">
        <v>37652</v>
      </c>
      <c r="B24">
        <f>_xll.BDH($B$1,"PX_LAST",$A24,$A24,"Days=A","Fill=P")</f>
        <v>2.1</v>
      </c>
      <c r="C24">
        <f>_xll.BDH(C$1,"PX_LAST",$A24,$A24,"Days=A","Fill=P")</f>
        <v>1.9</v>
      </c>
      <c r="D24">
        <f>_xll.BDH(D$1,"PX_LAST",$A24,$A24,"Days=A","Fill=P")</f>
        <v>1.75</v>
      </c>
      <c r="E24">
        <f t="shared" si="1"/>
        <v>0</v>
      </c>
      <c r="F24">
        <f t="shared" si="3"/>
        <v>-0.5</v>
      </c>
      <c r="G24">
        <f t="shared" si="2"/>
        <v>-0.14999999999999991</v>
      </c>
      <c r="H24">
        <f t="shared" si="0"/>
        <v>-0.25</v>
      </c>
      <c r="I24" t="str">
        <f>IF(_xll.BDH(I$1,"PX_LAST",$A24,$A24,"Days=A","Fill=P")="#N/A N/A","",_xll.BDH(I$1,"PX_LAST",$A24,$A24,"Days=A","Fill=P"))</f>
        <v/>
      </c>
      <c r="J24" t="str">
        <f>IF(_xll.BDH(J$1,"PX_LAST",$A24,$A24,"Days=A","Fill=P")="#N/A N/A","",_xll.BDH(J$1,"PX_LAST",$A24,$A24,"Days=A","Fill=P"))</f>
        <v/>
      </c>
      <c r="K24" t="str">
        <f>IF(_xll.BDH(K$1,"PX_LAST",$A24,$A24,"Days=A","Fill=P")="#N/A N/A","",_xll.BDH(K$1,"PX_LAST",$A24,$A24,"Days=A","Fill=P"))</f>
        <v/>
      </c>
    </row>
    <row r="25" spans="1:30" x14ac:dyDescent="0.25">
      <c r="A25" s="54">
        <v>37680</v>
      </c>
      <c r="B25">
        <f>_xll.BDH($B$1,"PX_LAST",$A25,$A25,"Days=A","Fill=P")</f>
        <v>2.4</v>
      </c>
      <c r="C25">
        <f>_xll.BDH(C$1,"PX_LAST",$A25,$A25,"Days=A","Fill=P")</f>
        <v>1.9</v>
      </c>
      <c r="D25">
        <f>_xll.BDH(D$1,"PX_LAST",$A25,$A25,"Days=A","Fill=P")</f>
        <v>1.75</v>
      </c>
      <c r="E25">
        <f t="shared" si="1"/>
        <v>0</v>
      </c>
      <c r="F25">
        <f t="shared" si="3"/>
        <v>-0.5</v>
      </c>
      <c r="G25">
        <f t="shared" si="2"/>
        <v>-0.14999999999999991</v>
      </c>
      <c r="H25">
        <f t="shared" si="0"/>
        <v>-0.25</v>
      </c>
      <c r="I25" t="str">
        <f>IF(_xll.BDH(I$1,"PX_LAST",$A25,$A25,"Days=A","Fill=P")="#N/A N/A","",_xll.BDH(I$1,"PX_LAST",$A25,$A25,"Days=A","Fill=P"))</f>
        <v/>
      </c>
      <c r="J25" t="str">
        <f>IF(_xll.BDH(J$1,"PX_LAST",$A25,$A25,"Days=A","Fill=P")="#N/A N/A","",_xll.BDH(J$1,"PX_LAST",$A25,$A25,"Days=A","Fill=P"))</f>
        <v/>
      </c>
      <c r="K25" t="str">
        <f>IF(_xll.BDH(K$1,"PX_LAST",$A25,$A25,"Days=A","Fill=P")="#N/A N/A","",_xll.BDH(K$1,"PX_LAST",$A25,$A25,"Days=A","Fill=P"))</f>
        <v/>
      </c>
    </row>
    <row r="26" spans="1:30" x14ac:dyDescent="0.25">
      <c r="A26" s="54">
        <v>37711</v>
      </c>
      <c r="B26">
        <f>_xll.BDH($B$1,"PX_LAST",$A26,$A26,"Days=A","Fill=P")</f>
        <v>2.4</v>
      </c>
      <c r="C26">
        <f>_xll.BDH(C$1,"PX_LAST",$A26,$A26,"Days=A","Fill=P")</f>
        <v>1.8</v>
      </c>
      <c r="D26">
        <f>_xll.BDH(D$1,"PX_LAST",$A26,$A26,"Days=A","Fill=P")</f>
        <v>1.5</v>
      </c>
      <c r="E26">
        <f t="shared" si="1"/>
        <v>-0.25</v>
      </c>
      <c r="F26">
        <f t="shared" si="3"/>
        <v>-0.75</v>
      </c>
      <c r="G26">
        <f t="shared" si="2"/>
        <v>-0.30000000000000004</v>
      </c>
      <c r="H26">
        <f t="shared" si="0"/>
        <v>-0.5</v>
      </c>
      <c r="I26" t="str">
        <f>IF(_xll.BDH(I$1,"PX_LAST",$A26,$A26,"Days=A","Fill=P")="#N/A N/A","",_xll.BDH(I$1,"PX_LAST",$A26,$A26,"Days=A","Fill=P"))</f>
        <v/>
      </c>
      <c r="J26" t="str">
        <f>IF(_xll.BDH(J$1,"PX_LAST",$A26,$A26,"Days=A","Fill=P")="#N/A N/A","",_xll.BDH(J$1,"PX_LAST",$A26,$A26,"Days=A","Fill=P"))</f>
        <v/>
      </c>
      <c r="K26" t="str">
        <f>IF(_xll.BDH(K$1,"PX_LAST",$A26,$A26,"Days=A","Fill=P")="#N/A N/A","",_xll.BDH(K$1,"PX_LAST",$A26,$A26,"Days=A","Fill=P"))</f>
        <v/>
      </c>
    </row>
    <row r="27" spans="1:30" x14ac:dyDescent="0.25">
      <c r="A27" s="54">
        <v>37741</v>
      </c>
      <c r="B27">
        <f>_xll.BDH($B$1,"PX_LAST",$A27,$A27,"Days=A","Fill=P")</f>
        <v>2.1</v>
      </c>
      <c r="C27">
        <f>_xll.BDH(C$1,"PX_LAST",$A27,$A27,"Days=A","Fill=P")</f>
        <v>2</v>
      </c>
      <c r="D27">
        <f>_xll.BDH(D$1,"PX_LAST",$A27,$A27,"Days=A","Fill=P")</f>
        <v>1.5</v>
      </c>
      <c r="E27">
        <f t="shared" si="1"/>
        <v>0</v>
      </c>
      <c r="F27">
        <f t="shared" si="3"/>
        <v>-0.75</v>
      </c>
      <c r="G27">
        <f t="shared" si="2"/>
        <v>-0.5</v>
      </c>
      <c r="H27">
        <f t="shared" si="0"/>
        <v>-0.5</v>
      </c>
      <c r="I27" t="str">
        <f>IF(_xll.BDH(I$1,"PX_LAST",$A27,$A27,"Days=A","Fill=P")="#N/A N/A","",_xll.BDH(I$1,"PX_LAST",$A27,$A27,"Days=A","Fill=P"))</f>
        <v/>
      </c>
      <c r="J27" t="str">
        <f>IF(_xll.BDH(J$1,"PX_LAST",$A27,$A27,"Days=A","Fill=P")="#N/A N/A","",_xll.BDH(J$1,"PX_LAST",$A27,$A27,"Days=A","Fill=P"))</f>
        <v/>
      </c>
      <c r="K27" t="str">
        <f>IF(_xll.BDH(K$1,"PX_LAST",$A27,$A27,"Days=A","Fill=P")="#N/A N/A","",_xll.BDH(K$1,"PX_LAST",$A27,$A27,"Days=A","Fill=P"))</f>
        <v/>
      </c>
    </row>
    <row r="28" spans="1:30" x14ac:dyDescent="0.25">
      <c r="A28" s="54">
        <v>37771</v>
      </c>
      <c r="B28">
        <f>_xll.BDH($B$1,"PX_LAST",$A28,$A28,"Days=A","Fill=P")</f>
        <v>2.1</v>
      </c>
      <c r="C28">
        <f>_xll.BDH(C$1,"PX_LAST",$A28,$A28,"Days=A","Fill=P")</f>
        <v>2</v>
      </c>
      <c r="D28">
        <f>_xll.BDH(D$1,"PX_LAST",$A28,$A28,"Days=A","Fill=P")</f>
        <v>1.5</v>
      </c>
      <c r="E28">
        <f t="shared" si="1"/>
        <v>0</v>
      </c>
      <c r="F28">
        <f t="shared" si="3"/>
        <v>-0.75</v>
      </c>
      <c r="G28">
        <f t="shared" si="2"/>
        <v>-0.5</v>
      </c>
      <c r="H28">
        <f t="shared" si="0"/>
        <v>-0.5</v>
      </c>
      <c r="I28" t="str">
        <f>IF(_xll.BDH(I$1,"PX_LAST",$A28,$A28,"Days=A","Fill=P")="#N/A N/A","",_xll.BDH(I$1,"PX_LAST",$A28,$A28,"Days=A","Fill=P"))</f>
        <v/>
      </c>
      <c r="J28" t="str">
        <f>IF(_xll.BDH(J$1,"PX_LAST",$A28,$A28,"Days=A","Fill=P")="#N/A N/A","",_xll.BDH(J$1,"PX_LAST",$A28,$A28,"Days=A","Fill=P"))</f>
        <v/>
      </c>
      <c r="K28" t="str">
        <f>IF(_xll.BDH(K$1,"PX_LAST",$A28,$A28,"Days=A","Fill=P")="#N/A N/A","",_xll.BDH(K$1,"PX_LAST",$A28,$A28,"Days=A","Fill=P"))</f>
        <v/>
      </c>
    </row>
    <row r="29" spans="1:30" x14ac:dyDescent="0.25">
      <c r="A29" s="54">
        <v>37802</v>
      </c>
      <c r="B29">
        <f>_xll.BDH($B$1,"PX_LAST",$A29,$A29,"Days=A","Fill=P")</f>
        <v>2</v>
      </c>
      <c r="C29">
        <f>_xll.BDH(C$1,"PX_LAST",$A29,$A29,"Days=A","Fill=P")</f>
        <v>1.8</v>
      </c>
      <c r="D29">
        <f>_xll.BDH(D$1,"PX_LAST",$A29,$A29,"Days=A","Fill=P")</f>
        <v>1</v>
      </c>
      <c r="E29">
        <f t="shared" si="1"/>
        <v>-0.5</v>
      </c>
      <c r="F29">
        <f t="shared" si="3"/>
        <v>-0.75</v>
      </c>
      <c r="G29">
        <f t="shared" si="2"/>
        <v>-0.8</v>
      </c>
      <c r="H29">
        <f t="shared" si="0"/>
        <v>-1</v>
      </c>
      <c r="I29" t="str">
        <f>IF(_xll.BDH(I$1,"PX_LAST",$A29,$A29,"Days=A","Fill=P")="#N/A N/A","",_xll.BDH(I$1,"PX_LAST",$A29,$A29,"Days=A","Fill=P"))</f>
        <v/>
      </c>
      <c r="J29" t="str">
        <f>IF(_xll.BDH(J$1,"PX_LAST",$A29,$A29,"Days=A","Fill=P")="#N/A N/A","",_xll.BDH(J$1,"PX_LAST",$A29,$A29,"Days=A","Fill=P"))</f>
        <v/>
      </c>
      <c r="K29" t="str">
        <f>IF(_xll.BDH(K$1,"PX_LAST",$A29,$A29,"Days=A","Fill=P")="#N/A N/A","",_xll.BDH(K$1,"PX_LAST",$A29,$A29,"Days=A","Fill=P"))</f>
        <v/>
      </c>
    </row>
    <row r="30" spans="1:30" x14ac:dyDescent="0.25">
      <c r="A30" s="54">
        <v>37833</v>
      </c>
      <c r="B30">
        <f>_xll.BDH($B$1,"PX_LAST",$A30,$A30,"Days=A","Fill=P")</f>
        <v>1.9</v>
      </c>
      <c r="C30">
        <f>_xll.BDH(C$1,"PX_LAST",$A30,$A30,"Days=A","Fill=P")</f>
        <v>1.6</v>
      </c>
      <c r="D30">
        <f>_xll.BDH(D$1,"PX_LAST",$A30,$A30,"Days=A","Fill=P")</f>
        <v>1</v>
      </c>
      <c r="E30">
        <f t="shared" si="1"/>
        <v>0</v>
      </c>
      <c r="F30">
        <f t="shared" si="3"/>
        <v>-0.75</v>
      </c>
      <c r="G30">
        <f t="shared" si="2"/>
        <v>-0.60000000000000009</v>
      </c>
      <c r="H30">
        <f t="shared" si="0"/>
        <v>-1</v>
      </c>
      <c r="I30" t="str">
        <f>IF(_xll.BDH(I$1,"PX_LAST",$A30,$A30,"Days=A","Fill=P")="#N/A N/A","",_xll.BDH(I$1,"PX_LAST",$A30,$A30,"Days=A","Fill=P"))</f>
        <v/>
      </c>
      <c r="J30" t="str">
        <f>IF(_xll.BDH(J$1,"PX_LAST",$A30,$A30,"Days=A","Fill=P")="#N/A N/A","",_xll.BDH(J$1,"PX_LAST",$A30,$A30,"Days=A","Fill=P"))</f>
        <v/>
      </c>
      <c r="K30" t="str">
        <f>IF(_xll.BDH(K$1,"PX_LAST",$A30,$A30,"Days=A","Fill=P")="#N/A N/A","",_xll.BDH(K$1,"PX_LAST",$A30,$A30,"Days=A","Fill=P"))</f>
        <v/>
      </c>
    </row>
    <row r="31" spans="1:30" x14ac:dyDescent="0.25">
      <c r="A31" s="54">
        <v>37862</v>
      </c>
      <c r="B31">
        <f>_xll.BDH($B$1,"PX_LAST",$A31,$A31,"Days=A","Fill=P")</f>
        <v>1.9</v>
      </c>
      <c r="C31">
        <f>_xll.BDH(C$1,"PX_LAST",$A31,$A31,"Days=A","Fill=P")</f>
        <v>1.6</v>
      </c>
      <c r="D31">
        <f>_xll.BDH(D$1,"PX_LAST",$A31,$A31,"Days=A","Fill=P")</f>
        <v>1</v>
      </c>
      <c r="E31">
        <f t="shared" si="1"/>
        <v>0</v>
      </c>
      <c r="F31">
        <f t="shared" si="3"/>
        <v>-0.75</v>
      </c>
      <c r="G31">
        <f t="shared" si="2"/>
        <v>-0.60000000000000009</v>
      </c>
      <c r="H31">
        <f t="shared" si="0"/>
        <v>-1</v>
      </c>
      <c r="I31" t="str">
        <f>IF(_xll.BDH(I$1,"PX_LAST",$A31,$A31,"Days=A","Fill=P")="#N/A N/A","",_xll.BDH(I$1,"PX_LAST",$A31,$A31,"Days=A","Fill=P"))</f>
        <v/>
      </c>
      <c r="J31" t="str">
        <f>IF(_xll.BDH(J$1,"PX_LAST",$A31,$A31,"Days=A","Fill=P")="#N/A N/A","",_xll.BDH(J$1,"PX_LAST",$A31,$A31,"Days=A","Fill=P"))</f>
        <v/>
      </c>
      <c r="K31" t="str">
        <f>IF(_xll.BDH(K$1,"PX_LAST",$A31,$A31,"Days=A","Fill=P")="#N/A N/A","",_xll.BDH(K$1,"PX_LAST",$A31,$A31,"Days=A","Fill=P"))</f>
        <v/>
      </c>
    </row>
    <row r="32" spans="1:30" x14ac:dyDescent="0.25">
      <c r="A32" s="54">
        <v>37894</v>
      </c>
      <c r="B32">
        <f>_xll.BDH($B$1,"PX_LAST",$A32,$A32,"Days=A","Fill=P")</f>
        <v>2.1</v>
      </c>
      <c r="C32">
        <f>_xll.BDH(C$1,"PX_LAST",$A32,$A32,"Days=A","Fill=P")</f>
        <v>1.8</v>
      </c>
      <c r="D32">
        <f>_xll.BDH(D$1,"PX_LAST",$A32,$A32,"Days=A","Fill=P")</f>
        <v>1</v>
      </c>
      <c r="E32">
        <f t="shared" si="1"/>
        <v>0</v>
      </c>
      <c r="F32">
        <f t="shared" si="3"/>
        <v>-0.5</v>
      </c>
      <c r="G32">
        <f t="shared" si="2"/>
        <v>-0.8</v>
      </c>
      <c r="H32">
        <f t="shared" si="0"/>
        <v>-1</v>
      </c>
      <c r="I32" t="str">
        <f>IF(_xll.BDH(I$1,"PX_LAST",$A32,$A32,"Days=A","Fill=P")="#N/A N/A","",_xll.BDH(I$1,"PX_LAST",$A32,$A32,"Days=A","Fill=P"))</f>
        <v/>
      </c>
      <c r="J32" t="str">
        <f>IF(_xll.BDH(J$1,"PX_LAST",$A32,$A32,"Days=A","Fill=P")="#N/A N/A","",_xll.BDH(J$1,"PX_LAST",$A32,$A32,"Days=A","Fill=P"))</f>
        <v/>
      </c>
      <c r="K32" t="str">
        <f>IF(_xll.BDH(K$1,"PX_LAST",$A32,$A32,"Days=A","Fill=P")="#N/A N/A","",_xll.BDH(K$1,"PX_LAST",$A32,$A32,"Days=A","Fill=P"))</f>
        <v/>
      </c>
    </row>
    <row r="33" spans="1:11" x14ac:dyDescent="0.25">
      <c r="A33" s="54">
        <v>37925</v>
      </c>
      <c r="B33">
        <f>_xll.BDH($B$1,"PX_LAST",$A33,$A33,"Days=A","Fill=P")</f>
        <v>2</v>
      </c>
      <c r="C33">
        <f>_xll.BDH(C$1,"PX_LAST",$A33,$A33,"Days=A","Fill=P")</f>
        <v>1.7</v>
      </c>
      <c r="D33">
        <f>_xll.BDH(D$1,"PX_LAST",$A33,$A33,"Days=A","Fill=P")</f>
        <v>1</v>
      </c>
      <c r="E33">
        <f t="shared" si="1"/>
        <v>0</v>
      </c>
      <c r="F33">
        <f t="shared" si="3"/>
        <v>-0.5</v>
      </c>
      <c r="G33">
        <f t="shared" si="2"/>
        <v>-0.7</v>
      </c>
      <c r="H33">
        <f t="shared" si="0"/>
        <v>-1</v>
      </c>
      <c r="I33" t="str">
        <f>IF(_xll.BDH(I$1,"PX_LAST",$A33,$A33,"Days=A","Fill=P")="#N/A N/A","",_xll.BDH(I$1,"PX_LAST",$A33,$A33,"Days=A","Fill=P"))</f>
        <v/>
      </c>
      <c r="J33" t="str">
        <f>IF(_xll.BDH(J$1,"PX_LAST",$A33,$A33,"Days=A","Fill=P")="#N/A N/A","",_xll.BDH(J$1,"PX_LAST",$A33,$A33,"Days=A","Fill=P"))</f>
        <v/>
      </c>
      <c r="K33" t="str">
        <f>IF(_xll.BDH(K$1,"PX_LAST",$A33,$A33,"Days=A","Fill=P")="#N/A N/A","",_xll.BDH(K$1,"PX_LAST",$A33,$A33,"Days=A","Fill=P"))</f>
        <v/>
      </c>
    </row>
    <row r="34" spans="1:11" x14ac:dyDescent="0.25">
      <c r="A34" s="54">
        <v>37953</v>
      </c>
      <c r="B34">
        <f>_xll.BDH($B$1,"PX_LAST",$A34,$A34,"Days=A","Fill=P")</f>
        <v>2</v>
      </c>
      <c r="C34">
        <f>_xll.BDH(C$1,"PX_LAST",$A34,$A34,"Days=A","Fill=P")</f>
        <v>1.7</v>
      </c>
      <c r="D34">
        <f>_xll.BDH(D$1,"PX_LAST",$A34,$A34,"Days=A","Fill=P")</f>
        <v>1</v>
      </c>
      <c r="E34">
        <f t="shared" si="1"/>
        <v>0</v>
      </c>
      <c r="F34">
        <f t="shared" si="3"/>
        <v>-0.5</v>
      </c>
      <c r="G34">
        <f t="shared" si="2"/>
        <v>-0.7</v>
      </c>
      <c r="H34">
        <f t="shared" si="0"/>
        <v>-1</v>
      </c>
      <c r="I34" t="str">
        <f>IF(_xll.BDH(I$1,"PX_LAST",$A34,$A34,"Days=A","Fill=P")="#N/A N/A","",_xll.BDH(I$1,"PX_LAST",$A34,$A34,"Days=A","Fill=P"))</f>
        <v/>
      </c>
      <c r="J34" t="str">
        <f>IF(_xll.BDH(J$1,"PX_LAST",$A34,$A34,"Days=A","Fill=P")="#N/A N/A","",_xll.BDH(J$1,"PX_LAST",$A34,$A34,"Days=A","Fill=P"))</f>
        <v/>
      </c>
      <c r="K34" t="str">
        <f>IF(_xll.BDH(K$1,"PX_LAST",$A34,$A34,"Days=A","Fill=P")="#N/A N/A","",_xll.BDH(K$1,"PX_LAST",$A34,$A34,"Days=A","Fill=P"))</f>
        <v/>
      </c>
    </row>
    <row r="35" spans="1:11" x14ac:dyDescent="0.25">
      <c r="A35" s="54">
        <v>37986</v>
      </c>
      <c r="B35">
        <f>_xll.BDH($B$1,"PX_LAST",$A35,$A35,"Days=A","Fill=P")</f>
        <v>2</v>
      </c>
      <c r="C35">
        <f>_xll.BDH(C$1,"PX_LAST",$A35,$A35,"Days=A","Fill=P")</f>
        <v>1.6</v>
      </c>
      <c r="D35">
        <f>_xll.BDH(D$1,"PX_LAST",$A35,$A35,"Days=A","Fill=P")</f>
        <v>1</v>
      </c>
      <c r="E35">
        <f t="shared" si="1"/>
        <v>0</v>
      </c>
      <c r="F35">
        <f t="shared" si="3"/>
        <v>0</v>
      </c>
      <c r="G35">
        <f t="shared" si="2"/>
        <v>-0.60000000000000009</v>
      </c>
      <c r="H35">
        <f t="shared" si="0"/>
        <v>-1</v>
      </c>
      <c r="I35" t="str">
        <f>IF(_xll.BDH(I$1,"PX_LAST",$A35,$A35,"Days=A","Fill=P")="#N/A N/A","",_xll.BDH(I$1,"PX_LAST",$A35,$A35,"Days=A","Fill=P"))</f>
        <v/>
      </c>
      <c r="J35" t="str">
        <f>IF(_xll.BDH(J$1,"PX_LAST",$A35,$A35,"Days=A","Fill=P")="#N/A N/A","",_xll.BDH(J$1,"PX_LAST",$A35,$A35,"Days=A","Fill=P"))</f>
        <v/>
      </c>
      <c r="K35" t="str">
        <f>IF(_xll.BDH(K$1,"PX_LAST",$A35,$A35,"Days=A","Fill=P")="#N/A N/A","",_xll.BDH(K$1,"PX_LAST",$A35,$A35,"Days=A","Fill=P"))</f>
        <v/>
      </c>
    </row>
    <row r="36" spans="1:11" x14ac:dyDescent="0.25">
      <c r="A36" s="54">
        <v>38016</v>
      </c>
      <c r="B36">
        <f>_xll.BDH($B$1,"PX_LAST",$A36,$A36,"Days=A","Fill=P")</f>
        <v>2</v>
      </c>
      <c r="C36">
        <f>_xll.BDH(C$1,"PX_LAST",$A36,$A36,"Days=A","Fill=P")</f>
        <v>1.6</v>
      </c>
      <c r="D36">
        <f>_xll.BDH(D$1,"PX_LAST",$A36,$A36,"Days=A","Fill=P")</f>
        <v>1</v>
      </c>
      <c r="E36">
        <f t="shared" si="1"/>
        <v>0</v>
      </c>
      <c r="F36">
        <f t="shared" si="3"/>
        <v>0</v>
      </c>
      <c r="G36">
        <f t="shared" si="2"/>
        <v>-0.60000000000000009</v>
      </c>
      <c r="H36">
        <f t="shared" si="0"/>
        <v>-1</v>
      </c>
      <c r="I36" t="str">
        <f>IF(_xll.BDH(I$1,"PX_LAST",$A36,$A36,"Days=A","Fill=P")="#N/A N/A","",_xll.BDH(I$1,"PX_LAST",$A36,$A36,"Days=A","Fill=P"))</f>
        <v/>
      </c>
      <c r="J36" t="str">
        <f>IF(_xll.BDH(J$1,"PX_LAST",$A36,$A36,"Days=A","Fill=P")="#N/A N/A","",_xll.BDH(J$1,"PX_LAST",$A36,$A36,"Days=A","Fill=P"))</f>
        <v/>
      </c>
      <c r="K36" t="str">
        <f>IF(_xll.BDH(K$1,"PX_LAST",$A36,$A36,"Days=A","Fill=P")="#N/A N/A","",_xll.BDH(K$1,"PX_LAST",$A36,$A36,"Days=A","Fill=P"))</f>
        <v/>
      </c>
    </row>
    <row r="37" spans="1:11" x14ac:dyDescent="0.25">
      <c r="A37" s="54">
        <v>38044</v>
      </c>
      <c r="B37">
        <f>_xll.BDH($B$1,"PX_LAST",$A37,$A37,"Days=A","Fill=P")</f>
        <v>1.8</v>
      </c>
      <c r="C37">
        <f>_xll.BDH(C$1,"PX_LAST",$A37,$A37,"Days=A","Fill=P")</f>
        <v>1.7</v>
      </c>
      <c r="D37">
        <f>_xll.BDH(D$1,"PX_LAST",$A37,$A37,"Days=A","Fill=P")</f>
        <v>1</v>
      </c>
      <c r="E37">
        <f t="shared" si="1"/>
        <v>0</v>
      </c>
      <c r="F37">
        <f t="shared" si="3"/>
        <v>0</v>
      </c>
      <c r="G37">
        <f t="shared" si="2"/>
        <v>-0.7</v>
      </c>
      <c r="H37">
        <f t="shared" si="0"/>
        <v>-1</v>
      </c>
      <c r="I37" t="str">
        <f>IF(_xll.BDH(I$1,"PX_LAST",$A37,$A37,"Days=A","Fill=P")="#N/A N/A","",_xll.BDH(I$1,"PX_LAST",$A37,$A37,"Days=A","Fill=P"))</f>
        <v/>
      </c>
      <c r="J37" t="str">
        <f>IF(_xll.BDH(J$1,"PX_LAST",$A37,$A37,"Days=A","Fill=P")="#N/A N/A","",_xll.BDH(J$1,"PX_LAST",$A37,$A37,"Days=A","Fill=P"))</f>
        <v/>
      </c>
      <c r="K37" t="str">
        <f>IF(_xll.BDH(K$1,"PX_LAST",$A37,$A37,"Days=A","Fill=P")="#N/A N/A","",_xll.BDH(K$1,"PX_LAST",$A37,$A37,"Days=A","Fill=P"))</f>
        <v/>
      </c>
    </row>
    <row r="38" spans="1:11" x14ac:dyDescent="0.25">
      <c r="A38" s="54">
        <v>38077</v>
      </c>
      <c r="B38">
        <f>_xll.BDH($B$1,"PX_LAST",$A38,$A38,"Days=A","Fill=P")</f>
        <v>1.7</v>
      </c>
      <c r="C38">
        <f>_xll.BDH(C$1,"PX_LAST",$A38,$A38,"Days=A","Fill=P")</f>
        <v>1.8</v>
      </c>
      <c r="D38">
        <f>_xll.BDH(D$1,"PX_LAST",$A38,$A38,"Days=A","Fill=P")</f>
        <v>1</v>
      </c>
      <c r="E38">
        <f t="shared" si="1"/>
        <v>0</v>
      </c>
      <c r="F38">
        <f t="shared" si="3"/>
        <v>0</v>
      </c>
      <c r="G38">
        <f t="shared" si="2"/>
        <v>-0.8</v>
      </c>
      <c r="H38">
        <f t="shared" si="0"/>
        <v>-1</v>
      </c>
      <c r="I38" t="str">
        <f>IF(_xll.BDH(I$1,"PX_LAST",$A38,$A38,"Days=A","Fill=P")="#N/A N/A","",_xll.BDH(I$1,"PX_LAST",$A38,$A38,"Days=A","Fill=P"))</f>
        <v/>
      </c>
      <c r="J38" t="str">
        <f>IF(_xll.BDH(J$1,"PX_LAST",$A38,$A38,"Days=A","Fill=P")="#N/A N/A","",_xll.BDH(J$1,"PX_LAST",$A38,$A38,"Days=A","Fill=P"))</f>
        <v/>
      </c>
      <c r="K38" t="str">
        <f>IF(_xll.BDH(K$1,"PX_LAST",$A38,$A38,"Days=A","Fill=P")="#N/A N/A","",_xll.BDH(K$1,"PX_LAST",$A38,$A38,"Days=A","Fill=P"))</f>
        <v/>
      </c>
    </row>
    <row r="39" spans="1:11" x14ac:dyDescent="0.25">
      <c r="A39" s="54">
        <v>38107</v>
      </c>
      <c r="B39">
        <f>_xll.BDH($B$1,"PX_LAST",$A39,$A39,"Days=A","Fill=P")</f>
        <v>2.1</v>
      </c>
      <c r="C39">
        <f>_xll.BDH(C$1,"PX_LAST",$A39,$A39,"Days=A","Fill=P")</f>
        <v>1.8</v>
      </c>
      <c r="D39">
        <f>_xll.BDH(D$1,"PX_LAST",$A39,$A39,"Days=A","Fill=P")</f>
        <v>1</v>
      </c>
      <c r="E39">
        <f t="shared" si="1"/>
        <v>0</v>
      </c>
      <c r="F39">
        <f t="shared" si="3"/>
        <v>0</v>
      </c>
      <c r="G39">
        <f t="shared" si="2"/>
        <v>-0.8</v>
      </c>
      <c r="H39">
        <f t="shared" si="0"/>
        <v>-1</v>
      </c>
      <c r="I39" t="str">
        <f>IF(_xll.BDH(I$1,"PX_LAST",$A39,$A39,"Days=A","Fill=P")="#N/A N/A","",_xll.BDH(I$1,"PX_LAST",$A39,$A39,"Days=A","Fill=P"))</f>
        <v/>
      </c>
      <c r="J39" t="str">
        <f>IF(_xll.BDH(J$1,"PX_LAST",$A39,$A39,"Days=A","Fill=P")="#N/A N/A","",_xll.BDH(J$1,"PX_LAST",$A39,$A39,"Days=A","Fill=P"))</f>
        <v/>
      </c>
      <c r="K39" t="str">
        <f>IF(_xll.BDH(K$1,"PX_LAST",$A39,$A39,"Days=A","Fill=P")="#N/A N/A","",_xll.BDH(K$1,"PX_LAST",$A39,$A39,"Days=A","Fill=P"))</f>
        <v/>
      </c>
    </row>
    <row r="40" spans="1:11" x14ac:dyDescent="0.25">
      <c r="A40" s="54">
        <v>38138</v>
      </c>
      <c r="B40">
        <f>_xll.BDH($B$1,"PX_LAST",$A40,$A40,"Days=A","Fill=P")</f>
        <v>2.4</v>
      </c>
      <c r="C40">
        <f>_xll.BDH(C$1,"PX_LAST",$A40,$A40,"Days=A","Fill=P")</f>
        <v>1.8</v>
      </c>
      <c r="D40">
        <f>_xll.BDH(D$1,"PX_LAST",$A40,$A40,"Days=A","Fill=P")</f>
        <v>1</v>
      </c>
      <c r="E40">
        <f t="shared" si="1"/>
        <v>0</v>
      </c>
      <c r="F40">
        <f t="shared" si="3"/>
        <v>0</v>
      </c>
      <c r="G40">
        <f t="shared" si="2"/>
        <v>-0.8</v>
      </c>
      <c r="H40">
        <f t="shared" si="0"/>
        <v>-1</v>
      </c>
      <c r="I40" t="str">
        <f>IF(_xll.BDH(I$1,"PX_LAST",$A40,$A40,"Days=A","Fill=P")="#N/A N/A","",_xll.BDH(I$1,"PX_LAST",$A40,$A40,"Days=A","Fill=P"))</f>
        <v/>
      </c>
      <c r="J40" t="str">
        <f>IF(_xll.BDH(J$1,"PX_LAST",$A40,$A40,"Days=A","Fill=P")="#N/A N/A","",_xll.BDH(J$1,"PX_LAST",$A40,$A40,"Days=A","Fill=P"))</f>
        <v/>
      </c>
      <c r="K40" t="str">
        <f>IF(_xll.BDH(K$1,"PX_LAST",$A40,$A40,"Days=A","Fill=P")="#N/A N/A","",_xll.BDH(K$1,"PX_LAST",$A40,$A40,"Days=A","Fill=P"))</f>
        <v/>
      </c>
    </row>
    <row r="41" spans="1:11" x14ac:dyDescent="0.25">
      <c r="A41" s="54">
        <v>38168</v>
      </c>
      <c r="B41">
        <f>_xll.BDH($B$1,"PX_LAST",$A41,$A41,"Days=A","Fill=P")</f>
        <v>2.4</v>
      </c>
      <c r="C41">
        <f>_xll.BDH(C$1,"PX_LAST",$A41,$A41,"Days=A","Fill=P")</f>
        <v>1.9</v>
      </c>
      <c r="D41">
        <f>_xll.BDH(D$1,"PX_LAST",$A41,$A41,"Days=A","Fill=P")</f>
        <v>1</v>
      </c>
      <c r="E41">
        <f t="shared" si="1"/>
        <v>0</v>
      </c>
      <c r="F41">
        <f t="shared" si="3"/>
        <v>0</v>
      </c>
      <c r="G41">
        <f t="shared" si="2"/>
        <v>-0.89999999999999991</v>
      </c>
      <c r="H41">
        <f t="shared" si="0"/>
        <v>-1</v>
      </c>
      <c r="I41" t="str">
        <f>IF(_xll.BDH(I$1,"PX_LAST",$A41,$A41,"Days=A","Fill=P")="#N/A N/A","",_xll.BDH(I$1,"PX_LAST",$A41,$A41,"Days=A","Fill=P"))</f>
        <v/>
      </c>
      <c r="J41" t="str">
        <f>IF(_xll.BDH(J$1,"PX_LAST",$A41,$A41,"Days=A","Fill=P")="#N/A N/A","",_xll.BDH(J$1,"PX_LAST",$A41,$A41,"Days=A","Fill=P"))</f>
        <v/>
      </c>
      <c r="K41" t="str">
        <f>IF(_xll.BDH(K$1,"PX_LAST",$A41,$A41,"Days=A","Fill=P")="#N/A N/A","",_xll.BDH(K$1,"PX_LAST",$A41,$A41,"Days=A","Fill=P"))</f>
        <v/>
      </c>
    </row>
    <row r="42" spans="1:11" x14ac:dyDescent="0.25">
      <c r="A42" s="54">
        <v>38198</v>
      </c>
      <c r="B42">
        <f>_xll.BDH($B$1,"PX_LAST",$A42,$A42,"Days=A","Fill=P")</f>
        <v>2.4</v>
      </c>
      <c r="C42">
        <f>_xll.BDH(C$1,"PX_LAST",$A42,$A42,"Days=A","Fill=P")</f>
        <v>1.9</v>
      </c>
      <c r="D42">
        <f>_xll.BDH(D$1,"PX_LAST",$A42,$A42,"Days=A","Fill=P")</f>
        <v>1</v>
      </c>
      <c r="E42">
        <f t="shared" si="1"/>
        <v>0</v>
      </c>
      <c r="F42">
        <f t="shared" si="3"/>
        <v>0</v>
      </c>
      <c r="G42">
        <f t="shared" si="2"/>
        <v>-0.89999999999999991</v>
      </c>
      <c r="H42">
        <f t="shared" si="0"/>
        <v>-1</v>
      </c>
      <c r="I42" t="str">
        <f>IF(_xll.BDH(I$1,"PX_LAST",$A42,$A42,"Days=A","Fill=P")="#N/A N/A","",_xll.BDH(I$1,"PX_LAST",$A42,$A42,"Days=A","Fill=P"))</f>
        <v/>
      </c>
      <c r="J42" t="str">
        <f>IF(_xll.BDH(J$1,"PX_LAST",$A42,$A42,"Days=A","Fill=P")="#N/A N/A","",_xll.BDH(J$1,"PX_LAST",$A42,$A42,"Days=A","Fill=P"))</f>
        <v/>
      </c>
      <c r="K42" t="str">
        <f>IF(_xll.BDH(K$1,"PX_LAST",$A42,$A42,"Days=A","Fill=P")="#N/A N/A","",_xll.BDH(K$1,"PX_LAST",$A42,$A42,"Days=A","Fill=P"))</f>
        <v/>
      </c>
    </row>
    <row r="43" spans="1:11" x14ac:dyDescent="0.25">
      <c r="A43" s="54">
        <v>38230</v>
      </c>
      <c r="B43">
        <f>_xll.BDH($B$1,"PX_LAST",$A43,$A43,"Days=A","Fill=P")</f>
        <v>2.4</v>
      </c>
      <c r="C43">
        <f>_xll.BDH(C$1,"PX_LAST",$A43,$A43,"Days=A","Fill=P")</f>
        <v>1.9</v>
      </c>
      <c r="D43">
        <f>_xll.BDH(D$1,"PX_LAST",$A43,$A43,"Days=A","Fill=P")</f>
        <v>1</v>
      </c>
      <c r="E43">
        <f t="shared" si="1"/>
        <v>0</v>
      </c>
      <c r="F43">
        <f t="shared" si="3"/>
        <v>0</v>
      </c>
      <c r="G43">
        <f t="shared" si="2"/>
        <v>-0.89999999999999991</v>
      </c>
      <c r="H43">
        <f t="shared" si="0"/>
        <v>-1</v>
      </c>
      <c r="I43" t="str">
        <f>IF(_xll.BDH(I$1,"PX_LAST",$A43,$A43,"Days=A","Fill=P")="#N/A N/A","",_xll.BDH(I$1,"PX_LAST",$A43,$A43,"Days=A","Fill=P"))</f>
        <v/>
      </c>
      <c r="J43" t="str">
        <f>IF(_xll.BDH(J$1,"PX_LAST",$A43,$A43,"Days=A","Fill=P")="#N/A N/A","",_xll.BDH(J$1,"PX_LAST",$A43,$A43,"Days=A","Fill=P"))</f>
        <v/>
      </c>
      <c r="K43" t="str">
        <f>IF(_xll.BDH(K$1,"PX_LAST",$A43,$A43,"Days=A","Fill=P")="#N/A N/A","",_xll.BDH(K$1,"PX_LAST",$A43,$A43,"Days=A","Fill=P"))</f>
        <v/>
      </c>
    </row>
    <row r="44" spans="1:11" x14ac:dyDescent="0.25">
      <c r="A44" s="54">
        <v>38260</v>
      </c>
      <c r="B44">
        <f>_xll.BDH($B$1,"PX_LAST",$A44,$A44,"Days=A","Fill=P")</f>
        <v>2.1</v>
      </c>
      <c r="C44">
        <f>_xll.BDH(C$1,"PX_LAST",$A44,$A44,"Days=A","Fill=P")</f>
        <v>1.8</v>
      </c>
      <c r="D44">
        <f>_xll.BDH(D$1,"PX_LAST",$A44,$A44,"Days=A","Fill=P")</f>
        <v>1</v>
      </c>
      <c r="E44">
        <f t="shared" si="1"/>
        <v>0</v>
      </c>
      <c r="F44">
        <f t="shared" si="3"/>
        <v>0</v>
      </c>
      <c r="G44">
        <f t="shared" si="2"/>
        <v>-0.8</v>
      </c>
      <c r="H44">
        <f t="shared" si="0"/>
        <v>-1</v>
      </c>
      <c r="I44" t="str">
        <f>IF(_xll.BDH(I$1,"PX_LAST",$A44,$A44,"Days=A","Fill=P")="#N/A N/A","",_xll.BDH(I$1,"PX_LAST",$A44,$A44,"Days=A","Fill=P"))</f>
        <v/>
      </c>
      <c r="J44" t="str">
        <f>IF(_xll.BDH(J$1,"PX_LAST",$A44,$A44,"Days=A","Fill=P")="#N/A N/A","",_xll.BDH(J$1,"PX_LAST",$A44,$A44,"Days=A","Fill=P"))</f>
        <v/>
      </c>
      <c r="K44" t="str">
        <f>IF(_xll.BDH(K$1,"PX_LAST",$A44,$A44,"Days=A","Fill=P")="#N/A N/A","",_xll.BDH(K$1,"PX_LAST",$A44,$A44,"Days=A","Fill=P"))</f>
        <v/>
      </c>
    </row>
    <row r="45" spans="1:11" x14ac:dyDescent="0.25">
      <c r="A45" s="54">
        <v>38289</v>
      </c>
      <c r="B45">
        <f>_xll.BDH($B$1,"PX_LAST",$A45,$A45,"Days=A","Fill=P")</f>
        <v>2.1</v>
      </c>
      <c r="C45">
        <f>_xll.BDH(C$1,"PX_LAST",$A45,$A45,"Days=A","Fill=P")</f>
        <v>1.8</v>
      </c>
      <c r="D45">
        <f>_xll.BDH(D$1,"PX_LAST",$A45,$A45,"Days=A","Fill=P")</f>
        <v>1</v>
      </c>
      <c r="E45">
        <f t="shared" si="1"/>
        <v>0</v>
      </c>
      <c r="F45">
        <f t="shared" si="3"/>
        <v>0</v>
      </c>
      <c r="G45">
        <f t="shared" si="2"/>
        <v>-0.8</v>
      </c>
      <c r="H45">
        <f t="shared" si="0"/>
        <v>-1</v>
      </c>
      <c r="I45" t="str">
        <f>IF(_xll.BDH(I$1,"PX_LAST",$A45,$A45,"Days=A","Fill=P")="#N/A N/A","",_xll.BDH(I$1,"PX_LAST",$A45,$A45,"Days=A","Fill=P"))</f>
        <v/>
      </c>
      <c r="J45" t="str">
        <f>IF(_xll.BDH(J$1,"PX_LAST",$A45,$A45,"Days=A","Fill=P")="#N/A N/A","",_xll.BDH(J$1,"PX_LAST",$A45,$A45,"Days=A","Fill=P"))</f>
        <v/>
      </c>
      <c r="K45" t="str">
        <f>IF(_xll.BDH(K$1,"PX_LAST",$A45,$A45,"Days=A","Fill=P")="#N/A N/A","",_xll.BDH(K$1,"PX_LAST",$A45,$A45,"Days=A","Fill=P"))</f>
        <v/>
      </c>
    </row>
    <row r="46" spans="1:11" x14ac:dyDescent="0.25">
      <c r="A46" s="54">
        <v>38321</v>
      </c>
      <c r="B46">
        <f>_xll.BDH($B$1,"PX_LAST",$A46,$A46,"Days=A","Fill=P")</f>
        <v>2.2999999999999998</v>
      </c>
      <c r="C46">
        <f>_xll.BDH(C$1,"PX_LAST",$A46,$A46,"Days=A","Fill=P")</f>
        <v>1.9</v>
      </c>
      <c r="D46">
        <f>_xll.BDH(D$1,"PX_LAST",$A46,$A46,"Days=A","Fill=P")</f>
        <v>1</v>
      </c>
      <c r="E46">
        <f t="shared" si="1"/>
        <v>0</v>
      </c>
      <c r="F46">
        <f t="shared" si="3"/>
        <v>0</v>
      </c>
      <c r="G46">
        <f t="shared" si="2"/>
        <v>-0.89999999999999991</v>
      </c>
      <c r="H46">
        <f t="shared" si="0"/>
        <v>-1</v>
      </c>
      <c r="I46" t="str">
        <f>IF(_xll.BDH(I$1,"PX_LAST",$A46,$A46,"Days=A","Fill=P")="#N/A N/A","",_xll.BDH(I$1,"PX_LAST",$A46,$A46,"Days=A","Fill=P"))</f>
        <v/>
      </c>
      <c r="J46" t="str">
        <f>IF(_xll.BDH(J$1,"PX_LAST",$A46,$A46,"Days=A","Fill=P")="#N/A N/A","",_xll.BDH(J$1,"PX_LAST",$A46,$A46,"Days=A","Fill=P"))</f>
        <v/>
      </c>
      <c r="K46" t="str">
        <f>IF(_xll.BDH(K$1,"PX_LAST",$A46,$A46,"Days=A","Fill=P")="#N/A N/A","",_xll.BDH(K$1,"PX_LAST",$A46,$A46,"Days=A","Fill=P"))</f>
        <v/>
      </c>
    </row>
    <row r="47" spans="1:11" x14ac:dyDescent="0.25">
      <c r="A47" s="54">
        <v>38352</v>
      </c>
      <c r="B47">
        <f>_xll.BDH($B$1,"PX_LAST",$A47,$A47,"Days=A","Fill=P")</f>
        <v>2.2999999999999998</v>
      </c>
      <c r="C47">
        <f>_xll.BDH(C$1,"PX_LAST",$A47,$A47,"Days=A","Fill=P")</f>
        <v>1.9</v>
      </c>
      <c r="D47">
        <f>_xll.BDH(D$1,"PX_LAST",$A47,$A47,"Days=A","Fill=P")</f>
        <v>1</v>
      </c>
      <c r="E47">
        <f t="shared" si="1"/>
        <v>0</v>
      </c>
      <c r="F47">
        <f t="shared" si="3"/>
        <v>0</v>
      </c>
      <c r="G47">
        <f t="shared" si="2"/>
        <v>-0.89999999999999991</v>
      </c>
      <c r="H47">
        <f t="shared" si="0"/>
        <v>-1</v>
      </c>
      <c r="I47" t="str">
        <f>IF(_xll.BDH(I$1,"PX_LAST",$A47,$A47,"Days=A","Fill=P")="#N/A N/A","",_xll.BDH(I$1,"PX_LAST",$A47,$A47,"Days=A","Fill=P"))</f>
        <v/>
      </c>
      <c r="J47" t="str">
        <f>IF(_xll.BDH(J$1,"PX_LAST",$A47,$A47,"Days=A","Fill=P")="#N/A N/A","",_xll.BDH(J$1,"PX_LAST",$A47,$A47,"Days=A","Fill=P"))</f>
        <v/>
      </c>
      <c r="K47" t="str">
        <f>IF(_xll.BDH(K$1,"PX_LAST",$A47,$A47,"Days=A","Fill=P")="#N/A N/A","",_xll.BDH(K$1,"PX_LAST",$A47,$A47,"Days=A","Fill=P"))</f>
        <v/>
      </c>
    </row>
    <row r="48" spans="1:11" x14ac:dyDescent="0.25">
      <c r="A48" s="54">
        <v>38383</v>
      </c>
      <c r="B48">
        <f>_xll.BDH($B$1,"PX_LAST",$A48,$A48,"Days=A","Fill=P")</f>
        <v>1.9</v>
      </c>
      <c r="C48">
        <f>_xll.BDH(C$1,"PX_LAST",$A48,$A48,"Days=A","Fill=P")</f>
        <v>1.6</v>
      </c>
      <c r="D48">
        <f>_xll.BDH(D$1,"PX_LAST",$A48,$A48,"Days=A","Fill=P")</f>
        <v>1</v>
      </c>
      <c r="E48">
        <f t="shared" si="1"/>
        <v>0</v>
      </c>
      <c r="F48">
        <f t="shared" si="3"/>
        <v>0</v>
      </c>
      <c r="G48">
        <f t="shared" si="2"/>
        <v>-0.60000000000000009</v>
      </c>
      <c r="H48">
        <f t="shared" si="0"/>
        <v>-1</v>
      </c>
      <c r="I48" t="str">
        <f>IF(_xll.BDH(I$1,"PX_LAST",$A48,$A48,"Days=A","Fill=P")="#N/A N/A","",_xll.BDH(I$1,"PX_LAST",$A48,$A48,"Days=A","Fill=P"))</f>
        <v/>
      </c>
      <c r="J48" t="str">
        <f>IF(_xll.BDH(J$1,"PX_LAST",$A48,$A48,"Days=A","Fill=P")="#N/A N/A","",_xll.BDH(J$1,"PX_LAST",$A48,$A48,"Days=A","Fill=P"))</f>
        <v/>
      </c>
      <c r="K48" t="str">
        <f>IF(_xll.BDH(K$1,"PX_LAST",$A48,$A48,"Days=A","Fill=P")="#N/A N/A","",_xll.BDH(K$1,"PX_LAST",$A48,$A48,"Days=A","Fill=P"))</f>
        <v/>
      </c>
    </row>
    <row r="49" spans="1:11" x14ac:dyDescent="0.25">
      <c r="A49" s="54">
        <v>38411</v>
      </c>
      <c r="B49">
        <f>_xll.BDH($B$1,"PX_LAST",$A49,$A49,"Days=A","Fill=P")</f>
        <v>2.1</v>
      </c>
      <c r="C49">
        <f>_xll.BDH(C$1,"PX_LAST",$A49,$A49,"Days=A","Fill=P")</f>
        <v>1.4</v>
      </c>
      <c r="D49">
        <f>_xll.BDH(D$1,"PX_LAST",$A49,$A49,"Days=A","Fill=P")</f>
        <v>1</v>
      </c>
      <c r="E49">
        <f t="shared" si="1"/>
        <v>0</v>
      </c>
      <c r="F49">
        <f t="shared" si="3"/>
        <v>0</v>
      </c>
      <c r="G49">
        <f t="shared" si="2"/>
        <v>-0.39999999999999991</v>
      </c>
      <c r="H49">
        <f t="shared" si="0"/>
        <v>-1</v>
      </c>
      <c r="I49" t="str">
        <f>IF(_xll.BDH(I$1,"PX_LAST",$A49,$A49,"Days=A","Fill=P")="#N/A N/A","",_xll.BDH(I$1,"PX_LAST",$A49,$A49,"Days=A","Fill=P"))</f>
        <v/>
      </c>
      <c r="J49" t="str">
        <f>IF(_xll.BDH(J$1,"PX_LAST",$A49,$A49,"Days=A","Fill=P")="#N/A N/A","",_xll.BDH(J$1,"PX_LAST",$A49,$A49,"Days=A","Fill=P"))</f>
        <v/>
      </c>
      <c r="K49" t="str">
        <f>IF(_xll.BDH(K$1,"PX_LAST",$A49,$A49,"Days=A","Fill=P")="#N/A N/A","",_xll.BDH(K$1,"PX_LAST",$A49,$A49,"Days=A","Fill=P"))</f>
        <v/>
      </c>
    </row>
    <row r="50" spans="1:11" x14ac:dyDescent="0.25">
      <c r="A50" s="54">
        <v>38442</v>
      </c>
      <c r="B50">
        <f>_xll.BDH($B$1,"PX_LAST",$A50,$A50,"Days=A","Fill=P")</f>
        <v>2.2000000000000002</v>
      </c>
      <c r="C50">
        <f>_xll.BDH(C$1,"PX_LAST",$A50,$A50,"Days=A","Fill=P")</f>
        <v>1.6</v>
      </c>
      <c r="D50">
        <f>_xll.BDH(D$1,"PX_LAST",$A50,$A50,"Days=A","Fill=P")</f>
        <v>1</v>
      </c>
      <c r="E50">
        <f t="shared" si="1"/>
        <v>0</v>
      </c>
      <c r="F50">
        <f t="shared" si="3"/>
        <v>0</v>
      </c>
      <c r="G50">
        <f t="shared" si="2"/>
        <v>-0.60000000000000009</v>
      </c>
      <c r="H50">
        <f t="shared" si="0"/>
        <v>-1</v>
      </c>
      <c r="I50" t="str">
        <f>IF(_xll.BDH(I$1,"PX_LAST",$A50,$A50,"Days=A","Fill=P")="#N/A N/A","",_xll.BDH(I$1,"PX_LAST",$A50,$A50,"Days=A","Fill=P"))</f>
        <v/>
      </c>
      <c r="J50" t="str">
        <f>IF(_xll.BDH(J$1,"PX_LAST",$A50,$A50,"Days=A","Fill=P")="#N/A N/A","",_xll.BDH(J$1,"PX_LAST",$A50,$A50,"Days=A","Fill=P"))</f>
        <v/>
      </c>
      <c r="K50" t="str">
        <f>IF(_xll.BDH(K$1,"PX_LAST",$A50,$A50,"Days=A","Fill=P")="#N/A N/A","",_xll.BDH(K$1,"PX_LAST",$A50,$A50,"Days=A","Fill=P"))</f>
        <v/>
      </c>
    </row>
    <row r="51" spans="1:11" x14ac:dyDescent="0.25">
      <c r="A51" s="54">
        <v>38471</v>
      </c>
      <c r="B51">
        <f>_xll.BDH($B$1,"PX_LAST",$A51,$A51,"Days=A","Fill=P")</f>
        <v>2.2000000000000002</v>
      </c>
      <c r="C51">
        <f>_xll.BDH(C$1,"PX_LAST",$A51,$A51,"Days=A","Fill=P")</f>
        <v>1.6</v>
      </c>
      <c r="D51">
        <f>_xll.BDH(D$1,"PX_LAST",$A51,$A51,"Days=A","Fill=P")</f>
        <v>1</v>
      </c>
      <c r="E51">
        <f t="shared" si="1"/>
        <v>0</v>
      </c>
      <c r="F51">
        <f t="shared" si="3"/>
        <v>0</v>
      </c>
      <c r="G51">
        <f t="shared" si="2"/>
        <v>-0.60000000000000009</v>
      </c>
      <c r="H51">
        <f t="shared" si="0"/>
        <v>-1</v>
      </c>
      <c r="I51" t="str">
        <f>IF(_xll.BDH(I$1,"PX_LAST",$A51,$A51,"Days=A","Fill=P")="#N/A N/A","",_xll.BDH(I$1,"PX_LAST",$A51,$A51,"Days=A","Fill=P"))</f>
        <v/>
      </c>
      <c r="J51" t="str">
        <f>IF(_xll.BDH(J$1,"PX_LAST",$A51,$A51,"Days=A","Fill=P")="#N/A N/A","",_xll.BDH(J$1,"PX_LAST",$A51,$A51,"Days=A","Fill=P"))</f>
        <v/>
      </c>
      <c r="K51" t="str">
        <f>IF(_xll.BDH(K$1,"PX_LAST",$A51,$A51,"Days=A","Fill=P")="#N/A N/A","",_xll.BDH(K$1,"PX_LAST",$A51,$A51,"Days=A","Fill=P"))</f>
        <v/>
      </c>
    </row>
    <row r="52" spans="1:11" x14ac:dyDescent="0.25">
      <c r="A52" s="54">
        <v>38503</v>
      </c>
      <c r="B52">
        <f>_xll.BDH($B$1,"PX_LAST",$A52,$A52,"Days=A","Fill=P")</f>
        <v>2</v>
      </c>
      <c r="C52">
        <f>_xll.BDH(C$1,"PX_LAST",$A52,$A52,"Days=A","Fill=P")</f>
        <v>1.6</v>
      </c>
      <c r="D52">
        <f>_xll.BDH(D$1,"PX_LAST",$A52,$A52,"Days=A","Fill=P")</f>
        <v>1</v>
      </c>
      <c r="E52">
        <f t="shared" si="1"/>
        <v>0</v>
      </c>
      <c r="F52">
        <f t="shared" si="3"/>
        <v>0</v>
      </c>
      <c r="G52">
        <f t="shared" si="2"/>
        <v>-0.60000000000000009</v>
      </c>
      <c r="H52">
        <f t="shared" si="0"/>
        <v>-1</v>
      </c>
      <c r="I52" t="str">
        <f>IF(_xll.BDH(I$1,"PX_LAST",$A52,$A52,"Days=A","Fill=P")="#N/A N/A","",_xll.BDH(I$1,"PX_LAST",$A52,$A52,"Days=A","Fill=P"))</f>
        <v/>
      </c>
      <c r="J52" t="str">
        <f>IF(_xll.BDH(J$1,"PX_LAST",$A52,$A52,"Days=A","Fill=P")="#N/A N/A","",_xll.BDH(J$1,"PX_LAST",$A52,$A52,"Days=A","Fill=P"))</f>
        <v/>
      </c>
      <c r="K52" t="str">
        <f>IF(_xll.BDH(K$1,"PX_LAST",$A52,$A52,"Days=A","Fill=P")="#N/A N/A","",_xll.BDH(K$1,"PX_LAST",$A52,$A52,"Days=A","Fill=P"))</f>
        <v/>
      </c>
    </row>
    <row r="53" spans="1:11" x14ac:dyDescent="0.25">
      <c r="A53" s="54">
        <v>38533</v>
      </c>
      <c r="B53">
        <f>_xll.BDH($B$1,"PX_LAST",$A53,$A53,"Days=A","Fill=P")</f>
        <v>2</v>
      </c>
      <c r="C53">
        <f>_xll.BDH(C$1,"PX_LAST",$A53,$A53,"Days=A","Fill=P")</f>
        <v>1.4</v>
      </c>
      <c r="D53">
        <f>_xll.BDH(D$1,"PX_LAST",$A53,$A53,"Days=A","Fill=P")</f>
        <v>1</v>
      </c>
      <c r="E53">
        <f t="shared" si="1"/>
        <v>0</v>
      </c>
      <c r="F53">
        <f t="shared" si="3"/>
        <v>0</v>
      </c>
      <c r="G53">
        <f t="shared" si="2"/>
        <v>-0.39999999999999991</v>
      </c>
      <c r="H53">
        <f t="shared" si="0"/>
        <v>-1</v>
      </c>
      <c r="I53" t="str">
        <f>IF(_xll.BDH(I$1,"PX_LAST",$A53,$A53,"Days=A","Fill=P")="#N/A N/A","",_xll.BDH(I$1,"PX_LAST",$A53,$A53,"Days=A","Fill=P"))</f>
        <v/>
      </c>
      <c r="J53" t="str">
        <f>IF(_xll.BDH(J$1,"PX_LAST",$A53,$A53,"Days=A","Fill=P")="#N/A N/A","",_xll.BDH(J$1,"PX_LAST",$A53,$A53,"Days=A","Fill=P"))</f>
        <v/>
      </c>
      <c r="K53" t="str">
        <f>IF(_xll.BDH(K$1,"PX_LAST",$A53,$A53,"Days=A","Fill=P")="#N/A N/A","",_xll.BDH(K$1,"PX_LAST",$A53,$A53,"Days=A","Fill=P"))</f>
        <v/>
      </c>
    </row>
    <row r="54" spans="1:11" x14ac:dyDescent="0.25">
      <c r="A54" s="54">
        <v>38562</v>
      </c>
      <c r="B54">
        <f>_xll.BDH($B$1,"PX_LAST",$A54,$A54,"Days=A","Fill=P")</f>
        <v>2</v>
      </c>
      <c r="C54">
        <f>_xll.BDH(C$1,"PX_LAST",$A54,$A54,"Days=A","Fill=P")</f>
        <v>1.4</v>
      </c>
      <c r="D54">
        <f>_xll.BDH(D$1,"PX_LAST",$A54,$A54,"Days=A","Fill=P")</f>
        <v>1</v>
      </c>
      <c r="E54">
        <f t="shared" si="1"/>
        <v>0</v>
      </c>
      <c r="F54">
        <f t="shared" si="3"/>
        <v>0</v>
      </c>
      <c r="G54">
        <f t="shared" si="2"/>
        <v>-0.39999999999999991</v>
      </c>
      <c r="H54">
        <f t="shared" si="0"/>
        <v>-1</v>
      </c>
      <c r="I54" t="str">
        <f>IF(_xll.BDH(I$1,"PX_LAST",$A54,$A54,"Days=A","Fill=P")="#N/A N/A","",_xll.BDH(I$1,"PX_LAST",$A54,$A54,"Days=A","Fill=P"))</f>
        <v/>
      </c>
      <c r="J54" t="str">
        <f>IF(_xll.BDH(J$1,"PX_LAST",$A54,$A54,"Days=A","Fill=P")="#N/A N/A","",_xll.BDH(J$1,"PX_LAST",$A54,$A54,"Days=A","Fill=P"))</f>
        <v/>
      </c>
      <c r="K54" t="str">
        <f>IF(_xll.BDH(K$1,"PX_LAST",$A54,$A54,"Days=A","Fill=P")="#N/A N/A","",_xll.BDH(K$1,"PX_LAST",$A54,$A54,"Days=A","Fill=P"))</f>
        <v/>
      </c>
    </row>
    <row r="55" spans="1:11" x14ac:dyDescent="0.25">
      <c r="A55" s="54">
        <v>38595</v>
      </c>
      <c r="B55">
        <f>_xll.BDH($B$1,"PX_LAST",$A55,$A55,"Days=A","Fill=P")</f>
        <v>2.2000000000000002</v>
      </c>
      <c r="C55">
        <f>_xll.BDH(C$1,"PX_LAST",$A55,$A55,"Days=A","Fill=P")</f>
        <v>1.3</v>
      </c>
      <c r="D55">
        <f>_xll.BDH(D$1,"PX_LAST",$A55,$A55,"Days=A","Fill=P")</f>
        <v>1</v>
      </c>
      <c r="E55">
        <f t="shared" si="1"/>
        <v>0</v>
      </c>
      <c r="F55">
        <f t="shared" si="3"/>
        <v>0</v>
      </c>
      <c r="G55">
        <f t="shared" si="2"/>
        <v>-0.30000000000000004</v>
      </c>
      <c r="H55">
        <f t="shared" si="0"/>
        <v>-1</v>
      </c>
      <c r="I55" t="str">
        <f>IF(_xll.BDH(I$1,"PX_LAST",$A55,$A55,"Days=A","Fill=P")="#N/A N/A","",_xll.BDH(I$1,"PX_LAST",$A55,$A55,"Days=A","Fill=P"))</f>
        <v/>
      </c>
      <c r="J55" t="str">
        <f>IF(_xll.BDH(J$1,"PX_LAST",$A55,$A55,"Days=A","Fill=P")="#N/A N/A","",_xll.BDH(J$1,"PX_LAST",$A55,$A55,"Days=A","Fill=P"))</f>
        <v/>
      </c>
      <c r="K55" t="str">
        <f>IF(_xll.BDH(K$1,"PX_LAST",$A55,$A55,"Days=A","Fill=P")="#N/A N/A","",_xll.BDH(K$1,"PX_LAST",$A55,$A55,"Days=A","Fill=P"))</f>
        <v/>
      </c>
    </row>
    <row r="56" spans="1:11" x14ac:dyDescent="0.25">
      <c r="A56" s="54">
        <v>38625</v>
      </c>
      <c r="B56">
        <f>_xll.BDH($B$1,"PX_LAST",$A56,$A56,"Days=A","Fill=P")</f>
        <v>2.6</v>
      </c>
      <c r="C56">
        <f>_xll.BDH(C$1,"PX_LAST",$A56,$A56,"Days=A","Fill=P")</f>
        <v>1.3</v>
      </c>
      <c r="D56">
        <f>_xll.BDH(D$1,"PX_LAST",$A56,$A56,"Days=A","Fill=P")</f>
        <v>1</v>
      </c>
      <c r="E56">
        <f t="shared" si="1"/>
        <v>0</v>
      </c>
      <c r="F56">
        <f t="shared" si="3"/>
        <v>0</v>
      </c>
      <c r="G56">
        <f t="shared" si="2"/>
        <v>-0.30000000000000004</v>
      </c>
      <c r="H56">
        <f t="shared" si="0"/>
        <v>-1</v>
      </c>
      <c r="I56" t="str">
        <f>IF(_xll.BDH(I$1,"PX_LAST",$A56,$A56,"Days=A","Fill=P")="#N/A N/A","",_xll.BDH(I$1,"PX_LAST",$A56,$A56,"Days=A","Fill=P"))</f>
        <v/>
      </c>
      <c r="J56" t="str">
        <f>IF(_xll.BDH(J$1,"PX_LAST",$A56,$A56,"Days=A","Fill=P")="#N/A N/A","",_xll.BDH(J$1,"PX_LAST",$A56,$A56,"Days=A","Fill=P"))</f>
        <v/>
      </c>
      <c r="K56" t="str">
        <f>IF(_xll.BDH(K$1,"PX_LAST",$A56,$A56,"Days=A","Fill=P")="#N/A N/A","",_xll.BDH(K$1,"PX_LAST",$A56,$A56,"Days=A","Fill=P"))</f>
        <v/>
      </c>
    </row>
    <row r="57" spans="1:11" x14ac:dyDescent="0.25">
      <c r="A57" s="54">
        <v>38656</v>
      </c>
      <c r="B57">
        <f>_xll.BDH($B$1,"PX_LAST",$A57,$A57,"Days=A","Fill=P")</f>
        <v>2.4</v>
      </c>
      <c r="C57">
        <f>_xll.BDH(C$1,"PX_LAST",$A57,$A57,"Days=A","Fill=P")</f>
        <v>1.4</v>
      </c>
      <c r="D57">
        <f>_xll.BDH(D$1,"PX_LAST",$A57,$A57,"Days=A","Fill=P")</f>
        <v>1</v>
      </c>
      <c r="E57">
        <f t="shared" si="1"/>
        <v>0</v>
      </c>
      <c r="F57">
        <f t="shared" si="3"/>
        <v>0</v>
      </c>
      <c r="G57">
        <f t="shared" si="2"/>
        <v>-0.39999999999999991</v>
      </c>
      <c r="H57">
        <f t="shared" si="0"/>
        <v>-1</v>
      </c>
      <c r="I57" t="str">
        <f>IF(_xll.BDH(I$1,"PX_LAST",$A57,$A57,"Days=A","Fill=P")="#N/A N/A","",_xll.BDH(I$1,"PX_LAST",$A57,$A57,"Days=A","Fill=P"))</f>
        <v/>
      </c>
      <c r="J57" t="str">
        <f>IF(_xll.BDH(J$1,"PX_LAST",$A57,$A57,"Days=A","Fill=P")="#N/A N/A","",_xll.BDH(J$1,"PX_LAST",$A57,$A57,"Days=A","Fill=P"))</f>
        <v/>
      </c>
      <c r="K57" t="str">
        <f>IF(_xll.BDH(K$1,"PX_LAST",$A57,$A57,"Days=A","Fill=P")="#N/A N/A","",_xll.BDH(K$1,"PX_LAST",$A57,$A57,"Days=A","Fill=P"))</f>
        <v/>
      </c>
    </row>
    <row r="58" spans="1:11" x14ac:dyDescent="0.25">
      <c r="A58" s="54">
        <v>38686</v>
      </c>
      <c r="B58">
        <f>_xll.BDH($B$1,"PX_LAST",$A58,$A58,"Days=A","Fill=P")</f>
        <v>2.2999999999999998</v>
      </c>
      <c r="C58">
        <f>_xll.BDH(C$1,"PX_LAST",$A58,$A58,"Days=A","Fill=P")</f>
        <v>1.3</v>
      </c>
      <c r="D58">
        <f>_xll.BDH(D$1,"PX_LAST",$A58,$A58,"Days=A","Fill=P")</f>
        <v>1</v>
      </c>
      <c r="E58">
        <f t="shared" si="1"/>
        <v>0</v>
      </c>
      <c r="F58">
        <f t="shared" si="3"/>
        <v>0</v>
      </c>
      <c r="G58">
        <f t="shared" si="2"/>
        <v>-0.30000000000000004</v>
      </c>
      <c r="H58">
        <f t="shared" si="0"/>
        <v>-1</v>
      </c>
      <c r="I58" t="str">
        <f>IF(_xll.BDH(I$1,"PX_LAST",$A58,$A58,"Days=A","Fill=P")="#N/A N/A","",_xll.BDH(I$1,"PX_LAST",$A58,$A58,"Days=A","Fill=P"))</f>
        <v/>
      </c>
      <c r="J58" t="str">
        <f>IF(_xll.BDH(J$1,"PX_LAST",$A58,$A58,"Days=A","Fill=P")="#N/A N/A","",_xll.BDH(J$1,"PX_LAST",$A58,$A58,"Days=A","Fill=P"))</f>
        <v/>
      </c>
      <c r="K58" t="str">
        <f>IF(_xll.BDH(K$1,"PX_LAST",$A58,$A58,"Days=A","Fill=P")="#N/A N/A","",_xll.BDH(K$1,"PX_LAST",$A58,$A58,"Days=A","Fill=P"))</f>
        <v/>
      </c>
    </row>
    <row r="59" spans="1:11" x14ac:dyDescent="0.25">
      <c r="A59" s="54">
        <v>38716</v>
      </c>
      <c r="B59">
        <f>_xll.BDH($B$1,"PX_LAST",$A59,$A59,"Days=A","Fill=P")</f>
        <v>2.2999999999999998</v>
      </c>
      <c r="C59">
        <f>_xll.BDH(C$1,"PX_LAST",$A59,$A59,"Days=A","Fill=P")</f>
        <v>1.3</v>
      </c>
      <c r="D59">
        <f>_xll.BDH(D$1,"PX_LAST",$A59,$A59,"Days=A","Fill=P")</f>
        <v>1.25</v>
      </c>
      <c r="E59">
        <f t="shared" si="1"/>
        <v>0.25</v>
      </c>
      <c r="F59">
        <f t="shared" si="3"/>
        <v>0.25</v>
      </c>
      <c r="G59">
        <f t="shared" si="2"/>
        <v>-5.0000000000000044E-2</v>
      </c>
      <c r="H59">
        <f t="shared" si="0"/>
        <v>-0.75</v>
      </c>
      <c r="I59" t="str">
        <f>IF(_xll.BDH(I$1,"PX_LAST",$A59,$A59,"Days=A","Fill=P")="#N/A N/A","",_xll.BDH(I$1,"PX_LAST",$A59,$A59,"Days=A","Fill=P"))</f>
        <v/>
      </c>
      <c r="J59" t="str">
        <f>IF(_xll.BDH(J$1,"PX_LAST",$A59,$A59,"Days=A","Fill=P")="#N/A N/A","",_xll.BDH(J$1,"PX_LAST",$A59,$A59,"Days=A","Fill=P"))</f>
        <v/>
      </c>
      <c r="K59" t="str">
        <f>IF(_xll.BDH(K$1,"PX_LAST",$A59,$A59,"Days=A","Fill=P")="#N/A N/A","",_xll.BDH(K$1,"PX_LAST",$A59,$A59,"Days=A","Fill=P"))</f>
        <v/>
      </c>
    </row>
    <row r="60" spans="1:11" x14ac:dyDescent="0.25">
      <c r="A60" s="54">
        <v>38748</v>
      </c>
      <c r="B60">
        <f>_xll.BDH($B$1,"PX_LAST",$A60,$A60,"Days=A","Fill=P")</f>
        <v>2.4</v>
      </c>
      <c r="C60">
        <f>_xll.BDH(C$1,"PX_LAST",$A60,$A60,"Days=A","Fill=P")</f>
        <v>1.2</v>
      </c>
      <c r="D60">
        <f>_xll.BDH(D$1,"PX_LAST",$A60,$A60,"Days=A","Fill=P")</f>
        <v>1.25</v>
      </c>
      <c r="E60">
        <f t="shared" si="1"/>
        <v>0</v>
      </c>
      <c r="F60">
        <f t="shared" si="3"/>
        <v>0.25</v>
      </c>
      <c r="G60">
        <f t="shared" si="2"/>
        <v>5.0000000000000044E-2</v>
      </c>
      <c r="H60">
        <f t="shared" si="0"/>
        <v>-0.75</v>
      </c>
      <c r="I60" t="str">
        <f>IF(_xll.BDH(I$1,"PX_LAST",$A60,$A60,"Days=A","Fill=P")="#N/A N/A","",_xll.BDH(I$1,"PX_LAST",$A60,$A60,"Days=A","Fill=P"))</f>
        <v/>
      </c>
      <c r="J60" t="str">
        <f>IF(_xll.BDH(J$1,"PX_LAST",$A60,$A60,"Days=A","Fill=P")="#N/A N/A","",_xll.BDH(J$1,"PX_LAST",$A60,$A60,"Days=A","Fill=P"))</f>
        <v/>
      </c>
      <c r="K60" t="str">
        <f>IF(_xll.BDH(K$1,"PX_LAST",$A60,$A60,"Days=A","Fill=P")="#N/A N/A","",_xll.BDH(K$1,"PX_LAST",$A60,$A60,"Days=A","Fill=P"))</f>
        <v/>
      </c>
    </row>
    <row r="61" spans="1:11" x14ac:dyDescent="0.25">
      <c r="A61" s="54">
        <v>38776</v>
      </c>
      <c r="B61">
        <f>_xll.BDH($B$1,"PX_LAST",$A61,$A61,"Days=A","Fill=P")</f>
        <v>2.4</v>
      </c>
      <c r="C61">
        <f>_xll.BDH(C$1,"PX_LAST",$A61,$A61,"Days=A","Fill=P")</f>
        <v>1.3</v>
      </c>
      <c r="D61">
        <f>_xll.BDH(D$1,"PX_LAST",$A61,$A61,"Days=A","Fill=P")</f>
        <v>1.25</v>
      </c>
      <c r="E61">
        <f t="shared" si="1"/>
        <v>0</v>
      </c>
      <c r="F61">
        <f t="shared" si="3"/>
        <v>0.25</v>
      </c>
      <c r="G61">
        <f t="shared" si="2"/>
        <v>-5.0000000000000044E-2</v>
      </c>
      <c r="H61">
        <f t="shared" si="0"/>
        <v>-0.75</v>
      </c>
      <c r="I61" t="str">
        <f>IF(_xll.BDH(I$1,"PX_LAST",$A61,$A61,"Days=A","Fill=P")="#N/A N/A","",_xll.BDH(I$1,"PX_LAST",$A61,$A61,"Days=A","Fill=P"))</f>
        <v/>
      </c>
      <c r="J61" t="str">
        <f>IF(_xll.BDH(J$1,"PX_LAST",$A61,$A61,"Days=A","Fill=P")="#N/A N/A","",_xll.BDH(J$1,"PX_LAST",$A61,$A61,"Days=A","Fill=P"))</f>
        <v/>
      </c>
      <c r="K61" t="str">
        <f>IF(_xll.BDH(K$1,"PX_LAST",$A61,$A61,"Days=A","Fill=P")="#N/A N/A","",_xll.BDH(K$1,"PX_LAST",$A61,$A61,"Days=A","Fill=P"))</f>
        <v/>
      </c>
    </row>
    <row r="62" spans="1:11" x14ac:dyDescent="0.25">
      <c r="A62" s="54">
        <v>38807</v>
      </c>
      <c r="B62">
        <f>_xll.BDH($B$1,"PX_LAST",$A62,$A62,"Days=A","Fill=P")</f>
        <v>2.2000000000000002</v>
      </c>
      <c r="C62">
        <f>_xll.BDH(C$1,"PX_LAST",$A62,$A62,"Days=A","Fill=P")</f>
        <v>1.3</v>
      </c>
      <c r="D62">
        <f>_xll.BDH(D$1,"PX_LAST",$A62,$A62,"Days=A","Fill=P")</f>
        <v>1.5</v>
      </c>
      <c r="E62">
        <f t="shared" si="1"/>
        <v>0.25</v>
      </c>
      <c r="F62">
        <f t="shared" si="3"/>
        <v>0.5</v>
      </c>
      <c r="G62">
        <f t="shared" si="2"/>
        <v>0.19999999999999996</v>
      </c>
      <c r="H62">
        <f t="shared" si="0"/>
        <v>-0.5</v>
      </c>
      <c r="I62" t="str">
        <f>IF(_xll.BDH(I$1,"PX_LAST",$A62,$A62,"Days=A","Fill=P")="#N/A N/A","",_xll.BDH(I$1,"PX_LAST",$A62,$A62,"Days=A","Fill=P"))</f>
        <v/>
      </c>
      <c r="J62" t="str">
        <f>IF(_xll.BDH(J$1,"PX_LAST",$A62,$A62,"Days=A","Fill=P")="#N/A N/A","",_xll.BDH(J$1,"PX_LAST",$A62,$A62,"Days=A","Fill=P"))</f>
        <v/>
      </c>
      <c r="K62" t="str">
        <f>IF(_xll.BDH(K$1,"PX_LAST",$A62,$A62,"Days=A","Fill=P")="#N/A N/A","",_xll.BDH(K$1,"PX_LAST",$A62,$A62,"Days=A","Fill=P"))</f>
        <v/>
      </c>
    </row>
    <row r="63" spans="1:11" x14ac:dyDescent="0.25">
      <c r="A63" s="54">
        <v>38835</v>
      </c>
      <c r="B63">
        <f>_xll.BDH($B$1,"PX_LAST",$A63,$A63,"Days=A","Fill=P")</f>
        <v>2.2000000000000002</v>
      </c>
      <c r="C63">
        <f>_xll.BDH(C$1,"PX_LAST",$A63,$A63,"Days=A","Fill=P")</f>
        <v>1.3</v>
      </c>
      <c r="D63">
        <f>_xll.BDH(D$1,"PX_LAST",$A63,$A63,"Days=A","Fill=P")</f>
        <v>1.5</v>
      </c>
      <c r="E63">
        <f t="shared" si="1"/>
        <v>0</v>
      </c>
      <c r="F63">
        <f t="shared" si="3"/>
        <v>0.5</v>
      </c>
      <c r="G63">
        <f t="shared" si="2"/>
        <v>0.19999999999999996</v>
      </c>
      <c r="H63">
        <f t="shared" si="0"/>
        <v>-0.5</v>
      </c>
      <c r="I63" t="str">
        <f>IF(_xll.BDH(I$1,"PX_LAST",$A63,$A63,"Days=A","Fill=P")="#N/A N/A","",_xll.BDH(I$1,"PX_LAST",$A63,$A63,"Days=A","Fill=P"))</f>
        <v/>
      </c>
      <c r="J63" t="str">
        <f>IF(_xll.BDH(J$1,"PX_LAST",$A63,$A63,"Days=A","Fill=P")="#N/A N/A","",_xll.BDH(J$1,"PX_LAST",$A63,$A63,"Days=A","Fill=P"))</f>
        <v/>
      </c>
      <c r="K63" t="str">
        <f>IF(_xll.BDH(K$1,"PX_LAST",$A63,$A63,"Days=A","Fill=P")="#N/A N/A","",_xll.BDH(K$1,"PX_LAST",$A63,$A63,"Days=A","Fill=P"))</f>
        <v/>
      </c>
    </row>
    <row r="64" spans="1:11" x14ac:dyDescent="0.25">
      <c r="A64" s="54">
        <v>38868</v>
      </c>
      <c r="B64">
        <f>_xll.BDH($B$1,"PX_LAST",$A64,$A64,"Days=A","Fill=P")</f>
        <v>2.5</v>
      </c>
      <c r="C64">
        <f>_xll.BDH(C$1,"PX_LAST",$A64,$A64,"Days=A","Fill=P")</f>
        <v>1.3</v>
      </c>
      <c r="D64">
        <f>_xll.BDH(D$1,"PX_LAST",$A64,$A64,"Days=A","Fill=P")</f>
        <v>1.5</v>
      </c>
      <c r="E64">
        <f t="shared" si="1"/>
        <v>0</v>
      </c>
      <c r="F64">
        <f t="shared" si="3"/>
        <v>0.5</v>
      </c>
      <c r="G64">
        <f t="shared" si="2"/>
        <v>0.19999999999999996</v>
      </c>
      <c r="H64">
        <f t="shared" si="0"/>
        <v>-0.5</v>
      </c>
      <c r="I64" t="str">
        <f>IF(_xll.BDH(I$1,"PX_LAST",$A64,$A64,"Days=A","Fill=P")="#N/A N/A","",_xll.BDH(I$1,"PX_LAST",$A64,$A64,"Days=A","Fill=P"))</f>
        <v/>
      </c>
      <c r="J64" t="str">
        <f>IF(_xll.BDH(J$1,"PX_LAST",$A64,$A64,"Days=A","Fill=P")="#N/A N/A","",_xll.BDH(J$1,"PX_LAST",$A64,$A64,"Days=A","Fill=P"))</f>
        <v/>
      </c>
      <c r="K64" t="str">
        <f>IF(_xll.BDH(K$1,"PX_LAST",$A64,$A64,"Days=A","Fill=P")="#N/A N/A","",_xll.BDH(K$1,"PX_LAST",$A64,$A64,"Days=A","Fill=P"))</f>
        <v/>
      </c>
    </row>
    <row r="65" spans="1:11" x14ac:dyDescent="0.25">
      <c r="A65" s="54">
        <v>38898</v>
      </c>
      <c r="B65">
        <f>_xll.BDH($B$1,"PX_LAST",$A65,$A65,"Days=A","Fill=P")</f>
        <v>2.5</v>
      </c>
      <c r="C65">
        <f>_xll.BDH(C$1,"PX_LAST",$A65,$A65,"Days=A","Fill=P")</f>
        <v>1.4</v>
      </c>
      <c r="D65">
        <f>_xll.BDH(D$1,"PX_LAST",$A65,$A65,"Days=A","Fill=P")</f>
        <v>1.75</v>
      </c>
      <c r="E65">
        <f t="shared" si="1"/>
        <v>0.25</v>
      </c>
      <c r="F65">
        <f t="shared" si="3"/>
        <v>0.5</v>
      </c>
      <c r="G65">
        <f t="shared" si="2"/>
        <v>0.35000000000000009</v>
      </c>
      <c r="H65">
        <f t="shared" si="0"/>
        <v>-0.25</v>
      </c>
      <c r="I65" t="str">
        <f>IF(_xll.BDH(I$1,"PX_LAST",$A65,$A65,"Days=A","Fill=P")="#N/A N/A","",_xll.BDH(I$1,"PX_LAST",$A65,$A65,"Days=A","Fill=P"))</f>
        <v/>
      </c>
      <c r="J65" t="str">
        <f>IF(_xll.BDH(J$1,"PX_LAST",$A65,$A65,"Days=A","Fill=P")="#N/A N/A","",_xll.BDH(J$1,"PX_LAST",$A65,$A65,"Days=A","Fill=P"))</f>
        <v/>
      </c>
      <c r="K65" t="str">
        <f>IF(_xll.BDH(K$1,"PX_LAST",$A65,$A65,"Days=A","Fill=P")="#N/A N/A","",_xll.BDH(K$1,"PX_LAST",$A65,$A65,"Days=A","Fill=P"))</f>
        <v/>
      </c>
    </row>
    <row r="66" spans="1:11" x14ac:dyDescent="0.25">
      <c r="A66" s="54">
        <v>38929</v>
      </c>
      <c r="B66">
        <f>_xll.BDH($B$1,"PX_LAST",$A66,$A66,"Days=A","Fill=P")</f>
        <v>2.4</v>
      </c>
      <c r="C66">
        <f>_xll.BDH(C$1,"PX_LAST",$A66,$A66,"Days=A","Fill=P")</f>
        <v>1.5</v>
      </c>
      <c r="D66">
        <f>_xll.BDH(D$1,"PX_LAST",$A66,$A66,"Days=A","Fill=P")</f>
        <v>1.75</v>
      </c>
      <c r="E66">
        <f t="shared" si="1"/>
        <v>0</v>
      </c>
      <c r="F66">
        <f t="shared" si="3"/>
        <v>0.5</v>
      </c>
      <c r="G66">
        <f t="shared" si="2"/>
        <v>0.25</v>
      </c>
      <c r="H66">
        <f t="shared" si="0"/>
        <v>-0.25</v>
      </c>
      <c r="I66" t="str">
        <f>IF(_xll.BDH(I$1,"PX_LAST",$A66,$A66,"Days=A","Fill=P")="#N/A N/A","",_xll.BDH(I$1,"PX_LAST",$A66,$A66,"Days=A","Fill=P"))</f>
        <v/>
      </c>
      <c r="J66" t="str">
        <f>IF(_xll.BDH(J$1,"PX_LAST",$A66,$A66,"Days=A","Fill=P")="#N/A N/A","",_xll.BDH(J$1,"PX_LAST",$A66,$A66,"Days=A","Fill=P"))</f>
        <v/>
      </c>
      <c r="K66" t="str">
        <f>IF(_xll.BDH(K$1,"PX_LAST",$A66,$A66,"Days=A","Fill=P")="#N/A N/A","",_xll.BDH(K$1,"PX_LAST",$A66,$A66,"Days=A","Fill=P"))</f>
        <v/>
      </c>
    </row>
    <row r="67" spans="1:11" x14ac:dyDescent="0.25">
      <c r="A67" s="54">
        <v>38960</v>
      </c>
      <c r="B67">
        <f>_xll.BDH($B$1,"PX_LAST",$A67,$A67,"Days=A","Fill=P")</f>
        <v>2.2999999999999998</v>
      </c>
      <c r="C67">
        <f>_xll.BDH(C$1,"PX_LAST",$A67,$A67,"Days=A","Fill=P")</f>
        <v>1.4</v>
      </c>
      <c r="D67">
        <f>_xll.BDH(D$1,"PX_LAST",$A67,$A67,"Days=A","Fill=P")</f>
        <v>2</v>
      </c>
      <c r="E67">
        <f t="shared" si="1"/>
        <v>0.25</v>
      </c>
      <c r="F67">
        <f t="shared" si="3"/>
        <v>0.75</v>
      </c>
      <c r="G67">
        <f t="shared" si="2"/>
        <v>0.60000000000000009</v>
      </c>
      <c r="H67">
        <f t="shared" ref="H67:H130" si="4">D67-2</f>
        <v>0</v>
      </c>
      <c r="I67" t="str">
        <f>IF(_xll.BDH(I$1,"PX_LAST",$A67,$A67,"Days=A","Fill=P")="#N/A N/A","",_xll.BDH(I$1,"PX_LAST",$A67,$A67,"Days=A","Fill=P"))</f>
        <v/>
      </c>
      <c r="J67" t="str">
        <f>IF(_xll.BDH(J$1,"PX_LAST",$A67,$A67,"Days=A","Fill=P")="#N/A N/A","",_xll.BDH(J$1,"PX_LAST",$A67,$A67,"Days=A","Fill=P"))</f>
        <v/>
      </c>
      <c r="K67" t="str">
        <f>IF(_xll.BDH(K$1,"PX_LAST",$A67,$A67,"Days=A","Fill=P")="#N/A N/A","",_xll.BDH(K$1,"PX_LAST",$A67,$A67,"Days=A","Fill=P"))</f>
        <v/>
      </c>
    </row>
    <row r="68" spans="1:11" x14ac:dyDescent="0.25">
      <c r="A68" s="54">
        <v>38989</v>
      </c>
      <c r="B68">
        <f>_xll.BDH($B$1,"PX_LAST",$A68,$A68,"Days=A","Fill=P")</f>
        <v>2.2999999999999998</v>
      </c>
      <c r="C68">
        <f>_xll.BDH(C$1,"PX_LAST",$A68,$A68,"Days=A","Fill=P")</f>
        <v>1.4</v>
      </c>
      <c r="D68">
        <f>_xll.BDH(D$1,"PX_LAST",$A68,$A68,"Days=A","Fill=P")</f>
        <v>2</v>
      </c>
      <c r="E68">
        <f t="shared" ref="E68:E131" si="5">D68-D67</f>
        <v>0</v>
      </c>
      <c r="F68">
        <f t="shared" si="3"/>
        <v>0.5</v>
      </c>
      <c r="G68">
        <f t="shared" ref="G68:G131" si="6">D68-C68</f>
        <v>0.60000000000000009</v>
      </c>
      <c r="H68">
        <f t="shared" si="4"/>
        <v>0</v>
      </c>
      <c r="I68" t="str">
        <f>IF(_xll.BDH(I$1,"PX_LAST",$A68,$A68,"Days=A","Fill=P")="#N/A N/A","",_xll.BDH(I$1,"PX_LAST",$A68,$A68,"Days=A","Fill=P"))</f>
        <v/>
      </c>
      <c r="J68" t="str">
        <f>IF(_xll.BDH(J$1,"PX_LAST",$A68,$A68,"Days=A","Fill=P")="#N/A N/A","",_xll.BDH(J$1,"PX_LAST",$A68,$A68,"Days=A","Fill=P"))</f>
        <v/>
      </c>
      <c r="K68" t="str">
        <f>IF(_xll.BDH(K$1,"PX_LAST",$A68,$A68,"Days=A","Fill=P")="#N/A N/A","",_xll.BDH(K$1,"PX_LAST",$A68,$A68,"Days=A","Fill=P"))</f>
        <v/>
      </c>
    </row>
    <row r="69" spans="1:11" x14ac:dyDescent="0.25">
      <c r="A69" s="54">
        <v>39021</v>
      </c>
      <c r="B69">
        <f>_xll.BDH($B$1,"PX_LAST",$A69,$A69,"Days=A","Fill=P")</f>
        <v>1.6</v>
      </c>
      <c r="C69">
        <f>_xll.BDH(C$1,"PX_LAST",$A69,$A69,"Days=A","Fill=P")</f>
        <v>1.5</v>
      </c>
      <c r="D69">
        <f>_xll.BDH(D$1,"PX_LAST",$A69,$A69,"Days=A","Fill=P")</f>
        <v>2.25</v>
      </c>
      <c r="E69">
        <f t="shared" si="5"/>
        <v>0.25</v>
      </c>
      <c r="F69">
        <f t="shared" si="3"/>
        <v>0.75</v>
      </c>
      <c r="G69">
        <f t="shared" si="6"/>
        <v>0.75</v>
      </c>
      <c r="H69">
        <f t="shared" si="4"/>
        <v>0.25</v>
      </c>
      <c r="I69" t="str">
        <f>IF(_xll.BDH(I$1,"PX_LAST",$A69,$A69,"Days=A","Fill=P")="#N/A N/A","",_xll.BDH(I$1,"PX_LAST",$A69,$A69,"Days=A","Fill=P"))</f>
        <v/>
      </c>
      <c r="J69" t="str">
        <f>IF(_xll.BDH(J$1,"PX_LAST",$A69,$A69,"Days=A","Fill=P")="#N/A N/A","",_xll.BDH(J$1,"PX_LAST",$A69,$A69,"Days=A","Fill=P"))</f>
        <v/>
      </c>
      <c r="K69" t="str">
        <f>IF(_xll.BDH(K$1,"PX_LAST",$A69,$A69,"Days=A","Fill=P")="#N/A N/A","",_xll.BDH(K$1,"PX_LAST",$A69,$A69,"Days=A","Fill=P"))</f>
        <v/>
      </c>
    </row>
    <row r="70" spans="1:11" x14ac:dyDescent="0.25">
      <c r="A70" s="54">
        <v>39051</v>
      </c>
      <c r="B70">
        <f>_xll.BDH($B$1,"PX_LAST",$A70,$A70,"Days=A","Fill=P")</f>
        <v>1.9</v>
      </c>
      <c r="C70">
        <f>_xll.BDH(C$1,"PX_LAST",$A70,$A70,"Days=A","Fill=P")</f>
        <v>1.5</v>
      </c>
      <c r="D70">
        <f>_xll.BDH(D$1,"PX_LAST",$A70,$A70,"Days=A","Fill=P")</f>
        <v>2.25</v>
      </c>
      <c r="E70">
        <f t="shared" si="5"/>
        <v>0</v>
      </c>
      <c r="F70">
        <f t="shared" si="3"/>
        <v>0.75</v>
      </c>
      <c r="G70">
        <f t="shared" si="6"/>
        <v>0.75</v>
      </c>
      <c r="H70">
        <f t="shared" si="4"/>
        <v>0.25</v>
      </c>
      <c r="I70" t="str">
        <f>IF(_xll.BDH(I$1,"PX_LAST",$A70,$A70,"Days=A","Fill=P")="#N/A N/A","",_xll.BDH(I$1,"PX_LAST",$A70,$A70,"Days=A","Fill=P"))</f>
        <v/>
      </c>
      <c r="J70" t="str">
        <f>IF(_xll.BDH(J$1,"PX_LAST",$A70,$A70,"Days=A","Fill=P")="#N/A N/A","",_xll.BDH(J$1,"PX_LAST",$A70,$A70,"Days=A","Fill=P"))</f>
        <v/>
      </c>
      <c r="K70" t="str">
        <f>IF(_xll.BDH(K$1,"PX_LAST",$A70,$A70,"Days=A","Fill=P")="#N/A N/A","",_xll.BDH(K$1,"PX_LAST",$A70,$A70,"Days=A","Fill=P"))</f>
        <v/>
      </c>
    </row>
    <row r="71" spans="1:11" x14ac:dyDescent="0.25">
      <c r="A71" s="54">
        <v>39080</v>
      </c>
      <c r="B71">
        <f>_xll.BDH($B$1,"PX_LAST",$A71,$A71,"Days=A","Fill=P")</f>
        <v>1.9</v>
      </c>
      <c r="C71">
        <f>_xll.BDH(C$1,"PX_LAST",$A71,$A71,"Days=A","Fill=P")</f>
        <v>1.5</v>
      </c>
      <c r="D71">
        <f>_xll.BDH(D$1,"PX_LAST",$A71,$A71,"Days=A","Fill=P")</f>
        <v>2.5</v>
      </c>
      <c r="E71">
        <f t="shared" si="5"/>
        <v>0.25</v>
      </c>
      <c r="F71">
        <f t="shared" si="3"/>
        <v>0.75</v>
      </c>
      <c r="G71">
        <f t="shared" si="6"/>
        <v>1</v>
      </c>
      <c r="H71">
        <f t="shared" si="4"/>
        <v>0.5</v>
      </c>
      <c r="I71" t="str">
        <f>IF(_xll.BDH(I$1,"PX_LAST",$A71,$A71,"Days=A","Fill=P")="#N/A N/A","",_xll.BDH(I$1,"PX_LAST",$A71,$A71,"Days=A","Fill=P"))</f>
        <v/>
      </c>
      <c r="J71" t="str">
        <f>IF(_xll.BDH(J$1,"PX_LAST",$A71,$A71,"Days=A","Fill=P")="#N/A N/A","",_xll.BDH(J$1,"PX_LAST",$A71,$A71,"Days=A","Fill=P"))</f>
        <v/>
      </c>
      <c r="K71" t="str">
        <f>IF(_xll.BDH(K$1,"PX_LAST",$A71,$A71,"Days=A","Fill=P")="#N/A N/A","",_xll.BDH(K$1,"PX_LAST",$A71,$A71,"Days=A","Fill=P"))</f>
        <v/>
      </c>
    </row>
    <row r="72" spans="1:11" x14ac:dyDescent="0.25">
      <c r="A72" s="54">
        <v>39113</v>
      </c>
      <c r="B72">
        <f>_xll.BDH($B$1,"PX_LAST",$A72,$A72,"Days=A","Fill=P")</f>
        <v>1.8</v>
      </c>
      <c r="C72">
        <f>_xll.BDH(C$1,"PX_LAST",$A72,$A72,"Days=A","Fill=P")</f>
        <v>1.7</v>
      </c>
      <c r="D72">
        <f>_xll.BDH(D$1,"PX_LAST",$A72,$A72,"Days=A","Fill=P")</f>
        <v>2.5</v>
      </c>
      <c r="E72">
        <f t="shared" si="5"/>
        <v>0</v>
      </c>
      <c r="F72">
        <f t="shared" ref="F72:F135" si="7">D72-D66</f>
        <v>0.75</v>
      </c>
      <c r="G72">
        <f t="shared" si="6"/>
        <v>0.8</v>
      </c>
      <c r="H72">
        <f t="shared" si="4"/>
        <v>0.5</v>
      </c>
      <c r="I72" t="str">
        <f>IF(_xll.BDH(I$1,"PX_LAST",$A72,$A72,"Days=A","Fill=P")="#N/A N/A","",_xll.BDH(I$1,"PX_LAST",$A72,$A72,"Days=A","Fill=P"))</f>
        <v/>
      </c>
      <c r="J72" t="str">
        <f>IF(_xll.BDH(J$1,"PX_LAST",$A72,$A72,"Days=A","Fill=P")="#N/A N/A","",_xll.BDH(J$1,"PX_LAST",$A72,$A72,"Days=A","Fill=P"))</f>
        <v/>
      </c>
      <c r="K72" t="str">
        <f>IF(_xll.BDH(K$1,"PX_LAST",$A72,$A72,"Days=A","Fill=P")="#N/A N/A","",_xll.BDH(K$1,"PX_LAST",$A72,$A72,"Days=A","Fill=P"))</f>
        <v/>
      </c>
    </row>
    <row r="73" spans="1:11" x14ac:dyDescent="0.25">
      <c r="A73" s="54">
        <v>39141</v>
      </c>
      <c r="B73">
        <f>_xll.BDH($B$1,"PX_LAST",$A73,$A73,"Days=A","Fill=P")</f>
        <v>1.9</v>
      </c>
      <c r="C73">
        <f>_xll.BDH(C$1,"PX_LAST",$A73,$A73,"Days=A","Fill=P")</f>
        <v>1.8</v>
      </c>
      <c r="D73">
        <f>_xll.BDH(D$1,"PX_LAST",$A73,$A73,"Days=A","Fill=P")</f>
        <v>2.5</v>
      </c>
      <c r="E73">
        <f t="shared" si="5"/>
        <v>0</v>
      </c>
      <c r="F73">
        <f t="shared" si="7"/>
        <v>0.5</v>
      </c>
      <c r="G73">
        <f t="shared" si="6"/>
        <v>0.7</v>
      </c>
      <c r="H73">
        <f t="shared" si="4"/>
        <v>0.5</v>
      </c>
      <c r="I73" t="str">
        <f>IF(_xll.BDH(I$1,"PX_LAST",$A73,$A73,"Days=A","Fill=P")="#N/A N/A","",_xll.BDH(I$1,"PX_LAST",$A73,$A73,"Days=A","Fill=P"))</f>
        <v/>
      </c>
      <c r="J73" t="str">
        <f>IF(_xll.BDH(J$1,"PX_LAST",$A73,$A73,"Days=A","Fill=P")="#N/A N/A","",_xll.BDH(J$1,"PX_LAST",$A73,$A73,"Days=A","Fill=P"))</f>
        <v/>
      </c>
      <c r="K73" t="str">
        <f>IF(_xll.BDH(K$1,"PX_LAST",$A73,$A73,"Days=A","Fill=P")="#N/A N/A","",_xll.BDH(K$1,"PX_LAST",$A73,$A73,"Days=A","Fill=P"))</f>
        <v/>
      </c>
    </row>
    <row r="74" spans="1:11" x14ac:dyDescent="0.25">
      <c r="A74" s="54">
        <v>39171</v>
      </c>
      <c r="B74">
        <f>_xll.BDH($B$1,"PX_LAST",$A74,$A74,"Days=A","Fill=P")</f>
        <v>1.9</v>
      </c>
      <c r="C74">
        <f>_xll.BDH(C$1,"PX_LAST",$A74,$A74,"Days=A","Fill=P")</f>
        <v>1.8</v>
      </c>
      <c r="D74">
        <f>_xll.BDH(D$1,"PX_LAST",$A74,$A74,"Days=A","Fill=P")</f>
        <v>2.75</v>
      </c>
      <c r="E74">
        <f t="shared" si="5"/>
        <v>0.25</v>
      </c>
      <c r="F74">
        <f t="shared" si="7"/>
        <v>0.75</v>
      </c>
      <c r="G74">
        <f t="shared" si="6"/>
        <v>0.95</v>
      </c>
      <c r="H74">
        <f t="shared" si="4"/>
        <v>0.75</v>
      </c>
      <c r="I74" t="str">
        <f>IF(_xll.BDH(I$1,"PX_LAST",$A74,$A74,"Days=A","Fill=P")="#N/A N/A","",_xll.BDH(I$1,"PX_LAST",$A74,$A74,"Days=A","Fill=P"))</f>
        <v/>
      </c>
      <c r="J74" t="str">
        <f>IF(_xll.BDH(J$1,"PX_LAST",$A74,$A74,"Days=A","Fill=P")="#N/A N/A","",_xll.BDH(J$1,"PX_LAST",$A74,$A74,"Days=A","Fill=P"))</f>
        <v/>
      </c>
      <c r="K74" t="str">
        <f>IF(_xll.BDH(K$1,"PX_LAST",$A74,$A74,"Days=A","Fill=P")="#N/A N/A","",_xll.BDH(K$1,"PX_LAST",$A74,$A74,"Days=A","Fill=P"))</f>
        <v/>
      </c>
    </row>
    <row r="75" spans="1:11" x14ac:dyDescent="0.25">
      <c r="A75" s="54">
        <v>39202</v>
      </c>
      <c r="B75">
        <f>_xll.BDH($B$1,"PX_LAST",$A75,$A75,"Days=A","Fill=P")</f>
        <v>1.9</v>
      </c>
      <c r="C75">
        <f>_xll.BDH(C$1,"PX_LAST",$A75,$A75,"Days=A","Fill=P")</f>
        <v>1.9</v>
      </c>
      <c r="D75">
        <f>_xll.BDH(D$1,"PX_LAST",$A75,$A75,"Days=A","Fill=P")</f>
        <v>2.75</v>
      </c>
      <c r="E75">
        <f t="shared" si="5"/>
        <v>0</v>
      </c>
      <c r="F75">
        <f t="shared" si="7"/>
        <v>0.5</v>
      </c>
      <c r="G75">
        <f t="shared" si="6"/>
        <v>0.85000000000000009</v>
      </c>
      <c r="H75">
        <f t="shared" si="4"/>
        <v>0.75</v>
      </c>
      <c r="I75" t="str">
        <f>IF(_xll.BDH(I$1,"PX_LAST",$A75,$A75,"Days=A","Fill=P")="#N/A N/A","",_xll.BDH(I$1,"PX_LAST",$A75,$A75,"Days=A","Fill=P"))</f>
        <v/>
      </c>
      <c r="J75" t="str">
        <f>IF(_xll.BDH(J$1,"PX_LAST",$A75,$A75,"Days=A","Fill=P")="#N/A N/A","",_xll.BDH(J$1,"PX_LAST",$A75,$A75,"Days=A","Fill=P"))</f>
        <v/>
      </c>
      <c r="K75" t="str">
        <f>IF(_xll.BDH(K$1,"PX_LAST",$A75,$A75,"Days=A","Fill=P")="#N/A N/A","",_xll.BDH(K$1,"PX_LAST",$A75,$A75,"Days=A","Fill=P"))</f>
        <v/>
      </c>
    </row>
    <row r="76" spans="1:11" x14ac:dyDescent="0.25">
      <c r="A76" s="54">
        <v>39233</v>
      </c>
      <c r="B76">
        <f>_xll.BDH($B$1,"PX_LAST",$A76,$A76,"Days=A","Fill=P")</f>
        <v>1.9</v>
      </c>
      <c r="C76">
        <f>_xll.BDH(C$1,"PX_LAST",$A76,$A76,"Days=A","Fill=P")</f>
        <v>1.9</v>
      </c>
      <c r="D76">
        <f>_xll.BDH(D$1,"PX_LAST",$A76,$A76,"Days=A","Fill=P")</f>
        <v>2.75</v>
      </c>
      <c r="E76">
        <f t="shared" si="5"/>
        <v>0</v>
      </c>
      <c r="F76">
        <f t="shared" si="7"/>
        <v>0.5</v>
      </c>
      <c r="G76">
        <f t="shared" si="6"/>
        <v>0.85000000000000009</v>
      </c>
      <c r="H76">
        <f t="shared" si="4"/>
        <v>0.75</v>
      </c>
      <c r="I76" t="str">
        <f>IF(_xll.BDH(I$1,"PX_LAST",$A76,$A76,"Days=A","Fill=P")="#N/A N/A","",_xll.BDH(I$1,"PX_LAST",$A76,$A76,"Days=A","Fill=P"))</f>
        <v/>
      </c>
      <c r="J76" t="str">
        <f>IF(_xll.BDH(J$1,"PX_LAST",$A76,$A76,"Days=A","Fill=P")="#N/A N/A","",_xll.BDH(J$1,"PX_LAST",$A76,$A76,"Days=A","Fill=P"))</f>
        <v/>
      </c>
      <c r="K76" t="str">
        <f>IF(_xll.BDH(K$1,"PX_LAST",$A76,$A76,"Days=A","Fill=P")="#N/A N/A","",_xll.BDH(K$1,"PX_LAST",$A76,$A76,"Days=A","Fill=P"))</f>
        <v/>
      </c>
    </row>
    <row r="77" spans="1:11" x14ac:dyDescent="0.25">
      <c r="A77" s="54">
        <v>39262</v>
      </c>
      <c r="B77">
        <f>_xll.BDH($B$1,"PX_LAST",$A77,$A77,"Days=A","Fill=P")</f>
        <v>1.9</v>
      </c>
      <c r="C77">
        <f>_xll.BDH(C$1,"PX_LAST",$A77,$A77,"Days=A","Fill=P")</f>
        <v>1.9</v>
      </c>
      <c r="D77">
        <f>_xll.BDH(D$1,"PX_LAST",$A77,$A77,"Days=A","Fill=P")</f>
        <v>3</v>
      </c>
      <c r="E77">
        <f t="shared" si="5"/>
        <v>0.25</v>
      </c>
      <c r="F77">
        <f t="shared" si="7"/>
        <v>0.5</v>
      </c>
      <c r="G77">
        <f t="shared" si="6"/>
        <v>1.1000000000000001</v>
      </c>
      <c r="H77">
        <f t="shared" si="4"/>
        <v>1</v>
      </c>
      <c r="I77" t="str">
        <f>IF(_xll.BDH(I$1,"PX_LAST",$A77,$A77,"Days=A","Fill=P")="#N/A N/A","",_xll.BDH(I$1,"PX_LAST",$A77,$A77,"Days=A","Fill=P"))</f>
        <v/>
      </c>
      <c r="J77" t="str">
        <f>IF(_xll.BDH(J$1,"PX_LAST",$A77,$A77,"Days=A","Fill=P")="#N/A N/A","",_xll.BDH(J$1,"PX_LAST",$A77,$A77,"Days=A","Fill=P"))</f>
        <v/>
      </c>
      <c r="K77" t="str">
        <f>IF(_xll.BDH(K$1,"PX_LAST",$A77,$A77,"Days=A","Fill=P")="#N/A N/A","",_xll.BDH(K$1,"PX_LAST",$A77,$A77,"Days=A","Fill=P"))</f>
        <v/>
      </c>
    </row>
    <row r="78" spans="1:11" x14ac:dyDescent="0.25">
      <c r="A78" s="54">
        <v>39294</v>
      </c>
      <c r="B78">
        <f>_xll.BDH($B$1,"PX_LAST",$A78,$A78,"Days=A","Fill=P")</f>
        <v>1.8</v>
      </c>
      <c r="C78">
        <f>_xll.BDH(C$1,"PX_LAST",$A78,$A78,"Days=A","Fill=P")</f>
        <v>1.9</v>
      </c>
      <c r="D78">
        <f>_xll.BDH(D$1,"PX_LAST",$A78,$A78,"Days=A","Fill=P")</f>
        <v>3</v>
      </c>
      <c r="E78">
        <f t="shared" si="5"/>
        <v>0</v>
      </c>
      <c r="F78">
        <f t="shared" si="7"/>
        <v>0.5</v>
      </c>
      <c r="G78">
        <f t="shared" si="6"/>
        <v>1.1000000000000001</v>
      </c>
      <c r="H78">
        <f t="shared" si="4"/>
        <v>1</v>
      </c>
      <c r="I78" t="str">
        <f>IF(_xll.BDH(I$1,"PX_LAST",$A78,$A78,"Days=A","Fill=P")="#N/A N/A","",_xll.BDH(I$1,"PX_LAST",$A78,$A78,"Days=A","Fill=P"))</f>
        <v/>
      </c>
      <c r="J78" t="str">
        <f>IF(_xll.BDH(J$1,"PX_LAST",$A78,$A78,"Days=A","Fill=P")="#N/A N/A","",_xll.BDH(J$1,"PX_LAST",$A78,$A78,"Days=A","Fill=P"))</f>
        <v/>
      </c>
      <c r="K78" t="str">
        <f>IF(_xll.BDH(K$1,"PX_LAST",$A78,$A78,"Days=A","Fill=P")="#N/A N/A","",_xll.BDH(K$1,"PX_LAST",$A78,$A78,"Days=A","Fill=P"))</f>
        <v/>
      </c>
    </row>
    <row r="79" spans="1:11" x14ac:dyDescent="0.25">
      <c r="A79" s="54">
        <v>39325</v>
      </c>
      <c r="B79">
        <f>_xll.BDH($B$1,"PX_LAST",$A79,$A79,"Days=A","Fill=P")</f>
        <v>1.7</v>
      </c>
      <c r="C79">
        <f>_xll.BDH(C$1,"PX_LAST",$A79,$A79,"Days=A","Fill=P")</f>
        <v>1.9</v>
      </c>
      <c r="D79">
        <f>_xll.BDH(D$1,"PX_LAST",$A79,$A79,"Days=A","Fill=P")</f>
        <v>3</v>
      </c>
      <c r="E79">
        <f t="shared" si="5"/>
        <v>0</v>
      </c>
      <c r="F79">
        <f t="shared" si="7"/>
        <v>0.5</v>
      </c>
      <c r="G79">
        <f t="shared" si="6"/>
        <v>1.1000000000000001</v>
      </c>
      <c r="H79">
        <f t="shared" si="4"/>
        <v>1</v>
      </c>
      <c r="I79" t="str">
        <f>IF(_xll.BDH(I$1,"PX_LAST",$A79,$A79,"Days=A","Fill=P")="#N/A N/A","",_xll.BDH(I$1,"PX_LAST",$A79,$A79,"Days=A","Fill=P"))</f>
        <v/>
      </c>
      <c r="J79" t="str">
        <f>IF(_xll.BDH(J$1,"PX_LAST",$A79,$A79,"Days=A","Fill=P")="#N/A N/A","",_xll.BDH(J$1,"PX_LAST",$A79,$A79,"Days=A","Fill=P"))</f>
        <v/>
      </c>
      <c r="K79" t="str">
        <f>IF(_xll.BDH(K$1,"PX_LAST",$A79,$A79,"Days=A","Fill=P")="#N/A N/A","",_xll.BDH(K$1,"PX_LAST",$A79,$A79,"Days=A","Fill=P"))</f>
        <v/>
      </c>
    </row>
    <row r="80" spans="1:11" x14ac:dyDescent="0.25">
      <c r="A80" s="54">
        <v>39353</v>
      </c>
      <c r="B80">
        <f>_xll.BDH($B$1,"PX_LAST",$A80,$A80,"Days=A","Fill=P")</f>
        <v>1.7</v>
      </c>
      <c r="C80">
        <f>_xll.BDH(C$1,"PX_LAST",$A80,$A80,"Days=A","Fill=P")</f>
        <v>1.9</v>
      </c>
      <c r="D80">
        <f>_xll.BDH(D$1,"PX_LAST",$A80,$A80,"Days=A","Fill=P")</f>
        <v>3</v>
      </c>
      <c r="E80">
        <f t="shared" si="5"/>
        <v>0</v>
      </c>
      <c r="F80">
        <f t="shared" si="7"/>
        <v>0.25</v>
      </c>
      <c r="G80">
        <f t="shared" si="6"/>
        <v>1.1000000000000001</v>
      </c>
      <c r="H80">
        <f t="shared" si="4"/>
        <v>1</v>
      </c>
      <c r="I80" t="str">
        <f>IF(_xll.BDH(I$1,"PX_LAST",$A80,$A80,"Days=A","Fill=P")="#N/A N/A","",_xll.BDH(I$1,"PX_LAST",$A80,$A80,"Days=A","Fill=P"))</f>
        <v/>
      </c>
      <c r="J80" t="str">
        <f>IF(_xll.BDH(J$1,"PX_LAST",$A80,$A80,"Days=A","Fill=P")="#N/A N/A","",_xll.BDH(J$1,"PX_LAST",$A80,$A80,"Days=A","Fill=P"))</f>
        <v/>
      </c>
      <c r="K80" t="str">
        <f>IF(_xll.BDH(K$1,"PX_LAST",$A80,$A80,"Days=A","Fill=P")="#N/A N/A","",_xll.BDH(K$1,"PX_LAST",$A80,$A80,"Days=A","Fill=P"))</f>
        <v/>
      </c>
    </row>
    <row r="81" spans="1:13" x14ac:dyDescent="0.25">
      <c r="A81" s="54">
        <v>39386</v>
      </c>
      <c r="B81">
        <f>_xll.BDH($B$1,"PX_LAST",$A81,$A81,"Days=A","Fill=P")</f>
        <v>2.5</v>
      </c>
      <c r="C81">
        <f>_xll.BDH(C$1,"PX_LAST",$A81,$A81,"Days=A","Fill=P")</f>
        <v>1.9</v>
      </c>
      <c r="D81">
        <f>_xll.BDH(D$1,"PX_LAST",$A81,$A81,"Days=A","Fill=P")</f>
        <v>3</v>
      </c>
      <c r="E81">
        <f t="shared" si="5"/>
        <v>0</v>
      </c>
      <c r="F81">
        <f t="shared" si="7"/>
        <v>0.25</v>
      </c>
      <c r="G81">
        <f t="shared" si="6"/>
        <v>1.1000000000000001</v>
      </c>
      <c r="H81">
        <f t="shared" si="4"/>
        <v>1</v>
      </c>
      <c r="I81" t="str">
        <f>IF(_xll.BDH(I$1,"PX_LAST",$A81,$A81,"Days=A","Fill=P")="#N/A N/A","",_xll.BDH(I$1,"PX_LAST",$A81,$A81,"Days=A","Fill=P"))</f>
        <v/>
      </c>
      <c r="J81" t="str">
        <f>IF(_xll.BDH(J$1,"PX_LAST",$A81,$A81,"Days=A","Fill=P")="#N/A N/A","",_xll.BDH(J$1,"PX_LAST",$A81,$A81,"Days=A","Fill=P"))</f>
        <v/>
      </c>
      <c r="K81" t="str">
        <f>IF(_xll.BDH(K$1,"PX_LAST",$A81,$A81,"Days=A","Fill=P")="#N/A N/A","",_xll.BDH(K$1,"PX_LAST",$A81,$A81,"Days=A","Fill=P"))</f>
        <v/>
      </c>
    </row>
    <row r="82" spans="1:13" x14ac:dyDescent="0.25">
      <c r="A82" s="54">
        <v>39416</v>
      </c>
      <c r="B82">
        <f>_xll.BDH($B$1,"PX_LAST",$A82,$A82,"Days=A","Fill=P")</f>
        <v>3</v>
      </c>
      <c r="C82">
        <f>_xll.BDH(C$1,"PX_LAST",$A82,$A82,"Days=A","Fill=P")</f>
        <v>1.9</v>
      </c>
      <c r="D82">
        <f>_xll.BDH(D$1,"PX_LAST",$A82,$A82,"Days=A","Fill=P")</f>
        <v>3</v>
      </c>
      <c r="E82">
        <f t="shared" si="5"/>
        <v>0</v>
      </c>
      <c r="F82">
        <f t="shared" si="7"/>
        <v>0.25</v>
      </c>
      <c r="G82">
        <f t="shared" si="6"/>
        <v>1.1000000000000001</v>
      </c>
      <c r="H82">
        <f t="shared" si="4"/>
        <v>1</v>
      </c>
      <c r="I82" t="str">
        <f>IF(_xll.BDH(I$1,"PX_LAST",$A82,$A82,"Days=A","Fill=P")="#N/A N/A","",_xll.BDH(I$1,"PX_LAST",$A82,$A82,"Days=A","Fill=P"))</f>
        <v/>
      </c>
      <c r="J82" t="str">
        <f>IF(_xll.BDH(J$1,"PX_LAST",$A82,$A82,"Days=A","Fill=P")="#N/A N/A","",_xll.BDH(J$1,"PX_LAST",$A82,$A82,"Days=A","Fill=P"))</f>
        <v/>
      </c>
      <c r="K82" t="str">
        <f>IF(_xll.BDH(K$1,"PX_LAST",$A82,$A82,"Days=A","Fill=P")="#N/A N/A","",_xll.BDH(K$1,"PX_LAST",$A82,$A82,"Days=A","Fill=P"))</f>
        <v/>
      </c>
    </row>
    <row r="83" spans="1:13" x14ac:dyDescent="0.25">
      <c r="A83" s="54">
        <v>39447</v>
      </c>
      <c r="B83">
        <f>_xll.BDH($B$1,"PX_LAST",$A83,$A83,"Days=A","Fill=P")</f>
        <v>3.1</v>
      </c>
      <c r="C83">
        <f>_xll.BDH(C$1,"PX_LAST",$A83,$A83,"Days=A","Fill=P")</f>
        <v>1.9</v>
      </c>
      <c r="D83">
        <f>_xll.BDH(D$1,"PX_LAST",$A83,$A83,"Days=A","Fill=P")</f>
        <v>3</v>
      </c>
      <c r="E83">
        <f t="shared" si="5"/>
        <v>0</v>
      </c>
      <c r="F83">
        <f t="shared" si="7"/>
        <v>0</v>
      </c>
      <c r="G83">
        <f t="shared" si="6"/>
        <v>1.1000000000000001</v>
      </c>
      <c r="H83">
        <f t="shared" si="4"/>
        <v>1</v>
      </c>
      <c r="I83" t="str">
        <f>IF(_xll.BDH(I$1,"PX_LAST",$A83,$A83,"Days=A","Fill=P")="#N/A N/A","",_xll.BDH(I$1,"PX_LAST",$A83,$A83,"Days=A","Fill=P"))</f>
        <v/>
      </c>
      <c r="J83" t="str">
        <f>IF(_xll.BDH(J$1,"PX_LAST",$A83,$A83,"Days=A","Fill=P")="#N/A N/A","",_xll.BDH(J$1,"PX_LAST",$A83,$A83,"Days=A","Fill=P"))</f>
        <v/>
      </c>
      <c r="K83" t="str">
        <f>IF(_xll.BDH(K$1,"PX_LAST",$A83,$A83,"Days=A","Fill=P")="#N/A N/A","",_xll.BDH(K$1,"PX_LAST",$A83,$A83,"Days=A","Fill=P"))</f>
        <v/>
      </c>
    </row>
    <row r="84" spans="1:13" x14ac:dyDescent="0.25">
      <c r="A84" s="54">
        <v>39478</v>
      </c>
      <c r="B84">
        <f>_xll.BDH($B$1,"PX_LAST",$A84,$A84,"Days=A","Fill=P")</f>
        <v>3.2</v>
      </c>
      <c r="C84">
        <f>_xll.BDH(C$1,"PX_LAST",$A84,$A84,"Days=A","Fill=P")</f>
        <v>1.7</v>
      </c>
      <c r="D84">
        <f>_xll.BDH(D$1,"PX_LAST",$A84,$A84,"Days=A","Fill=P")</f>
        <v>3</v>
      </c>
      <c r="E84">
        <f t="shared" si="5"/>
        <v>0</v>
      </c>
      <c r="F84">
        <f t="shared" si="7"/>
        <v>0</v>
      </c>
      <c r="G84">
        <f t="shared" si="6"/>
        <v>1.3</v>
      </c>
      <c r="H84">
        <f t="shared" si="4"/>
        <v>1</v>
      </c>
      <c r="I84" t="str">
        <f>IF(_xll.BDH(I$1,"PX_LAST",$A84,$A84,"Days=A","Fill=P")="#N/A N/A","",_xll.BDH(I$1,"PX_LAST",$A84,$A84,"Days=A","Fill=P"))</f>
        <v/>
      </c>
      <c r="J84" t="str">
        <f>IF(_xll.BDH(J$1,"PX_LAST",$A84,$A84,"Days=A","Fill=P")="#N/A N/A","",_xll.BDH(J$1,"PX_LAST",$A84,$A84,"Days=A","Fill=P"))</f>
        <v/>
      </c>
      <c r="K84" t="str">
        <f>IF(_xll.BDH(K$1,"PX_LAST",$A84,$A84,"Days=A","Fill=P")="#N/A N/A","",_xll.BDH(K$1,"PX_LAST",$A84,$A84,"Days=A","Fill=P"))</f>
        <v/>
      </c>
    </row>
    <row r="85" spans="1:13" x14ac:dyDescent="0.25">
      <c r="A85" s="54">
        <v>39507</v>
      </c>
      <c r="B85">
        <f>_xll.BDH($B$1,"PX_LAST",$A85,$A85,"Days=A","Fill=P")</f>
        <v>3.3</v>
      </c>
      <c r="C85">
        <f>_xll.BDH(C$1,"PX_LAST",$A85,$A85,"Days=A","Fill=P")</f>
        <v>1.8</v>
      </c>
      <c r="D85">
        <f>_xll.BDH(D$1,"PX_LAST",$A85,$A85,"Days=A","Fill=P")</f>
        <v>3</v>
      </c>
      <c r="E85">
        <f t="shared" si="5"/>
        <v>0</v>
      </c>
      <c r="F85">
        <f t="shared" si="7"/>
        <v>0</v>
      </c>
      <c r="G85">
        <f t="shared" si="6"/>
        <v>1.2</v>
      </c>
      <c r="H85">
        <f t="shared" si="4"/>
        <v>1</v>
      </c>
      <c r="I85" t="str">
        <f>IF(_xll.BDH(I$1,"PX_LAST",$A85,$A85,"Days=A","Fill=P")="#N/A N/A","",_xll.BDH(I$1,"PX_LAST",$A85,$A85,"Days=A","Fill=P"))</f>
        <v/>
      </c>
      <c r="J85" t="str">
        <f>IF(_xll.BDH(J$1,"PX_LAST",$A85,$A85,"Days=A","Fill=P")="#N/A N/A","",_xll.BDH(J$1,"PX_LAST",$A85,$A85,"Days=A","Fill=P"))</f>
        <v/>
      </c>
      <c r="K85" t="str">
        <f>IF(_xll.BDH(K$1,"PX_LAST",$A85,$A85,"Days=A","Fill=P")="#N/A N/A","",_xll.BDH(K$1,"PX_LAST",$A85,$A85,"Days=A","Fill=P"))</f>
        <v/>
      </c>
    </row>
    <row r="86" spans="1:13" x14ac:dyDescent="0.25">
      <c r="A86" s="54">
        <v>39538</v>
      </c>
      <c r="B86">
        <f>_xll.BDH($B$1,"PX_LAST",$A86,$A86,"Days=A","Fill=P")</f>
        <v>3.6</v>
      </c>
      <c r="C86">
        <f>_xll.BDH(C$1,"PX_LAST",$A86,$A86,"Days=A","Fill=P")</f>
        <v>2</v>
      </c>
      <c r="D86">
        <f>_xll.BDH(D$1,"PX_LAST",$A86,$A86,"Days=A","Fill=P")</f>
        <v>3</v>
      </c>
      <c r="E86">
        <f t="shared" si="5"/>
        <v>0</v>
      </c>
      <c r="F86">
        <f t="shared" si="7"/>
        <v>0</v>
      </c>
      <c r="G86">
        <f t="shared" si="6"/>
        <v>1</v>
      </c>
      <c r="H86">
        <f t="shared" si="4"/>
        <v>1</v>
      </c>
      <c r="I86" t="str">
        <f>IF(_xll.BDH(I$1,"PX_LAST",$A86,$A86,"Days=A","Fill=P")="#N/A N/A","",_xll.BDH(I$1,"PX_LAST",$A86,$A86,"Days=A","Fill=P"))</f>
        <v/>
      </c>
      <c r="J86" t="str">
        <f>IF(_xll.BDH(J$1,"PX_LAST",$A86,$A86,"Days=A","Fill=P")="#N/A N/A","",_xll.BDH(J$1,"PX_LAST",$A86,$A86,"Days=A","Fill=P"))</f>
        <v/>
      </c>
      <c r="K86" t="str">
        <f>IF(_xll.BDH(K$1,"PX_LAST",$A86,$A86,"Days=A","Fill=P")="#N/A N/A","",_xll.BDH(K$1,"PX_LAST",$A86,$A86,"Days=A","Fill=P"))</f>
        <v/>
      </c>
    </row>
    <row r="87" spans="1:13" x14ac:dyDescent="0.25">
      <c r="A87" s="54">
        <v>39568</v>
      </c>
      <c r="B87">
        <f>_xll.BDH($B$1,"PX_LAST",$A87,$A87,"Days=A","Fill=P")</f>
        <v>3.3</v>
      </c>
      <c r="C87">
        <f>_xll.BDH(C$1,"PX_LAST",$A87,$A87,"Days=A","Fill=P")</f>
        <v>1.6</v>
      </c>
      <c r="D87">
        <f>_xll.BDH(D$1,"PX_LAST",$A87,$A87,"Days=A","Fill=P")</f>
        <v>3</v>
      </c>
      <c r="E87">
        <f t="shared" si="5"/>
        <v>0</v>
      </c>
      <c r="F87">
        <f t="shared" si="7"/>
        <v>0</v>
      </c>
      <c r="G87">
        <f t="shared" si="6"/>
        <v>1.4</v>
      </c>
      <c r="H87">
        <f t="shared" si="4"/>
        <v>1</v>
      </c>
      <c r="I87" t="str">
        <f>IF(_xll.BDH(I$1,"PX_LAST",$A87,$A87,"Days=A","Fill=P")="#N/A N/A","",_xll.BDH(I$1,"PX_LAST",$A87,$A87,"Days=A","Fill=P"))</f>
        <v/>
      </c>
      <c r="J87" t="str">
        <f>IF(_xll.BDH(J$1,"PX_LAST",$A87,$A87,"Days=A","Fill=P")="#N/A N/A","",_xll.BDH(J$1,"PX_LAST",$A87,$A87,"Days=A","Fill=P"))</f>
        <v/>
      </c>
      <c r="K87" t="str">
        <f>IF(_xll.BDH(K$1,"PX_LAST",$A87,$A87,"Days=A","Fill=P")="#N/A N/A","",_xll.BDH(K$1,"PX_LAST",$A87,$A87,"Days=A","Fill=P"))</f>
        <v/>
      </c>
    </row>
    <row r="88" spans="1:13" x14ac:dyDescent="0.25">
      <c r="A88" s="54">
        <v>39598</v>
      </c>
      <c r="B88">
        <f>_xll.BDH($B$1,"PX_LAST",$A88,$A88,"Days=A","Fill=P")</f>
        <v>3.3</v>
      </c>
      <c r="C88">
        <f>_xll.BDH(C$1,"PX_LAST",$A88,$A88,"Days=A","Fill=P")</f>
        <v>1.6</v>
      </c>
      <c r="D88">
        <f>_xll.BDH(D$1,"PX_LAST",$A88,$A88,"Days=A","Fill=P")</f>
        <v>3</v>
      </c>
      <c r="E88">
        <f t="shared" si="5"/>
        <v>0</v>
      </c>
      <c r="F88">
        <f t="shared" si="7"/>
        <v>0</v>
      </c>
      <c r="G88">
        <f t="shared" si="6"/>
        <v>1.4</v>
      </c>
      <c r="H88">
        <f t="shared" si="4"/>
        <v>1</v>
      </c>
      <c r="I88" t="str">
        <f>IF(_xll.BDH(I$1,"PX_LAST",$A88,$A88,"Days=A","Fill=P")="#N/A N/A","",_xll.BDH(I$1,"PX_LAST",$A88,$A88,"Days=A","Fill=P"))</f>
        <v/>
      </c>
      <c r="J88" t="str">
        <f>IF(_xll.BDH(J$1,"PX_LAST",$A88,$A88,"Days=A","Fill=P")="#N/A N/A","",_xll.BDH(J$1,"PX_LAST",$A88,$A88,"Days=A","Fill=P"))</f>
        <v/>
      </c>
      <c r="K88" t="str">
        <f>IF(_xll.BDH(K$1,"PX_LAST",$A88,$A88,"Days=A","Fill=P")="#N/A N/A","",_xll.BDH(K$1,"PX_LAST",$A88,$A88,"Days=A","Fill=P"))</f>
        <v/>
      </c>
    </row>
    <row r="89" spans="1:13" x14ac:dyDescent="0.25">
      <c r="A89" s="54">
        <v>39629</v>
      </c>
      <c r="B89">
        <f>_xll.BDH($B$1,"PX_LAST",$A89,$A89,"Days=A","Fill=P")</f>
        <v>4</v>
      </c>
      <c r="C89">
        <f>_xll.BDH(C$1,"PX_LAST",$A89,$A89,"Days=A","Fill=P")</f>
        <v>1.8</v>
      </c>
      <c r="D89">
        <f>_xll.BDH(D$1,"PX_LAST",$A89,$A89,"Days=A","Fill=P")</f>
        <v>3</v>
      </c>
      <c r="E89">
        <f t="shared" si="5"/>
        <v>0</v>
      </c>
      <c r="F89">
        <f t="shared" si="7"/>
        <v>0</v>
      </c>
      <c r="G89">
        <f t="shared" si="6"/>
        <v>1.2</v>
      </c>
      <c r="H89">
        <f t="shared" si="4"/>
        <v>1</v>
      </c>
      <c r="I89" t="str">
        <f>IF(_xll.BDH(I$1,"PX_LAST",$A89,$A89,"Days=A","Fill=P")="#N/A N/A","",_xll.BDH(I$1,"PX_LAST",$A89,$A89,"Days=A","Fill=P"))</f>
        <v/>
      </c>
      <c r="J89" t="str">
        <f>IF(_xll.BDH(J$1,"PX_LAST",$A89,$A89,"Days=A","Fill=P")="#N/A N/A","",_xll.BDH(J$1,"PX_LAST",$A89,$A89,"Days=A","Fill=P"))</f>
        <v/>
      </c>
      <c r="K89" t="str">
        <f>IF(_xll.BDH(K$1,"PX_LAST",$A89,$A89,"Days=A","Fill=P")="#N/A N/A","",_xll.BDH(K$1,"PX_LAST",$A89,$A89,"Days=A","Fill=P"))</f>
        <v/>
      </c>
    </row>
    <row r="90" spans="1:13" x14ac:dyDescent="0.25">
      <c r="A90" s="54">
        <v>39660</v>
      </c>
      <c r="B90">
        <f>_xll.BDH($B$1,"PX_LAST",$A90,$A90,"Days=A","Fill=P")</f>
        <v>4.0999999999999996</v>
      </c>
      <c r="C90">
        <f>_xll.BDH(C$1,"PX_LAST",$A90,$A90,"Days=A","Fill=P")</f>
        <v>1.7</v>
      </c>
      <c r="D90">
        <f>_xll.BDH(D$1,"PX_LAST",$A90,$A90,"Days=A","Fill=P")</f>
        <v>3.25</v>
      </c>
      <c r="E90">
        <f t="shared" si="5"/>
        <v>0.25</v>
      </c>
      <c r="F90">
        <f t="shared" si="7"/>
        <v>0.25</v>
      </c>
      <c r="G90">
        <f t="shared" si="6"/>
        <v>1.55</v>
      </c>
      <c r="H90">
        <f t="shared" si="4"/>
        <v>1.25</v>
      </c>
      <c r="I90" t="str">
        <f>IF(_xll.BDH(I$1,"PX_LAST",$A90,$A90,"Days=A","Fill=P")="#N/A N/A","",_xll.BDH(I$1,"PX_LAST",$A90,$A90,"Days=A","Fill=P"))</f>
        <v/>
      </c>
      <c r="J90" t="str">
        <f>IF(_xll.BDH(J$1,"PX_LAST",$A90,$A90,"Days=A","Fill=P")="#N/A N/A","",_xll.BDH(J$1,"PX_LAST",$A90,$A90,"Days=A","Fill=P"))</f>
        <v/>
      </c>
      <c r="K90" t="str">
        <f>IF(_xll.BDH(K$1,"PX_LAST",$A90,$A90,"Days=A","Fill=P")="#N/A N/A","",_xll.BDH(K$1,"PX_LAST",$A90,$A90,"Days=A","Fill=P"))</f>
        <v/>
      </c>
    </row>
    <row r="91" spans="1:13" x14ac:dyDescent="0.25">
      <c r="A91" s="54">
        <v>39689</v>
      </c>
      <c r="B91">
        <f>_xll.BDH($B$1,"PX_LAST",$A91,$A91,"Days=A","Fill=P")</f>
        <v>4.0999999999999996</v>
      </c>
      <c r="C91">
        <f>_xll.BDH(C$1,"PX_LAST",$A91,$A91,"Days=A","Fill=P")</f>
        <v>1.7</v>
      </c>
      <c r="D91">
        <f>_xll.BDH(D$1,"PX_LAST",$A91,$A91,"Days=A","Fill=P")</f>
        <v>3.25</v>
      </c>
      <c r="E91">
        <f t="shared" si="5"/>
        <v>0</v>
      </c>
      <c r="F91">
        <f t="shared" si="7"/>
        <v>0.25</v>
      </c>
      <c r="G91">
        <f t="shared" si="6"/>
        <v>1.55</v>
      </c>
      <c r="H91">
        <f t="shared" si="4"/>
        <v>1.25</v>
      </c>
      <c r="I91" t="str">
        <f>IF(_xll.BDH(I$1,"PX_LAST",$A91,$A91,"Days=A","Fill=P")="#N/A N/A","",_xll.BDH(I$1,"PX_LAST",$A91,$A91,"Days=A","Fill=P"))</f>
        <v/>
      </c>
      <c r="J91" t="str">
        <f>IF(_xll.BDH(J$1,"PX_LAST",$A91,$A91,"Days=A","Fill=P")="#N/A N/A","",_xll.BDH(J$1,"PX_LAST",$A91,$A91,"Days=A","Fill=P"))</f>
        <v/>
      </c>
      <c r="K91" t="str">
        <f>IF(_xll.BDH(K$1,"PX_LAST",$A91,$A91,"Days=A","Fill=P")="#N/A N/A","",_xll.BDH(K$1,"PX_LAST",$A91,$A91,"Days=A","Fill=P"))</f>
        <v/>
      </c>
    </row>
    <row r="92" spans="1:13" x14ac:dyDescent="0.25">
      <c r="A92" s="54">
        <v>39721</v>
      </c>
      <c r="B92">
        <f>_xll.BDH($B$1,"PX_LAST",$A92,$A92,"Days=A","Fill=P")</f>
        <v>3.7</v>
      </c>
      <c r="C92">
        <f>_xll.BDH(C$1,"PX_LAST",$A92,$A92,"Days=A","Fill=P")</f>
        <v>1.9</v>
      </c>
      <c r="D92">
        <f>_xll.BDH(D$1,"PX_LAST",$A92,$A92,"Days=A","Fill=P")</f>
        <v>3.25</v>
      </c>
      <c r="E92">
        <f t="shared" si="5"/>
        <v>0</v>
      </c>
      <c r="F92">
        <f t="shared" si="7"/>
        <v>0.25</v>
      </c>
      <c r="G92">
        <f t="shared" si="6"/>
        <v>1.35</v>
      </c>
      <c r="H92">
        <f t="shared" si="4"/>
        <v>1.25</v>
      </c>
      <c r="I92" t="str">
        <f>IF(_xll.BDH(I$1,"PX_LAST",$A92,$A92,"Days=A","Fill=P")="#N/A N/A","",_xll.BDH(I$1,"PX_LAST",$A92,$A92,"Days=A","Fill=P"))</f>
        <v/>
      </c>
      <c r="J92" t="str">
        <f>IF(_xll.BDH(J$1,"PX_LAST",$A92,$A92,"Days=A","Fill=P")="#N/A N/A","",_xll.BDH(J$1,"PX_LAST",$A92,$A92,"Days=A","Fill=P"))</f>
        <v/>
      </c>
      <c r="K92" t="str">
        <f>IF(_xll.BDH(K$1,"PX_LAST",$A92,$A92,"Days=A","Fill=P")="#N/A N/A","",_xll.BDH(K$1,"PX_LAST",$A92,$A92,"Days=A","Fill=P"))</f>
        <v/>
      </c>
      <c r="M92" t="s">
        <v>106</v>
      </c>
    </row>
    <row r="93" spans="1:13" x14ac:dyDescent="0.25">
      <c r="A93" s="54">
        <v>39752</v>
      </c>
      <c r="B93">
        <f>_xll.BDH($B$1,"PX_LAST",$A93,$A93,"Days=A","Fill=P")</f>
        <v>3.2</v>
      </c>
      <c r="C93">
        <f>_xll.BDH(C$1,"PX_LAST",$A93,$A93,"Days=A","Fill=P")</f>
        <v>1.9</v>
      </c>
      <c r="D93">
        <f>_xll.BDH(D$1,"PX_LAST",$A93,$A93,"Days=A","Fill=P")</f>
        <v>3.25</v>
      </c>
      <c r="E93">
        <f t="shared" si="5"/>
        <v>0</v>
      </c>
      <c r="F93">
        <f t="shared" si="7"/>
        <v>0.25</v>
      </c>
      <c r="G93">
        <f t="shared" si="6"/>
        <v>1.35</v>
      </c>
      <c r="H93">
        <f t="shared" si="4"/>
        <v>1.25</v>
      </c>
      <c r="I93" t="str">
        <f>IF(_xll.BDH(I$1,"PX_LAST",$A93,$A93,"Days=A","Fill=P")="#N/A N/A","",_xll.BDH(I$1,"PX_LAST",$A93,$A93,"Days=A","Fill=P"))</f>
        <v/>
      </c>
      <c r="J93" t="str">
        <f>IF(_xll.BDH(J$1,"PX_LAST",$A93,$A93,"Days=A","Fill=P")="#N/A N/A","",_xll.BDH(J$1,"PX_LAST",$A93,$A93,"Days=A","Fill=P"))</f>
        <v/>
      </c>
      <c r="K93" t="str">
        <f>IF(_xll.BDH(K$1,"PX_LAST",$A93,$A93,"Days=A","Fill=P")="#N/A N/A","",_xll.BDH(K$1,"PX_LAST",$A93,$A93,"Days=A","Fill=P"))</f>
        <v/>
      </c>
    </row>
    <row r="94" spans="1:13" x14ac:dyDescent="0.25">
      <c r="A94" s="54">
        <v>39780</v>
      </c>
      <c r="B94">
        <f>_xll.BDH($B$1,"PX_LAST",$A94,$A94,"Days=A","Fill=P")</f>
        <v>3.2</v>
      </c>
      <c r="C94">
        <f>_xll.BDH(C$1,"PX_LAST",$A94,$A94,"Days=A","Fill=P")</f>
        <v>1.9</v>
      </c>
      <c r="D94">
        <f>_xll.BDH(D$1,"PX_LAST",$A94,$A94,"Days=A","Fill=P")</f>
        <v>2.75</v>
      </c>
      <c r="E94">
        <f t="shared" si="5"/>
        <v>-0.5</v>
      </c>
      <c r="F94">
        <f t="shared" si="7"/>
        <v>-0.25</v>
      </c>
      <c r="G94">
        <f t="shared" si="6"/>
        <v>0.85000000000000009</v>
      </c>
      <c r="H94">
        <f t="shared" si="4"/>
        <v>0.75</v>
      </c>
      <c r="I94" t="str">
        <f>IF(_xll.BDH(I$1,"PX_LAST",$A94,$A94,"Days=A","Fill=P")="#N/A N/A","",_xll.BDH(I$1,"PX_LAST",$A94,$A94,"Days=A","Fill=P"))</f>
        <v/>
      </c>
      <c r="J94" t="str">
        <f>IF(_xll.BDH(J$1,"PX_LAST",$A94,$A94,"Days=A","Fill=P")="#N/A N/A","",_xll.BDH(J$1,"PX_LAST",$A94,$A94,"Days=A","Fill=P"))</f>
        <v/>
      </c>
      <c r="K94" t="str">
        <f>IF(_xll.BDH(K$1,"PX_LAST",$A94,$A94,"Days=A","Fill=P")="#N/A N/A","",_xll.BDH(K$1,"PX_LAST",$A94,$A94,"Days=A","Fill=P"))</f>
        <v/>
      </c>
    </row>
    <row r="95" spans="1:13" x14ac:dyDescent="0.25">
      <c r="A95" s="54">
        <v>39813</v>
      </c>
      <c r="B95">
        <f>_xll.BDH($B$1,"PX_LAST",$A95,$A95,"Days=A","Fill=P")</f>
        <v>1.6</v>
      </c>
      <c r="C95">
        <f>_xll.BDH(C$1,"PX_LAST",$A95,$A95,"Days=A","Fill=P")</f>
        <v>1.8</v>
      </c>
      <c r="D95">
        <f>_xll.BDH(D$1,"PX_LAST",$A95,$A95,"Days=A","Fill=P")</f>
        <v>2</v>
      </c>
      <c r="E95">
        <f t="shared" si="5"/>
        <v>-0.75</v>
      </c>
      <c r="F95">
        <f t="shared" si="7"/>
        <v>-1</v>
      </c>
      <c r="G95">
        <f t="shared" si="6"/>
        <v>0.19999999999999996</v>
      </c>
      <c r="H95">
        <f t="shared" si="4"/>
        <v>0</v>
      </c>
      <c r="I95" t="str">
        <f>IF(_xll.BDH(I$1,"PX_LAST",$A95,$A95,"Days=A","Fill=P")="#N/A N/A","",_xll.BDH(I$1,"PX_LAST",$A95,$A95,"Days=A","Fill=P"))</f>
        <v/>
      </c>
      <c r="J95" t="str">
        <f>IF(_xll.BDH(J$1,"PX_LAST",$A95,$A95,"Days=A","Fill=P")="#N/A N/A","",_xll.BDH(J$1,"PX_LAST",$A95,$A95,"Days=A","Fill=P"))</f>
        <v/>
      </c>
      <c r="K95" t="str">
        <f>IF(_xll.BDH(K$1,"PX_LAST",$A95,$A95,"Days=A","Fill=P")="#N/A N/A","",_xll.BDH(K$1,"PX_LAST",$A95,$A95,"Days=A","Fill=P"))</f>
        <v/>
      </c>
    </row>
    <row r="96" spans="1:13" x14ac:dyDescent="0.25">
      <c r="A96" s="54">
        <v>39843</v>
      </c>
      <c r="B96">
        <f>_xll.BDH($B$1,"PX_LAST",$A96,$A96,"Days=A","Fill=P")</f>
        <v>1.6</v>
      </c>
      <c r="C96">
        <f>_xll.BDH(C$1,"PX_LAST",$A96,$A96,"Days=A","Fill=P")</f>
        <v>1.8</v>
      </c>
      <c r="D96">
        <f>_xll.BDH(D$1,"PX_LAST",$A96,$A96,"Days=A","Fill=P")</f>
        <v>1</v>
      </c>
      <c r="E96">
        <f t="shared" si="5"/>
        <v>-1</v>
      </c>
      <c r="F96">
        <f t="shared" si="7"/>
        <v>-2.25</v>
      </c>
      <c r="G96">
        <f t="shared" si="6"/>
        <v>-0.8</v>
      </c>
      <c r="H96">
        <f t="shared" si="4"/>
        <v>-1</v>
      </c>
      <c r="I96" t="str">
        <f>IF(_xll.BDH(I$1,"PX_LAST",$A96,$A96,"Days=A","Fill=P")="#N/A N/A","",_xll.BDH(I$1,"PX_LAST",$A96,$A96,"Days=A","Fill=P"))</f>
        <v/>
      </c>
      <c r="J96" t="str">
        <f>IF(_xll.BDH(J$1,"PX_LAST",$A96,$A96,"Days=A","Fill=P")="#N/A N/A","",_xll.BDH(J$1,"PX_LAST",$A96,$A96,"Days=A","Fill=P"))</f>
        <v/>
      </c>
      <c r="K96" t="str">
        <f>IF(_xll.BDH(K$1,"PX_LAST",$A96,$A96,"Days=A","Fill=P")="#N/A N/A","",_xll.BDH(K$1,"PX_LAST",$A96,$A96,"Days=A","Fill=P"))</f>
        <v/>
      </c>
    </row>
    <row r="97" spans="1:11" x14ac:dyDescent="0.25">
      <c r="A97" s="54">
        <v>39871</v>
      </c>
      <c r="B97">
        <f>_xll.BDH($B$1,"PX_LAST",$A97,$A97,"Days=A","Fill=P")</f>
        <v>1.1000000000000001</v>
      </c>
      <c r="C97">
        <f>_xll.BDH(C$1,"PX_LAST",$A97,$A97,"Days=A","Fill=P")</f>
        <v>1.6</v>
      </c>
      <c r="D97">
        <f>_xll.BDH(D$1,"PX_LAST",$A97,$A97,"Days=A","Fill=P")</f>
        <v>1</v>
      </c>
      <c r="E97">
        <f t="shared" si="5"/>
        <v>0</v>
      </c>
      <c r="F97">
        <f t="shared" si="7"/>
        <v>-2.25</v>
      </c>
      <c r="G97">
        <f t="shared" si="6"/>
        <v>-0.60000000000000009</v>
      </c>
      <c r="H97">
        <f t="shared" si="4"/>
        <v>-1</v>
      </c>
      <c r="I97" t="str">
        <f>IF(_xll.BDH(I$1,"PX_LAST",$A97,$A97,"Days=A","Fill=P")="#N/A N/A","",_xll.BDH(I$1,"PX_LAST",$A97,$A97,"Days=A","Fill=P"))</f>
        <v/>
      </c>
      <c r="J97" t="str">
        <f>IF(_xll.BDH(J$1,"PX_LAST",$A97,$A97,"Days=A","Fill=P")="#N/A N/A","",_xll.BDH(J$1,"PX_LAST",$A97,$A97,"Days=A","Fill=P"))</f>
        <v/>
      </c>
      <c r="K97" t="str">
        <f>IF(_xll.BDH(K$1,"PX_LAST",$A97,$A97,"Days=A","Fill=P")="#N/A N/A","",_xll.BDH(K$1,"PX_LAST",$A97,$A97,"Days=A","Fill=P"))</f>
        <v/>
      </c>
    </row>
    <row r="98" spans="1:11" x14ac:dyDescent="0.25">
      <c r="A98" s="54">
        <v>39903</v>
      </c>
      <c r="B98">
        <f>_xll.BDH($B$1,"PX_LAST",$A98,$A98,"Days=A","Fill=P")</f>
        <v>0.6</v>
      </c>
      <c r="C98">
        <f>_xll.BDH(C$1,"PX_LAST",$A98,$A98,"Days=A","Fill=P")</f>
        <v>1.4</v>
      </c>
      <c r="D98">
        <f>_xll.BDH(D$1,"PX_LAST",$A98,$A98,"Days=A","Fill=P")</f>
        <v>0.5</v>
      </c>
      <c r="E98">
        <f t="shared" si="5"/>
        <v>-0.5</v>
      </c>
      <c r="F98">
        <f t="shared" si="7"/>
        <v>-2.75</v>
      </c>
      <c r="G98">
        <f t="shared" si="6"/>
        <v>-0.89999999999999991</v>
      </c>
      <c r="H98">
        <f t="shared" si="4"/>
        <v>-1.5</v>
      </c>
      <c r="I98" t="str">
        <f>IF(_xll.BDH(I$1,"PX_LAST",$A98,$A98,"Days=A","Fill=P")="#N/A N/A","",_xll.BDH(I$1,"PX_LAST",$A98,$A98,"Days=A","Fill=P"))</f>
        <v/>
      </c>
      <c r="J98" t="str">
        <f>IF(_xll.BDH(J$1,"PX_LAST",$A98,$A98,"Days=A","Fill=P")="#N/A N/A","",_xll.BDH(J$1,"PX_LAST",$A98,$A98,"Days=A","Fill=P"))</f>
        <v/>
      </c>
      <c r="K98" t="str">
        <f>IF(_xll.BDH(K$1,"PX_LAST",$A98,$A98,"Days=A","Fill=P")="#N/A N/A","",_xll.BDH(K$1,"PX_LAST",$A98,$A98,"Days=A","Fill=P"))</f>
        <v/>
      </c>
    </row>
    <row r="99" spans="1:11" x14ac:dyDescent="0.25">
      <c r="A99" s="54">
        <v>39933</v>
      </c>
      <c r="B99">
        <f>_xll.BDH($B$1,"PX_LAST",$A99,$A99,"Days=A","Fill=P")</f>
        <v>0.6</v>
      </c>
      <c r="C99">
        <f>_xll.BDH(C$1,"PX_LAST",$A99,$A99,"Days=A","Fill=P")</f>
        <v>1.8</v>
      </c>
      <c r="D99">
        <f>_xll.BDH(D$1,"PX_LAST",$A99,$A99,"Days=A","Fill=P")</f>
        <v>0.25</v>
      </c>
      <c r="E99">
        <f t="shared" si="5"/>
        <v>-0.25</v>
      </c>
      <c r="F99">
        <f t="shared" si="7"/>
        <v>-3</v>
      </c>
      <c r="G99">
        <f t="shared" si="6"/>
        <v>-1.55</v>
      </c>
      <c r="H99">
        <f t="shared" si="4"/>
        <v>-1.75</v>
      </c>
      <c r="I99" t="str">
        <f>IF(_xll.BDH(I$1,"PX_LAST",$A99,$A99,"Days=A","Fill=P")="#N/A N/A","",_xll.BDH(I$1,"PX_LAST",$A99,$A99,"Days=A","Fill=P"))</f>
        <v/>
      </c>
      <c r="J99" t="str">
        <f>IF(_xll.BDH(J$1,"PX_LAST",$A99,$A99,"Days=A","Fill=P")="#N/A N/A","",_xll.BDH(J$1,"PX_LAST",$A99,$A99,"Days=A","Fill=P"))</f>
        <v/>
      </c>
      <c r="K99" t="str">
        <f>IF(_xll.BDH(K$1,"PX_LAST",$A99,$A99,"Days=A","Fill=P")="#N/A N/A","",_xll.BDH(K$1,"PX_LAST",$A99,$A99,"Days=A","Fill=P"))</f>
        <v/>
      </c>
    </row>
    <row r="100" spans="1:11" x14ac:dyDescent="0.25">
      <c r="A100" s="54">
        <v>39962</v>
      </c>
      <c r="B100">
        <f>_xll.BDH($B$1,"PX_LAST",$A100,$A100,"Days=A","Fill=P")</f>
        <v>0.6</v>
      </c>
      <c r="C100">
        <f>_xll.BDH(C$1,"PX_LAST",$A100,$A100,"Days=A","Fill=P")</f>
        <v>1.8</v>
      </c>
      <c r="D100">
        <f>_xll.BDH(D$1,"PX_LAST",$A100,$A100,"Days=A","Fill=P")</f>
        <v>0.25</v>
      </c>
      <c r="E100">
        <f t="shared" si="5"/>
        <v>0</v>
      </c>
      <c r="F100">
        <f t="shared" si="7"/>
        <v>-2.5</v>
      </c>
      <c r="G100">
        <f t="shared" si="6"/>
        <v>-1.55</v>
      </c>
      <c r="H100">
        <f t="shared" si="4"/>
        <v>-1.75</v>
      </c>
      <c r="I100" t="str">
        <f>IF(_xll.BDH(I$1,"PX_LAST",$A100,$A100,"Days=A","Fill=P")="#N/A N/A","",_xll.BDH(I$1,"PX_LAST",$A100,$A100,"Days=A","Fill=P"))</f>
        <v/>
      </c>
      <c r="J100" t="str">
        <f>IF(_xll.BDH(J$1,"PX_LAST",$A100,$A100,"Days=A","Fill=P")="#N/A N/A","",_xll.BDH(J$1,"PX_LAST",$A100,$A100,"Days=A","Fill=P"))</f>
        <v/>
      </c>
      <c r="K100" t="str">
        <f>IF(_xll.BDH(K$1,"PX_LAST",$A100,$A100,"Days=A","Fill=P")="#N/A N/A","",_xll.BDH(K$1,"PX_LAST",$A100,$A100,"Days=A","Fill=P"))</f>
        <v/>
      </c>
    </row>
    <row r="101" spans="1:11" x14ac:dyDescent="0.25">
      <c r="A101" s="54">
        <v>39994</v>
      </c>
      <c r="B101">
        <f>_xll.BDH($B$1,"PX_LAST",$A101,$A101,"Days=A","Fill=P")</f>
        <v>-0.1</v>
      </c>
      <c r="C101">
        <f>_xll.BDH(C$1,"PX_LAST",$A101,$A101,"Days=A","Fill=P")</f>
        <v>1.4</v>
      </c>
      <c r="D101">
        <f>_xll.BDH(D$1,"PX_LAST",$A101,$A101,"Days=A","Fill=P")</f>
        <v>0.25</v>
      </c>
      <c r="E101">
        <f t="shared" si="5"/>
        <v>0</v>
      </c>
      <c r="F101">
        <f t="shared" si="7"/>
        <v>-1.75</v>
      </c>
      <c r="G101">
        <f t="shared" si="6"/>
        <v>-1.1499999999999999</v>
      </c>
      <c r="H101">
        <f t="shared" si="4"/>
        <v>-1.75</v>
      </c>
      <c r="I101" t="str">
        <f>IF(_xll.BDH(I$1,"PX_LAST",$A101,$A101,"Days=A","Fill=P")="#N/A N/A","",_xll.BDH(I$1,"PX_LAST",$A101,$A101,"Days=A","Fill=P"))</f>
        <v/>
      </c>
      <c r="J101" t="str">
        <f>IF(_xll.BDH(J$1,"PX_LAST",$A101,$A101,"Days=A","Fill=P")="#N/A N/A","",_xll.BDH(J$1,"PX_LAST",$A101,$A101,"Days=A","Fill=P"))</f>
        <v/>
      </c>
      <c r="K101" t="str">
        <f>IF(_xll.BDH(K$1,"PX_LAST",$A101,$A101,"Days=A","Fill=P")="#N/A N/A","",_xll.BDH(K$1,"PX_LAST",$A101,$A101,"Days=A","Fill=P"))</f>
        <v/>
      </c>
    </row>
    <row r="102" spans="1:11" x14ac:dyDescent="0.25">
      <c r="A102" s="54">
        <v>40025</v>
      </c>
      <c r="B102">
        <f>_xll.BDH($B$1,"PX_LAST",$A102,$A102,"Days=A","Fill=P")</f>
        <v>-0.7</v>
      </c>
      <c r="C102">
        <f>_xll.BDH(C$1,"PX_LAST",$A102,$A102,"Days=A","Fill=P")</f>
        <v>1.3</v>
      </c>
      <c r="D102">
        <f>_xll.BDH(D$1,"PX_LAST",$A102,$A102,"Days=A","Fill=P")</f>
        <v>0.25</v>
      </c>
      <c r="E102">
        <f t="shared" si="5"/>
        <v>0</v>
      </c>
      <c r="F102">
        <f t="shared" si="7"/>
        <v>-0.75</v>
      </c>
      <c r="G102">
        <f t="shared" si="6"/>
        <v>-1.05</v>
      </c>
      <c r="H102">
        <f t="shared" si="4"/>
        <v>-1.75</v>
      </c>
      <c r="I102" t="str">
        <f>IF(_xll.BDH(I$1,"PX_LAST",$A102,$A102,"Days=A","Fill=P")="#N/A N/A","",_xll.BDH(I$1,"PX_LAST",$A102,$A102,"Days=A","Fill=P"))</f>
        <v/>
      </c>
      <c r="J102" t="str">
        <f>IF(_xll.BDH(J$1,"PX_LAST",$A102,$A102,"Days=A","Fill=P")="#N/A N/A","",_xll.BDH(J$1,"PX_LAST",$A102,$A102,"Days=A","Fill=P"))</f>
        <v/>
      </c>
      <c r="K102" t="str">
        <f>IF(_xll.BDH(K$1,"PX_LAST",$A102,$A102,"Days=A","Fill=P")="#N/A N/A","",_xll.BDH(K$1,"PX_LAST",$A102,$A102,"Days=A","Fill=P"))</f>
        <v/>
      </c>
    </row>
    <row r="103" spans="1:11" x14ac:dyDescent="0.25">
      <c r="A103" s="54">
        <v>40056</v>
      </c>
      <c r="B103">
        <f>_xll.BDH($B$1,"PX_LAST",$A103,$A103,"Days=A","Fill=P")</f>
        <v>-0.2</v>
      </c>
      <c r="C103">
        <f>_xll.BDH(C$1,"PX_LAST",$A103,$A103,"Days=A","Fill=P")</f>
        <v>1.3</v>
      </c>
      <c r="D103">
        <f>_xll.BDH(D$1,"PX_LAST",$A103,$A103,"Days=A","Fill=P")</f>
        <v>0.25</v>
      </c>
      <c r="E103">
        <f t="shared" si="5"/>
        <v>0</v>
      </c>
      <c r="F103">
        <f t="shared" si="7"/>
        <v>-0.75</v>
      </c>
      <c r="G103">
        <f t="shared" si="6"/>
        <v>-1.05</v>
      </c>
      <c r="H103">
        <f t="shared" si="4"/>
        <v>-1.75</v>
      </c>
      <c r="I103" t="str">
        <f>IF(_xll.BDH(I$1,"PX_LAST",$A103,$A103,"Days=A","Fill=P")="#N/A N/A","",_xll.BDH(I$1,"PX_LAST",$A103,$A103,"Days=A","Fill=P"))</f>
        <v/>
      </c>
      <c r="J103" t="str">
        <f>IF(_xll.BDH(J$1,"PX_LAST",$A103,$A103,"Days=A","Fill=P")="#N/A N/A","",_xll.BDH(J$1,"PX_LAST",$A103,$A103,"Days=A","Fill=P"))</f>
        <v/>
      </c>
      <c r="K103" t="str">
        <f>IF(_xll.BDH(K$1,"PX_LAST",$A103,$A103,"Days=A","Fill=P")="#N/A N/A","",_xll.BDH(K$1,"PX_LAST",$A103,$A103,"Days=A","Fill=P"))</f>
        <v/>
      </c>
    </row>
    <row r="104" spans="1:11" x14ac:dyDescent="0.25">
      <c r="A104" s="54">
        <v>40086</v>
      </c>
      <c r="B104">
        <f>_xll.BDH($B$1,"PX_LAST",$A104,$A104,"Days=A","Fill=P")</f>
        <v>-0.3</v>
      </c>
      <c r="C104">
        <f>_xll.BDH(C$1,"PX_LAST",$A104,$A104,"Days=A","Fill=P")</f>
        <v>1.2</v>
      </c>
      <c r="D104">
        <f>_xll.BDH(D$1,"PX_LAST",$A104,$A104,"Days=A","Fill=P")</f>
        <v>0.25</v>
      </c>
      <c r="E104">
        <f t="shared" si="5"/>
        <v>0</v>
      </c>
      <c r="F104">
        <f t="shared" si="7"/>
        <v>-0.25</v>
      </c>
      <c r="G104">
        <f t="shared" si="6"/>
        <v>-0.95</v>
      </c>
      <c r="H104">
        <f t="shared" si="4"/>
        <v>-1.75</v>
      </c>
      <c r="I104" t="str">
        <f>IF(_xll.BDH(I$1,"PX_LAST",$A104,$A104,"Days=A","Fill=P")="#N/A N/A","",_xll.BDH(I$1,"PX_LAST",$A104,$A104,"Days=A","Fill=P"))</f>
        <v/>
      </c>
      <c r="J104" t="str">
        <f>IF(_xll.BDH(J$1,"PX_LAST",$A104,$A104,"Days=A","Fill=P")="#N/A N/A","",_xll.BDH(J$1,"PX_LAST",$A104,$A104,"Days=A","Fill=P"))</f>
        <v/>
      </c>
      <c r="K104" t="str">
        <f>IF(_xll.BDH(K$1,"PX_LAST",$A104,$A104,"Days=A","Fill=P")="#N/A N/A","",_xll.BDH(K$1,"PX_LAST",$A104,$A104,"Days=A","Fill=P"))</f>
        <v/>
      </c>
    </row>
    <row r="105" spans="1:11" x14ac:dyDescent="0.25">
      <c r="A105" s="54">
        <v>40116</v>
      </c>
      <c r="B105">
        <f>_xll.BDH($B$1,"PX_LAST",$A105,$A105,"Days=A","Fill=P")</f>
        <v>-0.3</v>
      </c>
      <c r="C105">
        <f>_xll.BDH(C$1,"PX_LAST",$A105,$A105,"Days=A","Fill=P")</f>
        <v>1.2</v>
      </c>
      <c r="D105">
        <f>_xll.BDH(D$1,"PX_LAST",$A105,$A105,"Days=A","Fill=P")</f>
        <v>0.25</v>
      </c>
      <c r="E105">
        <f t="shared" si="5"/>
        <v>0</v>
      </c>
      <c r="F105">
        <f t="shared" si="7"/>
        <v>0</v>
      </c>
      <c r="G105">
        <f t="shared" si="6"/>
        <v>-0.95</v>
      </c>
      <c r="H105">
        <f t="shared" si="4"/>
        <v>-1.75</v>
      </c>
      <c r="I105" t="str">
        <f>IF(_xll.BDH(I$1,"PX_LAST",$A105,$A105,"Days=A","Fill=P")="#N/A N/A","",_xll.BDH(I$1,"PX_LAST",$A105,$A105,"Days=A","Fill=P"))</f>
        <v/>
      </c>
      <c r="J105" t="str">
        <f>IF(_xll.BDH(J$1,"PX_LAST",$A105,$A105,"Days=A","Fill=P")="#N/A N/A","",_xll.BDH(J$1,"PX_LAST",$A105,$A105,"Days=A","Fill=P"))</f>
        <v/>
      </c>
      <c r="K105" t="str">
        <f>IF(_xll.BDH(K$1,"PX_LAST",$A105,$A105,"Days=A","Fill=P")="#N/A N/A","",_xll.BDH(K$1,"PX_LAST",$A105,$A105,"Days=A","Fill=P"))</f>
        <v/>
      </c>
    </row>
    <row r="106" spans="1:11" x14ac:dyDescent="0.25">
      <c r="A106" s="54">
        <v>40147</v>
      </c>
      <c r="B106">
        <f>_xll.BDH($B$1,"PX_LAST",$A106,$A106,"Days=A","Fill=P")</f>
        <v>0.5</v>
      </c>
      <c r="C106">
        <f>_xll.BDH(C$1,"PX_LAST",$A106,$A106,"Days=A","Fill=P")</f>
        <v>1</v>
      </c>
      <c r="D106">
        <f>_xll.BDH(D$1,"PX_LAST",$A106,$A106,"Days=A","Fill=P")</f>
        <v>0.25</v>
      </c>
      <c r="E106">
        <f t="shared" si="5"/>
        <v>0</v>
      </c>
      <c r="F106">
        <f t="shared" si="7"/>
        <v>0</v>
      </c>
      <c r="G106">
        <f t="shared" si="6"/>
        <v>-0.75</v>
      </c>
      <c r="H106">
        <f t="shared" si="4"/>
        <v>-1.75</v>
      </c>
      <c r="I106" t="str">
        <f>IF(_xll.BDH(I$1,"PX_LAST",$A106,$A106,"Days=A","Fill=P")="#N/A N/A","",_xll.BDH(I$1,"PX_LAST",$A106,$A106,"Days=A","Fill=P"))</f>
        <v/>
      </c>
      <c r="J106" t="str">
        <f>IF(_xll.BDH(J$1,"PX_LAST",$A106,$A106,"Days=A","Fill=P")="#N/A N/A","",_xll.BDH(J$1,"PX_LAST",$A106,$A106,"Days=A","Fill=P"))</f>
        <v/>
      </c>
      <c r="K106" t="str">
        <f>IF(_xll.BDH(K$1,"PX_LAST",$A106,$A106,"Days=A","Fill=P")="#N/A N/A","",_xll.BDH(K$1,"PX_LAST",$A106,$A106,"Days=A","Fill=P"))</f>
        <v/>
      </c>
    </row>
    <row r="107" spans="1:11" x14ac:dyDescent="0.25">
      <c r="A107" s="54">
        <v>40178</v>
      </c>
      <c r="B107">
        <f>_xll.BDH($B$1,"PX_LAST",$A107,$A107,"Days=A","Fill=P")</f>
        <v>0.9</v>
      </c>
      <c r="C107">
        <f>_xll.BDH(C$1,"PX_LAST",$A107,$A107,"Days=A","Fill=P")</f>
        <v>1.1000000000000001</v>
      </c>
      <c r="D107">
        <f>_xll.BDH(D$1,"PX_LAST",$A107,$A107,"Days=A","Fill=P")</f>
        <v>0.25</v>
      </c>
      <c r="E107">
        <f t="shared" si="5"/>
        <v>0</v>
      </c>
      <c r="F107">
        <f t="shared" si="7"/>
        <v>0</v>
      </c>
      <c r="G107">
        <f t="shared" si="6"/>
        <v>-0.85000000000000009</v>
      </c>
      <c r="H107">
        <f t="shared" si="4"/>
        <v>-1.75</v>
      </c>
      <c r="I107" t="str">
        <f>IF(_xll.BDH(I$1,"PX_LAST",$A107,$A107,"Days=A","Fill=P")="#N/A N/A","",_xll.BDH(I$1,"PX_LAST",$A107,$A107,"Days=A","Fill=P"))</f>
        <v/>
      </c>
      <c r="J107" t="str">
        <f>IF(_xll.BDH(J$1,"PX_LAST",$A107,$A107,"Days=A","Fill=P")="#N/A N/A","",_xll.BDH(J$1,"PX_LAST",$A107,$A107,"Days=A","Fill=P"))</f>
        <v/>
      </c>
      <c r="K107" t="str">
        <f>IF(_xll.BDH(K$1,"PX_LAST",$A107,$A107,"Days=A","Fill=P")="#N/A N/A","",_xll.BDH(K$1,"PX_LAST",$A107,$A107,"Days=A","Fill=P"))</f>
        <v/>
      </c>
    </row>
    <row r="108" spans="1:11" x14ac:dyDescent="0.25">
      <c r="A108" s="54">
        <v>40207</v>
      </c>
      <c r="B108">
        <f>_xll.BDH($B$1,"PX_LAST",$A108,$A108,"Days=A","Fill=P")</f>
        <v>0.9</v>
      </c>
      <c r="C108">
        <f>_xll.BDH(C$1,"PX_LAST",$A108,$A108,"Days=A","Fill=P")</f>
        <v>1.1000000000000001</v>
      </c>
      <c r="D108">
        <f>_xll.BDH(D$1,"PX_LAST",$A108,$A108,"Days=A","Fill=P")</f>
        <v>0.25</v>
      </c>
      <c r="E108">
        <f t="shared" si="5"/>
        <v>0</v>
      </c>
      <c r="F108">
        <f t="shared" si="7"/>
        <v>0</v>
      </c>
      <c r="G108">
        <f t="shared" si="6"/>
        <v>-0.85000000000000009</v>
      </c>
      <c r="H108">
        <f t="shared" si="4"/>
        <v>-1.75</v>
      </c>
      <c r="I108" t="str">
        <f>IF(_xll.BDH(I$1,"PX_LAST",$A108,$A108,"Days=A","Fill=P")="#N/A N/A","",_xll.BDH(I$1,"PX_LAST",$A108,$A108,"Days=A","Fill=P"))</f>
        <v/>
      </c>
      <c r="J108" t="str">
        <f>IF(_xll.BDH(J$1,"PX_LAST",$A108,$A108,"Days=A","Fill=P")="#N/A N/A","",_xll.BDH(J$1,"PX_LAST",$A108,$A108,"Days=A","Fill=P"))</f>
        <v/>
      </c>
      <c r="K108" t="str">
        <f>IF(_xll.BDH(K$1,"PX_LAST",$A108,$A108,"Days=A","Fill=P")="#N/A N/A","",_xll.BDH(K$1,"PX_LAST",$A108,$A108,"Days=A","Fill=P"))</f>
        <v/>
      </c>
    </row>
    <row r="109" spans="1:11" x14ac:dyDescent="0.25">
      <c r="A109" s="54">
        <v>40235</v>
      </c>
      <c r="B109">
        <f>_xll.BDH($B$1,"PX_LAST",$A109,$A109,"Days=A","Fill=P")</f>
        <v>1</v>
      </c>
      <c r="C109">
        <f>_xll.BDH(C$1,"PX_LAST",$A109,$A109,"Days=A","Fill=P")</f>
        <v>0.8</v>
      </c>
      <c r="D109">
        <f>_xll.BDH(D$1,"PX_LAST",$A109,$A109,"Days=A","Fill=P")</f>
        <v>0.25</v>
      </c>
      <c r="E109">
        <f t="shared" si="5"/>
        <v>0</v>
      </c>
      <c r="F109">
        <f t="shared" si="7"/>
        <v>0</v>
      </c>
      <c r="G109">
        <f t="shared" si="6"/>
        <v>-0.55000000000000004</v>
      </c>
      <c r="H109">
        <f t="shared" si="4"/>
        <v>-1.75</v>
      </c>
      <c r="I109" t="str">
        <f>IF(_xll.BDH(I$1,"PX_LAST",$A109,$A109,"Days=A","Fill=P")="#N/A N/A","",_xll.BDH(I$1,"PX_LAST",$A109,$A109,"Days=A","Fill=P"))</f>
        <v/>
      </c>
      <c r="J109" t="str">
        <f>IF(_xll.BDH(J$1,"PX_LAST",$A109,$A109,"Days=A","Fill=P")="#N/A N/A","",_xll.BDH(J$1,"PX_LAST",$A109,$A109,"Days=A","Fill=P"))</f>
        <v/>
      </c>
      <c r="K109" t="str">
        <f>IF(_xll.BDH(K$1,"PX_LAST",$A109,$A109,"Days=A","Fill=P")="#N/A N/A","",_xll.BDH(K$1,"PX_LAST",$A109,$A109,"Days=A","Fill=P"))</f>
        <v/>
      </c>
    </row>
    <row r="110" spans="1:11" x14ac:dyDescent="0.25">
      <c r="A110" s="54">
        <v>40268</v>
      </c>
      <c r="B110">
        <f>_xll.BDH($B$1,"PX_LAST",$A110,$A110,"Days=A","Fill=P")</f>
        <v>1.6</v>
      </c>
      <c r="C110">
        <f>_xll.BDH(C$1,"PX_LAST",$A110,$A110,"Days=A","Fill=P")</f>
        <v>1.2</v>
      </c>
      <c r="D110">
        <f>_xll.BDH(D$1,"PX_LAST",$A110,$A110,"Days=A","Fill=P")</f>
        <v>0.25</v>
      </c>
      <c r="E110">
        <f t="shared" si="5"/>
        <v>0</v>
      </c>
      <c r="F110">
        <f t="shared" si="7"/>
        <v>0</v>
      </c>
      <c r="G110">
        <f t="shared" si="6"/>
        <v>-0.95</v>
      </c>
      <c r="H110">
        <f t="shared" si="4"/>
        <v>-1.75</v>
      </c>
      <c r="I110" t="str">
        <f>IF(_xll.BDH(I$1,"PX_LAST",$A110,$A110,"Days=A","Fill=P")="#N/A N/A","",_xll.BDH(I$1,"PX_LAST",$A110,$A110,"Days=A","Fill=P"))</f>
        <v/>
      </c>
      <c r="J110" t="str">
        <f>IF(_xll.BDH(J$1,"PX_LAST",$A110,$A110,"Days=A","Fill=P")="#N/A N/A","",_xll.BDH(J$1,"PX_LAST",$A110,$A110,"Days=A","Fill=P"))</f>
        <v/>
      </c>
      <c r="K110" t="str">
        <f>IF(_xll.BDH(K$1,"PX_LAST",$A110,$A110,"Days=A","Fill=P")="#N/A N/A","",_xll.BDH(K$1,"PX_LAST",$A110,$A110,"Days=A","Fill=P"))</f>
        <v/>
      </c>
    </row>
    <row r="111" spans="1:11" x14ac:dyDescent="0.25">
      <c r="A111" s="54">
        <v>40298</v>
      </c>
      <c r="B111">
        <f>_xll.BDH($B$1,"PX_LAST",$A111,$A111,"Days=A","Fill=P")</f>
        <v>1.6</v>
      </c>
      <c r="C111">
        <f>_xll.BDH(C$1,"PX_LAST",$A111,$A111,"Days=A","Fill=P")</f>
        <v>0.9</v>
      </c>
      <c r="D111">
        <f>_xll.BDH(D$1,"PX_LAST",$A111,$A111,"Days=A","Fill=P")</f>
        <v>0.25</v>
      </c>
      <c r="E111">
        <f t="shared" si="5"/>
        <v>0</v>
      </c>
      <c r="F111">
        <f t="shared" si="7"/>
        <v>0</v>
      </c>
      <c r="G111">
        <f t="shared" si="6"/>
        <v>-0.65</v>
      </c>
      <c r="H111">
        <f t="shared" si="4"/>
        <v>-1.75</v>
      </c>
      <c r="I111" t="str">
        <f>IF(_xll.BDH(I$1,"PX_LAST",$A111,$A111,"Days=A","Fill=P")="#N/A N/A","",_xll.BDH(I$1,"PX_LAST",$A111,$A111,"Days=A","Fill=P"))</f>
        <v/>
      </c>
      <c r="J111" t="str">
        <f>IF(_xll.BDH(J$1,"PX_LAST",$A111,$A111,"Days=A","Fill=P")="#N/A N/A","",_xll.BDH(J$1,"PX_LAST",$A111,$A111,"Days=A","Fill=P"))</f>
        <v/>
      </c>
      <c r="K111" t="str">
        <f>IF(_xll.BDH(K$1,"PX_LAST",$A111,$A111,"Days=A","Fill=P")="#N/A N/A","",_xll.BDH(K$1,"PX_LAST",$A111,$A111,"Days=A","Fill=P"))</f>
        <v/>
      </c>
    </row>
    <row r="112" spans="1:11" x14ac:dyDescent="0.25">
      <c r="A112" s="54">
        <v>40329</v>
      </c>
      <c r="B112">
        <f>_xll.BDH($B$1,"PX_LAST",$A112,$A112,"Days=A","Fill=P")</f>
        <v>1.7</v>
      </c>
      <c r="C112">
        <f>_xll.BDH(C$1,"PX_LAST",$A112,$A112,"Days=A","Fill=P")</f>
        <v>0.9</v>
      </c>
      <c r="D112">
        <f>_xll.BDH(D$1,"PX_LAST",$A112,$A112,"Days=A","Fill=P")</f>
        <v>0.25</v>
      </c>
      <c r="E112">
        <f t="shared" si="5"/>
        <v>0</v>
      </c>
      <c r="F112">
        <f t="shared" si="7"/>
        <v>0</v>
      </c>
      <c r="G112">
        <f t="shared" si="6"/>
        <v>-0.65</v>
      </c>
      <c r="H112">
        <f t="shared" si="4"/>
        <v>-1.75</v>
      </c>
      <c r="I112" t="str">
        <f>IF(_xll.BDH(I$1,"PX_LAST",$A112,$A112,"Days=A","Fill=P")="#N/A N/A","",_xll.BDH(I$1,"PX_LAST",$A112,$A112,"Days=A","Fill=P"))</f>
        <v/>
      </c>
      <c r="J112" t="str">
        <f>IF(_xll.BDH(J$1,"PX_LAST",$A112,$A112,"Days=A","Fill=P")="#N/A N/A","",_xll.BDH(J$1,"PX_LAST",$A112,$A112,"Days=A","Fill=P"))</f>
        <v/>
      </c>
      <c r="K112" t="str">
        <f>IF(_xll.BDH(K$1,"PX_LAST",$A112,$A112,"Days=A","Fill=P")="#N/A N/A","",_xll.BDH(K$1,"PX_LAST",$A112,$A112,"Days=A","Fill=P"))</f>
        <v/>
      </c>
    </row>
    <row r="113" spans="1:11" x14ac:dyDescent="0.25">
      <c r="A113" s="54">
        <v>40359</v>
      </c>
      <c r="B113">
        <f>_xll.BDH($B$1,"PX_LAST",$A113,$A113,"Days=A","Fill=P")</f>
        <v>1.5</v>
      </c>
      <c r="C113">
        <f>_xll.BDH(C$1,"PX_LAST",$A113,$A113,"Days=A","Fill=P")</f>
        <v>1</v>
      </c>
      <c r="D113">
        <f>_xll.BDH(D$1,"PX_LAST",$A113,$A113,"Days=A","Fill=P")</f>
        <v>0.25</v>
      </c>
      <c r="E113">
        <f t="shared" si="5"/>
        <v>0</v>
      </c>
      <c r="F113">
        <f t="shared" si="7"/>
        <v>0</v>
      </c>
      <c r="G113">
        <f t="shared" si="6"/>
        <v>-0.75</v>
      </c>
      <c r="H113">
        <f t="shared" si="4"/>
        <v>-1.75</v>
      </c>
      <c r="I113" t="str">
        <f>IF(_xll.BDH(I$1,"PX_LAST",$A113,$A113,"Days=A","Fill=P")="#N/A N/A","",_xll.BDH(I$1,"PX_LAST",$A113,$A113,"Days=A","Fill=P"))</f>
        <v/>
      </c>
      <c r="J113" t="str">
        <f>IF(_xll.BDH(J$1,"PX_LAST",$A113,$A113,"Days=A","Fill=P")="#N/A N/A","",_xll.BDH(J$1,"PX_LAST",$A113,$A113,"Days=A","Fill=P"))</f>
        <v/>
      </c>
      <c r="K113" t="str">
        <f>IF(_xll.BDH(K$1,"PX_LAST",$A113,$A113,"Days=A","Fill=P")="#N/A N/A","",_xll.BDH(K$1,"PX_LAST",$A113,$A113,"Days=A","Fill=P"))</f>
        <v/>
      </c>
    </row>
    <row r="114" spans="1:11" x14ac:dyDescent="0.25">
      <c r="A114" s="54">
        <v>40389</v>
      </c>
      <c r="B114">
        <f>_xll.BDH($B$1,"PX_LAST",$A114,$A114,"Days=A","Fill=P")</f>
        <v>1.5</v>
      </c>
      <c r="C114">
        <f>_xll.BDH(C$1,"PX_LAST",$A114,$A114,"Days=A","Fill=P")</f>
        <v>1</v>
      </c>
      <c r="D114">
        <f>_xll.BDH(D$1,"PX_LAST",$A114,$A114,"Days=A","Fill=P")</f>
        <v>0.25</v>
      </c>
      <c r="E114">
        <f t="shared" si="5"/>
        <v>0</v>
      </c>
      <c r="F114">
        <f t="shared" si="7"/>
        <v>0</v>
      </c>
      <c r="G114">
        <f t="shared" si="6"/>
        <v>-0.75</v>
      </c>
      <c r="H114">
        <f t="shared" si="4"/>
        <v>-1.75</v>
      </c>
      <c r="I114" t="str">
        <f>IF(_xll.BDH(I$1,"PX_LAST",$A114,$A114,"Days=A","Fill=P")="#N/A N/A","",_xll.BDH(I$1,"PX_LAST",$A114,$A114,"Days=A","Fill=P"))</f>
        <v/>
      </c>
      <c r="J114" t="str">
        <f>IF(_xll.BDH(J$1,"PX_LAST",$A114,$A114,"Days=A","Fill=P")="#N/A N/A","",_xll.BDH(J$1,"PX_LAST",$A114,$A114,"Days=A","Fill=P"))</f>
        <v/>
      </c>
      <c r="K114" t="str">
        <f>IF(_xll.BDH(K$1,"PX_LAST",$A114,$A114,"Days=A","Fill=P")="#N/A N/A","",_xll.BDH(K$1,"PX_LAST",$A114,$A114,"Days=A","Fill=P"))</f>
        <v/>
      </c>
    </row>
    <row r="115" spans="1:11" x14ac:dyDescent="0.25">
      <c r="A115" s="54">
        <v>40421</v>
      </c>
      <c r="B115">
        <f>_xll.BDH($B$1,"PX_LAST",$A115,$A115,"Days=A","Fill=P")</f>
        <v>1.6</v>
      </c>
      <c r="C115">
        <f>_xll.BDH(C$1,"PX_LAST",$A115,$A115,"Days=A","Fill=P")</f>
        <v>1</v>
      </c>
      <c r="D115">
        <f>_xll.BDH(D$1,"PX_LAST",$A115,$A115,"Days=A","Fill=P")</f>
        <v>0.25</v>
      </c>
      <c r="E115">
        <f t="shared" si="5"/>
        <v>0</v>
      </c>
      <c r="F115">
        <f t="shared" si="7"/>
        <v>0</v>
      </c>
      <c r="G115">
        <f t="shared" si="6"/>
        <v>-0.75</v>
      </c>
      <c r="H115">
        <f t="shared" si="4"/>
        <v>-1.75</v>
      </c>
      <c r="I115" t="str">
        <f>IF(_xll.BDH(I$1,"PX_LAST",$A115,$A115,"Days=A","Fill=P")="#N/A N/A","",_xll.BDH(I$1,"PX_LAST",$A115,$A115,"Days=A","Fill=P"))</f>
        <v/>
      </c>
      <c r="J115" t="str">
        <f>IF(_xll.BDH(J$1,"PX_LAST",$A115,$A115,"Days=A","Fill=P")="#N/A N/A","",_xll.BDH(J$1,"PX_LAST",$A115,$A115,"Days=A","Fill=P"))</f>
        <v/>
      </c>
      <c r="K115" t="str">
        <f>IF(_xll.BDH(K$1,"PX_LAST",$A115,$A115,"Days=A","Fill=P")="#N/A N/A","",_xll.BDH(K$1,"PX_LAST",$A115,$A115,"Days=A","Fill=P"))</f>
        <v/>
      </c>
    </row>
    <row r="116" spans="1:11" x14ac:dyDescent="0.25">
      <c r="A116" s="54">
        <v>40451</v>
      </c>
      <c r="B116">
        <f>_xll.BDH($B$1,"PX_LAST",$A116,$A116,"Days=A","Fill=P")</f>
        <v>1.9</v>
      </c>
      <c r="C116">
        <f>_xll.BDH(C$1,"PX_LAST",$A116,$A116,"Days=A","Fill=P")</f>
        <v>1.2</v>
      </c>
      <c r="D116">
        <f>_xll.BDH(D$1,"PX_LAST",$A116,$A116,"Days=A","Fill=P")</f>
        <v>0.25</v>
      </c>
      <c r="E116">
        <f t="shared" si="5"/>
        <v>0</v>
      </c>
      <c r="F116">
        <f t="shared" si="7"/>
        <v>0</v>
      </c>
      <c r="G116">
        <f t="shared" si="6"/>
        <v>-0.95</v>
      </c>
      <c r="H116">
        <f t="shared" si="4"/>
        <v>-1.75</v>
      </c>
      <c r="I116" t="str">
        <f>IF(_xll.BDH(I$1,"PX_LAST",$A116,$A116,"Days=A","Fill=P")="#N/A N/A","",_xll.BDH(I$1,"PX_LAST",$A116,$A116,"Days=A","Fill=P"))</f>
        <v/>
      </c>
      <c r="J116" t="str">
        <f>IF(_xll.BDH(J$1,"PX_LAST",$A116,$A116,"Days=A","Fill=P")="#N/A N/A","",_xll.BDH(J$1,"PX_LAST",$A116,$A116,"Days=A","Fill=P"))</f>
        <v/>
      </c>
      <c r="K116" t="str">
        <f>IF(_xll.BDH(K$1,"PX_LAST",$A116,$A116,"Days=A","Fill=P")="#N/A N/A","",_xll.BDH(K$1,"PX_LAST",$A116,$A116,"Days=A","Fill=P"))</f>
        <v/>
      </c>
    </row>
    <row r="117" spans="1:11" x14ac:dyDescent="0.25">
      <c r="A117" s="54">
        <v>40480</v>
      </c>
      <c r="B117">
        <f>_xll.BDH($B$1,"PX_LAST",$A117,$A117,"Days=A","Fill=P")</f>
        <v>1.9</v>
      </c>
      <c r="C117">
        <f>_xll.BDH(C$1,"PX_LAST",$A117,$A117,"Days=A","Fill=P")</f>
        <v>1.2</v>
      </c>
      <c r="D117">
        <f>_xll.BDH(D$1,"PX_LAST",$A117,$A117,"Days=A","Fill=P")</f>
        <v>0.25</v>
      </c>
      <c r="E117">
        <f t="shared" si="5"/>
        <v>0</v>
      </c>
      <c r="F117">
        <f t="shared" si="7"/>
        <v>0</v>
      </c>
      <c r="G117">
        <f t="shared" si="6"/>
        <v>-0.95</v>
      </c>
      <c r="H117">
        <f t="shared" si="4"/>
        <v>-1.75</v>
      </c>
      <c r="I117" t="str">
        <f>IF(_xll.BDH(I$1,"PX_LAST",$A117,$A117,"Days=A","Fill=P")="#N/A N/A","",_xll.BDH(I$1,"PX_LAST",$A117,$A117,"Days=A","Fill=P"))</f>
        <v/>
      </c>
      <c r="J117" t="str">
        <f>IF(_xll.BDH(J$1,"PX_LAST",$A117,$A117,"Days=A","Fill=P")="#N/A N/A","",_xll.BDH(J$1,"PX_LAST",$A117,$A117,"Days=A","Fill=P"))</f>
        <v/>
      </c>
      <c r="K117" t="str">
        <f>IF(_xll.BDH(K$1,"PX_LAST",$A117,$A117,"Days=A","Fill=P")="#N/A N/A","",_xll.BDH(K$1,"PX_LAST",$A117,$A117,"Days=A","Fill=P"))</f>
        <v/>
      </c>
    </row>
    <row r="118" spans="1:11" x14ac:dyDescent="0.25">
      <c r="A118" s="54">
        <v>40512</v>
      </c>
      <c r="B118">
        <f>_xll.BDH($B$1,"PX_LAST",$A118,$A118,"Days=A","Fill=P")</f>
        <v>1.9</v>
      </c>
      <c r="C118">
        <f>_xll.BDH(C$1,"PX_LAST",$A118,$A118,"Days=A","Fill=P")</f>
        <v>1.1000000000000001</v>
      </c>
      <c r="D118">
        <f>_xll.BDH(D$1,"PX_LAST",$A118,$A118,"Days=A","Fill=P")</f>
        <v>0.25</v>
      </c>
      <c r="E118">
        <f t="shared" si="5"/>
        <v>0</v>
      </c>
      <c r="F118">
        <f t="shared" si="7"/>
        <v>0</v>
      </c>
      <c r="G118">
        <f t="shared" si="6"/>
        <v>-0.85000000000000009</v>
      </c>
      <c r="H118">
        <f t="shared" si="4"/>
        <v>-1.75</v>
      </c>
      <c r="I118" t="str">
        <f>IF(_xll.BDH(I$1,"PX_LAST",$A118,$A118,"Days=A","Fill=P")="#N/A N/A","",_xll.BDH(I$1,"PX_LAST",$A118,$A118,"Days=A","Fill=P"))</f>
        <v/>
      </c>
      <c r="J118" t="str">
        <f>IF(_xll.BDH(J$1,"PX_LAST",$A118,$A118,"Days=A","Fill=P")="#N/A N/A","",_xll.BDH(J$1,"PX_LAST",$A118,$A118,"Days=A","Fill=P"))</f>
        <v/>
      </c>
      <c r="K118" t="str">
        <f>IF(_xll.BDH(K$1,"PX_LAST",$A118,$A118,"Days=A","Fill=P")="#N/A N/A","",_xll.BDH(K$1,"PX_LAST",$A118,$A118,"Days=A","Fill=P"))</f>
        <v/>
      </c>
    </row>
    <row r="119" spans="1:11" x14ac:dyDescent="0.25">
      <c r="A119" s="54">
        <v>40543</v>
      </c>
      <c r="B119">
        <f>_xll.BDH($B$1,"PX_LAST",$A119,$A119,"Days=A","Fill=P")</f>
        <v>2.2000000000000002</v>
      </c>
      <c r="C119">
        <f>_xll.BDH(C$1,"PX_LAST",$A119,$A119,"Days=A","Fill=P")</f>
        <v>1</v>
      </c>
      <c r="D119">
        <f>_xll.BDH(D$1,"PX_LAST",$A119,$A119,"Days=A","Fill=P")</f>
        <v>0.25</v>
      </c>
      <c r="E119">
        <f t="shared" si="5"/>
        <v>0</v>
      </c>
      <c r="F119">
        <f t="shared" si="7"/>
        <v>0</v>
      </c>
      <c r="G119">
        <f t="shared" si="6"/>
        <v>-0.75</v>
      </c>
      <c r="H119">
        <f t="shared" si="4"/>
        <v>-1.75</v>
      </c>
      <c r="I119" t="str">
        <f>IF(_xll.BDH(I$1,"PX_LAST",$A119,$A119,"Days=A","Fill=P")="#N/A N/A","",_xll.BDH(I$1,"PX_LAST",$A119,$A119,"Days=A","Fill=P"))</f>
        <v/>
      </c>
      <c r="J119" t="str">
        <f>IF(_xll.BDH(J$1,"PX_LAST",$A119,$A119,"Days=A","Fill=P")="#N/A N/A","",_xll.BDH(J$1,"PX_LAST",$A119,$A119,"Days=A","Fill=P"))</f>
        <v/>
      </c>
      <c r="K119" t="str">
        <f>IF(_xll.BDH(K$1,"PX_LAST",$A119,$A119,"Days=A","Fill=P")="#N/A N/A","",_xll.BDH(K$1,"PX_LAST",$A119,$A119,"Days=A","Fill=P"))</f>
        <v/>
      </c>
    </row>
    <row r="120" spans="1:11" x14ac:dyDescent="0.25">
      <c r="A120" s="54">
        <v>40574</v>
      </c>
      <c r="B120">
        <f>_xll.BDH($B$1,"PX_LAST",$A120,$A120,"Days=A","Fill=P")</f>
        <v>2.2999999999999998</v>
      </c>
      <c r="C120">
        <f>_xll.BDH(C$1,"PX_LAST",$A120,$A120,"Days=A","Fill=P")</f>
        <v>1.1000000000000001</v>
      </c>
      <c r="D120">
        <f>_xll.BDH(D$1,"PX_LAST",$A120,$A120,"Days=A","Fill=P")</f>
        <v>0.25</v>
      </c>
      <c r="E120">
        <f t="shared" si="5"/>
        <v>0</v>
      </c>
      <c r="F120">
        <f t="shared" si="7"/>
        <v>0</v>
      </c>
      <c r="G120">
        <f t="shared" si="6"/>
        <v>-0.85000000000000009</v>
      </c>
      <c r="H120">
        <f t="shared" si="4"/>
        <v>-1.75</v>
      </c>
      <c r="I120" t="str">
        <f>IF(_xll.BDH(I$1,"PX_LAST",$A120,$A120,"Days=A","Fill=P")="#N/A N/A","",_xll.BDH(I$1,"PX_LAST",$A120,$A120,"Days=A","Fill=P"))</f>
        <v/>
      </c>
      <c r="J120" t="str">
        <f>IF(_xll.BDH(J$1,"PX_LAST",$A120,$A120,"Days=A","Fill=P")="#N/A N/A","",_xll.BDH(J$1,"PX_LAST",$A120,$A120,"Days=A","Fill=P"))</f>
        <v/>
      </c>
      <c r="K120" t="str">
        <f>IF(_xll.BDH(K$1,"PX_LAST",$A120,$A120,"Days=A","Fill=P")="#N/A N/A","",_xll.BDH(K$1,"PX_LAST",$A120,$A120,"Days=A","Fill=P"))</f>
        <v/>
      </c>
    </row>
    <row r="121" spans="1:11" x14ac:dyDescent="0.25">
      <c r="A121" s="54">
        <v>40602</v>
      </c>
      <c r="B121">
        <f>_xll.BDH($B$1,"PX_LAST",$A121,$A121,"Days=A","Fill=P")</f>
        <v>2.4</v>
      </c>
      <c r="C121">
        <f>_xll.BDH(C$1,"PX_LAST",$A121,$A121,"Days=A","Fill=P")</f>
        <v>1</v>
      </c>
      <c r="D121">
        <f>_xll.BDH(D$1,"PX_LAST",$A121,$A121,"Days=A","Fill=P")</f>
        <v>0.25</v>
      </c>
      <c r="E121">
        <f t="shared" si="5"/>
        <v>0</v>
      </c>
      <c r="F121">
        <f t="shared" si="7"/>
        <v>0</v>
      </c>
      <c r="G121">
        <f t="shared" si="6"/>
        <v>-0.75</v>
      </c>
      <c r="H121">
        <f t="shared" si="4"/>
        <v>-1.75</v>
      </c>
      <c r="I121" t="str">
        <f>IF(_xll.BDH(I$1,"PX_LAST",$A121,$A121,"Days=A","Fill=P")="#N/A N/A","",_xll.BDH(I$1,"PX_LAST",$A121,$A121,"Days=A","Fill=P"))</f>
        <v/>
      </c>
      <c r="J121" t="str">
        <f>IF(_xll.BDH(J$1,"PX_LAST",$A121,$A121,"Days=A","Fill=P")="#N/A N/A","",_xll.BDH(J$1,"PX_LAST",$A121,$A121,"Days=A","Fill=P"))</f>
        <v/>
      </c>
      <c r="K121" t="str">
        <f>IF(_xll.BDH(K$1,"PX_LAST",$A121,$A121,"Days=A","Fill=P")="#N/A N/A","",_xll.BDH(K$1,"PX_LAST",$A121,$A121,"Days=A","Fill=P"))</f>
        <v/>
      </c>
    </row>
    <row r="122" spans="1:11" x14ac:dyDescent="0.25">
      <c r="A122" s="54">
        <v>40633</v>
      </c>
      <c r="B122">
        <f>_xll.BDH($B$1,"PX_LAST",$A122,$A122,"Days=A","Fill=P")</f>
        <v>2.7</v>
      </c>
      <c r="C122">
        <f>_xll.BDH(C$1,"PX_LAST",$A122,$A122,"Days=A","Fill=P")</f>
        <v>1.3</v>
      </c>
      <c r="D122">
        <f>_xll.BDH(D$1,"PX_LAST",$A122,$A122,"Days=A","Fill=P")</f>
        <v>0.25</v>
      </c>
      <c r="E122">
        <f t="shared" si="5"/>
        <v>0</v>
      </c>
      <c r="F122">
        <f t="shared" si="7"/>
        <v>0</v>
      </c>
      <c r="G122">
        <f t="shared" si="6"/>
        <v>-1.05</v>
      </c>
      <c r="H122">
        <f t="shared" si="4"/>
        <v>-1.75</v>
      </c>
      <c r="I122" t="str">
        <f>IF(_xll.BDH(I$1,"PX_LAST",$A122,$A122,"Days=A","Fill=P")="#N/A N/A","",_xll.BDH(I$1,"PX_LAST",$A122,$A122,"Days=A","Fill=P"))</f>
        <v/>
      </c>
      <c r="J122" t="str">
        <f>IF(_xll.BDH(J$1,"PX_LAST",$A122,$A122,"Days=A","Fill=P")="#N/A N/A","",_xll.BDH(J$1,"PX_LAST",$A122,$A122,"Days=A","Fill=P"))</f>
        <v/>
      </c>
      <c r="K122" t="str">
        <f>IF(_xll.BDH(K$1,"PX_LAST",$A122,$A122,"Days=A","Fill=P")="#N/A N/A","",_xll.BDH(K$1,"PX_LAST",$A122,$A122,"Days=A","Fill=P"))</f>
        <v/>
      </c>
    </row>
    <row r="123" spans="1:11" x14ac:dyDescent="0.25">
      <c r="A123" s="54">
        <v>40662</v>
      </c>
      <c r="B123">
        <f>_xll.BDH($B$1,"PX_LAST",$A123,$A123,"Days=A","Fill=P")</f>
        <v>2.7</v>
      </c>
      <c r="C123">
        <f>_xll.BDH(C$1,"PX_LAST",$A123,$A123,"Days=A","Fill=P")</f>
        <v>1.3</v>
      </c>
      <c r="D123">
        <f>_xll.BDH(D$1,"PX_LAST",$A123,$A123,"Days=A","Fill=P")</f>
        <v>0.5</v>
      </c>
      <c r="E123">
        <f t="shared" si="5"/>
        <v>0.25</v>
      </c>
      <c r="F123">
        <f t="shared" si="7"/>
        <v>0.25</v>
      </c>
      <c r="G123">
        <f t="shared" si="6"/>
        <v>-0.8</v>
      </c>
      <c r="H123">
        <f t="shared" si="4"/>
        <v>-1.5</v>
      </c>
      <c r="I123" t="str">
        <f>IF(_xll.BDH(I$1,"PX_LAST",$A123,$A123,"Days=A","Fill=P")="#N/A N/A","",_xll.BDH(I$1,"PX_LAST",$A123,$A123,"Days=A","Fill=P"))</f>
        <v/>
      </c>
      <c r="J123" t="str">
        <f>IF(_xll.BDH(J$1,"PX_LAST",$A123,$A123,"Days=A","Fill=P")="#N/A N/A","",_xll.BDH(J$1,"PX_LAST",$A123,$A123,"Days=A","Fill=P"))</f>
        <v/>
      </c>
      <c r="K123" t="str">
        <f>IF(_xll.BDH(K$1,"PX_LAST",$A123,$A123,"Days=A","Fill=P")="#N/A N/A","",_xll.BDH(K$1,"PX_LAST",$A123,$A123,"Days=A","Fill=P"))</f>
        <v/>
      </c>
    </row>
    <row r="124" spans="1:11" x14ac:dyDescent="0.25">
      <c r="A124" s="54">
        <v>40694</v>
      </c>
      <c r="B124">
        <f>_xll.BDH($B$1,"PX_LAST",$A124,$A124,"Days=A","Fill=P")</f>
        <v>2.7</v>
      </c>
      <c r="C124">
        <f>_xll.BDH(C$1,"PX_LAST",$A124,$A124,"Days=A","Fill=P")</f>
        <v>1.5</v>
      </c>
      <c r="D124">
        <f>_xll.BDH(D$1,"PX_LAST",$A124,$A124,"Days=A","Fill=P")</f>
        <v>0.5</v>
      </c>
      <c r="E124">
        <f t="shared" si="5"/>
        <v>0</v>
      </c>
      <c r="F124">
        <f t="shared" si="7"/>
        <v>0.25</v>
      </c>
      <c r="G124">
        <f t="shared" si="6"/>
        <v>-1</v>
      </c>
      <c r="H124">
        <f t="shared" si="4"/>
        <v>-1.5</v>
      </c>
      <c r="I124" t="str">
        <f>IF(_xll.BDH(I$1,"PX_LAST",$A124,$A124,"Days=A","Fill=P")="#N/A N/A","",_xll.BDH(I$1,"PX_LAST",$A124,$A124,"Days=A","Fill=P"))</f>
        <v/>
      </c>
      <c r="J124" t="str">
        <f>IF(_xll.BDH(J$1,"PX_LAST",$A124,$A124,"Days=A","Fill=P")="#N/A N/A","",_xll.BDH(J$1,"PX_LAST",$A124,$A124,"Days=A","Fill=P"))</f>
        <v/>
      </c>
      <c r="K124" t="str">
        <f>IF(_xll.BDH(K$1,"PX_LAST",$A124,$A124,"Days=A","Fill=P")="#N/A N/A","",_xll.BDH(K$1,"PX_LAST",$A124,$A124,"Days=A","Fill=P"))</f>
        <v/>
      </c>
    </row>
    <row r="125" spans="1:11" x14ac:dyDescent="0.25">
      <c r="A125" s="54">
        <v>40724</v>
      </c>
      <c r="B125">
        <f>_xll.BDH($B$1,"PX_LAST",$A125,$A125,"Days=A","Fill=P")</f>
        <v>2.7</v>
      </c>
      <c r="C125">
        <f>_xll.BDH(C$1,"PX_LAST",$A125,$A125,"Days=A","Fill=P")</f>
        <v>1.5</v>
      </c>
      <c r="D125">
        <f>_xll.BDH(D$1,"PX_LAST",$A125,$A125,"Days=A","Fill=P")</f>
        <v>0.5</v>
      </c>
      <c r="E125">
        <f t="shared" si="5"/>
        <v>0</v>
      </c>
      <c r="F125">
        <f t="shared" si="7"/>
        <v>0.25</v>
      </c>
      <c r="G125">
        <f t="shared" si="6"/>
        <v>-1</v>
      </c>
      <c r="H125">
        <f t="shared" si="4"/>
        <v>-1.5</v>
      </c>
      <c r="I125" t="str">
        <f>IF(_xll.BDH(I$1,"PX_LAST",$A125,$A125,"Days=A","Fill=P")="#N/A N/A","",_xll.BDH(I$1,"PX_LAST",$A125,$A125,"Days=A","Fill=P"))</f>
        <v/>
      </c>
      <c r="J125" t="str">
        <f>IF(_xll.BDH(J$1,"PX_LAST",$A125,$A125,"Days=A","Fill=P")="#N/A N/A","",_xll.BDH(J$1,"PX_LAST",$A125,$A125,"Days=A","Fill=P"))</f>
        <v/>
      </c>
      <c r="K125" t="str">
        <f>IF(_xll.BDH(K$1,"PX_LAST",$A125,$A125,"Days=A","Fill=P")="#N/A N/A","",_xll.BDH(K$1,"PX_LAST",$A125,$A125,"Days=A","Fill=P"))</f>
        <v/>
      </c>
    </row>
    <row r="126" spans="1:11" x14ac:dyDescent="0.25">
      <c r="A126" s="54">
        <v>40753</v>
      </c>
      <c r="B126">
        <f>_xll.BDH($B$1,"PX_LAST",$A126,$A126,"Days=A","Fill=P")</f>
        <v>2.7</v>
      </c>
      <c r="C126">
        <f>_xll.BDH(C$1,"PX_LAST",$A126,$A126,"Days=A","Fill=P")</f>
        <v>1.5</v>
      </c>
      <c r="D126">
        <f>_xll.BDH(D$1,"PX_LAST",$A126,$A126,"Days=A","Fill=P")</f>
        <v>0.75</v>
      </c>
      <c r="E126">
        <f t="shared" si="5"/>
        <v>0.25</v>
      </c>
      <c r="F126">
        <f t="shared" si="7"/>
        <v>0.5</v>
      </c>
      <c r="G126">
        <f t="shared" si="6"/>
        <v>-0.75</v>
      </c>
      <c r="H126">
        <f t="shared" si="4"/>
        <v>-1.25</v>
      </c>
      <c r="I126" t="str">
        <f>IF(_xll.BDH(I$1,"PX_LAST",$A126,$A126,"Days=A","Fill=P")="#N/A N/A","",_xll.BDH(I$1,"PX_LAST",$A126,$A126,"Days=A","Fill=P"))</f>
        <v/>
      </c>
      <c r="J126" t="str">
        <f>IF(_xll.BDH(J$1,"PX_LAST",$A126,$A126,"Days=A","Fill=P")="#N/A N/A","",_xll.BDH(J$1,"PX_LAST",$A126,$A126,"Days=A","Fill=P"))</f>
        <v/>
      </c>
      <c r="K126" t="str">
        <f>IF(_xll.BDH(K$1,"PX_LAST",$A126,$A126,"Days=A","Fill=P")="#N/A N/A","",_xll.BDH(K$1,"PX_LAST",$A126,$A126,"Days=A","Fill=P"))</f>
        <v/>
      </c>
    </row>
    <row r="127" spans="1:11" x14ac:dyDescent="0.25">
      <c r="A127" s="54">
        <v>40786</v>
      </c>
      <c r="B127">
        <f>_xll.BDH($B$1,"PX_LAST",$A127,$A127,"Days=A","Fill=P")</f>
        <v>2.5</v>
      </c>
      <c r="C127">
        <f>_xll.BDH(C$1,"PX_LAST",$A127,$A127,"Days=A","Fill=P")</f>
        <v>1.2</v>
      </c>
      <c r="D127">
        <f>_xll.BDH(D$1,"PX_LAST",$A127,$A127,"Days=A","Fill=P")</f>
        <v>0.75</v>
      </c>
      <c r="E127">
        <f t="shared" si="5"/>
        <v>0</v>
      </c>
      <c r="F127">
        <f t="shared" si="7"/>
        <v>0.5</v>
      </c>
      <c r="G127">
        <f t="shared" si="6"/>
        <v>-0.44999999999999996</v>
      </c>
      <c r="H127">
        <f t="shared" si="4"/>
        <v>-1.25</v>
      </c>
      <c r="I127" t="str">
        <f>IF(_xll.BDH(I$1,"PX_LAST",$A127,$A127,"Days=A","Fill=P")="#N/A N/A","",_xll.BDH(I$1,"PX_LAST",$A127,$A127,"Days=A","Fill=P"))</f>
        <v/>
      </c>
      <c r="J127" t="str">
        <f>IF(_xll.BDH(J$1,"PX_LAST",$A127,$A127,"Days=A","Fill=P")="#N/A N/A","",_xll.BDH(J$1,"PX_LAST",$A127,$A127,"Days=A","Fill=P"))</f>
        <v/>
      </c>
      <c r="K127" t="str">
        <f>IF(_xll.BDH(K$1,"PX_LAST",$A127,$A127,"Days=A","Fill=P")="#N/A N/A","",_xll.BDH(K$1,"PX_LAST",$A127,$A127,"Days=A","Fill=P"))</f>
        <v/>
      </c>
    </row>
    <row r="128" spans="1:11" x14ac:dyDescent="0.25">
      <c r="A128" s="54">
        <v>40816</v>
      </c>
      <c r="B128">
        <f>_xll.BDH($B$1,"PX_LAST",$A128,$A128,"Days=A","Fill=P")</f>
        <v>3</v>
      </c>
      <c r="C128">
        <f>_xll.BDH(C$1,"PX_LAST",$A128,$A128,"Days=A","Fill=P")</f>
        <v>1.6</v>
      </c>
      <c r="D128">
        <f>_xll.BDH(D$1,"PX_LAST",$A128,$A128,"Days=A","Fill=P")</f>
        <v>0.75</v>
      </c>
      <c r="E128">
        <f t="shared" si="5"/>
        <v>0</v>
      </c>
      <c r="F128">
        <f t="shared" si="7"/>
        <v>0.5</v>
      </c>
      <c r="G128">
        <f t="shared" si="6"/>
        <v>-0.85000000000000009</v>
      </c>
      <c r="H128">
        <f t="shared" si="4"/>
        <v>-1.25</v>
      </c>
      <c r="I128" t="str">
        <f>IF(_xll.BDH(I$1,"PX_LAST",$A128,$A128,"Days=A","Fill=P")="#N/A N/A","",_xll.BDH(I$1,"PX_LAST",$A128,$A128,"Days=A","Fill=P"))</f>
        <v/>
      </c>
      <c r="J128">
        <f>IF(_xll.BDH(J$1,"PX_LAST",$A128,$A128,"Days=A","Fill=P")="#N/A N/A","",_xll.BDH(J$1,"PX_LAST",$A128,$A128,"Days=A","Fill=P"))</f>
        <v>749.08399999999995</v>
      </c>
      <c r="K128" t="str">
        <f>IF(_xll.BDH(K$1,"PX_LAST",$A128,$A128,"Days=A","Fill=P")="#N/A N/A","",_xll.BDH(K$1,"PX_LAST",$A128,$A128,"Days=A","Fill=P"))</f>
        <v/>
      </c>
    </row>
    <row r="129" spans="1:11" x14ac:dyDescent="0.25">
      <c r="A129" s="54">
        <v>40847</v>
      </c>
      <c r="B129">
        <f>_xll.BDH($B$1,"PX_LAST",$A129,$A129,"Days=A","Fill=P")</f>
        <v>3</v>
      </c>
      <c r="C129">
        <f>_xll.BDH(C$1,"PX_LAST",$A129,$A129,"Days=A","Fill=P")</f>
        <v>1.6</v>
      </c>
      <c r="D129">
        <f>_xll.BDH(D$1,"PX_LAST",$A129,$A129,"Days=A","Fill=P")</f>
        <v>0.75</v>
      </c>
      <c r="E129">
        <f t="shared" si="5"/>
        <v>0</v>
      </c>
      <c r="F129">
        <f t="shared" si="7"/>
        <v>0.25</v>
      </c>
      <c r="G129">
        <f t="shared" si="6"/>
        <v>-0.85000000000000009</v>
      </c>
      <c r="H129">
        <f t="shared" si="4"/>
        <v>-1.25</v>
      </c>
      <c r="I129">
        <f>IF(_xll.BDH(I$1,"PX_LAST",$A129,$A129,"Days=A","Fill=P")="#N/A N/A","",_xll.BDH(I$1,"PX_LAST",$A129,$A129,"Days=A","Fill=P"))</f>
        <v>162.745</v>
      </c>
      <c r="J129">
        <f>IF(_xll.BDH(J$1,"PX_LAST",$A129,$A129,"Days=A","Fill=P")="#N/A N/A","",_xll.BDH(J$1,"PX_LAST",$A129,$A129,"Days=A","Fill=P"))</f>
        <v>662.70799999999997</v>
      </c>
      <c r="K129" t="str">
        <f>IF(_xll.BDH(K$1,"PX_LAST",$A129,$A129,"Days=A","Fill=P")="#N/A N/A","",_xll.BDH(K$1,"PX_LAST",$A129,$A129,"Days=A","Fill=P"))</f>
        <v/>
      </c>
    </row>
    <row r="130" spans="1:11" x14ac:dyDescent="0.25">
      <c r="A130" s="54">
        <v>40877</v>
      </c>
      <c r="B130">
        <f>_xll.BDH($B$1,"PX_LAST",$A130,$A130,"Days=A","Fill=P")</f>
        <v>3</v>
      </c>
      <c r="C130">
        <f>_xll.BDH(C$1,"PX_LAST",$A130,$A130,"Days=A","Fill=P")</f>
        <v>1.6</v>
      </c>
      <c r="D130">
        <f>_xll.BDH(D$1,"PX_LAST",$A130,$A130,"Days=A","Fill=P")</f>
        <v>0.5</v>
      </c>
      <c r="E130">
        <f t="shared" si="5"/>
        <v>-0.25</v>
      </c>
      <c r="F130">
        <f t="shared" si="7"/>
        <v>0</v>
      </c>
      <c r="G130">
        <f t="shared" si="6"/>
        <v>-1.1000000000000001</v>
      </c>
      <c r="H130">
        <f t="shared" si="4"/>
        <v>-1.5</v>
      </c>
      <c r="I130">
        <f>IF(_xll.BDH(I$1,"PX_LAST",$A130,$A130,"Days=A","Fill=P")="#N/A N/A","",_xll.BDH(I$1,"PX_LAST",$A130,$A130,"Days=A","Fill=P"))</f>
        <v>185.001</v>
      </c>
      <c r="J130">
        <f>IF(_xll.BDH(J$1,"PX_LAST",$A130,$A130,"Days=A","Fill=P")="#N/A N/A","",_xll.BDH(J$1,"PX_LAST",$A130,$A130,"Days=A","Fill=P"))</f>
        <v>758</v>
      </c>
      <c r="K130" t="str">
        <f>IF(_xll.BDH(K$1,"PX_LAST",$A130,$A130,"Days=A","Fill=P")="#N/A N/A","",_xll.BDH(K$1,"PX_LAST",$A130,$A130,"Days=A","Fill=P"))</f>
        <v/>
      </c>
    </row>
    <row r="131" spans="1:11" x14ac:dyDescent="0.25">
      <c r="A131" s="54">
        <v>40907</v>
      </c>
      <c r="B131">
        <f>_xll.BDH($B$1,"PX_LAST",$A131,$A131,"Days=A","Fill=P")</f>
        <v>3</v>
      </c>
      <c r="C131">
        <f>_xll.BDH(C$1,"PX_LAST",$A131,$A131,"Days=A","Fill=P")</f>
        <v>1.6</v>
      </c>
      <c r="D131">
        <f>_xll.BDH(D$1,"PX_LAST",$A131,$A131,"Days=A","Fill=P")</f>
        <v>0.25</v>
      </c>
      <c r="E131">
        <f t="shared" si="5"/>
        <v>-0.25</v>
      </c>
      <c r="F131">
        <f t="shared" si="7"/>
        <v>-0.25</v>
      </c>
      <c r="G131">
        <f t="shared" si="6"/>
        <v>-1.35</v>
      </c>
      <c r="H131">
        <f t="shared" ref="H131:H194" si="8">D131-2</f>
        <v>-1.75</v>
      </c>
      <c r="I131">
        <f>IF(_xll.BDH(I$1,"PX_LAST",$A131,$A131,"Days=A","Fill=P")="#N/A N/A","",_xll.BDH(I$1,"PX_LAST",$A131,$A131,"Days=A","Fill=P"))</f>
        <v>173</v>
      </c>
      <c r="J131">
        <f>IF(_xll.BDH(J$1,"PX_LAST",$A131,$A131,"Days=A","Fill=P")="#N/A N/A","",_xll.BDH(J$1,"PX_LAST",$A131,$A131,"Days=A","Fill=P"))</f>
        <v>755</v>
      </c>
      <c r="K131" t="str">
        <f>IF(_xll.BDH(K$1,"PX_LAST",$A131,$A131,"Days=A","Fill=P")="#N/A N/A","",_xll.BDH(K$1,"PX_LAST",$A131,$A131,"Days=A","Fill=P"))</f>
        <v/>
      </c>
    </row>
    <row r="132" spans="1:11" x14ac:dyDescent="0.25">
      <c r="A132" s="54">
        <v>40939</v>
      </c>
      <c r="B132">
        <f>_xll.BDH($B$1,"PX_LAST",$A132,$A132,"Days=A","Fill=P")</f>
        <v>2.7</v>
      </c>
      <c r="C132">
        <f>_xll.BDH(C$1,"PX_LAST",$A132,$A132,"Days=A","Fill=P")</f>
        <v>1.5</v>
      </c>
      <c r="D132">
        <f>_xll.BDH(D$1,"PX_LAST",$A132,$A132,"Days=A","Fill=P")</f>
        <v>0.25</v>
      </c>
      <c r="E132">
        <f t="shared" ref="E132:E195" si="9">D132-D131</f>
        <v>0</v>
      </c>
      <c r="F132">
        <f t="shared" si="7"/>
        <v>-0.5</v>
      </c>
      <c r="G132">
        <f t="shared" ref="G132:G195" si="10">D132-C132</f>
        <v>-1.25</v>
      </c>
      <c r="H132">
        <f t="shared" si="8"/>
        <v>-1.75</v>
      </c>
      <c r="I132">
        <f>IF(_xll.BDH(I$1,"PX_LAST",$A132,$A132,"Days=A","Fill=P")="#N/A N/A","",_xll.BDH(I$1,"PX_LAST",$A132,$A132,"Days=A","Fill=P"))</f>
        <v>143.65600000000001</v>
      </c>
      <c r="J132">
        <f>IF(_xll.BDH(J$1,"PX_LAST",$A132,$A132,"Days=A","Fill=P")="#N/A N/A","",_xll.BDH(J$1,"PX_LAST",$A132,$A132,"Days=A","Fill=P"))</f>
        <v>620.41700000000003</v>
      </c>
      <c r="K132" t="str">
        <f>IF(_xll.BDH(K$1,"PX_LAST",$A132,$A132,"Days=A","Fill=P")="#N/A N/A","",_xll.BDH(K$1,"PX_LAST",$A132,$A132,"Days=A","Fill=P"))</f>
        <v/>
      </c>
    </row>
    <row r="133" spans="1:11" x14ac:dyDescent="0.25">
      <c r="A133" s="54">
        <v>40968</v>
      </c>
      <c r="B133">
        <f>_xll.BDH($B$1,"PX_LAST",$A133,$A133,"Days=A","Fill=P")</f>
        <v>2.7</v>
      </c>
      <c r="C133">
        <f>_xll.BDH(C$1,"PX_LAST",$A133,$A133,"Days=A","Fill=P")</f>
        <v>1.5</v>
      </c>
      <c r="D133">
        <f>_xll.BDH(D$1,"PX_LAST",$A133,$A133,"Days=A","Fill=P")</f>
        <v>0.25</v>
      </c>
      <c r="E133">
        <f t="shared" si="9"/>
        <v>0</v>
      </c>
      <c r="F133">
        <f t="shared" si="7"/>
        <v>-0.5</v>
      </c>
      <c r="G133">
        <f t="shared" si="10"/>
        <v>-1.25</v>
      </c>
      <c r="H133">
        <f t="shared" si="8"/>
        <v>-1.75</v>
      </c>
      <c r="I133">
        <f>IF(_xll.BDH(I$1,"PX_LAST",$A133,$A133,"Days=A","Fill=P")="#N/A N/A","",_xll.BDH(I$1,"PX_LAST",$A133,$A133,"Days=A","Fill=P"))</f>
        <v>128.626</v>
      </c>
      <c r="J133">
        <f>IF(_xll.BDH(J$1,"PX_LAST",$A133,$A133,"Days=A","Fill=P")="#N/A N/A","",_xll.BDH(J$1,"PX_LAST",$A133,$A133,"Days=A","Fill=P"))</f>
        <v>567.6</v>
      </c>
      <c r="K133" t="str">
        <f>IF(_xll.BDH(K$1,"PX_LAST",$A133,$A133,"Days=A","Fill=P")="#N/A N/A","",_xll.BDH(K$1,"PX_LAST",$A133,$A133,"Days=A","Fill=P"))</f>
        <v/>
      </c>
    </row>
    <row r="134" spans="1:11" x14ac:dyDescent="0.25">
      <c r="A134" s="54">
        <v>40998</v>
      </c>
      <c r="B134">
        <f>_xll.BDH($B$1,"PX_LAST",$A134,$A134,"Days=A","Fill=P")</f>
        <v>2.7</v>
      </c>
      <c r="C134">
        <f>_xll.BDH(C$1,"PX_LAST",$A134,$A134,"Days=A","Fill=P")</f>
        <v>1.5</v>
      </c>
      <c r="D134">
        <f>_xll.BDH(D$1,"PX_LAST",$A134,$A134,"Days=A","Fill=P")</f>
        <v>0.25</v>
      </c>
      <c r="E134">
        <f t="shared" si="9"/>
        <v>0</v>
      </c>
      <c r="F134">
        <f t="shared" si="7"/>
        <v>-0.5</v>
      </c>
      <c r="G134">
        <f t="shared" si="10"/>
        <v>-1.25</v>
      </c>
      <c r="H134">
        <f t="shared" si="8"/>
        <v>-1.75</v>
      </c>
      <c r="I134">
        <f>IF(_xll.BDH(I$1,"PX_LAST",$A134,$A134,"Days=A","Fill=P")="#N/A N/A","",_xll.BDH(I$1,"PX_LAST",$A134,$A134,"Days=A","Fill=P"))</f>
        <v>124.625</v>
      </c>
      <c r="J134">
        <f>IF(_xll.BDH(J$1,"PX_LAST",$A134,$A134,"Days=A","Fill=P")="#N/A N/A","",_xll.BDH(J$1,"PX_LAST",$A134,$A134,"Days=A","Fill=P"))</f>
        <v>612.5</v>
      </c>
      <c r="K134" t="str">
        <f>IF(_xll.BDH(K$1,"PX_LAST",$A134,$A134,"Days=A","Fill=P")="#N/A N/A","",_xll.BDH(K$1,"PX_LAST",$A134,$A134,"Days=A","Fill=P"))</f>
        <v/>
      </c>
    </row>
    <row r="135" spans="1:11" x14ac:dyDescent="0.25">
      <c r="A135" s="54">
        <v>41029</v>
      </c>
      <c r="B135">
        <f>_xll.BDH($B$1,"PX_LAST",$A135,$A135,"Days=A","Fill=P")</f>
        <v>2.6</v>
      </c>
      <c r="C135">
        <f>_xll.BDH(C$1,"PX_LAST",$A135,$A135,"Days=A","Fill=P")</f>
        <v>1.6</v>
      </c>
      <c r="D135">
        <f>_xll.BDH(D$1,"PX_LAST",$A135,$A135,"Days=A","Fill=P")</f>
        <v>0.25</v>
      </c>
      <c r="E135">
        <f t="shared" si="9"/>
        <v>0</v>
      </c>
      <c r="F135">
        <f t="shared" si="7"/>
        <v>-0.5</v>
      </c>
      <c r="G135">
        <f t="shared" si="10"/>
        <v>-1.35</v>
      </c>
      <c r="H135">
        <f t="shared" si="8"/>
        <v>-1.75</v>
      </c>
      <c r="I135">
        <f>IF(_xll.BDH(I$1,"PX_LAST",$A135,$A135,"Days=A","Fill=P")="#N/A N/A","",_xll.BDH(I$1,"PX_LAST",$A135,$A135,"Days=A","Fill=P"))</f>
        <v>140.46899999999999</v>
      </c>
      <c r="J135">
        <f>IF(_xll.BDH(J$1,"PX_LAST",$A135,$A135,"Days=A","Fill=P")="#N/A N/A","",_xll.BDH(J$1,"PX_LAST",$A135,$A135,"Days=A","Fill=P"))</f>
        <v>650.125</v>
      </c>
      <c r="K135" t="str">
        <f>IF(_xll.BDH(K$1,"PX_LAST",$A135,$A135,"Days=A","Fill=P")="#N/A N/A","",_xll.BDH(K$1,"PX_LAST",$A135,$A135,"Days=A","Fill=P"))</f>
        <v/>
      </c>
    </row>
    <row r="136" spans="1:11" x14ac:dyDescent="0.25">
      <c r="A136" s="54">
        <v>41060</v>
      </c>
      <c r="B136">
        <f>_xll.BDH($B$1,"PX_LAST",$A136,$A136,"Days=A","Fill=P")</f>
        <v>2.4</v>
      </c>
      <c r="C136">
        <f>_xll.BDH(C$1,"PX_LAST",$A136,$A136,"Days=A","Fill=P")</f>
        <v>1.6</v>
      </c>
      <c r="D136">
        <f>_xll.BDH(D$1,"PX_LAST",$A136,$A136,"Days=A","Fill=P")</f>
        <v>0.25</v>
      </c>
      <c r="E136">
        <f t="shared" si="9"/>
        <v>0</v>
      </c>
      <c r="F136">
        <f t="shared" ref="F136:F199" si="11">D136-D130</f>
        <v>-0.25</v>
      </c>
      <c r="G136">
        <f t="shared" si="10"/>
        <v>-1.35</v>
      </c>
      <c r="H136">
        <f t="shared" si="8"/>
        <v>-1.75</v>
      </c>
      <c r="I136">
        <f>IF(_xll.BDH(I$1,"PX_LAST",$A136,$A136,"Days=A","Fill=P")="#N/A N/A","",_xll.BDH(I$1,"PX_LAST",$A136,$A136,"Days=A","Fill=P"))</f>
        <v>179.39599999999999</v>
      </c>
      <c r="J136">
        <f>IF(_xll.BDH(J$1,"PX_LAST",$A136,$A136,"Days=A","Fill=P")="#N/A N/A","",_xll.BDH(J$1,"PX_LAST",$A136,$A136,"Days=A","Fill=P"))</f>
        <v>717.41700000000003</v>
      </c>
      <c r="K136" t="str">
        <f>IF(_xll.BDH(K$1,"PX_LAST",$A136,$A136,"Days=A","Fill=P")="#N/A N/A","",_xll.BDH(K$1,"PX_LAST",$A136,$A136,"Days=A","Fill=P"))</f>
        <v/>
      </c>
    </row>
    <row r="137" spans="1:11" x14ac:dyDescent="0.25">
      <c r="A137" s="54">
        <v>41089</v>
      </c>
      <c r="B137">
        <f>_xll.BDH($B$1,"PX_LAST",$A137,$A137,"Days=A","Fill=P")</f>
        <v>2.4</v>
      </c>
      <c r="C137">
        <f>_xll.BDH(C$1,"PX_LAST",$A137,$A137,"Days=A","Fill=P")</f>
        <v>1.6</v>
      </c>
      <c r="D137">
        <f>_xll.BDH(D$1,"PX_LAST",$A137,$A137,"Days=A","Fill=P")</f>
        <v>0.25</v>
      </c>
      <c r="E137">
        <f t="shared" si="9"/>
        <v>0</v>
      </c>
      <c r="F137">
        <f t="shared" si="11"/>
        <v>0</v>
      </c>
      <c r="G137">
        <f t="shared" si="10"/>
        <v>-1.35</v>
      </c>
      <c r="H137">
        <f t="shared" si="8"/>
        <v>-1.75</v>
      </c>
      <c r="I137">
        <f>IF(_xll.BDH(I$1,"PX_LAST",$A137,$A137,"Days=A","Fill=P")="#N/A N/A","",_xll.BDH(I$1,"PX_LAST",$A137,$A137,"Days=A","Fill=P"))</f>
        <v>165.81299999999999</v>
      </c>
      <c r="J137">
        <f>IF(_xll.BDH(J$1,"PX_LAST",$A137,$A137,"Days=A","Fill=P")="#N/A N/A","",_xll.BDH(J$1,"PX_LAST",$A137,$A137,"Days=A","Fill=P"))</f>
        <v>660.83299999999997</v>
      </c>
      <c r="K137" t="str">
        <f>IF(_xll.BDH(K$1,"PX_LAST",$A137,$A137,"Days=A","Fill=P")="#N/A N/A","",_xll.BDH(K$1,"PX_LAST",$A137,$A137,"Days=A","Fill=P"))</f>
        <v/>
      </c>
    </row>
    <row r="138" spans="1:11" x14ac:dyDescent="0.25">
      <c r="A138" s="54">
        <v>41121</v>
      </c>
      <c r="B138">
        <f>_xll.BDH($B$1,"PX_LAST",$A138,$A138,"Days=A","Fill=P")</f>
        <v>2.4</v>
      </c>
      <c r="C138">
        <f>_xll.BDH(C$1,"PX_LAST",$A138,$A138,"Days=A","Fill=P")</f>
        <v>1.7</v>
      </c>
      <c r="D138">
        <f>_xll.BDH(D$1,"PX_LAST",$A138,$A138,"Days=A","Fill=P")</f>
        <v>0</v>
      </c>
      <c r="E138">
        <f t="shared" si="9"/>
        <v>-0.25</v>
      </c>
      <c r="F138">
        <f t="shared" si="11"/>
        <v>-0.25</v>
      </c>
      <c r="G138">
        <f t="shared" si="10"/>
        <v>-1.7</v>
      </c>
      <c r="H138">
        <f t="shared" si="8"/>
        <v>-2</v>
      </c>
      <c r="I138">
        <f>IF(_xll.BDH(I$1,"PX_LAST",$A138,$A138,"Days=A","Fill=P")="#N/A N/A","",_xll.BDH(I$1,"PX_LAST",$A138,$A138,"Days=A","Fill=P"))</f>
        <v>159.751</v>
      </c>
      <c r="J138">
        <f>IF(_xll.BDH(J$1,"PX_LAST",$A138,$A138,"Days=A","Fill=P")="#N/A N/A","",_xll.BDH(J$1,"PX_LAST",$A138,$A138,"Days=A","Fill=P"))</f>
        <v>633.125</v>
      </c>
      <c r="K138" t="str">
        <f>IF(_xll.BDH(K$1,"PX_LAST",$A138,$A138,"Days=A","Fill=P")="#N/A N/A","",_xll.BDH(K$1,"PX_LAST",$A138,$A138,"Days=A","Fill=P"))</f>
        <v/>
      </c>
    </row>
    <row r="139" spans="1:11" x14ac:dyDescent="0.25">
      <c r="A139" s="54">
        <v>41152</v>
      </c>
      <c r="B139">
        <f>_xll.BDH($B$1,"PX_LAST",$A139,$A139,"Days=A","Fill=P")</f>
        <v>2.6</v>
      </c>
      <c r="C139">
        <f>_xll.BDH(C$1,"PX_LAST",$A139,$A139,"Days=A","Fill=P")</f>
        <v>1.5</v>
      </c>
      <c r="D139">
        <f>_xll.BDH(D$1,"PX_LAST",$A139,$A139,"Days=A","Fill=P")</f>
        <v>0</v>
      </c>
      <c r="E139">
        <f t="shared" si="9"/>
        <v>0</v>
      </c>
      <c r="F139">
        <f t="shared" si="11"/>
        <v>-0.25</v>
      </c>
      <c r="G139">
        <f t="shared" si="10"/>
        <v>-1.5</v>
      </c>
      <c r="H139">
        <f t="shared" si="8"/>
        <v>-2</v>
      </c>
      <c r="I139">
        <f>IF(_xll.BDH(I$1,"PX_LAST",$A139,$A139,"Days=A","Fill=P")="#N/A N/A","",_xll.BDH(I$1,"PX_LAST",$A139,$A139,"Days=A","Fill=P"))</f>
        <v>146.5</v>
      </c>
      <c r="J139">
        <f>IF(_xll.BDH(J$1,"PX_LAST",$A139,$A139,"Days=A","Fill=P")="#N/A N/A","",_xll.BDH(J$1,"PX_LAST",$A139,$A139,"Days=A","Fill=P"))</f>
        <v>582.875</v>
      </c>
      <c r="K139" t="str">
        <f>IF(_xll.BDH(K$1,"PX_LAST",$A139,$A139,"Days=A","Fill=P")="#N/A N/A","",_xll.BDH(K$1,"PX_LAST",$A139,$A139,"Days=A","Fill=P"))</f>
        <v/>
      </c>
    </row>
    <row r="140" spans="1:11" x14ac:dyDescent="0.25">
      <c r="A140" s="54">
        <v>41180</v>
      </c>
      <c r="B140">
        <f>_xll.BDH($B$1,"PX_LAST",$A140,$A140,"Days=A","Fill=P")</f>
        <v>2.6</v>
      </c>
      <c r="C140">
        <f>_xll.BDH(C$1,"PX_LAST",$A140,$A140,"Days=A","Fill=P")</f>
        <v>1.5</v>
      </c>
      <c r="D140">
        <f>_xll.BDH(D$1,"PX_LAST",$A140,$A140,"Days=A","Fill=P")</f>
        <v>0</v>
      </c>
      <c r="E140">
        <f t="shared" si="9"/>
        <v>0</v>
      </c>
      <c r="F140">
        <f t="shared" si="11"/>
        <v>-0.25</v>
      </c>
      <c r="G140">
        <f t="shared" si="10"/>
        <v>-1.5</v>
      </c>
      <c r="H140">
        <f t="shared" si="8"/>
        <v>-2</v>
      </c>
      <c r="I140">
        <f>IF(_xll.BDH(I$1,"PX_LAST",$A140,$A140,"Days=A","Fill=P")="#N/A N/A","",_xll.BDH(I$1,"PX_LAST",$A140,$A140,"Days=A","Fill=P"))</f>
        <v>136.625</v>
      </c>
      <c r="J140">
        <f>IF(_xll.BDH(J$1,"PX_LAST",$A140,$A140,"Days=A","Fill=P")="#N/A N/A","",_xll.BDH(J$1,"PX_LAST",$A140,$A140,"Days=A","Fill=P"))</f>
        <v>569.5</v>
      </c>
      <c r="K140" t="str">
        <f>IF(_xll.BDH(K$1,"PX_LAST",$A140,$A140,"Days=A","Fill=P")="#N/A N/A","",_xll.BDH(K$1,"PX_LAST",$A140,$A140,"Days=A","Fill=P"))</f>
        <v/>
      </c>
    </row>
    <row r="141" spans="1:11" x14ac:dyDescent="0.25">
      <c r="A141" s="54">
        <v>41213</v>
      </c>
      <c r="B141">
        <f>_xll.BDH($B$1,"PX_LAST",$A141,$A141,"Days=A","Fill=P")</f>
        <v>2.5</v>
      </c>
      <c r="C141">
        <f>_xll.BDH(C$1,"PX_LAST",$A141,$A141,"Days=A","Fill=P")</f>
        <v>1.5</v>
      </c>
      <c r="D141">
        <f>_xll.BDH(D$1,"PX_LAST",$A141,$A141,"Days=A","Fill=P")</f>
        <v>0</v>
      </c>
      <c r="E141">
        <f t="shared" si="9"/>
        <v>0</v>
      </c>
      <c r="F141">
        <f t="shared" si="11"/>
        <v>-0.25</v>
      </c>
      <c r="G141">
        <f t="shared" si="10"/>
        <v>-1.5</v>
      </c>
      <c r="H141">
        <f t="shared" si="8"/>
        <v>-2</v>
      </c>
      <c r="I141">
        <f>IF(_xll.BDH(I$1,"PX_LAST",$A141,$A141,"Days=A","Fill=P")="#N/A N/A","",_xll.BDH(I$1,"PX_LAST",$A141,$A141,"Days=A","Fill=P"))</f>
        <v>129.708</v>
      </c>
      <c r="J141">
        <f>IF(_xll.BDH(J$1,"PX_LAST",$A141,$A141,"Days=A","Fill=P")="#N/A N/A","",_xll.BDH(J$1,"PX_LAST",$A141,$A141,"Days=A","Fill=P"))</f>
        <v>529</v>
      </c>
      <c r="K141" t="str">
        <f>IF(_xll.BDH(K$1,"PX_LAST",$A141,$A141,"Days=A","Fill=P")="#N/A N/A","",_xll.BDH(K$1,"PX_LAST",$A141,$A141,"Days=A","Fill=P"))</f>
        <v/>
      </c>
    </row>
    <row r="142" spans="1:11" x14ac:dyDescent="0.25">
      <c r="A142" s="54">
        <v>41243</v>
      </c>
      <c r="B142">
        <f>_xll.BDH($B$1,"PX_LAST",$A142,$A142,"Days=A","Fill=P")</f>
        <v>2.2000000000000002</v>
      </c>
      <c r="C142">
        <f>_xll.BDH(C$1,"PX_LAST",$A142,$A142,"Days=A","Fill=P")</f>
        <v>1.4</v>
      </c>
      <c r="D142">
        <f>_xll.BDH(D$1,"PX_LAST",$A142,$A142,"Days=A","Fill=P")</f>
        <v>0</v>
      </c>
      <c r="E142">
        <f t="shared" si="9"/>
        <v>0</v>
      </c>
      <c r="F142">
        <f t="shared" si="11"/>
        <v>-0.25</v>
      </c>
      <c r="G142">
        <f t="shared" si="10"/>
        <v>-1.4</v>
      </c>
      <c r="H142">
        <f t="shared" si="8"/>
        <v>-2</v>
      </c>
      <c r="I142">
        <f>IF(_xll.BDH(I$1,"PX_LAST",$A142,$A142,"Days=A","Fill=P")="#N/A N/A","",_xll.BDH(I$1,"PX_LAST",$A142,$A142,"Days=A","Fill=P"))</f>
        <v>123.33499999999999</v>
      </c>
      <c r="J142">
        <f>IF(_xll.BDH(J$1,"PX_LAST",$A142,$A142,"Days=A","Fill=P")="#N/A N/A","",_xll.BDH(J$1,"PX_LAST",$A142,$A142,"Days=A","Fill=P"))</f>
        <v>497.5</v>
      </c>
      <c r="K142" t="str">
        <f>IF(_xll.BDH(K$1,"PX_LAST",$A142,$A142,"Days=A","Fill=P")="#N/A N/A","",_xll.BDH(K$1,"PX_LAST",$A142,$A142,"Days=A","Fill=P"))</f>
        <v/>
      </c>
    </row>
    <row r="143" spans="1:11" x14ac:dyDescent="0.25">
      <c r="A143" s="54">
        <v>41274</v>
      </c>
      <c r="B143">
        <f>_xll.BDH($B$1,"PX_LAST",$A143,$A143,"Days=A","Fill=P")</f>
        <v>2.2000000000000002</v>
      </c>
      <c r="C143">
        <f>_xll.BDH(C$1,"PX_LAST",$A143,$A143,"Days=A","Fill=P")</f>
        <v>1.5</v>
      </c>
      <c r="D143">
        <f>_xll.BDH(D$1,"PX_LAST",$A143,$A143,"Days=A","Fill=P")</f>
        <v>0</v>
      </c>
      <c r="E143">
        <f t="shared" si="9"/>
        <v>0</v>
      </c>
      <c r="F143">
        <f t="shared" si="11"/>
        <v>-0.25</v>
      </c>
      <c r="G143">
        <f t="shared" si="10"/>
        <v>-1.5</v>
      </c>
      <c r="H143">
        <f t="shared" si="8"/>
        <v>-2</v>
      </c>
      <c r="I143">
        <f>IF(_xll.BDH(I$1,"PX_LAST",$A143,$A143,"Days=A","Fill=P")="#N/A N/A","",_xll.BDH(I$1,"PX_LAST",$A143,$A143,"Days=A","Fill=P"))</f>
        <v>117.001</v>
      </c>
      <c r="J143">
        <f>IF(_xll.BDH(J$1,"PX_LAST",$A143,$A143,"Days=A","Fill=P")="#N/A N/A","",_xll.BDH(J$1,"PX_LAST",$A143,$A143,"Days=A","Fill=P"))</f>
        <v>479</v>
      </c>
      <c r="K143" t="str">
        <f>IF(_xll.BDH(K$1,"PX_LAST",$A143,$A143,"Days=A","Fill=P")="#N/A N/A","",_xll.BDH(K$1,"PX_LAST",$A143,$A143,"Days=A","Fill=P"))</f>
        <v/>
      </c>
    </row>
    <row r="144" spans="1:11" x14ac:dyDescent="0.25">
      <c r="A144" s="54">
        <v>41305</v>
      </c>
      <c r="B144">
        <f>_xll.BDH($B$1,"PX_LAST",$A144,$A144,"Days=A","Fill=P")</f>
        <v>2</v>
      </c>
      <c r="C144">
        <f>_xll.BDH(C$1,"PX_LAST",$A144,$A144,"Days=A","Fill=P")</f>
        <v>1.3</v>
      </c>
      <c r="D144">
        <f>_xll.BDH(D$1,"PX_LAST",$A144,$A144,"Days=A","Fill=P")</f>
        <v>0</v>
      </c>
      <c r="E144">
        <f t="shared" si="9"/>
        <v>0</v>
      </c>
      <c r="F144">
        <f t="shared" si="11"/>
        <v>0</v>
      </c>
      <c r="G144">
        <f t="shared" si="10"/>
        <v>-1.3</v>
      </c>
      <c r="H144">
        <f t="shared" si="8"/>
        <v>-2</v>
      </c>
      <c r="I144">
        <f>IF(_xll.BDH(I$1,"PX_LAST",$A144,$A144,"Days=A","Fill=P")="#N/A N/A","",_xll.BDH(I$1,"PX_LAST",$A144,$A144,"Days=A","Fill=P"))</f>
        <v>112.547</v>
      </c>
      <c r="J144">
        <f>IF(_xll.BDH(J$1,"PX_LAST",$A144,$A144,"Days=A","Fill=P")="#N/A N/A","",_xll.BDH(J$1,"PX_LAST",$A144,$A144,"Days=A","Fill=P"))</f>
        <v>442.66699999999997</v>
      </c>
      <c r="K144" t="str">
        <f>IF(_xll.BDH(K$1,"PX_LAST",$A144,$A144,"Days=A","Fill=P")="#N/A N/A","",_xll.BDH(K$1,"PX_LAST",$A144,$A144,"Days=A","Fill=P"))</f>
        <v/>
      </c>
    </row>
    <row r="145" spans="1:11" x14ac:dyDescent="0.25">
      <c r="A145" s="54">
        <v>41333</v>
      </c>
      <c r="B145">
        <f>_xll.BDH($B$1,"PX_LAST",$A145,$A145,"Days=A","Fill=P")</f>
        <v>1.9</v>
      </c>
      <c r="C145">
        <f>_xll.BDH(C$1,"PX_LAST",$A145,$A145,"Days=A","Fill=P")</f>
        <v>1.3</v>
      </c>
      <c r="D145">
        <f>_xll.BDH(D$1,"PX_LAST",$A145,$A145,"Days=A","Fill=P")</f>
        <v>0</v>
      </c>
      <c r="E145">
        <f t="shared" si="9"/>
        <v>0</v>
      </c>
      <c r="F145">
        <f t="shared" si="11"/>
        <v>0</v>
      </c>
      <c r="G145">
        <f t="shared" si="10"/>
        <v>-1.3</v>
      </c>
      <c r="H145">
        <f t="shared" si="8"/>
        <v>-2</v>
      </c>
      <c r="I145">
        <f>IF(_xll.BDH(I$1,"PX_LAST",$A145,$A145,"Days=A","Fill=P")="#N/A N/A","",_xll.BDH(I$1,"PX_LAST",$A145,$A145,"Days=A","Fill=P"))</f>
        <v>116.26300000000001</v>
      </c>
      <c r="J145">
        <f>IF(_xll.BDH(J$1,"PX_LAST",$A145,$A145,"Days=A","Fill=P")="#N/A N/A","",_xll.BDH(J$1,"PX_LAST",$A145,$A145,"Days=A","Fill=P"))</f>
        <v>446.5</v>
      </c>
      <c r="K145" t="str">
        <f>IF(_xll.BDH(K$1,"PX_LAST",$A145,$A145,"Days=A","Fill=P")="#N/A N/A","",_xll.BDH(K$1,"PX_LAST",$A145,$A145,"Days=A","Fill=P"))</f>
        <v/>
      </c>
    </row>
    <row r="146" spans="1:11" x14ac:dyDescent="0.25">
      <c r="A146" s="54">
        <v>41362</v>
      </c>
      <c r="B146">
        <f>_xll.BDH($B$1,"PX_LAST",$A146,$A146,"Days=A","Fill=P")</f>
        <v>1.9</v>
      </c>
      <c r="C146">
        <f>_xll.BDH(C$1,"PX_LAST",$A146,$A146,"Days=A","Fill=P")</f>
        <v>1.3</v>
      </c>
      <c r="D146">
        <f>_xll.BDH(D$1,"PX_LAST",$A146,$A146,"Days=A","Fill=P")</f>
        <v>0</v>
      </c>
      <c r="E146">
        <f t="shared" si="9"/>
        <v>0</v>
      </c>
      <c r="F146">
        <f t="shared" si="11"/>
        <v>0</v>
      </c>
      <c r="G146">
        <f t="shared" si="10"/>
        <v>-1.3</v>
      </c>
      <c r="H146">
        <f t="shared" si="8"/>
        <v>-2</v>
      </c>
      <c r="I146">
        <f>IF(_xll.BDH(I$1,"PX_LAST",$A146,$A146,"Days=A","Fill=P")="#N/A N/A","",_xll.BDH(I$1,"PX_LAST",$A146,$A146,"Days=A","Fill=P"))</f>
        <v>126.166</v>
      </c>
      <c r="J146">
        <f>IF(_xll.BDH(J$1,"PX_LAST",$A146,$A146,"Days=A","Fill=P")="#N/A N/A","",_xll.BDH(J$1,"PX_LAST",$A146,$A146,"Days=A","Fill=P"))</f>
        <v>486.70400000000001</v>
      </c>
      <c r="K146" t="str">
        <f>IF(_xll.BDH(K$1,"PX_LAST",$A146,$A146,"Days=A","Fill=P")="#N/A N/A","",_xll.BDH(K$1,"PX_LAST",$A146,$A146,"Days=A","Fill=P"))</f>
        <v/>
      </c>
    </row>
    <row r="147" spans="1:11" x14ac:dyDescent="0.25">
      <c r="A147" s="54">
        <v>41394</v>
      </c>
      <c r="B147">
        <f>_xll.BDH($B$1,"PX_LAST",$A147,$A147,"Days=A","Fill=P")</f>
        <v>1.2</v>
      </c>
      <c r="C147">
        <f>_xll.BDH(C$1,"PX_LAST",$A147,$A147,"Days=A","Fill=P")</f>
        <v>1</v>
      </c>
      <c r="D147">
        <f>_xll.BDH(D$1,"PX_LAST",$A147,$A147,"Days=A","Fill=P")</f>
        <v>0</v>
      </c>
      <c r="E147">
        <f t="shared" si="9"/>
        <v>0</v>
      </c>
      <c r="F147">
        <f t="shared" si="11"/>
        <v>0</v>
      </c>
      <c r="G147">
        <f t="shared" si="10"/>
        <v>-1</v>
      </c>
      <c r="H147">
        <f t="shared" si="8"/>
        <v>-2</v>
      </c>
      <c r="I147">
        <f>IF(_xll.BDH(I$1,"PX_LAST",$A147,$A147,"Days=A","Fill=P")="#N/A N/A","",_xll.BDH(I$1,"PX_LAST",$A147,$A147,"Days=A","Fill=P"))</f>
        <v>98.275000000000006</v>
      </c>
      <c r="J147">
        <f>IF(_xll.BDH(J$1,"PX_LAST",$A147,$A147,"Days=A","Fill=P")="#N/A N/A","",_xll.BDH(J$1,"PX_LAST",$A147,$A147,"Days=A","Fill=P"))</f>
        <v>396.08300000000003</v>
      </c>
      <c r="K147" t="str">
        <f>IF(_xll.BDH(K$1,"PX_LAST",$A147,$A147,"Days=A","Fill=P")="#N/A N/A","",_xll.BDH(K$1,"PX_LAST",$A147,$A147,"Days=A","Fill=P"))</f>
        <v/>
      </c>
    </row>
    <row r="148" spans="1:11" x14ac:dyDescent="0.25">
      <c r="A148" s="54">
        <v>41425</v>
      </c>
      <c r="B148">
        <f>_xll.BDH($B$1,"PX_LAST",$A148,$A148,"Days=A","Fill=P")</f>
        <v>1.4</v>
      </c>
      <c r="C148">
        <f>_xll.BDH(C$1,"PX_LAST",$A148,$A148,"Days=A","Fill=P")</f>
        <v>1.2</v>
      </c>
      <c r="D148">
        <f>_xll.BDH(D$1,"PX_LAST",$A148,$A148,"Days=A","Fill=P")</f>
        <v>0</v>
      </c>
      <c r="E148">
        <f t="shared" si="9"/>
        <v>0</v>
      </c>
      <c r="F148">
        <f t="shared" si="11"/>
        <v>0</v>
      </c>
      <c r="G148">
        <f t="shared" si="10"/>
        <v>-1.2</v>
      </c>
      <c r="H148">
        <f t="shared" si="8"/>
        <v>-2</v>
      </c>
      <c r="I148">
        <f>IF(_xll.BDH(I$1,"PX_LAST",$A148,$A148,"Days=A","Fill=P")="#N/A N/A","",_xll.BDH(I$1,"PX_LAST",$A148,$A148,"Days=A","Fill=P"))</f>
        <v>103.25</v>
      </c>
      <c r="J148">
        <f>IF(_xll.BDH(J$1,"PX_LAST",$A148,$A148,"Days=A","Fill=P")="#N/A N/A","",_xll.BDH(J$1,"PX_LAST",$A148,$A148,"Days=A","Fill=P"))</f>
        <v>422.06299999999999</v>
      </c>
      <c r="K148" t="str">
        <f>IF(_xll.BDH(K$1,"PX_LAST",$A148,$A148,"Days=A","Fill=P")="#N/A N/A","",_xll.BDH(K$1,"PX_LAST",$A148,$A148,"Days=A","Fill=P"))</f>
        <v/>
      </c>
    </row>
    <row r="149" spans="1:11" x14ac:dyDescent="0.25">
      <c r="A149" s="54">
        <v>41453</v>
      </c>
      <c r="B149">
        <f>_xll.BDH($B$1,"PX_LAST",$A149,$A149,"Days=A","Fill=P")</f>
        <v>1.4</v>
      </c>
      <c r="C149">
        <f>_xll.BDH(C$1,"PX_LAST",$A149,$A149,"Days=A","Fill=P")</f>
        <v>1.2</v>
      </c>
      <c r="D149">
        <f>_xll.BDH(D$1,"PX_LAST",$A149,$A149,"Days=A","Fill=P")</f>
        <v>0</v>
      </c>
      <c r="E149">
        <f t="shared" si="9"/>
        <v>0</v>
      </c>
      <c r="F149">
        <f t="shared" si="11"/>
        <v>0</v>
      </c>
      <c r="G149">
        <f t="shared" si="10"/>
        <v>-1.2</v>
      </c>
      <c r="H149">
        <f t="shared" si="8"/>
        <v>-2</v>
      </c>
      <c r="I149">
        <f>IF(_xll.BDH(I$1,"PX_LAST",$A149,$A149,"Days=A","Fill=P")="#N/A N/A","",_xll.BDH(I$1,"PX_LAST",$A149,$A149,"Days=A","Fill=P"))</f>
        <v>119.5</v>
      </c>
      <c r="J149">
        <f>IF(_xll.BDH(J$1,"PX_LAST",$A149,$A149,"Days=A","Fill=P")="#N/A N/A","",_xll.BDH(J$1,"PX_LAST",$A149,$A149,"Days=A","Fill=P"))</f>
        <v>477.5</v>
      </c>
      <c r="K149" t="str">
        <f>IF(_xll.BDH(K$1,"PX_LAST",$A149,$A149,"Days=A","Fill=P")="#N/A N/A","",_xll.BDH(K$1,"PX_LAST",$A149,$A149,"Days=A","Fill=P"))</f>
        <v/>
      </c>
    </row>
    <row r="150" spans="1:11" x14ac:dyDescent="0.25">
      <c r="A150" s="54">
        <v>41486</v>
      </c>
      <c r="B150">
        <f>_xll.BDH($B$1,"PX_LAST",$A150,$A150,"Days=A","Fill=P")</f>
        <v>1.6</v>
      </c>
      <c r="C150">
        <f>_xll.BDH(C$1,"PX_LAST",$A150,$A150,"Days=A","Fill=P")</f>
        <v>1.1000000000000001</v>
      </c>
      <c r="D150">
        <f>_xll.BDH(D$1,"PX_LAST",$A150,$A150,"Days=A","Fill=P")</f>
        <v>0</v>
      </c>
      <c r="E150">
        <f t="shared" si="9"/>
        <v>0</v>
      </c>
      <c r="F150">
        <f t="shared" si="11"/>
        <v>0</v>
      </c>
      <c r="G150">
        <f t="shared" si="10"/>
        <v>-1.1000000000000001</v>
      </c>
      <c r="H150">
        <f t="shared" si="8"/>
        <v>-2</v>
      </c>
      <c r="I150">
        <f>IF(_xll.BDH(I$1,"PX_LAST",$A150,$A150,"Days=A","Fill=P")="#N/A N/A","",_xll.BDH(I$1,"PX_LAST",$A150,$A150,"Days=A","Fill=P"))</f>
        <v>99.76</v>
      </c>
      <c r="J150">
        <f>IF(_xll.BDH(J$1,"PX_LAST",$A150,$A150,"Days=A","Fill=P")="#N/A N/A","",_xll.BDH(J$1,"PX_LAST",$A150,$A150,"Days=A","Fill=P"))</f>
        <v>403.85399999999998</v>
      </c>
      <c r="K150" t="str">
        <f>IF(_xll.BDH(K$1,"PX_LAST",$A150,$A150,"Days=A","Fill=P")="#N/A N/A","",_xll.BDH(K$1,"PX_LAST",$A150,$A150,"Days=A","Fill=P"))</f>
        <v/>
      </c>
    </row>
    <row r="151" spans="1:11" x14ac:dyDescent="0.25">
      <c r="A151" s="54">
        <v>41516</v>
      </c>
      <c r="B151">
        <f>_xll.BDH($B$1,"PX_LAST",$A151,$A151,"Days=A","Fill=P")</f>
        <v>1.6</v>
      </c>
      <c r="C151">
        <f>_xll.BDH(C$1,"PX_LAST",$A151,$A151,"Days=A","Fill=P")</f>
        <v>1.1000000000000001</v>
      </c>
      <c r="D151">
        <f>_xll.BDH(D$1,"PX_LAST",$A151,$A151,"Days=A","Fill=P")</f>
        <v>0</v>
      </c>
      <c r="E151">
        <f t="shared" si="9"/>
        <v>0</v>
      </c>
      <c r="F151">
        <f t="shared" si="11"/>
        <v>0</v>
      </c>
      <c r="G151">
        <f t="shared" si="10"/>
        <v>-1.1000000000000001</v>
      </c>
      <c r="H151">
        <f t="shared" si="8"/>
        <v>-2</v>
      </c>
      <c r="I151">
        <f>IF(_xll.BDH(I$1,"PX_LAST",$A151,$A151,"Days=A","Fill=P")="#N/A N/A","",_xll.BDH(I$1,"PX_LAST",$A151,$A151,"Days=A","Fill=P"))</f>
        <v>107.26600000000001</v>
      </c>
      <c r="J151">
        <f>IF(_xll.BDH(J$1,"PX_LAST",$A151,$A151,"Days=A","Fill=P")="#N/A N/A","",_xll.BDH(J$1,"PX_LAST",$A151,$A151,"Days=A","Fill=P"))</f>
        <v>433.81299999999999</v>
      </c>
      <c r="K151" t="str">
        <f>IF(_xll.BDH(K$1,"PX_LAST",$A151,$A151,"Days=A","Fill=P")="#N/A N/A","",_xll.BDH(K$1,"PX_LAST",$A151,$A151,"Days=A","Fill=P"))</f>
        <v/>
      </c>
    </row>
    <row r="152" spans="1:11" x14ac:dyDescent="0.25">
      <c r="A152" s="54">
        <v>41547</v>
      </c>
      <c r="B152">
        <f>_xll.BDH($B$1,"PX_LAST",$A152,$A152,"Days=A","Fill=P")</f>
        <v>1.1000000000000001</v>
      </c>
      <c r="C152">
        <f>_xll.BDH(C$1,"PX_LAST",$A152,$A152,"Days=A","Fill=P")</f>
        <v>1</v>
      </c>
      <c r="D152">
        <f>_xll.BDH(D$1,"PX_LAST",$A152,$A152,"Days=A","Fill=P")</f>
        <v>0</v>
      </c>
      <c r="E152">
        <f t="shared" si="9"/>
        <v>0</v>
      </c>
      <c r="F152">
        <f t="shared" si="11"/>
        <v>0</v>
      </c>
      <c r="G152">
        <f t="shared" si="10"/>
        <v>-1</v>
      </c>
      <c r="H152">
        <f t="shared" si="8"/>
        <v>-2</v>
      </c>
      <c r="I152">
        <f>IF(_xll.BDH(I$1,"PX_LAST",$A152,$A152,"Days=A","Fill=P")="#N/A N/A","",_xll.BDH(I$1,"PX_LAST",$A152,$A152,"Days=A","Fill=P"))</f>
        <v>103.92700000000001</v>
      </c>
      <c r="J152">
        <f>IF(_xll.BDH(J$1,"PX_LAST",$A152,$A152,"Days=A","Fill=P")="#N/A N/A","",_xll.BDH(J$1,"PX_LAST",$A152,$A152,"Days=A","Fill=P"))</f>
        <v>407.22899999999998</v>
      </c>
      <c r="K152" t="str">
        <f>IF(_xll.BDH(K$1,"PX_LAST",$A152,$A152,"Days=A","Fill=P")="#N/A N/A","",_xll.BDH(K$1,"PX_LAST",$A152,$A152,"Days=A","Fill=P"))</f>
        <v/>
      </c>
    </row>
    <row r="153" spans="1:11" x14ac:dyDescent="0.25">
      <c r="A153" s="54">
        <v>41578</v>
      </c>
      <c r="B153">
        <f>_xll.BDH($B$1,"PX_LAST",$A153,$A153,"Days=A","Fill=P")</f>
        <v>0.7</v>
      </c>
      <c r="C153">
        <f>_xll.BDH(C$1,"PX_LAST",$A153,$A153,"Days=A","Fill=P")</f>
        <v>0.8</v>
      </c>
      <c r="D153">
        <f>_xll.BDH(D$1,"PX_LAST",$A153,$A153,"Days=A","Fill=P")</f>
        <v>0</v>
      </c>
      <c r="E153">
        <f t="shared" si="9"/>
        <v>0</v>
      </c>
      <c r="F153">
        <f t="shared" si="11"/>
        <v>0</v>
      </c>
      <c r="G153">
        <f t="shared" si="10"/>
        <v>-0.8</v>
      </c>
      <c r="H153">
        <f t="shared" si="8"/>
        <v>-2</v>
      </c>
      <c r="I153">
        <f>IF(_xll.BDH(I$1,"PX_LAST",$A153,$A153,"Days=A","Fill=P")="#N/A N/A","",_xll.BDH(I$1,"PX_LAST",$A153,$A153,"Days=A","Fill=P"))</f>
        <v>83.254999999999995</v>
      </c>
      <c r="J153">
        <f>IF(_xll.BDH(J$1,"PX_LAST",$A153,$A153,"Days=A","Fill=P")="#N/A N/A","",_xll.BDH(J$1,"PX_LAST",$A153,$A153,"Days=A","Fill=P"))</f>
        <v>341</v>
      </c>
      <c r="K153" t="str">
        <f>IF(_xll.BDH(K$1,"PX_LAST",$A153,$A153,"Days=A","Fill=P")="#N/A N/A","",_xll.BDH(K$1,"PX_LAST",$A153,$A153,"Days=A","Fill=P"))</f>
        <v/>
      </c>
    </row>
    <row r="154" spans="1:11" x14ac:dyDescent="0.25">
      <c r="A154" s="54">
        <v>41607</v>
      </c>
      <c r="B154">
        <f>_xll.BDH($B$1,"PX_LAST",$A154,$A154,"Days=A","Fill=P")</f>
        <v>0.7</v>
      </c>
      <c r="C154">
        <f>_xll.BDH(C$1,"PX_LAST",$A154,$A154,"Days=A","Fill=P")</f>
        <v>0.8</v>
      </c>
      <c r="D154">
        <f>_xll.BDH(D$1,"PX_LAST",$A154,$A154,"Days=A","Fill=P")</f>
        <v>0</v>
      </c>
      <c r="E154">
        <f t="shared" si="9"/>
        <v>0</v>
      </c>
      <c r="F154">
        <f t="shared" si="11"/>
        <v>0</v>
      </c>
      <c r="G154">
        <f t="shared" si="10"/>
        <v>-0.8</v>
      </c>
      <c r="H154">
        <f t="shared" si="8"/>
        <v>-2</v>
      </c>
      <c r="I154">
        <f>IF(_xll.BDH(I$1,"PX_LAST",$A154,$A154,"Days=A","Fill=P")="#N/A N/A","",_xll.BDH(I$1,"PX_LAST",$A154,$A154,"Days=A","Fill=P"))</f>
        <v>79.5</v>
      </c>
      <c r="J154">
        <f>IF(_xll.BDH(J$1,"PX_LAST",$A154,$A154,"Days=A","Fill=P")="#N/A N/A","",_xll.BDH(J$1,"PX_LAST",$A154,$A154,"Days=A","Fill=P"))</f>
        <v>320</v>
      </c>
      <c r="K154" t="str">
        <f>IF(_xll.BDH(K$1,"PX_LAST",$A154,$A154,"Days=A","Fill=P")="#N/A N/A","",_xll.BDH(K$1,"PX_LAST",$A154,$A154,"Days=A","Fill=P"))</f>
        <v/>
      </c>
    </row>
    <row r="155" spans="1:11" x14ac:dyDescent="0.25">
      <c r="A155" s="54">
        <v>41639</v>
      </c>
      <c r="B155">
        <f>_xll.BDH($B$1,"PX_LAST",$A155,$A155,"Days=A","Fill=P")</f>
        <v>0.8</v>
      </c>
      <c r="C155">
        <f>_xll.BDH(C$1,"PX_LAST",$A155,$A155,"Days=A","Fill=P")</f>
        <v>0.7</v>
      </c>
      <c r="D155">
        <f>_xll.BDH(D$1,"PX_LAST",$A155,$A155,"Days=A","Fill=P")</f>
        <v>0</v>
      </c>
      <c r="E155">
        <f t="shared" si="9"/>
        <v>0</v>
      </c>
      <c r="F155">
        <f t="shared" si="11"/>
        <v>0</v>
      </c>
      <c r="G155">
        <f t="shared" si="10"/>
        <v>-0.7</v>
      </c>
      <c r="H155">
        <f t="shared" si="8"/>
        <v>-2</v>
      </c>
      <c r="I155">
        <f>IF(_xll.BDH(I$1,"PX_LAST",$A155,$A155,"Days=A","Fill=P")="#N/A N/A","",_xll.BDH(I$1,"PX_LAST",$A155,$A155,"Days=A","Fill=P"))</f>
        <v>70.126000000000005</v>
      </c>
      <c r="J155">
        <f>IF(_xll.BDH(J$1,"PX_LAST",$A155,$A155,"Days=A","Fill=P")="#N/A N/A","",_xll.BDH(J$1,"PX_LAST",$A155,$A155,"Days=A","Fill=P"))</f>
        <v>286.15600000000001</v>
      </c>
      <c r="K155" t="str">
        <f>IF(_xll.BDH(K$1,"PX_LAST",$A155,$A155,"Days=A","Fill=P")="#N/A N/A","",_xll.BDH(K$1,"PX_LAST",$A155,$A155,"Days=A","Fill=P"))</f>
        <v/>
      </c>
    </row>
    <row r="156" spans="1:11" x14ac:dyDescent="0.25">
      <c r="A156" s="54">
        <v>41670</v>
      </c>
      <c r="B156">
        <f>_xll.BDH($B$1,"PX_LAST",$A156,$A156,"Days=A","Fill=P")</f>
        <v>0.8</v>
      </c>
      <c r="C156">
        <f>_xll.BDH(C$1,"PX_LAST",$A156,$A156,"Days=A","Fill=P")</f>
        <v>0.8</v>
      </c>
      <c r="D156">
        <f>_xll.BDH(D$1,"PX_LAST",$A156,$A156,"Days=A","Fill=P")</f>
        <v>0</v>
      </c>
      <c r="E156">
        <f t="shared" si="9"/>
        <v>0</v>
      </c>
      <c r="F156">
        <f t="shared" si="11"/>
        <v>0</v>
      </c>
      <c r="G156">
        <f t="shared" si="10"/>
        <v>-0.8</v>
      </c>
      <c r="H156">
        <f t="shared" si="8"/>
        <v>-2</v>
      </c>
      <c r="I156">
        <f>IF(_xll.BDH(I$1,"PX_LAST",$A156,$A156,"Days=A","Fill=P")="#N/A N/A","",_xll.BDH(I$1,"PX_LAST",$A156,$A156,"Days=A","Fill=P"))</f>
        <v>81.906000000000006</v>
      </c>
      <c r="J156">
        <f>IF(_xll.BDH(J$1,"PX_LAST",$A156,$A156,"Days=A","Fill=P")="#N/A N/A","",_xll.BDH(J$1,"PX_LAST",$A156,$A156,"Days=A","Fill=P"))</f>
        <v>316.125</v>
      </c>
      <c r="K156" t="str">
        <f>IF(_xll.BDH(K$1,"PX_LAST",$A156,$A156,"Days=A","Fill=P")="#N/A N/A","",_xll.BDH(K$1,"PX_LAST",$A156,$A156,"Days=A","Fill=P"))</f>
        <v/>
      </c>
    </row>
    <row r="157" spans="1:11" x14ac:dyDescent="0.25">
      <c r="A157" s="54">
        <v>41698</v>
      </c>
      <c r="B157">
        <f>_xll.BDH($B$1,"PX_LAST",$A157,$A157,"Days=A","Fill=P")</f>
        <v>0.7</v>
      </c>
      <c r="C157">
        <f>_xll.BDH(C$1,"PX_LAST",$A157,$A157,"Days=A","Fill=P")</f>
        <v>1</v>
      </c>
      <c r="D157">
        <f>_xll.BDH(D$1,"PX_LAST",$A157,$A157,"Days=A","Fill=P")</f>
        <v>0</v>
      </c>
      <c r="E157">
        <f t="shared" si="9"/>
        <v>0</v>
      </c>
      <c r="F157">
        <f t="shared" si="11"/>
        <v>0</v>
      </c>
      <c r="G157">
        <f t="shared" si="10"/>
        <v>-1</v>
      </c>
      <c r="H157">
        <f t="shared" si="8"/>
        <v>-2</v>
      </c>
      <c r="I157">
        <f>IF(_xll.BDH(I$1,"PX_LAST",$A157,$A157,"Days=A","Fill=P")="#N/A N/A","",_xll.BDH(I$1,"PX_LAST",$A157,$A157,"Days=A","Fill=P"))</f>
        <v>70.406000000000006</v>
      </c>
      <c r="J157">
        <f>IF(_xll.BDH(J$1,"PX_LAST",$A157,$A157,"Days=A","Fill=P")="#N/A N/A","",_xll.BDH(J$1,"PX_LAST",$A157,$A157,"Days=A","Fill=P"))</f>
        <v>256.375</v>
      </c>
      <c r="K157" t="str">
        <f>IF(_xll.BDH(K$1,"PX_LAST",$A157,$A157,"Days=A","Fill=P")="#N/A N/A","",_xll.BDH(K$1,"PX_LAST",$A157,$A157,"Days=A","Fill=P"))</f>
        <v/>
      </c>
    </row>
    <row r="158" spans="1:11" x14ac:dyDescent="0.25">
      <c r="A158" s="54">
        <v>41729</v>
      </c>
      <c r="B158">
        <f>_xll.BDH($B$1,"PX_LAST",$A158,$A158,"Days=A","Fill=P")</f>
        <v>0.5</v>
      </c>
      <c r="C158">
        <f>_xll.BDH(C$1,"PX_LAST",$A158,$A158,"Days=A","Fill=P")</f>
        <v>0.7</v>
      </c>
      <c r="D158">
        <f>_xll.BDH(D$1,"PX_LAST",$A158,$A158,"Days=A","Fill=P")</f>
        <v>0</v>
      </c>
      <c r="E158">
        <f t="shared" si="9"/>
        <v>0</v>
      </c>
      <c r="F158">
        <f t="shared" si="11"/>
        <v>0</v>
      </c>
      <c r="G158">
        <f t="shared" si="10"/>
        <v>-0.7</v>
      </c>
      <c r="H158">
        <f t="shared" si="8"/>
        <v>-2</v>
      </c>
      <c r="I158">
        <f>IF(_xll.BDH(I$1,"PX_LAST",$A158,$A158,"Days=A","Fill=P")="#N/A N/A","",_xll.BDH(I$1,"PX_LAST",$A158,$A158,"Days=A","Fill=P"))</f>
        <v>75.924999999999997</v>
      </c>
      <c r="J158">
        <f>IF(_xll.BDH(J$1,"PX_LAST",$A158,$A158,"Days=A","Fill=P")="#N/A N/A","",_xll.BDH(J$1,"PX_LAST",$A158,$A158,"Days=A","Fill=P"))</f>
        <v>285.375</v>
      </c>
      <c r="K158" t="str">
        <f>IF(_xll.BDH(K$1,"PX_LAST",$A158,$A158,"Days=A","Fill=P")="#N/A N/A","",_xll.BDH(K$1,"PX_LAST",$A158,$A158,"Days=A","Fill=P"))</f>
        <v/>
      </c>
    </row>
    <row r="159" spans="1:11" x14ac:dyDescent="0.25">
      <c r="A159" s="54">
        <v>41759</v>
      </c>
      <c r="B159">
        <f>_xll.BDH($B$1,"PX_LAST",$A159,$A159,"Days=A","Fill=P")</f>
        <v>0.7</v>
      </c>
      <c r="C159">
        <f>_xll.BDH(C$1,"PX_LAST",$A159,$A159,"Days=A","Fill=P")</f>
        <v>1</v>
      </c>
      <c r="D159">
        <f>_xll.BDH(D$1,"PX_LAST",$A159,$A159,"Days=A","Fill=P")</f>
        <v>0</v>
      </c>
      <c r="E159">
        <f t="shared" si="9"/>
        <v>0</v>
      </c>
      <c r="F159">
        <f t="shared" si="11"/>
        <v>0</v>
      </c>
      <c r="G159">
        <f t="shared" si="10"/>
        <v>-1</v>
      </c>
      <c r="H159">
        <f t="shared" si="8"/>
        <v>-2</v>
      </c>
      <c r="I159">
        <f>IF(_xll.BDH(I$1,"PX_LAST",$A159,$A159,"Days=A","Fill=P")="#N/A N/A","",_xll.BDH(I$1,"PX_LAST",$A159,$A159,"Days=A","Fill=P"))</f>
        <v>70.125</v>
      </c>
      <c r="J159">
        <f>IF(_xll.BDH(J$1,"PX_LAST",$A159,$A159,"Days=A","Fill=P")="#N/A N/A","",_xll.BDH(J$1,"PX_LAST",$A159,$A159,"Days=A","Fill=P"))</f>
        <v>272.625</v>
      </c>
      <c r="K159" t="str">
        <f>IF(_xll.BDH(K$1,"PX_LAST",$A159,$A159,"Days=A","Fill=P")="#N/A N/A","",_xll.BDH(K$1,"PX_LAST",$A159,$A159,"Days=A","Fill=P"))</f>
        <v/>
      </c>
    </row>
    <row r="160" spans="1:11" x14ac:dyDescent="0.25">
      <c r="A160" s="54">
        <v>41789</v>
      </c>
      <c r="B160">
        <f>_xll.BDH($B$1,"PX_LAST",$A160,$A160,"Days=A","Fill=P")</f>
        <v>0.7</v>
      </c>
      <c r="C160">
        <f>_xll.BDH(C$1,"PX_LAST",$A160,$A160,"Days=A","Fill=P")</f>
        <v>1</v>
      </c>
      <c r="D160">
        <f>_xll.BDH(D$1,"PX_LAST",$A160,$A160,"Days=A","Fill=P")</f>
        <v>0</v>
      </c>
      <c r="E160">
        <f t="shared" si="9"/>
        <v>0</v>
      </c>
      <c r="F160">
        <f t="shared" si="11"/>
        <v>0</v>
      </c>
      <c r="G160">
        <f t="shared" si="10"/>
        <v>-1</v>
      </c>
      <c r="H160">
        <f t="shared" si="8"/>
        <v>-2</v>
      </c>
      <c r="I160">
        <f>IF(_xll.BDH(I$1,"PX_LAST",$A160,$A160,"Days=A","Fill=P")="#N/A N/A","",_xll.BDH(I$1,"PX_LAST",$A160,$A160,"Days=A","Fill=P"))</f>
        <v>65.852999999999994</v>
      </c>
      <c r="J160">
        <f>IF(_xll.BDH(J$1,"PX_LAST",$A160,$A160,"Days=A","Fill=P")="#N/A N/A","",_xll.BDH(J$1,"PX_LAST",$A160,$A160,"Days=A","Fill=P"))</f>
        <v>253.71899999999999</v>
      </c>
      <c r="K160" t="str">
        <f>IF(_xll.BDH(K$1,"PX_LAST",$A160,$A160,"Days=A","Fill=P")="#N/A N/A","",_xll.BDH(K$1,"PX_LAST",$A160,$A160,"Days=A","Fill=P"))</f>
        <v/>
      </c>
    </row>
    <row r="161" spans="1:11" x14ac:dyDescent="0.25">
      <c r="A161" s="54">
        <v>41820</v>
      </c>
      <c r="B161">
        <f>_xll.BDH($B$1,"PX_LAST",$A161,$A161,"Days=A","Fill=P")</f>
        <v>0.5</v>
      </c>
      <c r="C161">
        <f>_xll.BDH(C$1,"PX_LAST",$A161,$A161,"Days=A","Fill=P")</f>
        <v>0.8</v>
      </c>
      <c r="D161">
        <f>_xll.BDH(D$1,"PX_LAST",$A161,$A161,"Days=A","Fill=P")</f>
        <v>-0.1</v>
      </c>
      <c r="E161">
        <f t="shared" si="9"/>
        <v>-0.1</v>
      </c>
      <c r="F161">
        <f t="shared" si="11"/>
        <v>-0.1</v>
      </c>
      <c r="G161">
        <f t="shared" si="10"/>
        <v>-0.9</v>
      </c>
      <c r="H161">
        <f t="shared" si="8"/>
        <v>-2.1</v>
      </c>
      <c r="I161">
        <f>IF(_xll.BDH(I$1,"PX_LAST",$A161,$A161,"Days=A","Fill=P")="#N/A N/A","",_xll.BDH(I$1,"PX_LAST",$A161,$A161,"Days=A","Fill=P"))</f>
        <v>62.25</v>
      </c>
      <c r="J161">
        <f>IF(_xll.BDH(J$1,"PX_LAST",$A161,$A161,"Days=A","Fill=P")="#N/A N/A","",_xll.BDH(J$1,"PX_LAST",$A161,$A161,"Days=A","Fill=P"))</f>
        <v>241.75</v>
      </c>
      <c r="K161" t="str">
        <f>IF(_xll.BDH(K$1,"PX_LAST",$A161,$A161,"Days=A","Fill=P")="#N/A N/A","",_xll.BDH(K$1,"PX_LAST",$A161,$A161,"Days=A","Fill=P"))</f>
        <v/>
      </c>
    </row>
    <row r="162" spans="1:11" x14ac:dyDescent="0.25">
      <c r="A162" s="54">
        <v>41851</v>
      </c>
      <c r="B162">
        <f>_xll.BDH($B$1,"PX_LAST",$A162,$A162,"Days=A","Fill=P")</f>
        <v>0.4</v>
      </c>
      <c r="C162">
        <f>_xll.BDH(C$1,"PX_LAST",$A162,$A162,"Days=A","Fill=P")</f>
        <v>0.8</v>
      </c>
      <c r="D162">
        <f>_xll.BDH(D$1,"PX_LAST",$A162,$A162,"Days=A","Fill=P")</f>
        <v>-0.1</v>
      </c>
      <c r="E162">
        <f t="shared" si="9"/>
        <v>0</v>
      </c>
      <c r="F162">
        <f t="shared" si="11"/>
        <v>-0.1</v>
      </c>
      <c r="G162">
        <f t="shared" si="10"/>
        <v>-0.9</v>
      </c>
      <c r="H162">
        <f t="shared" si="8"/>
        <v>-2.1</v>
      </c>
      <c r="I162">
        <f>IF(_xll.BDH(I$1,"PX_LAST",$A162,$A162,"Days=A","Fill=P")="#N/A N/A","",_xll.BDH(I$1,"PX_LAST",$A162,$A162,"Days=A","Fill=P"))</f>
        <v>65.319000000000003</v>
      </c>
      <c r="J162">
        <f>IF(_xll.BDH(J$1,"PX_LAST",$A162,$A162,"Days=A","Fill=P")="#N/A N/A","",_xll.BDH(J$1,"PX_LAST",$A162,$A162,"Days=A","Fill=P"))</f>
        <v>263.40600000000001</v>
      </c>
      <c r="K162" t="str">
        <f>IF(_xll.BDH(K$1,"PX_LAST",$A162,$A162,"Days=A","Fill=P")="#N/A N/A","",_xll.BDH(K$1,"PX_LAST",$A162,$A162,"Days=A","Fill=P"))</f>
        <v/>
      </c>
    </row>
    <row r="163" spans="1:11" x14ac:dyDescent="0.25">
      <c r="A163" s="54">
        <v>41880</v>
      </c>
      <c r="B163">
        <f>_xll.BDH($B$1,"PX_LAST",$A163,$A163,"Days=A","Fill=P")</f>
        <v>0.4</v>
      </c>
      <c r="C163">
        <f>_xll.BDH(C$1,"PX_LAST",$A163,$A163,"Days=A","Fill=P")</f>
        <v>0.8</v>
      </c>
      <c r="D163">
        <f>_xll.BDH(D$1,"PX_LAST",$A163,$A163,"Days=A","Fill=P")</f>
        <v>-0.1</v>
      </c>
      <c r="E163">
        <f t="shared" si="9"/>
        <v>0</v>
      </c>
      <c r="F163">
        <f t="shared" si="11"/>
        <v>-0.1</v>
      </c>
      <c r="G163">
        <f t="shared" si="10"/>
        <v>-0.9</v>
      </c>
      <c r="H163">
        <f t="shared" si="8"/>
        <v>-2.1</v>
      </c>
      <c r="I163">
        <f>IF(_xll.BDH(I$1,"PX_LAST",$A163,$A163,"Days=A","Fill=P")="#N/A N/A","",_xll.BDH(I$1,"PX_LAST",$A163,$A163,"Days=A","Fill=P"))</f>
        <v>59.75</v>
      </c>
      <c r="J163">
        <f>IF(_xll.BDH(J$1,"PX_LAST",$A163,$A163,"Days=A","Fill=P")="#N/A N/A","",_xll.BDH(J$1,"PX_LAST",$A163,$A163,"Days=A","Fill=P"))</f>
        <v>241.75</v>
      </c>
      <c r="K163" t="str">
        <f>IF(_xll.BDH(K$1,"PX_LAST",$A163,$A163,"Days=A","Fill=P")="#N/A N/A","",_xll.BDH(K$1,"PX_LAST",$A163,$A163,"Days=A","Fill=P"))</f>
        <v/>
      </c>
    </row>
    <row r="164" spans="1:11" x14ac:dyDescent="0.25">
      <c r="A164" s="54">
        <v>41912</v>
      </c>
      <c r="B164">
        <f>_xll.BDH($B$1,"PX_LAST",$A164,$A164,"Days=A","Fill=P")</f>
        <v>0.3</v>
      </c>
      <c r="C164">
        <f>_xll.BDH(C$1,"PX_LAST",$A164,$A164,"Days=A","Fill=P")</f>
        <v>0.8</v>
      </c>
      <c r="D164">
        <f>_xll.BDH(D$1,"PX_LAST",$A164,$A164,"Days=A","Fill=P")</f>
        <v>-0.2</v>
      </c>
      <c r="E164">
        <f t="shared" si="9"/>
        <v>-0.1</v>
      </c>
      <c r="F164">
        <f t="shared" si="11"/>
        <v>-0.2</v>
      </c>
      <c r="G164">
        <f t="shared" si="10"/>
        <v>-1</v>
      </c>
      <c r="H164">
        <f t="shared" si="8"/>
        <v>-2.2000000000000002</v>
      </c>
      <c r="I164">
        <f>IF(_xll.BDH(I$1,"PX_LAST",$A164,$A164,"Days=A","Fill=P")="#N/A N/A","",_xll.BDH(I$1,"PX_LAST",$A164,$A164,"Days=A","Fill=P"))</f>
        <v>62.575000000000003</v>
      </c>
      <c r="J164">
        <f>IF(_xll.BDH(J$1,"PX_LAST",$A164,$A164,"Days=A","Fill=P")="#N/A N/A","",_xll.BDH(J$1,"PX_LAST",$A164,$A164,"Days=A","Fill=P"))</f>
        <v>257.18799999999999</v>
      </c>
      <c r="K164" t="str">
        <f>IF(_xll.BDH(K$1,"PX_LAST",$A164,$A164,"Days=A","Fill=P")="#N/A N/A","",_xll.BDH(K$1,"PX_LAST",$A164,$A164,"Days=A","Fill=P"))</f>
        <v/>
      </c>
    </row>
    <row r="165" spans="1:11" x14ac:dyDescent="0.25">
      <c r="A165" s="54">
        <v>41943</v>
      </c>
      <c r="B165">
        <f>_xll.BDH($B$1,"PX_LAST",$A165,$A165,"Days=A","Fill=P")</f>
        <v>0.4</v>
      </c>
      <c r="C165">
        <f>_xll.BDH(C$1,"PX_LAST",$A165,$A165,"Days=A","Fill=P")</f>
        <v>0.7</v>
      </c>
      <c r="D165">
        <f>_xll.BDH(D$1,"PX_LAST",$A165,$A165,"Days=A","Fill=P")</f>
        <v>-0.2</v>
      </c>
      <c r="E165">
        <f t="shared" si="9"/>
        <v>0</v>
      </c>
      <c r="F165">
        <f t="shared" si="11"/>
        <v>-0.2</v>
      </c>
      <c r="G165">
        <f t="shared" si="10"/>
        <v>-0.89999999999999991</v>
      </c>
      <c r="H165">
        <f t="shared" si="8"/>
        <v>-2.2000000000000002</v>
      </c>
      <c r="I165">
        <f>IF(_xll.BDH(I$1,"PX_LAST",$A165,$A165,"Days=A","Fill=P")="#N/A N/A","",_xll.BDH(I$1,"PX_LAST",$A165,$A165,"Days=A","Fill=P"))</f>
        <v>64.896000000000001</v>
      </c>
      <c r="J165">
        <f>IF(_xll.BDH(J$1,"PX_LAST",$A165,$A165,"Days=A","Fill=P")="#N/A N/A","",_xll.BDH(J$1,"PX_LAST",$A165,$A165,"Days=A","Fill=P"))</f>
        <v>354.625</v>
      </c>
      <c r="K165" t="str">
        <f>IF(_xll.BDH(K$1,"PX_LAST",$A165,$A165,"Days=A","Fill=P")="#N/A N/A","",_xll.BDH(K$1,"PX_LAST",$A165,$A165,"Days=A","Fill=P"))</f>
        <v/>
      </c>
    </row>
    <row r="166" spans="1:11" x14ac:dyDescent="0.25">
      <c r="A166" s="54">
        <v>41971</v>
      </c>
      <c r="B166">
        <f>_xll.BDH($B$1,"PX_LAST",$A166,$A166,"Days=A","Fill=P")</f>
        <v>0.4</v>
      </c>
      <c r="C166">
        <f>_xll.BDH(C$1,"PX_LAST",$A166,$A166,"Days=A","Fill=P")</f>
        <v>0.7</v>
      </c>
      <c r="D166">
        <f>_xll.BDH(D$1,"PX_LAST",$A166,$A166,"Days=A","Fill=P")</f>
        <v>-0.2</v>
      </c>
      <c r="E166">
        <f t="shared" si="9"/>
        <v>0</v>
      </c>
      <c r="F166">
        <f t="shared" si="11"/>
        <v>-0.2</v>
      </c>
      <c r="G166">
        <f t="shared" si="10"/>
        <v>-0.89999999999999991</v>
      </c>
      <c r="H166">
        <f t="shared" si="8"/>
        <v>-2.2000000000000002</v>
      </c>
      <c r="I166">
        <f>IF(_xll.BDH(I$1,"PX_LAST",$A166,$A166,"Days=A","Fill=P")="#N/A N/A","",_xll.BDH(I$1,"PX_LAST",$A166,$A166,"Days=A","Fill=P"))</f>
        <v>57.656999999999996</v>
      </c>
      <c r="J166">
        <f>IF(_xll.BDH(J$1,"PX_LAST",$A166,$A166,"Days=A","Fill=P")="#N/A N/A","",_xll.BDH(J$1,"PX_LAST",$A166,$A166,"Days=A","Fill=P"))</f>
        <v>318.93799999999999</v>
      </c>
      <c r="K166" t="str">
        <f>IF(_xll.BDH(K$1,"PX_LAST",$A166,$A166,"Days=A","Fill=P")="#N/A N/A","",_xll.BDH(K$1,"PX_LAST",$A166,$A166,"Days=A","Fill=P"))</f>
        <v/>
      </c>
    </row>
    <row r="167" spans="1:11" x14ac:dyDescent="0.25">
      <c r="A167" s="54">
        <v>42004</v>
      </c>
      <c r="B167">
        <f>_xll.BDH($B$1,"PX_LAST",$A167,$A167,"Days=A","Fill=P")</f>
        <v>-0.2</v>
      </c>
      <c r="C167">
        <f>_xll.BDH(C$1,"PX_LAST",$A167,$A167,"Days=A","Fill=P")</f>
        <v>0.7</v>
      </c>
      <c r="D167">
        <f>_xll.BDH(D$1,"PX_LAST",$A167,$A167,"Days=A","Fill=P")</f>
        <v>-0.2</v>
      </c>
      <c r="E167">
        <f t="shared" si="9"/>
        <v>0</v>
      </c>
      <c r="F167">
        <f t="shared" si="11"/>
        <v>-0.1</v>
      </c>
      <c r="G167">
        <f t="shared" si="10"/>
        <v>-0.89999999999999991</v>
      </c>
      <c r="H167">
        <f t="shared" si="8"/>
        <v>-2.2000000000000002</v>
      </c>
      <c r="I167">
        <f>IF(_xll.BDH(I$1,"PX_LAST",$A167,$A167,"Days=A","Fill=P")="#N/A N/A","",_xll.BDH(I$1,"PX_LAST",$A167,$A167,"Days=A","Fill=P"))</f>
        <v>62.75</v>
      </c>
      <c r="J167">
        <f>IF(_xll.BDH(J$1,"PX_LAST",$A167,$A167,"Days=A","Fill=P")="#N/A N/A","",_xll.BDH(J$1,"PX_LAST",$A167,$A167,"Days=A","Fill=P"))</f>
        <v>345</v>
      </c>
      <c r="K167" t="str">
        <f>IF(_xll.BDH(K$1,"PX_LAST",$A167,$A167,"Days=A","Fill=P")="#N/A N/A","",_xll.BDH(K$1,"PX_LAST",$A167,$A167,"Days=A","Fill=P"))</f>
        <v/>
      </c>
    </row>
    <row r="168" spans="1:11" x14ac:dyDescent="0.25">
      <c r="A168" s="54">
        <v>42034</v>
      </c>
      <c r="B168">
        <f>_xll.BDH($B$1,"PX_LAST",$A168,$A168,"Days=A","Fill=P")</f>
        <v>-0.2</v>
      </c>
      <c r="C168">
        <f>_xll.BDH(C$1,"PX_LAST",$A168,$A168,"Days=A","Fill=P")</f>
        <v>0.7</v>
      </c>
      <c r="D168">
        <f>_xll.BDH(D$1,"PX_LAST",$A168,$A168,"Days=A","Fill=P")</f>
        <v>-0.2</v>
      </c>
      <c r="E168">
        <f t="shared" si="9"/>
        <v>0</v>
      </c>
      <c r="F168">
        <f t="shared" si="11"/>
        <v>-0.1</v>
      </c>
      <c r="G168">
        <f t="shared" si="10"/>
        <v>-0.89999999999999991</v>
      </c>
      <c r="H168">
        <f t="shared" si="8"/>
        <v>-2.2000000000000002</v>
      </c>
      <c r="I168">
        <f>IF(_xll.BDH(I$1,"PX_LAST",$A168,$A168,"Days=A","Fill=P")="#N/A N/A","",_xll.BDH(I$1,"PX_LAST",$A168,$A168,"Days=A","Fill=P"))</f>
        <v>59.95</v>
      </c>
      <c r="J168">
        <f>IF(_xll.BDH(J$1,"PX_LAST",$A168,$A168,"Days=A","Fill=P")="#N/A N/A","",_xll.BDH(J$1,"PX_LAST",$A168,$A168,"Days=A","Fill=P"))</f>
        <v>325.45800000000003</v>
      </c>
      <c r="K168" t="str">
        <f>IF(_xll.BDH(K$1,"PX_LAST",$A168,$A168,"Days=A","Fill=P")="#N/A N/A","",_xll.BDH(K$1,"PX_LAST",$A168,$A168,"Days=A","Fill=P"))</f>
        <v/>
      </c>
    </row>
    <row r="169" spans="1:11" x14ac:dyDescent="0.25">
      <c r="A169" s="54">
        <v>42062</v>
      </c>
      <c r="B169">
        <f>_xll.BDH($B$1,"PX_LAST",$A169,$A169,"Days=A","Fill=P")</f>
        <v>-0.6</v>
      </c>
      <c r="C169">
        <f>_xll.BDH(C$1,"PX_LAST",$A169,$A169,"Days=A","Fill=P")</f>
        <v>0.6</v>
      </c>
      <c r="D169">
        <f>_xll.BDH(D$1,"PX_LAST",$A169,$A169,"Days=A","Fill=P")</f>
        <v>-0.2</v>
      </c>
      <c r="E169">
        <f t="shared" si="9"/>
        <v>0</v>
      </c>
      <c r="F169">
        <f t="shared" si="11"/>
        <v>-0.1</v>
      </c>
      <c r="G169">
        <f t="shared" si="10"/>
        <v>-0.8</v>
      </c>
      <c r="H169">
        <f t="shared" si="8"/>
        <v>-2.2000000000000002</v>
      </c>
      <c r="I169">
        <f>IF(_xll.BDH(I$1,"PX_LAST",$A169,$A169,"Days=A","Fill=P")="#N/A N/A","",_xll.BDH(I$1,"PX_LAST",$A169,$A169,"Days=A","Fill=P"))</f>
        <v>49.645000000000003</v>
      </c>
      <c r="J169">
        <f>IF(_xll.BDH(J$1,"PX_LAST",$A169,$A169,"Days=A","Fill=P")="#N/A N/A","",_xll.BDH(J$1,"PX_LAST",$A169,$A169,"Days=A","Fill=P"))</f>
        <v>261.50700000000001</v>
      </c>
      <c r="K169" t="str">
        <f>IF(_xll.BDH(K$1,"PX_LAST",$A169,$A169,"Days=A","Fill=P")="#N/A N/A","",_xll.BDH(K$1,"PX_LAST",$A169,$A169,"Days=A","Fill=P"))</f>
        <v/>
      </c>
    </row>
    <row r="170" spans="1:11" x14ac:dyDescent="0.25">
      <c r="A170" s="54">
        <v>42094</v>
      </c>
      <c r="B170">
        <f>_xll.BDH($B$1,"PX_LAST",$A170,$A170,"Days=A","Fill=P")</f>
        <v>-0.1</v>
      </c>
      <c r="C170">
        <f>_xll.BDH(C$1,"PX_LAST",$A170,$A170,"Days=A","Fill=P")</f>
        <v>0.7</v>
      </c>
      <c r="D170">
        <f>_xll.BDH(D$1,"PX_LAST",$A170,$A170,"Days=A","Fill=P")</f>
        <v>-0.2</v>
      </c>
      <c r="E170">
        <f t="shared" si="9"/>
        <v>0</v>
      </c>
      <c r="F170">
        <f t="shared" si="11"/>
        <v>0</v>
      </c>
      <c r="G170">
        <f t="shared" si="10"/>
        <v>-0.89999999999999991</v>
      </c>
      <c r="H170">
        <f t="shared" si="8"/>
        <v>-2.2000000000000002</v>
      </c>
      <c r="I170">
        <f>IF(_xll.BDH(I$1,"PX_LAST",$A170,$A170,"Days=A","Fill=P")="#N/A N/A","",_xll.BDH(I$1,"PX_LAST",$A170,$A170,"Days=A","Fill=P"))</f>
        <v>55.957000000000001</v>
      </c>
      <c r="J170">
        <f>IF(_xll.BDH(J$1,"PX_LAST",$A170,$A170,"Days=A","Fill=P")="#N/A N/A","",_xll.BDH(J$1,"PX_LAST",$A170,$A170,"Days=A","Fill=P"))</f>
        <v>261.94799999999998</v>
      </c>
      <c r="K170" t="str">
        <f>IF(_xll.BDH(K$1,"PX_LAST",$A170,$A170,"Days=A","Fill=P")="#N/A N/A","",_xll.BDH(K$1,"PX_LAST",$A170,$A170,"Days=A","Fill=P"))</f>
        <v/>
      </c>
    </row>
    <row r="171" spans="1:11" x14ac:dyDescent="0.25">
      <c r="A171" s="54">
        <v>42124</v>
      </c>
      <c r="B171">
        <f>_xll.BDH($B$1,"PX_LAST",$A171,$A171,"Days=A","Fill=P")</f>
        <v>0.2</v>
      </c>
      <c r="C171">
        <f>_xll.BDH(C$1,"PX_LAST",$A171,$A171,"Days=A","Fill=P")</f>
        <v>0.9</v>
      </c>
      <c r="D171">
        <f>_xll.BDH(D$1,"PX_LAST",$A171,$A171,"Days=A","Fill=P")</f>
        <v>-0.2</v>
      </c>
      <c r="E171">
        <f t="shared" si="9"/>
        <v>0</v>
      </c>
      <c r="F171">
        <f t="shared" si="11"/>
        <v>0</v>
      </c>
      <c r="G171">
        <f t="shared" si="10"/>
        <v>-1.1000000000000001</v>
      </c>
      <c r="H171">
        <f t="shared" si="8"/>
        <v>-2.2000000000000002</v>
      </c>
      <c r="I171">
        <f>IF(_xll.BDH(I$1,"PX_LAST",$A171,$A171,"Days=A","Fill=P")="#N/A N/A","",_xll.BDH(I$1,"PX_LAST",$A171,$A171,"Days=A","Fill=P"))</f>
        <v>60.548999999999999</v>
      </c>
      <c r="J171">
        <f>IF(_xll.BDH(J$1,"PX_LAST",$A171,$A171,"Days=A","Fill=P")="#N/A N/A","",_xll.BDH(J$1,"PX_LAST",$A171,$A171,"Days=A","Fill=P"))</f>
        <v>272.5</v>
      </c>
      <c r="K171" t="str">
        <f>IF(_xll.BDH(K$1,"PX_LAST",$A171,$A171,"Days=A","Fill=P")="#N/A N/A","",_xll.BDH(K$1,"PX_LAST",$A171,$A171,"Days=A","Fill=P"))</f>
        <v/>
      </c>
    </row>
    <row r="172" spans="1:11" x14ac:dyDescent="0.25">
      <c r="A172" s="54">
        <v>42153</v>
      </c>
      <c r="B172">
        <f>_xll.BDH($B$1,"PX_LAST",$A172,$A172,"Days=A","Fill=P")</f>
        <v>0.2</v>
      </c>
      <c r="C172">
        <f>_xll.BDH(C$1,"PX_LAST",$A172,$A172,"Days=A","Fill=P")</f>
        <v>0.9</v>
      </c>
      <c r="D172">
        <f>_xll.BDH(D$1,"PX_LAST",$A172,$A172,"Days=A","Fill=P")</f>
        <v>-0.2</v>
      </c>
      <c r="E172">
        <f t="shared" si="9"/>
        <v>0</v>
      </c>
      <c r="F172">
        <f t="shared" si="11"/>
        <v>0</v>
      </c>
      <c r="G172">
        <f t="shared" si="10"/>
        <v>-1.1000000000000001</v>
      </c>
      <c r="H172">
        <f t="shared" si="8"/>
        <v>-2.2000000000000002</v>
      </c>
      <c r="I172">
        <f>IF(_xll.BDH(I$1,"PX_LAST",$A172,$A172,"Days=A","Fill=P")="#N/A N/A","",_xll.BDH(I$1,"PX_LAST",$A172,$A172,"Days=A","Fill=P"))</f>
        <v>65.738</v>
      </c>
      <c r="J172">
        <f>IF(_xll.BDH(J$1,"PX_LAST",$A172,$A172,"Days=A","Fill=P")="#N/A N/A","",_xll.BDH(J$1,"PX_LAST",$A172,$A172,"Days=A","Fill=P"))</f>
        <v>287.27499999999998</v>
      </c>
      <c r="K172" t="str">
        <f>IF(_xll.BDH(K$1,"PX_LAST",$A172,$A172,"Days=A","Fill=P")="#N/A N/A","",_xll.BDH(K$1,"PX_LAST",$A172,$A172,"Days=A","Fill=P"))</f>
        <v/>
      </c>
    </row>
    <row r="173" spans="1:11" x14ac:dyDescent="0.25">
      <c r="A173" s="54">
        <v>42185</v>
      </c>
      <c r="B173">
        <f>_xll.BDH($B$1,"PX_LAST",$A173,$A173,"Days=A","Fill=P")</f>
        <v>0.5</v>
      </c>
      <c r="C173">
        <f>_xll.BDH(C$1,"PX_LAST",$A173,$A173,"Days=A","Fill=P")</f>
        <v>1.2</v>
      </c>
      <c r="D173">
        <f>_xll.BDH(D$1,"PX_LAST",$A173,$A173,"Days=A","Fill=P")</f>
        <v>-0.2</v>
      </c>
      <c r="E173">
        <f t="shared" si="9"/>
        <v>0</v>
      </c>
      <c r="F173">
        <f t="shared" si="11"/>
        <v>0</v>
      </c>
      <c r="G173">
        <f t="shared" si="10"/>
        <v>-1.4</v>
      </c>
      <c r="H173">
        <f t="shared" si="8"/>
        <v>-2.2000000000000002</v>
      </c>
      <c r="I173">
        <f>IF(_xll.BDH(I$1,"PX_LAST",$A173,$A173,"Days=A","Fill=P")="#N/A N/A","",_xll.BDH(I$1,"PX_LAST",$A173,$A173,"Days=A","Fill=P"))</f>
        <v>75.739999999999995</v>
      </c>
      <c r="J173">
        <f>IF(_xll.BDH(J$1,"PX_LAST",$A173,$A173,"Days=A","Fill=P")="#N/A N/A","",_xll.BDH(J$1,"PX_LAST",$A173,$A173,"Days=A","Fill=P"))</f>
        <v>329</v>
      </c>
      <c r="K173" t="str">
        <f>IF(_xll.BDH(K$1,"PX_LAST",$A173,$A173,"Days=A","Fill=P")="#N/A N/A","",_xll.BDH(K$1,"PX_LAST",$A173,$A173,"Days=A","Fill=P"))</f>
        <v/>
      </c>
    </row>
    <row r="174" spans="1:11" x14ac:dyDescent="0.25">
      <c r="A174" s="54">
        <v>42216</v>
      </c>
      <c r="B174">
        <f>_xll.BDH($B$1,"PX_LAST",$A174,$A174,"Days=A","Fill=P")</f>
        <v>0.6</v>
      </c>
      <c r="C174">
        <f>_xll.BDH(C$1,"PX_LAST",$A174,$A174,"Days=A","Fill=P")</f>
        <v>1.4</v>
      </c>
      <c r="D174">
        <f>_xll.BDH(D$1,"PX_LAST",$A174,$A174,"Days=A","Fill=P")</f>
        <v>-0.2</v>
      </c>
      <c r="E174">
        <f t="shared" si="9"/>
        <v>0</v>
      </c>
      <c r="F174">
        <f t="shared" si="11"/>
        <v>0</v>
      </c>
      <c r="G174">
        <f t="shared" si="10"/>
        <v>-1.5999999999999999</v>
      </c>
      <c r="H174">
        <f t="shared" si="8"/>
        <v>-2.2000000000000002</v>
      </c>
      <c r="I174">
        <f>IF(_xll.BDH(I$1,"PX_LAST",$A174,$A174,"Days=A","Fill=P")="#N/A N/A","",_xll.BDH(I$1,"PX_LAST",$A174,$A174,"Days=A","Fill=P"))</f>
        <v>62.25</v>
      </c>
      <c r="J174">
        <f>IF(_xll.BDH(J$1,"PX_LAST",$A174,$A174,"Days=A","Fill=P")="#N/A N/A","",_xll.BDH(J$1,"PX_LAST",$A174,$A174,"Days=A","Fill=P"))</f>
        <v>284</v>
      </c>
      <c r="K174" t="str">
        <f>IF(_xll.BDH(K$1,"PX_LAST",$A174,$A174,"Days=A","Fill=P")="#N/A N/A","",_xll.BDH(K$1,"PX_LAST",$A174,$A174,"Days=A","Fill=P"))</f>
        <v/>
      </c>
    </row>
    <row r="175" spans="1:11" x14ac:dyDescent="0.25">
      <c r="A175" s="54">
        <v>42247</v>
      </c>
      <c r="B175">
        <f>_xll.BDH($B$1,"PX_LAST",$A175,$A175,"Days=A","Fill=P")</f>
        <v>0.4</v>
      </c>
      <c r="C175">
        <f>_xll.BDH(C$1,"PX_LAST",$A175,$A175,"Days=A","Fill=P")</f>
        <v>1.4</v>
      </c>
      <c r="D175">
        <f>_xll.BDH(D$1,"PX_LAST",$A175,$A175,"Days=A","Fill=P")</f>
        <v>-0.2</v>
      </c>
      <c r="E175">
        <f t="shared" si="9"/>
        <v>0</v>
      </c>
      <c r="F175">
        <f t="shared" si="11"/>
        <v>0</v>
      </c>
      <c r="G175">
        <f t="shared" si="10"/>
        <v>-1.5999999999999999</v>
      </c>
      <c r="H175">
        <f t="shared" si="8"/>
        <v>-2.2000000000000002</v>
      </c>
      <c r="I175">
        <f>IF(_xll.BDH(I$1,"PX_LAST",$A175,$A175,"Days=A","Fill=P")="#N/A N/A","",_xll.BDH(I$1,"PX_LAST",$A175,$A175,"Days=A","Fill=P"))</f>
        <v>71.375</v>
      </c>
      <c r="J175">
        <f>IF(_xll.BDH(J$1,"PX_LAST",$A175,$A175,"Days=A","Fill=P")="#N/A N/A","",_xll.BDH(J$1,"PX_LAST",$A175,$A175,"Days=A","Fill=P"))</f>
        <v>323</v>
      </c>
      <c r="K175" t="str">
        <f>IF(_xll.BDH(K$1,"PX_LAST",$A175,$A175,"Days=A","Fill=P")="#N/A N/A","",_xll.BDH(K$1,"PX_LAST",$A175,$A175,"Days=A","Fill=P"))</f>
        <v/>
      </c>
    </row>
    <row r="176" spans="1:11" x14ac:dyDescent="0.25">
      <c r="A176" s="54">
        <v>42277</v>
      </c>
      <c r="B176">
        <f>_xll.BDH($B$1,"PX_LAST",$A176,$A176,"Days=A","Fill=P")</f>
        <v>0.2</v>
      </c>
      <c r="C176">
        <f>_xll.BDH(C$1,"PX_LAST",$A176,$A176,"Days=A","Fill=P")</f>
        <v>1.3</v>
      </c>
      <c r="D176">
        <f>_xll.BDH(D$1,"PX_LAST",$A176,$A176,"Days=A","Fill=P")</f>
        <v>-0.2</v>
      </c>
      <c r="E176">
        <f t="shared" si="9"/>
        <v>0</v>
      </c>
      <c r="F176">
        <f t="shared" si="11"/>
        <v>0</v>
      </c>
      <c r="G176">
        <f t="shared" si="10"/>
        <v>-1.5</v>
      </c>
      <c r="H176">
        <f t="shared" si="8"/>
        <v>-2.2000000000000002</v>
      </c>
      <c r="I176">
        <f>IF(_xll.BDH(I$1,"PX_LAST",$A176,$A176,"Days=A","Fill=P")="#N/A N/A","",_xll.BDH(I$1,"PX_LAST",$A176,$A176,"Days=A","Fill=P"))</f>
        <v>90.570999999999998</v>
      </c>
      <c r="J176">
        <f>IF(_xll.BDH(J$1,"PX_LAST",$A176,$A176,"Days=A","Fill=P")="#N/A N/A","",_xll.BDH(J$1,"PX_LAST",$A176,$A176,"Days=A","Fill=P"))</f>
        <v>372.93299999999999</v>
      </c>
      <c r="K176" t="str">
        <f>IF(_xll.BDH(K$1,"PX_LAST",$A176,$A176,"Days=A","Fill=P")="#N/A N/A","",_xll.BDH(K$1,"PX_LAST",$A176,$A176,"Days=A","Fill=P"))</f>
        <v/>
      </c>
    </row>
    <row r="177" spans="1:11" x14ac:dyDescent="0.25">
      <c r="A177" s="54">
        <v>42307</v>
      </c>
      <c r="B177">
        <f>_xll.BDH($B$1,"PX_LAST",$A177,$A177,"Days=A","Fill=P")</f>
        <v>0.2</v>
      </c>
      <c r="C177">
        <f>_xll.BDH(C$1,"PX_LAST",$A177,$A177,"Days=A","Fill=P")</f>
        <v>1.3</v>
      </c>
      <c r="D177">
        <f>_xll.BDH(D$1,"PX_LAST",$A177,$A177,"Days=A","Fill=P")</f>
        <v>-0.2</v>
      </c>
      <c r="E177">
        <f t="shared" si="9"/>
        <v>0</v>
      </c>
      <c r="F177">
        <f t="shared" si="11"/>
        <v>0</v>
      </c>
      <c r="G177">
        <f t="shared" si="10"/>
        <v>-1.5</v>
      </c>
      <c r="H177">
        <f t="shared" si="8"/>
        <v>-2.2000000000000002</v>
      </c>
      <c r="I177">
        <f>IF(_xll.BDH(I$1,"PX_LAST",$A177,$A177,"Days=A","Fill=P")="#N/A N/A","",_xll.BDH(I$1,"PX_LAST",$A177,$A177,"Days=A","Fill=P"))</f>
        <v>70.775000000000006</v>
      </c>
      <c r="J177">
        <f>IF(_xll.BDH(J$1,"PX_LAST",$A177,$A177,"Days=A","Fill=P")="#N/A N/A","",_xll.BDH(J$1,"PX_LAST",$A177,$A177,"Days=A","Fill=P"))</f>
        <v>297.125</v>
      </c>
      <c r="K177" t="str">
        <f>IF(_xll.BDH(K$1,"PX_LAST",$A177,$A177,"Days=A","Fill=P")="#N/A N/A","",_xll.BDH(K$1,"PX_LAST",$A177,$A177,"Days=A","Fill=P"))</f>
        <v/>
      </c>
    </row>
    <row r="178" spans="1:11" x14ac:dyDescent="0.25">
      <c r="A178" s="54">
        <v>42338</v>
      </c>
      <c r="B178">
        <f>_xll.BDH($B$1,"PX_LAST",$A178,$A178,"Days=A","Fill=P")</f>
        <v>0.1</v>
      </c>
      <c r="C178">
        <f>_xll.BDH(C$1,"PX_LAST",$A178,$A178,"Days=A","Fill=P")</f>
        <v>0.9</v>
      </c>
      <c r="D178">
        <f>_xll.BDH(D$1,"PX_LAST",$A178,$A178,"Days=A","Fill=P")</f>
        <v>-0.2</v>
      </c>
      <c r="E178">
        <f t="shared" si="9"/>
        <v>0</v>
      </c>
      <c r="F178">
        <f t="shared" si="11"/>
        <v>0</v>
      </c>
      <c r="G178">
        <f t="shared" si="10"/>
        <v>-1.1000000000000001</v>
      </c>
      <c r="H178">
        <f t="shared" si="8"/>
        <v>-2.2000000000000002</v>
      </c>
      <c r="I178">
        <f>IF(_xll.BDH(I$1,"PX_LAST",$A178,$A178,"Days=A","Fill=P")="#N/A N/A","",_xll.BDH(I$1,"PX_LAST",$A178,$A178,"Days=A","Fill=P"))</f>
        <v>69.674999999999997</v>
      </c>
      <c r="J178">
        <f>IF(_xll.BDH(J$1,"PX_LAST",$A178,$A178,"Days=A","Fill=P")="#N/A N/A","",_xll.BDH(J$1,"PX_LAST",$A178,$A178,"Days=A","Fill=P"))</f>
        <v>288.92599999999999</v>
      </c>
      <c r="K178" t="str">
        <f>IF(_xll.BDH(K$1,"PX_LAST",$A178,$A178,"Days=A","Fill=P")="#N/A N/A","",_xll.BDH(K$1,"PX_LAST",$A178,$A178,"Days=A","Fill=P"))</f>
        <v/>
      </c>
    </row>
    <row r="179" spans="1:11" x14ac:dyDescent="0.25">
      <c r="A179" s="54">
        <v>42369</v>
      </c>
      <c r="B179">
        <f>_xll.BDH($B$1,"PX_LAST",$A179,$A179,"Days=A","Fill=P")</f>
        <v>0.2</v>
      </c>
      <c r="C179">
        <f>_xll.BDH(C$1,"PX_LAST",$A179,$A179,"Days=A","Fill=P")</f>
        <v>0.9</v>
      </c>
      <c r="D179">
        <f>_xll.BDH(D$1,"PX_LAST",$A179,$A179,"Days=A","Fill=P")</f>
        <v>-0.3</v>
      </c>
      <c r="E179">
        <f t="shared" si="9"/>
        <v>-9.9999999999999978E-2</v>
      </c>
      <c r="F179">
        <f t="shared" si="11"/>
        <v>-9.9999999999999978E-2</v>
      </c>
      <c r="G179">
        <f t="shared" si="10"/>
        <v>-1.2</v>
      </c>
      <c r="H179">
        <f t="shared" si="8"/>
        <v>-2.2999999999999998</v>
      </c>
      <c r="I179">
        <f>IF(_xll.BDH(I$1,"PX_LAST",$A179,$A179,"Days=A","Fill=P")="#N/A N/A","",_xll.BDH(I$1,"PX_LAST",$A179,$A179,"Days=A","Fill=P"))</f>
        <v>77.057000000000002</v>
      </c>
      <c r="J179">
        <f>IF(_xll.BDH(J$1,"PX_LAST",$A179,$A179,"Days=A","Fill=P")="#N/A N/A","",_xll.BDH(J$1,"PX_LAST",$A179,$A179,"Days=A","Fill=P"))</f>
        <v>314.42500000000001</v>
      </c>
      <c r="K179" t="str">
        <f>IF(_xll.BDH(K$1,"PX_LAST",$A179,$A179,"Days=A","Fill=P")="#N/A N/A","",_xll.BDH(K$1,"PX_LAST",$A179,$A179,"Days=A","Fill=P"))</f>
        <v/>
      </c>
    </row>
    <row r="180" spans="1:11" x14ac:dyDescent="0.25">
      <c r="A180" s="54">
        <v>42398</v>
      </c>
      <c r="B180">
        <f>_xll.BDH($B$1,"PX_LAST",$A180,$A180,"Days=A","Fill=P")</f>
        <v>0.2</v>
      </c>
      <c r="C180">
        <f>_xll.BDH(C$1,"PX_LAST",$A180,$A180,"Days=A","Fill=P")</f>
        <v>0.9</v>
      </c>
      <c r="D180">
        <f>_xll.BDH(D$1,"PX_LAST",$A180,$A180,"Days=A","Fill=P")</f>
        <v>-0.3</v>
      </c>
      <c r="E180">
        <f t="shared" si="9"/>
        <v>0</v>
      </c>
      <c r="F180">
        <f t="shared" si="11"/>
        <v>-9.9999999999999978E-2</v>
      </c>
      <c r="G180">
        <f t="shared" si="10"/>
        <v>-1.2</v>
      </c>
      <c r="H180">
        <f t="shared" si="8"/>
        <v>-2.2999999999999998</v>
      </c>
      <c r="I180">
        <f>IF(_xll.BDH(I$1,"PX_LAST",$A180,$A180,"Days=A","Fill=P")="#N/A N/A","",_xll.BDH(I$1,"PX_LAST",$A180,$A180,"Days=A","Fill=P"))</f>
        <v>91.813000000000002</v>
      </c>
      <c r="J180">
        <f>IF(_xll.BDH(J$1,"PX_LAST",$A180,$A180,"Days=A","Fill=P")="#N/A N/A","",_xll.BDH(J$1,"PX_LAST",$A180,$A180,"Days=A","Fill=P"))</f>
        <v>367.86200000000002</v>
      </c>
      <c r="K180" t="str">
        <f>IF(_xll.BDH(K$1,"PX_LAST",$A180,$A180,"Days=A","Fill=P")="#N/A N/A","",_xll.BDH(K$1,"PX_LAST",$A180,$A180,"Days=A","Fill=P"))</f>
        <v/>
      </c>
    </row>
    <row r="181" spans="1:11" x14ac:dyDescent="0.25">
      <c r="A181" s="54">
        <v>42429</v>
      </c>
      <c r="B181">
        <f>_xll.BDH($B$1,"PX_LAST",$A181,$A181,"Days=A","Fill=P")</f>
        <v>-0.1</v>
      </c>
      <c r="C181">
        <f>_xll.BDH(C$1,"PX_LAST",$A181,$A181,"Days=A","Fill=P")</f>
        <v>0.9</v>
      </c>
      <c r="D181">
        <f>_xll.BDH(D$1,"PX_LAST",$A181,$A181,"Days=A","Fill=P")</f>
        <v>-0.3</v>
      </c>
      <c r="E181">
        <f t="shared" si="9"/>
        <v>0</v>
      </c>
      <c r="F181">
        <f t="shared" si="11"/>
        <v>-9.9999999999999978E-2</v>
      </c>
      <c r="G181">
        <f t="shared" si="10"/>
        <v>-1.2</v>
      </c>
      <c r="H181">
        <f t="shared" si="8"/>
        <v>-2.2999999999999998</v>
      </c>
      <c r="I181">
        <f>IF(_xll.BDH(I$1,"PX_LAST",$A181,$A181,"Days=A","Fill=P")="#N/A N/A","",_xll.BDH(I$1,"PX_LAST",$A181,$A181,"Days=A","Fill=P"))</f>
        <v>98.826999999999998</v>
      </c>
      <c r="J181">
        <f>IF(_xll.BDH(J$1,"PX_LAST",$A181,$A181,"Days=A","Fill=P")="#N/A N/A","",_xll.BDH(J$1,"PX_LAST",$A181,$A181,"Days=A","Fill=P"))</f>
        <v>408.43200000000002</v>
      </c>
      <c r="K181" t="str">
        <f>IF(_xll.BDH(K$1,"PX_LAST",$A181,$A181,"Days=A","Fill=P")="#N/A N/A","",_xll.BDH(K$1,"PX_LAST",$A181,$A181,"Days=A","Fill=P"))</f>
        <v/>
      </c>
    </row>
    <row r="182" spans="1:11" x14ac:dyDescent="0.25">
      <c r="A182" s="54">
        <v>42460</v>
      </c>
      <c r="B182">
        <f>_xll.BDH($B$1,"PX_LAST",$A182,$A182,"Days=A","Fill=P")</f>
        <v>0</v>
      </c>
      <c r="C182">
        <f>_xll.BDH(C$1,"PX_LAST",$A182,$A182,"Days=A","Fill=P")</f>
        <v>1</v>
      </c>
      <c r="D182">
        <f>_xll.BDH(D$1,"PX_LAST",$A182,$A182,"Days=A","Fill=P")</f>
        <v>-0.4</v>
      </c>
      <c r="E182">
        <f t="shared" si="9"/>
        <v>-0.10000000000000003</v>
      </c>
      <c r="F182">
        <f t="shared" si="11"/>
        <v>-0.2</v>
      </c>
      <c r="G182">
        <f t="shared" si="10"/>
        <v>-1.4</v>
      </c>
      <c r="H182">
        <f t="shared" si="8"/>
        <v>-2.4</v>
      </c>
      <c r="I182">
        <f>IF(_xll.BDH(I$1,"PX_LAST",$A182,$A182,"Days=A","Fill=P")="#N/A N/A","",_xll.BDH(I$1,"PX_LAST",$A182,$A182,"Days=A","Fill=P"))</f>
        <v>73.007000000000005</v>
      </c>
      <c r="J182">
        <f>IF(_xll.BDH(J$1,"PX_LAST",$A182,$A182,"Days=A","Fill=P")="#N/A N/A","",_xll.BDH(J$1,"PX_LAST",$A182,$A182,"Days=A","Fill=P"))</f>
        <v>303.5</v>
      </c>
      <c r="K182" t="str">
        <f>IF(_xll.BDH(K$1,"PX_LAST",$A182,$A182,"Days=A","Fill=P")="#N/A N/A","",_xll.BDH(K$1,"PX_LAST",$A182,$A182,"Days=A","Fill=P"))</f>
        <v/>
      </c>
    </row>
    <row r="183" spans="1:11" x14ac:dyDescent="0.25">
      <c r="A183" s="54">
        <v>42489</v>
      </c>
      <c r="B183">
        <f>_xll.BDH($B$1,"PX_LAST",$A183,$A183,"Days=A","Fill=P")</f>
        <v>0</v>
      </c>
      <c r="C183">
        <f>_xll.BDH(C$1,"PX_LAST",$A183,$A183,"Days=A","Fill=P")</f>
        <v>1</v>
      </c>
      <c r="D183">
        <f>_xll.BDH(D$1,"PX_LAST",$A183,$A183,"Days=A","Fill=P")</f>
        <v>-0.4</v>
      </c>
      <c r="E183">
        <f t="shared" si="9"/>
        <v>0</v>
      </c>
      <c r="F183">
        <f t="shared" si="11"/>
        <v>-0.2</v>
      </c>
      <c r="G183">
        <f t="shared" si="10"/>
        <v>-1.4</v>
      </c>
      <c r="H183">
        <f t="shared" si="8"/>
        <v>-2.4</v>
      </c>
      <c r="I183">
        <f>IF(_xll.BDH(I$1,"PX_LAST",$A183,$A183,"Days=A","Fill=P")="#N/A N/A","",_xll.BDH(I$1,"PX_LAST",$A183,$A183,"Days=A","Fill=P"))</f>
        <v>73.543999999999997</v>
      </c>
      <c r="J183">
        <f>IF(_xll.BDH(J$1,"PX_LAST",$A183,$A183,"Days=A","Fill=P")="#N/A N/A","",_xll.BDH(J$1,"PX_LAST",$A183,$A183,"Days=A","Fill=P"))</f>
        <v>312.91199999999998</v>
      </c>
      <c r="K183" t="str">
        <f>IF(_xll.BDH(K$1,"PX_LAST",$A183,$A183,"Days=A","Fill=P")="#N/A N/A","",_xll.BDH(K$1,"PX_LAST",$A183,$A183,"Days=A","Fill=P"))</f>
        <v/>
      </c>
    </row>
    <row r="184" spans="1:11" x14ac:dyDescent="0.25">
      <c r="A184" s="54">
        <v>42521</v>
      </c>
      <c r="B184">
        <f>_xll.BDH($B$1,"PX_LAST",$A184,$A184,"Days=A","Fill=P")</f>
        <v>-0.1</v>
      </c>
      <c r="C184">
        <f>_xll.BDH(C$1,"PX_LAST",$A184,$A184,"Days=A","Fill=P")</f>
        <v>0.8</v>
      </c>
      <c r="D184">
        <f>_xll.BDH(D$1,"PX_LAST",$A184,$A184,"Days=A","Fill=P")</f>
        <v>-0.4</v>
      </c>
      <c r="E184">
        <f t="shared" si="9"/>
        <v>0</v>
      </c>
      <c r="F184">
        <f t="shared" si="11"/>
        <v>-0.2</v>
      </c>
      <c r="G184">
        <f t="shared" si="10"/>
        <v>-1.2000000000000002</v>
      </c>
      <c r="H184">
        <f t="shared" si="8"/>
        <v>-2.4</v>
      </c>
      <c r="I184">
        <f>IF(_xll.BDH(I$1,"PX_LAST",$A184,$A184,"Days=A","Fill=P")="#N/A N/A","",_xll.BDH(I$1,"PX_LAST",$A184,$A184,"Days=A","Fill=P"))</f>
        <v>72.929000000000002</v>
      </c>
      <c r="J184">
        <f>IF(_xll.BDH(J$1,"PX_LAST",$A184,$A184,"Days=A","Fill=P")="#N/A N/A","",_xll.BDH(J$1,"PX_LAST",$A184,$A184,"Days=A","Fill=P"))</f>
        <v>312</v>
      </c>
      <c r="K184" t="str">
        <f>IF(_xll.BDH(K$1,"PX_LAST",$A184,$A184,"Days=A","Fill=P")="#N/A N/A","",_xll.BDH(K$1,"PX_LAST",$A184,$A184,"Days=A","Fill=P"))</f>
        <v/>
      </c>
    </row>
    <row r="185" spans="1:11" x14ac:dyDescent="0.25">
      <c r="A185" s="54">
        <v>42551</v>
      </c>
      <c r="B185">
        <f>_xll.BDH($B$1,"PX_LAST",$A185,$A185,"Days=A","Fill=P")</f>
        <v>0.1</v>
      </c>
      <c r="C185">
        <f>_xll.BDH(C$1,"PX_LAST",$A185,$A185,"Days=A","Fill=P")</f>
        <v>0.8</v>
      </c>
      <c r="D185">
        <f>_xll.BDH(D$1,"PX_LAST",$A185,$A185,"Days=A","Fill=P")</f>
        <v>-0.4</v>
      </c>
      <c r="E185">
        <f t="shared" si="9"/>
        <v>0</v>
      </c>
      <c r="F185">
        <f t="shared" si="11"/>
        <v>-0.10000000000000003</v>
      </c>
      <c r="G185">
        <f t="shared" si="10"/>
        <v>-1.2000000000000002</v>
      </c>
      <c r="H185">
        <f t="shared" si="8"/>
        <v>-2.4</v>
      </c>
      <c r="I185">
        <f>IF(_xll.BDH(I$1,"PX_LAST",$A185,$A185,"Days=A","Fill=P")="#N/A N/A","",_xll.BDH(I$1,"PX_LAST",$A185,$A185,"Days=A","Fill=P"))</f>
        <v>84.637</v>
      </c>
      <c r="J185">
        <f>IF(_xll.BDH(J$1,"PX_LAST",$A185,$A185,"Days=A","Fill=P")="#N/A N/A","",_xll.BDH(J$1,"PX_LAST",$A185,$A185,"Days=A","Fill=P"))</f>
        <v>368.70299999999997</v>
      </c>
      <c r="K185" t="str">
        <f>IF(_xll.BDH(K$1,"PX_LAST",$A185,$A185,"Days=A","Fill=P")="#N/A N/A","",_xll.BDH(K$1,"PX_LAST",$A185,$A185,"Days=A","Fill=P"))</f>
        <v/>
      </c>
    </row>
    <row r="186" spans="1:11" x14ac:dyDescent="0.25">
      <c r="A186" s="54">
        <v>42580</v>
      </c>
      <c r="B186">
        <f>_xll.BDH($B$1,"PX_LAST",$A186,$A186,"Days=A","Fill=P")</f>
        <v>0.1</v>
      </c>
      <c r="C186">
        <f>_xll.BDH(C$1,"PX_LAST",$A186,$A186,"Days=A","Fill=P")</f>
        <v>0.8</v>
      </c>
      <c r="D186">
        <f>_xll.BDH(D$1,"PX_LAST",$A186,$A186,"Days=A","Fill=P")</f>
        <v>-0.4</v>
      </c>
      <c r="E186">
        <f t="shared" si="9"/>
        <v>0</v>
      </c>
      <c r="F186">
        <f t="shared" si="11"/>
        <v>-0.10000000000000003</v>
      </c>
      <c r="G186">
        <f t="shared" si="10"/>
        <v>-1.2000000000000002</v>
      </c>
      <c r="H186">
        <f t="shared" si="8"/>
        <v>-2.4</v>
      </c>
      <c r="I186">
        <f>IF(_xll.BDH(I$1,"PX_LAST",$A186,$A186,"Days=A","Fill=P")="#N/A N/A","",_xll.BDH(I$1,"PX_LAST",$A186,$A186,"Days=A","Fill=P"))</f>
        <v>67.765000000000001</v>
      </c>
      <c r="J186">
        <f>IF(_xll.BDH(J$1,"PX_LAST",$A186,$A186,"Days=A","Fill=P")="#N/A N/A","",_xll.BDH(J$1,"PX_LAST",$A186,$A186,"Days=A","Fill=P"))</f>
        <v>316.93799999999999</v>
      </c>
      <c r="K186" t="str">
        <f>IF(_xll.BDH(K$1,"PX_LAST",$A186,$A186,"Days=A","Fill=P")="#N/A N/A","",_xll.BDH(K$1,"PX_LAST",$A186,$A186,"Days=A","Fill=P"))</f>
        <v/>
      </c>
    </row>
    <row r="187" spans="1:11" x14ac:dyDescent="0.25">
      <c r="A187" s="54">
        <v>42613</v>
      </c>
      <c r="B187">
        <f>_xll.BDH($B$1,"PX_LAST",$A187,$A187,"Days=A","Fill=P")</f>
        <v>0.2</v>
      </c>
      <c r="C187">
        <f>_xll.BDH(C$1,"PX_LAST",$A187,$A187,"Days=A","Fill=P")</f>
        <v>0.8</v>
      </c>
      <c r="D187">
        <f>_xll.BDH(D$1,"PX_LAST",$A187,$A187,"Days=A","Fill=P")</f>
        <v>-0.4</v>
      </c>
      <c r="E187">
        <f t="shared" si="9"/>
        <v>0</v>
      </c>
      <c r="F187">
        <f t="shared" si="11"/>
        <v>-0.10000000000000003</v>
      </c>
      <c r="G187">
        <f t="shared" si="10"/>
        <v>-1.2000000000000002</v>
      </c>
      <c r="H187">
        <f t="shared" si="8"/>
        <v>-2.4</v>
      </c>
      <c r="I187">
        <f>IF(_xll.BDH(I$1,"PX_LAST",$A187,$A187,"Days=A","Fill=P")="#N/A N/A","",_xll.BDH(I$1,"PX_LAST",$A187,$A187,"Days=A","Fill=P"))</f>
        <v>68.352999999999994</v>
      </c>
      <c r="J187">
        <f>IF(_xll.BDH(J$1,"PX_LAST",$A187,$A187,"Days=A","Fill=P")="#N/A N/A","",_xll.BDH(J$1,"PX_LAST",$A187,$A187,"Days=A","Fill=P"))</f>
        <v>311.15600000000001</v>
      </c>
      <c r="K187" t="str">
        <f>IF(_xll.BDH(K$1,"PX_LAST",$A187,$A187,"Days=A","Fill=P")="#N/A N/A","",_xll.BDH(K$1,"PX_LAST",$A187,$A187,"Days=A","Fill=P"))</f>
        <v/>
      </c>
    </row>
    <row r="188" spans="1:11" x14ac:dyDescent="0.25">
      <c r="A188" s="54">
        <v>42643</v>
      </c>
      <c r="B188">
        <f>_xll.BDH($B$1,"PX_LAST",$A188,$A188,"Days=A","Fill=P")</f>
        <v>0.4</v>
      </c>
      <c r="C188">
        <f>_xll.BDH(C$1,"PX_LAST",$A188,$A188,"Days=A","Fill=P")</f>
        <v>0.8</v>
      </c>
      <c r="D188">
        <f>_xll.BDH(D$1,"PX_LAST",$A188,$A188,"Days=A","Fill=P")</f>
        <v>-0.4</v>
      </c>
      <c r="E188">
        <f t="shared" si="9"/>
        <v>0</v>
      </c>
      <c r="F188">
        <f t="shared" si="11"/>
        <v>0</v>
      </c>
      <c r="G188">
        <f t="shared" si="10"/>
        <v>-1.2000000000000002</v>
      </c>
      <c r="H188">
        <f t="shared" si="8"/>
        <v>-2.4</v>
      </c>
      <c r="I188">
        <f>IF(_xll.BDH(I$1,"PX_LAST",$A188,$A188,"Days=A","Fill=P")="#N/A N/A","",_xll.BDH(I$1,"PX_LAST",$A188,$A188,"Days=A","Fill=P"))</f>
        <v>72.587000000000003</v>
      </c>
      <c r="J188">
        <f>IF(_xll.BDH(J$1,"PX_LAST",$A188,$A188,"Days=A","Fill=P")="#N/A N/A","",_xll.BDH(J$1,"PX_LAST",$A188,$A188,"Days=A","Fill=P"))</f>
        <v>329.68799999999999</v>
      </c>
      <c r="K188" t="str">
        <f>IF(_xll.BDH(K$1,"PX_LAST",$A188,$A188,"Days=A","Fill=P")="#N/A N/A","",_xll.BDH(K$1,"PX_LAST",$A188,$A188,"Days=A","Fill=P"))</f>
        <v/>
      </c>
    </row>
    <row r="189" spans="1:11" x14ac:dyDescent="0.25">
      <c r="A189" s="54">
        <v>42674</v>
      </c>
      <c r="B189">
        <f>_xll.BDH($B$1,"PX_LAST",$A189,$A189,"Days=A","Fill=P")</f>
        <v>0.5</v>
      </c>
      <c r="C189">
        <f>_xll.BDH(C$1,"PX_LAST",$A189,$A189,"Days=A","Fill=P")</f>
        <v>0.8</v>
      </c>
      <c r="D189">
        <f>_xll.BDH(D$1,"PX_LAST",$A189,$A189,"Days=A","Fill=P")</f>
        <v>-0.4</v>
      </c>
      <c r="E189">
        <f t="shared" si="9"/>
        <v>0</v>
      </c>
      <c r="F189">
        <f t="shared" si="11"/>
        <v>0</v>
      </c>
      <c r="G189">
        <f t="shared" si="10"/>
        <v>-1.2000000000000002</v>
      </c>
      <c r="H189">
        <f t="shared" si="8"/>
        <v>-2.4</v>
      </c>
      <c r="I189">
        <f>IF(_xll.BDH(I$1,"PX_LAST",$A189,$A189,"Days=A","Fill=P")="#N/A N/A","",_xll.BDH(I$1,"PX_LAST",$A189,$A189,"Days=A","Fill=P"))</f>
        <v>72.894000000000005</v>
      </c>
      <c r="J189">
        <f>IF(_xll.BDH(J$1,"PX_LAST",$A189,$A189,"Days=A","Fill=P")="#N/A N/A","",_xll.BDH(J$1,"PX_LAST",$A189,$A189,"Days=A","Fill=P"))</f>
        <v>329.65600000000001</v>
      </c>
      <c r="K189" t="str">
        <f>IF(_xll.BDH(K$1,"PX_LAST",$A189,$A189,"Days=A","Fill=P")="#N/A N/A","",_xll.BDH(K$1,"PX_LAST",$A189,$A189,"Days=A","Fill=P"))</f>
        <v/>
      </c>
    </row>
    <row r="190" spans="1:11" x14ac:dyDescent="0.25">
      <c r="A190" s="54">
        <v>42704</v>
      </c>
      <c r="B190">
        <f>_xll.BDH($B$1,"PX_LAST",$A190,$A190,"Days=A","Fill=P")</f>
        <v>0.6</v>
      </c>
      <c r="C190">
        <f>_xll.BDH(C$1,"PX_LAST",$A190,$A190,"Days=A","Fill=P")</f>
        <v>0.8</v>
      </c>
      <c r="D190">
        <f>_xll.BDH(D$1,"PX_LAST",$A190,$A190,"Days=A","Fill=P")</f>
        <v>-0.4</v>
      </c>
      <c r="E190">
        <f t="shared" si="9"/>
        <v>0</v>
      </c>
      <c r="F190">
        <f t="shared" si="11"/>
        <v>0</v>
      </c>
      <c r="G190">
        <f t="shared" si="10"/>
        <v>-1.2000000000000002</v>
      </c>
      <c r="H190">
        <f t="shared" si="8"/>
        <v>-2.4</v>
      </c>
      <c r="I190">
        <f>IF(_xll.BDH(I$1,"PX_LAST",$A190,$A190,"Days=A","Fill=P")="#N/A N/A","",_xll.BDH(I$1,"PX_LAST",$A190,$A190,"Days=A","Fill=P"))</f>
        <v>79.706000000000003</v>
      </c>
      <c r="J190">
        <f>IF(_xll.BDH(J$1,"PX_LAST",$A190,$A190,"Days=A","Fill=P")="#N/A N/A","",_xll.BDH(J$1,"PX_LAST",$A190,$A190,"Days=A","Fill=P"))</f>
        <v>338.56299999999999</v>
      </c>
      <c r="K190" t="str">
        <f>IF(_xll.BDH(K$1,"PX_LAST",$A190,$A190,"Days=A","Fill=P")="#N/A N/A","",_xll.BDH(K$1,"PX_LAST",$A190,$A190,"Days=A","Fill=P"))</f>
        <v/>
      </c>
    </row>
    <row r="191" spans="1:11" x14ac:dyDescent="0.25">
      <c r="A191" s="54">
        <v>42734</v>
      </c>
      <c r="B191">
        <f>_xll.BDH($B$1,"PX_LAST",$A191,$A191,"Days=A","Fill=P")</f>
        <v>0.6</v>
      </c>
      <c r="C191">
        <f>_xll.BDH(C$1,"PX_LAST",$A191,$A191,"Days=A","Fill=P")</f>
        <v>0.8</v>
      </c>
      <c r="D191">
        <f>_xll.BDH(D$1,"PX_LAST",$A191,$A191,"Days=A","Fill=P")</f>
        <v>-0.4</v>
      </c>
      <c r="E191">
        <f t="shared" si="9"/>
        <v>0</v>
      </c>
      <c r="F191">
        <f t="shared" si="11"/>
        <v>0</v>
      </c>
      <c r="G191">
        <f t="shared" si="10"/>
        <v>-1.2000000000000002</v>
      </c>
      <c r="H191">
        <f t="shared" si="8"/>
        <v>-2.4</v>
      </c>
      <c r="I191">
        <f>IF(_xll.BDH(I$1,"PX_LAST",$A191,$A191,"Days=A","Fill=P")="#N/A N/A","",_xll.BDH(I$1,"PX_LAST",$A191,$A191,"Days=A","Fill=P"))</f>
        <v>72.349999999999994</v>
      </c>
      <c r="J191">
        <f>IF(_xll.BDH(J$1,"PX_LAST",$A191,$A191,"Days=A","Fill=P")="#N/A N/A","",_xll.BDH(J$1,"PX_LAST",$A191,$A191,"Days=A","Fill=P"))</f>
        <v>287.83199999999999</v>
      </c>
      <c r="K191" t="str">
        <f>IF(_xll.BDH(K$1,"PX_LAST",$A191,$A191,"Days=A","Fill=P")="#N/A N/A","",_xll.BDH(K$1,"PX_LAST",$A191,$A191,"Days=A","Fill=P"))</f>
        <v/>
      </c>
    </row>
    <row r="192" spans="1:11" x14ac:dyDescent="0.25">
      <c r="A192" s="54">
        <v>42766</v>
      </c>
      <c r="B192">
        <f>_xll.BDH($B$1,"PX_LAST",$A192,$A192,"Days=A","Fill=P")</f>
        <v>1.7</v>
      </c>
      <c r="C192">
        <f>_xll.BDH(C$1,"PX_LAST",$A192,$A192,"Days=A","Fill=P")</f>
        <v>0.9</v>
      </c>
      <c r="D192">
        <f>_xll.BDH(D$1,"PX_LAST",$A192,$A192,"Days=A","Fill=P")</f>
        <v>-0.4</v>
      </c>
      <c r="E192">
        <f t="shared" si="9"/>
        <v>0</v>
      </c>
      <c r="F192">
        <f t="shared" si="11"/>
        <v>0</v>
      </c>
      <c r="G192">
        <f t="shared" si="10"/>
        <v>-1.3</v>
      </c>
      <c r="H192">
        <f t="shared" si="8"/>
        <v>-2.4</v>
      </c>
      <c r="I192">
        <f>IF(_xll.BDH(I$1,"PX_LAST",$A192,$A192,"Days=A","Fill=P")="#N/A N/A","",_xll.BDH(I$1,"PX_LAST",$A192,$A192,"Days=A","Fill=P"))</f>
        <v>73.587999999999994</v>
      </c>
      <c r="J192">
        <f>IF(_xll.BDH(J$1,"PX_LAST",$A192,$A192,"Days=A","Fill=P")="#N/A N/A","",_xll.BDH(J$1,"PX_LAST",$A192,$A192,"Days=A","Fill=P"))</f>
        <v>300.89999999999998</v>
      </c>
      <c r="K192" t="str">
        <f>IF(_xll.BDH(K$1,"PX_LAST",$A192,$A192,"Days=A","Fill=P")="#N/A N/A","",_xll.BDH(K$1,"PX_LAST",$A192,$A192,"Days=A","Fill=P"))</f>
        <v/>
      </c>
    </row>
    <row r="193" spans="1:11" x14ac:dyDescent="0.25">
      <c r="A193" s="54">
        <v>42794</v>
      </c>
      <c r="B193">
        <f>_xll.BDH($B$1,"PX_LAST",$A193,$A193,"Days=A","Fill=P")</f>
        <v>2</v>
      </c>
      <c r="C193">
        <f>_xll.BDH(C$1,"PX_LAST",$A193,$A193,"Days=A","Fill=P")</f>
        <v>0.8</v>
      </c>
      <c r="D193">
        <f>_xll.BDH(D$1,"PX_LAST",$A193,$A193,"Days=A","Fill=P")</f>
        <v>-0.4</v>
      </c>
      <c r="E193">
        <f t="shared" si="9"/>
        <v>0</v>
      </c>
      <c r="F193">
        <f t="shared" si="11"/>
        <v>0</v>
      </c>
      <c r="G193">
        <f t="shared" si="10"/>
        <v>-1.2000000000000002</v>
      </c>
      <c r="H193">
        <f t="shared" si="8"/>
        <v>-2.4</v>
      </c>
      <c r="I193">
        <f>IF(_xll.BDH(I$1,"PX_LAST",$A193,$A193,"Days=A","Fill=P")="#N/A N/A","",_xll.BDH(I$1,"PX_LAST",$A193,$A193,"Days=A","Fill=P"))</f>
        <v>72.756</v>
      </c>
      <c r="J193">
        <f>IF(_xll.BDH(J$1,"PX_LAST",$A193,$A193,"Days=A","Fill=P")="#N/A N/A","",_xll.BDH(J$1,"PX_LAST",$A193,$A193,"Days=A","Fill=P"))</f>
        <v>291.39400000000001</v>
      </c>
      <c r="K193" t="str">
        <f>IF(_xll.BDH(K$1,"PX_LAST",$A193,$A193,"Days=A","Fill=P")="#N/A N/A","",_xll.BDH(K$1,"PX_LAST",$A193,$A193,"Days=A","Fill=P"))</f>
        <v/>
      </c>
    </row>
    <row r="194" spans="1:11" x14ac:dyDescent="0.25">
      <c r="A194" s="54">
        <v>42825</v>
      </c>
      <c r="B194">
        <f>_xll.BDH($B$1,"PX_LAST",$A194,$A194,"Days=A","Fill=P")</f>
        <v>1.5</v>
      </c>
      <c r="C194">
        <f>_xll.BDH(C$1,"PX_LAST",$A194,$A194,"Days=A","Fill=P")</f>
        <v>0.7</v>
      </c>
      <c r="D194">
        <f>_xll.BDH(D$1,"PX_LAST",$A194,$A194,"Days=A","Fill=P")</f>
        <v>-0.4</v>
      </c>
      <c r="E194">
        <f t="shared" si="9"/>
        <v>0</v>
      </c>
      <c r="F194">
        <f t="shared" si="11"/>
        <v>0</v>
      </c>
      <c r="G194">
        <f t="shared" si="10"/>
        <v>-1.1000000000000001</v>
      </c>
      <c r="H194">
        <f t="shared" si="8"/>
        <v>-2.4</v>
      </c>
      <c r="I194">
        <f>IF(_xll.BDH(I$1,"PX_LAST",$A194,$A194,"Days=A","Fill=P")="#N/A N/A","",_xll.BDH(I$1,"PX_LAST",$A194,$A194,"Days=A","Fill=P"))</f>
        <v>73.652000000000001</v>
      </c>
      <c r="J194">
        <f>IF(_xll.BDH(J$1,"PX_LAST",$A194,$A194,"Days=A","Fill=P")="#N/A N/A","",_xll.BDH(J$1,"PX_LAST",$A194,$A194,"Days=A","Fill=P"))</f>
        <v>289.98700000000002</v>
      </c>
      <c r="K194" t="str">
        <f>IF(_xll.BDH(K$1,"PX_LAST",$A194,$A194,"Days=A","Fill=P")="#N/A N/A","",_xll.BDH(K$1,"PX_LAST",$A194,$A194,"Days=A","Fill=P"))</f>
        <v/>
      </c>
    </row>
    <row r="195" spans="1:11" x14ac:dyDescent="0.25">
      <c r="A195" s="54">
        <v>42853</v>
      </c>
      <c r="B195">
        <f>_xll.BDH($B$1,"PX_LAST",$A195,$A195,"Days=A","Fill=P")</f>
        <v>1.5</v>
      </c>
      <c r="C195">
        <f>_xll.BDH(C$1,"PX_LAST",$A195,$A195,"Days=A","Fill=P")</f>
        <v>0.7</v>
      </c>
      <c r="D195">
        <f>_xll.BDH(D$1,"PX_LAST",$A195,$A195,"Days=A","Fill=P")</f>
        <v>-0.4</v>
      </c>
      <c r="E195">
        <f t="shared" si="9"/>
        <v>0</v>
      </c>
      <c r="F195">
        <f t="shared" si="11"/>
        <v>0</v>
      </c>
      <c r="G195">
        <f t="shared" si="10"/>
        <v>-1.1000000000000001</v>
      </c>
      <c r="H195">
        <f t="shared" ref="H195:H258" si="12">D195-2</f>
        <v>-2.4</v>
      </c>
      <c r="I195">
        <f>IF(_xll.BDH(I$1,"PX_LAST",$A195,$A195,"Days=A","Fill=P")="#N/A N/A","",_xll.BDH(I$1,"PX_LAST",$A195,$A195,"Days=A","Fill=P"))</f>
        <v>66.593999999999994</v>
      </c>
      <c r="J195">
        <f>IF(_xll.BDH(J$1,"PX_LAST",$A195,$A195,"Days=A","Fill=P")="#N/A N/A","",_xll.BDH(J$1,"PX_LAST",$A195,$A195,"Days=A","Fill=P"))</f>
        <v>265.66800000000001</v>
      </c>
      <c r="K195" t="str">
        <f>IF(_xll.BDH(K$1,"PX_LAST",$A195,$A195,"Days=A","Fill=P")="#N/A N/A","",_xll.BDH(K$1,"PX_LAST",$A195,$A195,"Days=A","Fill=P"))</f>
        <v/>
      </c>
    </row>
    <row r="196" spans="1:11" x14ac:dyDescent="0.25">
      <c r="A196" s="54">
        <v>42886</v>
      </c>
      <c r="B196">
        <f>_xll.BDH($B$1,"PX_LAST",$A196,$A196,"Days=A","Fill=P")</f>
        <v>1.4</v>
      </c>
      <c r="C196">
        <f>_xll.BDH(C$1,"PX_LAST",$A196,$A196,"Days=A","Fill=P")</f>
        <v>0.9</v>
      </c>
      <c r="D196">
        <f>_xll.BDH(D$1,"PX_LAST",$A196,$A196,"Days=A","Fill=P")</f>
        <v>-0.4</v>
      </c>
      <c r="E196">
        <f t="shared" ref="E196:E259" si="13">D196-D195</f>
        <v>0</v>
      </c>
      <c r="F196">
        <f t="shared" si="11"/>
        <v>0</v>
      </c>
      <c r="G196">
        <f t="shared" ref="G196:G259" si="14">D196-C196</f>
        <v>-1.3</v>
      </c>
      <c r="H196">
        <f t="shared" si="12"/>
        <v>-2.4</v>
      </c>
      <c r="I196">
        <f>IF(_xll.BDH(I$1,"PX_LAST",$A196,$A196,"Days=A","Fill=P")="#N/A N/A","",_xll.BDH(I$1,"PX_LAST",$A196,$A196,"Days=A","Fill=P"))</f>
        <v>62.401000000000003</v>
      </c>
      <c r="J196">
        <f>IF(_xll.BDH(J$1,"PX_LAST",$A196,$A196,"Days=A","Fill=P")="#N/A N/A","",_xll.BDH(J$1,"PX_LAST",$A196,$A196,"Days=A","Fill=P"))</f>
        <v>253.19300000000001</v>
      </c>
      <c r="K196" t="str">
        <f>IF(_xll.BDH(K$1,"PX_LAST",$A196,$A196,"Days=A","Fill=P")="#N/A N/A","",_xll.BDH(K$1,"PX_LAST",$A196,$A196,"Days=A","Fill=P"))</f>
        <v/>
      </c>
    </row>
    <row r="197" spans="1:11" x14ac:dyDescent="0.25">
      <c r="A197" s="54">
        <v>42916</v>
      </c>
      <c r="B197">
        <f>_xll.BDH($B$1,"PX_LAST",$A197,$A197,"Days=A","Fill=P")</f>
        <v>1.3</v>
      </c>
      <c r="C197">
        <f>_xll.BDH(C$1,"PX_LAST",$A197,$A197,"Days=A","Fill=P")</f>
        <v>1.2</v>
      </c>
      <c r="D197">
        <f>_xll.BDH(D$1,"PX_LAST",$A197,$A197,"Days=A","Fill=P")</f>
        <v>-0.4</v>
      </c>
      <c r="E197">
        <f t="shared" si="13"/>
        <v>0</v>
      </c>
      <c r="F197">
        <f t="shared" si="11"/>
        <v>0</v>
      </c>
      <c r="G197">
        <f t="shared" si="14"/>
        <v>-1.6</v>
      </c>
      <c r="H197">
        <f t="shared" si="12"/>
        <v>-2.4</v>
      </c>
      <c r="I197">
        <f>IF(_xll.BDH(I$1,"PX_LAST",$A197,$A197,"Days=A","Fill=P")="#N/A N/A","",_xll.BDH(I$1,"PX_LAST",$A197,$A197,"Days=A","Fill=P"))</f>
        <v>56.215000000000003</v>
      </c>
      <c r="J197">
        <f>IF(_xll.BDH(J$1,"PX_LAST",$A197,$A197,"Days=A","Fill=P")="#N/A N/A","",_xll.BDH(J$1,"PX_LAST",$A197,$A197,"Days=A","Fill=P"))</f>
        <v>247.45599999999999</v>
      </c>
      <c r="K197" t="str">
        <f>IF(_xll.BDH(K$1,"PX_LAST",$A197,$A197,"Days=A","Fill=P")="#N/A N/A","",_xll.BDH(K$1,"PX_LAST",$A197,$A197,"Days=A","Fill=P"))</f>
        <v/>
      </c>
    </row>
    <row r="198" spans="1:11" x14ac:dyDescent="0.25">
      <c r="A198" s="54">
        <v>42947</v>
      </c>
      <c r="B198">
        <f>_xll.BDH($B$1,"PX_LAST",$A198,$A198,"Days=A","Fill=P")</f>
        <v>1.3</v>
      </c>
      <c r="C198">
        <f>_xll.BDH(C$1,"PX_LAST",$A198,$A198,"Days=A","Fill=P")</f>
        <v>1.2</v>
      </c>
      <c r="D198">
        <f>_xll.BDH(D$1,"PX_LAST",$A198,$A198,"Days=A","Fill=P")</f>
        <v>-0.4</v>
      </c>
      <c r="E198">
        <f t="shared" si="13"/>
        <v>0</v>
      </c>
      <c r="F198">
        <f t="shared" si="11"/>
        <v>0</v>
      </c>
      <c r="G198">
        <f t="shared" si="14"/>
        <v>-1.6</v>
      </c>
      <c r="H198">
        <f t="shared" si="12"/>
        <v>-2.4</v>
      </c>
      <c r="I198">
        <f>IF(_xll.BDH(I$1,"PX_LAST",$A198,$A198,"Days=A","Fill=P")="#N/A N/A","",_xll.BDH(I$1,"PX_LAST",$A198,$A198,"Days=A","Fill=P"))</f>
        <v>52.448999999999998</v>
      </c>
      <c r="J198">
        <f>IF(_xll.BDH(J$1,"PX_LAST",$A198,$A198,"Days=A","Fill=P")="#N/A N/A","",_xll.BDH(J$1,"PX_LAST",$A198,$A198,"Days=A","Fill=P"))</f>
        <v>234.40600000000001</v>
      </c>
      <c r="K198" t="str">
        <f>IF(_xll.BDH(K$1,"PX_LAST",$A198,$A198,"Days=A","Fill=P")="#N/A N/A","",_xll.BDH(K$1,"PX_LAST",$A198,$A198,"Days=A","Fill=P"))</f>
        <v/>
      </c>
    </row>
    <row r="199" spans="1:11" x14ac:dyDescent="0.25">
      <c r="A199" s="54">
        <v>42978</v>
      </c>
      <c r="B199">
        <f>_xll.BDH($B$1,"PX_LAST",$A199,$A199,"Days=A","Fill=P")</f>
        <v>1.5</v>
      </c>
      <c r="C199">
        <f>_xll.BDH(C$1,"PX_LAST",$A199,$A199,"Days=A","Fill=P")</f>
        <v>1.2</v>
      </c>
      <c r="D199">
        <f>_xll.BDH(D$1,"PX_LAST",$A199,$A199,"Days=A","Fill=P")</f>
        <v>-0.4</v>
      </c>
      <c r="E199">
        <f t="shared" si="13"/>
        <v>0</v>
      </c>
      <c r="F199">
        <f t="shared" si="11"/>
        <v>0</v>
      </c>
      <c r="G199">
        <f t="shared" si="14"/>
        <v>-1.6</v>
      </c>
      <c r="H199">
        <f t="shared" si="12"/>
        <v>-2.4</v>
      </c>
      <c r="I199">
        <f>IF(_xll.BDH(I$1,"PX_LAST",$A199,$A199,"Days=A","Fill=P")="#N/A N/A","",_xll.BDH(I$1,"PX_LAST",$A199,$A199,"Days=A","Fill=P"))</f>
        <v>54.869</v>
      </c>
      <c r="J199">
        <f>IF(_xll.BDH(J$1,"PX_LAST",$A199,$A199,"Days=A","Fill=P")="#N/A N/A","",_xll.BDH(J$1,"PX_LAST",$A199,$A199,"Days=A","Fill=P"))</f>
        <v>236.05699999999999</v>
      </c>
      <c r="K199" t="str">
        <f>IF(_xll.BDH(K$1,"PX_LAST",$A199,$A199,"Days=A","Fill=P")="#N/A N/A","",_xll.BDH(K$1,"PX_LAST",$A199,$A199,"Days=A","Fill=P"))</f>
        <v/>
      </c>
    </row>
    <row r="200" spans="1:11" x14ac:dyDescent="0.25">
      <c r="A200" s="54">
        <v>43007</v>
      </c>
      <c r="B200">
        <f>_xll.BDH($B$1,"PX_LAST",$A200,$A200,"Days=A","Fill=P")</f>
        <v>1.5</v>
      </c>
      <c r="C200">
        <f>_xll.BDH(C$1,"PX_LAST",$A200,$A200,"Days=A","Fill=P")</f>
        <v>1.2</v>
      </c>
      <c r="D200">
        <f>_xll.BDH(D$1,"PX_LAST",$A200,$A200,"Days=A","Fill=P")</f>
        <v>-0.4</v>
      </c>
      <c r="E200">
        <f t="shared" si="13"/>
        <v>0</v>
      </c>
      <c r="F200">
        <f t="shared" ref="F200:F263" si="15">D200-D194</f>
        <v>0</v>
      </c>
      <c r="G200">
        <f t="shared" si="14"/>
        <v>-1.6</v>
      </c>
      <c r="H200">
        <f t="shared" si="12"/>
        <v>-2.4</v>
      </c>
      <c r="I200">
        <f>IF(_xll.BDH(I$1,"PX_LAST",$A200,$A200,"Days=A","Fill=P")="#N/A N/A","",_xll.BDH(I$1,"PX_LAST",$A200,$A200,"Days=A","Fill=P"))</f>
        <v>56.683999999999997</v>
      </c>
      <c r="J200">
        <f>IF(_xll.BDH(J$1,"PX_LAST",$A200,$A200,"Days=A","Fill=P")="#N/A N/A","",_xll.BDH(J$1,"PX_LAST",$A200,$A200,"Days=A","Fill=P"))</f>
        <v>252.71899999999999</v>
      </c>
      <c r="K200" t="str">
        <f>IF(_xll.BDH(K$1,"PX_LAST",$A200,$A200,"Days=A","Fill=P")="#N/A N/A","",_xll.BDH(K$1,"PX_LAST",$A200,$A200,"Days=A","Fill=P"))</f>
        <v/>
      </c>
    </row>
    <row r="201" spans="1:11" x14ac:dyDescent="0.25">
      <c r="A201" s="54">
        <v>43039</v>
      </c>
      <c r="B201">
        <f>_xll.BDH($B$1,"PX_LAST",$A201,$A201,"Days=A","Fill=P")</f>
        <v>1.4</v>
      </c>
      <c r="C201">
        <f>_xll.BDH(C$1,"PX_LAST",$A201,$A201,"Days=A","Fill=P")</f>
        <v>0.9</v>
      </c>
      <c r="D201">
        <f>_xll.BDH(D$1,"PX_LAST",$A201,$A201,"Days=A","Fill=P")</f>
        <v>-0.4</v>
      </c>
      <c r="E201">
        <f t="shared" si="13"/>
        <v>0</v>
      </c>
      <c r="F201">
        <f t="shared" si="15"/>
        <v>0</v>
      </c>
      <c r="G201">
        <f t="shared" si="14"/>
        <v>-1.3</v>
      </c>
      <c r="H201">
        <f t="shared" si="12"/>
        <v>-2.4</v>
      </c>
      <c r="I201">
        <f>IF(_xll.BDH(I$1,"PX_LAST",$A201,$A201,"Days=A","Fill=P")="#N/A N/A","",_xll.BDH(I$1,"PX_LAST",$A201,$A201,"Days=A","Fill=P"))</f>
        <v>50.055</v>
      </c>
      <c r="J201">
        <f>IF(_xll.BDH(J$1,"PX_LAST",$A201,$A201,"Days=A","Fill=P")="#N/A N/A","",_xll.BDH(J$1,"PX_LAST",$A201,$A201,"Days=A","Fill=P"))</f>
        <v>224.84</v>
      </c>
      <c r="K201" t="str">
        <f>IF(_xll.BDH(K$1,"PX_LAST",$A201,$A201,"Days=A","Fill=P")="#N/A N/A","",_xll.BDH(K$1,"PX_LAST",$A201,$A201,"Days=A","Fill=P"))</f>
        <v/>
      </c>
    </row>
    <row r="202" spans="1:11" x14ac:dyDescent="0.25">
      <c r="A202" s="54">
        <v>43069</v>
      </c>
      <c r="B202">
        <f>_xll.BDH($B$1,"PX_LAST",$A202,$A202,"Days=A","Fill=P")</f>
        <v>1.5</v>
      </c>
      <c r="C202">
        <f>_xll.BDH(C$1,"PX_LAST",$A202,$A202,"Days=A","Fill=P")</f>
        <v>0.9</v>
      </c>
      <c r="D202">
        <f>_xll.BDH(D$1,"PX_LAST",$A202,$A202,"Days=A","Fill=P")</f>
        <v>-0.4</v>
      </c>
      <c r="E202">
        <f t="shared" si="13"/>
        <v>0</v>
      </c>
      <c r="F202">
        <f t="shared" si="15"/>
        <v>0</v>
      </c>
      <c r="G202">
        <f t="shared" si="14"/>
        <v>-1.3</v>
      </c>
      <c r="H202">
        <f t="shared" si="12"/>
        <v>-2.4</v>
      </c>
      <c r="I202">
        <f>IF(_xll.BDH(I$1,"PX_LAST",$A202,$A202,"Days=A","Fill=P")="#N/A N/A","",_xll.BDH(I$1,"PX_LAST",$A202,$A202,"Days=A","Fill=P"))</f>
        <v>47.831000000000003</v>
      </c>
      <c r="J202">
        <f>IF(_xll.BDH(J$1,"PX_LAST",$A202,$A202,"Days=A","Fill=P")="#N/A N/A","",_xll.BDH(J$1,"PX_LAST",$A202,$A202,"Days=A","Fill=P"))</f>
        <v>231.053</v>
      </c>
      <c r="K202" t="str">
        <f>IF(_xll.BDH(K$1,"PX_LAST",$A202,$A202,"Days=A","Fill=P")="#N/A N/A","",_xll.BDH(K$1,"PX_LAST",$A202,$A202,"Days=A","Fill=P"))</f>
        <v/>
      </c>
    </row>
    <row r="203" spans="1:11" x14ac:dyDescent="0.25">
      <c r="A203" s="54">
        <v>43098</v>
      </c>
      <c r="B203">
        <f>_xll.BDH($B$1,"PX_LAST",$A203,$A203,"Days=A","Fill=P")</f>
        <v>1.5</v>
      </c>
      <c r="C203">
        <f>_xll.BDH(C$1,"PX_LAST",$A203,$A203,"Days=A","Fill=P")</f>
        <v>0.9</v>
      </c>
      <c r="D203">
        <f>_xll.BDH(D$1,"PX_LAST",$A203,$A203,"Days=A","Fill=P")</f>
        <v>-0.4</v>
      </c>
      <c r="E203">
        <f t="shared" si="13"/>
        <v>0</v>
      </c>
      <c r="F203">
        <f t="shared" si="15"/>
        <v>0</v>
      </c>
      <c r="G203">
        <f t="shared" si="14"/>
        <v>-1.3</v>
      </c>
      <c r="H203">
        <f t="shared" si="12"/>
        <v>-2.4</v>
      </c>
      <c r="I203">
        <f>IF(_xll.BDH(I$1,"PX_LAST",$A203,$A203,"Days=A","Fill=P")="#N/A N/A","",_xll.BDH(I$1,"PX_LAST",$A203,$A203,"Days=A","Fill=P"))</f>
        <v>44.826000000000001</v>
      </c>
      <c r="J203">
        <f>IF(_xll.BDH(J$1,"PX_LAST",$A203,$A203,"Days=A","Fill=P")="#N/A N/A","",_xll.BDH(J$1,"PX_LAST",$A203,$A203,"Days=A","Fill=P"))</f>
        <v>233.41300000000001</v>
      </c>
      <c r="K203" t="str">
        <f>IF(_xll.BDH(K$1,"PX_LAST",$A203,$A203,"Days=A","Fill=P")="#N/A N/A","",_xll.BDH(K$1,"PX_LAST",$A203,$A203,"Days=A","Fill=P"))</f>
        <v/>
      </c>
    </row>
    <row r="204" spans="1:11" x14ac:dyDescent="0.25">
      <c r="A204" s="54">
        <v>43131</v>
      </c>
      <c r="B204">
        <f>_xll.BDH($B$1,"PX_LAST",$A204,$A204,"Days=A","Fill=P")</f>
        <v>1.3</v>
      </c>
      <c r="C204">
        <f>_xll.BDH(C$1,"PX_LAST",$A204,$A204,"Days=A","Fill=P")</f>
        <v>1</v>
      </c>
      <c r="D204">
        <f>_xll.BDH(D$1,"PX_LAST",$A204,$A204,"Days=A","Fill=P")</f>
        <v>-0.4</v>
      </c>
      <c r="E204">
        <f t="shared" si="13"/>
        <v>0</v>
      </c>
      <c r="F204">
        <f t="shared" si="15"/>
        <v>0</v>
      </c>
      <c r="G204">
        <f t="shared" si="14"/>
        <v>-1.4</v>
      </c>
      <c r="H204">
        <f t="shared" si="12"/>
        <v>-2.4</v>
      </c>
      <c r="I204">
        <f>IF(_xll.BDH(I$1,"PX_LAST",$A204,$A204,"Days=A","Fill=P")="#N/A N/A","",_xll.BDH(I$1,"PX_LAST",$A204,$A204,"Days=A","Fill=P"))</f>
        <v>43.646999999999998</v>
      </c>
      <c r="J204">
        <f>IF(_xll.BDH(J$1,"PX_LAST",$A204,$A204,"Days=A","Fill=P")="#N/A N/A","",_xll.BDH(J$1,"PX_LAST",$A204,$A204,"Days=A","Fill=P"))</f>
        <v>238.01900000000001</v>
      </c>
      <c r="K204" t="str">
        <f>IF(_xll.BDH(K$1,"PX_LAST",$A204,$A204,"Days=A","Fill=P")="#N/A N/A","",_xll.BDH(K$1,"PX_LAST",$A204,$A204,"Days=A","Fill=P"))</f>
        <v/>
      </c>
    </row>
    <row r="205" spans="1:11" x14ac:dyDescent="0.25">
      <c r="A205" s="54">
        <v>43159</v>
      </c>
      <c r="B205">
        <f>_xll.BDH($B$1,"PX_LAST",$A205,$A205,"Days=A","Fill=P")</f>
        <v>1.1000000000000001</v>
      </c>
      <c r="C205">
        <f>_xll.BDH(C$1,"PX_LAST",$A205,$A205,"Days=A","Fill=P")</f>
        <v>1</v>
      </c>
      <c r="D205">
        <f>_xll.BDH(D$1,"PX_LAST",$A205,$A205,"Days=A","Fill=P")</f>
        <v>-0.4</v>
      </c>
      <c r="E205">
        <f t="shared" si="13"/>
        <v>0</v>
      </c>
      <c r="F205">
        <f t="shared" si="15"/>
        <v>0</v>
      </c>
      <c r="G205">
        <f t="shared" si="14"/>
        <v>-1.4</v>
      </c>
      <c r="H205">
        <f t="shared" si="12"/>
        <v>-2.4</v>
      </c>
      <c r="I205">
        <f>IF(_xll.BDH(I$1,"PX_LAST",$A205,$A205,"Days=A","Fill=P")="#N/A N/A","",_xll.BDH(I$1,"PX_LAST",$A205,$A205,"Days=A","Fill=P"))</f>
        <v>52.457999999999998</v>
      </c>
      <c r="J205">
        <f>IF(_xll.BDH(J$1,"PX_LAST",$A205,$A205,"Days=A","Fill=P")="#N/A N/A","",_xll.BDH(J$1,"PX_LAST",$A205,$A205,"Days=A","Fill=P"))</f>
        <v>264.41300000000001</v>
      </c>
      <c r="K205" t="str">
        <f>IF(_xll.BDH(K$1,"PX_LAST",$A205,$A205,"Days=A","Fill=P")="#N/A N/A","",_xll.BDH(K$1,"PX_LAST",$A205,$A205,"Days=A","Fill=P"))</f>
        <v/>
      </c>
    </row>
    <row r="206" spans="1:11" x14ac:dyDescent="0.25">
      <c r="A206" s="54">
        <v>43189</v>
      </c>
      <c r="B206">
        <f>_xll.BDH($B$1,"PX_LAST",$A206,$A206,"Days=A","Fill=P")</f>
        <v>1.1000000000000001</v>
      </c>
      <c r="C206">
        <f>_xll.BDH(C$1,"PX_LAST",$A206,$A206,"Days=A","Fill=P")</f>
        <v>1</v>
      </c>
      <c r="D206">
        <f>_xll.BDH(D$1,"PX_LAST",$A206,$A206,"Days=A","Fill=P")</f>
        <v>-0.4</v>
      </c>
      <c r="E206">
        <f t="shared" si="13"/>
        <v>0</v>
      </c>
      <c r="F206">
        <f t="shared" si="15"/>
        <v>0</v>
      </c>
      <c r="G206">
        <f t="shared" si="14"/>
        <v>-1.4</v>
      </c>
      <c r="H206">
        <f t="shared" si="12"/>
        <v>-2.4</v>
      </c>
      <c r="I206">
        <f>IF(_xll.BDH(I$1,"PX_LAST",$A206,$A206,"Days=A","Fill=P")="#N/A N/A","",_xll.BDH(I$1,"PX_LAST",$A206,$A206,"Days=A","Fill=P"))</f>
        <v>59.524999999999999</v>
      </c>
      <c r="J206">
        <f>IF(_xll.BDH(J$1,"PX_LAST",$A206,$A206,"Days=A","Fill=P")="#N/A N/A","",_xll.BDH(J$1,"PX_LAST",$A206,$A206,"Days=A","Fill=P"))</f>
        <v>283.15600000000001</v>
      </c>
      <c r="K206" t="str">
        <f>IF(_xll.BDH(K$1,"PX_LAST",$A206,$A206,"Days=A","Fill=P")="#N/A N/A","",_xll.BDH(K$1,"PX_LAST",$A206,$A206,"Days=A","Fill=P"))</f>
        <v/>
      </c>
    </row>
    <row r="207" spans="1:11" x14ac:dyDescent="0.25">
      <c r="A207" s="54">
        <v>43220</v>
      </c>
      <c r="B207">
        <f>_xll.BDH($B$1,"PX_LAST",$A207,$A207,"Days=A","Fill=P")</f>
        <v>1.2</v>
      </c>
      <c r="C207">
        <f>_xll.BDH(C$1,"PX_LAST",$A207,$A207,"Days=A","Fill=P")</f>
        <v>0.7</v>
      </c>
      <c r="D207">
        <f>_xll.BDH(D$1,"PX_LAST",$A207,$A207,"Days=A","Fill=P")</f>
        <v>-0.4</v>
      </c>
      <c r="E207">
        <f t="shared" si="13"/>
        <v>0</v>
      </c>
      <c r="F207">
        <f t="shared" si="15"/>
        <v>0</v>
      </c>
      <c r="G207">
        <f t="shared" si="14"/>
        <v>-1.1000000000000001</v>
      </c>
      <c r="H207">
        <f t="shared" si="12"/>
        <v>-2.4</v>
      </c>
      <c r="I207">
        <f>IF(_xll.BDH(I$1,"PX_LAST",$A207,$A207,"Days=A","Fill=P")="#N/A N/A","",_xll.BDH(I$1,"PX_LAST",$A207,$A207,"Days=A","Fill=P"))</f>
        <v>54.408999999999999</v>
      </c>
      <c r="J207">
        <f>IF(_xll.BDH(J$1,"PX_LAST",$A207,$A207,"Days=A","Fill=P")="#N/A N/A","",_xll.BDH(J$1,"PX_LAST",$A207,$A207,"Days=A","Fill=P"))</f>
        <v>271.11799999999999</v>
      </c>
      <c r="K207" t="str">
        <f>IF(_xll.BDH(K$1,"PX_LAST",$A207,$A207,"Days=A","Fill=P")="#N/A N/A","",_xll.BDH(K$1,"PX_LAST",$A207,$A207,"Days=A","Fill=P"))</f>
        <v/>
      </c>
    </row>
    <row r="208" spans="1:11" x14ac:dyDescent="0.25">
      <c r="A208" s="54">
        <v>43251</v>
      </c>
      <c r="B208">
        <f>_xll.BDH($B$1,"PX_LAST",$A208,$A208,"Days=A","Fill=P")</f>
        <v>2</v>
      </c>
      <c r="C208">
        <f>_xll.BDH(C$1,"PX_LAST",$A208,$A208,"Days=A","Fill=P")</f>
        <v>1.2</v>
      </c>
      <c r="D208">
        <f>_xll.BDH(D$1,"PX_LAST",$A208,$A208,"Days=A","Fill=P")</f>
        <v>-0.4</v>
      </c>
      <c r="E208">
        <f t="shared" si="13"/>
        <v>0</v>
      </c>
      <c r="F208">
        <f t="shared" si="15"/>
        <v>0</v>
      </c>
      <c r="G208">
        <f t="shared" si="14"/>
        <v>-1.6</v>
      </c>
      <c r="H208">
        <f t="shared" si="12"/>
        <v>-2.4</v>
      </c>
      <c r="I208">
        <f>IF(_xll.BDH(I$1,"PX_LAST",$A208,$A208,"Days=A","Fill=P")="#N/A N/A","",_xll.BDH(I$1,"PX_LAST",$A208,$A208,"Days=A","Fill=P"))</f>
        <v>69.537000000000006</v>
      </c>
      <c r="J208">
        <f>IF(_xll.BDH(J$1,"PX_LAST",$A208,$A208,"Days=A","Fill=P")="#N/A N/A","",_xll.BDH(J$1,"PX_LAST",$A208,$A208,"Days=A","Fill=P"))</f>
        <v>305.76299999999998</v>
      </c>
      <c r="K208" t="str">
        <f>IF(_xll.BDH(K$1,"PX_LAST",$A208,$A208,"Days=A","Fill=P")="#N/A N/A","",_xll.BDH(K$1,"PX_LAST",$A208,$A208,"Days=A","Fill=P"))</f>
        <v/>
      </c>
    </row>
    <row r="209" spans="1:11" x14ac:dyDescent="0.25">
      <c r="A209" s="54">
        <v>43280</v>
      </c>
      <c r="B209">
        <f>_xll.BDH($B$1,"PX_LAST",$A209,$A209,"Days=A","Fill=P")</f>
        <v>2</v>
      </c>
      <c r="C209">
        <f>_xll.BDH(C$1,"PX_LAST",$A209,$A209,"Days=A","Fill=P")</f>
        <v>1.2</v>
      </c>
      <c r="D209">
        <f>_xll.BDH(D$1,"PX_LAST",$A209,$A209,"Days=A","Fill=P")</f>
        <v>-0.4</v>
      </c>
      <c r="E209">
        <f t="shared" si="13"/>
        <v>0</v>
      </c>
      <c r="F209">
        <f t="shared" si="15"/>
        <v>0</v>
      </c>
      <c r="G209">
        <f t="shared" si="14"/>
        <v>-1.6</v>
      </c>
      <c r="H209">
        <f t="shared" si="12"/>
        <v>-2.4</v>
      </c>
      <c r="I209">
        <f>IF(_xll.BDH(I$1,"PX_LAST",$A209,$A209,"Days=A","Fill=P")="#N/A N/A","",_xll.BDH(I$1,"PX_LAST",$A209,$A209,"Days=A","Fill=P"))</f>
        <v>73.528999999999996</v>
      </c>
      <c r="J209">
        <f>IF(_xll.BDH(J$1,"PX_LAST",$A209,$A209,"Days=A","Fill=P")="#N/A N/A","",_xll.BDH(J$1,"PX_LAST",$A209,$A209,"Days=A","Fill=P"))</f>
        <v>319.76299999999998</v>
      </c>
      <c r="K209" t="str">
        <f>IF(_xll.BDH(K$1,"PX_LAST",$A209,$A209,"Days=A","Fill=P")="#N/A N/A","",_xll.BDH(K$1,"PX_LAST",$A209,$A209,"Days=A","Fill=P"))</f>
        <v/>
      </c>
    </row>
    <row r="210" spans="1:11" x14ac:dyDescent="0.25">
      <c r="A210" s="54">
        <v>43312</v>
      </c>
      <c r="B210">
        <f>_xll.BDH($B$1,"PX_LAST",$A210,$A210,"Days=A","Fill=P")</f>
        <v>2.2000000000000002</v>
      </c>
      <c r="C210">
        <f>_xll.BDH(C$1,"PX_LAST",$A210,$A210,"Days=A","Fill=P")</f>
        <v>1.1000000000000001</v>
      </c>
      <c r="D210">
        <f>_xll.BDH(D$1,"PX_LAST",$A210,$A210,"Days=A","Fill=P")</f>
        <v>-0.4</v>
      </c>
      <c r="E210">
        <f t="shared" si="13"/>
        <v>0</v>
      </c>
      <c r="F210">
        <f t="shared" si="15"/>
        <v>0</v>
      </c>
      <c r="G210">
        <f t="shared" si="14"/>
        <v>-1.5</v>
      </c>
      <c r="H210">
        <f t="shared" si="12"/>
        <v>-2.4</v>
      </c>
      <c r="I210">
        <f>IF(_xll.BDH(I$1,"PX_LAST",$A210,$A210,"Days=A","Fill=P")="#N/A N/A","",_xll.BDH(I$1,"PX_LAST",$A210,$A210,"Days=A","Fill=P"))</f>
        <v>60.527000000000001</v>
      </c>
      <c r="J210">
        <f>IF(_xll.BDH(J$1,"PX_LAST",$A210,$A210,"Days=A","Fill=P")="#N/A N/A","",_xll.BDH(J$1,"PX_LAST",$A210,$A210,"Days=A","Fill=P"))</f>
        <v>281.70299999999997</v>
      </c>
      <c r="K210" t="str">
        <f>IF(_xll.BDH(K$1,"PX_LAST",$A210,$A210,"Days=A","Fill=P")="#N/A N/A","",_xll.BDH(K$1,"PX_LAST",$A210,$A210,"Days=A","Fill=P"))</f>
        <v/>
      </c>
    </row>
    <row r="211" spans="1:11" x14ac:dyDescent="0.25">
      <c r="A211" s="54">
        <v>43343</v>
      </c>
      <c r="B211">
        <f>_xll.BDH($B$1,"PX_LAST",$A211,$A211,"Days=A","Fill=P")</f>
        <v>2.1</v>
      </c>
      <c r="C211">
        <f>_xll.BDH(C$1,"PX_LAST",$A211,$A211,"Days=A","Fill=P")</f>
        <v>1</v>
      </c>
      <c r="D211">
        <f>_xll.BDH(D$1,"PX_LAST",$A211,$A211,"Days=A","Fill=P")</f>
        <v>-0.4</v>
      </c>
      <c r="E211">
        <f t="shared" si="13"/>
        <v>0</v>
      </c>
      <c r="F211">
        <f t="shared" si="15"/>
        <v>0</v>
      </c>
      <c r="G211">
        <f t="shared" si="14"/>
        <v>-1.4</v>
      </c>
      <c r="H211">
        <f t="shared" si="12"/>
        <v>-2.4</v>
      </c>
      <c r="I211">
        <f>IF(_xll.BDH(I$1,"PX_LAST",$A211,$A211,"Days=A","Fill=P")="#N/A N/A","",_xll.BDH(I$1,"PX_LAST",$A211,$A211,"Days=A","Fill=P"))</f>
        <v>68.763999999999996</v>
      </c>
      <c r="J211">
        <f>IF(_xll.BDH(J$1,"PX_LAST",$A211,$A211,"Days=A","Fill=P")="#N/A N/A","",_xll.BDH(J$1,"PX_LAST",$A211,$A211,"Days=A","Fill=P"))</f>
        <v>300.40100000000001</v>
      </c>
      <c r="K211" t="str">
        <f>IF(_xll.BDH(K$1,"PX_LAST",$A211,$A211,"Days=A","Fill=P")="#N/A N/A","",_xll.BDH(K$1,"PX_LAST",$A211,$A211,"Days=A","Fill=P"))</f>
        <v/>
      </c>
    </row>
    <row r="212" spans="1:11" x14ac:dyDescent="0.25">
      <c r="A212" s="54">
        <v>43371</v>
      </c>
      <c r="B212">
        <f>_xll.BDH($B$1,"PX_LAST",$A212,$A212,"Days=A","Fill=P")</f>
        <v>2.1</v>
      </c>
      <c r="C212">
        <f>_xll.BDH(C$1,"PX_LAST",$A212,$A212,"Days=A","Fill=P")</f>
        <v>1</v>
      </c>
      <c r="D212">
        <f>_xll.BDH(D$1,"PX_LAST",$A212,$A212,"Days=A","Fill=P")</f>
        <v>-0.4</v>
      </c>
      <c r="E212">
        <f t="shared" si="13"/>
        <v>0</v>
      </c>
      <c r="F212">
        <f t="shared" si="15"/>
        <v>0</v>
      </c>
      <c r="G212">
        <f t="shared" si="14"/>
        <v>-1.4</v>
      </c>
      <c r="H212">
        <f t="shared" si="12"/>
        <v>-2.4</v>
      </c>
      <c r="I212">
        <f>IF(_xll.BDH(I$1,"PX_LAST",$A212,$A212,"Days=A","Fill=P")="#N/A N/A","",_xll.BDH(I$1,"PX_LAST",$A212,$A212,"Days=A","Fill=P"))</f>
        <v>68.777000000000001</v>
      </c>
      <c r="J212">
        <f>IF(_xll.BDH(J$1,"PX_LAST",$A212,$A212,"Days=A","Fill=P")="#N/A N/A","",_xll.BDH(J$1,"PX_LAST",$A212,$A212,"Days=A","Fill=P"))</f>
        <v>274.97300000000001</v>
      </c>
      <c r="K212" t="str">
        <f>IF(_xll.BDH(K$1,"PX_LAST",$A212,$A212,"Days=A","Fill=P")="#N/A N/A","",_xll.BDH(K$1,"PX_LAST",$A212,$A212,"Days=A","Fill=P"))</f>
        <v/>
      </c>
    </row>
    <row r="213" spans="1:11" x14ac:dyDescent="0.25">
      <c r="A213" s="54">
        <v>43404</v>
      </c>
      <c r="B213">
        <f>_xll.BDH($B$1,"PX_LAST",$A213,$A213,"Days=A","Fill=P")</f>
        <v>2.2999999999999998</v>
      </c>
      <c r="C213">
        <f>_xll.BDH(C$1,"PX_LAST",$A213,$A213,"Days=A","Fill=P")</f>
        <v>1.2</v>
      </c>
      <c r="D213">
        <f>_xll.BDH(D$1,"PX_LAST",$A213,$A213,"Days=A","Fill=P")</f>
        <v>-0.4</v>
      </c>
      <c r="E213">
        <f t="shared" si="13"/>
        <v>0</v>
      </c>
      <c r="F213">
        <f t="shared" si="15"/>
        <v>0</v>
      </c>
      <c r="G213">
        <f t="shared" si="14"/>
        <v>-1.6</v>
      </c>
      <c r="H213">
        <f t="shared" si="12"/>
        <v>-2.4</v>
      </c>
      <c r="I213">
        <f>IF(_xll.BDH(I$1,"PX_LAST",$A213,$A213,"Days=A","Fill=P")="#N/A N/A","",_xll.BDH(I$1,"PX_LAST",$A213,$A213,"Days=A","Fill=P"))</f>
        <v>74.087000000000003</v>
      </c>
      <c r="J213">
        <f>IF(_xll.BDH(J$1,"PX_LAST",$A213,$A213,"Days=A","Fill=P")="#N/A N/A","",_xll.BDH(J$1,"PX_LAST",$A213,$A213,"Days=A","Fill=P"))</f>
        <v>297.952</v>
      </c>
      <c r="K213" t="str">
        <f>IF(_xll.BDH(K$1,"PX_LAST",$A213,$A213,"Days=A","Fill=P")="#N/A N/A","",_xll.BDH(K$1,"PX_LAST",$A213,$A213,"Days=A","Fill=P"))</f>
        <v/>
      </c>
    </row>
    <row r="214" spans="1:11" x14ac:dyDescent="0.25">
      <c r="A214" s="54">
        <v>43434</v>
      </c>
      <c r="B214">
        <f>_xll.BDH($B$1,"PX_LAST",$A214,$A214,"Days=A","Fill=P")</f>
        <v>1.9</v>
      </c>
      <c r="C214">
        <f>_xll.BDH(C$1,"PX_LAST",$A214,$A214,"Days=A","Fill=P")</f>
        <v>0.9</v>
      </c>
      <c r="D214">
        <f>_xll.BDH(D$1,"PX_LAST",$A214,$A214,"Days=A","Fill=P")</f>
        <v>-0.4</v>
      </c>
      <c r="E214">
        <f t="shared" si="13"/>
        <v>0</v>
      </c>
      <c r="F214">
        <f t="shared" si="15"/>
        <v>0</v>
      </c>
      <c r="G214">
        <f t="shared" si="14"/>
        <v>-1.3</v>
      </c>
      <c r="H214">
        <f t="shared" si="12"/>
        <v>-2.4</v>
      </c>
      <c r="I214">
        <f>IF(_xll.BDH(I$1,"PX_LAST",$A214,$A214,"Days=A","Fill=P")="#N/A N/A","",_xll.BDH(I$1,"PX_LAST",$A214,$A214,"Days=A","Fill=P"))</f>
        <v>80.847999999999999</v>
      </c>
      <c r="J214">
        <f>IF(_xll.BDH(J$1,"PX_LAST",$A214,$A214,"Days=A","Fill=P")="#N/A N/A","",_xll.BDH(J$1,"PX_LAST",$A214,$A214,"Days=A","Fill=P"))</f>
        <v>327.90600000000001</v>
      </c>
      <c r="K214" t="str">
        <f>IF(_xll.BDH(K$1,"PX_LAST",$A214,$A214,"Days=A","Fill=P")="#N/A N/A","",_xll.BDH(K$1,"PX_LAST",$A214,$A214,"Days=A","Fill=P"))</f>
        <v/>
      </c>
    </row>
    <row r="215" spans="1:11" x14ac:dyDescent="0.25">
      <c r="A215" s="54">
        <v>43465</v>
      </c>
      <c r="B215">
        <f>_xll.BDH($B$1,"PX_LAST",$A215,$A215,"Days=A","Fill=P")</f>
        <v>1.5</v>
      </c>
      <c r="C215">
        <f>_xll.BDH(C$1,"PX_LAST",$A215,$A215,"Days=A","Fill=P")</f>
        <v>0.9</v>
      </c>
      <c r="D215">
        <f>_xll.BDH(D$1,"PX_LAST",$A215,$A215,"Days=A","Fill=P")</f>
        <v>-0.4</v>
      </c>
      <c r="E215">
        <f t="shared" si="13"/>
        <v>0</v>
      </c>
      <c r="F215">
        <f t="shared" si="15"/>
        <v>0</v>
      </c>
      <c r="G215">
        <f t="shared" si="14"/>
        <v>-1.3</v>
      </c>
      <c r="H215">
        <f t="shared" si="12"/>
        <v>-2.4</v>
      </c>
      <c r="I215">
        <f>IF(_xll.BDH(I$1,"PX_LAST",$A215,$A215,"Days=A","Fill=P")="#N/A N/A","",_xll.BDH(I$1,"PX_LAST",$A215,$A215,"Days=A","Fill=P"))</f>
        <v>87.369</v>
      </c>
      <c r="J215">
        <f>IF(_xll.BDH(J$1,"PX_LAST",$A215,$A215,"Days=A","Fill=P")="#N/A N/A","",_xll.BDH(J$1,"PX_LAST",$A215,$A215,"Days=A","Fill=P"))</f>
        <v>352.702</v>
      </c>
      <c r="K215" t="str">
        <f>IF(_xll.BDH(K$1,"PX_LAST",$A215,$A215,"Days=A","Fill=P")="#N/A N/A","",_xll.BDH(K$1,"PX_LAST",$A215,$A215,"Days=A","Fill=P"))</f>
        <v/>
      </c>
    </row>
    <row r="216" spans="1:11" x14ac:dyDescent="0.25">
      <c r="A216" s="54">
        <v>43496</v>
      </c>
      <c r="B216">
        <f>_xll.BDH($B$1,"PX_LAST",$A216,$A216,"Days=A","Fill=P")</f>
        <v>1.4</v>
      </c>
      <c r="C216">
        <f>_xll.BDH(C$1,"PX_LAST",$A216,$A216,"Days=A","Fill=P")</f>
        <v>1.1000000000000001</v>
      </c>
      <c r="D216">
        <f>_xll.BDH(D$1,"PX_LAST",$A216,$A216,"Days=A","Fill=P")</f>
        <v>-0.4</v>
      </c>
      <c r="E216">
        <f t="shared" si="13"/>
        <v>0</v>
      </c>
      <c r="F216">
        <f t="shared" si="15"/>
        <v>0</v>
      </c>
      <c r="G216">
        <f t="shared" si="14"/>
        <v>-1.5</v>
      </c>
      <c r="H216">
        <f t="shared" si="12"/>
        <v>-2.4</v>
      </c>
      <c r="I216">
        <f>IF(_xll.BDH(I$1,"PX_LAST",$A216,$A216,"Days=A","Fill=P")="#N/A N/A","",_xll.BDH(I$1,"PX_LAST",$A216,$A216,"Days=A","Fill=P"))</f>
        <v>70.17</v>
      </c>
      <c r="J216">
        <f>IF(_xll.BDH(J$1,"PX_LAST",$A216,$A216,"Days=A","Fill=P")="#N/A N/A","",_xll.BDH(J$1,"PX_LAST",$A216,$A216,"Days=A","Fill=P"))</f>
        <v>308.18099999999998</v>
      </c>
      <c r="K216" t="str">
        <f>IF(_xll.BDH(K$1,"PX_LAST",$A216,$A216,"Days=A","Fill=P")="#N/A N/A","",_xll.BDH(K$1,"PX_LAST",$A216,$A216,"Days=A","Fill=P"))</f>
        <v/>
      </c>
    </row>
    <row r="217" spans="1:11" x14ac:dyDescent="0.25">
      <c r="A217" s="54">
        <v>43524</v>
      </c>
      <c r="B217">
        <f>_xll.BDH($B$1,"PX_LAST",$A217,$A217,"Days=A","Fill=P")</f>
        <v>1.5</v>
      </c>
      <c r="C217">
        <f>_xll.BDH(C$1,"PX_LAST",$A217,$A217,"Days=A","Fill=P")</f>
        <v>1</v>
      </c>
      <c r="D217">
        <f>_xll.BDH(D$1,"PX_LAST",$A217,$A217,"Days=A","Fill=P")</f>
        <v>-0.4</v>
      </c>
      <c r="E217">
        <f t="shared" si="13"/>
        <v>0</v>
      </c>
      <c r="F217">
        <f t="shared" si="15"/>
        <v>0</v>
      </c>
      <c r="G217">
        <f t="shared" si="14"/>
        <v>-1.4</v>
      </c>
      <c r="H217">
        <f t="shared" si="12"/>
        <v>-2.4</v>
      </c>
      <c r="I217">
        <f>IF(_xll.BDH(I$1,"PX_LAST",$A217,$A217,"Days=A","Fill=P")="#N/A N/A","",_xll.BDH(I$1,"PX_LAST",$A217,$A217,"Days=A","Fill=P"))</f>
        <v>61.478000000000002</v>
      </c>
      <c r="J217">
        <f>IF(_xll.BDH(J$1,"PX_LAST",$A217,$A217,"Days=A","Fill=P")="#N/A N/A","",_xll.BDH(J$1,"PX_LAST",$A217,$A217,"Days=A","Fill=P"))</f>
        <v>276.98599999999999</v>
      </c>
      <c r="K217" t="str">
        <f>IF(_xll.BDH(K$1,"PX_LAST",$A217,$A217,"Days=A","Fill=P")="#N/A N/A","",_xll.BDH(K$1,"PX_LAST",$A217,$A217,"Days=A","Fill=P"))</f>
        <v/>
      </c>
    </row>
    <row r="218" spans="1:11" x14ac:dyDescent="0.25">
      <c r="A218" s="54">
        <v>43553</v>
      </c>
      <c r="B218">
        <f>_xll.BDH($B$1,"PX_LAST",$A218,$A218,"Days=A","Fill=P")</f>
        <v>1.5</v>
      </c>
      <c r="C218">
        <f>_xll.BDH(C$1,"PX_LAST",$A218,$A218,"Days=A","Fill=P")</f>
        <v>1</v>
      </c>
      <c r="D218">
        <f>_xll.BDH(D$1,"PX_LAST",$A218,$A218,"Days=A","Fill=P")</f>
        <v>-0.4</v>
      </c>
      <c r="E218">
        <f t="shared" si="13"/>
        <v>0</v>
      </c>
      <c r="F218">
        <f t="shared" si="15"/>
        <v>0</v>
      </c>
      <c r="G218">
        <f t="shared" si="14"/>
        <v>-1.4</v>
      </c>
      <c r="H218">
        <f t="shared" si="12"/>
        <v>-2.4</v>
      </c>
      <c r="I218">
        <f>IF(_xll.BDH(I$1,"PX_LAST",$A218,$A218,"Days=A","Fill=P")="#N/A N/A","",_xll.BDH(I$1,"PX_LAST",$A218,$A218,"Days=A","Fill=P"))</f>
        <v>65.075999999999993</v>
      </c>
      <c r="J218">
        <f>IF(_xll.BDH(J$1,"PX_LAST",$A218,$A218,"Days=A","Fill=P")="#N/A N/A","",_xll.BDH(J$1,"PX_LAST",$A218,$A218,"Days=A","Fill=P"))</f>
        <v>269.17899999999997</v>
      </c>
      <c r="K218" t="str">
        <f>IF(_xll.BDH(K$1,"PX_LAST",$A218,$A218,"Days=A","Fill=P")="#N/A N/A","",_xll.BDH(K$1,"PX_LAST",$A218,$A218,"Days=A","Fill=P"))</f>
        <v/>
      </c>
    </row>
    <row r="219" spans="1:11" x14ac:dyDescent="0.25">
      <c r="A219" s="54">
        <v>43585</v>
      </c>
      <c r="B219">
        <f>_xll.BDH($B$1,"PX_LAST",$A219,$A219,"Days=A","Fill=P")</f>
        <v>1.7</v>
      </c>
      <c r="C219">
        <f>_xll.BDH(C$1,"PX_LAST",$A219,$A219,"Days=A","Fill=P")</f>
        <v>1.3</v>
      </c>
      <c r="D219">
        <f>_xll.BDH(D$1,"PX_LAST",$A219,$A219,"Days=A","Fill=P")</f>
        <v>-0.4</v>
      </c>
      <c r="E219">
        <f t="shared" si="13"/>
        <v>0</v>
      </c>
      <c r="F219">
        <f t="shared" si="15"/>
        <v>0</v>
      </c>
      <c r="G219">
        <f t="shared" si="14"/>
        <v>-1.7000000000000002</v>
      </c>
      <c r="H219">
        <f t="shared" si="12"/>
        <v>-2.4</v>
      </c>
      <c r="I219">
        <f>IF(_xll.BDH(I$1,"PX_LAST",$A219,$A219,"Days=A","Fill=P")="#N/A N/A","",_xll.BDH(I$1,"PX_LAST",$A219,$A219,"Days=A","Fill=P"))</f>
        <v>57.829000000000001</v>
      </c>
      <c r="J219">
        <f>IF(_xll.BDH(J$1,"PX_LAST",$A219,$A219,"Days=A","Fill=P")="#N/A N/A","",_xll.BDH(J$1,"PX_LAST",$A219,$A219,"Days=A","Fill=P"))</f>
        <v>248.58699999999999</v>
      </c>
      <c r="K219" t="str">
        <f>IF(_xll.BDH(K$1,"PX_LAST",$A219,$A219,"Days=A","Fill=P")="#N/A N/A","",_xll.BDH(K$1,"PX_LAST",$A219,$A219,"Days=A","Fill=P"))</f>
        <v/>
      </c>
    </row>
    <row r="220" spans="1:11" x14ac:dyDescent="0.25">
      <c r="A220" s="54">
        <v>43616</v>
      </c>
      <c r="B220">
        <f>_xll.BDH($B$1,"PX_LAST",$A220,$A220,"Days=A","Fill=P")</f>
        <v>1.2</v>
      </c>
      <c r="C220">
        <f>_xll.BDH(C$1,"PX_LAST",$A220,$A220,"Days=A","Fill=P")</f>
        <v>0.8</v>
      </c>
      <c r="D220">
        <f>_xll.BDH(D$1,"PX_LAST",$A220,$A220,"Days=A","Fill=P")</f>
        <v>-0.4</v>
      </c>
      <c r="E220">
        <f t="shared" si="13"/>
        <v>0</v>
      </c>
      <c r="F220">
        <f t="shared" si="15"/>
        <v>0</v>
      </c>
      <c r="G220">
        <f t="shared" si="14"/>
        <v>-1.2000000000000002</v>
      </c>
      <c r="H220">
        <f t="shared" si="12"/>
        <v>-2.4</v>
      </c>
      <c r="I220">
        <f>IF(_xll.BDH(I$1,"PX_LAST",$A220,$A220,"Days=A","Fill=P")="#N/A N/A","",_xll.BDH(I$1,"PX_LAST",$A220,$A220,"Days=A","Fill=P"))</f>
        <v>71.706999999999994</v>
      </c>
      <c r="J220">
        <f>IF(_xll.BDH(J$1,"PX_LAST",$A220,$A220,"Days=A","Fill=P")="#N/A N/A","",_xll.BDH(J$1,"PX_LAST",$A220,$A220,"Days=A","Fill=P"))</f>
        <v>310.18799999999999</v>
      </c>
      <c r="K220" t="str">
        <f>IF(_xll.BDH(K$1,"PX_LAST",$A220,$A220,"Days=A","Fill=P")="#N/A N/A","",_xll.BDH(K$1,"PX_LAST",$A220,$A220,"Days=A","Fill=P"))</f>
        <v/>
      </c>
    </row>
    <row r="221" spans="1:11" x14ac:dyDescent="0.25">
      <c r="A221" s="54">
        <v>43644</v>
      </c>
      <c r="B221">
        <f>_xll.BDH($B$1,"PX_LAST",$A221,$A221,"Days=A","Fill=P")</f>
        <v>1.2</v>
      </c>
      <c r="C221">
        <f>_xll.BDH(C$1,"PX_LAST",$A221,$A221,"Days=A","Fill=P")</f>
        <v>0.8</v>
      </c>
      <c r="D221">
        <f>_xll.BDH(D$1,"PX_LAST",$A221,$A221,"Days=A","Fill=P")</f>
        <v>-0.4</v>
      </c>
      <c r="E221">
        <f t="shared" si="13"/>
        <v>0</v>
      </c>
      <c r="F221">
        <f t="shared" si="15"/>
        <v>0</v>
      </c>
      <c r="G221">
        <f t="shared" si="14"/>
        <v>-1.2000000000000002</v>
      </c>
      <c r="H221">
        <f t="shared" si="12"/>
        <v>-2.4</v>
      </c>
      <c r="I221">
        <f>IF(_xll.BDH(I$1,"PX_LAST",$A221,$A221,"Days=A","Fill=P")="#N/A N/A","",_xll.BDH(I$1,"PX_LAST",$A221,$A221,"Days=A","Fill=P"))</f>
        <v>52.537999999999997</v>
      </c>
      <c r="J221">
        <f>IF(_xll.BDH(J$1,"PX_LAST",$A221,$A221,"Days=A","Fill=P")="#N/A N/A","",_xll.BDH(J$1,"PX_LAST",$A221,$A221,"Days=A","Fill=P"))</f>
        <v>255.10300000000001</v>
      </c>
      <c r="K221" t="str">
        <f>IF(_xll.BDH(K$1,"PX_LAST",$A221,$A221,"Days=A","Fill=P")="#N/A N/A","",_xll.BDH(K$1,"PX_LAST",$A221,$A221,"Days=A","Fill=P"))</f>
        <v/>
      </c>
    </row>
    <row r="222" spans="1:11" x14ac:dyDescent="0.25">
      <c r="A222" s="54">
        <v>43677</v>
      </c>
      <c r="B222">
        <f>_xll.BDH($B$1,"PX_LAST",$A222,$A222,"Days=A","Fill=P")</f>
        <v>1</v>
      </c>
      <c r="C222">
        <f>_xll.BDH(C$1,"PX_LAST",$A222,$A222,"Days=A","Fill=P")</f>
        <v>0.9</v>
      </c>
      <c r="D222">
        <f>_xll.BDH(D$1,"PX_LAST",$A222,$A222,"Days=A","Fill=P")</f>
        <v>-0.4</v>
      </c>
      <c r="E222">
        <f t="shared" si="13"/>
        <v>0</v>
      </c>
      <c r="F222">
        <f t="shared" si="15"/>
        <v>0</v>
      </c>
      <c r="G222">
        <f t="shared" si="14"/>
        <v>-1.3</v>
      </c>
      <c r="H222">
        <f t="shared" si="12"/>
        <v>-2.4</v>
      </c>
      <c r="I222">
        <f>IF(_xll.BDH(I$1,"PX_LAST",$A222,$A222,"Days=A","Fill=P")="#N/A N/A","",_xll.BDH(I$1,"PX_LAST",$A222,$A222,"Days=A","Fill=P"))</f>
        <v>49.945999999999998</v>
      </c>
      <c r="J222">
        <f>IF(_xll.BDH(J$1,"PX_LAST",$A222,$A222,"Days=A","Fill=P")="#N/A N/A","",_xll.BDH(J$1,"PX_LAST",$A222,$A222,"Days=A","Fill=P"))</f>
        <v>253.34800000000001</v>
      </c>
      <c r="K222" t="str">
        <f>IF(_xll.BDH(K$1,"PX_LAST",$A222,$A222,"Days=A","Fill=P")="#N/A N/A","",_xll.BDH(K$1,"PX_LAST",$A222,$A222,"Days=A","Fill=P"))</f>
        <v/>
      </c>
    </row>
    <row r="223" spans="1:11" x14ac:dyDescent="0.25">
      <c r="A223" s="54">
        <v>43707</v>
      </c>
      <c r="B223">
        <f>_xll.BDH($B$1,"PX_LAST",$A223,$A223,"Days=A","Fill=P")</f>
        <v>1</v>
      </c>
      <c r="C223">
        <f>_xll.BDH(C$1,"PX_LAST",$A223,$A223,"Days=A","Fill=P")</f>
        <v>0.9</v>
      </c>
      <c r="D223">
        <f>_xll.BDH(D$1,"PX_LAST",$A223,$A223,"Days=A","Fill=P")</f>
        <v>-0.4</v>
      </c>
      <c r="E223">
        <f t="shared" si="13"/>
        <v>0</v>
      </c>
      <c r="F223">
        <f t="shared" si="15"/>
        <v>0</v>
      </c>
      <c r="G223">
        <f t="shared" si="14"/>
        <v>-1.3</v>
      </c>
      <c r="H223">
        <f t="shared" si="12"/>
        <v>-2.4</v>
      </c>
      <c r="I223">
        <f>IF(_xll.BDH(I$1,"PX_LAST",$A223,$A223,"Days=A","Fill=P")="#N/A N/A","",_xll.BDH(I$1,"PX_LAST",$A223,$A223,"Days=A","Fill=P"))</f>
        <v>48.558</v>
      </c>
      <c r="J223">
        <f>IF(_xll.BDH(J$1,"PX_LAST",$A223,$A223,"Days=A","Fill=P")="#N/A N/A","",_xll.BDH(J$1,"PX_LAST",$A223,$A223,"Days=A","Fill=P"))</f>
        <v>251.65100000000001</v>
      </c>
      <c r="K223" t="str">
        <f>IF(_xll.BDH(K$1,"PX_LAST",$A223,$A223,"Days=A","Fill=P")="#N/A N/A","",_xll.BDH(K$1,"PX_LAST",$A223,$A223,"Days=A","Fill=P"))</f>
        <v/>
      </c>
    </row>
    <row r="224" spans="1:11" x14ac:dyDescent="0.25">
      <c r="A224" s="54">
        <v>43738</v>
      </c>
      <c r="B224">
        <f>_xll.BDH($B$1,"PX_LAST",$A224,$A224,"Days=A","Fill=P")</f>
        <v>0.8</v>
      </c>
      <c r="C224">
        <f>_xll.BDH(C$1,"PX_LAST",$A224,$A224,"Days=A","Fill=P")</f>
        <v>1</v>
      </c>
      <c r="D224">
        <f>_xll.BDH(D$1,"PX_LAST",$A224,$A224,"Days=A","Fill=P")</f>
        <v>-0.5</v>
      </c>
      <c r="E224">
        <f t="shared" si="13"/>
        <v>-9.9999999999999978E-2</v>
      </c>
      <c r="F224">
        <f t="shared" si="15"/>
        <v>-9.9999999999999978E-2</v>
      </c>
      <c r="G224">
        <f t="shared" si="14"/>
        <v>-1.5</v>
      </c>
      <c r="H224">
        <f t="shared" si="12"/>
        <v>-2.5</v>
      </c>
      <c r="I224">
        <f>IF(_xll.BDH(I$1,"PX_LAST",$A224,$A224,"Days=A","Fill=P")="#N/A N/A","",_xll.BDH(I$1,"PX_LAST",$A224,$A224,"Days=A","Fill=P"))</f>
        <v>55.131999999999998</v>
      </c>
      <c r="J224">
        <f>IF(_xll.BDH(J$1,"PX_LAST",$A224,$A224,"Days=A","Fill=P")="#N/A N/A","",_xll.BDH(J$1,"PX_LAST",$A224,$A224,"Days=A","Fill=P"))</f>
        <v>231.65799999999999</v>
      </c>
      <c r="K224" t="str">
        <f>IF(_xll.BDH(K$1,"PX_LAST",$A224,$A224,"Days=A","Fill=P")="#N/A N/A","",_xll.BDH(K$1,"PX_LAST",$A224,$A224,"Days=A","Fill=P"))</f>
        <v/>
      </c>
    </row>
    <row r="225" spans="1:11" x14ac:dyDescent="0.25">
      <c r="A225" s="54">
        <v>43769</v>
      </c>
      <c r="B225">
        <f>_xll.BDH($B$1,"PX_LAST",$A225,$A225,"Days=A","Fill=P")</f>
        <v>0.7</v>
      </c>
      <c r="C225">
        <f>_xll.BDH(C$1,"PX_LAST",$A225,$A225,"Days=A","Fill=P")</f>
        <v>1.1000000000000001</v>
      </c>
      <c r="D225">
        <f>_xll.BDH(D$1,"PX_LAST",$A225,$A225,"Days=A","Fill=P")</f>
        <v>-0.5</v>
      </c>
      <c r="E225">
        <f t="shared" si="13"/>
        <v>0</v>
      </c>
      <c r="F225">
        <f t="shared" si="15"/>
        <v>-9.9999999999999978E-2</v>
      </c>
      <c r="G225">
        <f t="shared" si="14"/>
        <v>-1.6</v>
      </c>
      <c r="H225">
        <f t="shared" si="12"/>
        <v>-2.5</v>
      </c>
      <c r="I225">
        <f>IF(_xll.BDH(I$1,"PX_LAST",$A225,$A225,"Days=A","Fill=P")="#N/A N/A","",_xll.BDH(I$1,"PX_LAST",$A225,$A225,"Days=A","Fill=P"))</f>
        <v>51.929000000000002</v>
      </c>
      <c r="J225">
        <f>IF(_xll.BDH(J$1,"PX_LAST",$A225,$A225,"Days=A","Fill=P")="#N/A N/A","",_xll.BDH(J$1,"PX_LAST",$A225,$A225,"Days=A","Fill=P"))</f>
        <v>239.399</v>
      </c>
      <c r="K225" t="str">
        <f>IF(_xll.BDH(K$1,"PX_LAST",$A225,$A225,"Days=A","Fill=P")="#N/A N/A","",_xll.BDH(K$1,"PX_LAST",$A225,$A225,"Days=A","Fill=P"))</f>
        <v/>
      </c>
    </row>
    <row r="226" spans="1:11" x14ac:dyDescent="0.25">
      <c r="A226" s="54">
        <v>43798</v>
      </c>
      <c r="B226">
        <f>_xll.BDH($B$1,"PX_LAST",$A226,$A226,"Days=A","Fill=P")</f>
        <v>0.7</v>
      </c>
      <c r="C226">
        <f>_xll.BDH(C$1,"PX_LAST",$A226,$A226,"Days=A","Fill=P")</f>
        <v>1.1000000000000001</v>
      </c>
      <c r="D226">
        <f>_xll.BDH(D$1,"PX_LAST",$A226,$A226,"Days=A","Fill=P")</f>
        <v>-0.5</v>
      </c>
      <c r="E226">
        <f t="shared" si="13"/>
        <v>0</v>
      </c>
      <c r="F226">
        <f t="shared" si="15"/>
        <v>-9.9999999999999978E-2</v>
      </c>
      <c r="G226">
        <f t="shared" si="14"/>
        <v>-1.6</v>
      </c>
      <c r="H226">
        <f t="shared" si="12"/>
        <v>-2.5</v>
      </c>
      <c r="I226">
        <f>IF(_xll.BDH(I$1,"PX_LAST",$A226,$A226,"Days=A","Fill=P")="#N/A N/A","",_xll.BDH(I$1,"PX_LAST",$A226,$A226,"Days=A","Fill=P"))</f>
        <v>47.747999999999998</v>
      </c>
      <c r="J226">
        <f>IF(_xll.BDH(J$1,"PX_LAST",$A226,$A226,"Days=A","Fill=P")="#N/A N/A","",_xll.BDH(J$1,"PX_LAST",$A226,$A226,"Days=A","Fill=P"))</f>
        <v>220.89699999999999</v>
      </c>
      <c r="K226" t="str">
        <f>IF(_xll.BDH(K$1,"PX_LAST",$A226,$A226,"Days=A","Fill=P")="#N/A N/A","",_xll.BDH(K$1,"PX_LAST",$A226,$A226,"Days=A","Fill=P"))</f>
        <v/>
      </c>
    </row>
    <row r="227" spans="1:11" x14ac:dyDescent="0.25">
      <c r="A227" s="54">
        <v>43830</v>
      </c>
      <c r="B227">
        <f>_xll.BDH($B$1,"PX_LAST",$A227,$A227,"Days=A","Fill=P")</f>
        <v>1.3</v>
      </c>
      <c r="C227">
        <f>_xll.BDH(C$1,"PX_LAST",$A227,$A227,"Days=A","Fill=P")</f>
        <v>1.3</v>
      </c>
      <c r="D227">
        <f>_xll.BDH(D$1,"PX_LAST",$A227,$A227,"Days=A","Fill=P")</f>
        <v>-0.5</v>
      </c>
      <c r="E227">
        <f t="shared" si="13"/>
        <v>0</v>
      </c>
      <c r="F227">
        <f t="shared" si="15"/>
        <v>-9.9999999999999978E-2</v>
      </c>
      <c r="G227">
        <f t="shared" si="14"/>
        <v>-1.8</v>
      </c>
      <c r="H227">
        <f t="shared" si="12"/>
        <v>-2.5</v>
      </c>
      <c r="I227">
        <f>IF(_xll.BDH(I$1,"PX_LAST",$A227,$A227,"Days=A","Fill=P")="#N/A N/A","",_xll.BDH(I$1,"PX_LAST",$A227,$A227,"Days=A","Fill=P"))</f>
        <v>44.249000000000002</v>
      </c>
      <c r="J227">
        <f>IF(_xll.BDH(J$1,"PX_LAST",$A227,$A227,"Days=A","Fill=P")="#N/A N/A","",_xll.BDH(J$1,"PX_LAST",$A227,$A227,"Days=A","Fill=P"))</f>
        <v>207.203</v>
      </c>
      <c r="K227" t="str">
        <f>IF(_xll.BDH(K$1,"PX_LAST",$A227,$A227,"Days=A","Fill=P")="#N/A N/A","",_xll.BDH(K$1,"PX_LAST",$A227,$A227,"Days=A","Fill=P"))</f>
        <v/>
      </c>
    </row>
    <row r="228" spans="1:11" x14ac:dyDescent="0.25">
      <c r="A228" s="54">
        <v>43861</v>
      </c>
      <c r="B228">
        <f>_xll.BDH($B$1,"PX_LAST",$A228,$A228,"Days=A","Fill=P")</f>
        <v>1.4</v>
      </c>
      <c r="C228">
        <f>_xll.BDH(C$1,"PX_LAST",$A228,$A228,"Days=A","Fill=P")</f>
        <v>1.1000000000000001</v>
      </c>
      <c r="D228">
        <f>_xll.BDH(D$1,"PX_LAST",$A228,$A228,"Days=A","Fill=P")</f>
        <v>-0.5</v>
      </c>
      <c r="E228">
        <f t="shared" si="13"/>
        <v>0</v>
      </c>
      <c r="F228">
        <f t="shared" si="15"/>
        <v>-9.9999999999999978E-2</v>
      </c>
      <c r="G228">
        <f t="shared" si="14"/>
        <v>-1.6</v>
      </c>
      <c r="H228">
        <f t="shared" si="12"/>
        <v>-2.5</v>
      </c>
      <c r="I228">
        <f>IF(_xll.BDH(I$1,"PX_LAST",$A228,$A228,"Days=A","Fill=P")="#N/A N/A","",_xll.BDH(I$1,"PX_LAST",$A228,$A228,"Days=A","Fill=P"))</f>
        <v>46.234000000000002</v>
      </c>
      <c r="J228">
        <f>IF(_xll.BDH(J$1,"PX_LAST",$A228,$A228,"Days=A","Fill=P")="#N/A N/A","",_xll.BDH(J$1,"PX_LAST",$A228,$A228,"Days=A","Fill=P"))</f>
        <v>230.55500000000001</v>
      </c>
      <c r="K228" t="str">
        <f>IF(_xll.BDH(K$1,"PX_LAST",$A228,$A228,"Days=A","Fill=P")="#N/A N/A","",_xll.BDH(K$1,"PX_LAST",$A228,$A228,"Days=A","Fill=P"))</f>
        <v/>
      </c>
    </row>
    <row r="229" spans="1:11" x14ac:dyDescent="0.25">
      <c r="A229" s="54">
        <v>43889</v>
      </c>
      <c r="B229">
        <f>_xll.BDH($B$1,"PX_LAST",$A229,$A229,"Days=A","Fill=P")</f>
        <v>1.4</v>
      </c>
      <c r="C229">
        <f>_xll.BDH(C$1,"PX_LAST",$A229,$A229,"Days=A","Fill=P")</f>
        <v>1.1000000000000001</v>
      </c>
      <c r="D229">
        <f>_xll.BDH(D$1,"PX_LAST",$A229,$A229,"Days=A","Fill=P")</f>
        <v>-0.5</v>
      </c>
      <c r="E229">
        <f t="shared" si="13"/>
        <v>0</v>
      </c>
      <c r="F229">
        <f t="shared" si="15"/>
        <v>-9.9999999999999978E-2</v>
      </c>
      <c r="G229">
        <f t="shared" si="14"/>
        <v>-1.6</v>
      </c>
      <c r="H229">
        <f t="shared" si="12"/>
        <v>-2.5</v>
      </c>
      <c r="I229">
        <f>IF(_xll.BDH(I$1,"PX_LAST",$A229,$A229,"Days=A","Fill=P")="#N/A N/A","",_xll.BDH(I$1,"PX_LAST",$A229,$A229,"Days=A","Fill=P"))</f>
        <v>64.414000000000001</v>
      </c>
      <c r="J229">
        <f>IF(_xll.BDH(J$1,"PX_LAST",$A229,$A229,"Days=A","Fill=P")="#N/A N/A","",_xll.BDH(J$1,"PX_LAST",$A229,$A229,"Days=A","Fill=P"))</f>
        <v>303.27199999999999</v>
      </c>
      <c r="K229" t="str">
        <f>IF(_xll.BDH(K$1,"PX_LAST",$A229,$A229,"Days=A","Fill=P")="#N/A N/A","",_xll.BDH(K$1,"PX_LAST",$A229,$A229,"Days=A","Fill=P"))</f>
        <v/>
      </c>
    </row>
    <row r="230" spans="1:11" x14ac:dyDescent="0.25">
      <c r="A230" s="54">
        <v>43921</v>
      </c>
      <c r="B230">
        <f>_xll.BDH($B$1,"PX_LAST",$A230,$A230,"Days=A","Fill=P")</f>
        <v>0.7</v>
      </c>
      <c r="C230">
        <f>_xll.BDH(C$1,"PX_LAST",$A230,$A230,"Days=A","Fill=P")</f>
        <v>1</v>
      </c>
      <c r="D230">
        <f>_xll.BDH(D$1,"PX_LAST",$A230,$A230,"Days=A","Fill=P")</f>
        <v>-0.5</v>
      </c>
      <c r="E230">
        <f t="shared" si="13"/>
        <v>0</v>
      </c>
      <c r="F230">
        <f t="shared" si="15"/>
        <v>0</v>
      </c>
      <c r="G230">
        <f t="shared" si="14"/>
        <v>-1.5</v>
      </c>
      <c r="H230">
        <f t="shared" si="12"/>
        <v>-2.5</v>
      </c>
      <c r="I230">
        <f>IF(_xll.BDH(I$1,"PX_LAST",$A230,$A230,"Days=A","Fill=P")="#N/A N/A","",_xll.BDH(I$1,"PX_LAST",$A230,$A230,"Days=A","Fill=P"))</f>
        <v>95.783000000000001</v>
      </c>
      <c r="J230">
        <f>IF(_xll.BDH(J$1,"PX_LAST",$A230,$A230,"Days=A","Fill=P")="#N/A N/A","",_xll.BDH(J$1,"PX_LAST",$A230,$A230,"Days=A","Fill=P"))</f>
        <v>571.76800000000003</v>
      </c>
      <c r="K230" t="str">
        <f>IF(_xll.BDH(K$1,"PX_LAST",$A230,$A230,"Days=A","Fill=P")="#N/A N/A","",_xll.BDH(K$1,"PX_LAST",$A230,$A230,"Days=A","Fill=P"))</f>
        <v/>
      </c>
    </row>
    <row r="231" spans="1:11" x14ac:dyDescent="0.25">
      <c r="A231" s="54">
        <v>43951</v>
      </c>
      <c r="B231">
        <f>_xll.BDH($B$1,"PX_LAST",$A231,$A231,"Days=A","Fill=P")</f>
        <v>0.3</v>
      </c>
      <c r="C231">
        <f>_xll.BDH(C$1,"PX_LAST",$A231,$A231,"Days=A","Fill=P")</f>
        <v>0.9</v>
      </c>
      <c r="D231">
        <f>_xll.BDH(D$1,"PX_LAST",$A231,$A231,"Days=A","Fill=P")</f>
        <v>-0.5</v>
      </c>
      <c r="E231">
        <f t="shared" si="13"/>
        <v>0</v>
      </c>
      <c r="F231">
        <f t="shared" si="15"/>
        <v>0</v>
      </c>
      <c r="G231">
        <f t="shared" si="14"/>
        <v>-1.4</v>
      </c>
      <c r="H231">
        <f t="shared" si="12"/>
        <v>-2.5</v>
      </c>
      <c r="I231">
        <f>IF(_xll.BDH(I$1,"PX_LAST",$A231,$A231,"Days=A","Fill=P")="#N/A N/A","",_xll.BDH(I$1,"PX_LAST",$A231,$A231,"Days=A","Fill=P"))</f>
        <v>80.656999999999996</v>
      </c>
      <c r="J231">
        <f>IF(_xll.BDH(J$1,"PX_LAST",$A231,$A231,"Days=A","Fill=P")="#N/A N/A","",_xll.BDH(J$1,"PX_LAST",$A231,$A231,"Days=A","Fill=P"))</f>
        <v>491.52199999999999</v>
      </c>
      <c r="K231" t="str">
        <f>IF(_xll.BDH(K$1,"PX_LAST",$A231,$A231,"Days=A","Fill=P")="#N/A N/A","",_xll.BDH(K$1,"PX_LAST",$A231,$A231,"Days=A","Fill=P"))</f>
        <v/>
      </c>
    </row>
    <row r="232" spans="1:11" x14ac:dyDescent="0.25">
      <c r="A232" s="54">
        <v>43980</v>
      </c>
      <c r="B232">
        <f>_xll.BDH($B$1,"PX_LAST",$A232,$A232,"Days=A","Fill=P")</f>
        <v>0.3</v>
      </c>
      <c r="C232">
        <f>_xll.BDH(C$1,"PX_LAST",$A232,$A232,"Days=A","Fill=P")</f>
        <v>0.9</v>
      </c>
      <c r="D232">
        <f>_xll.BDH(D$1,"PX_LAST",$A232,$A232,"Days=A","Fill=P")</f>
        <v>-0.5</v>
      </c>
      <c r="E232">
        <f t="shared" si="13"/>
        <v>0</v>
      </c>
      <c r="F232">
        <f t="shared" si="15"/>
        <v>0</v>
      </c>
      <c r="G232">
        <f t="shared" si="14"/>
        <v>-1.4</v>
      </c>
      <c r="H232">
        <f t="shared" si="12"/>
        <v>-2.5</v>
      </c>
      <c r="I232">
        <f>IF(_xll.BDH(I$1,"PX_LAST",$A232,$A232,"Days=A","Fill=P")="#N/A N/A","",_xll.BDH(I$1,"PX_LAST",$A232,$A232,"Days=A","Fill=P"))</f>
        <v>72.212999999999994</v>
      </c>
      <c r="J232">
        <f>IF(_xll.BDH(J$1,"PX_LAST",$A232,$A232,"Days=A","Fill=P")="#N/A N/A","",_xll.BDH(J$1,"PX_LAST",$A232,$A232,"Days=A","Fill=P"))</f>
        <v>428.80799999999999</v>
      </c>
      <c r="K232" t="str">
        <f>IF(_xll.BDH(K$1,"PX_LAST",$A232,$A232,"Days=A","Fill=P")="#N/A N/A","",_xll.BDH(K$1,"PX_LAST",$A232,$A232,"Days=A","Fill=P"))</f>
        <v/>
      </c>
    </row>
    <row r="233" spans="1:11" x14ac:dyDescent="0.25">
      <c r="A233" s="54">
        <v>44012</v>
      </c>
      <c r="B233">
        <f>_xll.BDH($B$1,"PX_LAST",$A233,$A233,"Days=A","Fill=P")</f>
        <v>0.3</v>
      </c>
      <c r="C233">
        <f>_xll.BDH(C$1,"PX_LAST",$A233,$A233,"Days=A","Fill=P")</f>
        <v>0.8</v>
      </c>
      <c r="D233">
        <f>_xll.BDH(D$1,"PX_LAST",$A233,$A233,"Days=A","Fill=P")</f>
        <v>-0.5</v>
      </c>
      <c r="E233">
        <f t="shared" si="13"/>
        <v>0</v>
      </c>
      <c r="F233">
        <f t="shared" si="15"/>
        <v>0</v>
      </c>
      <c r="G233">
        <f t="shared" si="14"/>
        <v>-1.3</v>
      </c>
      <c r="H233">
        <f t="shared" si="12"/>
        <v>-2.5</v>
      </c>
      <c r="I233">
        <f>IF(_xll.BDH(I$1,"PX_LAST",$A233,$A233,"Days=A","Fill=P")="#N/A N/A","",_xll.BDH(I$1,"PX_LAST",$A233,$A233,"Days=A","Fill=P"))</f>
        <v>66.563999999999993</v>
      </c>
      <c r="J233">
        <f>IF(_xll.BDH(J$1,"PX_LAST",$A233,$A233,"Days=A","Fill=P")="#N/A N/A","",_xll.BDH(J$1,"PX_LAST",$A233,$A233,"Days=A","Fill=P"))</f>
        <v>382.27699999999999</v>
      </c>
      <c r="K233" t="str">
        <f>IF(_xll.BDH(K$1,"PX_LAST",$A233,$A233,"Days=A","Fill=P")="#N/A N/A","",_xll.BDH(K$1,"PX_LAST",$A233,$A233,"Days=A","Fill=P"))</f>
        <v/>
      </c>
    </row>
    <row r="234" spans="1:11" x14ac:dyDescent="0.25">
      <c r="A234" s="54">
        <v>44043</v>
      </c>
      <c r="B234">
        <f>_xll.BDH($B$1,"PX_LAST",$A234,$A234,"Days=A","Fill=P")</f>
        <v>0.4</v>
      </c>
      <c r="C234">
        <f>_xll.BDH(C$1,"PX_LAST",$A234,$A234,"Days=A","Fill=P")</f>
        <v>1.2</v>
      </c>
      <c r="D234">
        <f>_xll.BDH(D$1,"PX_LAST",$A234,$A234,"Days=A","Fill=P")</f>
        <v>-0.5</v>
      </c>
      <c r="E234">
        <f t="shared" si="13"/>
        <v>0</v>
      </c>
      <c r="F234">
        <f t="shared" si="15"/>
        <v>0</v>
      </c>
      <c r="G234">
        <f t="shared" si="14"/>
        <v>-1.7</v>
      </c>
      <c r="H234">
        <f t="shared" si="12"/>
        <v>-2.5</v>
      </c>
      <c r="I234">
        <f>IF(_xll.BDH(I$1,"PX_LAST",$A234,$A234,"Days=A","Fill=P")="#N/A N/A","",_xll.BDH(I$1,"PX_LAST",$A234,$A234,"Days=A","Fill=P"))</f>
        <v>60.686</v>
      </c>
      <c r="J234">
        <f>IF(_xll.BDH(J$1,"PX_LAST",$A234,$A234,"Days=A","Fill=P")="#N/A N/A","",_xll.BDH(J$1,"PX_LAST",$A234,$A234,"Days=A","Fill=P"))</f>
        <v>377.26</v>
      </c>
      <c r="K234" t="str">
        <f>IF(_xll.BDH(K$1,"PX_LAST",$A234,$A234,"Days=A","Fill=P")="#N/A N/A","",_xll.BDH(K$1,"PX_LAST",$A234,$A234,"Days=A","Fill=P"))</f>
        <v/>
      </c>
    </row>
    <row r="235" spans="1:11" x14ac:dyDescent="0.25">
      <c r="A235" s="54">
        <v>44074</v>
      </c>
      <c r="B235">
        <f>_xll.BDH($B$1,"PX_LAST",$A235,$A235,"Days=A","Fill=P")</f>
        <v>-0.2</v>
      </c>
      <c r="C235">
        <f>_xll.BDH(C$1,"PX_LAST",$A235,$A235,"Days=A","Fill=P")</f>
        <v>0.4</v>
      </c>
      <c r="D235">
        <f>_xll.BDH(D$1,"PX_LAST",$A235,$A235,"Days=A","Fill=P")</f>
        <v>-0.5</v>
      </c>
      <c r="E235">
        <f t="shared" si="13"/>
        <v>0</v>
      </c>
      <c r="F235">
        <f t="shared" si="15"/>
        <v>0</v>
      </c>
      <c r="G235">
        <f t="shared" si="14"/>
        <v>-0.9</v>
      </c>
      <c r="H235">
        <f t="shared" si="12"/>
        <v>-2.5</v>
      </c>
      <c r="I235">
        <f>IF(_xll.BDH(I$1,"PX_LAST",$A235,$A235,"Days=A","Fill=P")="#N/A N/A","",_xll.BDH(I$1,"PX_LAST",$A235,$A235,"Days=A","Fill=P"))</f>
        <v>54.335000000000001</v>
      </c>
      <c r="J235">
        <f>IF(_xll.BDH(J$1,"PX_LAST",$A235,$A235,"Days=A","Fill=P")="#N/A N/A","",_xll.BDH(J$1,"PX_LAST",$A235,$A235,"Days=A","Fill=P"))</f>
        <v>324.14299999999997</v>
      </c>
      <c r="K235" t="str">
        <f>IF(_xll.BDH(K$1,"PX_LAST",$A235,$A235,"Days=A","Fill=P")="#N/A N/A","",_xll.BDH(K$1,"PX_LAST",$A235,$A235,"Days=A","Fill=P"))</f>
        <v/>
      </c>
    </row>
    <row r="236" spans="1:11" x14ac:dyDescent="0.25">
      <c r="A236" s="54">
        <v>44104</v>
      </c>
      <c r="B236">
        <f>_xll.BDH($B$1,"PX_LAST",$A236,$A236,"Days=A","Fill=P")</f>
        <v>-0.3</v>
      </c>
      <c r="C236">
        <f>_xll.BDH(C$1,"PX_LAST",$A236,$A236,"Days=A","Fill=P")</f>
        <v>0.2</v>
      </c>
      <c r="D236">
        <f>_xll.BDH(D$1,"PX_LAST",$A236,$A236,"Days=A","Fill=P")</f>
        <v>-0.5</v>
      </c>
      <c r="E236">
        <f t="shared" si="13"/>
        <v>0</v>
      </c>
      <c r="F236">
        <f t="shared" si="15"/>
        <v>0</v>
      </c>
      <c r="G236">
        <f t="shared" si="14"/>
        <v>-0.7</v>
      </c>
      <c r="H236">
        <f t="shared" si="12"/>
        <v>-2.5</v>
      </c>
      <c r="I236">
        <f>IF(_xll.BDH(I$1,"PX_LAST",$A236,$A236,"Days=A","Fill=P")="#N/A N/A","",_xll.BDH(I$1,"PX_LAST",$A236,$A236,"Days=A","Fill=P"))</f>
        <v>59.561999999999998</v>
      </c>
      <c r="J236">
        <f>IF(_xll.BDH(J$1,"PX_LAST",$A236,$A236,"Days=A","Fill=P")="#N/A N/A","",_xll.BDH(J$1,"PX_LAST",$A236,$A236,"Days=A","Fill=P"))</f>
        <v>345.67899999999997</v>
      </c>
      <c r="K236" t="str">
        <f>IF(_xll.BDH(K$1,"PX_LAST",$A236,$A236,"Days=A","Fill=P")="#N/A N/A","",_xll.BDH(K$1,"PX_LAST",$A236,$A236,"Days=A","Fill=P"))</f>
        <v/>
      </c>
    </row>
    <row r="237" spans="1:11" x14ac:dyDescent="0.25">
      <c r="A237" s="54">
        <v>44134</v>
      </c>
      <c r="B237">
        <f>_xll.BDH($B$1,"PX_LAST",$A237,$A237,"Days=A","Fill=P")</f>
        <v>-0.3</v>
      </c>
      <c r="C237">
        <f>_xll.BDH(C$1,"PX_LAST",$A237,$A237,"Days=A","Fill=P")</f>
        <v>0.2</v>
      </c>
      <c r="D237">
        <f>_xll.BDH(D$1,"PX_LAST",$A237,$A237,"Days=A","Fill=P")</f>
        <v>-0.5</v>
      </c>
      <c r="E237">
        <f t="shared" si="13"/>
        <v>0</v>
      </c>
      <c r="F237">
        <f t="shared" si="15"/>
        <v>0</v>
      </c>
      <c r="G237">
        <f t="shared" si="14"/>
        <v>-0.7</v>
      </c>
      <c r="H237">
        <f t="shared" si="12"/>
        <v>-2.5</v>
      </c>
      <c r="I237">
        <f>IF(_xll.BDH(I$1,"PX_LAST",$A237,$A237,"Days=A","Fill=P")="#N/A N/A","",_xll.BDH(I$1,"PX_LAST",$A237,$A237,"Days=A","Fill=P"))</f>
        <v>65.448999999999998</v>
      </c>
      <c r="J237">
        <f>IF(_xll.BDH(J$1,"PX_LAST",$A237,$A237,"Days=A","Fill=P")="#N/A N/A","",_xll.BDH(J$1,"PX_LAST",$A237,$A237,"Days=A","Fill=P"))</f>
        <v>369.447</v>
      </c>
      <c r="K237" t="str">
        <f>IF(_xll.BDH(K$1,"PX_LAST",$A237,$A237,"Days=A","Fill=P")="#N/A N/A","",_xll.BDH(K$1,"PX_LAST",$A237,$A237,"Days=A","Fill=P"))</f>
        <v/>
      </c>
    </row>
    <row r="238" spans="1:11" x14ac:dyDescent="0.25">
      <c r="A238" s="54">
        <v>44165</v>
      </c>
      <c r="B238">
        <f>_xll.BDH($B$1,"PX_LAST",$A238,$A238,"Days=A","Fill=P")</f>
        <v>-0.3</v>
      </c>
      <c r="C238">
        <f>_xll.BDH(C$1,"PX_LAST",$A238,$A238,"Days=A","Fill=P")</f>
        <v>0.3</v>
      </c>
      <c r="D238">
        <f>_xll.BDH(D$1,"PX_LAST",$A238,$A238,"Days=A","Fill=P")</f>
        <v>-0.5</v>
      </c>
      <c r="E238">
        <f t="shared" si="13"/>
        <v>0</v>
      </c>
      <c r="F238">
        <f t="shared" si="15"/>
        <v>0</v>
      </c>
      <c r="G238">
        <f t="shared" si="14"/>
        <v>-0.8</v>
      </c>
      <c r="H238">
        <f t="shared" si="12"/>
        <v>-2.5</v>
      </c>
      <c r="I238">
        <f>IF(_xll.BDH(I$1,"PX_LAST",$A238,$A238,"Days=A","Fill=P")="#N/A N/A","",_xll.BDH(I$1,"PX_LAST",$A238,$A238,"Days=A","Fill=P"))</f>
        <v>48.930999999999997</v>
      </c>
      <c r="J238">
        <f>IF(_xll.BDH(J$1,"PX_LAST",$A238,$A238,"Days=A","Fill=P")="#N/A N/A","",_xll.BDH(J$1,"PX_LAST",$A238,$A238,"Days=A","Fill=P"))</f>
        <v>265.363</v>
      </c>
      <c r="K238" t="str">
        <f>IF(_xll.BDH(K$1,"PX_LAST",$A238,$A238,"Days=A","Fill=P")="#N/A N/A","",_xll.BDH(K$1,"PX_LAST",$A238,$A238,"Days=A","Fill=P"))</f>
        <v/>
      </c>
    </row>
    <row r="239" spans="1:11" x14ac:dyDescent="0.25">
      <c r="A239" s="54">
        <v>44196</v>
      </c>
      <c r="B239">
        <f>_xll.BDH($B$1,"PX_LAST",$A239,$A239,"Days=A","Fill=P")</f>
        <v>-0.3</v>
      </c>
      <c r="C239">
        <f>_xll.BDH(C$1,"PX_LAST",$A239,$A239,"Days=A","Fill=P")</f>
        <v>0.2</v>
      </c>
      <c r="D239">
        <f>_xll.BDH(D$1,"PX_LAST",$A239,$A239,"Days=A","Fill=P")</f>
        <v>-0.5</v>
      </c>
      <c r="E239">
        <f t="shared" si="13"/>
        <v>0</v>
      </c>
      <c r="F239">
        <f t="shared" si="15"/>
        <v>0</v>
      </c>
      <c r="G239">
        <f t="shared" si="14"/>
        <v>-0.7</v>
      </c>
      <c r="H239">
        <f t="shared" si="12"/>
        <v>-2.5</v>
      </c>
      <c r="I239">
        <f>IF(_xll.BDH(I$1,"PX_LAST",$A239,$A239,"Days=A","Fill=P")="#N/A N/A","",_xll.BDH(I$1,"PX_LAST",$A239,$A239,"Days=A","Fill=P"))</f>
        <v>47.93</v>
      </c>
      <c r="J239">
        <f>IF(_xll.BDH(J$1,"PX_LAST",$A239,$A239,"Days=A","Fill=P")="#N/A N/A","",_xll.BDH(J$1,"PX_LAST",$A239,$A239,"Days=A","Fill=P"))</f>
        <v>242.45699999999999</v>
      </c>
      <c r="K239" t="str">
        <f>IF(_xll.BDH(K$1,"PX_LAST",$A239,$A239,"Days=A","Fill=P")="#N/A N/A","",_xll.BDH(K$1,"PX_LAST",$A239,$A239,"Days=A","Fill=P"))</f>
        <v/>
      </c>
    </row>
    <row r="240" spans="1:11" x14ac:dyDescent="0.25">
      <c r="A240" s="54">
        <v>44225</v>
      </c>
      <c r="B240">
        <f>_xll.BDH($B$1,"PX_LAST",$A240,$A240,"Days=A","Fill=P")</f>
        <v>-0.3</v>
      </c>
      <c r="C240">
        <f>_xll.BDH(C$1,"PX_LAST",$A240,$A240,"Days=A","Fill=P")</f>
        <v>0.2</v>
      </c>
      <c r="D240">
        <f>_xll.BDH(D$1,"PX_LAST",$A240,$A240,"Days=A","Fill=P")</f>
        <v>-0.5</v>
      </c>
      <c r="E240">
        <f t="shared" si="13"/>
        <v>0</v>
      </c>
      <c r="F240">
        <f t="shared" si="15"/>
        <v>0</v>
      </c>
      <c r="G240">
        <f t="shared" si="14"/>
        <v>-0.7</v>
      </c>
      <c r="H240">
        <f t="shared" si="12"/>
        <v>-2.5</v>
      </c>
      <c r="I240">
        <f>IF(_xll.BDH(I$1,"PX_LAST",$A240,$A240,"Days=A","Fill=P")="#N/A N/A","",_xll.BDH(I$1,"PX_LAST",$A240,$A240,"Days=A","Fill=P"))</f>
        <v>52.066000000000003</v>
      </c>
      <c r="J240">
        <f>IF(_xll.BDH(J$1,"PX_LAST",$A240,$A240,"Days=A","Fill=P")="#N/A N/A","",_xll.BDH(J$1,"PX_LAST",$A240,$A240,"Days=A","Fill=P"))</f>
        <v>269.089</v>
      </c>
      <c r="K240" t="str">
        <f>IF(_xll.BDH(K$1,"PX_LAST",$A240,$A240,"Days=A","Fill=P")="#N/A N/A","",_xll.BDH(K$1,"PX_LAST",$A240,$A240,"Days=A","Fill=P"))</f>
        <v/>
      </c>
    </row>
    <row r="241" spans="1:11" x14ac:dyDescent="0.25">
      <c r="A241" s="54">
        <v>44253</v>
      </c>
      <c r="B241">
        <f>_xll.BDH($B$1,"PX_LAST",$A241,$A241,"Days=A","Fill=P")</f>
        <v>0.9</v>
      </c>
      <c r="C241">
        <f>_xll.BDH(C$1,"PX_LAST",$A241,$A241,"Days=A","Fill=P")</f>
        <v>1.4</v>
      </c>
      <c r="D241">
        <f>_xll.BDH(D$1,"PX_LAST",$A241,$A241,"Days=A","Fill=P")</f>
        <v>-0.5</v>
      </c>
      <c r="E241">
        <f t="shared" si="13"/>
        <v>0</v>
      </c>
      <c r="F241">
        <f t="shared" si="15"/>
        <v>0</v>
      </c>
      <c r="G241">
        <f t="shared" si="14"/>
        <v>-1.9</v>
      </c>
      <c r="H241">
        <f t="shared" si="12"/>
        <v>-2.5</v>
      </c>
      <c r="I241">
        <f>IF(_xll.BDH(I$1,"PX_LAST",$A241,$A241,"Days=A","Fill=P")="#N/A N/A","",_xll.BDH(I$1,"PX_LAST",$A241,$A241,"Days=A","Fill=P"))</f>
        <v>51.274000000000001</v>
      </c>
      <c r="J241">
        <f>IF(_xll.BDH(J$1,"PX_LAST",$A241,$A241,"Days=A","Fill=P")="#N/A N/A","",_xll.BDH(J$1,"PX_LAST",$A241,$A241,"Days=A","Fill=P"))</f>
        <v>265.42599999999999</v>
      </c>
      <c r="K241" t="str">
        <f>IF(_xll.BDH(K$1,"PX_LAST",$A241,$A241,"Days=A","Fill=P")="#N/A N/A","",_xll.BDH(K$1,"PX_LAST",$A241,$A241,"Days=A","Fill=P"))</f>
        <v/>
      </c>
    </row>
    <row r="242" spans="1:11" x14ac:dyDescent="0.25">
      <c r="A242" s="54">
        <v>44286</v>
      </c>
      <c r="B242">
        <f>_xll.BDH($B$1,"PX_LAST",$A242,$A242,"Days=A","Fill=P")</f>
        <v>1.3</v>
      </c>
      <c r="C242">
        <f>_xll.BDH(C$1,"PX_LAST",$A242,$A242,"Days=A","Fill=P")</f>
        <v>0.9</v>
      </c>
      <c r="D242">
        <f>_xll.BDH(D$1,"PX_LAST",$A242,$A242,"Days=A","Fill=P")</f>
        <v>-0.5</v>
      </c>
      <c r="E242">
        <f t="shared" si="13"/>
        <v>0</v>
      </c>
      <c r="F242">
        <f t="shared" si="15"/>
        <v>0</v>
      </c>
      <c r="G242">
        <f t="shared" si="14"/>
        <v>-1.4</v>
      </c>
      <c r="H242">
        <f t="shared" si="12"/>
        <v>-2.5</v>
      </c>
      <c r="I242">
        <f>IF(_xll.BDH(I$1,"PX_LAST",$A242,$A242,"Days=A","Fill=P")="#N/A N/A","",_xll.BDH(I$1,"PX_LAST",$A242,$A242,"Days=A","Fill=P"))</f>
        <v>52.072000000000003</v>
      </c>
      <c r="J242">
        <f>IF(_xll.BDH(J$1,"PX_LAST",$A242,$A242,"Days=A","Fill=P")="#N/A N/A","",_xll.BDH(J$1,"PX_LAST",$A242,$A242,"Days=A","Fill=P"))</f>
        <v>252.32400000000001</v>
      </c>
      <c r="K242" t="str">
        <f>IF(_xll.BDH(K$1,"PX_LAST",$A242,$A242,"Days=A","Fill=P")="#N/A N/A","",_xll.BDH(K$1,"PX_LAST",$A242,$A242,"Days=A","Fill=P"))</f>
        <v/>
      </c>
    </row>
    <row r="243" spans="1:11" x14ac:dyDescent="0.25">
      <c r="A243" s="54">
        <v>44316</v>
      </c>
      <c r="B243">
        <f>_xll.BDH($B$1,"PX_LAST",$A243,$A243,"Days=A","Fill=P")</f>
        <v>1.6</v>
      </c>
      <c r="C243">
        <f>_xll.BDH(C$1,"PX_LAST",$A243,$A243,"Days=A","Fill=P")</f>
        <v>0.7</v>
      </c>
      <c r="D243">
        <f>_xll.BDH(D$1,"PX_LAST",$A243,$A243,"Days=A","Fill=P")</f>
        <v>-0.5</v>
      </c>
      <c r="E243">
        <f t="shared" si="13"/>
        <v>0</v>
      </c>
      <c r="F243">
        <f t="shared" si="15"/>
        <v>0</v>
      </c>
      <c r="G243">
        <f t="shared" si="14"/>
        <v>-1.2</v>
      </c>
      <c r="H243">
        <f t="shared" si="12"/>
        <v>-2.5</v>
      </c>
      <c r="I243">
        <f>IF(_xll.BDH(I$1,"PX_LAST",$A243,$A243,"Days=A","Fill=P")="#N/A N/A","",_xll.BDH(I$1,"PX_LAST",$A243,$A243,"Days=A","Fill=P"))</f>
        <v>49.883000000000003</v>
      </c>
      <c r="J243">
        <f>IF(_xll.BDH(J$1,"PX_LAST",$A243,$A243,"Days=A","Fill=P")="#N/A N/A","",_xll.BDH(J$1,"PX_LAST",$A243,$A243,"Days=A","Fill=P"))</f>
        <v>248.63300000000001</v>
      </c>
      <c r="K243" t="str">
        <f>IF(_xll.BDH(K$1,"PX_LAST",$A243,$A243,"Days=A","Fill=P")="#N/A N/A","",_xll.BDH(K$1,"PX_LAST",$A243,$A243,"Days=A","Fill=P"))</f>
        <v/>
      </c>
    </row>
    <row r="244" spans="1:11" x14ac:dyDescent="0.25">
      <c r="A244" s="54">
        <v>44347</v>
      </c>
      <c r="B244">
        <f>_xll.BDH($B$1,"PX_LAST",$A244,$A244,"Days=A","Fill=P")</f>
        <v>2</v>
      </c>
      <c r="C244">
        <f>_xll.BDH(C$1,"PX_LAST",$A244,$A244,"Days=A","Fill=P")</f>
        <v>0.9</v>
      </c>
      <c r="D244">
        <f>_xll.BDH(D$1,"PX_LAST",$A244,$A244,"Days=A","Fill=P")</f>
        <v>-0.5</v>
      </c>
      <c r="E244">
        <f t="shared" si="13"/>
        <v>0</v>
      </c>
      <c r="F244">
        <f t="shared" si="15"/>
        <v>0</v>
      </c>
      <c r="G244">
        <f t="shared" si="14"/>
        <v>-1.4</v>
      </c>
      <c r="H244">
        <f t="shared" si="12"/>
        <v>-2.5</v>
      </c>
      <c r="I244">
        <f>IF(_xll.BDH(I$1,"PX_LAST",$A244,$A244,"Days=A","Fill=P")="#N/A N/A","",_xll.BDH(I$1,"PX_LAST",$A244,$A244,"Days=A","Fill=P"))</f>
        <v>49.966000000000001</v>
      </c>
      <c r="J244">
        <f>IF(_xll.BDH(J$1,"PX_LAST",$A244,$A244,"Days=A","Fill=P")="#N/A N/A","",_xll.BDH(J$1,"PX_LAST",$A244,$A244,"Days=A","Fill=P"))</f>
        <v>246.59200000000001</v>
      </c>
      <c r="K244" t="str">
        <f>IF(_xll.BDH(K$1,"PX_LAST",$A244,$A244,"Days=A","Fill=P")="#N/A N/A","",_xll.BDH(K$1,"PX_LAST",$A244,$A244,"Days=A","Fill=P"))</f>
        <v/>
      </c>
    </row>
    <row r="245" spans="1:11" x14ac:dyDescent="0.25">
      <c r="A245" s="54">
        <v>44377</v>
      </c>
      <c r="B245">
        <f>_xll.BDH($B$1,"PX_LAST",$A245,$A245,"Days=A","Fill=P")</f>
        <v>1.9</v>
      </c>
      <c r="C245">
        <f>_xll.BDH(C$1,"PX_LAST",$A245,$A245,"Days=A","Fill=P")</f>
        <v>0.9</v>
      </c>
      <c r="D245">
        <f>_xll.BDH(D$1,"PX_LAST",$A245,$A245,"Days=A","Fill=P")</f>
        <v>-0.5</v>
      </c>
      <c r="E245">
        <f t="shared" si="13"/>
        <v>0</v>
      </c>
      <c r="F245">
        <f t="shared" si="15"/>
        <v>0</v>
      </c>
      <c r="G245">
        <f t="shared" si="14"/>
        <v>-1.4</v>
      </c>
      <c r="H245">
        <f t="shared" si="12"/>
        <v>-2.5</v>
      </c>
      <c r="I245">
        <f>IF(_xll.BDH(I$1,"PX_LAST",$A245,$A245,"Days=A","Fill=P")="#N/A N/A","",_xll.BDH(I$1,"PX_LAST",$A245,$A245,"Days=A","Fill=P"))</f>
        <v>46.758000000000003</v>
      </c>
      <c r="J245">
        <f>IF(_xll.BDH(J$1,"PX_LAST",$A245,$A245,"Days=A","Fill=P")="#N/A N/A","",_xll.BDH(J$1,"PX_LAST",$A245,$A245,"Days=A","Fill=P"))</f>
        <v>231.91</v>
      </c>
      <c r="K245" t="str">
        <f>IF(_xll.BDH(K$1,"PX_LAST",$A245,$A245,"Days=A","Fill=P")="#N/A N/A","",_xll.BDH(K$1,"PX_LAST",$A245,$A245,"Days=A","Fill=P"))</f>
        <v/>
      </c>
    </row>
    <row r="246" spans="1:11" x14ac:dyDescent="0.25">
      <c r="A246" s="54">
        <v>44407</v>
      </c>
      <c r="B246">
        <f>_xll.BDH($B$1,"PX_LAST",$A246,$A246,"Days=A","Fill=P")</f>
        <v>1.9</v>
      </c>
      <c r="C246">
        <f>_xll.BDH(C$1,"PX_LAST",$A246,$A246,"Days=A","Fill=P")</f>
        <v>0.9</v>
      </c>
      <c r="D246">
        <f>_xll.BDH(D$1,"PX_LAST",$A246,$A246,"Days=A","Fill=P")</f>
        <v>-0.5</v>
      </c>
      <c r="E246">
        <f t="shared" si="13"/>
        <v>0</v>
      </c>
      <c r="F246">
        <f t="shared" si="15"/>
        <v>0</v>
      </c>
      <c r="G246">
        <f t="shared" si="14"/>
        <v>-1.4</v>
      </c>
      <c r="H246">
        <f t="shared" si="12"/>
        <v>-2.5</v>
      </c>
      <c r="I246">
        <f>IF(_xll.BDH(I$1,"PX_LAST",$A246,$A246,"Days=A","Fill=P")="#N/A N/A","",_xll.BDH(I$1,"PX_LAST",$A246,$A246,"Days=A","Fill=P"))</f>
        <v>46.588000000000001</v>
      </c>
      <c r="J246">
        <f>IF(_xll.BDH(J$1,"PX_LAST",$A246,$A246,"Days=A","Fill=P")="#N/A N/A","",_xll.BDH(J$1,"PX_LAST",$A246,$A246,"Days=A","Fill=P"))</f>
        <v>236.31700000000001</v>
      </c>
      <c r="K246" t="str">
        <f>IF(_xll.BDH(K$1,"PX_LAST",$A246,$A246,"Days=A","Fill=P")="#N/A N/A","",_xll.BDH(K$1,"PX_LAST",$A246,$A246,"Days=A","Fill=P"))</f>
        <v/>
      </c>
    </row>
    <row r="247" spans="1:11" x14ac:dyDescent="0.25">
      <c r="A247" s="54">
        <v>44439</v>
      </c>
      <c r="B247">
        <f>_xll.BDH($B$1,"PX_LAST",$A247,$A247,"Days=A","Fill=P")</f>
        <v>3</v>
      </c>
      <c r="C247">
        <f>_xll.BDH(C$1,"PX_LAST",$A247,$A247,"Days=A","Fill=P")</f>
        <v>1.5</v>
      </c>
      <c r="D247">
        <f>_xll.BDH(D$1,"PX_LAST",$A247,$A247,"Days=A","Fill=P")</f>
        <v>-0.5</v>
      </c>
      <c r="E247">
        <f t="shared" si="13"/>
        <v>0</v>
      </c>
      <c r="F247">
        <f t="shared" si="15"/>
        <v>0</v>
      </c>
      <c r="G247">
        <f t="shared" si="14"/>
        <v>-2</v>
      </c>
      <c r="H247">
        <f t="shared" si="12"/>
        <v>-2.5</v>
      </c>
      <c r="I247">
        <f>IF(_xll.BDH(I$1,"PX_LAST",$A247,$A247,"Days=A","Fill=P")="#N/A N/A","",_xll.BDH(I$1,"PX_LAST",$A247,$A247,"Days=A","Fill=P"))</f>
        <v>44.758000000000003</v>
      </c>
      <c r="J247">
        <f>IF(_xll.BDH(J$1,"PX_LAST",$A247,$A247,"Days=A","Fill=P")="#N/A N/A","",_xll.BDH(J$1,"PX_LAST",$A247,$A247,"Days=A","Fill=P"))</f>
        <v>227.89500000000001</v>
      </c>
      <c r="K247" t="str">
        <f>IF(_xll.BDH(K$1,"PX_LAST",$A247,$A247,"Days=A","Fill=P")="#N/A N/A","",_xll.BDH(K$1,"PX_LAST",$A247,$A247,"Days=A","Fill=P"))</f>
        <v/>
      </c>
    </row>
    <row r="248" spans="1:11" x14ac:dyDescent="0.25">
      <c r="A248" s="54">
        <v>44469</v>
      </c>
      <c r="B248">
        <f>_xll.BDH($B$1,"PX_LAST",$A248,$A248,"Days=A","Fill=P")</f>
        <v>3.4</v>
      </c>
      <c r="C248">
        <f>_xll.BDH(C$1,"PX_LAST",$A248,$A248,"Days=A","Fill=P")</f>
        <v>1.9</v>
      </c>
      <c r="D248">
        <f>_xll.BDH(D$1,"PX_LAST",$A248,$A248,"Days=A","Fill=P")</f>
        <v>-0.5</v>
      </c>
      <c r="E248">
        <f t="shared" si="13"/>
        <v>0</v>
      </c>
      <c r="F248">
        <f t="shared" si="15"/>
        <v>0</v>
      </c>
      <c r="G248">
        <f t="shared" si="14"/>
        <v>-2.4</v>
      </c>
      <c r="H248">
        <f t="shared" si="12"/>
        <v>-2.5</v>
      </c>
      <c r="I248">
        <f>IF(_xll.BDH(I$1,"PX_LAST",$A248,$A248,"Days=A","Fill=P")="#N/A N/A","",_xll.BDH(I$1,"PX_LAST",$A248,$A248,"Days=A","Fill=P"))</f>
        <v>50.067999999999998</v>
      </c>
      <c r="J248">
        <f>IF(_xll.BDH(J$1,"PX_LAST",$A248,$A248,"Days=A","Fill=P")="#N/A N/A","",_xll.BDH(J$1,"PX_LAST",$A248,$A248,"Days=A","Fill=P"))</f>
        <v>253.36699999999999</v>
      </c>
      <c r="K248" t="str">
        <f>IF(_xll.BDH(K$1,"PX_LAST",$A248,$A248,"Days=A","Fill=P")="#N/A N/A","",_xll.BDH(K$1,"PX_LAST",$A248,$A248,"Days=A","Fill=P"))</f>
        <v/>
      </c>
    </row>
    <row r="249" spans="1:11" x14ac:dyDescent="0.25">
      <c r="A249" s="54">
        <v>44498</v>
      </c>
      <c r="B249">
        <f>_xll.BDH($B$1,"PX_LAST",$A249,$A249,"Days=A","Fill=P")</f>
        <v>3.4</v>
      </c>
      <c r="C249">
        <f>_xll.BDH(C$1,"PX_LAST",$A249,$A249,"Days=A","Fill=P")</f>
        <v>1.9</v>
      </c>
      <c r="D249">
        <f>_xll.BDH(D$1,"PX_LAST",$A249,$A249,"Days=A","Fill=P")</f>
        <v>-0.5</v>
      </c>
      <c r="E249">
        <f t="shared" si="13"/>
        <v>0</v>
      </c>
      <c r="F249">
        <f t="shared" si="15"/>
        <v>0</v>
      </c>
      <c r="G249">
        <f t="shared" si="14"/>
        <v>-2.4</v>
      </c>
      <c r="H249">
        <f t="shared" si="12"/>
        <v>-2.5</v>
      </c>
      <c r="I249">
        <f>IF(_xll.BDH(I$1,"PX_LAST",$A249,$A249,"Days=A","Fill=P")="#N/A N/A","",_xll.BDH(I$1,"PX_LAST",$A249,$A249,"Days=A","Fill=P"))</f>
        <v>50.715000000000003</v>
      </c>
      <c r="J249">
        <f>IF(_xll.BDH(J$1,"PX_LAST",$A249,$A249,"Days=A","Fill=P")="#N/A N/A","",_xll.BDH(J$1,"PX_LAST",$A249,$A249,"Days=A","Fill=P"))</f>
        <v>261.65600000000001</v>
      </c>
      <c r="K249" t="str">
        <f>IF(_xll.BDH(K$1,"PX_LAST",$A249,$A249,"Days=A","Fill=P")="#N/A N/A","",_xll.BDH(K$1,"PX_LAST",$A249,$A249,"Days=A","Fill=P"))</f>
        <v/>
      </c>
    </row>
    <row r="250" spans="1:11" x14ac:dyDescent="0.25">
      <c r="A250" s="54">
        <v>44530</v>
      </c>
      <c r="B250">
        <f>_xll.BDH($B$1,"PX_LAST",$A250,$A250,"Days=A","Fill=P")</f>
        <v>4.9000000000000004</v>
      </c>
      <c r="C250">
        <f>_xll.BDH(C$1,"PX_LAST",$A250,$A250,"Days=A","Fill=P")</f>
        <v>2.6</v>
      </c>
      <c r="D250">
        <f>_xll.BDH(D$1,"PX_LAST",$A250,$A250,"Days=A","Fill=P")</f>
        <v>-0.5</v>
      </c>
      <c r="E250">
        <f t="shared" si="13"/>
        <v>0</v>
      </c>
      <c r="F250">
        <f t="shared" si="15"/>
        <v>0</v>
      </c>
      <c r="G250">
        <f t="shared" si="14"/>
        <v>-3.1</v>
      </c>
      <c r="H250">
        <f t="shared" si="12"/>
        <v>-2.5</v>
      </c>
      <c r="I250">
        <f>IF(_xll.BDH(I$1,"PX_LAST",$A250,$A250,"Days=A","Fill=P")="#N/A N/A","",_xll.BDH(I$1,"PX_LAST",$A250,$A250,"Days=A","Fill=P"))</f>
        <v>57.862000000000002</v>
      </c>
      <c r="J250">
        <f>IF(_xll.BDH(J$1,"PX_LAST",$A250,$A250,"Days=A","Fill=P")="#N/A N/A","",_xll.BDH(J$1,"PX_LAST",$A250,$A250,"Days=A","Fill=P"))</f>
        <v>288.22399999999999</v>
      </c>
      <c r="K250" t="str">
        <f>IF(_xll.BDH(K$1,"PX_LAST",$A250,$A250,"Days=A","Fill=P")="#N/A N/A","",_xll.BDH(K$1,"PX_LAST",$A250,$A250,"Days=A","Fill=P"))</f>
        <v/>
      </c>
    </row>
    <row r="251" spans="1:11" x14ac:dyDescent="0.25">
      <c r="A251" s="54">
        <v>44561</v>
      </c>
      <c r="B251">
        <f>_xll.BDH($B$1,"PX_LAST",$A251,$A251,"Days=A","Fill=P")</f>
        <v>5</v>
      </c>
      <c r="C251">
        <f>_xll.BDH(C$1,"PX_LAST",$A251,$A251,"Days=A","Fill=P")</f>
        <v>2.6</v>
      </c>
      <c r="D251">
        <f>_xll.BDH(D$1,"PX_LAST",$A251,$A251,"Days=A","Fill=P")</f>
        <v>-0.5</v>
      </c>
      <c r="E251">
        <f t="shared" si="13"/>
        <v>0</v>
      </c>
      <c r="F251">
        <f t="shared" si="15"/>
        <v>0</v>
      </c>
      <c r="G251">
        <f t="shared" si="14"/>
        <v>-3.1</v>
      </c>
      <c r="H251">
        <f t="shared" si="12"/>
        <v>-2.5</v>
      </c>
      <c r="I251">
        <f>IF(_xll.BDH(I$1,"PX_LAST",$A251,$A251,"Days=A","Fill=P")="#N/A N/A","",_xll.BDH(I$1,"PX_LAST",$A251,$A251,"Days=A","Fill=P"))</f>
        <v>47.755000000000003</v>
      </c>
      <c r="J251">
        <f>IF(_xll.BDH(J$1,"PX_LAST",$A251,$A251,"Days=A","Fill=P")="#N/A N/A","",_xll.BDH(J$1,"PX_LAST",$A251,$A251,"Days=A","Fill=P"))</f>
        <v>241.71299999999999</v>
      </c>
      <c r="K251" t="str">
        <f>IF(_xll.BDH(K$1,"PX_LAST",$A251,$A251,"Days=A","Fill=P")="#N/A N/A","",_xll.BDH(K$1,"PX_LAST",$A251,$A251,"Days=A","Fill=P"))</f>
        <v/>
      </c>
    </row>
    <row r="252" spans="1:11" x14ac:dyDescent="0.25">
      <c r="A252" s="54">
        <v>44592</v>
      </c>
      <c r="B252">
        <f>_xll.BDH($B$1,"PX_LAST",$A252,$A252,"Days=A","Fill=P")</f>
        <v>5.0999999999999996</v>
      </c>
      <c r="C252">
        <f>_xll.BDH(C$1,"PX_LAST",$A252,$A252,"Days=A","Fill=P")</f>
        <v>2.2999999999999998</v>
      </c>
      <c r="D252">
        <f>_xll.BDH(D$1,"PX_LAST",$A252,$A252,"Days=A","Fill=P")</f>
        <v>-0.5</v>
      </c>
      <c r="E252">
        <f t="shared" si="13"/>
        <v>0</v>
      </c>
      <c r="F252">
        <f t="shared" si="15"/>
        <v>0</v>
      </c>
      <c r="G252">
        <f t="shared" si="14"/>
        <v>-2.8</v>
      </c>
      <c r="H252">
        <f t="shared" si="12"/>
        <v>-2.5</v>
      </c>
      <c r="I252">
        <f>IF(_xll.BDH(I$1,"PX_LAST",$A252,$A252,"Days=A","Fill=P")="#N/A N/A","",_xll.BDH(I$1,"PX_LAST",$A252,$A252,"Days=A","Fill=P"))</f>
        <v>58.81</v>
      </c>
      <c r="J252">
        <f>IF(_xll.BDH(J$1,"PX_LAST",$A252,$A252,"Days=A","Fill=P")="#N/A N/A","",_xll.BDH(J$1,"PX_LAST",$A252,$A252,"Days=A","Fill=P"))</f>
        <v>285.92500000000001</v>
      </c>
      <c r="K252" t="str">
        <f>IF(_xll.BDH(K$1,"PX_LAST",$A252,$A252,"Days=A","Fill=P")="#N/A N/A","",_xll.BDH(K$1,"PX_LAST",$A252,$A252,"Days=A","Fill=P"))</f>
        <v/>
      </c>
    </row>
    <row r="253" spans="1:11" x14ac:dyDescent="0.25">
      <c r="A253" s="54">
        <v>44620</v>
      </c>
      <c r="B253">
        <f>_xll.BDH($B$1,"PX_LAST",$A253,$A253,"Days=A","Fill=P")</f>
        <v>5.9</v>
      </c>
      <c r="C253">
        <f>_xll.BDH(C$1,"PX_LAST",$A253,$A253,"Days=A","Fill=P")</f>
        <v>2.7</v>
      </c>
      <c r="D253">
        <f>_xll.BDH(D$1,"PX_LAST",$A253,$A253,"Days=A","Fill=P")</f>
        <v>-0.5</v>
      </c>
      <c r="E253">
        <f t="shared" si="13"/>
        <v>0</v>
      </c>
      <c r="F253">
        <f t="shared" si="15"/>
        <v>0</v>
      </c>
      <c r="G253">
        <f t="shared" si="14"/>
        <v>-3.2</v>
      </c>
      <c r="H253">
        <f t="shared" si="12"/>
        <v>-2.5</v>
      </c>
      <c r="I253">
        <f>IF(_xll.BDH(I$1,"PX_LAST",$A253,$A253,"Days=A","Fill=P")="#N/A N/A","",_xll.BDH(I$1,"PX_LAST",$A253,$A253,"Days=A","Fill=P"))</f>
        <v>70.971999999999994</v>
      </c>
      <c r="J253">
        <f>IF(_xll.BDH(J$1,"PX_LAST",$A253,$A253,"Days=A","Fill=P")="#N/A N/A","",_xll.BDH(J$1,"PX_LAST",$A253,$A253,"Days=A","Fill=P"))</f>
        <v>344.892</v>
      </c>
      <c r="K253" t="str">
        <f>IF(_xll.BDH(K$1,"PX_LAST",$A253,$A253,"Days=A","Fill=P")="#N/A N/A","",_xll.BDH(K$1,"PX_LAST",$A253,$A253,"Days=A","Fill=P"))</f>
        <v/>
      </c>
    </row>
    <row r="254" spans="1:11" x14ac:dyDescent="0.25">
      <c r="A254" s="54">
        <v>44651</v>
      </c>
      <c r="B254">
        <f>_xll.BDH($B$1,"PX_LAST",$A254,$A254,"Days=A","Fill=P")</f>
        <v>7.4</v>
      </c>
      <c r="C254">
        <f>_xll.BDH(C$1,"PX_LAST",$A254,$A254,"Days=A","Fill=P")</f>
        <v>3</v>
      </c>
      <c r="D254">
        <f>_xll.BDH(D$1,"PX_LAST",$A254,$A254,"Days=A","Fill=P")</f>
        <v>-0.5</v>
      </c>
      <c r="E254">
        <f t="shared" si="13"/>
        <v>0</v>
      </c>
      <c r="F254">
        <f t="shared" si="15"/>
        <v>0</v>
      </c>
      <c r="G254">
        <f t="shared" si="14"/>
        <v>-3.5</v>
      </c>
      <c r="H254">
        <f t="shared" si="12"/>
        <v>-2.5</v>
      </c>
      <c r="I254">
        <f>IF(_xll.BDH(I$1,"PX_LAST",$A254,$A254,"Days=A","Fill=P")="#N/A N/A","",_xll.BDH(I$1,"PX_LAST",$A254,$A254,"Days=A","Fill=P"))</f>
        <v>72.977999999999994</v>
      </c>
      <c r="J254">
        <f>IF(_xll.BDH(J$1,"PX_LAST",$A254,$A254,"Days=A","Fill=P")="#N/A N/A","",_xll.BDH(J$1,"PX_LAST",$A254,$A254,"Days=A","Fill=P"))</f>
        <v>338.41399999999999</v>
      </c>
      <c r="K254" t="str">
        <f>IF(_xll.BDH(K$1,"PX_LAST",$A254,$A254,"Days=A","Fill=P")="#N/A N/A","",_xll.BDH(K$1,"PX_LAST",$A254,$A254,"Days=A","Fill=P"))</f>
        <v/>
      </c>
    </row>
    <row r="255" spans="1:11" x14ac:dyDescent="0.25">
      <c r="A255" s="54">
        <v>44681</v>
      </c>
      <c r="B255">
        <f>_xll.BDH($B$1,"PX_LAST",$A255,$A255,"Days=A","Fill=P")</f>
        <v>7.5</v>
      </c>
      <c r="C255">
        <f>_xll.BDH(C$1,"PX_LAST",$A255,$A255,"Days=A","Fill=P")</f>
        <v>3.5</v>
      </c>
      <c r="D255">
        <f>_xll.BDH(D$1,"PX_LAST",$A255,$A255,"Days=A","Fill=P")</f>
        <v>-0.5</v>
      </c>
      <c r="E255">
        <f t="shared" si="13"/>
        <v>0</v>
      </c>
      <c r="F255">
        <f t="shared" si="15"/>
        <v>0</v>
      </c>
      <c r="G255">
        <f t="shared" si="14"/>
        <v>-4</v>
      </c>
      <c r="H255">
        <f t="shared" si="12"/>
        <v>-2.5</v>
      </c>
      <c r="I255">
        <f>IF(_xll.BDH(I$1,"PX_LAST",$A255,$A255,"Days=A","Fill=P")="#N/A N/A","",_xll.BDH(I$1,"PX_LAST",$A255,$A255,"Days=A","Fill=P"))</f>
        <v>90.185000000000002</v>
      </c>
      <c r="J255">
        <f>IF(_xll.BDH(J$1,"PX_LAST",$A255,$A255,"Days=A","Fill=P")="#N/A N/A","",_xll.BDH(J$1,"PX_LAST",$A255,$A255,"Days=A","Fill=P"))</f>
        <v>427.66</v>
      </c>
      <c r="K255" t="str">
        <f>IF(_xll.BDH(K$1,"PX_LAST",$A255,$A255,"Days=A","Fill=P")="#N/A N/A","",_xll.BDH(K$1,"PX_LAST",$A255,$A255,"Days=A","Fill=P"))</f>
        <v/>
      </c>
    </row>
    <row r="256" spans="1:11" x14ac:dyDescent="0.25">
      <c r="A256" s="54">
        <v>44712</v>
      </c>
      <c r="B256">
        <f>_xll.BDH($B$1,"PX_LAST",$A256,$A256,"Days=A","Fill=P")</f>
        <v>8.1</v>
      </c>
      <c r="C256">
        <f>_xll.BDH(C$1,"PX_LAST",$A256,$A256,"Days=A","Fill=P")</f>
        <v>3.8</v>
      </c>
      <c r="D256">
        <f>_xll.BDH(D$1,"PX_LAST",$A256,$A256,"Days=A","Fill=P")</f>
        <v>-0.5</v>
      </c>
      <c r="E256">
        <f t="shared" si="13"/>
        <v>0</v>
      </c>
      <c r="F256">
        <f t="shared" si="15"/>
        <v>0</v>
      </c>
      <c r="G256">
        <f t="shared" si="14"/>
        <v>-4.3</v>
      </c>
      <c r="H256">
        <f t="shared" si="12"/>
        <v>-2.5</v>
      </c>
      <c r="I256">
        <f>IF(_xll.BDH(I$1,"PX_LAST",$A256,$A256,"Days=A","Fill=P")="#N/A N/A","",_xll.BDH(I$1,"PX_LAST",$A256,$A256,"Days=A","Fill=P"))</f>
        <v>87.5</v>
      </c>
      <c r="J256">
        <f>IF(_xll.BDH(J$1,"PX_LAST",$A256,$A256,"Days=A","Fill=P")="#N/A N/A","",_xll.BDH(J$1,"PX_LAST",$A256,$A256,"Days=A","Fill=P"))</f>
        <v>437.42099999999999</v>
      </c>
      <c r="K256" t="str">
        <f>IF(_xll.BDH(K$1,"PX_LAST",$A256,$A256,"Days=A","Fill=P")="#N/A N/A","",_xll.BDH(K$1,"PX_LAST",$A256,$A256,"Days=A","Fill=P"))</f>
        <v/>
      </c>
    </row>
    <row r="257" spans="1:11" x14ac:dyDescent="0.25">
      <c r="A257" s="54">
        <v>44742</v>
      </c>
      <c r="B257">
        <f>_xll.BDH($B$1,"PX_LAST",$A257,$A257,"Days=A","Fill=P")</f>
        <v>8.6</v>
      </c>
      <c r="C257">
        <f>_xll.BDH(C$1,"PX_LAST",$A257,$A257,"Days=A","Fill=P")</f>
        <v>3.7</v>
      </c>
      <c r="D257">
        <f>_xll.BDH(D$1,"PX_LAST",$A257,$A257,"Days=A","Fill=P")</f>
        <v>-0.5</v>
      </c>
      <c r="E257">
        <f t="shared" si="13"/>
        <v>0</v>
      </c>
      <c r="F257">
        <f t="shared" si="15"/>
        <v>0</v>
      </c>
      <c r="G257">
        <f t="shared" si="14"/>
        <v>-4.2</v>
      </c>
      <c r="H257">
        <f t="shared" si="12"/>
        <v>-2.5</v>
      </c>
      <c r="I257">
        <f>IF(_xll.BDH(I$1,"PX_LAST",$A257,$A257,"Days=A","Fill=P")="#N/A N/A","",_xll.BDH(I$1,"PX_LAST",$A257,$A257,"Days=A","Fill=P"))</f>
        <v>118.571</v>
      </c>
      <c r="J257">
        <f>IF(_xll.BDH(J$1,"PX_LAST",$A257,$A257,"Days=A","Fill=P")="#N/A N/A","",_xll.BDH(J$1,"PX_LAST",$A257,$A257,"Days=A","Fill=P"))</f>
        <v>579.79200000000003</v>
      </c>
      <c r="K257" t="str">
        <f>IF(_xll.BDH(K$1,"PX_LAST",$A257,$A257,"Days=A","Fill=P")="#N/A N/A","",_xll.BDH(K$1,"PX_LAST",$A257,$A257,"Days=A","Fill=P"))</f>
        <v/>
      </c>
    </row>
    <row r="258" spans="1:11" x14ac:dyDescent="0.25">
      <c r="A258" s="54">
        <v>44773</v>
      </c>
      <c r="B258">
        <f>_xll.BDH($B$1,"PX_LAST",$A258,$A258,"Days=A","Fill=P")</f>
        <v>8.9</v>
      </c>
      <c r="C258">
        <f>_xll.BDH(C$1,"PX_LAST",$A258,$A258,"Days=A","Fill=P")</f>
        <v>4</v>
      </c>
      <c r="D258">
        <f>_xll.BDH(D$1,"PX_LAST",$A258,$A258,"Days=A","Fill=P")</f>
        <v>0</v>
      </c>
      <c r="E258">
        <f t="shared" si="13"/>
        <v>0.5</v>
      </c>
      <c r="F258">
        <f t="shared" si="15"/>
        <v>0.5</v>
      </c>
      <c r="G258">
        <f t="shared" si="14"/>
        <v>-4</v>
      </c>
      <c r="H258">
        <f t="shared" si="12"/>
        <v>-2</v>
      </c>
      <c r="I258">
        <f>IF(_xll.BDH(I$1,"PX_LAST",$A258,$A258,"Days=A","Fill=P")="#N/A N/A","",_xll.BDH(I$1,"PX_LAST",$A258,$A258,"Days=A","Fill=P"))</f>
        <v>100.04300000000001</v>
      </c>
      <c r="J258">
        <f>IF(_xll.BDH(J$1,"PX_LAST",$A258,$A258,"Days=A","Fill=P")="#N/A N/A","",_xll.BDH(J$1,"PX_LAST",$A258,$A258,"Days=A","Fill=P"))</f>
        <v>509.363</v>
      </c>
      <c r="K258" t="str">
        <f>IF(_xll.BDH(K$1,"PX_LAST",$A258,$A258,"Days=A","Fill=P")="#N/A N/A","",_xll.BDH(K$1,"PX_LAST",$A258,$A258,"Days=A","Fill=P"))</f>
        <v/>
      </c>
    </row>
    <row r="259" spans="1:11" x14ac:dyDescent="0.25">
      <c r="A259" s="54">
        <v>44804</v>
      </c>
      <c r="B259">
        <f>_xll.BDH($B$1,"PX_LAST",$A259,$A259,"Days=A","Fill=P")</f>
        <v>9.1</v>
      </c>
      <c r="C259">
        <f>_xll.BDH(C$1,"PX_LAST",$A259,$A259,"Days=A","Fill=P")</f>
        <v>4.3</v>
      </c>
      <c r="D259">
        <f>_xll.BDH(D$1,"PX_LAST",$A259,$A259,"Days=A","Fill=P")</f>
        <v>0</v>
      </c>
      <c r="E259">
        <f t="shared" si="13"/>
        <v>0</v>
      </c>
      <c r="F259">
        <f t="shared" si="15"/>
        <v>0.5</v>
      </c>
      <c r="G259">
        <f t="shared" si="14"/>
        <v>-4.3</v>
      </c>
      <c r="H259">
        <f t="shared" ref="H259:H305" si="16">D259-2</f>
        <v>-2</v>
      </c>
      <c r="I259">
        <f>IF(_xll.BDH(I$1,"PX_LAST",$A259,$A259,"Days=A","Fill=P")="#N/A N/A","",_xll.BDH(I$1,"PX_LAST",$A259,$A259,"Days=A","Fill=P"))</f>
        <v>119.50700000000001</v>
      </c>
      <c r="J259">
        <f>IF(_xll.BDH(J$1,"PX_LAST",$A259,$A259,"Days=A","Fill=P")="#N/A N/A","",_xll.BDH(J$1,"PX_LAST",$A259,$A259,"Days=A","Fill=P"))</f>
        <v>588.29399999999998</v>
      </c>
      <c r="K259" t="str">
        <f>IF(_xll.BDH(K$1,"PX_LAST",$A259,$A259,"Days=A","Fill=P")="#N/A N/A","",_xll.BDH(K$1,"PX_LAST",$A259,$A259,"Days=A","Fill=P"))</f>
        <v/>
      </c>
    </row>
    <row r="260" spans="1:11" x14ac:dyDescent="0.25">
      <c r="A260" s="54">
        <v>44834</v>
      </c>
      <c r="B260">
        <f>_xll.BDH($B$1,"PX_LAST",$A260,$A260,"Days=A","Fill=P")</f>
        <v>9.9</v>
      </c>
      <c r="C260">
        <f>_xll.BDH(C$1,"PX_LAST",$A260,$A260,"Days=A","Fill=P")</f>
        <v>4.7</v>
      </c>
      <c r="D260">
        <f>_xll.BDH(D$1,"PX_LAST",$A260,$A260,"Days=A","Fill=P")</f>
        <v>0.75</v>
      </c>
      <c r="E260">
        <f t="shared" ref="E260:E305" si="17">D260-D259</f>
        <v>0.75</v>
      </c>
      <c r="F260">
        <f t="shared" si="15"/>
        <v>1.25</v>
      </c>
      <c r="G260">
        <f t="shared" ref="G260:G305" si="18">D260-C260</f>
        <v>-3.95</v>
      </c>
      <c r="H260">
        <f t="shared" si="16"/>
        <v>-1.25</v>
      </c>
      <c r="I260">
        <f>IF(_xll.BDH(I$1,"PX_LAST",$A260,$A260,"Days=A","Fill=P")="#N/A N/A","",_xll.BDH(I$1,"PX_LAST",$A260,$A260,"Days=A","Fill=P"))</f>
        <v>134.673</v>
      </c>
      <c r="J260">
        <f>IF(_xll.BDH(J$1,"PX_LAST",$A260,$A260,"Days=A","Fill=P")="#N/A N/A","",_xll.BDH(J$1,"PX_LAST",$A260,$A260,"Days=A","Fill=P"))</f>
        <v>641.20799999999997</v>
      </c>
      <c r="K260" t="str">
        <f>IF(_xll.BDH(K$1,"PX_LAST",$A260,$A260,"Days=A","Fill=P")="#N/A N/A","",_xll.BDH(K$1,"PX_LAST",$A260,$A260,"Days=A","Fill=P"))</f>
        <v/>
      </c>
    </row>
    <row r="261" spans="1:11" x14ac:dyDescent="0.25">
      <c r="A261" s="54">
        <v>44865</v>
      </c>
      <c r="B261">
        <f>_xll.BDH($B$1,"PX_LAST",$A261,$A261,"Days=A","Fill=P")</f>
        <v>10.6</v>
      </c>
      <c r="C261">
        <f>_xll.BDH(C$1,"PX_LAST",$A261,$A261,"Days=A","Fill=P")</f>
        <v>5</v>
      </c>
      <c r="D261">
        <f>_xll.BDH(D$1,"PX_LAST",$A261,$A261,"Days=A","Fill=P")</f>
        <v>1.5</v>
      </c>
      <c r="E261">
        <f t="shared" si="17"/>
        <v>0.75</v>
      </c>
      <c r="F261">
        <f t="shared" si="15"/>
        <v>2</v>
      </c>
      <c r="G261">
        <f t="shared" si="18"/>
        <v>-3.5</v>
      </c>
      <c r="H261">
        <f t="shared" si="16"/>
        <v>-0.5</v>
      </c>
      <c r="I261">
        <f>IF(_xll.BDH(I$1,"PX_LAST",$A261,$A261,"Days=A","Fill=P")="#N/A N/A","",_xll.BDH(I$1,"PX_LAST",$A261,$A261,"Days=A","Fill=P"))</f>
        <v>113.83</v>
      </c>
      <c r="J261">
        <f>IF(_xll.BDH(J$1,"PX_LAST",$A261,$A261,"Days=A","Fill=P")="#N/A N/A","",_xll.BDH(J$1,"PX_LAST",$A261,$A261,"Days=A","Fill=P"))</f>
        <v>554.83100000000002</v>
      </c>
      <c r="K261" t="str">
        <f>IF(_xll.BDH(K$1,"PX_LAST",$A261,$A261,"Days=A","Fill=P")="#N/A N/A","",_xll.BDH(K$1,"PX_LAST",$A261,$A261,"Days=A","Fill=P"))</f>
        <v/>
      </c>
    </row>
    <row r="262" spans="1:11" x14ac:dyDescent="0.25">
      <c r="A262" s="54">
        <v>44895</v>
      </c>
      <c r="B262">
        <f>_xll.BDH($B$1,"PX_LAST",$A262,$A262,"Days=A","Fill=P")</f>
        <v>10.1</v>
      </c>
      <c r="C262">
        <f>_xll.BDH(C$1,"PX_LAST",$A262,$A262,"Days=A","Fill=P")</f>
        <v>5</v>
      </c>
      <c r="D262">
        <f>_xll.BDH(D$1,"PX_LAST",$A262,$A262,"Days=A","Fill=P")</f>
        <v>1.5</v>
      </c>
      <c r="E262">
        <f t="shared" si="17"/>
        <v>0</v>
      </c>
      <c r="F262">
        <f t="shared" si="15"/>
        <v>2</v>
      </c>
      <c r="G262">
        <f t="shared" si="18"/>
        <v>-3.5</v>
      </c>
      <c r="H262">
        <f t="shared" si="16"/>
        <v>-0.5</v>
      </c>
      <c r="I262">
        <f>IF(_xll.BDH(I$1,"PX_LAST",$A262,$A262,"Days=A","Fill=P")="#N/A N/A","",_xll.BDH(I$1,"PX_LAST",$A262,$A262,"Days=A","Fill=P"))</f>
        <v>91.641000000000005</v>
      </c>
      <c r="J262">
        <f>IF(_xll.BDH(J$1,"PX_LAST",$A262,$A262,"Days=A","Fill=P")="#N/A N/A","",_xll.BDH(J$1,"PX_LAST",$A262,$A262,"Days=A","Fill=P"))</f>
        <v>458.80599999999998</v>
      </c>
      <c r="K262" t="str">
        <f>IF(_xll.BDH(K$1,"PX_LAST",$A262,$A262,"Days=A","Fill=P")="#N/A N/A","",_xll.BDH(K$1,"PX_LAST",$A262,$A262,"Days=A","Fill=P"))</f>
        <v/>
      </c>
    </row>
    <row r="263" spans="1:11" x14ac:dyDescent="0.25">
      <c r="A263" s="54">
        <v>44926</v>
      </c>
      <c r="B263">
        <f>_xll.BDH($B$1,"PX_LAST",$A263,$A263,"Days=A","Fill=P")</f>
        <v>9.1999999999999993</v>
      </c>
      <c r="C263">
        <f>_xll.BDH(C$1,"PX_LAST",$A263,$A263,"Days=A","Fill=P")</f>
        <v>5.2</v>
      </c>
      <c r="D263">
        <f>_xll.BDH(D$1,"PX_LAST",$A263,$A263,"Days=A","Fill=P")</f>
        <v>2</v>
      </c>
      <c r="E263">
        <f t="shared" si="17"/>
        <v>0.5</v>
      </c>
      <c r="F263">
        <f t="shared" si="15"/>
        <v>2.5</v>
      </c>
      <c r="G263">
        <f t="shared" si="18"/>
        <v>-3.2</v>
      </c>
      <c r="H263">
        <f t="shared" si="16"/>
        <v>0</v>
      </c>
      <c r="I263">
        <f>IF(_xll.BDH(I$1,"PX_LAST",$A263,$A263,"Days=A","Fill=P")="#N/A N/A","",_xll.BDH(I$1,"PX_LAST",$A263,$A263,"Days=A","Fill=P"))</f>
        <v>90.597999999999999</v>
      </c>
      <c r="J263">
        <f>IF(_xll.BDH(J$1,"PX_LAST",$A263,$A263,"Days=A","Fill=P")="#N/A N/A","",_xll.BDH(J$1,"PX_LAST",$A263,$A263,"Days=A","Fill=P"))</f>
        <v>474.10899999999998</v>
      </c>
      <c r="K263" t="str">
        <f>IF(_xll.BDH(K$1,"PX_LAST",$A263,$A263,"Days=A","Fill=P")="#N/A N/A","",_xll.BDH(K$1,"PX_LAST",$A263,$A263,"Days=A","Fill=P"))</f>
        <v/>
      </c>
    </row>
    <row r="264" spans="1:11" x14ac:dyDescent="0.25">
      <c r="A264" s="54">
        <v>44957</v>
      </c>
      <c r="B264">
        <f>_xll.BDH($B$1,"PX_LAST",$A264,$A264,"Days=A","Fill=P")</f>
        <v>8.6</v>
      </c>
      <c r="C264">
        <f>_xll.BDH(C$1,"PX_LAST",$A264,$A264,"Days=A","Fill=P")</f>
        <v>5.3</v>
      </c>
      <c r="D264">
        <f>_xll.BDH(D$1,"PX_LAST",$A264,$A264,"Days=A","Fill=P")</f>
        <v>2</v>
      </c>
      <c r="E264">
        <f t="shared" si="17"/>
        <v>0</v>
      </c>
      <c r="F264">
        <f t="shared" ref="F264:F305" si="19">D264-D258</f>
        <v>2</v>
      </c>
      <c r="G264">
        <f t="shared" si="18"/>
        <v>-3.3</v>
      </c>
      <c r="H264">
        <f t="shared" si="16"/>
        <v>0</v>
      </c>
      <c r="I264">
        <f>IF(_xll.BDH(I$1,"PX_LAST",$A264,$A264,"Days=A","Fill=P")="#N/A N/A","",_xll.BDH(I$1,"PX_LAST",$A264,$A264,"Days=A","Fill=P"))</f>
        <v>79.302000000000007</v>
      </c>
      <c r="J264">
        <f>IF(_xll.BDH(J$1,"PX_LAST",$A264,$A264,"Days=A","Fill=P")="#N/A N/A","",_xll.BDH(J$1,"PX_LAST",$A264,$A264,"Days=A","Fill=P"))</f>
        <v>414.36700000000002</v>
      </c>
      <c r="K264" t="str">
        <f>IF(_xll.BDH(K$1,"PX_LAST",$A264,$A264,"Days=A","Fill=P")="#N/A N/A","",_xll.BDH(K$1,"PX_LAST",$A264,$A264,"Days=A","Fill=P"))</f>
        <v/>
      </c>
    </row>
    <row r="265" spans="1:11" x14ac:dyDescent="0.25">
      <c r="A265" s="54">
        <v>44985</v>
      </c>
      <c r="B265">
        <f>_xll.BDH($B$1,"PX_LAST",$A265,$A265,"Days=A","Fill=P")</f>
        <v>8.5</v>
      </c>
      <c r="C265">
        <f>_xll.BDH(C$1,"PX_LAST",$A265,$A265,"Days=A","Fill=P")</f>
        <v>5.6</v>
      </c>
      <c r="D265">
        <f>_xll.BDH(D$1,"PX_LAST",$A265,$A265,"Days=A","Fill=P")</f>
        <v>2.5</v>
      </c>
      <c r="E265">
        <f t="shared" si="17"/>
        <v>0.5</v>
      </c>
      <c r="F265">
        <f t="shared" si="19"/>
        <v>2.5</v>
      </c>
      <c r="G265">
        <f t="shared" si="18"/>
        <v>-3.0999999999999996</v>
      </c>
      <c r="H265">
        <f t="shared" si="16"/>
        <v>0.5</v>
      </c>
      <c r="I265">
        <f>IF(_xll.BDH(I$1,"PX_LAST",$A265,$A265,"Days=A","Fill=P")="#N/A N/A","",_xll.BDH(I$1,"PX_LAST",$A265,$A265,"Days=A","Fill=P"))</f>
        <v>79.566000000000003</v>
      </c>
      <c r="J265">
        <f>IF(_xll.BDH(J$1,"PX_LAST",$A265,$A265,"Days=A","Fill=P")="#N/A N/A","",_xll.BDH(J$1,"PX_LAST",$A265,$A265,"Days=A","Fill=P"))</f>
        <v>413.67500000000001</v>
      </c>
      <c r="K265" t="str">
        <f>IF(_xll.BDH(K$1,"PX_LAST",$A265,$A265,"Days=A","Fill=P")="#N/A N/A","",_xll.BDH(K$1,"PX_LAST",$A265,$A265,"Days=A","Fill=P"))</f>
        <v/>
      </c>
    </row>
    <row r="266" spans="1:11" x14ac:dyDescent="0.25">
      <c r="A266" s="54">
        <v>45016</v>
      </c>
      <c r="B266">
        <f>_xll.BDH($B$1,"PX_LAST",$A266,$A266,"Days=A","Fill=P")</f>
        <v>6.9</v>
      </c>
      <c r="C266">
        <f>_xll.BDH(C$1,"PX_LAST",$A266,$A266,"Days=A","Fill=P")</f>
        <v>5.7</v>
      </c>
      <c r="D266">
        <f>_xll.BDH(D$1,"PX_LAST",$A266,$A266,"Days=A","Fill=P")</f>
        <v>3</v>
      </c>
      <c r="E266">
        <f t="shared" si="17"/>
        <v>0.5</v>
      </c>
      <c r="F266">
        <f t="shared" si="19"/>
        <v>2.25</v>
      </c>
      <c r="G266">
        <f t="shared" si="18"/>
        <v>-2.7</v>
      </c>
      <c r="H266">
        <f t="shared" si="16"/>
        <v>1</v>
      </c>
      <c r="I266">
        <f>IF(_xll.BDH(I$1,"PX_LAST",$A266,$A266,"Days=A","Fill=P")="#N/A N/A","",_xll.BDH(I$1,"PX_LAST",$A266,$A266,"Days=A","Fill=P"))</f>
        <v>84.385000000000005</v>
      </c>
      <c r="J266">
        <f>IF(_xll.BDH(J$1,"PX_LAST",$A266,$A266,"Days=A","Fill=P")="#N/A N/A","",_xll.BDH(J$1,"PX_LAST",$A266,$A266,"Days=A","Fill=P"))</f>
        <v>436.36799999999999</v>
      </c>
      <c r="K266" t="str">
        <f>IF(_xll.BDH(K$1,"PX_LAST",$A266,$A266,"Days=A","Fill=P")="#N/A N/A","",_xll.BDH(K$1,"PX_LAST",$A266,$A266,"Days=A","Fill=P"))</f>
        <v/>
      </c>
    </row>
    <row r="267" spans="1:11" x14ac:dyDescent="0.25">
      <c r="A267" s="54">
        <v>45046</v>
      </c>
      <c r="B267">
        <f>_xll.BDH($B$1,"PX_LAST",$A267,$A267,"Days=A","Fill=P")</f>
        <v>6.9</v>
      </c>
      <c r="C267">
        <f>_xll.BDH(C$1,"PX_LAST",$A267,$A267,"Days=A","Fill=P")</f>
        <v>5.6</v>
      </c>
      <c r="D267">
        <f>_xll.BDH(D$1,"PX_LAST",$A267,$A267,"Days=A","Fill=P")</f>
        <v>3</v>
      </c>
      <c r="E267">
        <f t="shared" si="17"/>
        <v>0</v>
      </c>
      <c r="F267">
        <f t="shared" si="19"/>
        <v>1.5</v>
      </c>
      <c r="G267">
        <f t="shared" si="18"/>
        <v>-2.5999999999999996</v>
      </c>
      <c r="H267">
        <f t="shared" si="16"/>
        <v>1</v>
      </c>
      <c r="I267">
        <f>IF(_xll.BDH(I$1,"PX_LAST",$A267,$A267,"Days=A","Fill=P")="#N/A N/A","",_xll.BDH(I$1,"PX_LAST",$A267,$A267,"Days=A","Fill=P"))</f>
        <v>82.977999999999994</v>
      </c>
      <c r="J267">
        <f>IF(_xll.BDH(J$1,"PX_LAST",$A267,$A267,"Days=A","Fill=P")="#N/A N/A","",_xll.BDH(J$1,"PX_LAST",$A267,$A267,"Days=A","Fill=P"))</f>
        <v>435.06700000000001</v>
      </c>
      <c r="K267" t="str">
        <f>IF(_xll.BDH(K$1,"PX_LAST",$A267,$A267,"Days=A","Fill=P")="#N/A N/A","",_xll.BDH(K$1,"PX_LAST",$A267,$A267,"Days=A","Fill=P"))</f>
        <v/>
      </c>
    </row>
    <row r="268" spans="1:11" x14ac:dyDescent="0.25">
      <c r="A268" s="54">
        <v>45077</v>
      </c>
      <c r="B268">
        <f>_xll.BDH($B$1,"PX_LAST",$A268,$A268,"Days=A","Fill=P")</f>
        <v>6.1</v>
      </c>
      <c r="C268">
        <f>_xll.BDH(C$1,"PX_LAST",$A268,$A268,"Days=A","Fill=P")</f>
        <v>5.3</v>
      </c>
      <c r="D268">
        <f>_xll.BDH(D$1,"PX_LAST",$A268,$A268,"Days=A","Fill=P")</f>
        <v>3.25</v>
      </c>
      <c r="E268">
        <f t="shared" si="17"/>
        <v>0.25</v>
      </c>
      <c r="F268">
        <f t="shared" si="19"/>
        <v>1.75</v>
      </c>
      <c r="G268">
        <f t="shared" si="18"/>
        <v>-2.0499999999999998</v>
      </c>
      <c r="H268">
        <f t="shared" si="16"/>
        <v>1.25</v>
      </c>
      <c r="I268">
        <f>IF(_xll.BDH(I$1,"PX_LAST",$A268,$A268,"Days=A","Fill=P")="#N/A N/A","",_xll.BDH(I$1,"PX_LAST",$A268,$A268,"Days=A","Fill=P"))</f>
        <v>82.093000000000004</v>
      </c>
      <c r="J268">
        <f>IF(_xll.BDH(J$1,"PX_LAST",$A268,$A268,"Days=A","Fill=P")="#N/A N/A","",_xll.BDH(J$1,"PX_LAST",$A268,$A268,"Days=A","Fill=P"))</f>
        <v>433.80399999999997</v>
      </c>
      <c r="K268" t="str">
        <f>IF(_xll.BDH(K$1,"PX_LAST",$A268,$A268,"Days=A","Fill=P")="#N/A N/A","",_xll.BDH(K$1,"PX_LAST",$A268,$A268,"Days=A","Fill=P"))</f>
        <v/>
      </c>
    </row>
    <row r="269" spans="1:11" x14ac:dyDescent="0.25">
      <c r="A269" s="54">
        <v>45107</v>
      </c>
      <c r="B269">
        <f>_xll.BDH($B$1,"PX_LAST",$A269,$A269,"Days=A","Fill=P")</f>
        <v>5.5</v>
      </c>
      <c r="C269">
        <f>_xll.BDH(C$1,"PX_LAST",$A269,$A269,"Days=A","Fill=P")</f>
        <v>5.5</v>
      </c>
      <c r="D269">
        <f>_xll.BDH(D$1,"PX_LAST",$A269,$A269,"Days=A","Fill=P")</f>
        <v>3.5</v>
      </c>
      <c r="E269">
        <f t="shared" si="17"/>
        <v>0.25</v>
      </c>
      <c r="F269">
        <f t="shared" si="19"/>
        <v>1.5</v>
      </c>
      <c r="G269">
        <f t="shared" si="18"/>
        <v>-2</v>
      </c>
      <c r="H269">
        <f t="shared" si="16"/>
        <v>1.5</v>
      </c>
      <c r="I269">
        <f>IF(_xll.BDH(I$1,"PX_LAST",$A269,$A269,"Days=A","Fill=P")="#N/A N/A","",_xll.BDH(I$1,"PX_LAST",$A269,$A269,"Days=A","Fill=P"))</f>
        <v>73.72</v>
      </c>
      <c r="J269">
        <f>IF(_xll.BDH(J$1,"PX_LAST",$A269,$A269,"Days=A","Fill=P")="#N/A N/A","",_xll.BDH(J$1,"PX_LAST",$A269,$A269,"Days=A","Fill=P"))</f>
        <v>400.24599999999998</v>
      </c>
      <c r="K269" t="str">
        <f>IF(_xll.BDH(K$1,"PX_LAST",$A269,$A269,"Days=A","Fill=P")="#N/A N/A","",_xll.BDH(K$1,"PX_LAST",$A269,$A269,"Days=A","Fill=P"))</f>
        <v/>
      </c>
    </row>
    <row r="270" spans="1:11" x14ac:dyDescent="0.25">
      <c r="A270" s="54">
        <v>45138</v>
      </c>
      <c r="B270">
        <f>_xll.BDH($B$1,"PX_LAST",$A270,$A270,"Days=A","Fill=P")</f>
        <v>5.3</v>
      </c>
      <c r="C270">
        <f>_xll.BDH(C$1,"PX_LAST",$A270,$A270,"Days=A","Fill=P")</f>
        <v>5.5</v>
      </c>
      <c r="D270">
        <f>_xll.BDH(D$1,"PX_LAST",$A270,$A270,"Days=A","Fill=P")</f>
        <v>3.75</v>
      </c>
      <c r="E270">
        <f t="shared" si="17"/>
        <v>0.25</v>
      </c>
      <c r="F270">
        <f t="shared" si="19"/>
        <v>1.75</v>
      </c>
      <c r="G270">
        <f t="shared" si="18"/>
        <v>-1.75</v>
      </c>
      <c r="H270">
        <f t="shared" si="16"/>
        <v>1.75</v>
      </c>
      <c r="I270">
        <f>IF(_xll.BDH(I$1,"PX_LAST",$A270,$A270,"Days=A","Fill=P")="#N/A N/A","",_xll.BDH(I$1,"PX_LAST",$A270,$A270,"Days=A","Fill=P"))</f>
        <v>67.772000000000006</v>
      </c>
      <c r="J270">
        <f>IF(_xll.BDH(J$1,"PX_LAST",$A270,$A270,"Days=A","Fill=P")="#N/A N/A","",_xll.BDH(J$1,"PX_LAST",$A270,$A270,"Days=A","Fill=P"))</f>
        <v>380.37799999999999</v>
      </c>
      <c r="K270" t="str">
        <f>IF(_xll.BDH(K$1,"PX_LAST",$A270,$A270,"Days=A","Fill=P")="#N/A N/A","",_xll.BDH(K$1,"PX_LAST",$A270,$A270,"Days=A","Fill=P"))</f>
        <v/>
      </c>
    </row>
    <row r="271" spans="1:11" x14ac:dyDescent="0.25">
      <c r="A271" s="54">
        <v>45169</v>
      </c>
      <c r="B271">
        <f>_xll.BDH($B$1,"PX_LAST",$A271,$A271,"Days=A","Fill=P")</f>
        <v>5.2</v>
      </c>
      <c r="C271">
        <f>_xll.BDH(C$1,"PX_LAST",$A271,$A271,"Days=A","Fill=P")</f>
        <v>5.3</v>
      </c>
      <c r="D271">
        <f>_xll.BDH(D$1,"PX_LAST",$A271,$A271,"Days=A","Fill=P")</f>
        <v>3.75</v>
      </c>
      <c r="E271">
        <f t="shared" si="17"/>
        <v>0</v>
      </c>
      <c r="F271">
        <f t="shared" si="19"/>
        <v>1.25</v>
      </c>
      <c r="G271">
        <f t="shared" si="18"/>
        <v>-1.5499999999999998</v>
      </c>
      <c r="H271">
        <f t="shared" si="16"/>
        <v>1.75</v>
      </c>
      <c r="I271">
        <f>IF(_xll.BDH(I$1,"PX_LAST",$A271,$A271,"Days=A","Fill=P")="#N/A N/A","",_xll.BDH(I$1,"PX_LAST",$A271,$A271,"Days=A","Fill=P"))</f>
        <v>70.453999999999994</v>
      </c>
      <c r="J271">
        <f>IF(_xll.BDH(J$1,"PX_LAST",$A271,$A271,"Days=A","Fill=P")="#N/A N/A","",_xll.BDH(J$1,"PX_LAST",$A271,$A271,"Days=A","Fill=P"))</f>
        <v>396.32499999999999</v>
      </c>
      <c r="K271" t="str">
        <f>IF(_xll.BDH(K$1,"PX_LAST",$A271,$A271,"Days=A","Fill=P")="#N/A N/A","",_xll.BDH(K$1,"PX_LAST",$A271,$A271,"Days=A","Fill=P"))</f>
        <v/>
      </c>
    </row>
    <row r="272" spans="1:11" x14ac:dyDescent="0.25">
      <c r="A272" s="54">
        <v>45199</v>
      </c>
      <c r="B272">
        <f>_xll.BDH($B$1,"PX_LAST",$A272,$A272,"Days=A","Fill=P")</f>
        <v>4.3</v>
      </c>
      <c r="C272">
        <f>_xll.BDH(C$1,"PX_LAST",$A272,$A272,"Days=A","Fill=P")</f>
        <v>4.5</v>
      </c>
      <c r="D272">
        <f>_xll.BDH(D$1,"PX_LAST",$A272,$A272,"Days=A","Fill=P")</f>
        <v>4</v>
      </c>
      <c r="E272">
        <f t="shared" si="17"/>
        <v>0.25</v>
      </c>
      <c r="F272">
        <f t="shared" si="19"/>
        <v>1</v>
      </c>
      <c r="G272">
        <f t="shared" si="18"/>
        <v>-0.5</v>
      </c>
      <c r="H272">
        <f t="shared" si="16"/>
        <v>2</v>
      </c>
      <c r="I272">
        <f>IF(_xll.BDH(I$1,"PX_LAST",$A272,$A272,"Days=A","Fill=P")="#N/A N/A","",_xll.BDH(I$1,"PX_LAST",$A272,$A272,"Days=A","Fill=P"))</f>
        <v>79.665999999999997</v>
      </c>
      <c r="J272">
        <f>IF(_xll.BDH(J$1,"PX_LAST",$A272,$A272,"Days=A","Fill=P")="#N/A N/A","",_xll.BDH(J$1,"PX_LAST",$A272,$A272,"Days=A","Fill=P"))</f>
        <v>427.87799999999999</v>
      </c>
      <c r="K272">
        <f>IF(_xll.BDH(K$1,"PX_LAST",$A272,$A272,"Days=A","Fill=P")="#N/A N/A","",_xll.BDH(K$1,"PX_LAST",$A272,$A272,"Days=A","Fill=P"))</f>
        <v>47.2</v>
      </c>
    </row>
    <row r="273" spans="1:11" x14ac:dyDescent="0.25">
      <c r="A273" s="54">
        <v>45230</v>
      </c>
      <c r="B273">
        <f>_xll.BDH($B$1,"PX_LAST",$A273,$A273,"Days=A","Fill=P")</f>
        <v>2.9</v>
      </c>
      <c r="C273">
        <f>_xll.BDH(C$1,"PX_LAST",$A273,$A273,"Days=A","Fill=P")</f>
        <v>4.2</v>
      </c>
      <c r="D273">
        <f>_xll.BDH(D$1,"PX_LAST",$A273,$A273,"Days=A","Fill=P")</f>
        <v>4</v>
      </c>
      <c r="E273">
        <f t="shared" si="17"/>
        <v>0</v>
      </c>
      <c r="F273">
        <f t="shared" si="19"/>
        <v>1</v>
      </c>
      <c r="G273">
        <f t="shared" si="18"/>
        <v>-0.20000000000000018</v>
      </c>
      <c r="H273">
        <f t="shared" si="16"/>
        <v>2</v>
      </c>
      <c r="I273">
        <f>IF(_xll.BDH(I$1,"PX_LAST",$A273,$A273,"Days=A","Fill=P")="#N/A N/A","",_xll.BDH(I$1,"PX_LAST",$A273,$A273,"Days=A","Fill=P"))</f>
        <v>85.674000000000007</v>
      </c>
      <c r="J273">
        <f>IF(_xll.BDH(J$1,"PX_LAST",$A273,$A273,"Days=A","Fill=P")="#N/A N/A","",_xll.BDH(J$1,"PX_LAST",$A273,$A273,"Days=A","Fill=P"))</f>
        <v>450.245</v>
      </c>
      <c r="K273">
        <f>IF(_xll.BDH(K$1,"PX_LAST",$A273,$A273,"Days=A","Fill=P")="#N/A N/A","",_xll.BDH(K$1,"PX_LAST",$A273,$A273,"Days=A","Fill=P"))</f>
        <v>46.5</v>
      </c>
    </row>
    <row r="274" spans="1:11" x14ac:dyDescent="0.25">
      <c r="A274" s="54">
        <v>45260</v>
      </c>
      <c r="B274">
        <f>_xll.BDH($B$1,"PX_LAST",$A274,$A274,"Days=A","Fill=P")</f>
        <v>2.4</v>
      </c>
      <c r="C274">
        <f>_xll.BDH(C$1,"PX_LAST",$A274,$A274,"Days=A","Fill=P")</f>
        <v>3.6</v>
      </c>
      <c r="D274">
        <f>_xll.BDH(D$1,"PX_LAST",$A274,$A274,"Days=A","Fill=P")</f>
        <v>4</v>
      </c>
      <c r="E274">
        <f t="shared" si="17"/>
        <v>0</v>
      </c>
      <c r="F274">
        <f t="shared" si="19"/>
        <v>0.75</v>
      </c>
      <c r="G274">
        <f t="shared" si="18"/>
        <v>0.39999999999999991</v>
      </c>
      <c r="H274">
        <f t="shared" si="16"/>
        <v>2</v>
      </c>
      <c r="I274">
        <f>IF(_xll.BDH(I$1,"PX_LAST",$A274,$A274,"Days=A","Fill=P")="#N/A N/A","",_xll.BDH(I$1,"PX_LAST",$A274,$A274,"Days=A","Fill=P"))</f>
        <v>67.98</v>
      </c>
      <c r="J274">
        <f>IF(_xll.BDH(J$1,"PX_LAST",$A274,$A274,"Days=A","Fill=P")="#N/A N/A","",_xll.BDH(J$1,"PX_LAST",$A274,$A274,"Days=A","Fill=P"))</f>
        <v>373.50700000000001</v>
      </c>
      <c r="K274">
        <f>IF(_xll.BDH(K$1,"PX_LAST",$A274,$A274,"Days=A","Fill=P")="#N/A N/A","",_xll.BDH(K$1,"PX_LAST",$A274,$A274,"Days=A","Fill=P"))</f>
        <v>47.6</v>
      </c>
    </row>
    <row r="275" spans="1:11" x14ac:dyDescent="0.25">
      <c r="A275" s="54">
        <v>45291</v>
      </c>
      <c r="B275">
        <f>_xll.BDH($B$1,"PX_LAST",$A275,$A275,"Days=A","Fill=P")</f>
        <v>2.9</v>
      </c>
      <c r="C275">
        <f>_xll.BDH(C$1,"PX_LAST",$A275,$A275,"Days=A","Fill=P")</f>
        <v>3.4</v>
      </c>
      <c r="D275">
        <f>_xll.BDH(D$1,"PX_LAST",$A275,$A275,"Days=A","Fill=P")</f>
        <v>4</v>
      </c>
      <c r="E275">
        <f t="shared" si="17"/>
        <v>0</v>
      </c>
      <c r="F275">
        <f t="shared" si="19"/>
        <v>0.5</v>
      </c>
      <c r="G275">
        <f t="shared" si="18"/>
        <v>0.60000000000000009</v>
      </c>
      <c r="H275">
        <f t="shared" si="16"/>
        <v>2</v>
      </c>
      <c r="I275">
        <f>IF(_xll.BDH(I$1,"PX_LAST",$A275,$A275,"Days=A","Fill=P")="#N/A N/A","",_xll.BDH(I$1,"PX_LAST",$A275,$A275,"Days=A","Fill=P"))</f>
        <v>58.212000000000003</v>
      </c>
      <c r="J275">
        <f>IF(_xll.BDH(J$1,"PX_LAST",$A275,$A275,"Days=A","Fill=P")="#N/A N/A","",_xll.BDH(J$1,"PX_LAST",$A275,$A275,"Days=A","Fill=P"))</f>
        <v>310.47199999999998</v>
      </c>
      <c r="K275">
        <f>IF(_xll.BDH(K$1,"PX_LAST",$A275,$A275,"Days=A","Fill=P")="#N/A N/A","",_xll.BDH(K$1,"PX_LAST",$A275,$A275,"Days=A","Fill=P"))</f>
        <v>47.6</v>
      </c>
    </row>
    <row r="276" spans="1:11" x14ac:dyDescent="0.25">
      <c r="A276" s="54">
        <v>45322</v>
      </c>
      <c r="B276">
        <f>_xll.BDH($B$1,"PX_LAST",$A276,$A276,"Days=A","Fill=P")</f>
        <v>2.8</v>
      </c>
      <c r="C276">
        <f>_xll.BDH(C$1,"PX_LAST",$A276,$A276,"Days=A","Fill=P")</f>
        <v>3.3</v>
      </c>
      <c r="D276">
        <f>_xll.BDH(D$1,"PX_LAST",$A276,$A276,"Days=A","Fill=P")</f>
        <v>4</v>
      </c>
      <c r="E276">
        <f t="shared" si="17"/>
        <v>0</v>
      </c>
      <c r="F276">
        <f t="shared" si="19"/>
        <v>0.25</v>
      </c>
      <c r="G276">
        <f t="shared" si="18"/>
        <v>0.70000000000000018</v>
      </c>
      <c r="H276">
        <f t="shared" si="16"/>
        <v>2</v>
      </c>
      <c r="I276">
        <f>IF(_xll.BDH(I$1,"PX_LAST",$A276,$A276,"Days=A","Fill=P")="#N/A N/A","",_xll.BDH(I$1,"PX_LAST",$A276,$A276,"Days=A","Fill=P"))</f>
        <v>60.360999999999997</v>
      </c>
      <c r="J276">
        <f>IF(_xll.BDH(J$1,"PX_LAST",$A276,$A276,"Days=A","Fill=P")="#N/A N/A","",_xll.BDH(J$1,"PX_LAST",$A276,$A276,"Days=A","Fill=P"))</f>
        <v>327.77499999999998</v>
      </c>
      <c r="K276">
        <f>IF(_xll.BDH(K$1,"PX_LAST",$A276,$A276,"Days=A","Fill=P")="#N/A N/A","",_xll.BDH(K$1,"PX_LAST",$A276,$A276,"Days=A","Fill=P"))</f>
        <v>47.9</v>
      </c>
    </row>
    <row r="277" spans="1:11" x14ac:dyDescent="0.25">
      <c r="A277" s="54">
        <v>45351</v>
      </c>
      <c r="B277">
        <f>_xll.BDH($B$1,"PX_LAST",$A277,$A277,"Days=A","Fill=P")</f>
        <v>2.6</v>
      </c>
      <c r="C277">
        <f>_xll.BDH(C$1,"PX_LAST",$A277,$A277,"Days=A","Fill=P")</f>
        <v>3.1</v>
      </c>
      <c r="D277">
        <f>_xll.BDH(D$1,"PX_LAST",$A277,$A277,"Days=A","Fill=P")</f>
        <v>4</v>
      </c>
      <c r="E277">
        <f t="shared" si="17"/>
        <v>0</v>
      </c>
      <c r="F277">
        <f t="shared" si="19"/>
        <v>0.25</v>
      </c>
      <c r="G277">
        <f t="shared" si="18"/>
        <v>0.89999999999999991</v>
      </c>
      <c r="H277">
        <f t="shared" si="16"/>
        <v>2</v>
      </c>
      <c r="I277">
        <f>IF(_xll.BDH(I$1,"PX_LAST",$A277,$A277,"Days=A","Fill=P")="#N/A N/A","",_xll.BDH(I$1,"PX_LAST",$A277,$A277,"Days=A","Fill=P"))</f>
        <v>55.262999999999998</v>
      </c>
      <c r="J277">
        <f>IF(_xll.BDH(J$1,"PX_LAST",$A277,$A277,"Days=A","Fill=P")="#N/A N/A","",_xll.BDH(J$1,"PX_LAST",$A277,$A277,"Days=A","Fill=P"))</f>
        <v>305.20100000000002</v>
      </c>
      <c r="K277">
        <f>IF(_xll.BDH(K$1,"PX_LAST",$A277,$A277,"Days=A","Fill=P")="#N/A N/A","",_xll.BDH(K$1,"PX_LAST",$A277,$A277,"Days=A","Fill=P"))</f>
        <v>49.2</v>
      </c>
    </row>
    <row r="278" spans="1:11" x14ac:dyDescent="0.25">
      <c r="A278" s="54">
        <v>45382</v>
      </c>
      <c r="B278">
        <f>_xll.BDH($B$1,"PX_LAST",$A278,$A278,"Days=A","Fill=P")</f>
        <v>2.4</v>
      </c>
      <c r="C278">
        <f>_xll.BDH(C$1,"PX_LAST",$A278,$A278,"Days=A","Fill=P")</f>
        <v>2.9</v>
      </c>
      <c r="D278">
        <f>_xll.BDH(D$1,"PX_LAST",$A278,$A278,"Days=A","Fill=P")</f>
        <v>4</v>
      </c>
      <c r="E278">
        <f t="shared" si="17"/>
        <v>0</v>
      </c>
      <c r="F278">
        <f t="shared" si="19"/>
        <v>0</v>
      </c>
      <c r="G278">
        <f t="shared" si="18"/>
        <v>1.1000000000000001</v>
      </c>
      <c r="H278">
        <f t="shared" si="16"/>
        <v>2</v>
      </c>
      <c r="I278">
        <f>IF(_xll.BDH(I$1,"PX_LAST",$A278,$A278,"Days=A","Fill=P")="#N/A N/A","",_xll.BDH(I$1,"PX_LAST",$A278,$A278,"Days=A","Fill=P"))</f>
        <v>54.246000000000002</v>
      </c>
      <c r="J278">
        <f>IF(_xll.BDH(J$1,"PX_LAST",$A278,$A278,"Days=A","Fill=P")="#N/A N/A","",_xll.BDH(J$1,"PX_LAST",$A278,$A278,"Days=A","Fill=P"))</f>
        <v>297.03100000000001</v>
      </c>
      <c r="K278">
        <f>IF(_xll.BDH(K$1,"PX_LAST",$A278,$A278,"Days=A","Fill=P")="#N/A N/A","",_xll.BDH(K$1,"PX_LAST",$A278,$A278,"Days=A","Fill=P"))</f>
        <v>50.3</v>
      </c>
    </row>
    <row r="279" spans="1:11" x14ac:dyDescent="0.25">
      <c r="A279" s="54">
        <v>45412</v>
      </c>
      <c r="B279">
        <f>_xll.BDH($B$1,"PX_LAST",$A279,$A279,"Days=A","Fill=P")</f>
        <v>2.4</v>
      </c>
      <c r="C279">
        <f>_xll.BDH(C$1,"PX_LAST",$A279,$A279,"Days=A","Fill=P")</f>
        <v>2.7</v>
      </c>
      <c r="D279">
        <f>_xll.BDH(D$1,"PX_LAST",$A279,$A279,"Days=A","Fill=P")</f>
        <v>4</v>
      </c>
      <c r="E279">
        <f t="shared" si="17"/>
        <v>0</v>
      </c>
      <c r="F279">
        <f t="shared" si="19"/>
        <v>0</v>
      </c>
      <c r="G279">
        <f t="shared" si="18"/>
        <v>1.2999999999999998</v>
      </c>
      <c r="H279">
        <f t="shared" si="16"/>
        <v>2</v>
      </c>
      <c r="I279">
        <f>IF(_xll.BDH(I$1,"PX_LAST",$A279,$A279,"Days=A","Fill=P")="#N/A N/A","",_xll.BDH(I$1,"PX_LAST",$A279,$A279,"Days=A","Fill=P"))</f>
        <v>55.752000000000002</v>
      </c>
      <c r="J279">
        <f>IF(_xll.BDH(J$1,"PX_LAST",$A279,$A279,"Days=A","Fill=P")="#N/A N/A","",_xll.BDH(J$1,"PX_LAST",$A279,$A279,"Days=A","Fill=P"))</f>
        <v>317.77699999999999</v>
      </c>
      <c r="K279">
        <f>IF(_xll.BDH(K$1,"PX_LAST",$A279,$A279,"Days=A","Fill=P")="#N/A N/A","",_xll.BDH(K$1,"PX_LAST",$A279,$A279,"Days=A","Fill=P"))</f>
        <v>51.7</v>
      </c>
    </row>
    <row r="280" spans="1:11" x14ac:dyDescent="0.25">
      <c r="A280" s="54">
        <v>45443</v>
      </c>
      <c r="B280">
        <f>_xll.BDH($B$1,"PX_LAST",$A280,$A280,"Days=A","Fill=P")</f>
        <v>2.6</v>
      </c>
      <c r="C280">
        <f>_xll.BDH(C$1,"PX_LAST",$A280,$A280,"Days=A","Fill=P")</f>
        <v>2.9</v>
      </c>
      <c r="D280">
        <f>_xll.BDH(D$1,"PX_LAST",$A280,$A280,"Days=A","Fill=P")</f>
        <v>4</v>
      </c>
      <c r="E280">
        <f t="shared" si="17"/>
        <v>0</v>
      </c>
      <c r="F280">
        <f t="shared" si="19"/>
        <v>0</v>
      </c>
      <c r="G280">
        <f t="shared" si="18"/>
        <v>1.1000000000000001</v>
      </c>
      <c r="H280">
        <f t="shared" si="16"/>
        <v>2</v>
      </c>
      <c r="I280">
        <f>IF(_xll.BDH(I$1,"PX_LAST",$A280,$A280,"Days=A","Fill=P")="#N/A N/A","",_xll.BDH(I$1,"PX_LAST",$A280,$A280,"Days=A","Fill=P"))</f>
        <v>52.52</v>
      </c>
      <c r="J280">
        <f>IF(_xll.BDH(J$1,"PX_LAST",$A280,$A280,"Days=A","Fill=P")="#N/A N/A","",_xll.BDH(J$1,"PX_LAST",$A280,$A280,"Days=A","Fill=P"))</f>
        <v>295.988</v>
      </c>
      <c r="K280">
        <f>IF(_xll.BDH(K$1,"PX_LAST",$A280,$A280,"Days=A","Fill=P")="#N/A N/A","",_xll.BDH(K$1,"PX_LAST",$A280,$A280,"Days=A","Fill=P"))</f>
        <v>52.2</v>
      </c>
    </row>
    <row r="281" spans="1:11" x14ac:dyDescent="0.25">
      <c r="A281" s="54">
        <v>45473</v>
      </c>
      <c r="B281">
        <f>_xll.BDH($B$1,"PX_LAST",$A281,$A281,"Days=A","Fill=P")</f>
        <v>2.5</v>
      </c>
      <c r="C281">
        <f>_xll.BDH(C$1,"PX_LAST",$A281,$A281,"Days=A","Fill=P")</f>
        <v>2.9</v>
      </c>
      <c r="D281">
        <f>_xll.BDH(D$1,"PX_LAST",$A281,$A281,"Days=A","Fill=P")</f>
        <v>3.75</v>
      </c>
      <c r="E281">
        <f t="shared" si="17"/>
        <v>-0.25</v>
      </c>
      <c r="F281">
        <f t="shared" si="19"/>
        <v>-0.25</v>
      </c>
      <c r="G281">
        <f t="shared" si="18"/>
        <v>0.85000000000000009</v>
      </c>
      <c r="H281">
        <f t="shared" si="16"/>
        <v>1.75</v>
      </c>
      <c r="I281">
        <f>IF(_xll.BDH(I$1,"PX_LAST",$A281,$A281,"Days=A","Fill=P")="#N/A N/A","",_xll.BDH(I$1,"PX_LAST",$A281,$A281,"Days=A","Fill=P"))</f>
        <v>60.939</v>
      </c>
      <c r="J281">
        <f>IF(_xll.BDH(J$1,"PX_LAST",$A281,$A281,"Days=A","Fill=P")="#N/A N/A","",_xll.BDH(J$1,"PX_LAST",$A281,$A281,"Days=A","Fill=P"))</f>
        <v>319.173</v>
      </c>
      <c r="K281">
        <f>IF(_xll.BDH(K$1,"PX_LAST",$A281,$A281,"Days=A","Fill=P")="#N/A N/A","",_xll.BDH(K$1,"PX_LAST",$A281,$A281,"Days=A","Fill=P"))</f>
        <v>50.9</v>
      </c>
    </row>
    <row r="282" spans="1:11" x14ac:dyDescent="0.25">
      <c r="A282" s="54">
        <v>45504</v>
      </c>
      <c r="B282">
        <f>_xll.BDH($B$1,"PX_LAST",$A282,$A282,"Days=A","Fill=P")</f>
        <v>2.6</v>
      </c>
      <c r="C282">
        <f>_xll.BDH(C$1,"PX_LAST",$A282,$A282,"Days=A","Fill=P")</f>
        <v>2.8</v>
      </c>
      <c r="D282">
        <f>_xll.BDH(D$1,"PX_LAST",$A282,$A282,"Days=A","Fill=P")</f>
        <v>3.75</v>
      </c>
      <c r="E282">
        <f t="shared" si="17"/>
        <v>0</v>
      </c>
      <c r="F282">
        <f t="shared" si="19"/>
        <v>-0.25</v>
      </c>
      <c r="G282">
        <f t="shared" si="18"/>
        <v>0.95000000000000018</v>
      </c>
      <c r="H282">
        <f t="shared" si="16"/>
        <v>1.75</v>
      </c>
      <c r="I282">
        <f>IF(_xll.BDH(I$1,"PX_LAST",$A282,$A282,"Days=A","Fill=P")="#N/A N/A","",_xll.BDH(I$1,"PX_LAST",$A282,$A282,"Days=A","Fill=P"))</f>
        <v>54.668999999999997</v>
      </c>
      <c r="J282">
        <f>IF(_xll.BDH(J$1,"PX_LAST",$A282,$A282,"Days=A","Fill=P")="#N/A N/A","",_xll.BDH(J$1,"PX_LAST",$A282,$A282,"Days=A","Fill=P"))</f>
        <v>294.67899999999997</v>
      </c>
      <c r="K282">
        <f>IF(_xll.BDH(K$1,"PX_LAST",$A282,$A282,"Days=A","Fill=P")="#N/A N/A","",_xll.BDH(K$1,"PX_LAST",$A282,$A282,"Days=A","Fill=P"))</f>
        <v>50.2</v>
      </c>
    </row>
    <row r="283" spans="1:11" x14ac:dyDescent="0.25">
      <c r="A283" s="54">
        <v>45535</v>
      </c>
      <c r="B283">
        <f>_xll.BDH($B$1,"PX_LAST",$A283,$A283,"Days=A","Fill=P")</f>
        <v>2.2000000000000002</v>
      </c>
      <c r="C283">
        <f>_xll.BDH(C$1,"PX_LAST",$A283,$A283,"Days=A","Fill=P")</f>
        <v>2.8</v>
      </c>
      <c r="D283">
        <f>_xll.BDH(D$1,"PX_LAST",$A283,$A283,"Days=A","Fill=P")</f>
        <v>3.75</v>
      </c>
      <c r="E283">
        <f t="shared" si="17"/>
        <v>0</v>
      </c>
      <c r="F283">
        <f t="shared" si="19"/>
        <v>-0.25</v>
      </c>
      <c r="G283">
        <f t="shared" si="18"/>
        <v>0.95000000000000018</v>
      </c>
      <c r="H283">
        <f t="shared" si="16"/>
        <v>1.75</v>
      </c>
      <c r="I283">
        <f>IF(_xll.BDH(I$1,"PX_LAST",$A283,$A283,"Days=A","Fill=P")="#N/A N/A","",_xll.BDH(I$1,"PX_LAST",$A283,$A283,"Days=A","Fill=P"))</f>
        <v>52.552999999999997</v>
      </c>
      <c r="J283">
        <f>IF(_xll.BDH(J$1,"PX_LAST",$A283,$A283,"Days=A","Fill=P")="#N/A N/A","",_xll.BDH(J$1,"PX_LAST",$A283,$A283,"Days=A","Fill=P"))</f>
        <v>288.48500000000001</v>
      </c>
      <c r="K283">
        <f>IF(_xll.BDH(K$1,"PX_LAST",$A283,$A283,"Days=A","Fill=P")="#N/A N/A","",_xll.BDH(K$1,"PX_LAST",$A283,$A283,"Days=A","Fill=P"))</f>
        <v>51</v>
      </c>
    </row>
    <row r="284" spans="1:11" x14ac:dyDescent="0.25">
      <c r="A284" s="54">
        <v>45565</v>
      </c>
      <c r="B284">
        <f>_xll.BDH($B$1,"PX_LAST",$A284,$A284,"Days=A","Fill=P")</f>
        <v>1.7</v>
      </c>
      <c r="C284">
        <f>_xll.BDH(C$1,"PX_LAST",$A284,$A284,"Days=A","Fill=P")</f>
        <v>2.7</v>
      </c>
      <c r="D284">
        <f>_xll.BDH(D$1,"PX_LAST",$A284,$A284,"Days=A","Fill=P")</f>
        <v>3.5</v>
      </c>
      <c r="E284">
        <f t="shared" si="17"/>
        <v>-0.25</v>
      </c>
      <c r="F284">
        <f t="shared" si="19"/>
        <v>-0.5</v>
      </c>
      <c r="G284">
        <f t="shared" si="18"/>
        <v>0.79999999999999982</v>
      </c>
      <c r="H284">
        <f t="shared" si="16"/>
        <v>1.5</v>
      </c>
      <c r="I284">
        <f>IF(_xll.BDH(I$1,"PX_LAST",$A284,$A284,"Days=A","Fill=P")="#N/A N/A","",_xll.BDH(I$1,"PX_LAST",$A284,$A284,"Days=A","Fill=P"))</f>
        <v>58.823</v>
      </c>
      <c r="J284">
        <f>IF(_xll.BDH(J$1,"PX_LAST",$A284,$A284,"Days=A","Fill=P")="#N/A N/A","",_xll.BDH(J$1,"PX_LAST",$A284,$A284,"Days=A","Fill=P"))</f>
        <v>310.84800000000001</v>
      </c>
      <c r="K284">
        <f>IF(_xll.BDH(K$1,"PX_LAST",$A284,$A284,"Days=A","Fill=P")="#N/A N/A","",_xll.BDH(K$1,"PX_LAST",$A284,$A284,"Days=A","Fill=P"))</f>
        <v>49.6</v>
      </c>
    </row>
    <row r="285" spans="1:11" x14ac:dyDescent="0.25">
      <c r="A285" s="54">
        <v>45596</v>
      </c>
      <c r="B285">
        <f>_xll.BDH($B$1,"PX_LAST",$A285,$A285,"Days=A","Fill=P")</f>
        <v>2</v>
      </c>
      <c r="C285">
        <f>_xll.BDH(C$1,"PX_LAST",$A285,$A285,"Days=A","Fill=P")</f>
        <v>2.7</v>
      </c>
      <c r="D285">
        <f>_xll.BDH(D$1,"PX_LAST",$A285,$A285,"Days=A","Fill=P")</f>
        <v>3.25</v>
      </c>
      <c r="E285">
        <f t="shared" si="17"/>
        <v>-0.25</v>
      </c>
      <c r="F285">
        <f t="shared" si="19"/>
        <v>-0.75</v>
      </c>
      <c r="G285">
        <f t="shared" si="18"/>
        <v>0.54999999999999982</v>
      </c>
      <c r="H285">
        <f t="shared" si="16"/>
        <v>1.25</v>
      </c>
      <c r="I285">
        <f>IF(_xll.BDH(I$1,"PX_LAST",$A285,$A285,"Days=A","Fill=P")="#N/A N/A","",_xll.BDH(I$1,"PX_LAST",$A285,$A285,"Days=A","Fill=P"))</f>
        <v>58.585000000000001</v>
      </c>
      <c r="J285">
        <f>IF(_xll.BDH(J$1,"PX_LAST",$A285,$A285,"Days=A","Fill=P")="#N/A N/A","",_xll.BDH(J$1,"PX_LAST",$A285,$A285,"Days=A","Fill=P"))</f>
        <v>314.08499999999998</v>
      </c>
      <c r="K285">
        <f>IF(_xll.BDH(K$1,"PX_LAST",$A285,$A285,"Days=A","Fill=P")="#N/A N/A","",_xll.BDH(K$1,"PX_LAST",$A285,$A285,"Days=A","Fill=P"))</f>
        <v>50</v>
      </c>
    </row>
    <row r="286" spans="1:11" x14ac:dyDescent="0.25">
      <c r="A286" s="54">
        <v>45626</v>
      </c>
      <c r="B286">
        <f>_xll.BDH($B$1,"PX_LAST",$A286,$A286,"Days=A","Fill=P")</f>
        <v>2.2000000000000002</v>
      </c>
      <c r="C286">
        <f>_xll.BDH(C$1,"PX_LAST",$A286,$A286,"Days=A","Fill=P")</f>
        <v>2.7</v>
      </c>
      <c r="D286">
        <f>_xll.BDH(D$1,"PX_LAST",$A286,$A286,"Days=A","Fill=P")</f>
        <v>3.25</v>
      </c>
      <c r="E286">
        <f t="shared" si="17"/>
        <v>0</v>
      </c>
      <c r="F286">
        <f t="shared" si="19"/>
        <v>-0.75</v>
      </c>
      <c r="G286">
        <f t="shared" si="18"/>
        <v>0.54999999999999982</v>
      </c>
      <c r="H286">
        <f t="shared" si="16"/>
        <v>1.25</v>
      </c>
      <c r="I286">
        <f>IF(_xll.BDH(I$1,"PX_LAST",$A286,$A286,"Days=A","Fill=P")="#N/A N/A","",_xll.BDH(I$1,"PX_LAST",$A286,$A286,"Days=A","Fill=P"))</f>
        <v>55.734999999999999</v>
      </c>
      <c r="J286">
        <f>IF(_xll.BDH(J$1,"PX_LAST",$A286,$A286,"Days=A","Fill=P")="#N/A N/A","",_xll.BDH(J$1,"PX_LAST",$A286,$A286,"Days=A","Fill=P"))</f>
        <v>297.86900000000003</v>
      </c>
      <c r="K286">
        <f>IF(_xll.BDH(K$1,"PX_LAST",$A286,$A286,"Days=A","Fill=P")="#N/A N/A","",_xll.BDH(K$1,"PX_LAST",$A286,$A286,"Days=A","Fill=P"))</f>
        <v>48.3</v>
      </c>
    </row>
    <row r="287" spans="1:11" x14ac:dyDescent="0.25">
      <c r="A287" s="54">
        <v>45657</v>
      </c>
      <c r="B287">
        <f>_xll.BDH($B$1,"PX_LAST",$A287,$A287,"Days=A","Fill=P")</f>
        <v>2.4</v>
      </c>
      <c r="C287">
        <f>_xll.BDH(C$1,"PX_LAST",$A287,$A287,"Days=A","Fill=P")</f>
        <v>2.7</v>
      </c>
      <c r="D287">
        <f>_xll.BDH(D$1,"PX_LAST",$A287,$A287,"Days=A","Fill=P")</f>
        <v>3</v>
      </c>
      <c r="E287">
        <f t="shared" si="17"/>
        <v>-0.25</v>
      </c>
      <c r="F287">
        <f t="shared" si="19"/>
        <v>-0.75</v>
      </c>
      <c r="G287">
        <f t="shared" si="18"/>
        <v>0.29999999999999982</v>
      </c>
      <c r="H287">
        <f t="shared" si="16"/>
        <v>1</v>
      </c>
      <c r="I287">
        <f>IF(_xll.BDH(I$1,"PX_LAST",$A287,$A287,"Days=A","Fill=P")="#N/A N/A","",_xll.BDH(I$1,"PX_LAST",$A287,$A287,"Days=A","Fill=P"))</f>
        <v>57.65</v>
      </c>
      <c r="J287">
        <f>IF(_xll.BDH(J$1,"PX_LAST",$A287,$A287,"Days=A","Fill=P")="#N/A N/A","",_xll.BDH(J$1,"PX_LAST",$A287,$A287,"Days=A","Fill=P"))</f>
        <v>313.05799999999999</v>
      </c>
      <c r="K287">
        <f>IF(_xll.BDH(K$1,"PX_LAST",$A287,$A287,"Days=A","Fill=P")="#N/A N/A","",_xll.BDH(K$1,"PX_LAST",$A287,$A287,"Days=A","Fill=P"))</f>
        <v>49.6</v>
      </c>
    </row>
    <row r="288" spans="1:11" x14ac:dyDescent="0.25">
      <c r="A288" s="54">
        <v>45688</v>
      </c>
      <c r="B288">
        <f>_xll.BDH($B$1,"PX_LAST",$A288,$A288,"Days=A","Fill=P")</f>
        <v>2.5</v>
      </c>
      <c r="C288">
        <f>_xll.BDH(C$1,"PX_LAST",$A288,$A288,"Days=A","Fill=P")</f>
        <v>2.7</v>
      </c>
      <c r="D288">
        <f>_xll.BDH(D$1,"PX_LAST",$A288,$A288,"Days=A","Fill=P")</f>
        <v>2.75</v>
      </c>
      <c r="E288">
        <f t="shared" si="17"/>
        <v>-0.25</v>
      </c>
      <c r="F288">
        <f t="shared" si="19"/>
        <v>-1</v>
      </c>
      <c r="G288">
        <f t="shared" si="18"/>
        <v>4.9999999999999822E-2</v>
      </c>
      <c r="H288">
        <f t="shared" si="16"/>
        <v>0.75</v>
      </c>
      <c r="I288">
        <f>IF(_xll.BDH(I$1,"PX_LAST",$A288,$A288,"Days=A","Fill=P")="#N/A N/A","",_xll.BDH(I$1,"PX_LAST",$A288,$A288,"Days=A","Fill=P"))</f>
        <v>53.113</v>
      </c>
      <c r="J288">
        <f>IF(_xll.BDH(J$1,"PX_LAST",$A288,$A288,"Days=A","Fill=P")="#N/A N/A","",_xll.BDH(J$1,"PX_LAST",$A288,$A288,"Days=A","Fill=P"))</f>
        <v>287.87599999999998</v>
      </c>
      <c r="K288">
        <f>IF(_xll.BDH(K$1,"PX_LAST",$A288,$A288,"Days=A","Fill=P")="#N/A N/A","",_xll.BDH(K$1,"PX_LAST",$A288,$A288,"Days=A","Fill=P"))</f>
        <v>50.2</v>
      </c>
    </row>
    <row r="289" spans="1:11" x14ac:dyDescent="0.25">
      <c r="A289" s="54">
        <v>45716</v>
      </c>
      <c r="B289">
        <f>_xll.BDH($B$1,"PX_LAST",$A289,$A289,"Days=A","Fill=P")</f>
        <v>2.2999999999999998</v>
      </c>
      <c r="C289">
        <f>_xll.BDH(C$1,"PX_LAST",$A289,$A289,"Days=A","Fill=P")</f>
        <v>2.6</v>
      </c>
      <c r="D289">
        <f>_xll.BDH(D$1,"PX_LAST",$A289,$A289,"Days=A","Fill=P")</f>
        <v>2.75</v>
      </c>
      <c r="E289">
        <f t="shared" si="17"/>
        <v>0</v>
      </c>
      <c r="F289">
        <f t="shared" si="19"/>
        <v>-1</v>
      </c>
      <c r="G289">
        <f t="shared" si="18"/>
        <v>0.14999999999999991</v>
      </c>
      <c r="H289">
        <f t="shared" si="16"/>
        <v>0.75</v>
      </c>
      <c r="I289">
        <f>IF(_xll.BDH(I$1,"PX_LAST",$A289,$A289,"Days=A","Fill=P")="#N/A N/A","",_xll.BDH(I$1,"PX_LAST",$A289,$A289,"Days=A","Fill=P"))</f>
        <v>53.749000000000002</v>
      </c>
      <c r="J289">
        <f>IF(_xll.BDH(J$1,"PX_LAST",$A289,$A289,"Days=A","Fill=P")="#N/A N/A","",_xll.BDH(J$1,"PX_LAST",$A289,$A289,"Days=A","Fill=P"))</f>
        <v>288.63200000000001</v>
      </c>
      <c r="K289">
        <f>IF(_xll.BDH(K$1,"PX_LAST",$A289,$A289,"Days=A","Fill=P")="#N/A N/A","",_xll.BDH(K$1,"PX_LAST",$A289,$A289,"Days=A","Fill=P"))</f>
        <v>50.2</v>
      </c>
    </row>
    <row r="290" spans="1:11" x14ac:dyDescent="0.25">
      <c r="A290" s="54">
        <v>45747</v>
      </c>
      <c r="B290">
        <f>_xll.BDH($B$1,"PX_LAST",$A290,$A290,"Days=A","Fill=P")</f>
        <v>2.2000000000000002</v>
      </c>
      <c r="C290">
        <f>_xll.BDH(C$1,"PX_LAST",$A290,$A290,"Days=A","Fill=P")</f>
        <v>2.4</v>
      </c>
      <c r="D290">
        <f>_xll.BDH(D$1,"PX_LAST",$A290,$A290,"Days=A","Fill=P")</f>
        <v>2.5</v>
      </c>
      <c r="E290">
        <f t="shared" si="17"/>
        <v>-0.25</v>
      </c>
      <c r="F290">
        <f t="shared" si="19"/>
        <v>-1</v>
      </c>
      <c r="G290">
        <f t="shared" si="18"/>
        <v>0.10000000000000009</v>
      </c>
      <c r="H290">
        <f t="shared" si="16"/>
        <v>0.5</v>
      </c>
      <c r="I290">
        <f>IF(_xll.BDH(I$1,"PX_LAST",$A290,$A290,"Days=A","Fill=P")="#N/A N/A","",_xll.BDH(I$1,"PX_LAST",$A290,$A290,"Days=A","Fill=P"))</f>
        <v>63.634</v>
      </c>
      <c r="J290">
        <f>IF(_xll.BDH(J$1,"PX_LAST",$A290,$A290,"Days=A","Fill=P")="#N/A N/A","",_xll.BDH(J$1,"PX_LAST",$A290,$A290,"Days=A","Fill=P"))</f>
        <v>327.87599999999998</v>
      </c>
      <c r="K290">
        <f>IF(_xll.BDH(K$1,"PX_LAST",$A290,$A290,"Days=A","Fill=P")="#N/A N/A","",_xll.BDH(K$1,"PX_LAST",$A290,$A290,"Days=A","Fill=P"))</f>
        <v>50.9</v>
      </c>
    </row>
    <row r="291" spans="1:11" x14ac:dyDescent="0.25">
      <c r="A291" s="54">
        <v>45777</v>
      </c>
      <c r="B291">
        <f>_xll.BDH($B$1,"PX_LAST",$A291,$A291,"Days=A","Fill=P")</f>
        <v>2.2000000000000002</v>
      </c>
      <c r="C291">
        <f>_xll.BDH(C$1,"PX_LAST",$A291,$A291,"Days=A","Fill=P")</f>
        <v>2.7</v>
      </c>
      <c r="D291">
        <f>_xll.BDH(D$1,"PX_LAST",$A291,$A291,"Days=A","Fill=P")</f>
        <v>2.25</v>
      </c>
      <c r="E291">
        <f t="shared" si="17"/>
        <v>-0.25</v>
      </c>
      <c r="F291">
        <f t="shared" si="19"/>
        <v>-1</v>
      </c>
      <c r="G291">
        <f t="shared" si="18"/>
        <v>-0.45000000000000018</v>
      </c>
      <c r="H291">
        <f t="shared" si="16"/>
        <v>0.25</v>
      </c>
      <c r="I291">
        <f>IF(_xll.BDH(I$1,"PX_LAST",$A291,$A291,"Days=A","Fill=P")="#N/A N/A","",_xll.BDH(I$1,"PX_LAST",$A291,$A291,"Days=A","Fill=P"))</f>
        <v>68.236999999999995</v>
      </c>
      <c r="J291">
        <f>IF(_xll.BDH(J$1,"PX_LAST",$A291,$A291,"Days=A","Fill=P")="#N/A N/A","",_xll.BDH(J$1,"PX_LAST",$A291,$A291,"Days=A","Fill=P"))</f>
        <v>350.23899999999998</v>
      </c>
      <c r="K291">
        <f>IF(_xll.BDH(K$1,"PX_LAST",$A291,$A291,"Days=A","Fill=P")="#N/A N/A","",_xll.BDH(K$1,"PX_LAST",$A291,$A291,"Days=A","Fill=P"))</f>
        <v>50.4</v>
      </c>
    </row>
    <row r="292" spans="1:11" x14ac:dyDescent="0.25">
      <c r="A292" s="54">
        <v>45808</v>
      </c>
      <c r="B292">
        <f>_xll.BDH($B$1,"PX_LAST",$A292,$A292,"Days=A","Fill=P")</f>
        <v>1.9</v>
      </c>
      <c r="C292">
        <f>_xll.BDH(C$1,"PX_LAST",$A292,$A292,"Days=A","Fill=P")</f>
        <v>2.2999999999999998</v>
      </c>
      <c r="D292">
        <f>_xll.BDH(D$1,"PX_LAST",$A292,$A292,"Days=A","Fill=P")</f>
        <v>2.25</v>
      </c>
      <c r="E292">
        <f t="shared" si="17"/>
        <v>0</v>
      </c>
      <c r="F292">
        <f t="shared" si="19"/>
        <v>-1</v>
      </c>
      <c r="G292">
        <f t="shared" si="18"/>
        <v>-4.9999999999999822E-2</v>
      </c>
      <c r="H292">
        <f t="shared" si="16"/>
        <v>0.25</v>
      </c>
      <c r="I292">
        <f>IF(_xll.BDH(I$1,"PX_LAST",$A292,$A292,"Days=A","Fill=P")="#N/A N/A","",_xll.BDH(I$1,"PX_LAST",$A292,$A292,"Days=A","Fill=P"))</f>
        <v>57.783999999999999</v>
      </c>
      <c r="J292">
        <f>IF(_xll.BDH(J$1,"PX_LAST",$A292,$A292,"Days=A","Fill=P")="#N/A N/A","",_xll.BDH(J$1,"PX_LAST",$A292,$A292,"Days=A","Fill=P"))</f>
        <v>300.04899999999998</v>
      </c>
      <c r="K292">
        <f>IF(_xll.BDH(K$1,"PX_LAST",$A292,$A292,"Days=A","Fill=P")="#N/A N/A","",_xll.BDH(K$1,"PX_LAST",$A292,$A292,"Days=A","Fill=P"))</f>
        <v>50.2</v>
      </c>
    </row>
    <row r="293" spans="1:11" x14ac:dyDescent="0.25">
      <c r="A293" s="54">
        <v>45838</v>
      </c>
      <c r="B293">
        <f>_xll.BDH($B$1,"PX_LAST",$A293,$A293,"Days=A","Fill=P")</f>
        <v>2</v>
      </c>
      <c r="C293">
        <f>_xll.BDH(C$1,"PX_LAST",$A293,$A293,"Days=A","Fill=P")</f>
        <v>2.2999999999999998</v>
      </c>
      <c r="D293">
        <f>_xll.BDH(D$1,"PX_LAST",$A293,$A293,"Days=A","Fill=P")</f>
        <v>2</v>
      </c>
      <c r="E293">
        <f t="shared" si="17"/>
        <v>-0.25</v>
      </c>
      <c r="F293">
        <f t="shared" si="19"/>
        <v>-1</v>
      </c>
      <c r="G293">
        <f t="shared" si="18"/>
        <v>-0.29999999999999982</v>
      </c>
      <c r="H293">
        <f t="shared" si="16"/>
        <v>0</v>
      </c>
      <c r="I293">
        <f>IF(_xll.BDH(I$1,"PX_LAST",$A293,$A293,"Days=A","Fill=P")="#N/A N/A","",_xll.BDH(I$1,"PX_LAST",$A293,$A293,"Days=A","Fill=P"))</f>
        <v>54.506</v>
      </c>
      <c r="J293">
        <f>IF(_xll.BDH(J$1,"PX_LAST",$A293,$A293,"Days=A","Fill=P")="#N/A N/A","",_xll.BDH(J$1,"PX_LAST",$A293,$A293,"Days=A","Fill=P"))</f>
        <v>282.54000000000002</v>
      </c>
      <c r="K293">
        <f>IF(_xll.BDH(K$1,"PX_LAST",$A293,$A293,"Days=A","Fill=P")="#N/A N/A","",_xll.BDH(K$1,"PX_LAST",$A293,$A293,"Days=A","Fill=P"))</f>
        <v>50.6</v>
      </c>
    </row>
    <row r="294" spans="1:11" x14ac:dyDescent="0.25">
      <c r="A294" s="54">
        <v>45869</v>
      </c>
      <c r="B294">
        <f>_xll.BDH($B$1,"PX_LAST",$A294,$A294,"Days=A","Fill=P")</f>
        <v>2</v>
      </c>
      <c r="C294">
        <f>_xll.BDH(C$1,"PX_LAST",$A294,$A294,"Days=A","Fill=P")</f>
        <v>2.2999999999999998</v>
      </c>
      <c r="D294">
        <f>_xll.BDH(D$1,"PX_LAST",$A294,$A294,"Days=A","Fill=P")</f>
        <v>2</v>
      </c>
      <c r="E294">
        <f t="shared" si="17"/>
        <v>0</v>
      </c>
      <c r="F294">
        <f t="shared" si="19"/>
        <v>-0.75</v>
      </c>
      <c r="G294">
        <f t="shared" si="18"/>
        <v>-0.29999999999999982</v>
      </c>
      <c r="H294">
        <f t="shared" si="16"/>
        <v>0</v>
      </c>
      <c r="I294">
        <f>IF(_xll.BDH(I$1,"PX_LAST",$A294,$A294,"Days=A","Fill=P")="#N/A N/A","",_xll.BDH(I$1,"PX_LAST",$A294,$A294,"Days=A","Fill=P"))</f>
        <v>53.648000000000003</v>
      </c>
      <c r="J294">
        <f>IF(_xll.BDH(J$1,"PX_LAST",$A294,$A294,"Days=A","Fill=P")="#N/A N/A","",_xll.BDH(J$1,"PX_LAST",$A294,$A294,"Days=A","Fill=P"))</f>
        <v>268.46899999999999</v>
      </c>
      <c r="K294">
        <f>IF(_xll.BDH(K$1,"PX_LAST",$A294,$A294,"Days=A","Fill=P")="#N/A N/A","",_xll.BDH(K$1,"PX_LAST",$A294,$A294,"Days=A","Fill=P"))</f>
        <v>50.9</v>
      </c>
    </row>
    <row r="295" spans="1:11" x14ac:dyDescent="0.25">
      <c r="A295" s="54">
        <v>45898</v>
      </c>
      <c r="B295">
        <f>_xll.BDH($B$1,"PX_LAST",$A295,$A295,"Days=A","Fill=P")</f>
        <v>2</v>
      </c>
      <c r="C295">
        <f>_xll.BDH(C$1,"PX_LAST",$A295,$A295,"Days=A","Fill=P")</f>
        <v>2.2999999999999998</v>
      </c>
      <c r="D295">
        <f>_xll.BDH(D$1,"PX_LAST",$A295,$A295,"Days=A","Fill=P")</f>
        <v>2</v>
      </c>
      <c r="E295">
        <f t="shared" si="17"/>
        <v>0</v>
      </c>
      <c r="F295">
        <f t="shared" si="19"/>
        <v>-0.75</v>
      </c>
      <c r="G295">
        <f t="shared" si="18"/>
        <v>-0.29999999999999982</v>
      </c>
      <c r="H295">
        <f t="shared" si="16"/>
        <v>0</v>
      </c>
      <c r="I295">
        <f>IF(_xll.BDH(I$1,"PX_LAST",$A295,$A295,"Days=A","Fill=P")="#N/A N/A","",_xll.BDH(I$1,"PX_LAST",$A295,$A295,"Days=A","Fill=P"))</f>
        <v>55.5</v>
      </c>
      <c r="J295">
        <f>IF(_xll.BDH(J$1,"PX_LAST",$A295,$A295,"Days=A","Fill=P")="#N/A N/A","",_xll.BDH(J$1,"PX_LAST",$A295,$A295,"Days=A","Fill=P"))</f>
        <v>267.947</v>
      </c>
      <c r="K295">
        <f>IF(_xll.BDH(K$1,"PX_LAST",$A295,$A295,"Days=A","Fill=P")="#N/A N/A","",_xll.BDH(K$1,"PX_LAST",$A295,$A295,"Days=A","Fill=P"))</f>
        <v>50.9</v>
      </c>
    </row>
    <row r="296" spans="1:11" x14ac:dyDescent="0.25">
      <c r="A296" s="54">
        <v>45930</v>
      </c>
      <c r="B296">
        <f>_xll.BDH($B$1,"PX_LAST",$A296,$A296,"Days=A","Fill=P")</f>
        <v>2.2000000000000002</v>
      </c>
      <c r="C296">
        <f>_xll.BDH(C$1,"PX_LAST",$A296,$A296,"Days=A","Fill=P")</f>
        <v>2.4</v>
      </c>
      <c r="D296">
        <f>_xll.BDH(D$1,"PX_LAST",$A296,$A296,"Days=A","Fill=P")</f>
        <v>2</v>
      </c>
      <c r="E296">
        <f t="shared" si="17"/>
        <v>0</v>
      </c>
      <c r="F296">
        <f t="shared" si="19"/>
        <v>-0.5</v>
      </c>
      <c r="G296">
        <f t="shared" si="18"/>
        <v>-0.39999999999999991</v>
      </c>
      <c r="H296">
        <f t="shared" si="16"/>
        <v>0</v>
      </c>
      <c r="I296">
        <f>IF(_xll.BDH(I$1,"PX_LAST",$A296,$A296,"Days=A","Fill=P")="#N/A N/A","",_xll.BDH(I$1,"PX_LAST",$A296,$A296,"Days=A","Fill=P"))</f>
        <v>55.984999999999999</v>
      </c>
      <c r="J296">
        <f>IF(_xll.BDH(J$1,"PX_LAST",$A296,$A296,"Days=A","Fill=P")="#N/A N/A","",_xll.BDH(J$1,"PX_LAST",$A296,$A296,"Days=A","Fill=P"))</f>
        <v>262.26600000000002</v>
      </c>
      <c r="K296">
        <f>IF(_xll.BDH(K$1,"PX_LAST",$A296,$A296,"Days=A","Fill=P")="#N/A N/A","",_xll.BDH(K$1,"PX_LAST",$A296,$A296,"Days=A","Fill=P"))</f>
        <v>51.2</v>
      </c>
    </row>
    <row r="297" spans="1:11" x14ac:dyDescent="0.25">
      <c r="A297" s="54">
        <v>45961</v>
      </c>
      <c r="B297">
        <f>_xll.BDH($B$1,"PX_LAST",$A297,$A297,"Days=A","Fill=P")</f>
        <v>2.1</v>
      </c>
      <c r="C297">
        <f>_xll.BDH(C$1,"PX_LAST",$A297,$A297,"Days=A","Fill=P")</f>
        <v>2.4</v>
      </c>
      <c r="D297">
        <f>_xll.BDH(D$1,"PX_LAST",$A297,$A297,"Days=A","Fill=P")</f>
        <v>2</v>
      </c>
      <c r="E297">
        <f t="shared" si="17"/>
        <v>0</v>
      </c>
      <c r="F297">
        <f t="shared" si="19"/>
        <v>-0.25</v>
      </c>
      <c r="G297">
        <f t="shared" si="18"/>
        <v>-0.39999999999999991</v>
      </c>
      <c r="H297">
        <f t="shared" si="16"/>
        <v>0</v>
      </c>
      <c r="I297">
        <f>IF(_xll.BDH(I$1,"PX_LAST",$A297,$A297,"Days=A","Fill=P")="#N/A N/A","",_xll.BDH(I$1,"PX_LAST",$A297,$A297,"Days=A","Fill=P"))</f>
        <v>54.75</v>
      </c>
      <c r="J297">
        <f>IF(_xll.BDH(J$1,"PX_LAST",$A297,$A297,"Days=A","Fill=P")="#N/A N/A","",_xll.BDH(J$1,"PX_LAST",$A297,$A297,"Days=A","Fill=P"))</f>
        <v>265.971</v>
      </c>
      <c r="K297">
        <f>IF(_xll.BDH(K$1,"PX_LAST",$A297,$A297,"Days=A","Fill=P")="#N/A N/A","",_xll.BDH(K$1,"PX_LAST",$A297,$A297,"Days=A","Fill=P"))</f>
        <v>52.5</v>
      </c>
    </row>
    <row r="298" spans="1:11" x14ac:dyDescent="0.25">
      <c r="A298" s="54">
        <v>45989</v>
      </c>
      <c r="B298">
        <f>_xll.BDH($B$1,"PX_LAST",$A298,$A298,"Days=A","Fill=P")</f>
        <v>2.1</v>
      </c>
      <c r="C298">
        <f>_xll.BDH(C$1,"PX_LAST",$A298,$A298,"Days=A","Fill=P")</f>
        <v>2.4</v>
      </c>
      <c r="D298">
        <f>_xll.BDH(D$1,"PX_LAST",$A298,$A298,"Days=A","Fill=P")</f>
        <v>2</v>
      </c>
      <c r="E298">
        <f t="shared" si="17"/>
        <v>0</v>
      </c>
      <c r="F298">
        <f t="shared" si="19"/>
        <v>-0.25</v>
      </c>
      <c r="G298">
        <f t="shared" si="18"/>
        <v>-0.39999999999999991</v>
      </c>
      <c r="H298">
        <f t="shared" si="16"/>
        <v>0</v>
      </c>
      <c r="I298">
        <f>IF(_xll.BDH(I$1,"PX_LAST",$A298,$A298,"Days=A","Fill=P")="#N/A N/A","",_xll.BDH(I$1,"PX_LAST",$A298,$A298,"Days=A","Fill=P"))</f>
        <v>52.8</v>
      </c>
      <c r="J298">
        <f>IF(_xll.BDH(J$1,"PX_LAST",$A298,$A298,"Days=A","Fill=P")="#N/A N/A","",_xll.BDH(J$1,"PX_LAST",$A298,$A298,"Days=A","Fill=P"))</f>
        <v>255.52199999999999</v>
      </c>
      <c r="K298">
        <f>IF(_xll.BDH(K$1,"PX_LAST",$A298,$A298,"Days=A","Fill=P")="#N/A N/A","",_xll.BDH(K$1,"PX_LAST",$A298,$A298,"Days=A","Fill=P"))</f>
        <v>52.5</v>
      </c>
    </row>
    <row r="299" spans="1:11" x14ac:dyDescent="0.25">
      <c r="A299" s="54">
        <v>46022</v>
      </c>
      <c r="B299">
        <f>_xll.BDH($B$1,"PX_LAST",$A299,$A299,"Days=A","Fill=P")</f>
        <v>2</v>
      </c>
      <c r="C299">
        <f>_xll.BDH(C$1,"PX_LAST",$A299,$A299,"Days=A","Fill=P")</f>
        <v>2.2999999999999998</v>
      </c>
      <c r="D299">
        <f>_xll.BDH(D$1,"PX_LAST",$A299,$A299,"Days=A","Fill=P")</f>
        <v>2</v>
      </c>
      <c r="E299">
        <f t="shared" si="17"/>
        <v>0</v>
      </c>
      <c r="F299">
        <f t="shared" si="19"/>
        <v>0</v>
      </c>
      <c r="G299">
        <f t="shared" si="18"/>
        <v>-0.29999999999999982</v>
      </c>
      <c r="H299">
        <f t="shared" si="16"/>
        <v>0</v>
      </c>
      <c r="I299">
        <f>IF(_xll.BDH(I$1,"PX_LAST",$A299,$A299,"Days=A","Fill=P")="#N/A N/A","",_xll.BDH(I$1,"PX_LAST",$A299,$A299,"Days=A","Fill=P"))</f>
        <v>50.664000000000001</v>
      </c>
      <c r="J299">
        <f>IF(_xll.BDH(J$1,"PX_LAST",$A299,$A299,"Days=A","Fill=P")="#N/A N/A","",_xll.BDH(J$1,"PX_LAST",$A299,$A299,"Days=A","Fill=P"))</f>
        <v>244.239</v>
      </c>
      <c r="K299">
        <f>IF(_xll.BDH(K$1,"PX_LAST",$A299,$A299,"Days=A","Fill=P")="#N/A N/A","",_xll.BDH(K$1,"PX_LAST",$A299,$A299,"Days=A","Fill=P"))</f>
        <v>51.5</v>
      </c>
    </row>
    <row r="300" spans="1:11" x14ac:dyDescent="0.25">
      <c r="A300" s="54">
        <v>46053</v>
      </c>
      <c r="B300">
        <f>_xll.BDH($B$1,"PX_LAST",$A300,$A300,"Days=A","Fill=P")</f>
        <v>1.7</v>
      </c>
      <c r="C300">
        <f>_xll.BDH(C$1,"PX_LAST",$A300,$A300,"Days=A","Fill=P")</f>
        <v>2.2000000000000002</v>
      </c>
      <c r="D300">
        <f>_xll.BDH(D$1,"PX_LAST",$A300,$A300,"Days=A","Fill=P")</f>
        <v>2</v>
      </c>
      <c r="E300">
        <f t="shared" si="17"/>
        <v>0</v>
      </c>
      <c r="F300">
        <f t="shared" si="19"/>
        <v>0</v>
      </c>
      <c r="G300">
        <f t="shared" si="18"/>
        <v>-0.20000000000000018</v>
      </c>
      <c r="H300">
        <f t="shared" si="16"/>
        <v>0</v>
      </c>
      <c r="I300">
        <f>IF(_xll.BDH(I$1,"PX_LAST",$A300,$A300,"Days=A","Fill=P")="#N/A N/A","",_xll.BDH(I$1,"PX_LAST",$A300,$A300,"Days=A","Fill=P"))</f>
        <v>51.363999999999997</v>
      </c>
      <c r="J300">
        <f>IF(_xll.BDH(J$1,"PX_LAST",$A300,$A300,"Days=A","Fill=P")="#N/A N/A","",_xll.BDH(J$1,"PX_LAST",$A300,$A300,"Days=A","Fill=P"))</f>
        <v>247.31899999999999</v>
      </c>
      <c r="K300">
        <f>IF(_xll.BDH(K$1,"PX_LAST",$A300,$A300,"Days=A","Fill=P")="#N/A N/A","",_xll.BDH(K$1,"PX_LAST",$A300,$A300,"Days=A","Fill=P"))</f>
        <v>51.3</v>
      </c>
    </row>
    <row r="301" spans="1:11" x14ac:dyDescent="0.25">
      <c r="A301" s="54">
        <v>46080</v>
      </c>
      <c r="B301">
        <f>_xll.BDH($B$1,"PX_LAST",$A301,$A301,"Days=A","Fill=P")</f>
        <v>1.7</v>
      </c>
      <c r="C301">
        <f>_xll.BDH(C$1,"PX_LAST",$A301,$A301,"Days=A","Fill=P")</f>
        <v>2.2000000000000002</v>
      </c>
      <c r="D301">
        <f>_xll.BDH(D$1,"PX_LAST",$A301,$A301,"Days=A","Fill=P")</f>
        <v>2</v>
      </c>
      <c r="E301">
        <f t="shared" si="17"/>
        <v>0</v>
      </c>
      <c r="F301">
        <f t="shared" si="19"/>
        <v>0</v>
      </c>
      <c r="G301">
        <f t="shared" si="18"/>
        <v>-0.20000000000000018</v>
      </c>
      <c r="H301">
        <f t="shared" si="16"/>
        <v>0</v>
      </c>
      <c r="I301">
        <f>IF(_xll.BDH(I$1,"PX_LAST",$A301,$A301,"Days=A","Fill=P")="#N/A N/A","",_xll.BDH(I$1,"PX_LAST",$A301,$A301,"Days=A","Fill=P"))</f>
        <v>55.536999999999999</v>
      </c>
      <c r="J301">
        <f>IF(_xll.BDH(J$1,"PX_LAST",$A301,$A301,"Days=A","Fill=P")="#N/A N/A","",_xll.BDH(J$1,"PX_LAST",$A301,$A301,"Days=A","Fill=P"))</f>
        <v>260.47699999999998</v>
      </c>
      <c r="K301">
        <f>IF(_xll.BDH(K$1,"PX_LAST",$A301,$A301,"Days=A","Fill=P")="#N/A N/A","",_xll.BDH(K$1,"PX_LAST",$A301,$A301,"Days=A","Fill=P"))</f>
        <v>51.3</v>
      </c>
    </row>
    <row r="302" spans="1:11" x14ac:dyDescent="0.25">
      <c r="A302" s="54">
        <v>46112</v>
      </c>
      <c r="B302">
        <f>_xll.BDH($B$1,"PX_LAST",$A302,$A302,"Days=A","Fill=P")</f>
        <v>2.6</v>
      </c>
      <c r="C302">
        <f>_xll.BDH(C$1,"PX_LAST",$A302,$A302,"Days=A","Fill=P")</f>
        <v>2.2999999999999998</v>
      </c>
      <c r="D302">
        <f>_xll.BDH(D$1,"PX_LAST",$A302,$A302,"Days=A","Fill=P")</f>
        <v>2</v>
      </c>
      <c r="E302">
        <f t="shared" si="17"/>
        <v>0</v>
      </c>
      <c r="F302">
        <f t="shared" si="19"/>
        <v>0</v>
      </c>
      <c r="G302">
        <f t="shared" si="18"/>
        <v>-0.29999999999999982</v>
      </c>
      <c r="H302">
        <f t="shared" si="16"/>
        <v>0</v>
      </c>
      <c r="I302">
        <f>IF(_xll.BDH(I$1,"PX_LAST",$A302,$A302,"Days=A","Fill=P")="#N/A N/A","",_xll.BDH(I$1,"PX_LAST",$A302,$A302,"Days=A","Fill=P"))</f>
        <v>71.427000000000007</v>
      </c>
      <c r="J302">
        <f>IF(_xll.BDH(J$1,"PX_LAST",$A302,$A302,"Days=A","Fill=P")="#N/A N/A","",_xll.BDH(J$1,"PX_LAST",$A302,$A302,"Days=A","Fill=P"))</f>
        <v>353.01900000000001</v>
      </c>
      <c r="K302">
        <f>IF(_xll.BDH(K$1,"PX_LAST",$A302,$A302,"Days=A","Fill=P")="#N/A N/A","",_xll.BDH(K$1,"PX_LAST",$A302,$A302,"Days=A","Fill=P"))</f>
        <v>50.7</v>
      </c>
    </row>
    <row r="303" spans="1:11" x14ac:dyDescent="0.25">
      <c r="A303" s="54">
        <v>46142</v>
      </c>
      <c r="B303">
        <f>_xll.BDH($B$1,"PX_LAST",$A303,$A303,"Days=A","Fill=P")</f>
        <v>3</v>
      </c>
      <c r="C303">
        <f>_xll.BDH(C$1,"PX_LAST",$A303,$A303,"Days=A","Fill=P")</f>
        <v>2.2000000000000002</v>
      </c>
      <c r="D303">
        <f>_xll.BDH(D$1,"PX_LAST",$A303,$A303,"Days=A","Fill=P")</f>
        <v>2</v>
      </c>
      <c r="E303">
        <f t="shared" si="17"/>
        <v>0</v>
      </c>
      <c r="F303">
        <f t="shared" si="19"/>
        <v>0</v>
      </c>
      <c r="G303">
        <f t="shared" si="18"/>
        <v>-0.20000000000000018</v>
      </c>
      <c r="H303">
        <f t="shared" si="16"/>
        <v>0</v>
      </c>
      <c r="I303">
        <f>IF(_xll.BDH(I$1,"PX_LAST",$A303,$A303,"Days=A","Fill=P")="#N/A N/A","",_xll.BDH(I$1,"PX_LAST",$A303,$A303,"Days=A","Fill=P"))</f>
        <v>59.207999999999998</v>
      </c>
      <c r="J303">
        <f>IF(_xll.BDH(J$1,"PX_LAST",$A303,$A303,"Days=A","Fill=P")="#N/A N/A","",_xll.BDH(J$1,"PX_LAST",$A303,$A303,"Days=A","Fill=P"))</f>
        <v>292.53100000000001</v>
      </c>
      <c r="K303">
        <f>IF(_xll.BDH(K$1,"PX_LAST",$A303,$A303,"Days=A","Fill=P")="#N/A N/A","",_xll.BDH(K$1,"PX_LAST",$A303,$A303,"Days=A","Fill=P"))</f>
        <v>48.8</v>
      </c>
    </row>
    <row r="304" spans="1:11" x14ac:dyDescent="0.25">
      <c r="A304" s="54">
        <v>46171</v>
      </c>
      <c r="B304">
        <f>_xll.BDH($B$1,"PX_LAST",$A304,$A304,"Days=A","Fill=P")</f>
        <v>3</v>
      </c>
      <c r="C304">
        <f>_xll.BDH(C$1,"PX_LAST",$A304,$A304,"Days=A","Fill=P")</f>
        <v>2.2000000000000002</v>
      </c>
      <c r="D304">
        <f>_xll.BDH(D$1,"PX_LAST",$A304,$A304,"Days=A","Fill=P")</f>
        <v>2</v>
      </c>
      <c r="E304">
        <f t="shared" si="17"/>
        <v>0</v>
      </c>
      <c r="F304">
        <f t="shared" si="19"/>
        <v>0</v>
      </c>
      <c r="G304">
        <f t="shared" si="18"/>
        <v>-0.20000000000000018</v>
      </c>
      <c r="H304">
        <f t="shared" si="16"/>
        <v>0</v>
      </c>
      <c r="I304">
        <f>IF(_xll.BDH(I$1,"PX_LAST",$A304,$A304,"Days=A","Fill=P")="#N/A N/A","",_xll.BDH(I$1,"PX_LAST",$A304,$A304,"Days=A","Fill=P"))</f>
        <v>52.723999999999997</v>
      </c>
      <c r="J304">
        <f>IF(_xll.BDH(J$1,"PX_LAST",$A304,$A304,"Days=A","Fill=P")="#N/A N/A","",_xll.BDH(J$1,"PX_LAST",$A304,$A304,"Days=A","Fill=P"))</f>
        <v>258.964</v>
      </c>
      <c r="K304">
        <f>IF(_xll.BDH(K$1,"PX_LAST",$A304,$A304,"Days=A","Fill=P")="#N/A N/A","",_xll.BDH(K$1,"PX_LAST",$A304,$A304,"Days=A","Fill=P"))</f>
        <v>48.8</v>
      </c>
    </row>
    <row r="305" spans="1:11" x14ac:dyDescent="0.25">
      <c r="A305" s="54">
        <v>46203</v>
      </c>
      <c r="B305">
        <f>_xll.BDH($B$1,"PX_LAST",$A305,$A305,"Days=A","Fill=P")</f>
        <v>2.8</v>
      </c>
      <c r="C305">
        <f>_xll.BDH(C$1,"PX_LAST",$A305,$A305,"Days=A","Fill=P")</f>
        <v>2.4</v>
      </c>
      <c r="D305">
        <f>_xll.BDH(D$1,"PX_LAST",$A305,$A305,"Days=A","Fill=P")</f>
        <v>2.25</v>
      </c>
      <c r="E305">
        <f t="shared" si="17"/>
        <v>0.25</v>
      </c>
      <c r="F305">
        <f t="shared" si="19"/>
        <v>0.25</v>
      </c>
      <c r="G305">
        <f t="shared" si="18"/>
        <v>-0.14999999999999991</v>
      </c>
      <c r="H305">
        <f t="shared" si="16"/>
        <v>0.25</v>
      </c>
      <c r="I305">
        <f>IF(_xll.BDH(I$1,"PX_LAST",$A305,$A305,"Days=A","Fill=P")="#N/A N/A","",_xll.BDH(I$1,"PX_LAST",$A305,$A305,"Days=A","Fill=P"))</f>
        <v>51.634</v>
      </c>
      <c r="J305">
        <f>IF(_xll.BDH(J$1,"PX_LAST",$A305,$A305,"Days=A","Fill=P")="#N/A N/A","",_xll.BDH(J$1,"PX_LAST",$A305,$A305,"Days=A","Fill=P"))</f>
        <v>244.68100000000001</v>
      </c>
      <c r="K305">
        <f>IF(_xll.BDH(K$1,"PX_LAST",$A305,$A305,"Days=A","Fill=P")="#N/A N/A","",_xll.BDH(K$1,"PX_LAST",$A305,$A305,"Days=A","Fill=P"))</f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Europe</vt:lpstr>
      <vt:lpstr>Europe (2)</vt:lpstr>
      <vt:lpstr>US</vt:lpstr>
      <vt:lpstr>US (2)</vt:lpstr>
      <vt:lpstr>Correlation</vt:lpstr>
      <vt:lpstr>BT BNP_posi</vt:lpstr>
      <vt:lpstr>Indicateurs Macro Europe</vt:lpstr>
      <vt:lpstr>Indicateur dur</vt:lpstr>
      <vt:lpstr>Indic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HULLARD Alexandre</dc:creator>
  <cp:lastModifiedBy>DIETTE Guillaume (TRT BATCH)</cp:lastModifiedBy>
  <dcterms:created xsi:type="dcterms:W3CDTF">2023-03-01T16:18:34Z</dcterms:created>
  <dcterms:modified xsi:type="dcterms:W3CDTF">2026-10-01T14:02:58Z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{7913D854-7F62-49AF-82A0-D400DEEA8A82}</vt:lpwstr>
  </property>
  <property fmtid="{D5CDD505-2E9C-101B-9397-08002B2CF9AE}" pid="3" name="SSR_MIGRATION_STATUS">
    <vt:lpwstr>2</vt:lpwstr>
  </property>
</Properties>
</file>